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mib\Downloads\"/>
    </mc:Choice>
  </mc:AlternateContent>
  <xr:revisionPtr revIDLastSave="0" documentId="13_ncr:1_{B006B534-E94A-4CE0-9463-36CEDC6DA3F4}" xr6:coauthVersionLast="47" xr6:coauthVersionMax="47" xr10:uidLastSave="{00000000-0000-0000-0000-000000000000}"/>
  <bookViews>
    <workbookView xWindow="-120" yWindow="-120" windowWidth="20730" windowHeight="11160" tabRatio="594" firstSheet="9" activeTab="16" xr2:uid="{00000000-000D-0000-FFFF-FFFF00000000}"/>
  </bookViews>
  <sheets>
    <sheet name="Fed." sheetId="1" r:id="rId1"/>
    <sheet name="Insc." sheetId="2" r:id="rId2"/>
    <sheet name="TAB. GRUPO" sheetId="34" r:id="rId3"/>
    <sheet name="SUM" sheetId="40" r:id="rId4"/>
    <sheet name="Sorteio" sheetId="3" r:id="rId5"/>
    <sheet name="Grupo" sheetId="4" r:id="rId6"/>
    <sheet name="cidades" sheetId="8" r:id="rId7"/>
    <sheet name="IMP-ENT" sheetId="44" r:id="rId8"/>
    <sheet name="CAMPO 1" sheetId="41" r:id="rId9"/>
    <sheet name="CAMPO 2" sheetId="23" r:id="rId10"/>
    <sheet name="apuração" sheetId="29" r:id="rId11"/>
    <sheet name="GROSS" sheetId="30" r:id="rId12"/>
    <sheet name="NET" sheetId="31" r:id="rId13"/>
    <sheet name="COL HOLE" sheetId="32" r:id="rId14"/>
    <sheet name="HOLEINONE" sheetId="33" r:id="rId15"/>
    <sheet name="LONG " sheetId="28" r:id="rId16"/>
    <sheet name="Planilha3" sheetId="43" r:id="rId17"/>
  </sheets>
  <definedNames>
    <definedName name="_xlnm._FilterDatabase" localSheetId="5" hidden="1">Grupo!$A$1:$L$306</definedName>
    <definedName name="_xlnm.Print_Area" localSheetId="5">Grupo!$A$1:$K$305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2" i="8" l="1"/>
  <c r="F1" i="2"/>
  <c r="B198" i="29"/>
  <c r="N120" i="29"/>
  <c r="N112" i="29"/>
  <c r="S16" i="2"/>
  <c r="T16" i="2"/>
  <c r="U16" i="2"/>
  <c r="V16" i="2"/>
  <c r="W16" i="2"/>
  <c r="X16" i="2"/>
  <c r="Y16" i="2"/>
  <c r="Z16" i="2"/>
  <c r="R16" i="2"/>
  <c r="Q16" i="2"/>
  <c r="AH6" i="1"/>
  <c r="AI6" i="1"/>
  <c r="AJ6" i="1"/>
  <c r="AK6" i="1"/>
  <c r="AL6" i="1"/>
  <c r="AM6" i="1"/>
  <c r="AN6" i="1"/>
  <c r="AO6" i="1"/>
  <c r="AP6" i="1"/>
  <c r="AQ6" i="1"/>
  <c r="AH7" i="1"/>
  <c r="AI7" i="1"/>
  <c r="AJ7" i="1"/>
  <c r="AK7" i="1"/>
  <c r="AL7" i="1"/>
  <c r="AM7" i="1"/>
  <c r="AN7" i="1"/>
  <c r="AO7" i="1"/>
  <c r="AP7" i="1"/>
  <c r="AQ7" i="1"/>
  <c r="AH8" i="1"/>
  <c r="AI8" i="1"/>
  <c r="AJ8" i="1"/>
  <c r="AK8" i="1"/>
  <c r="AL8" i="1"/>
  <c r="AM8" i="1"/>
  <c r="AN8" i="1"/>
  <c r="AO8" i="1"/>
  <c r="AP8" i="1"/>
  <c r="AQ8" i="1"/>
  <c r="AH9" i="1"/>
  <c r="AI9" i="1"/>
  <c r="AJ9" i="1"/>
  <c r="AK9" i="1"/>
  <c r="AL9" i="1"/>
  <c r="AM9" i="1"/>
  <c r="AN9" i="1"/>
  <c r="AO9" i="1"/>
  <c r="AP9" i="1"/>
  <c r="AQ9" i="1"/>
  <c r="AH10" i="1"/>
  <c r="AI10" i="1"/>
  <c r="AJ10" i="1"/>
  <c r="AK10" i="1"/>
  <c r="AL10" i="1"/>
  <c r="AM10" i="1"/>
  <c r="AN10" i="1"/>
  <c r="AO10" i="1"/>
  <c r="AP10" i="1"/>
  <c r="AQ10" i="1"/>
  <c r="AH11" i="1"/>
  <c r="AI11" i="1"/>
  <c r="AJ11" i="1"/>
  <c r="AK11" i="1"/>
  <c r="AL11" i="1"/>
  <c r="AM11" i="1"/>
  <c r="AN11" i="1"/>
  <c r="AO11" i="1"/>
  <c r="AP11" i="1"/>
  <c r="AQ11" i="1"/>
  <c r="AH12" i="1"/>
  <c r="AI12" i="1"/>
  <c r="AJ12" i="1"/>
  <c r="AK12" i="1"/>
  <c r="AL12" i="1"/>
  <c r="AM12" i="1"/>
  <c r="AN12" i="1"/>
  <c r="AO12" i="1"/>
  <c r="AP12" i="1"/>
  <c r="AQ12" i="1"/>
  <c r="AH13" i="1"/>
  <c r="AI13" i="1"/>
  <c r="AJ13" i="1"/>
  <c r="AK13" i="1"/>
  <c r="AL13" i="1"/>
  <c r="AM13" i="1"/>
  <c r="AN13" i="1"/>
  <c r="AO13" i="1"/>
  <c r="AP13" i="1"/>
  <c r="AQ13" i="1"/>
  <c r="AH14" i="1"/>
  <c r="AI14" i="1"/>
  <c r="AJ14" i="1"/>
  <c r="AK14" i="1"/>
  <c r="AL14" i="1"/>
  <c r="AM14" i="1"/>
  <c r="AN14" i="1"/>
  <c r="AO14" i="1"/>
  <c r="AP14" i="1"/>
  <c r="AQ14" i="1"/>
  <c r="AH15" i="1"/>
  <c r="AI15" i="1"/>
  <c r="AJ15" i="1"/>
  <c r="AK15" i="1"/>
  <c r="AL15" i="1"/>
  <c r="AM15" i="1"/>
  <c r="AN15" i="1"/>
  <c r="AO15" i="1"/>
  <c r="AP15" i="1"/>
  <c r="AQ15" i="1"/>
  <c r="AH16" i="1"/>
  <c r="AI16" i="1"/>
  <c r="AJ16" i="1"/>
  <c r="AK16" i="1"/>
  <c r="AL16" i="1"/>
  <c r="AM16" i="1"/>
  <c r="AN16" i="1"/>
  <c r="AO16" i="1"/>
  <c r="AP16" i="1"/>
  <c r="AQ16" i="1"/>
  <c r="AH17" i="1"/>
  <c r="AI17" i="1"/>
  <c r="AJ17" i="1"/>
  <c r="AK17" i="1"/>
  <c r="AL17" i="1"/>
  <c r="AM17" i="1"/>
  <c r="AN17" i="1"/>
  <c r="AO17" i="1"/>
  <c r="AP17" i="1"/>
  <c r="AQ17" i="1"/>
  <c r="AH18" i="1"/>
  <c r="AI18" i="1"/>
  <c r="AJ18" i="1"/>
  <c r="AK18" i="1"/>
  <c r="AL18" i="1"/>
  <c r="AM18" i="1"/>
  <c r="AN18" i="1"/>
  <c r="AO18" i="1"/>
  <c r="AP18" i="1"/>
  <c r="AQ18" i="1"/>
  <c r="AH19" i="1"/>
  <c r="AI19" i="1"/>
  <c r="AJ19" i="1"/>
  <c r="AK19" i="1"/>
  <c r="AL19" i="1"/>
  <c r="AM19" i="1"/>
  <c r="AN19" i="1"/>
  <c r="AO19" i="1"/>
  <c r="AP19" i="1"/>
  <c r="AQ19" i="1"/>
  <c r="AH20" i="1"/>
  <c r="AI20" i="1"/>
  <c r="AJ20" i="1"/>
  <c r="AK20" i="1"/>
  <c r="AL20" i="1"/>
  <c r="AM20" i="1"/>
  <c r="AN20" i="1"/>
  <c r="AO20" i="1"/>
  <c r="AP20" i="1"/>
  <c r="AQ20" i="1"/>
  <c r="AH21" i="1"/>
  <c r="AI21" i="1"/>
  <c r="AJ21" i="1"/>
  <c r="AK21" i="1"/>
  <c r="AL21" i="1"/>
  <c r="AM21" i="1"/>
  <c r="AN21" i="1"/>
  <c r="AO21" i="1"/>
  <c r="AP21" i="1"/>
  <c r="AQ21" i="1"/>
  <c r="AH22" i="1"/>
  <c r="AI22" i="1"/>
  <c r="AJ22" i="1"/>
  <c r="AK22" i="1"/>
  <c r="AL22" i="1"/>
  <c r="AM22" i="1"/>
  <c r="AN22" i="1"/>
  <c r="AO22" i="1"/>
  <c r="AP22" i="1"/>
  <c r="AQ22" i="1"/>
  <c r="AH23" i="1"/>
  <c r="AI23" i="1"/>
  <c r="AJ23" i="1"/>
  <c r="AK23" i="1"/>
  <c r="AL23" i="1"/>
  <c r="AM23" i="1"/>
  <c r="AN23" i="1"/>
  <c r="AO23" i="1"/>
  <c r="AP23" i="1"/>
  <c r="AQ23" i="1"/>
  <c r="AH24" i="1"/>
  <c r="AI24" i="1"/>
  <c r="AJ24" i="1"/>
  <c r="AK24" i="1"/>
  <c r="AL24" i="1"/>
  <c r="AM24" i="1"/>
  <c r="AN24" i="1"/>
  <c r="AO24" i="1"/>
  <c r="AP24" i="1"/>
  <c r="AQ24" i="1"/>
  <c r="AH25" i="1"/>
  <c r="AI25" i="1"/>
  <c r="AJ25" i="1"/>
  <c r="AK25" i="1"/>
  <c r="AL25" i="1"/>
  <c r="AM25" i="1"/>
  <c r="AN25" i="1"/>
  <c r="AO25" i="1"/>
  <c r="AP25" i="1"/>
  <c r="AQ25" i="1"/>
  <c r="AH26" i="1"/>
  <c r="AI26" i="1"/>
  <c r="AJ26" i="1"/>
  <c r="AK26" i="1"/>
  <c r="AL26" i="1"/>
  <c r="AM26" i="1"/>
  <c r="AN26" i="1"/>
  <c r="AO26" i="1"/>
  <c r="AP26" i="1"/>
  <c r="AQ26" i="1"/>
  <c r="AH27" i="1"/>
  <c r="AI27" i="1"/>
  <c r="AJ27" i="1"/>
  <c r="AK27" i="1"/>
  <c r="AL27" i="1"/>
  <c r="AM27" i="1"/>
  <c r="AN27" i="1"/>
  <c r="AO27" i="1"/>
  <c r="AP27" i="1"/>
  <c r="AQ27" i="1"/>
  <c r="AH28" i="1"/>
  <c r="AI28" i="1"/>
  <c r="AJ28" i="1"/>
  <c r="AK28" i="1"/>
  <c r="AL28" i="1"/>
  <c r="AM28" i="1"/>
  <c r="AN28" i="1"/>
  <c r="AO28" i="1"/>
  <c r="AP28" i="1"/>
  <c r="AQ28" i="1"/>
  <c r="AH29" i="1"/>
  <c r="AI29" i="1"/>
  <c r="AJ29" i="1"/>
  <c r="AK29" i="1"/>
  <c r="AL29" i="1"/>
  <c r="AM29" i="1"/>
  <c r="AN29" i="1"/>
  <c r="AO29" i="1"/>
  <c r="AP29" i="1"/>
  <c r="AQ29" i="1"/>
  <c r="AH30" i="1"/>
  <c r="AI30" i="1"/>
  <c r="AJ30" i="1"/>
  <c r="AK30" i="1"/>
  <c r="AL30" i="1"/>
  <c r="AM30" i="1"/>
  <c r="AN30" i="1"/>
  <c r="AO30" i="1"/>
  <c r="AP30" i="1"/>
  <c r="AQ30" i="1"/>
  <c r="AH31" i="1"/>
  <c r="AI31" i="1"/>
  <c r="AJ31" i="1"/>
  <c r="AK31" i="1"/>
  <c r="AL31" i="1"/>
  <c r="AM31" i="1"/>
  <c r="AN31" i="1"/>
  <c r="AO31" i="1"/>
  <c r="AP31" i="1"/>
  <c r="AQ31" i="1"/>
  <c r="AH32" i="1"/>
  <c r="AI32" i="1"/>
  <c r="AJ32" i="1"/>
  <c r="AK32" i="1"/>
  <c r="AL32" i="1"/>
  <c r="AM32" i="1"/>
  <c r="AN32" i="1"/>
  <c r="AO32" i="1"/>
  <c r="AP32" i="1"/>
  <c r="AQ32" i="1"/>
  <c r="AH33" i="1"/>
  <c r="AI33" i="1"/>
  <c r="AJ33" i="1"/>
  <c r="AK33" i="1"/>
  <c r="AL33" i="1"/>
  <c r="AM33" i="1"/>
  <c r="AN33" i="1"/>
  <c r="AO33" i="1"/>
  <c r="AP33" i="1"/>
  <c r="AQ33" i="1"/>
  <c r="AH34" i="1"/>
  <c r="AI34" i="1"/>
  <c r="AJ34" i="1"/>
  <c r="AK34" i="1"/>
  <c r="AL34" i="1"/>
  <c r="AM34" i="1"/>
  <c r="AN34" i="1"/>
  <c r="AO34" i="1"/>
  <c r="AP34" i="1"/>
  <c r="AQ34" i="1"/>
  <c r="AH35" i="1"/>
  <c r="AI35" i="1"/>
  <c r="AJ35" i="1"/>
  <c r="AK35" i="1"/>
  <c r="AL35" i="1"/>
  <c r="AM35" i="1"/>
  <c r="AN35" i="1"/>
  <c r="AO35" i="1"/>
  <c r="AP35" i="1"/>
  <c r="AQ35" i="1"/>
  <c r="AH36" i="1"/>
  <c r="AI36" i="1"/>
  <c r="AJ36" i="1"/>
  <c r="AK36" i="1"/>
  <c r="AL36" i="1"/>
  <c r="AM36" i="1"/>
  <c r="AN36" i="1"/>
  <c r="AO36" i="1"/>
  <c r="AP36" i="1"/>
  <c r="AQ36" i="1"/>
  <c r="AH37" i="1"/>
  <c r="AI37" i="1"/>
  <c r="AJ37" i="1"/>
  <c r="AK37" i="1"/>
  <c r="AL37" i="1"/>
  <c r="AM37" i="1"/>
  <c r="AN37" i="1"/>
  <c r="AO37" i="1"/>
  <c r="AP37" i="1"/>
  <c r="AQ37" i="1"/>
  <c r="AH38" i="1"/>
  <c r="AI38" i="1"/>
  <c r="AJ38" i="1"/>
  <c r="AK38" i="1"/>
  <c r="AL38" i="1"/>
  <c r="AM38" i="1"/>
  <c r="AN38" i="1"/>
  <c r="AO38" i="1"/>
  <c r="AP38" i="1"/>
  <c r="AQ38" i="1"/>
  <c r="AH39" i="1"/>
  <c r="AI39" i="1"/>
  <c r="AJ39" i="1"/>
  <c r="AK39" i="1"/>
  <c r="AL39" i="1"/>
  <c r="AM39" i="1"/>
  <c r="AN39" i="1"/>
  <c r="AO39" i="1"/>
  <c r="AP39" i="1"/>
  <c r="AQ39" i="1"/>
  <c r="AH40" i="1"/>
  <c r="AI40" i="1"/>
  <c r="AJ40" i="1"/>
  <c r="AK40" i="1"/>
  <c r="AL40" i="1"/>
  <c r="AM40" i="1"/>
  <c r="AN40" i="1"/>
  <c r="AO40" i="1"/>
  <c r="AP40" i="1"/>
  <c r="AQ40" i="1"/>
  <c r="AH41" i="1"/>
  <c r="AI41" i="1"/>
  <c r="AJ41" i="1"/>
  <c r="AK41" i="1"/>
  <c r="AL41" i="1"/>
  <c r="AM41" i="1"/>
  <c r="AN41" i="1"/>
  <c r="AO41" i="1"/>
  <c r="AP41" i="1"/>
  <c r="AQ41" i="1"/>
  <c r="AH42" i="1"/>
  <c r="AI42" i="1"/>
  <c r="AJ42" i="1"/>
  <c r="AK42" i="1"/>
  <c r="AL42" i="1"/>
  <c r="AM42" i="1"/>
  <c r="AN42" i="1"/>
  <c r="AO42" i="1"/>
  <c r="AP42" i="1"/>
  <c r="AQ42" i="1"/>
  <c r="AH43" i="1"/>
  <c r="AI43" i="1"/>
  <c r="AJ43" i="1"/>
  <c r="AK43" i="1"/>
  <c r="AL43" i="1"/>
  <c r="AM43" i="1"/>
  <c r="AN43" i="1"/>
  <c r="AO43" i="1"/>
  <c r="AP43" i="1"/>
  <c r="AQ43" i="1"/>
  <c r="AH44" i="1"/>
  <c r="AI44" i="1"/>
  <c r="AJ44" i="1"/>
  <c r="AK44" i="1"/>
  <c r="AL44" i="1"/>
  <c r="AM44" i="1"/>
  <c r="AN44" i="1"/>
  <c r="AO44" i="1"/>
  <c r="AP44" i="1"/>
  <c r="AQ44" i="1"/>
  <c r="AH45" i="1"/>
  <c r="AI45" i="1"/>
  <c r="AJ45" i="1"/>
  <c r="AK45" i="1"/>
  <c r="AL45" i="1"/>
  <c r="AM45" i="1"/>
  <c r="AN45" i="1"/>
  <c r="AO45" i="1"/>
  <c r="AP45" i="1"/>
  <c r="AQ45" i="1"/>
  <c r="AH46" i="1"/>
  <c r="AI46" i="1"/>
  <c r="AJ46" i="1"/>
  <c r="AK46" i="1"/>
  <c r="AL46" i="1"/>
  <c r="AM46" i="1"/>
  <c r="AN46" i="1"/>
  <c r="AO46" i="1"/>
  <c r="AP46" i="1"/>
  <c r="AQ46" i="1"/>
  <c r="AH47" i="1"/>
  <c r="AI47" i="1"/>
  <c r="AJ47" i="1"/>
  <c r="AK47" i="1"/>
  <c r="AL47" i="1"/>
  <c r="AM47" i="1"/>
  <c r="AN47" i="1"/>
  <c r="AO47" i="1"/>
  <c r="AP47" i="1"/>
  <c r="AQ47" i="1"/>
  <c r="AH48" i="1"/>
  <c r="AI48" i="1"/>
  <c r="AJ48" i="1"/>
  <c r="AK48" i="1"/>
  <c r="AL48" i="1"/>
  <c r="AM48" i="1"/>
  <c r="AN48" i="1"/>
  <c r="AO48" i="1"/>
  <c r="AP48" i="1"/>
  <c r="AQ48" i="1"/>
  <c r="AH49" i="1"/>
  <c r="AI49" i="1"/>
  <c r="AJ49" i="1"/>
  <c r="AK49" i="1"/>
  <c r="AL49" i="1"/>
  <c r="AM49" i="1"/>
  <c r="AN49" i="1"/>
  <c r="AO49" i="1"/>
  <c r="AP49" i="1"/>
  <c r="AQ49" i="1"/>
  <c r="AH50" i="1"/>
  <c r="AI50" i="1"/>
  <c r="AJ50" i="1"/>
  <c r="AK50" i="1"/>
  <c r="AL50" i="1"/>
  <c r="AM50" i="1"/>
  <c r="AN50" i="1"/>
  <c r="AO50" i="1"/>
  <c r="AP50" i="1"/>
  <c r="AQ50" i="1"/>
  <c r="AH51" i="1"/>
  <c r="AI51" i="1"/>
  <c r="AJ51" i="1"/>
  <c r="AK51" i="1"/>
  <c r="AL51" i="1"/>
  <c r="AM51" i="1"/>
  <c r="AN51" i="1"/>
  <c r="AO51" i="1"/>
  <c r="AP51" i="1"/>
  <c r="AQ51" i="1"/>
  <c r="AH52" i="1"/>
  <c r="AI52" i="1"/>
  <c r="AJ52" i="1"/>
  <c r="AK52" i="1"/>
  <c r="AL52" i="1"/>
  <c r="AM52" i="1"/>
  <c r="AN52" i="1"/>
  <c r="AO52" i="1"/>
  <c r="AP52" i="1"/>
  <c r="AQ52" i="1"/>
  <c r="AH53" i="1"/>
  <c r="AI53" i="1"/>
  <c r="AJ53" i="1"/>
  <c r="AK53" i="1"/>
  <c r="AL53" i="1"/>
  <c r="AM53" i="1"/>
  <c r="AN53" i="1"/>
  <c r="AO53" i="1"/>
  <c r="AP53" i="1"/>
  <c r="AQ53" i="1"/>
  <c r="AH54" i="1"/>
  <c r="AI54" i="1"/>
  <c r="AJ54" i="1"/>
  <c r="AK54" i="1"/>
  <c r="AL54" i="1"/>
  <c r="AM54" i="1"/>
  <c r="AN54" i="1"/>
  <c r="AO54" i="1"/>
  <c r="AP54" i="1"/>
  <c r="AQ54" i="1"/>
  <c r="AH55" i="1"/>
  <c r="AI55" i="1"/>
  <c r="AJ55" i="1"/>
  <c r="AK55" i="1"/>
  <c r="AL55" i="1"/>
  <c r="AM55" i="1"/>
  <c r="AN55" i="1"/>
  <c r="AO55" i="1"/>
  <c r="AP55" i="1"/>
  <c r="AQ55" i="1"/>
  <c r="AH56" i="1"/>
  <c r="AI56" i="1"/>
  <c r="AJ56" i="1"/>
  <c r="AK56" i="1"/>
  <c r="AL56" i="1"/>
  <c r="AM56" i="1"/>
  <c r="AN56" i="1"/>
  <c r="AO56" i="1"/>
  <c r="AP56" i="1"/>
  <c r="AQ56" i="1"/>
  <c r="AH57" i="1"/>
  <c r="AI57" i="1"/>
  <c r="AJ57" i="1"/>
  <c r="AK57" i="1"/>
  <c r="AL57" i="1"/>
  <c r="AM57" i="1"/>
  <c r="AN57" i="1"/>
  <c r="AO57" i="1"/>
  <c r="AP57" i="1"/>
  <c r="AQ57" i="1"/>
  <c r="AH58" i="1"/>
  <c r="AI58" i="1"/>
  <c r="AJ58" i="1"/>
  <c r="AK58" i="1"/>
  <c r="AL58" i="1"/>
  <c r="AM58" i="1"/>
  <c r="AN58" i="1"/>
  <c r="AO58" i="1"/>
  <c r="AP58" i="1"/>
  <c r="AQ58" i="1"/>
  <c r="AH59" i="1"/>
  <c r="AI59" i="1"/>
  <c r="AJ59" i="1"/>
  <c r="AK59" i="1"/>
  <c r="AL59" i="1"/>
  <c r="AM59" i="1"/>
  <c r="AN59" i="1"/>
  <c r="AO59" i="1"/>
  <c r="AP59" i="1"/>
  <c r="AQ59" i="1"/>
  <c r="AH60" i="1"/>
  <c r="AI60" i="1"/>
  <c r="AJ60" i="1"/>
  <c r="AK60" i="1"/>
  <c r="AL60" i="1"/>
  <c r="AM60" i="1"/>
  <c r="AN60" i="1"/>
  <c r="AO60" i="1"/>
  <c r="AP60" i="1"/>
  <c r="AQ60" i="1"/>
  <c r="AH61" i="1"/>
  <c r="AI61" i="1"/>
  <c r="AJ61" i="1"/>
  <c r="AK61" i="1"/>
  <c r="AL61" i="1"/>
  <c r="AM61" i="1"/>
  <c r="AN61" i="1"/>
  <c r="AO61" i="1"/>
  <c r="AP61" i="1"/>
  <c r="AQ61" i="1"/>
  <c r="AH62" i="1"/>
  <c r="AI62" i="1"/>
  <c r="AJ62" i="1"/>
  <c r="AK62" i="1"/>
  <c r="AL62" i="1"/>
  <c r="AM62" i="1"/>
  <c r="AN62" i="1"/>
  <c r="AO62" i="1"/>
  <c r="AP62" i="1"/>
  <c r="AQ62" i="1"/>
  <c r="AH63" i="1"/>
  <c r="AI63" i="1"/>
  <c r="AJ63" i="1"/>
  <c r="AK63" i="1"/>
  <c r="AL63" i="1"/>
  <c r="AM63" i="1"/>
  <c r="AN63" i="1"/>
  <c r="AO63" i="1"/>
  <c r="AP63" i="1"/>
  <c r="AQ63" i="1"/>
  <c r="AH64" i="1"/>
  <c r="AI64" i="1"/>
  <c r="AJ64" i="1"/>
  <c r="AK64" i="1"/>
  <c r="AL64" i="1"/>
  <c r="AM64" i="1"/>
  <c r="AN64" i="1"/>
  <c r="AO64" i="1"/>
  <c r="AP64" i="1"/>
  <c r="AQ64" i="1"/>
  <c r="AH65" i="1"/>
  <c r="AI65" i="1"/>
  <c r="AJ65" i="1"/>
  <c r="AK65" i="1"/>
  <c r="AL65" i="1"/>
  <c r="AM65" i="1"/>
  <c r="AN65" i="1"/>
  <c r="AO65" i="1"/>
  <c r="AP65" i="1"/>
  <c r="AQ65" i="1"/>
  <c r="AH66" i="1"/>
  <c r="AI66" i="1"/>
  <c r="AJ66" i="1"/>
  <c r="AK66" i="1"/>
  <c r="AL66" i="1"/>
  <c r="AM66" i="1"/>
  <c r="AN66" i="1"/>
  <c r="AO66" i="1"/>
  <c r="AP66" i="1"/>
  <c r="AQ66" i="1"/>
  <c r="AH67" i="1"/>
  <c r="AI67" i="1"/>
  <c r="AJ67" i="1"/>
  <c r="AK67" i="1"/>
  <c r="AL67" i="1"/>
  <c r="AM67" i="1"/>
  <c r="AN67" i="1"/>
  <c r="AO67" i="1"/>
  <c r="AP67" i="1"/>
  <c r="AQ67" i="1"/>
  <c r="AH68" i="1"/>
  <c r="AI68" i="1"/>
  <c r="AJ68" i="1"/>
  <c r="AK68" i="1"/>
  <c r="AL68" i="1"/>
  <c r="AM68" i="1"/>
  <c r="AN68" i="1"/>
  <c r="AO68" i="1"/>
  <c r="AP68" i="1"/>
  <c r="AQ68" i="1"/>
  <c r="AH69" i="1"/>
  <c r="AI69" i="1"/>
  <c r="AJ69" i="1"/>
  <c r="AK69" i="1"/>
  <c r="AL69" i="1"/>
  <c r="AM69" i="1"/>
  <c r="AN69" i="1"/>
  <c r="AO69" i="1"/>
  <c r="AP69" i="1"/>
  <c r="AQ69" i="1"/>
  <c r="AH70" i="1"/>
  <c r="AI70" i="1"/>
  <c r="AJ70" i="1"/>
  <c r="AK70" i="1"/>
  <c r="AL70" i="1"/>
  <c r="AM70" i="1"/>
  <c r="AN70" i="1"/>
  <c r="AO70" i="1"/>
  <c r="AP70" i="1"/>
  <c r="AQ70" i="1"/>
  <c r="AH71" i="1"/>
  <c r="AI71" i="1"/>
  <c r="AJ71" i="1"/>
  <c r="AK71" i="1"/>
  <c r="AL71" i="1"/>
  <c r="AM71" i="1"/>
  <c r="AN71" i="1"/>
  <c r="AO71" i="1"/>
  <c r="AP71" i="1"/>
  <c r="AQ71" i="1"/>
  <c r="AH72" i="1"/>
  <c r="AI72" i="1"/>
  <c r="AJ72" i="1"/>
  <c r="AK72" i="1"/>
  <c r="AL72" i="1"/>
  <c r="AM72" i="1"/>
  <c r="AN72" i="1"/>
  <c r="AO72" i="1"/>
  <c r="AP72" i="1"/>
  <c r="AQ72" i="1"/>
  <c r="AH73" i="1"/>
  <c r="AI73" i="1"/>
  <c r="AJ73" i="1"/>
  <c r="AK73" i="1"/>
  <c r="AL73" i="1"/>
  <c r="AM73" i="1"/>
  <c r="AN73" i="1"/>
  <c r="AO73" i="1"/>
  <c r="AP73" i="1"/>
  <c r="AQ73" i="1"/>
  <c r="AH74" i="1"/>
  <c r="AI74" i="1"/>
  <c r="AJ74" i="1"/>
  <c r="AK74" i="1"/>
  <c r="AL74" i="1"/>
  <c r="AM74" i="1"/>
  <c r="AN74" i="1"/>
  <c r="AO74" i="1"/>
  <c r="AP74" i="1"/>
  <c r="AQ74" i="1"/>
  <c r="AH75" i="1"/>
  <c r="AI75" i="1"/>
  <c r="AJ75" i="1"/>
  <c r="AK75" i="1"/>
  <c r="AL75" i="1"/>
  <c r="AM75" i="1"/>
  <c r="AN75" i="1"/>
  <c r="AO75" i="1"/>
  <c r="AP75" i="1"/>
  <c r="AQ75" i="1"/>
  <c r="AH76" i="1"/>
  <c r="AI76" i="1"/>
  <c r="AJ76" i="1"/>
  <c r="AK76" i="1"/>
  <c r="AL76" i="1"/>
  <c r="AM76" i="1"/>
  <c r="AN76" i="1"/>
  <c r="AO76" i="1"/>
  <c r="AP76" i="1"/>
  <c r="AQ76" i="1"/>
  <c r="AH77" i="1"/>
  <c r="AI77" i="1"/>
  <c r="AJ77" i="1"/>
  <c r="AK77" i="1"/>
  <c r="AL77" i="1"/>
  <c r="AM77" i="1"/>
  <c r="AN77" i="1"/>
  <c r="AO77" i="1"/>
  <c r="AP77" i="1"/>
  <c r="AQ77" i="1"/>
  <c r="AH78" i="1"/>
  <c r="AI78" i="1"/>
  <c r="AJ78" i="1"/>
  <c r="AK78" i="1"/>
  <c r="AL78" i="1"/>
  <c r="AM78" i="1"/>
  <c r="AN78" i="1"/>
  <c r="AO78" i="1"/>
  <c r="AP78" i="1"/>
  <c r="AQ78" i="1"/>
  <c r="AH79" i="1"/>
  <c r="AI79" i="1"/>
  <c r="AJ79" i="1"/>
  <c r="AK79" i="1"/>
  <c r="AL79" i="1"/>
  <c r="AM79" i="1"/>
  <c r="AN79" i="1"/>
  <c r="AO79" i="1"/>
  <c r="AP79" i="1"/>
  <c r="AQ79" i="1"/>
  <c r="AH80" i="1"/>
  <c r="AI80" i="1"/>
  <c r="AJ80" i="1"/>
  <c r="AK80" i="1"/>
  <c r="AL80" i="1"/>
  <c r="AM80" i="1"/>
  <c r="AN80" i="1"/>
  <c r="AO80" i="1"/>
  <c r="AP80" i="1"/>
  <c r="AQ80" i="1"/>
  <c r="AH81" i="1"/>
  <c r="AI81" i="1"/>
  <c r="AJ81" i="1"/>
  <c r="AK81" i="1"/>
  <c r="AL81" i="1"/>
  <c r="AM81" i="1"/>
  <c r="AN81" i="1"/>
  <c r="AO81" i="1"/>
  <c r="AP81" i="1"/>
  <c r="AQ81" i="1"/>
  <c r="AH82" i="1"/>
  <c r="AI82" i="1"/>
  <c r="AJ82" i="1"/>
  <c r="AK82" i="1"/>
  <c r="AL82" i="1"/>
  <c r="AM82" i="1"/>
  <c r="AN82" i="1"/>
  <c r="AO82" i="1"/>
  <c r="AP82" i="1"/>
  <c r="AQ82" i="1"/>
  <c r="AH83" i="1"/>
  <c r="AI83" i="1"/>
  <c r="AJ83" i="1"/>
  <c r="AK83" i="1"/>
  <c r="AL83" i="1"/>
  <c r="AM83" i="1"/>
  <c r="AN83" i="1"/>
  <c r="AO83" i="1"/>
  <c r="AP83" i="1"/>
  <c r="AQ83" i="1"/>
  <c r="AH84" i="1"/>
  <c r="AI84" i="1"/>
  <c r="AJ84" i="1"/>
  <c r="AK84" i="1"/>
  <c r="AL84" i="1"/>
  <c r="AM84" i="1"/>
  <c r="AN84" i="1"/>
  <c r="AO84" i="1"/>
  <c r="AP84" i="1"/>
  <c r="AQ84" i="1"/>
  <c r="AH85" i="1"/>
  <c r="AI85" i="1"/>
  <c r="AJ85" i="1"/>
  <c r="AK85" i="1"/>
  <c r="AL85" i="1"/>
  <c r="AM85" i="1"/>
  <c r="AN85" i="1"/>
  <c r="AO85" i="1"/>
  <c r="AP85" i="1"/>
  <c r="AQ85" i="1"/>
  <c r="AH86" i="1"/>
  <c r="AI86" i="1"/>
  <c r="AJ86" i="1"/>
  <c r="AK86" i="1"/>
  <c r="AL86" i="1"/>
  <c r="AM86" i="1"/>
  <c r="AN86" i="1"/>
  <c r="AO86" i="1"/>
  <c r="AP86" i="1"/>
  <c r="AQ86" i="1"/>
  <c r="AH87" i="1"/>
  <c r="AI87" i="1"/>
  <c r="AJ87" i="1"/>
  <c r="AK87" i="1"/>
  <c r="AL87" i="1"/>
  <c r="AM87" i="1"/>
  <c r="AN87" i="1"/>
  <c r="AO87" i="1"/>
  <c r="AP87" i="1"/>
  <c r="AQ87" i="1"/>
  <c r="AH88" i="1"/>
  <c r="AI88" i="1"/>
  <c r="AJ88" i="1"/>
  <c r="AK88" i="1"/>
  <c r="AL88" i="1"/>
  <c r="AM88" i="1"/>
  <c r="AN88" i="1"/>
  <c r="AO88" i="1"/>
  <c r="AP88" i="1"/>
  <c r="AQ88" i="1"/>
  <c r="AH89" i="1"/>
  <c r="AI89" i="1"/>
  <c r="AJ89" i="1"/>
  <c r="AK89" i="1"/>
  <c r="AL89" i="1"/>
  <c r="AM89" i="1"/>
  <c r="AN89" i="1"/>
  <c r="AO89" i="1"/>
  <c r="AP89" i="1"/>
  <c r="AQ89" i="1"/>
  <c r="AH90" i="1"/>
  <c r="AI90" i="1"/>
  <c r="AJ90" i="1"/>
  <c r="AK90" i="1"/>
  <c r="AL90" i="1"/>
  <c r="AM90" i="1"/>
  <c r="AN90" i="1"/>
  <c r="AO90" i="1"/>
  <c r="AP90" i="1"/>
  <c r="AQ90" i="1"/>
  <c r="AH91" i="1"/>
  <c r="AI91" i="1"/>
  <c r="AJ91" i="1"/>
  <c r="AK91" i="1"/>
  <c r="AL91" i="1"/>
  <c r="AM91" i="1"/>
  <c r="AN91" i="1"/>
  <c r="AO91" i="1"/>
  <c r="AP91" i="1"/>
  <c r="AQ91" i="1"/>
  <c r="AH92" i="1"/>
  <c r="AI92" i="1"/>
  <c r="AJ92" i="1"/>
  <c r="AK92" i="1"/>
  <c r="AL92" i="1"/>
  <c r="AM92" i="1"/>
  <c r="AN92" i="1"/>
  <c r="AO92" i="1"/>
  <c r="AP92" i="1"/>
  <c r="AQ92" i="1"/>
  <c r="AH93" i="1"/>
  <c r="AI93" i="1"/>
  <c r="AJ93" i="1"/>
  <c r="AK93" i="1"/>
  <c r="AL93" i="1"/>
  <c r="AM93" i="1"/>
  <c r="AN93" i="1"/>
  <c r="AO93" i="1"/>
  <c r="AP93" i="1"/>
  <c r="AQ93" i="1"/>
  <c r="AH94" i="1"/>
  <c r="AI94" i="1"/>
  <c r="AJ94" i="1"/>
  <c r="AK94" i="1"/>
  <c r="AL94" i="1"/>
  <c r="AM94" i="1"/>
  <c r="AN94" i="1"/>
  <c r="AO94" i="1"/>
  <c r="AP94" i="1"/>
  <c r="AQ94" i="1"/>
  <c r="AH95" i="1"/>
  <c r="AI95" i="1"/>
  <c r="AJ95" i="1"/>
  <c r="AK95" i="1"/>
  <c r="AL95" i="1"/>
  <c r="AM95" i="1"/>
  <c r="AN95" i="1"/>
  <c r="AO95" i="1"/>
  <c r="AP95" i="1"/>
  <c r="AQ95" i="1"/>
  <c r="AH96" i="1"/>
  <c r="AI96" i="1"/>
  <c r="AJ96" i="1"/>
  <c r="AK96" i="1"/>
  <c r="AL96" i="1"/>
  <c r="AM96" i="1"/>
  <c r="AN96" i="1"/>
  <c r="AO96" i="1"/>
  <c r="AP96" i="1"/>
  <c r="AQ96" i="1"/>
  <c r="AH97" i="1"/>
  <c r="AI97" i="1"/>
  <c r="AJ97" i="1"/>
  <c r="AK97" i="1"/>
  <c r="AL97" i="1"/>
  <c r="AM97" i="1"/>
  <c r="AN97" i="1"/>
  <c r="AO97" i="1"/>
  <c r="AP97" i="1"/>
  <c r="AQ97" i="1"/>
  <c r="AH98" i="1"/>
  <c r="AI98" i="1"/>
  <c r="AJ98" i="1"/>
  <c r="AK98" i="1"/>
  <c r="AL98" i="1"/>
  <c r="AM98" i="1"/>
  <c r="AN98" i="1"/>
  <c r="AO98" i="1"/>
  <c r="AP98" i="1"/>
  <c r="AQ98" i="1"/>
  <c r="AH99" i="1"/>
  <c r="AI99" i="1"/>
  <c r="AJ99" i="1"/>
  <c r="AK99" i="1"/>
  <c r="AL99" i="1"/>
  <c r="AM99" i="1"/>
  <c r="AN99" i="1"/>
  <c r="AO99" i="1"/>
  <c r="AP99" i="1"/>
  <c r="AQ99" i="1"/>
  <c r="AH100" i="1"/>
  <c r="AI100" i="1"/>
  <c r="AJ100" i="1"/>
  <c r="AK100" i="1"/>
  <c r="AL100" i="1"/>
  <c r="AM100" i="1"/>
  <c r="AN100" i="1"/>
  <c r="AO100" i="1"/>
  <c r="AP100" i="1"/>
  <c r="AQ100" i="1"/>
  <c r="AH101" i="1"/>
  <c r="AI101" i="1"/>
  <c r="AJ101" i="1"/>
  <c r="AK101" i="1"/>
  <c r="AL101" i="1"/>
  <c r="AM101" i="1"/>
  <c r="AN101" i="1"/>
  <c r="AO101" i="1"/>
  <c r="AP101" i="1"/>
  <c r="AQ101" i="1"/>
  <c r="AH102" i="1"/>
  <c r="AI102" i="1"/>
  <c r="AJ102" i="1"/>
  <c r="AK102" i="1"/>
  <c r="AL102" i="1"/>
  <c r="AM102" i="1"/>
  <c r="AN102" i="1"/>
  <c r="AO102" i="1"/>
  <c r="AP102" i="1"/>
  <c r="AQ102" i="1"/>
  <c r="AH103" i="1"/>
  <c r="AI103" i="1"/>
  <c r="AJ103" i="1"/>
  <c r="AK103" i="1"/>
  <c r="AL103" i="1"/>
  <c r="AM103" i="1"/>
  <c r="AN103" i="1"/>
  <c r="AO103" i="1"/>
  <c r="AP103" i="1"/>
  <c r="AQ103" i="1"/>
  <c r="AH104" i="1"/>
  <c r="AI104" i="1"/>
  <c r="AJ104" i="1"/>
  <c r="AK104" i="1"/>
  <c r="AL104" i="1"/>
  <c r="AM104" i="1"/>
  <c r="AN104" i="1"/>
  <c r="AO104" i="1"/>
  <c r="AP104" i="1"/>
  <c r="AQ104" i="1"/>
  <c r="AH105" i="1"/>
  <c r="AI105" i="1"/>
  <c r="AJ105" i="1"/>
  <c r="AK105" i="1"/>
  <c r="AL105" i="1"/>
  <c r="AM105" i="1"/>
  <c r="AN105" i="1"/>
  <c r="AO105" i="1"/>
  <c r="AP105" i="1"/>
  <c r="AQ105" i="1"/>
  <c r="AH106" i="1"/>
  <c r="AI106" i="1"/>
  <c r="AJ106" i="1"/>
  <c r="AK106" i="1"/>
  <c r="AL106" i="1"/>
  <c r="AM106" i="1"/>
  <c r="AN106" i="1"/>
  <c r="AO106" i="1"/>
  <c r="AP106" i="1"/>
  <c r="AQ106" i="1"/>
  <c r="AH107" i="1"/>
  <c r="AI107" i="1"/>
  <c r="AJ107" i="1"/>
  <c r="AK107" i="1"/>
  <c r="AL107" i="1"/>
  <c r="AM107" i="1"/>
  <c r="AN107" i="1"/>
  <c r="AO107" i="1"/>
  <c r="AP107" i="1"/>
  <c r="AQ107" i="1"/>
  <c r="AH108" i="1"/>
  <c r="AI108" i="1"/>
  <c r="AJ108" i="1"/>
  <c r="AK108" i="1"/>
  <c r="AL108" i="1"/>
  <c r="AM108" i="1"/>
  <c r="AN108" i="1"/>
  <c r="AO108" i="1"/>
  <c r="AP108" i="1"/>
  <c r="AQ108" i="1"/>
  <c r="AH109" i="1"/>
  <c r="AI109" i="1"/>
  <c r="AJ109" i="1"/>
  <c r="AK109" i="1"/>
  <c r="AL109" i="1"/>
  <c r="AM109" i="1"/>
  <c r="AN109" i="1"/>
  <c r="AO109" i="1"/>
  <c r="AP109" i="1"/>
  <c r="AQ109" i="1"/>
  <c r="AH110" i="1"/>
  <c r="AI110" i="1"/>
  <c r="AJ110" i="1"/>
  <c r="AK110" i="1"/>
  <c r="AL110" i="1"/>
  <c r="AM110" i="1"/>
  <c r="AN110" i="1"/>
  <c r="AO110" i="1"/>
  <c r="AP110" i="1"/>
  <c r="AQ110" i="1"/>
  <c r="AH111" i="1"/>
  <c r="AI111" i="1"/>
  <c r="AJ111" i="1"/>
  <c r="AK111" i="1"/>
  <c r="AL111" i="1"/>
  <c r="AM111" i="1"/>
  <c r="AN111" i="1"/>
  <c r="AO111" i="1"/>
  <c r="AP111" i="1"/>
  <c r="AQ111" i="1"/>
  <c r="AH112" i="1"/>
  <c r="AI112" i="1"/>
  <c r="AJ112" i="1"/>
  <c r="AK112" i="1"/>
  <c r="AL112" i="1"/>
  <c r="AM112" i="1"/>
  <c r="AN112" i="1"/>
  <c r="AO112" i="1"/>
  <c r="AP112" i="1"/>
  <c r="AQ112" i="1"/>
  <c r="AH113" i="1"/>
  <c r="AI113" i="1"/>
  <c r="AJ113" i="1"/>
  <c r="AK113" i="1"/>
  <c r="AL113" i="1"/>
  <c r="AM113" i="1"/>
  <c r="AN113" i="1"/>
  <c r="AO113" i="1"/>
  <c r="AP113" i="1"/>
  <c r="AQ113" i="1"/>
  <c r="AH114" i="1"/>
  <c r="AI114" i="1"/>
  <c r="AJ114" i="1"/>
  <c r="AK114" i="1"/>
  <c r="AL114" i="1"/>
  <c r="AM114" i="1"/>
  <c r="AN114" i="1"/>
  <c r="AO114" i="1"/>
  <c r="AP114" i="1"/>
  <c r="AQ114" i="1"/>
  <c r="AH115" i="1"/>
  <c r="AI115" i="1"/>
  <c r="AJ115" i="1"/>
  <c r="AK115" i="1"/>
  <c r="AL115" i="1"/>
  <c r="AM115" i="1"/>
  <c r="AN115" i="1"/>
  <c r="AO115" i="1"/>
  <c r="AP115" i="1"/>
  <c r="AQ115" i="1"/>
  <c r="AH116" i="1"/>
  <c r="AI116" i="1"/>
  <c r="AJ116" i="1"/>
  <c r="AK116" i="1"/>
  <c r="AL116" i="1"/>
  <c r="AM116" i="1"/>
  <c r="AN116" i="1"/>
  <c r="AO116" i="1"/>
  <c r="AP116" i="1"/>
  <c r="AQ116" i="1"/>
  <c r="AH117" i="1"/>
  <c r="AI117" i="1"/>
  <c r="AJ117" i="1"/>
  <c r="AK117" i="1"/>
  <c r="AL117" i="1"/>
  <c r="AM117" i="1"/>
  <c r="AN117" i="1"/>
  <c r="AO117" i="1"/>
  <c r="AP117" i="1"/>
  <c r="AQ117" i="1"/>
  <c r="AH118" i="1"/>
  <c r="AI118" i="1"/>
  <c r="AJ118" i="1"/>
  <c r="AK118" i="1"/>
  <c r="AL118" i="1"/>
  <c r="AM118" i="1"/>
  <c r="AN118" i="1"/>
  <c r="AO118" i="1"/>
  <c r="AP118" i="1"/>
  <c r="AQ118" i="1"/>
  <c r="AH119" i="1"/>
  <c r="AI119" i="1"/>
  <c r="AJ119" i="1"/>
  <c r="AK119" i="1"/>
  <c r="AL119" i="1"/>
  <c r="AM119" i="1"/>
  <c r="AN119" i="1"/>
  <c r="AO119" i="1"/>
  <c r="AP119" i="1"/>
  <c r="AQ119" i="1"/>
  <c r="AH120" i="1"/>
  <c r="AI120" i="1"/>
  <c r="AJ120" i="1"/>
  <c r="AK120" i="1"/>
  <c r="AL120" i="1"/>
  <c r="AM120" i="1"/>
  <c r="AN120" i="1"/>
  <c r="AO120" i="1"/>
  <c r="AP120" i="1"/>
  <c r="AQ120" i="1"/>
  <c r="AH121" i="1"/>
  <c r="AI121" i="1"/>
  <c r="AJ121" i="1"/>
  <c r="AK121" i="1"/>
  <c r="AL121" i="1"/>
  <c r="AM121" i="1"/>
  <c r="AN121" i="1"/>
  <c r="AO121" i="1"/>
  <c r="AP121" i="1"/>
  <c r="AQ121" i="1"/>
  <c r="AH122" i="1"/>
  <c r="AI122" i="1"/>
  <c r="AJ122" i="1"/>
  <c r="AK122" i="1"/>
  <c r="AL122" i="1"/>
  <c r="AM122" i="1"/>
  <c r="AN122" i="1"/>
  <c r="AO122" i="1"/>
  <c r="AP122" i="1"/>
  <c r="AQ122" i="1"/>
  <c r="AH123" i="1"/>
  <c r="AI123" i="1"/>
  <c r="AJ123" i="1"/>
  <c r="AK123" i="1"/>
  <c r="AL123" i="1"/>
  <c r="AM123" i="1"/>
  <c r="AN123" i="1"/>
  <c r="AO123" i="1"/>
  <c r="AP123" i="1"/>
  <c r="AQ123" i="1"/>
  <c r="AH124" i="1"/>
  <c r="AI124" i="1"/>
  <c r="AJ124" i="1"/>
  <c r="AK124" i="1"/>
  <c r="AL124" i="1"/>
  <c r="AM124" i="1"/>
  <c r="AN124" i="1"/>
  <c r="AO124" i="1"/>
  <c r="AP124" i="1"/>
  <c r="AQ124" i="1"/>
  <c r="AH125" i="1"/>
  <c r="AI125" i="1"/>
  <c r="AJ125" i="1"/>
  <c r="AK125" i="1"/>
  <c r="AL125" i="1"/>
  <c r="AM125" i="1"/>
  <c r="AN125" i="1"/>
  <c r="AO125" i="1"/>
  <c r="AP125" i="1"/>
  <c r="AQ125" i="1"/>
  <c r="AH126" i="1"/>
  <c r="AI126" i="1"/>
  <c r="AJ126" i="1"/>
  <c r="AK126" i="1"/>
  <c r="AL126" i="1"/>
  <c r="AM126" i="1"/>
  <c r="AN126" i="1"/>
  <c r="AO126" i="1"/>
  <c r="AP126" i="1"/>
  <c r="AQ126" i="1"/>
  <c r="AH127" i="1"/>
  <c r="AI127" i="1"/>
  <c r="AJ127" i="1"/>
  <c r="AK127" i="1"/>
  <c r="AL127" i="1"/>
  <c r="AM127" i="1"/>
  <c r="AN127" i="1"/>
  <c r="AO127" i="1"/>
  <c r="AP127" i="1"/>
  <c r="AQ127" i="1"/>
  <c r="AH128" i="1"/>
  <c r="AI128" i="1"/>
  <c r="AJ128" i="1"/>
  <c r="AK128" i="1"/>
  <c r="AL128" i="1"/>
  <c r="AM128" i="1"/>
  <c r="AN128" i="1"/>
  <c r="AO128" i="1"/>
  <c r="AP128" i="1"/>
  <c r="AQ128" i="1"/>
  <c r="AH129" i="1"/>
  <c r="AI129" i="1"/>
  <c r="AJ129" i="1"/>
  <c r="AK129" i="1"/>
  <c r="AL129" i="1"/>
  <c r="AM129" i="1"/>
  <c r="AN129" i="1"/>
  <c r="AO129" i="1"/>
  <c r="AP129" i="1"/>
  <c r="AQ129" i="1"/>
  <c r="AH130" i="1"/>
  <c r="AI130" i="1"/>
  <c r="AJ130" i="1"/>
  <c r="AK130" i="1"/>
  <c r="AL130" i="1"/>
  <c r="AM130" i="1"/>
  <c r="AN130" i="1"/>
  <c r="AO130" i="1"/>
  <c r="AP130" i="1"/>
  <c r="AQ130" i="1"/>
  <c r="AH131" i="1"/>
  <c r="AI131" i="1"/>
  <c r="AJ131" i="1"/>
  <c r="AK131" i="1"/>
  <c r="AL131" i="1"/>
  <c r="AM131" i="1"/>
  <c r="AN131" i="1"/>
  <c r="AO131" i="1"/>
  <c r="AP131" i="1"/>
  <c r="AQ131" i="1"/>
  <c r="AH132" i="1"/>
  <c r="AI132" i="1"/>
  <c r="AJ132" i="1"/>
  <c r="AK132" i="1"/>
  <c r="AL132" i="1"/>
  <c r="AM132" i="1"/>
  <c r="AN132" i="1"/>
  <c r="AO132" i="1"/>
  <c r="AP132" i="1"/>
  <c r="AQ132" i="1"/>
  <c r="AH133" i="1"/>
  <c r="AI133" i="1"/>
  <c r="AJ133" i="1"/>
  <c r="AK133" i="1"/>
  <c r="AL133" i="1"/>
  <c r="AM133" i="1"/>
  <c r="AN133" i="1"/>
  <c r="AO133" i="1"/>
  <c r="AP133" i="1"/>
  <c r="AQ133" i="1"/>
  <c r="AH134" i="1"/>
  <c r="AI134" i="1"/>
  <c r="AJ134" i="1"/>
  <c r="AK134" i="1"/>
  <c r="AL134" i="1"/>
  <c r="AM134" i="1"/>
  <c r="AN134" i="1"/>
  <c r="AO134" i="1"/>
  <c r="AP134" i="1"/>
  <c r="AQ134" i="1"/>
  <c r="AH135" i="1"/>
  <c r="AI135" i="1"/>
  <c r="AJ135" i="1"/>
  <c r="AK135" i="1"/>
  <c r="AL135" i="1"/>
  <c r="AM135" i="1"/>
  <c r="AN135" i="1"/>
  <c r="AO135" i="1"/>
  <c r="AP135" i="1"/>
  <c r="AQ135" i="1"/>
  <c r="AH136" i="1"/>
  <c r="AI136" i="1"/>
  <c r="AJ136" i="1"/>
  <c r="AK136" i="1"/>
  <c r="AL136" i="1"/>
  <c r="AM136" i="1"/>
  <c r="AN136" i="1"/>
  <c r="AO136" i="1"/>
  <c r="AP136" i="1"/>
  <c r="AQ136" i="1"/>
  <c r="AH137" i="1"/>
  <c r="AI137" i="1"/>
  <c r="AJ137" i="1"/>
  <c r="AK137" i="1"/>
  <c r="AL137" i="1"/>
  <c r="AM137" i="1"/>
  <c r="AN137" i="1"/>
  <c r="AO137" i="1"/>
  <c r="AP137" i="1"/>
  <c r="AQ137" i="1"/>
  <c r="AH138" i="1"/>
  <c r="AI138" i="1"/>
  <c r="AJ138" i="1"/>
  <c r="AK138" i="1"/>
  <c r="AL138" i="1"/>
  <c r="AM138" i="1"/>
  <c r="AN138" i="1"/>
  <c r="AO138" i="1"/>
  <c r="AP138" i="1"/>
  <c r="AQ138" i="1"/>
  <c r="AH139" i="1"/>
  <c r="AI139" i="1"/>
  <c r="AJ139" i="1"/>
  <c r="AK139" i="1"/>
  <c r="AL139" i="1"/>
  <c r="AM139" i="1"/>
  <c r="AN139" i="1"/>
  <c r="AO139" i="1"/>
  <c r="AP139" i="1"/>
  <c r="AQ139" i="1"/>
  <c r="AH140" i="1"/>
  <c r="AI140" i="1"/>
  <c r="AJ140" i="1"/>
  <c r="AK140" i="1"/>
  <c r="AL140" i="1"/>
  <c r="AM140" i="1"/>
  <c r="AN140" i="1"/>
  <c r="AO140" i="1"/>
  <c r="AP140" i="1"/>
  <c r="AQ140" i="1"/>
  <c r="AH141" i="1"/>
  <c r="AI141" i="1"/>
  <c r="AJ141" i="1"/>
  <c r="AK141" i="1"/>
  <c r="AL141" i="1"/>
  <c r="AM141" i="1"/>
  <c r="AN141" i="1"/>
  <c r="AO141" i="1"/>
  <c r="AP141" i="1"/>
  <c r="AQ141" i="1"/>
  <c r="AH142" i="1"/>
  <c r="AI142" i="1"/>
  <c r="AJ142" i="1"/>
  <c r="AK142" i="1"/>
  <c r="AL142" i="1"/>
  <c r="AM142" i="1"/>
  <c r="AN142" i="1"/>
  <c r="AO142" i="1"/>
  <c r="AP142" i="1"/>
  <c r="AQ142" i="1"/>
  <c r="AH143" i="1"/>
  <c r="AI143" i="1"/>
  <c r="AJ143" i="1"/>
  <c r="AK143" i="1"/>
  <c r="AL143" i="1"/>
  <c r="AM143" i="1"/>
  <c r="AN143" i="1"/>
  <c r="AO143" i="1"/>
  <c r="AP143" i="1"/>
  <c r="AQ143" i="1"/>
  <c r="AH144" i="1"/>
  <c r="AI144" i="1"/>
  <c r="AJ144" i="1"/>
  <c r="AK144" i="1"/>
  <c r="AL144" i="1"/>
  <c r="AM144" i="1"/>
  <c r="AN144" i="1"/>
  <c r="AO144" i="1"/>
  <c r="AP144" i="1"/>
  <c r="AQ144" i="1"/>
  <c r="AH145" i="1"/>
  <c r="AI145" i="1"/>
  <c r="AJ145" i="1"/>
  <c r="AK145" i="1"/>
  <c r="AL145" i="1"/>
  <c r="AM145" i="1"/>
  <c r="AN145" i="1"/>
  <c r="AO145" i="1"/>
  <c r="AP145" i="1"/>
  <c r="AQ145" i="1"/>
  <c r="AH146" i="1"/>
  <c r="AI146" i="1"/>
  <c r="AJ146" i="1"/>
  <c r="AK146" i="1"/>
  <c r="AL146" i="1"/>
  <c r="AM146" i="1"/>
  <c r="AN146" i="1"/>
  <c r="AO146" i="1"/>
  <c r="AP146" i="1"/>
  <c r="AQ146" i="1"/>
  <c r="AH147" i="1"/>
  <c r="AI147" i="1"/>
  <c r="AJ147" i="1"/>
  <c r="AK147" i="1"/>
  <c r="AL147" i="1"/>
  <c r="AM147" i="1"/>
  <c r="AN147" i="1"/>
  <c r="AO147" i="1"/>
  <c r="AP147" i="1"/>
  <c r="AQ147" i="1"/>
  <c r="AH148" i="1"/>
  <c r="AI148" i="1"/>
  <c r="AJ148" i="1"/>
  <c r="AK148" i="1"/>
  <c r="AL148" i="1"/>
  <c r="AM148" i="1"/>
  <c r="AN148" i="1"/>
  <c r="AO148" i="1"/>
  <c r="AP148" i="1"/>
  <c r="AQ148" i="1"/>
  <c r="AH149" i="1"/>
  <c r="AI149" i="1"/>
  <c r="AJ149" i="1"/>
  <c r="AK149" i="1"/>
  <c r="AL149" i="1"/>
  <c r="AM149" i="1"/>
  <c r="AN149" i="1"/>
  <c r="AO149" i="1"/>
  <c r="AP149" i="1"/>
  <c r="AQ149" i="1"/>
  <c r="AH150" i="1"/>
  <c r="AI150" i="1"/>
  <c r="AJ150" i="1"/>
  <c r="AK150" i="1"/>
  <c r="AL150" i="1"/>
  <c r="AM150" i="1"/>
  <c r="AN150" i="1"/>
  <c r="AO150" i="1"/>
  <c r="AP150" i="1"/>
  <c r="AQ150" i="1"/>
  <c r="AH151" i="1"/>
  <c r="AI151" i="1"/>
  <c r="AJ151" i="1"/>
  <c r="AK151" i="1"/>
  <c r="AL151" i="1"/>
  <c r="AM151" i="1"/>
  <c r="AN151" i="1"/>
  <c r="AO151" i="1"/>
  <c r="AP151" i="1"/>
  <c r="AQ151" i="1"/>
  <c r="AH152" i="1"/>
  <c r="AI152" i="1"/>
  <c r="AJ152" i="1"/>
  <c r="AK152" i="1"/>
  <c r="AL152" i="1"/>
  <c r="AM152" i="1"/>
  <c r="AN152" i="1"/>
  <c r="AO152" i="1"/>
  <c r="AP152" i="1"/>
  <c r="AQ152" i="1"/>
  <c r="AH153" i="1"/>
  <c r="AI153" i="1"/>
  <c r="AJ153" i="1"/>
  <c r="AK153" i="1"/>
  <c r="AL153" i="1"/>
  <c r="AM153" i="1"/>
  <c r="AN153" i="1"/>
  <c r="AO153" i="1"/>
  <c r="AP153" i="1"/>
  <c r="AQ153" i="1"/>
  <c r="AH154" i="1"/>
  <c r="AI154" i="1"/>
  <c r="AJ154" i="1"/>
  <c r="AK154" i="1"/>
  <c r="AL154" i="1"/>
  <c r="AM154" i="1"/>
  <c r="AN154" i="1"/>
  <c r="AO154" i="1"/>
  <c r="AP154" i="1"/>
  <c r="AQ154" i="1"/>
  <c r="AH155" i="1"/>
  <c r="AI155" i="1"/>
  <c r="AJ155" i="1"/>
  <c r="AK155" i="1"/>
  <c r="AL155" i="1"/>
  <c r="AM155" i="1"/>
  <c r="AN155" i="1"/>
  <c r="AO155" i="1"/>
  <c r="AP155" i="1"/>
  <c r="AQ155" i="1"/>
  <c r="AH156" i="1"/>
  <c r="AI156" i="1"/>
  <c r="AJ156" i="1"/>
  <c r="AK156" i="1"/>
  <c r="AL156" i="1"/>
  <c r="AM156" i="1"/>
  <c r="AN156" i="1"/>
  <c r="AO156" i="1"/>
  <c r="AP156" i="1"/>
  <c r="AQ156" i="1"/>
  <c r="AH157" i="1"/>
  <c r="AI157" i="1"/>
  <c r="AJ157" i="1"/>
  <c r="AK157" i="1"/>
  <c r="AL157" i="1"/>
  <c r="AM157" i="1"/>
  <c r="AN157" i="1"/>
  <c r="AO157" i="1"/>
  <c r="AP157" i="1"/>
  <c r="AQ157" i="1"/>
  <c r="AH158" i="1"/>
  <c r="AI158" i="1"/>
  <c r="AJ158" i="1"/>
  <c r="AK158" i="1"/>
  <c r="AL158" i="1"/>
  <c r="AM158" i="1"/>
  <c r="AN158" i="1"/>
  <c r="AO158" i="1"/>
  <c r="AP158" i="1"/>
  <c r="AQ158" i="1"/>
  <c r="AH159" i="1"/>
  <c r="AI159" i="1"/>
  <c r="AJ159" i="1"/>
  <c r="AK159" i="1"/>
  <c r="AL159" i="1"/>
  <c r="AM159" i="1"/>
  <c r="AN159" i="1"/>
  <c r="AO159" i="1"/>
  <c r="AP159" i="1"/>
  <c r="AQ159" i="1"/>
  <c r="AH160" i="1"/>
  <c r="AI160" i="1"/>
  <c r="AJ160" i="1"/>
  <c r="AK160" i="1"/>
  <c r="AL160" i="1"/>
  <c r="AM160" i="1"/>
  <c r="AN160" i="1"/>
  <c r="AO160" i="1"/>
  <c r="AP160" i="1"/>
  <c r="AQ160" i="1"/>
  <c r="AH161" i="1"/>
  <c r="AI161" i="1"/>
  <c r="AJ161" i="1"/>
  <c r="AK161" i="1"/>
  <c r="AL161" i="1"/>
  <c r="AM161" i="1"/>
  <c r="AN161" i="1"/>
  <c r="AO161" i="1"/>
  <c r="AP161" i="1"/>
  <c r="AQ161" i="1"/>
  <c r="AH162" i="1"/>
  <c r="AI162" i="1"/>
  <c r="AJ162" i="1"/>
  <c r="AK162" i="1"/>
  <c r="AL162" i="1"/>
  <c r="AM162" i="1"/>
  <c r="AN162" i="1"/>
  <c r="AO162" i="1"/>
  <c r="AP162" i="1"/>
  <c r="AQ162" i="1"/>
  <c r="AH163" i="1"/>
  <c r="AI163" i="1"/>
  <c r="AJ163" i="1"/>
  <c r="AK163" i="1"/>
  <c r="AL163" i="1"/>
  <c r="AM163" i="1"/>
  <c r="AN163" i="1"/>
  <c r="AO163" i="1"/>
  <c r="AP163" i="1"/>
  <c r="AQ163" i="1"/>
  <c r="AH164" i="1"/>
  <c r="AI164" i="1"/>
  <c r="AJ164" i="1"/>
  <c r="AK164" i="1"/>
  <c r="AL164" i="1"/>
  <c r="AM164" i="1"/>
  <c r="AN164" i="1"/>
  <c r="AO164" i="1"/>
  <c r="AP164" i="1"/>
  <c r="AQ164" i="1"/>
  <c r="AH165" i="1"/>
  <c r="AI165" i="1"/>
  <c r="AJ165" i="1"/>
  <c r="AK165" i="1"/>
  <c r="AL165" i="1"/>
  <c r="AM165" i="1"/>
  <c r="AN165" i="1"/>
  <c r="AO165" i="1"/>
  <c r="AP165" i="1"/>
  <c r="AQ165" i="1"/>
  <c r="AH166" i="1"/>
  <c r="AI166" i="1"/>
  <c r="AJ166" i="1"/>
  <c r="AK166" i="1"/>
  <c r="AL166" i="1"/>
  <c r="AM166" i="1"/>
  <c r="AN166" i="1"/>
  <c r="AO166" i="1"/>
  <c r="AP166" i="1"/>
  <c r="AQ166" i="1"/>
  <c r="AH167" i="1"/>
  <c r="AI167" i="1"/>
  <c r="AJ167" i="1"/>
  <c r="AK167" i="1"/>
  <c r="AL167" i="1"/>
  <c r="AM167" i="1"/>
  <c r="AN167" i="1"/>
  <c r="AO167" i="1"/>
  <c r="AP167" i="1"/>
  <c r="AQ167" i="1"/>
  <c r="AH168" i="1"/>
  <c r="AI168" i="1"/>
  <c r="AJ168" i="1"/>
  <c r="AK168" i="1"/>
  <c r="AL168" i="1"/>
  <c r="AM168" i="1"/>
  <c r="AN168" i="1"/>
  <c r="AO168" i="1"/>
  <c r="AP168" i="1"/>
  <c r="AQ168" i="1"/>
  <c r="AH169" i="1"/>
  <c r="AI169" i="1"/>
  <c r="AJ169" i="1"/>
  <c r="AK169" i="1"/>
  <c r="AL169" i="1"/>
  <c r="AM169" i="1"/>
  <c r="AN169" i="1"/>
  <c r="AO169" i="1"/>
  <c r="AP169" i="1"/>
  <c r="AQ169" i="1"/>
  <c r="AH170" i="1"/>
  <c r="AI170" i="1"/>
  <c r="AJ170" i="1"/>
  <c r="AK170" i="1"/>
  <c r="AL170" i="1"/>
  <c r="AM170" i="1"/>
  <c r="AN170" i="1"/>
  <c r="AO170" i="1"/>
  <c r="AP170" i="1"/>
  <c r="AQ170" i="1"/>
  <c r="AH171" i="1"/>
  <c r="AI171" i="1"/>
  <c r="AJ171" i="1"/>
  <c r="AK171" i="1"/>
  <c r="AL171" i="1"/>
  <c r="AM171" i="1"/>
  <c r="AN171" i="1"/>
  <c r="AO171" i="1"/>
  <c r="AP171" i="1"/>
  <c r="AQ171" i="1"/>
  <c r="AH172" i="1"/>
  <c r="AI172" i="1"/>
  <c r="AJ172" i="1"/>
  <c r="AK172" i="1"/>
  <c r="AL172" i="1"/>
  <c r="AM172" i="1"/>
  <c r="AN172" i="1"/>
  <c r="AO172" i="1"/>
  <c r="AP172" i="1"/>
  <c r="AQ172" i="1"/>
  <c r="AH173" i="1"/>
  <c r="AI173" i="1"/>
  <c r="AJ173" i="1"/>
  <c r="AK173" i="1"/>
  <c r="AL173" i="1"/>
  <c r="AM173" i="1"/>
  <c r="AN173" i="1"/>
  <c r="AO173" i="1"/>
  <c r="AP173" i="1"/>
  <c r="AQ173" i="1"/>
  <c r="AH174" i="1"/>
  <c r="AI174" i="1"/>
  <c r="AJ174" i="1"/>
  <c r="AK174" i="1"/>
  <c r="AL174" i="1"/>
  <c r="AM174" i="1"/>
  <c r="AN174" i="1"/>
  <c r="AO174" i="1"/>
  <c r="AP174" i="1"/>
  <c r="AQ174" i="1"/>
  <c r="AH175" i="1"/>
  <c r="AI175" i="1"/>
  <c r="AJ175" i="1"/>
  <c r="AK175" i="1"/>
  <c r="AL175" i="1"/>
  <c r="AM175" i="1"/>
  <c r="AN175" i="1"/>
  <c r="AO175" i="1"/>
  <c r="AP175" i="1"/>
  <c r="AQ175" i="1"/>
  <c r="AH176" i="1"/>
  <c r="AI176" i="1"/>
  <c r="AJ176" i="1"/>
  <c r="AK176" i="1"/>
  <c r="AL176" i="1"/>
  <c r="AM176" i="1"/>
  <c r="AN176" i="1"/>
  <c r="AO176" i="1"/>
  <c r="AP176" i="1"/>
  <c r="AQ176" i="1"/>
  <c r="AH177" i="1"/>
  <c r="AI177" i="1"/>
  <c r="AJ177" i="1"/>
  <c r="AK177" i="1"/>
  <c r="AL177" i="1"/>
  <c r="AM177" i="1"/>
  <c r="AN177" i="1"/>
  <c r="AO177" i="1"/>
  <c r="AP177" i="1"/>
  <c r="AQ177" i="1"/>
  <c r="AH178" i="1"/>
  <c r="AI178" i="1"/>
  <c r="AJ178" i="1"/>
  <c r="AK178" i="1"/>
  <c r="AL178" i="1"/>
  <c r="AM178" i="1"/>
  <c r="AN178" i="1"/>
  <c r="AO178" i="1"/>
  <c r="AP178" i="1"/>
  <c r="AQ178" i="1"/>
  <c r="AH179" i="1"/>
  <c r="AI179" i="1"/>
  <c r="AJ179" i="1"/>
  <c r="AK179" i="1"/>
  <c r="AL179" i="1"/>
  <c r="AM179" i="1"/>
  <c r="AN179" i="1"/>
  <c r="AO179" i="1"/>
  <c r="AP179" i="1"/>
  <c r="AQ179" i="1"/>
  <c r="AH180" i="1"/>
  <c r="AI180" i="1"/>
  <c r="AJ180" i="1"/>
  <c r="AK180" i="1"/>
  <c r="AL180" i="1"/>
  <c r="AM180" i="1"/>
  <c r="AN180" i="1"/>
  <c r="AO180" i="1"/>
  <c r="AP180" i="1"/>
  <c r="AQ180" i="1"/>
  <c r="AH181" i="1"/>
  <c r="AI181" i="1"/>
  <c r="AJ181" i="1"/>
  <c r="AK181" i="1"/>
  <c r="AL181" i="1"/>
  <c r="AM181" i="1"/>
  <c r="AN181" i="1"/>
  <c r="AO181" i="1"/>
  <c r="AP181" i="1"/>
  <c r="AQ181" i="1"/>
  <c r="AH182" i="1"/>
  <c r="AI182" i="1"/>
  <c r="AJ182" i="1"/>
  <c r="AK182" i="1"/>
  <c r="AL182" i="1"/>
  <c r="AM182" i="1"/>
  <c r="AN182" i="1"/>
  <c r="AO182" i="1"/>
  <c r="AP182" i="1"/>
  <c r="AQ182" i="1"/>
  <c r="AH183" i="1"/>
  <c r="AI183" i="1"/>
  <c r="AJ183" i="1"/>
  <c r="AK183" i="1"/>
  <c r="AL183" i="1"/>
  <c r="AM183" i="1"/>
  <c r="AN183" i="1"/>
  <c r="AO183" i="1"/>
  <c r="AP183" i="1"/>
  <c r="AQ183" i="1"/>
  <c r="AH184" i="1"/>
  <c r="AI184" i="1"/>
  <c r="AJ184" i="1"/>
  <c r="AK184" i="1"/>
  <c r="AL184" i="1"/>
  <c r="AM184" i="1"/>
  <c r="AN184" i="1"/>
  <c r="AO184" i="1"/>
  <c r="AP184" i="1"/>
  <c r="AQ184" i="1"/>
  <c r="AH185" i="1"/>
  <c r="AI185" i="1"/>
  <c r="AJ185" i="1"/>
  <c r="AK185" i="1"/>
  <c r="AL185" i="1"/>
  <c r="AM185" i="1"/>
  <c r="AN185" i="1"/>
  <c r="AO185" i="1"/>
  <c r="AP185" i="1"/>
  <c r="AQ185" i="1"/>
  <c r="AH186" i="1"/>
  <c r="AI186" i="1"/>
  <c r="AJ186" i="1"/>
  <c r="AK186" i="1"/>
  <c r="AL186" i="1"/>
  <c r="AM186" i="1"/>
  <c r="AN186" i="1"/>
  <c r="AO186" i="1"/>
  <c r="AP186" i="1"/>
  <c r="AQ186" i="1"/>
  <c r="AH187" i="1"/>
  <c r="AI187" i="1"/>
  <c r="AJ187" i="1"/>
  <c r="AK187" i="1"/>
  <c r="AL187" i="1"/>
  <c r="AM187" i="1"/>
  <c r="AN187" i="1"/>
  <c r="AO187" i="1"/>
  <c r="AP187" i="1"/>
  <c r="AQ187" i="1"/>
  <c r="AH188" i="1"/>
  <c r="AI188" i="1"/>
  <c r="AJ188" i="1"/>
  <c r="AK188" i="1"/>
  <c r="AL188" i="1"/>
  <c r="AM188" i="1"/>
  <c r="AN188" i="1"/>
  <c r="AO188" i="1"/>
  <c r="AP188" i="1"/>
  <c r="AQ188" i="1"/>
  <c r="AH189" i="1"/>
  <c r="AI189" i="1"/>
  <c r="AJ189" i="1"/>
  <c r="AK189" i="1"/>
  <c r="AL189" i="1"/>
  <c r="AM189" i="1"/>
  <c r="AN189" i="1"/>
  <c r="AO189" i="1"/>
  <c r="AP189" i="1"/>
  <c r="AQ189" i="1"/>
  <c r="AH190" i="1"/>
  <c r="AI190" i="1"/>
  <c r="AJ190" i="1"/>
  <c r="AK190" i="1"/>
  <c r="AL190" i="1"/>
  <c r="AM190" i="1"/>
  <c r="AN190" i="1"/>
  <c r="AO190" i="1"/>
  <c r="AP190" i="1"/>
  <c r="AQ190" i="1"/>
  <c r="AH191" i="1"/>
  <c r="AI191" i="1"/>
  <c r="AJ191" i="1"/>
  <c r="AK191" i="1"/>
  <c r="AL191" i="1"/>
  <c r="AM191" i="1"/>
  <c r="AN191" i="1"/>
  <c r="AO191" i="1"/>
  <c r="AP191" i="1"/>
  <c r="AQ191" i="1"/>
  <c r="AH192" i="1"/>
  <c r="AI192" i="1"/>
  <c r="AJ192" i="1"/>
  <c r="AK192" i="1"/>
  <c r="AL192" i="1"/>
  <c r="AM192" i="1"/>
  <c r="AN192" i="1"/>
  <c r="AO192" i="1"/>
  <c r="AP192" i="1"/>
  <c r="AQ192" i="1"/>
  <c r="AH193" i="1"/>
  <c r="AI193" i="1"/>
  <c r="AJ193" i="1"/>
  <c r="AK193" i="1"/>
  <c r="AL193" i="1"/>
  <c r="AM193" i="1"/>
  <c r="AN193" i="1"/>
  <c r="AO193" i="1"/>
  <c r="AP193" i="1"/>
  <c r="AQ193" i="1"/>
  <c r="AH194" i="1"/>
  <c r="AI194" i="1"/>
  <c r="AJ194" i="1"/>
  <c r="AK194" i="1"/>
  <c r="AL194" i="1"/>
  <c r="AM194" i="1"/>
  <c r="AN194" i="1"/>
  <c r="AO194" i="1"/>
  <c r="AP194" i="1"/>
  <c r="AQ194" i="1"/>
  <c r="AH195" i="1"/>
  <c r="AI195" i="1"/>
  <c r="AJ195" i="1"/>
  <c r="AK195" i="1"/>
  <c r="AL195" i="1"/>
  <c r="AM195" i="1"/>
  <c r="AN195" i="1"/>
  <c r="AO195" i="1"/>
  <c r="AP195" i="1"/>
  <c r="AQ195" i="1"/>
  <c r="AH196" i="1"/>
  <c r="AI196" i="1"/>
  <c r="AJ196" i="1"/>
  <c r="AK196" i="1"/>
  <c r="AL196" i="1"/>
  <c r="AM196" i="1"/>
  <c r="AN196" i="1"/>
  <c r="AO196" i="1"/>
  <c r="AP196" i="1"/>
  <c r="AQ196" i="1"/>
  <c r="AH197" i="1"/>
  <c r="AI197" i="1"/>
  <c r="AJ197" i="1"/>
  <c r="AK197" i="1"/>
  <c r="AL197" i="1"/>
  <c r="AM197" i="1"/>
  <c r="AN197" i="1"/>
  <c r="AO197" i="1"/>
  <c r="AP197" i="1"/>
  <c r="AQ197" i="1"/>
  <c r="AH198" i="1"/>
  <c r="AI198" i="1"/>
  <c r="AJ198" i="1"/>
  <c r="AK198" i="1"/>
  <c r="AL198" i="1"/>
  <c r="AM198" i="1"/>
  <c r="AN198" i="1"/>
  <c r="AO198" i="1"/>
  <c r="AP198" i="1"/>
  <c r="AQ198" i="1"/>
  <c r="AH199" i="1"/>
  <c r="AI199" i="1"/>
  <c r="AJ199" i="1"/>
  <c r="AK199" i="1"/>
  <c r="AL199" i="1"/>
  <c r="AM199" i="1"/>
  <c r="AN199" i="1"/>
  <c r="AO199" i="1"/>
  <c r="AP199" i="1"/>
  <c r="AQ199" i="1"/>
  <c r="AH200" i="1"/>
  <c r="AI200" i="1"/>
  <c r="AJ200" i="1"/>
  <c r="AK200" i="1"/>
  <c r="AL200" i="1"/>
  <c r="AM200" i="1"/>
  <c r="AN200" i="1"/>
  <c r="AO200" i="1"/>
  <c r="AP200" i="1"/>
  <c r="AQ200" i="1"/>
  <c r="AH201" i="1"/>
  <c r="AI201" i="1"/>
  <c r="AJ201" i="1"/>
  <c r="AK201" i="1"/>
  <c r="AL201" i="1"/>
  <c r="AM201" i="1"/>
  <c r="AN201" i="1"/>
  <c r="AO201" i="1"/>
  <c r="AP201" i="1"/>
  <c r="AQ201" i="1"/>
  <c r="AH202" i="1"/>
  <c r="AI202" i="1"/>
  <c r="AJ202" i="1"/>
  <c r="AK202" i="1"/>
  <c r="AL202" i="1"/>
  <c r="AM202" i="1"/>
  <c r="AN202" i="1"/>
  <c r="AO202" i="1"/>
  <c r="AP202" i="1"/>
  <c r="AQ202" i="1"/>
  <c r="AH203" i="1"/>
  <c r="AI203" i="1"/>
  <c r="AJ203" i="1"/>
  <c r="AK203" i="1"/>
  <c r="AL203" i="1"/>
  <c r="AM203" i="1"/>
  <c r="AN203" i="1"/>
  <c r="AO203" i="1"/>
  <c r="AP203" i="1"/>
  <c r="AQ203" i="1"/>
  <c r="AH204" i="1"/>
  <c r="AI204" i="1"/>
  <c r="AJ204" i="1"/>
  <c r="AK204" i="1"/>
  <c r="AL204" i="1"/>
  <c r="AM204" i="1"/>
  <c r="AN204" i="1"/>
  <c r="AO204" i="1"/>
  <c r="AP204" i="1"/>
  <c r="AQ204" i="1"/>
  <c r="AH205" i="1"/>
  <c r="AI205" i="1"/>
  <c r="AJ205" i="1"/>
  <c r="AK205" i="1"/>
  <c r="AL205" i="1"/>
  <c r="AM205" i="1"/>
  <c r="AN205" i="1"/>
  <c r="AO205" i="1"/>
  <c r="AP205" i="1"/>
  <c r="AQ205" i="1"/>
  <c r="AH206" i="1"/>
  <c r="AI206" i="1"/>
  <c r="AJ206" i="1"/>
  <c r="AK206" i="1"/>
  <c r="AL206" i="1"/>
  <c r="AM206" i="1"/>
  <c r="AN206" i="1"/>
  <c r="AO206" i="1"/>
  <c r="AP206" i="1"/>
  <c r="AQ206" i="1"/>
  <c r="AH207" i="1"/>
  <c r="AI207" i="1"/>
  <c r="AJ207" i="1"/>
  <c r="AK207" i="1"/>
  <c r="AL207" i="1"/>
  <c r="AM207" i="1"/>
  <c r="AN207" i="1"/>
  <c r="AO207" i="1"/>
  <c r="AP207" i="1"/>
  <c r="AQ207" i="1"/>
  <c r="AH208" i="1"/>
  <c r="AI208" i="1"/>
  <c r="AJ208" i="1"/>
  <c r="AK208" i="1"/>
  <c r="AL208" i="1"/>
  <c r="AM208" i="1"/>
  <c r="AN208" i="1"/>
  <c r="AO208" i="1"/>
  <c r="AP208" i="1"/>
  <c r="AQ208" i="1"/>
  <c r="AH209" i="1"/>
  <c r="AI209" i="1"/>
  <c r="AJ209" i="1"/>
  <c r="AK209" i="1"/>
  <c r="AL209" i="1"/>
  <c r="AM209" i="1"/>
  <c r="AN209" i="1"/>
  <c r="AO209" i="1"/>
  <c r="AP209" i="1"/>
  <c r="AQ209" i="1"/>
  <c r="AH210" i="1"/>
  <c r="AI210" i="1"/>
  <c r="AJ210" i="1"/>
  <c r="AK210" i="1"/>
  <c r="AL210" i="1"/>
  <c r="AM210" i="1"/>
  <c r="AN210" i="1"/>
  <c r="AO210" i="1"/>
  <c r="AP210" i="1"/>
  <c r="AQ210" i="1"/>
  <c r="AH211" i="1"/>
  <c r="AI211" i="1"/>
  <c r="AJ211" i="1"/>
  <c r="AK211" i="1"/>
  <c r="AL211" i="1"/>
  <c r="AM211" i="1"/>
  <c r="AN211" i="1"/>
  <c r="AO211" i="1"/>
  <c r="AP211" i="1"/>
  <c r="AQ211" i="1"/>
  <c r="AH212" i="1"/>
  <c r="AI212" i="1"/>
  <c r="AJ212" i="1"/>
  <c r="AK212" i="1"/>
  <c r="AL212" i="1"/>
  <c r="AM212" i="1"/>
  <c r="AN212" i="1"/>
  <c r="AO212" i="1"/>
  <c r="AP212" i="1"/>
  <c r="AQ212" i="1"/>
  <c r="AH213" i="1"/>
  <c r="AI213" i="1"/>
  <c r="AJ213" i="1"/>
  <c r="AK213" i="1"/>
  <c r="AL213" i="1"/>
  <c r="AM213" i="1"/>
  <c r="AN213" i="1"/>
  <c r="AO213" i="1"/>
  <c r="AP213" i="1"/>
  <c r="AQ213" i="1"/>
  <c r="AH214" i="1"/>
  <c r="AI214" i="1"/>
  <c r="AJ214" i="1"/>
  <c r="AK214" i="1"/>
  <c r="AL214" i="1"/>
  <c r="AM214" i="1"/>
  <c r="AN214" i="1"/>
  <c r="AO214" i="1"/>
  <c r="AP214" i="1"/>
  <c r="AQ214" i="1"/>
  <c r="AH215" i="1"/>
  <c r="AI215" i="1"/>
  <c r="AJ215" i="1"/>
  <c r="AK215" i="1"/>
  <c r="AL215" i="1"/>
  <c r="AM215" i="1"/>
  <c r="AN215" i="1"/>
  <c r="AO215" i="1"/>
  <c r="AP215" i="1"/>
  <c r="AQ215" i="1"/>
  <c r="AH216" i="1"/>
  <c r="AI216" i="1"/>
  <c r="AJ216" i="1"/>
  <c r="AK216" i="1"/>
  <c r="AL216" i="1"/>
  <c r="AM216" i="1"/>
  <c r="AN216" i="1"/>
  <c r="AO216" i="1"/>
  <c r="AP216" i="1"/>
  <c r="AQ216" i="1"/>
  <c r="AH217" i="1"/>
  <c r="AI217" i="1"/>
  <c r="AJ217" i="1"/>
  <c r="AK217" i="1"/>
  <c r="AL217" i="1"/>
  <c r="AM217" i="1"/>
  <c r="AN217" i="1"/>
  <c r="AO217" i="1"/>
  <c r="AP217" i="1"/>
  <c r="AQ217" i="1"/>
  <c r="AH218" i="1"/>
  <c r="AI218" i="1"/>
  <c r="AJ218" i="1"/>
  <c r="AK218" i="1"/>
  <c r="AL218" i="1"/>
  <c r="AM218" i="1"/>
  <c r="AN218" i="1"/>
  <c r="AO218" i="1"/>
  <c r="AP218" i="1"/>
  <c r="AQ218" i="1"/>
  <c r="AH219" i="1"/>
  <c r="AI219" i="1"/>
  <c r="AJ219" i="1"/>
  <c r="AK219" i="1"/>
  <c r="AL219" i="1"/>
  <c r="AM219" i="1"/>
  <c r="AN219" i="1"/>
  <c r="AO219" i="1"/>
  <c r="AP219" i="1"/>
  <c r="AQ219" i="1"/>
  <c r="AH220" i="1"/>
  <c r="AI220" i="1"/>
  <c r="AJ220" i="1"/>
  <c r="AK220" i="1"/>
  <c r="AL220" i="1"/>
  <c r="AM220" i="1"/>
  <c r="AN220" i="1"/>
  <c r="AO220" i="1"/>
  <c r="AP220" i="1"/>
  <c r="AQ220" i="1"/>
  <c r="AH221" i="1"/>
  <c r="AI221" i="1"/>
  <c r="AJ221" i="1"/>
  <c r="AK221" i="1"/>
  <c r="AL221" i="1"/>
  <c r="AM221" i="1"/>
  <c r="AN221" i="1"/>
  <c r="AO221" i="1"/>
  <c r="AP221" i="1"/>
  <c r="AQ221" i="1"/>
  <c r="AH222" i="1"/>
  <c r="AI222" i="1"/>
  <c r="AJ222" i="1"/>
  <c r="AK222" i="1"/>
  <c r="AL222" i="1"/>
  <c r="AM222" i="1"/>
  <c r="AN222" i="1"/>
  <c r="AO222" i="1"/>
  <c r="AP222" i="1"/>
  <c r="AQ222" i="1"/>
  <c r="AH223" i="1"/>
  <c r="AI223" i="1"/>
  <c r="AJ223" i="1"/>
  <c r="AK223" i="1"/>
  <c r="AL223" i="1"/>
  <c r="AM223" i="1"/>
  <c r="AN223" i="1"/>
  <c r="AO223" i="1"/>
  <c r="AP223" i="1"/>
  <c r="AQ223" i="1"/>
  <c r="AH224" i="1"/>
  <c r="AI224" i="1"/>
  <c r="AJ224" i="1"/>
  <c r="AK224" i="1"/>
  <c r="AL224" i="1"/>
  <c r="AM224" i="1"/>
  <c r="AN224" i="1"/>
  <c r="AO224" i="1"/>
  <c r="AP224" i="1"/>
  <c r="AQ224" i="1"/>
  <c r="AH225" i="1"/>
  <c r="AI225" i="1"/>
  <c r="AJ225" i="1"/>
  <c r="AK225" i="1"/>
  <c r="AL225" i="1"/>
  <c r="AM225" i="1"/>
  <c r="AN225" i="1"/>
  <c r="AO225" i="1"/>
  <c r="AP225" i="1"/>
  <c r="AQ225" i="1"/>
  <c r="AH226" i="1"/>
  <c r="AI226" i="1"/>
  <c r="AJ226" i="1"/>
  <c r="AK226" i="1"/>
  <c r="AL226" i="1"/>
  <c r="AM226" i="1"/>
  <c r="AN226" i="1"/>
  <c r="AO226" i="1"/>
  <c r="AP226" i="1"/>
  <c r="AQ226" i="1"/>
  <c r="AH227" i="1"/>
  <c r="AI227" i="1"/>
  <c r="AJ227" i="1"/>
  <c r="AK227" i="1"/>
  <c r="AL227" i="1"/>
  <c r="AM227" i="1"/>
  <c r="AN227" i="1"/>
  <c r="AO227" i="1"/>
  <c r="AP227" i="1"/>
  <c r="AQ227" i="1"/>
  <c r="AH228" i="1"/>
  <c r="AI228" i="1"/>
  <c r="AJ228" i="1"/>
  <c r="AK228" i="1"/>
  <c r="AL228" i="1"/>
  <c r="AM228" i="1"/>
  <c r="AN228" i="1"/>
  <c r="AO228" i="1"/>
  <c r="AP228" i="1"/>
  <c r="AQ228" i="1"/>
  <c r="AH229" i="1"/>
  <c r="AI229" i="1"/>
  <c r="AJ229" i="1"/>
  <c r="AK229" i="1"/>
  <c r="AL229" i="1"/>
  <c r="AM229" i="1"/>
  <c r="AN229" i="1"/>
  <c r="AO229" i="1"/>
  <c r="AP229" i="1"/>
  <c r="AQ229" i="1"/>
  <c r="AH230" i="1"/>
  <c r="AI230" i="1"/>
  <c r="AJ230" i="1"/>
  <c r="AK230" i="1"/>
  <c r="AL230" i="1"/>
  <c r="AM230" i="1"/>
  <c r="AN230" i="1"/>
  <c r="AO230" i="1"/>
  <c r="AP230" i="1"/>
  <c r="AQ230" i="1"/>
  <c r="AH231" i="1"/>
  <c r="AI231" i="1"/>
  <c r="AJ231" i="1"/>
  <c r="AK231" i="1"/>
  <c r="AL231" i="1"/>
  <c r="AM231" i="1"/>
  <c r="AN231" i="1"/>
  <c r="AO231" i="1"/>
  <c r="AP231" i="1"/>
  <c r="AQ231" i="1"/>
  <c r="AH232" i="1"/>
  <c r="AI232" i="1"/>
  <c r="AJ232" i="1"/>
  <c r="AK232" i="1"/>
  <c r="AL232" i="1"/>
  <c r="AM232" i="1"/>
  <c r="AN232" i="1"/>
  <c r="AO232" i="1"/>
  <c r="AP232" i="1"/>
  <c r="AQ232" i="1"/>
  <c r="AH233" i="1"/>
  <c r="AI233" i="1"/>
  <c r="AJ233" i="1"/>
  <c r="AK233" i="1"/>
  <c r="AL233" i="1"/>
  <c r="AM233" i="1"/>
  <c r="AN233" i="1"/>
  <c r="AO233" i="1"/>
  <c r="AP233" i="1"/>
  <c r="AQ233" i="1"/>
  <c r="AH234" i="1"/>
  <c r="AI234" i="1"/>
  <c r="AJ234" i="1"/>
  <c r="AK234" i="1"/>
  <c r="AL234" i="1"/>
  <c r="AM234" i="1"/>
  <c r="AN234" i="1"/>
  <c r="AO234" i="1"/>
  <c r="AP234" i="1"/>
  <c r="AQ234" i="1"/>
  <c r="AH235" i="1"/>
  <c r="AI235" i="1"/>
  <c r="AJ235" i="1"/>
  <c r="AK235" i="1"/>
  <c r="AL235" i="1"/>
  <c r="AM235" i="1"/>
  <c r="AN235" i="1"/>
  <c r="AO235" i="1"/>
  <c r="AP235" i="1"/>
  <c r="AQ235" i="1"/>
  <c r="AH236" i="1"/>
  <c r="AI236" i="1"/>
  <c r="AJ236" i="1"/>
  <c r="AK236" i="1"/>
  <c r="AL236" i="1"/>
  <c r="AM236" i="1"/>
  <c r="AN236" i="1"/>
  <c r="AO236" i="1"/>
  <c r="AP236" i="1"/>
  <c r="AQ236" i="1"/>
  <c r="AH237" i="1"/>
  <c r="AI237" i="1"/>
  <c r="AJ237" i="1"/>
  <c r="AK237" i="1"/>
  <c r="AL237" i="1"/>
  <c r="AM237" i="1"/>
  <c r="AN237" i="1"/>
  <c r="AO237" i="1"/>
  <c r="AP237" i="1"/>
  <c r="AQ237" i="1"/>
  <c r="AH238" i="1"/>
  <c r="AI238" i="1"/>
  <c r="AJ238" i="1"/>
  <c r="AK238" i="1"/>
  <c r="AL238" i="1"/>
  <c r="AM238" i="1"/>
  <c r="AN238" i="1"/>
  <c r="AO238" i="1"/>
  <c r="AP238" i="1"/>
  <c r="AQ238" i="1"/>
  <c r="AH239" i="1"/>
  <c r="AI239" i="1"/>
  <c r="AJ239" i="1"/>
  <c r="AK239" i="1"/>
  <c r="AL239" i="1"/>
  <c r="AM239" i="1"/>
  <c r="AN239" i="1"/>
  <c r="AO239" i="1"/>
  <c r="AP239" i="1"/>
  <c r="AQ239" i="1"/>
  <c r="AH240" i="1"/>
  <c r="AI240" i="1"/>
  <c r="AJ240" i="1"/>
  <c r="AK240" i="1"/>
  <c r="AL240" i="1"/>
  <c r="AM240" i="1"/>
  <c r="AN240" i="1"/>
  <c r="AO240" i="1"/>
  <c r="AP240" i="1"/>
  <c r="AQ240" i="1"/>
  <c r="AH241" i="1"/>
  <c r="AI241" i="1"/>
  <c r="AJ241" i="1"/>
  <c r="AK241" i="1"/>
  <c r="AL241" i="1"/>
  <c r="AM241" i="1"/>
  <c r="AN241" i="1"/>
  <c r="AO241" i="1"/>
  <c r="AP241" i="1"/>
  <c r="AQ241" i="1"/>
  <c r="AH242" i="1"/>
  <c r="AI242" i="1"/>
  <c r="AJ242" i="1"/>
  <c r="AK242" i="1"/>
  <c r="AL242" i="1"/>
  <c r="AM242" i="1"/>
  <c r="AN242" i="1"/>
  <c r="AO242" i="1"/>
  <c r="AP242" i="1"/>
  <c r="AQ242" i="1"/>
  <c r="AH243" i="1"/>
  <c r="AI243" i="1"/>
  <c r="AJ243" i="1"/>
  <c r="AK243" i="1"/>
  <c r="AL243" i="1"/>
  <c r="AM243" i="1"/>
  <c r="AN243" i="1"/>
  <c r="AO243" i="1"/>
  <c r="AP243" i="1"/>
  <c r="AQ243" i="1"/>
  <c r="AH244" i="1"/>
  <c r="AI244" i="1"/>
  <c r="AJ244" i="1"/>
  <c r="AK244" i="1"/>
  <c r="AL244" i="1"/>
  <c r="AM244" i="1"/>
  <c r="AN244" i="1"/>
  <c r="AO244" i="1"/>
  <c r="AP244" i="1"/>
  <c r="AQ244" i="1"/>
  <c r="AH245" i="1"/>
  <c r="AI245" i="1"/>
  <c r="AJ245" i="1"/>
  <c r="AK245" i="1"/>
  <c r="AL245" i="1"/>
  <c r="AM245" i="1"/>
  <c r="AN245" i="1"/>
  <c r="AO245" i="1"/>
  <c r="AP245" i="1"/>
  <c r="AQ245" i="1"/>
  <c r="AH246" i="1"/>
  <c r="AI246" i="1"/>
  <c r="AJ246" i="1"/>
  <c r="AK246" i="1"/>
  <c r="AL246" i="1"/>
  <c r="AM246" i="1"/>
  <c r="AN246" i="1"/>
  <c r="AO246" i="1"/>
  <c r="AP246" i="1"/>
  <c r="AQ246" i="1"/>
  <c r="AH247" i="1"/>
  <c r="AI247" i="1"/>
  <c r="AJ247" i="1"/>
  <c r="AK247" i="1"/>
  <c r="AL247" i="1"/>
  <c r="AM247" i="1"/>
  <c r="AN247" i="1"/>
  <c r="AO247" i="1"/>
  <c r="AP247" i="1"/>
  <c r="AQ247" i="1"/>
  <c r="AH248" i="1"/>
  <c r="AI248" i="1"/>
  <c r="AJ248" i="1"/>
  <c r="AK248" i="1"/>
  <c r="AL248" i="1"/>
  <c r="AM248" i="1"/>
  <c r="AN248" i="1"/>
  <c r="AO248" i="1"/>
  <c r="AP248" i="1"/>
  <c r="AQ248" i="1"/>
  <c r="AH249" i="1"/>
  <c r="AI249" i="1"/>
  <c r="AJ249" i="1"/>
  <c r="AK249" i="1"/>
  <c r="AL249" i="1"/>
  <c r="AM249" i="1"/>
  <c r="AN249" i="1"/>
  <c r="AO249" i="1"/>
  <c r="AP249" i="1"/>
  <c r="AQ249" i="1"/>
  <c r="AH250" i="1"/>
  <c r="AI250" i="1"/>
  <c r="AJ250" i="1"/>
  <c r="AK250" i="1"/>
  <c r="AL250" i="1"/>
  <c r="AM250" i="1"/>
  <c r="AN250" i="1"/>
  <c r="AO250" i="1"/>
  <c r="AP250" i="1"/>
  <c r="AQ250" i="1"/>
  <c r="AH251" i="1"/>
  <c r="AI251" i="1"/>
  <c r="AJ251" i="1"/>
  <c r="AK251" i="1"/>
  <c r="AL251" i="1"/>
  <c r="AM251" i="1"/>
  <c r="AN251" i="1"/>
  <c r="AO251" i="1"/>
  <c r="AP251" i="1"/>
  <c r="AQ251" i="1"/>
  <c r="AH252" i="1"/>
  <c r="AI252" i="1"/>
  <c r="AJ252" i="1"/>
  <c r="AK252" i="1"/>
  <c r="AL252" i="1"/>
  <c r="AM252" i="1"/>
  <c r="AN252" i="1"/>
  <c r="AO252" i="1"/>
  <c r="AP252" i="1"/>
  <c r="AQ252" i="1"/>
  <c r="AH253" i="1"/>
  <c r="AI253" i="1"/>
  <c r="AJ253" i="1"/>
  <c r="AK253" i="1"/>
  <c r="AL253" i="1"/>
  <c r="AM253" i="1"/>
  <c r="AN253" i="1"/>
  <c r="AO253" i="1"/>
  <c r="AP253" i="1"/>
  <c r="AQ253" i="1"/>
  <c r="AH254" i="1"/>
  <c r="AI254" i="1"/>
  <c r="AJ254" i="1"/>
  <c r="AK254" i="1"/>
  <c r="AL254" i="1"/>
  <c r="AM254" i="1"/>
  <c r="AN254" i="1"/>
  <c r="AO254" i="1"/>
  <c r="AP254" i="1"/>
  <c r="AQ254" i="1"/>
  <c r="AH255" i="1"/>
  <c r="AI255" i="1"/>
  <c r="AJ255" i="1"/>
  <c r="AK255" i="1"/>
  <c r="AL255" i="1"/>
  <c r="AM255" i="1"/>
  <c r="AN255" i="1"/>
  <c r="AO255" i="1"/>
  <c r="AP255" i="1"/>
  <c r="AQ255" i="1"/>
  <c r="AH256" i="1"/>
  <c r="AI256" i="1"/>
  <c r="AJ256" i="1"/>
  <c r="AK256" i="1"/>
  <c r="AL256" i="1"/>
  <c r="AM256" i="1"/>
  <c r="AN256" i="1"/>
  <c r="AO256" i="1"/>
  <c r="AP256" i="1"/>
  <c r="AQ256" i="1"/>
  <c r="AH257" i="1"/>
  <c r="AI257" i="1"/>
  <c r="AJ257" i="1"/>
  <c r="AK257" i="1"/>
  <c r="AL257" i="1"/>
  <c r="AM257" i="1"/>
  <c r="AN257" i="1"/>
  <c r="AO257" i="1"/>
  <c r="AP257" i="1"/>
  <c r="AQ257" i="1"/>
  <c r="AH258" i="1"/>
  <c r="AI258" i="1"/>
  <c r="AJ258" i="1"/>
  <c r="AK258" i="1"/>
  <c r="AL258" i="1"/>
  <c r="AM258" i="1"/>
  <c r="AN258" i="1"/>
  <c r="AO258" i="1"/>
  <c r="AP258" i="1"/>
  <c r="AQ258" i="1"/>
  <c r="AH259" i="1"/>
  <c r="AI259" i="1"/>
  <c r="AJ259" i="1"/>
  <c r="AK259" i="1"/>
  <c r="AL259" i="1"/>
  <c r="AM259" i="1"/>
  <c r="AN259" i="1"/>
  <c r="AO259" i="1"/>
  <c r="AP259" i="1"/>
  <c r="AQ259" i="1"/>
  <c r="AH260" i="1"/>
  <c r="AI260" i="1"/>
  <c r="AJ260" i="1"/>
  <c r="AK260" i="1"/>
  <c r="AL260" i="1"/>
  <c r="AM260" i="1"/>
  <c r="AN260" i="1"/>
  <c r="AO260" i="1"/>
  <c r="AP260" i="1"/>
  <c r="AQ260" i="1"/>
  <c r="AH261" i="1"/>
  <c r="AI261" i="1"/>
  <c r="AJ261" i="1"/>
  <c r="AK261" i="1"/>
  <c r="AL261" i="1"/>
  <c r="AM261" i="1"/>
  <c r="AN261" i="1"/>
  <c r="AO261" i="1"/>
  <c r="AP261" i="1"/>
  <c r="AQ261" i="1"/>
  <c r="AH262" i="1"/>
  <c r="AI262" i="1"/>
  <c r="AJ262" i="1"/>
  <c r="AK262" i="1"/>
  <c r="AL262" i="1"/>
  <c r="AM262" i="1"/>
  <c r="AN262" i="1"/>
  <c r="AO262" i="1"/>
  <c r="AP262" i="1"/>
  <c r="AQ262" i="1"/>
  <c r="AH263" i="1"/>
  <c r="AI263" i="1"/>
  <c r="AJ263" i="1"/>
  <c r="AK263" i="1"/>
  <c r="AL263" i="1"/>
  <c r="AM263" i="1"/>
  <c r="AN263" i="1"/>
  <c r="AO263" i="1"/>
  <c r="AP263" i="1"/>
  <c r="AQ263" i="1"/>
  <c r="AH264" i="1"/>
  <c r="AI264" i="1"/>
  <c r="AJ264" i="1"/>
  <c r="AK264" i="1"/>
  <c r="AL264" i="1"/>
  <c r="AM264" i="1"/>
  <c r="AN264" i="1"/>
  <c r="AO264" i="1"/>
  <c r="AP264" i="1"/>
  <c r="AQ264" i="1"/>
  <c r="AH265" i="1"/>
  <c r="AI265" i="1"/>
  <c r="AJ265" i="1"/>
  <c r="AK265" i="1"/>
  <c r="AL265" i="1"/>
  <c r="AM265" i="1"/>
  <c r="AN265" i="1"/>
  <c r="AO265" i="1"/>
  <c r="AP265" i="1"/>
  <c r="AQ265" i="1"/>
  <c r="AH266" i="1"/>
  <c r="AI266" i="1"/>
  <c r="AJ266" i="1"/>
  <c r="AK266" i="1"/>
  <c r="AL266" i="1"/>
  <c r="AM266" i="1"/>
  <c r="AN266" i="1"/>
  <c r="AO266" i="1"/>
  <c r="AP266" i="1"/>
  <c r="AQ266" i="1"/>
  <c r="AH267" i="1"/>
  <c r="AI267" i="1"/>
  <c r="AJ267" i="1"/>
  <c r="AK267" i="1"/>
  <c r="AL267" i="1"/>
  <c r="AM267" i="1"/>
  <c r="AN267" i="1"/>
  <c r="AO267" i="1"/>
  <c r="AP267" i="1"/>
  <c r="AQ267" i="1"/>
  <c r="AH268" i="1"/>
  <c r="AI268" i="1"/>
  <c r="AJ268" i="1"/>
  <c r="AK268" i="1"/>
  <c r="AL268" i="1"/>
  <c r="AM268" i="1"/>
  <c r="AN268" i="1"/>
  <c r="AO268" i="1"/>
  <c r="AP268" i="1"/>
  <c r="AQ268" i="1"/>
  <c r="AH269" i="1"/>
  <c r="AI269" i="1"/>
  <c r="AJ269" i="1"/>
  <c r="AK269" i="1"/>
  <c r="AL269" i="1"/>
  <c r="AM269" i="1"/>
  <c r="AN269" i="1"/>
  <c r="AO269" i="1"/>
  <c r="AP269" i="1"/>
  <c r="AQ269" i="1"/>
  <c r="AH270" i="1"/>
  <c r="AI270" i="1"/>
  <c r="AJ270" i="1"/>
  <c r="AK270" i="1"/>
  <c r="AL270" i="1"/>
  <c r="AM270" i="1"/>
  <c r="AN270" i="1"/>
  <c r="AO270" i="1"/>
  <c r="AP270" i="1"/>
  <c r="AQ270" i="1"/>
  <c r="AH271" i="1"/>
  <c r="AI271" i="1"/>
  <c r="AJ271" i="1"/>
  <c r="AK271" i="1"/>
  <c r="AL271" i="1"/>
  <c r="AM271" i="1"/>
  <c r="AN271" i="1"/>
  <c r="AO271" i="1"/>
  <c r="AP271" i="1"/>
  <c r="AQ271" i="1"/>
  <c r="AH272" i="1"/>
  <c r="AI272" i="1"/>
  <c r="AJ272" i="1"/>
  <c r="AK272" i="1"/>
  <c r="AL272" i="1"/>
  <c r="AM272" i="1"/>
  <c r="AN272" i="1"/>
  <c r="AO272" i="1"/>
  <c r="AP272" i="1"/>
  <c r="AQ272" i="1"/>
  <c r="AH273" i="1"/>
  <c r="AI273" i="1"/>
  <c r="AJ273" i="1"/>
  <c r="AK273" i="1"/>
  <c r="AL273" i="1"/>
  <c r="AM273" i="1"/>
  <c r="AN273" i="1"/>
  <c r="AO273" i="1"/>
  <c r="AP273" i="1"/>
  <c r="AQ273" i="1"/>
  <c r="AH274" i="1"/>
  <c r="AI274" i="1"/>
  <c r="AJ274" i="1"/>
  <c r="AK274" i="1"/>
  <c r="AL274" i="1"/>
  <c r="AM274" i="1"/>
  <c r="AN274" i="1"/>
  <c r="AO274" i="1"/>
  <c r="AP274" i="1"/>
  <c r="AQ274" i="1"/>
  <c r="AH275" i="1"/>
  <c r="AI275" i="1"/>
  <c r="AJ275" i="1"/>
  <c r="AK275" i="1"/>
  <c r="AL275" i="1"/>
  <c r="AM275" i="1"/>
  <c r="AN275" i="1"/>
  <c r="AO275" i="1"/>
  <c r="AP275" i="1"/>
  <c r="AQ275" i="1"/>
  <c r="AH276" i="1"/>
  <c r="AI276" i="1"/>
  <c r="AJ276" i="1"/>
  <c r="AK276" i="1"/>
  <c r="AL276" i="1"/>
  <c r="AM276" i="1"/>
  <c r="AN276" i="1"/>
  <c r="AO276" i="1"/>
  <c r="AP276" i="1"/>
  <c r="AQ276" i="1"/>
  <c r="AH277" i="1"/>
  <c r="AI277" i="1"/>
  <c r="AJ277" i="1"/>
  <c r="AK277" i="1"/>
  <c r="AL277" i="1"/>
  <c r="AM277" i="1"/>
  <c r="AN277" i="1"/>
  <c r="AO277" i="1"/>
  <c r="AP277" i="1"/>
  <c r="AQ277" i="1"/>
  <c r="AH278" i="1"/>
  <c r="AI278" i="1"/>
  <c r="AJ278" i="1"/>
  <c r="AK278" i="1"/>
  <c r="AL278" i="1"/>
  <c r="AM278" i="1"/>
  <c r="AN278" i="1"/>
  <c r="AO278" i="1"/>
  <c r="AP278" i="1"/>
  <c r="AQ278" i="1"/>
  <c r="AH279" i="1"/>
  <c r="AI279" i="1"/>
  <c r="AJ279" i="1"/>
  <c r="AK279" i="1"/>
  <c r="AL279" i="1"/>
  <c r="AM279" i="1"/>
  <c r="AN279" i="1"/>
  <c r="AO279" i="1"/>
  <c r="AP279" i="1"/>
  <c r="AQ279" i="1"/>
  <c r="AH280" i="1"/>
  <c r="AI280" i="1"/>
  <c r="AJ280" i="1"/>
  <c r="AK280" i="1"/>
  <c r="AL280" i="1"/>
  <c r="AM280" i="1"/>
  <c r="AN280" i="1"/>
  <c r="AO280" i="1"/>
  <c r="AP280" i="1"/>
  <c r="AQ280" i="1"/>
  <c r="AH281" i="1"/>
  <c r="AI281" i="1"/>
  <c r="AJ281" i="1"/>
  <c r="AK281" i="1"/>
  <c r="AL281" i="1"/>
  <c r="AM281" i="1"/>
  <c r="AN281" i="1"/>
  <c r="AO281" i="1"/>
  <c r="AP281" i="1"/>
  <c r="AQ281" i="1"/>
  <c r="AH282" i="1"/>
  <c r="AI282" i="1"/>
  <c r="AJ282" i="1"/>
  <c r="AK282" i="1"/>
  <c r="AL282" i="1"/>
  <c r="AM282" i="1"/>
  <c r="AN282" i="1"/>
  <c r="AO282" i="1"/>
  <c r="AP282" i="1"/>
  <c r="AQ282" i="1"/>
  <c r="AH283" i="1"/>
  <c r="AI283" i="1"/>
  <c r="AJ283" i="1"/>
  <c r="AK283" i="1"/>
  <c r="AL283" i="1"/>
  <c r="AM283" i="1"/>
  <c r="AN283" i="1"/>
  <c r="AO283" i="1"/>
  <c r="AP283" i="1"/>
  <c r="AQ283" i="1"/>
  <c r="AH284" i="1"/>
  <c r="AI284" i="1"/>
  <c r="AJ284" i="1"/>
  <c r="AK284" i="1"/>
  <c r="AL284" i="1"/>
  <c r="AM284" i="1"/>
  <c r="AN284" i="1"/>
  <c r="AO284" i="1"/>
  <c r="AP284" i="1"/>
  <c r="AQ284" i="1"/>
  <c r="AH285" i="1"/>
  <c r="AI285" i="1"/>
  <c r="AJ285" i="1"/>
  <c r="AK285" i="1"/>
  <c r="AL285" i="1"/>
  <c r="AM285" i="1"/>
  <c r="AN285" i="1"/>
  <c r="AO285" i="1"/>
  <c r="AP285" i="1"/>
  <c r="AQ285" i="1"/>
  <c r="AH286" i="1"/>
  <c r="AI286" i="1"/>
  <c r="AJ286" i="1"/>
  <c r="AK286" i="1"/>
  <c r="AL286" i="1"/>
  <c r="AM286" i="1"/>
  <c r="AN286" i="1"/>
  <c r="AO286" i="1"/>
  <c r="AP286" i="1"/>
  <c r="AQ286" i="1"/>
  <c r="AH287" i="1"/>
  <c r="AI287" i="1"/>
  <c r="AJ287" i="1"/>
  <c r="AK287" i="1"/>
  <c r="AL287" i="1"/>
  <c r="AM287" i="1"/>
  <c r="AN287" i="1"/>
  <c r="AO287" i="1"/>
  <c r="AP287" i="1"/>
  <c r="AQ287" i="1"/>
  <c r="AH288" i="1"/>
  <c r="AI288" i="1"/>
  <c r="AJ288" i="1"/>
  <c r="AK288" i="1"/>
  <c r="AL288" i="1"/>
  <c r="AM288" i="1"/>
  <c r="AN288" i="1"/>
  <c r="AO288" i="1"/>
  <c r="AP288" i="1"/>
  <c r="AQ288" i="1"/>
  <c r="AH289" i="1"/>
  <c r="AI289" i="1"/>
  <c r="AJ289" i="1"/>
  <c r="AK289" i="1"/>
  <c r="AL289" i="1"/>
  <c r="AM289" i="1"/>
  <c r="AN289" i="1"/>
  <c r="AO289" i="1"/>
  <c r="AP289" i="1"/>
  <c r="AQ289" i="1"/>
  <c r="AH290" i="1"/>
  <c r="AI290" i="1"/>
  <c r="AJ290" i="1"/>
  <c r="AK290" i="1"/>
  <c r="AL290" i="1"/>
  <c r="AM290" i="1"/>
  <c r="AN290" i="1"/>
  <c r="AO290" i="1"/>
  <c r="AP290" i="1"/>
  <c r="AQ290" i="1"/>
  <c r="AH291" i="1"/>
  <c r="AI291" i="1"/>
  <c r="AJ291" i="1"/>
  <c r="AK291" i="1"/>
  <c r="AL291" i="1"/>
  <c r="AM291" i="1"/>
  <c r="AN291" i="1"/>
  <c r="AO291" i="1"/>
  <c r="AP291" i="1"/>
  <c r="AQ291" i="1"/>
  <c r="AH292" i="1"/>
  <c r="AI292" i="1"/>
  <c r="AJ292" i="1"/>
  <c r="AK292" i="1"/>
  <c r="AL292" i="1"/>
  <c r="AM292" i="1"/>
  <c r="AN292" i="1"/>
  <c r="AO292" i="1"/>
  <c r="AP292" i="1"/>
  <c r="AQ292" i="1"/>
  <c r="AH293" i="1"/>
  <c r="AI293" i="1"/>
  <c r="AJ293" i="1"/>
  <c r="AK293" i="1"/>
  <c r="AL293" i="1"/>
  <c r="AM293" i="1"/>
  <c r="AN293" i="1"/>
  <c r="AO293" i="1"/>
  <c r="AP293" i="1"/>
  <c r="AQ293" i="1"/>
  <c r="AH294" i="1"/>
  <c r="AI294" i="1"/>
  <c r="AJ294" i="1"/>
  <c r="AK294" i="1"/>
  <c r="AL294" i="1"/>
  <c r="AM294" i="1"/>
  <c r="AN294" i="1"/>
  <c r="AO294" i="1"/>
  <c r="AP294" i="1"/>
  <c r="AQ294" i="1"/>
  <c r="AH295" i="1"/>
  <c r="AI295" i="1"/>
  <c r="AJ295" i="1"/>
  <c r="AK295" i="1"/>
  <c r="AL295" i="1"/>
  <c r="AM295" i="1"/>
  <c r="AN295" i="1"/>
  <c r="AO295" i="1"/>
  <c r="AP295" i="1"/>
  <c r="AQ295" i="1"/>
  <c r="AH296" i="1"/>
  <c r="AI296" i="1"/>
  <c r="AJ296" i="1"/>
  <c r="AK296" i="1"/>
  <c r="AL296" i="1"/>
  <c r="AM296" i="1"/>
  <c r="AN296" i="1"/>
  <c r="AO296" i="1"/>
  <c r="AP296" i="1"/>
  <c r="AQ296" i="1"/>
  <c r="AH297" i="1"/>
  <c r="AI297" i="1"/>
  <c r="AJ297" i="1"/>
  <c r="AK297" i="1"/>
  <c r="AL297" i="1"/>
  <c r="AM297" i="1"/>
  <c r="AN297" i="1"/>
  <c r="AO297" i="1"/>
  <c r="AP297" i="1"/>
  <c r="AQ297" i="1"/>
  <c r="AH298" i="1"/>
  <c r="AI298" i="1"/>
  <c r="AJ298" i="1"/>
  <c r="AK298" i="1"/>
  <c r="AL298" i="1"/>
  <c r="AM298" i="1"/>
  <c r="AN298" i="1"/>
  <c r="AO298" i="1"/>
  <c r="AP298" i="1"/>
  <c r="AQ298" i="1"/>
  <c r="AH299" i="1"/>
  <c r="AI299" i="1"/>
  <c r="AJ299" i="1"/>
  <c r="AK299" i="1"/>
  <c r="AL299" i="1"/>
  <c r="AM299" i="1"/>
  <c r="AN299" i="1"/>
  <c r="AO299" i="1"/>
  <c r="AP299" i="1"/>
  <c r="AQ299" i="1"/>
  <c r="AH300" i="1"/>
  <c r="AI300" i="1"/>
  <c r="AJ300" i="1"/>
  <c r="AK300" i="1"/>
  <c r="AL300" i="1"/>
  <c r="AM300" i="1"/>
  <c r="AN300" i="1"/>
  <c r="AO300" i="1"/>
  <c r="AP300" i="1"/>
  <c r="AQ300" i="1"/>
  <c r="AH301" i="1"/>
  <c r="AI301" i="1"/>
  <c r="AJ301" i="1"/>
  <c r="AK301" i="1"/>
  <c r="AL301" i="1"/>
  <c r="AM301" i="1"/>
  <c r="AN301" i="1"/>
  <c r="AO301" i="1"/>
  <c r="AP301" i="1"/>
  <c r="AQ301" i="1"/>
  <c r="AH302" i="1"/>
  <c r="AI302" i="1"/>
  <c r="AJ302" i="1"/>
  <c r="AK302" i="1"/>
  <c r="AL302" i="1"/>
  <c r="AM302" i="1"/>
  <c r="AN302" i="1"/>
  <c r="AO302" i="1"/>
  <c r="AP302" i="1"/>
  <c r="AQ302" i="1"/>
  <c r="AH303" i="1"/>
  <c r="AI303" i="1"/>
  <c r="AJ303" i="1"/>
  <c r="AK303" i="1"/>
  <c r="AL303" i="1"/>
  <c r="AM303" i="1"/>
  <c r="AN303" i="1"/>
  <c r="AO303" i="1"/>
  <c r="AP303" i="1"/>
  <c r="AQ303" i="1"/>
  <c r="AH304" i="1"/>
  <c r="AI304" i="1"/>
  <c r="AJ304" i="1"/>
  <c r="AK304" i="1"/>
  <c r="AL304" i="1"/>
  <c r="AM304" i="1"/>
  <c r="AN304" i="1"/>
  <c r="AO304" i="1"/>
  <c r="AP304" i="1"/>
  <c r="AQ304" i="1"/>
  <c r="AH305" i="1"/>
  <c r="AI305" i="1"/>
  <c r="AJ305" i="1"/>
  <c r="AK305" i="1"/>
  <c r="AL305" i="1"/>
  <c r="AM305" i="1"/>
  <c r="AN305" i="1"/>
  <c r="AO305" i="1"/>
  <c r="AP305" i="1"/>
  <c r="AQ305" i="1"/>
  <c r="AH306" i="1"/>
  <c r="AI306" i="1"/>
  <c r="AJ306" i="1"/>
  <c r="AK306" i="1"/>
  <c r="AL306" i="1"/>
  <c r="AM306" i="1"/>
  <c r="AN306" i="1"/>
  <c r="AO306" i="1"/>
  <c r="AP306" i="1"/>
  <c r="AQ306" i="1"/>
  <c r="AH307" i="1"/>
  <c r="AI307" i="1"/>
  <c r="AJ307" i="1"/>
  <c r="AK307" i="1"/>
  <c r="AL307" i="1"/>
  <c r="AM307" i="1"/>
  <c r="AN307" i="1"/>
  <c r="AO307" i="1"/>
  <c r="AP307" i="1"/>
  <c r="AQ307" i="1"/>
  <c r="AH308" i="1"/>
  <c r="AI308" i="1"/>
  <c r="AJ308" i="1"/>
  <c r="AK308" i="1"/>
  <c r="AL308" i="1"/>
  <c r="AM308" i="1"/>
  <c r="AN308" i="1"/>
  <c r="AO308" i="1"/>
  <c r="AP308" i="1"/>
  <c r="AQ308" i="1"/>
  <c r="AH309" i="1"/>
  <c r="AI309" i="1"/>
  <c r="AJ309" i="1"/>
  <c r="AK309" i="1"/>
  <c r="AL309" i="1"/>
  <c r="AM309" i="1"/>
  <c r="AN309" i="1"/>
  <c r="AO309" i="1"/>
  <c r="AP309" i="1"/>
  <c r="AQ309" i="1"/>
  <c r="AH310" i="1"/>
  <c r="AI310" i="1"/>
  <c r="AJ310" i="1"/>
  <c r="AK310" i="1"/>
  <c r="AL310" i="1"/>
  <c r="AM310" i="1"/>
  <c r="AN310" i="1"/>
  <c r="AO310" i="1"/>
  <c r="AP310" i="1"/>
  <c r="AQ310" i="1"/>
  <c r="AH311" i="1"/>
  <c r="AI311" i="1"/>
  <c r="AJ311" i="1"/>
  <c r="AK311" i="1"/>
  <c r="AL311" i="1"/>
  <c r="AM311" i="1"/>
  <c r="AN311" i="1"/>
  <c r="AO311" i="1"/>
  <c r="AP311" i="1"/>
  <c r="AQ311" i="1"/>
  <c r="AH312" i="1"/>
  <c r="AI312" i="1"/>
  <c r="AJ312" i="1"/>
  <c r="AK312" i="1"/>
  <c r="AL312" i="1"/>
  <c r="AM312" i="1"/>
  <c r="AN312" i="1"/>
  <c r="AO312" i="1"/>
  <c r="AP312" i="1"/>
  <c r="AQ312" i="1"/>
  <c r="AH313" i="1"/>
  <c r="AI313" i="1"/>
  <c r="AJ313" i="1"/>
  <c r="AK313" i="1"/>
  <c r="AL313" i="1"/>
  <c r="AM313" i="1"/>
  <c r="AN313" i="1"/>
  <c r="AO313" i="1"/>
  <c r="AP313" i="1"/>
  <c r="AQ313" i="1"/>
  <c r="AH314" i="1"/>
  <c r="AI314" i="1"/>
  <c r="AJ314" i="1"/>
  <c r="AK314" i="1"/>
  <c r="AL314" i="1"/>
  <c r="AM314" i="1"/>
  <c r="AN314" i="1"/>
  <c r="AO314" i="1"/>
  <c r="AP314" i="1"/>
  <c r="AQ314" i="1"/>
  <c r="AH315" i="1"/>
  <c r="AI315" i="1"/>
  <c r="AJ315" i="1"/>
  <c r="AK315" i="1"/>
  <c r="AL315" i="1"/>
  <c r="AM315" i="1"/>
  <c r="AN315" i="1"/>
  <c r="AO315" i="1"/>
  <c r="AP315" i="1"/>
  <c r="AQ315" i="1"/>
  <c r="AH316" i="1"/>
  <c r="AI316" i="1"/>
  <c r="AJ316" i="1"/>
  <c r="AK316" i="1"/>
  <c r="AL316" i="1"/>
  <c r="AM316" i="1"/>
  <c r="AN316" i="1"/>
  <c r="AO316" i="1"/>
  <c r="AP316" i="1"/>
  <c r="AQ316" i="1"/>
  <c r="AH317" i="1"/>
  <c r="AI317" i="1"/>
  <c r="AJ317" i="1"/>
  <c r="AK317" i="1"/>
  <c r="AL317" i="1"/>
  <c r="AM317" i="1"/>
  <c r="AN317" i="1"/>
  <c r="AO317" i="1"/>
  <c r="AP317" i="1"/>
  <c r="AQ317" i="1"/>
  <c r="AH318" i="1"/>
  <c r="AI318" i="1"/>
  <c r="AJ318" i="1"/>
  <c r="AK318" i="1"/>
  <c r="AL318" i="1"/>
  <c r="AM318" i="1"/>
  <c r="AN318" i="1"/>
  <c r="AO318" i="1"/>
  <c r="AP318" i="1"/>
  <c r="AQ318" i="1"/>
  <c r="AH319" i="1"/>
  <c r="AI319" i="1"/>
  <c r="AJ319" i="1"/>
  <c r="AK319" i="1"/>
  <c r="AL319" i="1"/>
  <c r="AM319" i="1"/>
  <c r="AN319" i="1"/>
  <c r="AO319" i="1"/>
  <c r="AP319" i="1"/>
  <c r="AQ319" i="1"/>
  <c r="AH320" i="1"/>
  <c r="AI320" i="1"/>
  <c r="AJ320" i="1"/>
  <c r="AK320" i="1"/>
  <c r="AL320" i="1"/>
  <c r="AM320" i="1"/>
  <c r="AN320" i="1"/>
  <c r="AO320" i="1"/>
  <c r="AP320" i="1"/>
  <c r="AQ320" i="1"/>
  <c r="AH321" i="1"/>
  <c r="AI321" i="1"/>
  <c r="AJ321" i="1"/>
  <c r="AK321" i="1"/>
  <c r="AL321" i="1"/>
  <c r="AM321" i="1"/>
  <c r="AN321" i="1"/>
  <c r="AO321" i="1"/>
  <c r="AP321" i="1"/>
  <c r="AQ321" i="1"/>
  <c r="AH322" i="1"/>
  <c r="AI322" i="1"/>
  <c r="AJ322" i="1"/>
  <c r="AK322" i="1"/>
  <c r="AL322" i="1"/>
  <c r="AM322" i="1"/>
  <c r="AN322" i="1"/>
  <c r="AO322" i="1"/>
  <c r="AP322" i="1"/>
  <c r="AQ322" i="1"/>
  <c r="AH323" i="1"/>
  <c r="AI323" i="1"/>
  <c r="AJ323" i="1"/>
  <c r="AK323" i="1"/>
  <c r="AL323" i="1"/>
  <c r="AM323" i="1"/>
  <c r="AN323" i="1"/>
  <c r="AO323" i="1"/>
  <c r="AP323" i="1"/>
  <c r="AQ323" i="1"/>
  <c r="AH324" i="1"/>
  <c r="AI324" i="1"/>
  <c r="AJ324" i="1"/>
  <c r="AK324" i="1"/>
  <c r="AL324" i="1"/>
  <c r="AM324" i="1"/>
  <c r="AN324" i="1"/>
  <c r="AO324" i="1"/>
  <c r="AP324" i="1"/>
  <c r="AQ324" i="1"/>
  <c r="AH325" i="1"/>
  <c r="AI325" i="1"/>
  <c r="AJ325" i="1"/>
  <c r="AK325" i="1"/>
  <c r="AL325" i="1"/>
  <c r="AM325" i="1"/>
  <c r="AN325" i="1"/>
  <c r="AO325" i="1"/>
  <c r="AP325" i="1"/>
  <c r="AQ325" i="1"/>
  <c r="AH326" i="1"/>
  <c r="AI326" i="1"/>
  <c r="AJ326" i="1"/>
  <c r="AK326" i="1"/>
  <c r="AL326" i="1"/>
  <c r="AM326" i="1"/>
  <c r="AN326" i="1"/>
  <c r="AO326" i="1"/>
  <c r="AP326" i="1"/>
  <c r="AQ326" i="1"/>
  <c r="AH327" i="1"/>
  <c r="AI327" i="1"/>
  <c r="AJ327" i="1"/>
  <c r="AK327" i="1"/>
  <c r="AL327" i="1"/>
  <c r="AM327" i="1"/>
  <c r="AN327" i="1"/>
  <c r="AO327" i="1"/>
  <c r="AP327" i="1"/>
  <c r="AQ327" i="1"/>
  <c r="AH328" i="1"/>
  <c r="AI328" i="1"/>
  <c r="AJ328" i="1"/>
  <c r="AK328" i="1"/>
  <c r="AL328" i="1"/>
  <c r="AM328" i="1"/>
  <c r="AN328" i="1"/>
  <c r="AO328" i="1"/>
  <c r="AP328" i="1"/>
  <c r="AQ328" i="1"/>
  <c r="AH329" i="1"/>
  <c r="AI329" i="1"/>
  <c r="AJ329" i="1"/>
  <c r="AK329" i="1"/>
  <c r="AL329" i="1"/>
  <c r="AM329" i="1"/>
  <c r="AN329" i="1"/>
  <c r="AO329" i="1"/>
  <c r="AP329" i="1"/>
  <c r="AQ329" i="1"/>
  <c r="AH330" i="1"/>
  <c r="AI330" i="1"/>
  <c r="AJ330" i="1"/>
  <c r="AK330" i="1"/>
  <c r="AL330" i="1"/>
  <c r="AM330" i="1"/>
  <c r="AN330" i="1"/>
  <c r="AO330" i="1"/>
  <c r="AP330" i="1"/>
  <c r="AQ330" i="1"/>
  <c r="AH331" i="1"/>
  <c r="AI331" i="1"/>
  <c r="AJ331" i="1"/>
  <c r="AK331" i="1"/>
  <c r="AL331" i="1"/>
  <c r="AM331" i="1"/>
  <c r="AN331" i="1"/>
  <c r="AO331" i="1"/>
  <c r="AP331" i="1"/>
  <c r="AQ331" i="1"/>
  <c r="AH332" i="1"/>
  <c r="AI332" i="1"/>
  <c r="AJ332" i="1"/>
  <c r="AK332" i="1"/>
  <c r="AL332" i="1"/>
  <c r="AM332" i="1"/>
  <c r="AN332" i="1"/>
  <c r="AO332" i="1"/>
  <c r="AP332" i="1"/>
  <c r="AQ332" i="1"/>
  <c r="AH333" i="1"/>
  <c r="AI333" i="1"/>
  <c r="AJ333" i="1"/>
  <c r="AK333" i="1"/>
  <c r="AL333" i="1"/>
  <c r="AM333" i="1"/>
  <c r="AN333" i="1"/>
  <c r="AO333" i="1"/>
  <c r="AP333" i="1"/>
  <c r="AQ333" i="1"/>
  <c r="AH334" i="1"/>
  <c r="AI334" i="1"/>
  <c r="AJ334" i="1"/>
  <c r="AK334" i="1"/>
  <c r="AL334" i="1"/>
  <c r="AM334" i="1"/>
  <c r="AN334" i="1"/>
  <c r="AO334" i="1"/>
  <c r="AP334" i="1"/>
  <c r="AQ334" i="1"/>
  <c r="AH335" i="1"/>
  <c r="AI335" i="1"/>
  <c r="AJ335" i="1"/>
  <c r="AK335" i="1"/>
  <c r="AL335" i="1"/>
  <c r="AM335" i="1"/>
  <c r="AN335" i="1"/>
  <c r="AO335" i="1"/>
  <c r="AP335" i="1"/>
  <c r="AQ335" i="1"/>
  <c r="AH336" i="1"/>
  <c r="AI336" i="1"/>
  <c r="AJ336" i="1"/>
  <c r="AK336" i="1"/>
  <c r="AL336" i="1"/>
  <c r="AM336" i="1"/>
  <c r="AN336" i="1"/>
  <c r="AO336" i="1"/>
  <c r="AP336" i="1"/>
  <c r="AQ336" i="1"/>
  <c r="AH337" i="1"/>
  <c r="AI337" i="1"/>
  <c r="AJ337" i="1"/>
  <c r="AK337" i="1"/>
  <c r="AL337" i="1"/>
  <c r="AM337" i="1"/>
  <c r="AN337" i="1"/>
  <c r="AO337" i="1"/>
  <c r="AP337" i="1"/>
  <c r="AQ337" i="1"/>
  <c r="AH338" i="1"/>
  <c r="AI338" i="1"/>
  <c r="AJ338" i="1"/>
  <c r="AK338" i="1"/>
  <c r="AL338" i="1"/>
  <c r="AM338" i="1"/>
  <c r="AN338" i="1"/>
  <c r="AO338" i="1"/>
  <c r="AP338" i="1"/>
  <c r="AQ338" i="1"/>
  <c r="AH339" i="1"/>
  <c r="AI339" i="1"/>
  <c r="AJ339" i="1"/>
  <c r="AK339" i="1"/>
  <c r="AL339" i="1"/>
  <c r="AM339" i="1"/>
  <c r="AN339" i="1"/>
  <c r="AO339" i="1"/>
  <c r="AP339" i="1"/>
  <c r="AQ339" i="1"/>
  <c r="AH340" i="1"/>
  <c r="AI340" i="1"/>
  <c r="AJ340" i="1"/>
  <c r="AK340" i="1"/>
  <c r="AL340" i="1"/>
  <c r="AM340" i="1"/>
  <c r="AN340" i="1"/>
  <c r="AO340" i="1"/>
  <c r="AP340" i="1"/>
  <c r="AQ340" i="1"/>
  <c r="AH341" i="1"/>
  <c r="AI341" i="1"/>
  <c r="AJ341" i="1"/>
  <c r="AK341" i="1"/>
  <c r="AL341" i="1"/>
  <c r="AM341" i="1"/>
  <c r="AN341" i="1"/>
  <c r="AO341" i="1"/>
  <c r="AP341" i="1"/>
  <c r="AQ341" i="1"/>
  <c r="AH342" i="1"/>
  <c r="AI342" i="1"/>
  <c r="AJ342" i="1"/>
  <c r="AK342" i="1"/>
  <c r="AL342" i="1"/>
  <c r="AM342" i="1"/>
  <c r="AN342" i="1"/>
  <c r="AO342" i="1"/>
  <c r="AP342" i="1"/>
  <c r="AQ342" i="1"/>
  <c r="AH343" i="1"/>
  <c r="AI343" i="1"/>
  <c r="AJ343" i="1"/>
  <c r="AK343" i="1"/>
  <c r="AL343" i="1"/>
  <c r="AM343" i="1"/>
  <c r="AN343" i="1"/>
  <c r="AO343" i="1"/>
  <c r="AP343" i="1"/>
  <c r="AQ343" i="1"/>
  <c r="AH344" i="1"/>
  <c r="AI344" i="1"/>
  <c r="AJ344" i="1"/>
  <c r="AK344" i="1"/>
  <c r="AL344" i="1"/>
  <c r="AM344" i="1"/>
  <c r="AN344" i="1"/>
  <c r="AO344" i="1"/>
  <c r="AP344" i="1"/>
  <c r="AQ344" i="1"/>
  <c r="AH345" i="1"/>
  <c r="AI345" i="1"/>
  <c r="AJ345" i="1"/>
  <c r="AK345" i="1"/>
  <c r="AL345" i="1"/>
  <c r="AM345" i="1"/>
  <c r="AN345" i="1"/>
  <c r="AO345" i="1"/>
  <c r="AP345" i="1"/>
  <c r="AQ345" i="1"/>
  <c r="AH346" i="1"/>
  <c r="AI346" i="1"/>
  <c r="AJ346" i="1"/>
  <c r="AK346" i="1"/>
  <c r="AL346" i="1"/>
  <c r="AM346" i="1"/>
  <c r="AN346" i="1"/>
  <c r="AO346" i="1"/>
  <c r="AP346" i="1"/>
  <c r="AQ346" i="1"/>
  <c r="AH347" i="1"/>
  <c r="AI347" i="1"/>
  <c r="AJ347" i="1"/>
  <c r="AK347" i="1"/>
  <c r="AL347" i="1"/>
  <c r="AM347" i="1"/>
  <c r="AN347" i="1"/>
  <c r="AO347" i="1"/>
  <c r="AP347" i="1"/>
  <c r="AQ347" i="1"/>
  <c r="AH348" i="1"/>
  <c r="AI348" i="1"/>
  <c r="AJ348" i="1"/>
  <c r="AK348" i="1"/>
  <c r="AL348" i="1"/>
  <c r="AM348" i="1"/>
  <c r="AN348" i="1"/>
  <c r="AO348" i="1"/>
  <c r="AP348" i="1"/>
  <c r="AQ348" i="1"/>
  <c r="AH349" i="1"/>
  <c r="AI349" i="1"/>
  <c r="AJ349" i="1"/>
  <c r="AK349" i="1"/>
  <c r="AL349" i="1"/>
  <c r="AM349" i="1"/>
  <c r="AN349" i="1"/>
  <c r="AO349" i="1"/>
  <c r="AP349" i="1"/>
  <c r="AQ349" i="1"/>
  <c r="AH350" i="1"/>
  <c r="AI350" i="1"/>
  <c r="AJ350" i="1"/>
  <c r="AK350" i="1"/>
  <c r="AL350" i="1"/>
  <c r="AM350" i="1"/>
  <c r="AN350" i="1"/>
  <c r="AO350" i="1"/>
  <c r="AP350" i="1"/>
  <c r="AQ350" i="1"/>
  <c r="AH351" i="1"/>
  <c r="AI351" i="1"/>
  <c r="AJ351" i="1"/>
  <c r="AK351" i="1"/>
  <c r="AL351" i="1"/>
  <c r="AM351" i="1"/>
  <c r="AN351" i="1"/>
  <c r="AO351" i="1"/>
  <c r="AP351" i="1"/>
  <c r="AQ351" i="1"/>
  <c r="AH352" i="1"/>
  <c r="AI352" i="1"/>
  <c r="AJ352" i="1"/>
  <c r="AK352" i="1"/>
  <c r="AL352" i="1"/>
  <c r="AM352" i="1"/>
  <c r="AN352" i="1"/>
  <c r="AO352" i="1"/>
  <c r="AP352" i="1"/>
  <c r="AQ352" i="1"/>
  <c r="AH353" i="1"/>
  <c r="AI353" i="1"/>
  <c r="AJ353" i="1"/>
  <c r="AK353" i="1"/>
  <c r="AL353" i="1"/>
  <c r="AM353" i="1"/>
  <c r="AN353" i="1"/>
  <c r="AO353" i="1"/>
  <c r="AP353" i="1"/>
  <c r="AQ353" i="1"/>
  <c r="AH354" i="1"/>
  <c r="AI354" i="1"/>
  <c r="AJ354" i="1"/>
  <c r="AK354" i="1"/>
  <c r="AL354" i="1"/>
  <c r="AM354" i="1"/>
  <c r="AN354" i="1"/>
  <c r="AO354" i="1"/>
  <c r="AP354" i="1"/>
  <c r="AQ354" i="1"/>
  <c r="AH355" i="1"/>
  <c r="AI355" i="1"/>
  <c r="AJ355" i="1"/>
  <c r="AK355" i="1"/>
  <c r="AL355" i="1"/>
  <c r="AM355" i="1"/>
  <c r="AN355" i="1"/>
  <c r="AO355" i="1"/>
  <c r="AP355" i="1"/>
  <c r="AQ355" i="1"/>
  <c r="AH356" i="1"/>
  <c r="AI356" i="1"/>
  <c r="AJ356" i="1"/>
  <c r="AK356" i="1"/>
  <c r="AL356" i="1"/>
  <c r="AM356" i="1"/>
  <c r="AN356" i="1"/>
  <c r="AO356" i="1"/>
  <c r="AP356" i="1"/>
  <c r="AQ356" i="1"/>
  <c r="AH357" i="1"/>
  <c r="AI357" i="1"/>
  <c r="AJ357" i="1"/>
  <c r="AK357" i="1"/>
  <c r="AL357" i="1"/>
  <c r="AM357" i="1"/>
  <c r="AN357" i="1"/>
  <c r="AO357" i="1"/>
  <c r="AP357" i="1"/>
  <c r="AQ357" i="1"/>
  <c r="AH358" i="1"/>
  <c r="AI358" i="1"/>
  <c r="AJ358" i="1"/>
  <c r="AK358" i="1"/>
  <c r="AL358" i="1"/>
  <c r="AM358" i="1"/>
  <c r="AN358" i="1"/>
  <c r="AO358" i="1"/>
  <c r="AP358" i="1"/>
  <c r="AQ358" i="1"/>
  <c r="AH359" i="1"/>
  <c r="AI359" i="1"/>
  <c r="AJ359" i="1"/>
  <c r="AK359" i="1"/>
  <c r="AL359" i="1"/>
  <c r="AM359" i="1"/>
  <c r="AN359" i="1"/>
  <c r="AO359" i="1"/>
  <c r="AP359" i="1"/>
  <c r="AQ359" i="1"/>
  <c r="AH360" i="1"/>
  <c r="AI360" i="1"/>
  <c r="AJ360" i="1"/>
  <c r="AK360" i="1"/>
  <c r="AL360" i="1"/>
  <c r="AM360" i="1"/>
  <c r="AN360" i="1"/>
  <c r="AO360" i="1"/>
  <c r="AP360" i="1"/>
  <c r="AQ360" i="1"/>
  <c r="AH361" i="1"/>
  <c r="AI361" i="1"/>
  <c r="AJ361" i="1"/>
  <c r="AK361" i="1"/>
  <c r="AL361" i="1"/>
  <c r="AM361" i="1"/>
  <c r="AN361" i="1"/>
  <c r="AO361" i="1"/>
  <c r="AP361" i="1"/>
  <c r="AQ361" i="1"/>
  <c r="AH362" i="1"/>
  <c r="AI362" i="1"/>
  <c r="AJ362" i="1"/>
  <c r="AK362" i="1"/>
  <c r="AL362" i="1"/>
  <c r="AM362" i="1"/>
  <c r="AN362" i="1"/>
  <c r="AO362" i="1"/>
  <c r="AP362" i="1"/>
  <c r="AQ362" i="1"/>
  <c r="AH363" i="1"/>
  <c r="AI363" i="1"/>
  <c r="AJ363" i="1"/>
  <c r="AK363" i="1"/>
  <c r="AL363" i="1"/>
  <c r="AM363" i="1"/>
  <c r="AN363" i="1"/>
  <c r="AO363" i="1"/>
  <c r="AP363" i="1"/>
  <c r="AQ363" i="1"/>
  <c r="AH364" i="1"/>
  <c r="AI364" i="1"/>
  <c r="AJ364" i="1"/>
  <c r="AK364" i="1"/>
  <c r="AL364" i="1"/>
  <c r="AM364" i="1"/>
  <c r="AN364" i="1"/>
  <c r="AO364" i="1"/>
  <c r="AP364" i="1"/>
  <c r="AQ364" i="1"/>
  <c r="AH365" i="1"/>
  <c r="AI365" i="1"/>
  <c r="AJ365" i="1"/>
  <c r="AK365" i="1"/>
  <c r="AL365" i="1"/>
  <c r="AM365" i="1"/>
  <c r="AN365" i="1"/>
  <c r="AO365" i="1"/>
  <c r="AP365" i="1"/>
  <c r="AQ365" i="1"/>
  <c r="AH366" i="1"/>
  <c r="AI366" i="1"/>
  <c r="AJ366" i="1"/>
  <c r="AK366" i="1"/>
  <c r="AL366" i="1"/>
  <c r="AM366" i="1"/>
  <c r="AN366" i="1"/>
  <c r="AO366" i="1"/>
  <c r="AP366" i="1"/>
  <c r="AQ366" i="1"/>
  <c r="AH367" i="1"/>
  <c r="AI367" i="1"/>
  <c r="AJ367" i="1"/>
  <c r="AK367" i="1"/>
  <c r="AL367" i="1"/>
  <c r="AM367" i="1"/>
  <c r="AN367" i="1"/>
  <c r="AO367" i="1"/>
  <c r="AP367" i="1"/>
  <c r="AQ367" i="1"/>
  <c r="AH368" i="1"/>
  <c r="AI368" i="1"/>
  <c r="AJ368" i="1"/>
  <c r="AK368" i="1"/>
  <c r="AL368" i="1"/>
  <c r="AM368" i="1"/>
  <c r="AN368" i="1"/>
  <c r="AO368" i="1"/>
  <c r="AP368" i="1"/>
  <c r="AQ368" i="1"/>
  <c r="AH369" i="1"/>
  <c r="AI369" i="1"/>
  <c r="AJ369" i="1"/>
  <c r="AK369" i="1"/>
  <c r="AL369" i="1"/>
  <c r="AM369" i="1"/>
  <c r="AN369" i="1"/>
  <c r="AO369" i="1"/>
  <c r="AP369" i="1"/>
  <c r="AQ369" i="1"/>
  <c r="AH370" i="1"/>
  <c r="AI370" i="1"/>
  <c r="AJ370" i="1"/>
  <c r="AK370" i="1"/>
  <c r="AL370" i="1"/>
  <c r="AM370" i="1"/>
  <c r="AN370" i="1"/>
  <c r="AO370" i="1"/>
  <c r="AP370" i="1"/>
  <c r="AQ370" i="1"/>
  <c r="AH371" i="1"/>
  <c r="AI371" i="1"/>
  <c r="AJ371" i="1"/>
  <c r="AK371" i="1"/>
  <c r="AL371" i="1"/>
  <c r="AM371" i="1"/>
  <c r="AN371" i="1"/>
  <c r="AO371" i="1"/>
  <c r="AP371" i="1"/>
  <c r="AQ371" i="1"/>
  <c r="AH372" i="1"/>
  <c r="AI372" i="1"/>
  <c r="AJ372" i="1"/>
  <c r="AK372" i="1"/>
  <c r="AL372" i="1"/>
  <c r="AM372" i="1"/>
  <c r="AN372" i="1"/>
  <c r="AO372" i="1"/>
  <c r="AP372" i="1"/>
  <c r="AQ372" i="1"/>
  <c r="AH373" i="1"/>
  <c r="AI373" i="1"/>
  <c r="AJ373" i="1"/>
  <c r="AK373" i="1"/>
  <c r="AL373" i="1"/>
  <c r="AM373" i="1"/>
  <c r="AN373" i="1"/>
  <c r="AO373" i="1"/>
  <c r="AP373" i="1"/>
  <c r="AQ373" i="1"/>
  <c r="AH374" i="1"/>
  <c r="AI374" i="1"/>
  <c r="AJ374" i="1"/>
  <c r="AK374" i="1"/>
  <c r="AL374" i="1"/>
  <c r="AM374" i="1"/>
  <c r="AN374" i="1"/>
  <c r="AO374" i="1"/>
  <c r="AP374" i="1"/>
  <c r="AQ374" i="1"/>
  <c r="AH375" i="1"/>
  <c r="AI375" i="1"/>
  <c r="AJ375" i="1"/>
  <c r="AK375" i="1"/>
  <c r="AL375" i="1"/>
  <c r="AM375" i="1"/>
  <c r="AN375" i="1"/>
  <c r="AO375" i="1"/>
  <c r="AP375" i="1"/>
  <c r="AQ375" i="1"/>
  <c r="AH376" i="1"/>
  <c r="AI376" i="1"/>
  <c r="AJ376" i="1"/>
  <c r="AK376" i="1"/>
  <c r="AL376" i="1"/>
  <c r="AM376" i="1"/>
  <c r="AN376" i="1"/>
  <c r="AO376" i="1"/>
  <c r="AP376" i="1"/>
  <c r="AQ376" i="1"/>
  <c r="AH377" i="1"/>
  <c r="AI377" i="1"/>
  <c r="AJ377" i="1"/>
  <c r="AK377" i="1"/>
  <c r="AL377" i="1"/>
  <c r="AM377" i="1"/>
  <c r="AN377" i="1"/>
  <c r="AO377" i="1"/>
  <c r="AP377" i="1"/>
  <c r="AQ377" i="1"/>
  <c r="AH378" i="1"/>
  <c r="AI378" i="1"/>
  <c r="AJ378" i="1"/>
  <c r="AK378" i="1"/>
  <c r="AL378" i="1"/>
  <c r="AM378" i="1"/>
  <c r="AN378" i="1"/>
  <c r="AO378" i="1"/>
  <c r="AP378" i="1"/>
  <c r="AQ378" i="1"/>
  <c r="AH379" i="1"/>
  <c r="AI379" i="1"/>
  <c r="AJ379" i="1"/>
  <c r="AK379" i="1"/>
  <c r="AL379" i="1"/>
  <c r="AM379" i="1"/>
  <c r="AN379" i="1"/>
  <c r="AO379" i="1"/>
  <c r="AP379" i="1"/>
  <c r="AQ379" i="1"/>
  <c r="AH380" i="1"/>
  <c r="AI380" i="1"/>
  <c r="AJ380" i="1"/>
  <c r="AK380" i="1"/>
  <c r="AL380" i="1"/>
  <c r="AM380" i="1"/>
  <c r="AN380" i="1"/>
  <c r="AO380" i="1"/>
  <c r="AP380" i="1"/>
  <c r="AQ380" i="1"/>
  <c r="AH381" i="1"/>
  <c r="AI381" i="1"/>
  <c r="AJ381" i="1"/>
  <c r="AK381" i="1"/>
  <c r="AL381" i="1"/>
  <c r="AM381" i="1"/>
  <c r="AN381" i="1"/>
  <c r="AO381" i="1"/>
  <c r="AP381" i="1"/>
  <c r="AQ381" i="1"/>
  <c r="AH382" i="1"/>
  <c r="AI382" i="1"/>
  <c r="AJ382" i="1"/>
  <c r="AK382" i="1"/>
  <c r="AL382" i="1"/>
  <c r="AM382" i="1"/>
  <c r="AN382" i="1"/>
  <c r="AO382" i="1"/>
  <c r="AP382" i="1"/>
  <c r="AQ382" i="1"/>
  <c r="AH383" i="1"/>
  <c r="AI383" i="1"/>
  <c r="AJ383" i="1"/>
  <c r="AK383" i="1"/>
  <c r="AL383" i="1"/>
  <c r="AM383" i="1"/>
  <c r="AN383" i="1"/>
  <c r="AO383" i="1"/>
  <c r="AP383" i="1"/>
  <c r="AQ383" i="1"/>
  <c r="AH384" i="1"/>
  <c r="AI384" i="1"/>
  <c r="AJ384" i="1"/>
  <c r="AK384" i="1"/>
  <c r="AL384" i="1"/>
  <c r="AM384" i="1"/>
  <c r="AN384" i="1"/>
  <c r="AO384" i="1"/>
  <c r="AP384" i="1"/>
  <c r="AQ384" i="1"/>
  <c r="AH385" i="1"/>
  <c r="AI385" i="1"/>
  <c r="AJ385" i="1"/>
  <c r="AK385" i="1"/>
  <c r="AL385" i="1"/>
  <c r="AM385" i="1"/>
  <c r="AN385" i="1"/>
  <c r="AO385" i="1"/>
  <c r="AP385" i="1"/>
  <c r="AQ385" i="1"/>
  <c r="AH386" i="1"/>
  <c r="AI386" i="1"/>
  <c r="AJ386" i="1"/>
  <c r="AK386" i="1"/>
  <c r="AL386" i="1"/>
  <c r="AM386" i="1"/>
  <c r="AN386" i="1"/>
  <c r="AO386" i="1"/>
  <c r="AP386" i="1"/>
  <c r="AQ386" i="1"/>
  <c r="AH387" i="1"/>
  <c r="AI387" i="1"/>
  <c r="AJ387" i="1"/>
  <c r="AK387" i="1"/>
  <c r="AL387" i="1"/>
  <c r="AM387" i="1"/>
  <c r="AN387" i="1"/>
  <c r="AO387" i="1"/>
  <c r="AP387" i="1"/>
  <c r="AQ387" i="1"/>
  <c r="AH388" i="1"/>
  <c r="AI388" i="1"/>
  <c r="AJ388" i="1"/>
  <c r="AK388" i="1"/>
  <c r="AL388" i="1"/>
  <c r="AM388" i="1"/>
  <c r="AN388" i="1"/>
  <c r="AO388" i="1"/>
  <c r="AP388" i="1"/>
  <c r="AQ388" i="1"/>
  <c r="AH389" i="1"/>
  <c r="AI389" i="1"/>
  <c r="AJ389" i="1"/>
  <c r="AK389" i="1"/>
  <c r="AL389" i="1"/>
  <c r="AM389" i="1"/>
  <c r="AN389" i="1"/>
  <c r="AO389" i="1"/>
  <c r="AP389" i="1"/>
  <c r="AQ389" i="1"/>
  <c r="AH390" i="1"/>
  <c r="AI390" i="1"/>
  <c r="AJ390" i="1"/>
  <c r="AK390" i="1"/>
  <c r="AL390" i="1"/>
  <c r="AM390" i="1"/>
  <c r="AN390" i="1"/>
  <c r="AO390" i="1"/>
  <c r="AP390" i="1"/>
  <c r="AQ390" i="1"/>
  <c r="AH391" i="1"/>
  <c r="AI391" i="1"/>
  <c r="AJ391" i="1"/>
  <c r="AK391" i="1"/>
  <c r="AL391" i="1"/>
  <c r="AM391" i="1"/>
  <c r="AN391" i="1"/>
  <c r="AO391" i="1"/>
  <c r="AP391" i="1"/>
  <c r="AQ391" i="1"/>
  <c r="AH392" i="1"/>
  <c r="AI392" i="1"/>
  <c r="AJ392" i="1"/>
  <c r="AK392" i="1"/>
  <c r="AL392" i="1"/>
  <c r="AM392" i="1"/>
  <c r="AN392" i="1"/>
  <c r="AO392" i="1"/>
  <c r="AP392" i="1"/>
  <c r="AQ392" i="1"/>
  <c r="AH393" i="1"/>
  <c r="AI393" i="1"/>
  <c r="AJ393" i="1"/>
  <c r="AK393" i="1"/>
  <c r="AL393" i="1"/>
  <c r="AM393" i="1"/>
  <c r="AN393" i="1"/>
  <c r="AO393" i="1"/>
  <c r="AP393" i="1"/>
  <c r="AQ393" i="1"/>
  <c r="AH394" i="1"/>
  <c r="AI394" i="1"/>
  <c r="AJ394" i="1"/>
  <c r="AK394" i="1"/>
  <c r="AL394" i="1"/>
  <c r="AM394" i="1"/>
  <c r="AN394" i="1"/>
  <c r="AO394" i="1"/>
  <c r="AP394" i="1"/>
  <c r="AQ394" i="1"/>
  <c r="AH395" i="1"/>
  <c r="AI395" i="1"/>
  <c r="AJ395" i="1"/>
  <c r="AK395" i="1"/>
  <c r="AL395" i="1"/>
  <c r="AM395" i="1"/>
  <c r="AN395" i="1"/>
  <c r="AO395" i="1"/>
  <c r="AP395" i="1"/>
  <c r="AQ395" i="1"/>
  <c r="AH396" i="1"/>
  <c r="AI396" i="1"/>
  <c r="AJ396" i="1"/>
  <c r="AK396" i="1"/>
  <c r="AL396" i="1"/>
  <c r="AM396" i="1"/>
  <c r="AN396" i="1"/>
  <c r="AO396" i="1"/>
  <c r="AP396" i="1"/>
  <c r="AQ396" i="1"/>
  <c r="AH397" i="1"/>
  <c r="AI397" i="1"/>
  <c r="AJ397" i="1"/>
  <c r="AK397" i="1"/>
  <c r="AL397" i="1"/>
  <c r="AM397" i="1"/>
  <c r="AN397" i="1"/>
  <c r="AO397" i="1"/>
  <c r="AP397" i="1"/>
  <c r="AQ397" i="1"/>
  <c r="AH398" i="1"/>
  <c r="AI398" i="1"/>
  <c r="AJ398" i="1"/>
  <c r="AK398" i="1"/>
  <c r="AL398" i="1"/>
  <c r="AM398" i="1"/>
  <c r="AN398" i="1"/>
  <c r="AO398" i="1"/>
  <c r="AP398" i="1"/>
  <c r="AQ398" i="1"/>
  <c r="AH399" i="1"/>
  <c r="AI399" i="1"/>
  <c r="AJ399" i="1"/>
  <c r="AK399" i="1"/>
  <c r="AL399" i="1"/>
  <c r="AM399" i="1"/>
  <c r="AN399" i="1"/>
  <c r="AO399" i="1"/>
  <c r="AP399" i="1"/>
  <c r="AQ399" i="1"/>
  <c r="AH400" i="1"/>
  <c r="AI400" i="1"/>
  <c r="AJ400" i="1"/>
  <c r="AK400" i="1"/>
  <c r="AL400" i="1"/>
  <c r="AM400" i="1"/>
  <c r="AN400" i="1"/>
  <c r="AO400" i="1"/>
  <c r="AP400" i="1"/>
  <c r="AQ400" i="1"/>
  <c r="AH401" i="1"/>
  <c r="AI401" i="1"/>
  <c r="AJ401" i="1"/>
  <c r="AK401" i="1"/>
  <c r="AL401" i="1"/>
  <c r="AM401" i="1"/>
  <c r="AN401" i="1"/>
  <c r="AO401" i="1"/>
  <c r="AP401" i="1"/>
  <c r="AQ401" i="1"/>
  <c r="AH402" i="1"/>
  <c r="AI402" i="1"/>
  <c r="AJ402" i="1"/>
  <c r="AK402" i="1"/>
  <c r="AL402" i="1"/>
  <c r="AM402" i="1"/>
  <c r="AN402" i="1"/>
  <c r="AO402" i="1"/>
  <c r="AP402" i="1"/>
  <c r="AQ402" i="1"/>
  <c r="AH403" i="1"/>
  <c r="AI403" i="1"/>
  <c r="AJ403" i="1"/>
  <c r="AK403" i="1"/>
  <c r="AL403" i="1"/>
  <c r="AM403" i="1"/>
  <c r="AN403" i="1"/>
  <c r="AO403" i="1"/>
  <c r="AP403" i="1"/>
  <c r="AQ403" i="1"/>
  <c r="AH404" i="1"/>
  <c r="AI404" i="1"/>
  <c r="AJ404" i="1"/>
  <c r="AK404" i="1"/>
  <c r="AL404" i="1"/>
  <c r="AM404" i="1"/>
  <c r="AN404" i="1"/>
  <c r="AO404" i="1"/>
  <c r="AP404" i="1"/>
  <c r="AQ404" i="1"/>
  <c r="AH405" i="1"/>
  <c r="AI405" i="1"/>
  <c r="AJ405" i="1"/>
  <c r="AK405" i="1"/>
  <c r="AL405" i="1"/>
  <c r="AM405" i="1"/>
  <c r="AN405" i="1"/>
  <c r="AO405" i="1"/>
  <c r="AP405" i="1"/>
  <c r="AQ405" i="1"/>
  <c r="AH406" i="1"/>
  <c r="AI406" i="1"/>
  <c r="AJ406" i="1"/>
  <c r="AK406" i="1"/>
  <c r="AL406" i="1"/>
  <c r="AM406" i="1"/>
  <c r="AN406" i="1"/>
  <c r="AO406" i="1"/>
  <c r="AP406" i="1"/>
  <c r="AQ406" i="1"/>
  <c r="AH407" i="1"/>
  <c r="AI407" i="1"/>
  <c r="AJ407" i="1"/>
  <c r="AK407" i="1"/>
  <c r="AL407" i="1"/>
  <c r="AM407" i="1"/>
  <c r="AN407" i="1"/>
  <c r="AO407" i="1"/>
  <c r="AP407" i="1"/>
  <c r="AQ407" i="1"/>
  <c r="AH408" i="1"/>
  <c r="AI408" i="1"/>
  <c r="AJ408" i="1"/>
  <c r="AK408" i="1"/>
  <c r="AL408" i="1"/>
  <c r="AM408" i="1"/>
  <c r="AN408" i="1"/>
  <c r="AO408" i="1"/>
  <c r="AP408" i="1"/>
  <c r="AQ408" i="1"/>
  <c r="AH409" i="1"/>
  <c r="AI409" i="1"/>
  <c r="AJ409" i="1"/>
  <c r="AK409" i="1"/>
  <c r="AL409" i="1"/>
  <c r="AM409" i="1"/>
  <c r="AN409" i="1"/>
  <c r="AO409" i="1"/>
  <c r="AP409" i="1"/>
  <c r="AQ409" i="1"/>
  <c r="AH410" i="1"/>
  <c r="AI410" i="1"/>
  <c r="AJ410" i="1"/>
  <c r="AK410" i="1"/>
  <c r="AL410" i="1"/>
  <c r="AM410" i="1"/>
  <c r="AN410" i="1"/>
  <c r="AO410" i="1"/>
  <c r="AP410" i="1"/>
  <c r="AQ410" i="1"/>
  <c r="AH411" i="1"/>
  <c r="AI411" i="1"/>
  <c r="AJ411" i="1"/>
  <c r="AK411" i="1"/>
  <c r="AL411" i="1"/>
  <c r="AM411" i="1"/>
  <c r="AN411" i="1"/>
  <c r="AO411" i="1"/>
  <c r="AP411" i="1"/>
  <c r="AQ411" i="1"/>
  <c r="AH412" i="1"/>
  <c r="AI412" i="1"/>
  <c r="AJ412" i="1"/>
  <c r="AK412" i="1"/>
  <c r="AL412" i="1"/>
  <c r="AM412" i="1"/>
  <c r="AN412" i="1"/>
  <c r="AO412" i="1"/>
  <c r="AP412" i="1"/>
  <c r="AQ412" i="1"/>
  <c r="AH413" i="1"/>
  <c r="AI413" i="1"/>
  <c r="AJ413" i="1"/>
  <c r="AK413" i="1"/>
  <c r="AL413" i="1"/>
  <c r="AM413" i="1"/>
  <c r="AN413" i="1"/>
  <c r="AO413" i="1"/>
  <c r="AP413" i="1"/>
  <c r="AQ413" i="1"/>
  <c r="AH414" i="1"/>
  <c r="AI414" i="1"/>
  <c r="AJ414" i="1"/>
  <c r="AK414" i="1"/>
  <c r="AL414" i="1"/>
  <c r="AM414" i="1"/>
  <c r="AN414" i="1"/>
  <c r="AO414" i="1"/>
  <c r="AP414" i="1"/>
  <c r="AQ414" i="1"/>
  <c r="AH415" i="1"/>
  <c r="AI415" i="1"/>
  <c r="AJ415" i="1"/>
  <c r="AK415" i="1"/>
  <c r="AL415" i="1"/>
  <c r="AM415" i="1"/>
  <c r="AN415" i="1"/>
  <c r="AO415" i="1"/>
  <c r="AP415" i="1"/>
  <c r="AQ415" i="1"/>
  <c r="AH416" i="1"/>
  <c r="AI416" i="1"/>
  <c r="AJ416" i="1"/>
  <c r="AK416" i="1"/>
  <c r="AL416" i="1"/>
  <c r="AM416" i="1"/>
  <c r="AN416" i="1"/>
  <c r="AO416" i="1"/>
  <c r="AP416" i="1"/>
  <c r="AQ416" i="1"/>
  <c r="AH417" i="1"/>
  <c r="AI417" i="1"/>
  <c r="AJ417" i="1"/>
  <c r="AK417" i="1"/>
  <c r="AL417" i="1"/>
  <c r="AM417" i="1"/>
  <c r="AN417" i="1"/>
  <c r="AO417" i="1"/>
  <c r="AP417" i="1"/>
  <c r="AQ417" i="1"/>
  <c r="AH418" i="1"/>
  <c r="AI418" i="1"/>
  <c r="AJ418" i="1"/>
  <c r="AK418" i="1"/>
  <c r="AL418" i="1"/>
  <c r="AM418" i="1"/>
  <c r="AN418" i="1"/>
  <c r="AO418" i="1"/>
  <c r="AP418" i="1"/>
  <c r="AQ418" i="1"/>
  <c r="AH419" i="1"/>
  <c r="AI419" i="1"/>
  <c r="AJ419" i="1"/>
  <c r="AK419" i="1"/>
  <c r="AL419" i="1"/>
  <c r="AM419" i="1"/>
  <c r="AN419" i="1"/>
  <c r="AO419" i="1"/>
  <c r="AP419" i="1"/>
  <c r="AQ419" i="1"/>
  <c r="AH420" i="1"/>
  <c r="AI420" i="1"/>
  <c r="AJ420" i="1"/>
  <c r="AK420" i="1"/>
  <c r="AL420" i="1"/>
  <c r="AM420" i="1"/>
  <c r="AN420" i="1"/>
  <c r="AO420" i="1"/>
  <c r="AP420" i="1"/>
  <c r="AQ420" i="1"/>
  <c r="AH421" i="1"/>
  <c r="AI421" i="1"/>
  <c r="AJ421" i="1"/>
  <c r="AK421" i="1"/>
  <c r="AL421" i="1"/>
  <c r="AM421" i="1"/>
  <c r="AN421" i="1"/>
  <c r="AO421" i="1"/>
  <c r="AP421" i="1"/>
  <c r="AQ421" i="1"/>
  <c r="AH422" i="1"/>
  <c r="AI422" i="1"/>
  <c r="AJ422" i="1"/>
  <c r="AK422" i="1"/>
  <c r="AL422" i="1"/>
  <c r="AM422" i="1"/>
  <c r="AN422" i="1"/>
  <c r="AO422" i="1"/>
  <c r="AP422" i="1"/>
  <c r="AQ422" i="1"/>
  <c r="AH423" i="1"/>
  <c r="AI423" i="1"/>
  <c r="AJ423" i="1"/>
  <c r="AK423" i="1"/>
  <c r="AL423" i="1"/>
  <c r="AM423" i="1"/>
  <c r="AN423" i="1"/>
  <c r="AO423" i="1"/>
  <c r="AP423" i="1"/>
  <c r="AQ423" i="1"/>
  <c r="AH424" i="1"/>
  <c r="AI424" i="1"/>
  <c r="AJ424" i="1"/>
  <c r="AK424" i="1"/>
  <c r="AL424" i="1"/>
  <c r="AM424" i="1"/>
  <c r="AN424" i="1"/>
  <c r="AO424" i="1"/>
  <c r="AP424" i="1"/>
  <c r="AQ424" i="1"/>
  <c r="AH425" i="1"/>
  <c r="AI425" i="1"/>
  <c r="AJ425" i="1"/>
  <c r="AK425" i="1"/>
  <c r="AL425" i="1"/>
  <c r="AM425" i="1"/>
  <c r="AN425" i="1"/>
  <c r="AO425" i="1"/>
  <c r="AP425" i="1"/>
  <c r="AQ425" i="1"/>
  <c r="AH426" i="1"/>
  <c r="AI426" i="1"/>
  <c r="AJ426" i="1"/>
  <c r="AK426" i="1"/>
  <c r="AL426" i="1"/>
  <c r="AM426" i="1"/>
  <c r="AN426" i="1"/>
  <c r="AO426" i="1"/>
  <c r="AP426" i="1"/>
  <c r="AQ426" i="1"/>
  <c r="AH427" i="1"/>
  <c r="AI427" i="1"/>
  <c r="AJ427" i="1"/>
  <c r="AK427" i="1"/>
  <c r="AL427" i="1"/>
  <c r="AM427" i="1"/>
  <c r="AN427" i="1"/>
  <c r="AO427" i="1"/>
  <c r="AP427" i="1"/>
  <c r="AQ427" i="1"/>
  <c r="AH428" i="1"/>
  <c r="AI428" i="1"/>
  <c r="AJ428" i="1"/>
  <c r="AK428" i="1"/>
  <c r="AL428" i="1"/>
  <c r="AM428" i="1"/>
  <c r="AN428" i="1"/>
  <c r="AO428" i="1"/>
  <c r="AP428" i="1"/>
  <c r="AQ428" i="1"/>
  <c r="AH429" i="1"/>
  <c r="AI429" i="1"/>
  <c r="AJ429" i="1"/>
  <c r="AK429" i="1"/>
  <c r="AL429" i="1"/>
  <c r="AM429" i="1"/>
  <c r="AN429" i="1"/>
  <c r="AO429" i="1"/>
  <c r="AP429" i="1"/>
  <c r="AQ429" i="1"/>
  <c r="AH430" i="1"/>
  <c r="AI430" i="1"/>
  <c r="AJ430" i="1"/>
  <c r="AK430" i="1"/>
  <c r="AL430" i="1"/>
  <c r="AM430" i="1"/>
  <c r="AN430" i="1"/>
  <c r="AO430" i="1"/>
  <c r="AP430" i="1"/>
  <c r="AQ430" i="1"/>
  <c r="AH431" i="1"/>
  <c r="AI431" i="1"/>
  <c r="AJ431" i="1"/>
  <c r="AK431" i="1"/>
  <c r="AL431" i="1"/>
  <c r="AM431" i="1"/>
  <c r="AN431" i="1"/>
  <c r="AO431" i="1"/>
  <c r="AP431" i="1"/>
  <c r="AQ431" i="1"/>
  <c r="AH432" i="1"/>
  <c r="AI432" i="1"/>
  <c r="AJ432" i="1"/>
  <c r="AK432" i="1"/>
  <c r="AL432" i="1"/>
  <c r="AM432" i="1"/>
  <c r="AN432" i="1"/>
  <c r="AO432" i="1"/>
  <c r="AP432" i="1"/>
  <c r="AQ432" i="1"/>
  <c r="AH433" i="1"/>
  <c r="AI433" i="1"/>
  <c r="AJ433" i="1"/>
  <c r="AK433" i="1"/>
  <c r="AL433" i="1"/>
  <c r="AM433" i="1"/>
  <c r="AN433" i="1"/>
  <c r="AO433" i="1"/>
  <c r="AP433" i="1"/>
  <c r="AQ433" i="1"/>
  <c r="AH434" i="1"/>
  <c r="AI434" i="1"/>
  <c r="AJ434" i="1"/>
  <c r="AK434" i="1"/>
  <c r="AL434" i="1"/>
  <c r="AM434" i="1"/>
  <c r="AN434" i="1"/>
  <c r="AO434" i="1"/>
  <c r="AP434" i="1"/>
  <c r="AQ434" i="1"/>
  <c r="AH435" i="1"/>
  <c r="AI435" i="1"/>
  <c r="AJ435" i="1"/>
  <c r="AK435" i="1"/>
  <c r="AL435" i="1"/>
  <c r="AM435" i="1"/>
  <c r="AN435" i="1"/>
  <c r="AO435" i="1"/>
  <c r="AP435" i="1"/>
  <c r="AQ435" i="1"/>
  <c r="AH436" i="1"/>
  <c r="AI436" i="1"/>
  <c r="AJ436" i="1"/>
  <c r="AK436" i="1"/>
  <c r="AL436" i="1"/>
  <c r="AM436" i="1"/>
  <c r="AN436" i="1"/>
  <c r="AO436" i="1"/>
  <c r="AP436" i="1"/>
  <c r="AQ436" i="1"/>
  <c r="AH437" i="1"/>
  <c r="AI437" i="1"/>
  <c r="AJ437" i="1"/>
  <c r="AK437" i="1"/>
  <c r="AL437" i="1"/>
  <c r="AM437" i="1"/>
  <c r="AN437" i="1"/>
  <c r="AO437" i="1"/>
  <c r="AP437" i="1"/>
  <c r="AQ437" i="1"/>
  <c r="AH438" i="1"/>
  <c r="AI438" i="1"/>
  <c r="AJ438" i="1"/>
  <c r="AK438" i="1"/>
  <c r="AL438" i="1"/>
  <c r="AM438" i="1"/>
  <c r="AN438" i="1"/>
  <c r="AO438" i="1"/>
  <c r="AP438" i="1"/>
  <c r="AQ438" i="1"/>
  <c r="AH439" i="1"/>
  <c r="AI439" i="1"/>
  <c r="AJ439" i="1"/>
  <c r="AK439" i="1"/>
  <c r="AL439" i="1"/>
  <c r="AM439" i="1"/>
  <c r="AN439" i="1"/>
  <c r="AO439" i="1"/>
  <c r="AP439" i="1"/>
  <c r="AQ439" i="1"/>
  <c r="AH440" i="1"/>
  <c r="AI440" i="1"/>
  <c r="AJ440" i="1"/>
  <c r="AK440" i="1"/>
  <c r="AL440" i="1"/>
  <c r="AM440" i="1"/>
  <c r="AN440" i="1"/>
  <c r="AO440" i="1"/>
  <c r="AP440" i="1"/>
  <c r="AQ440" i="1"/>
  <c r="AH441" i="1"/>
  <c r="AI441" i="1"/>
  <c r="AJ441" i="1"/>
  <c r="AK441" i="1"/>
  <c r="AL441" i="1"/>
  <c r="AM441" i="1"/>
  <c r="AN441" i="1"/>
  <c r="AO441" i="1"/>
  <c r="AP441" i="1"/>
  <c r="AQ441" i="1"/>
  <c r="AH442" i="1"/>
  <c r="AI442" i="1"/>
  <c r="AJ442" i="1"/>
  <c r="AK442" i="1"/>
  <c r="AL442" i="1"/>
  <c r="AM442" i="1"/>
  <c r="AN442" i="1"/>
  <c r="AO442" i="1"/>
  <c r="AP442" i="1"/>
  <c r="AQ442" i="1"/>
  <c r="AH443" i="1"/>
  <c r="AI443" i="1"/>
  <c r="AJ443" i="1"/>
  <c r="AK443" i="1"/>
  <c r="AL443" i="1"/>
  <c r="AM443" i="1"/>
  <c r="AN443" i="1"/>
  <c r="AO443" i="1"/>
  <c r="AP443" i="1"/>
  <c r="AQ443" i="1"/>
  <c r="AH444" i="1"/>
  <c r="AI444" i="1"/>
  <c r="AJ444" i="1"/>
  <c r="AK444" i="1"/>
  <c r="AL444" i="1"/>
  <c r="AM444" i="1"/>
  <c r="AN444" i="1"/>
  <c r="AO444" i="1"/>
  <c r="AP444" i="1"/>
  <c r="AQ444" i="1"/>
  <c r="AH445" i="1"/>
  <c r="AI445" i="1"/>
  <c r="AJ445" i="1"/>
  <c r="AK445" i="1"/>
  <c r="AL445" i="1"/>
  <c r="AM445" i="1"/>
  <c r="AN445" i="1"/>
  <c r="AO445" i="1"/>
  <c r="AP445" i="1"/>
  <c r="AQ445" i="1"/>
  <c r="AH446" i="1"/>
  <c r="AI446" i="1"/>
  <c r="AJ446" i="1"/>
  <c r="AK446" i="1"/>
  <c r="AL446" i="1"/>
  <c r="AM446" i="1"/>
  <c r="AN446" i="1"/>
  <c r="AO446" i="1"/>
  <c r="AP446" i="1"/>
  <c r="AQ446" i="1"/>
  <c r="AH447" i="1"/>
  <c r="AI447" i="1"/>
  <c r="AJ447" i="1"/>
  <c r="AK447" i="1"/>
  <c r="AL447" i="1"/>
  <c r="AM447" i="1"/>
  <c r="AN447" i="1"/>
  <c r="AO447" i="1"/>
  <c r="AP447" i="1"/>
  <c r="AQ447" i="1"/>
  <c r="AH448" i="1"/>
  <c r="AI448" i="1"/>
  <c r="AJ448" i="1"/>
  <c r="AK448" i="1"/>
  <c r="AL448" i="1"/>
  <c r="AM448" i="1"/>
  <c r="AN448" i="1"/>
  <c r="AO448" i="1"/>
  <c r="AP448" i="1"/>
  <c r="AQ448" i="1"/>
  <c r="AH449" i="1"/>
  <c r="AI449" i="1"/>
  <c r="AJ449" i="1"/>
  <c r="AK449" i="1"/>
  <c r="AL449" i="1"/>
  <c r="AM449" i="1"/>
  <c r="AN449" i="1"/>
  <c r="AO449" i="1"/>
  <c r="AP449" i="1"/>
  <c r="AQ449" i="1"/>
  <c r="AH450" i="1"/>
  <c r="AI450" i="1"/>
  <c r="AJ450" i="1"/>
  <c r="AK450" i="1"/>
  <c r="AL450" i="1"/>
  <c r="AM450" i="1"/>
  <c r="AN450" i="1"/>
  <c r="AO450" i="1"/>
  <c r="AP450" i="1"/>
  <c r="AQ450" i="1"/>
  <c r="AH451" i="1"/>
  <c r="AI451" i="1"/>
  <c r="AJ451" i="1"/>
  <c r="AK451" i="1"/>
  <c r="AL451" i="1"/>
  <c r="AM451" i="1"/>
  <c r="AN451" i="1"/>
  <c r="AO451" i="1"/>
  <c r="AP451" i="1"/>
  <c r="AQ451" i="1"/>
  <c r="AH452" i="1"/>
  <c r="AI452" i="1"/>
  <c r="AJ452" i="1"/>
  <c r="AK452" i="1"/>
  <c r="AL452" i="1"/>
  <c r="AM452" i="1"/>
  <c r="AN452" i="1"/>
  <c r="AO452" i="1"/>
  <c r="AP452" i="1"/>
  <c r="AQ452" i="1"/>
  <c r="AH453" i="1"/>
  <c r="AI453" i="1"/>
  <c r="AJ453" i="1"/>
  <c r="AK453" i="1"/>
  <c r="AL453" i="1"/>
  <c r="AM453" i="1"/>
  <c r="AN453" i="1"/>
  <c r="AO453" i="1"/>
  <c r="AP453" i="1"/>
  <c r="AQ453" i="1"/>
  <c r="AH454" i="1"/>
  <c r="AI454" i="1"/>
  <c r="AJ454" i="1"/>
  <c r="AK454" i="1"/>
  <c r="AL454" i="1"/>
  <c r="AM454" i="1"/>
  <c r="AN454" i="1"/>
  <c r="AO454" i="1"/>
  <c r="AP454" i="1"/>
  <c r="AQ454" i="1"/>
  <c r="AH455" i="1"/>
  <c r="AI455" i="1"/>
  <c r="AJ455" i="1"/>
  <c r="AK455" i="1"/>
  <c r="AL455" i="1"/>
  <c r="AM455" i="1"/>
  <c r="AN455" i="1"/>
  <c r="AO455" i="1"/>
  <c r="AP455" i="1"/>
  <c r="AQ455" i="1"/>
  <c r="AH456" i="1"/>
  <c r="AI456" i="1"/>
  <c r="AJ456" i="1"/>
  <c r="AK456" i="1"/>
  <c r="AL456" i="1"/>
  <c r="AM456" i="1"/>
  <c r="AN456" i="1"/>
  <c r="AO456" i="1"/>
  <c r="AP456" i="1"/>
  <c r="AQ456" i="1"/>
  <c r="AH457" i="1"/>
  <c r="AI457" i="1"/>
  <c r="AJ457" i="1"/>
  <c r="AK457" i="1"/>
  <c r="AL457" i="1"/>
  <c r="AM457" i="1"/>
  <c r="AN457" i="1"/>
  <c r="AO457" i="1"/>
  <c r="AP457" i="1"/>
  <c r="AQ457" i="1"/>
  <c r="AH458" i="1"/>
  <c r="AI458" i="1"/>
  <c r="AJ458" i="1"/>
  <c r="AK458" i="1"/>
  <c r="AL458" i="1"/>
  <c r="AM458" i="1"/>
  <c r="AN458" i="1"/>
  <c r="AO458" i="1"/>
  <c r="AP458" i="1"/>
  <c r="AQ458" i="1"/>
  <c r="AH459" i="1"/>
  <c r="AI459" i="1"/>
  <c r="AJ459" i="1"/>
  <c r="AK459" i="1"/>
  <c r="AL459" i="1"/>
  <c r="AM459" i="1"/>
  <c r="AN459" i="1"/>
  <c r="AO459" i="1"/>
  <c r="AP459" i="1"/>
  <c r="AQ459" i="1"/>
  <c r="AH460" i="1"/>
  <c r="AI460" i="1"/>
  <c r="AJ460" i="1"/>
  <c r="AK460" i="1"/>
  <c r="AL460" i="1"/>
  <c r="AM460" i="1"/>
  <c r="AN460" i="1"/>
  <c r="AO460" i="1"/>
  <c r="AP460" i="1"/>
  <c r="AQ460" i="1"/>
  <c r="AH461" i="1"/>
  <c r="AI461" i="1"/>
  <c r="AJ461" i="1"/>
  <c r="AK461" i="1"/>
  <c r="AL461" i="1"/>
  <c r="AM461" i="1"/>
  <c r="AN461" i="1"/>
  <c r="AO461" i="1"/>
  <c r="AP461" i="1"/>
  <c r="AQ461" i="1"/>
  <c r="AH462" i="1"/>
  <c r="AI462" i="1"/>
  <c r="AJ462" i="1"/>
  <c r="AK462" i="1"/>
  <c r="AL462" i="1"/>
  <c r="AM462" i="1"/>
  <c r="AN462" i="1"/>
  <c r="AO462" i="1"/>
  <c r="AP462" i="1"/>
  <c r="AQ462" i="1"/>
  <c r="AH463" i="1"/>
  <c r="AI463" i="1"/>
  <c r="AJ463" i="1"/>
  <c r="AK463" i="1"/>
  <c r="AL463" i="1"/>
  <c r="AM463" i="1"/>
  <c r="AN463" i="1"/>
  <c r="AO463" i="1"/>
  <c r="AP463" i="1"/>
  <c r="AQ463" i="1"/>
  <c r="AH464" i="1"/>
  <c r="AI464" i="1"/>
  <c r="AJ464" i="1"/>
  <c r="AK464" i="1"/>
  <c r="AL464" i="1"/>
  <c r="AM464" i="1"/>
  <c r="AN464" i="1"/>
  <c r="AO464" i="1"/>
  <c r="AP464" i="1"/>
  <c r="AQ464" i="1"/>
  <c r="AH465" i="1"/>
  <c r="AI465" i="1"/>
  <c r="AJ465" i="1"/>
  <c r="AK465" i="1"/>
  <c r="AL465" i="1"/>
  <c r="AM465" i="1"/>
  <c r="AN465" i="1"/>
  <c r="AO465" i="1"/>
  <c r="AP465" i="1"/>
  <c r="AQ465" i="1"/>
  <c r="AH466" i="1"/>
  <c r="AI466" i="1"/>
  <c r="AJ466" i="1"/>
  <c r="AK466" i="1"/>
  <c r="AL466" i="1"/>
  <c r="AM466" i="1"/>
  <c r="AN466" i="1"/>
  <c r="AO466" i="1"/>
  <c r="AP466" i="1"/>
  <c r="AQ466" i="1"/>
  <c r="AH467" i="1"/>
  <c r="AI467" i="1"/>
  <c r="AJ467" i="1"/>
  <c r="AK467" i="1"/>
  <c r="AL467" i="1"/>
  <c r="AM467" i="1"/>
  <c r="AN467" i="1"/>
  <c r="AO467" i="1"/>
  <c r="AP467" i="1"/>
  <c r="AQ467" i="1"/>
  <c r="AH468" i="1"/>
  <c r="AI468" i="1"/>
  <c r="AJ468" i="1"/>
  <c r="AK468" i="1"/>
  <c r="AL468" i="1"/>
  <c r="AM468" i="1"/>
  <c r="AN468" i="1"/>
  <c r="AO468" i="1"/>
  <c r="AP468" i="1"/>
  <c r="AQ468" i="1"/>
  <c r="AH469" i="1"/>
  <c r="AI469" i="1"/>
  <c r="AJ469" i="1"/>
  <c r="AK469" i="1"/>
  <c r="AL469" i="1"/>
  <c r="AM469" i="1"/>
  <c r="AN469" i="1"/>
  <c r="AO469" i="1"/>
  <c r="AP469" i="1"/>
  <c r="AQ469" i="1"/>
  <c r="AH470" i="1"/>
  <c r="AI470" i="1"/>
  <c r="AJ470" i="1"/>
  <c r="AK470" i="1"/>
  <c r="AL470" i="1"/>
  <c r="AM470" i="1"/>
  <c r="AN470" i="1"/>
  <c r="AO470" i="1"/>
  <c r="AP470" i="1"/>
  <c r="AQ470" i="1"/>
  <c r="AH471" i="1"/>
  <c r="AI471" i="1"/>
  <c r="AJ471" i="1"/>
  <c r="AK471" i="1"/>
  <c r="AL471" i="1"/>
  <c r="AM471" i="1"/>
  <c r="AN471" i="1"/>
  <c r="AO471" i="1"/>
  <c r="AP471" i="1"/>
  <c r="AQ471" i="1"/>
  <c r="AH472" i="1"/>
  <c r="AI472" i="1"/>
  <c r="AJ472" i="1"/>
  <c r="AK472" i="1"/>
  <c r="AL472" i="1"/>
  <c r="AM472" i="1"/>
  <c r="AN472" i="1"/>
  <c r="AO472" i="1"/>
  <c r="AP472" i="1"/>
  <c r="AQ472" i="1"/>
  <c r="AH473" i="1"/>
  <c r="AI473" i="1"/>
  <c r="AJ473" i="1"/>
  <c r="AK473" i="1"/>
  <c r="AL473" i="1"/>
  <c r="AM473" i="1"/>
  <c r="AN473" i="1"/>
  <c r="AO473" i="1"/>
  <c r="AP473" i="1"/>
  <c r="AQ473" i="1"/>
  <c r="AH474" i="1"/>
  <c r="AI474" i="1"/>
  <c r="AJ474" i="1"/>
  <c r="AK474" i="1"/>
  <c r="AL474" i="1"/>
  <c r="AM474" i="1"/>
  <c r="AN474" i="1"/>
  <c r="AO474" i="1"/>
  <c r="AP474" i="1"/>
  <c r="AQ474" i="1"/>
  <c r="AH475" i="1"/>
  <c r="AI475" i="1"/>
  <c r="AJ475" i="1"/>
  <c r="AK475" i="1"/>
  <c r="AL475" i="1"/>
  <c r="AM475" i="1"/>
  <c r="AN475" i="1"/>
  <c r="AO475" i="1"/>
  <c r="AP475" i="1"/>
  <c r="AQ475" i="1"/>
  <c r="AH476" i="1"/>
  <c r="AI476" i="1"/>
  <c r="AJ476" i="1"/>
  <c r="AK476" i="1"/>
  <c r="AL476" i="1"/>
  <c r="AM476" i="1"/>
  <c r="AN476" i="1"/>
  <c r="AO476" i="1"/>
  <c r="AP476" i="1"/>
  <c r="AQ476" i="1"/>
  <c r="AH477" i="1"/>
  <c r="AI477" i="1"/>
  <c r="AJ477" i="1"/>
  <c r="AK477" i="1"/>
  <c r="AL477" i="1"/>
  <c r="AM477" i="1"/>
  <c r="AN477" i="1"/>
  <c r="AO477" i="1"/>
  <c r="AP477" i="1"/>
  <c r="AQ477" i="1"/>
  <c r="AH478" i="1"/>
  <c r="AI478" i="1"/>
  <c r="AJ478" i="1"/>
  <c r="AK478" i="1"/>
  <c r="AL478" i="1"/>
  <c r="AM478" i="1"/>
  <c r="AN478" i="1"/>
  <c r="AO478" i="1"/>
  <c r="AP478" i="1"/>
  <c r="AQ478" i="1"/>
  <c r="AH479" i="1"/>
  <c r="AI479" i="1"/>
  <c r="AJ479" i="1"/>
  <c r="AK479" i="1"/>
  <c r="AL479" i="1"/>
  <c r="AM479" i="1"/>
  <c r="AN479" i="1"/>
  <c r="AO479" i="1"/>
  <c r="AP479" i="1"/>
  <c r="AQ479" i="1"/>
  <c r="AH480" i="1"/>
  <c r="AI480" i="1"/>
  <c r="AJ480" i="1"/>
  <c r="AK480" i="1"/>
  <c r="AL480" i="1"/>
  <c r="AM480" i="1"/>
  <c r="AN480" i="1"/>
  <c r="AO480" i="1"/>
  <c r="AP480" i="1"/>
  <c r="AQ480" i="1"/>
  <c r="AH481" i="1"/>
  <c r="AI481" i="1"/>
  <c r="AJ481" i="1"/>
  <c r="AK481" i="1"/>
  <c r="AL481" i="1"/>
  <c r="AM481" i="1"/>
  <c r="AN481" i="1"/>
  <c r="AO481" i="1"/>
  <c r="AP481" i="1"/>
  <c r="AQ481" i="1"/>
  <c r="AH482" i="1"/>
  <c r="AI482" i="1"/>
  <c r="AJ482" i="1"/>
  <c r="AK482" i="1"/>
  <c r="AL482" i="1"/>
  <c r="AM482" i="1"/>
  <c r="AN482" i="1"/>
  <c r="AO482" i="1"/>
  <c r="AP482" i="1"/>
  <c r="AQ482" i="1"/>
  <c r="AH483" i="1"/>
  <c r="AI483" i="1"/>
  <c r="AJ483" i="1"/>
  <c r="AK483" i="1"/>
  <c r="AL483" i="1"/>
  <c r="AM483" i="1"/>
  <c r="AN483" i="1"/>
  <c r="AO483" i="1"/>
  <c r="AP483" i="1"/>
  <c r="AQ483" i="1"/>
  <c r="AH484" i="1"/>
  <c r="AI484" i="1"/>
  <c r="AJ484" i="1"/>
  <c r="AK484" i="1"/>
  <c r="AL484" i="1"/>
  <c r="AM484" i="1"/>
  <c r="AN484" i="1"/>
  <c r="AO484" i="1"/>
  <c r="AP484" i="1"/>
  <c r="AQ484" i="1"/>
  <c r="AH485" i="1"/>
  <c r="AI485" i="1"/>
  <c r="AJ485" i="1"/>
  <c r="AK485" i="1"/>
  <c r="AL485" i="1"/>
  <c r="AM485" i="1"/>
  <c r="AN485" i="1"/>
  <c r="AO485" i="1"/>
  <c r="AP485" i="1"/>
  <c r="AQ485" i="1"/>
  <c r="AH486" i="1"/>
  <c r="AI486" i="1"/>
  <c r="AJ486" i="1"/>
  <c r="AK486" i="1"/>
  <c r="AL486" i="1"/>
  <c r="AM486" i="1"/>
  <c r="AN486" i="1"/>
  <c r="AO486" i="1"/>
  <c r="AP486" i="1"/>
  <c r="AQ486" i="1"/>
  <c r="AH487" i="1"/>
  <c r="AI487" i="1"/>
  <c r="AJ487" i="1"/>
  <c r="AK487" i="1"/>
  <c r="AL487" i="1"/>
  <c r="AM487" i="1"/>
  <c r="AN487" i="1"/>
  <c r="AO487" i="1"/>
  <c r="AP487" i="1"/>
  <c r="AQ487" i="1"/>
  <c r="AH488" i="1"/>
  <c r="AI488" i="1"/>
  <c r="AJ488" i="1"/>
  <c r="AK488" i="1"/>
  <c r="AL488" i="1"/>
  <c r="AM488" i="1"/>
  <c r="AN488" i="1"/>
  <c r="AO488" i="1"/>
  <c r="AP488" i="1"/>
  <c r="AQ488" i="1"/>
  <c r="AH489" i="1"/>
  <c r="AI489" i="1"/>
  <c r="AJ489" i="1"/>
  <c r="AK489" i="1"/>
  <c r="AL489" i="1"/>
  <c r="AM489" i="1"/>
  <c r="AN489" i="1"/>
  <c r="AO489" i="1"/>
  <c r="AP489" i="1"/>
  <c r="AQ489" i="1"/>
  <c r="AH490" i="1"/>
  <c r="AI490" i="1"/>
  <c r="AJ490" i="1"/>
  <c r="AK490" i="1"/>
  <c r="AL490" i="1"/>
  <c r="AM490" i="1"/>
  <c r="AN490" i="1"/>
  <c r="AO490" i="1"/>
  <c r="AP490" i="1"/>
  <c r="AQ490" i="1"/>
  <c r="AH491" i="1"/>
  <c r="AI491" i="1"/>
  <c r="AJ491" i="1"/>
  <c r="AK491" i="1"/>
  <c r="AL491" i="1"/>
  <c r="AM491" i="1"/>
  <c r="AN491" i="1"/>
  <c r="AO491" i="1"/>
  <c r="AP491" i="1"/>
  <c r="AQ491" i="1"/>
  <c r="AH492" i="1"/>
  <c r="AI492" i="1"/>
  <c r="AJ492" i="1"/>
  <c r="AK492" i="1"/>
  <c r="AL492" i="1"/>
  <c r="AM492" i="1"/>
  <c r="AN492" i="1"/>
  <c r="AO492" i="1"/>
  <c r="AP492" i="1"/>
  <c r="AQ492" i="1"/>
  <c r="AH493" i="1"/>
  <c r="AI493" i="1"/>
  <c r="AJ493" i="1"/>
  <c r="AK493" i="1"/>
  <c r="AL493" i="1"/>
  <c r="AM493" i="1"/>
  <c r="AN493" i="1"/>
  <c r="AO493" i="1"/>
  <c r="AP493" i="1"/>
  <c r="AQ493" i="1"/>
  <c r="AH494" i="1"/>
  <c r="AI494" i="1"/>
  <c r="AJ494" i="1"/>
  <c r="AK494" i="1"/>
  <c r="AL494" i="1"/>
  <c r="AM494" i="1"/>
  <c r="AN494" i="1"/>
  <c r="AO494" i="1"/>
  <c r="AP494" i="1"/>
  <c r="AQ494" i="1"/>
  <c r="AH495" i="1"/>
  <c r="AI495" i="1"/>
  <c r="AJ495" i="1"/>
  <c r="AK495" i="1"/>
  <c r="AL495" i="1"/>
  <c r="AM495" i="1"/>
  <c r="AN495" i="1"/>
  <c r="AO495" i="1"/>
  <c r="AP495" i="1"/>
  <c r="AQ495" i="1"/>
  <c r="AH496" i="1"/>
  <c r="AI496" i="1"/>
  <c r="AJ496" i="1"/>
  <c r="AK496" i="1"/>
  <c r="AL496" i="1"/>
  <c r="AM496" i="1"/>
  <c r="AN496" i="1"/>
  <c r="AO496" i="1"/>
  <c r="AP496" i="1"/>
  <c r="AQ496" i="1"/>
  <c r="AH497" i="1"/>
  <c r="AI497" i="1"/>
  <c r="AJ497" i="1"/>
  <c r="AK497" i="1"/>
  <c r="AL497" i="1"/>
  <c r="AM497" i="1"/>
  <c r="AN497" i="1"/>
  <c r="AO497" i="1"/>
  <c r="AP497" i="1"/>
  <c r="AQ497" i="1"/>
  <c r="AH498" i="1"/>
  <c r="AI498" i="1"/>
  <c r="AJ498" i="1"/>
  <c r="AK498" i="1"/>
  <c r="AL498" i="1"/>
  <c r="AM498" i="1"/>
  <c r="AN498" i="1"/>
  <c r="AO498" i="1"/>
  <c r="AP498" i="1"/>
  <c r="AQ498" i="1"/>
  <c r="AH499" i="1"/>
  <c r="AI499" i="1"/>
  <c r="AJ499" i="1"/>
  <c r="AK499" i="1"/>
  <c r="AL499" i="1"/>
  <c r="AM499" i="1"/>
  <c r="AN499" i="1"/>
  <c r="AO499" i="1"/>
  <c r="AP499" i="1"/>
  <c r="AQ499" i="1"/>
  <c r="AH500" i="1"/>
  <c r="AI500" i="1"/>
  <c r="AJ500" i="1"/>
  <c r="AK500" i="1"/>
  <c r="AL500" i="1"/>
  <c r="AM500" i="1"/>
  <c r="AN500" i="1"/>
  <c r="AO500" i="1"/>
  <c r="AP500" i="1"/>
  <c r="AQ500" i="1"/>
  <c r="AH501" i="1"/>
  <c r="AI501" i="1"/>
  <c r="AJ501" i="1"/>
  <c r="AK501" i="1"/>
  <c r="AL501" i="1"/>
  <c r="AM501" i="1"/>
  <c r="AN501" i="1"/>
  <c r="AO501" i="1"/>
  <c r="AP501" i="1"/>
  <c r="AQ501" i="1"/>
  <c r="AH502" i="1"/>
  <c r="AI502" i="1"/>
  <c r="AJ502" i="1"/>
  <c r="AK502" i="1"/>
  <c r="AL502" i="1"/>
  <c r="AM502" i="1"/>
  <c r="AN502" i="1"/>
  <c r="AO502" i="1"/>
  <c r="AP502" i="1"/>
  <c r="AQ502" i="1"/>
  <c r="AH503" i="1"/>
  <c r="AI503" i="1"/>
  <c r="AJ503" i="1"/>
  <c r="AK503" i="1"/>
  <c r="AL503" i="1"/>
  <c r="AM503" i="1"/>
  <c r="AN503" i="1"/>
  <c r="AO503" i="1"/>
  <c r="AP503" i="1"/>
  <c r="AQ503" i="1"/>
  <c r="AH504" i="1"/>
  <c r="AI504" i="1"/>
  <c r="AJ504" i="1"/>
  <c r="AK504" i="1"/>
  <c r="AL504" i="1"/>
  <c r="AM504" i="1"/>
  <c r="AN504" i="1"/>
  <c r="AO504" i="1"/>
  <c r="AP504" i="1"/>
  <c r="AQ504" i="1"/>
  <c r="AH505" i="1"/>
  <c r="AI505" i="1"/>
  <c r="AJ505" i="1"/>
  <c r="AK505" i="1"/>
  <c r="AL505" i="1"/>
  <c r="AM505" i="1"/>
  <c r="AN505" i="1"/>
  <c r="AO505" i="1"/>
  <c r="AP505" i="1"/>
  <c r="AQ505" i="1"/>
  <c r="AH506" i="1"/>
  <c r="AI506" i="1"/>
  <c r="AJ506" i="1"/>
  <c r="AK506" i="1"/>
  <c r="AL506" i="1"/>
  <c r="AM506" i="1"/>
  <c r="AN506" i="1"/>
  <c r="AO506" i="1"/>
  <c r="AP506" i="1"/>
  <c r="AQ506" i="1"/>
  <c r="AH507" i="1"/>
  <c r="AI507" i="1"/>
  <c r="AJ507" i="1"/>
  <c r="AK507" i="1"/>
  <c r="AL507" i="1"/>
  <c r="AM507" i="1"/>
  <c r="AN507" i="1"/>
  <c r="AO507" i="1"/>
  <c r="AP507" i="1"/>
  <c r="AQ507" i="1"/>
  <c r="AH508" i="1"/>
  <c r="AI508" i="1"/>
  <c r="AJ508" i="1"/>
  <c r="AK508" i="1"/>
  <c r="AL508" i="1"/>
  <c r="AM508" i="1"/>
  <c r="AN508" i="1"/>
  <c r="AO508" i="1"/>
  <c r="AP508" i="1"/>
  <c r="AQ508" i="1"/>
  <c r="AH509" i="1"/>
  <c r="AI509" i="1"/>
  <c r="AJ509" i="1"/>
  <c r="AK509" i="1"/>
  <c r="AL509" i="1"/>
  <c r="AM509" i="1"/>
  <c r="AN509" i="1"/>
  <c r="AO509" i="1"/>
  <c r="AP509" i="1"/>
  <c r="AQ509" i="1"/>
  <c r="AH510" i="1"/>
  <c r="AI510" i="1"/>
  <c r="AJ510" i="1"/>
  <c r="AK510" i="1"/>
  <c r="AL510" i="1"/>
  <c r="AM510" i="1"/>
  <c r="AN510" i="1"/>
  <c r="AO510" i="1"/>
  <c r="AP510" i="1"/>
  <c r="AQ510" i="1"/>
  <c r="AH511" i="1"/>
  <c r="AI511" i="1"/>
  <c r="AJ511" i="1"/>
  <c r="AK511" i="1"/>
  <c r="AL511" i="1"/>
  <c r="AM511" i="1"/>
  <c r="AN511" i="1"/>
  <c r="AO511" i="1"/>
  <c r="AP511" i="1"/>
  <c r="AQ511" i="1"/>
  <c r="AH512" i="1"/>
  <c r="AI512" i="1"/>
  <c r="AJ512" i="1"/>
  <c r="AK512" i="1"/>
  <c r="AL512" i="1"/>
  <c r="AM512" i="1"/>
  <c r="AN512" i="1"/>
  <c r="AO512" i="1"/>
  <c r="AP512" i="1"/>
  <c r="AQ512" i="1"/>
  <c r="AH513" i="1"/>
  <c r="AI513" i="1"/>
  <c r="AJ513" i="1"/>
  <c r="AK513" i="1"/>
  <c r="AL513" i="1"/>
  <c r="AM513" i="1"/>
  <c r="AN513" i="1"/>
  <c r="AO513" i="1"/>
  <c r="AP513" i="1"/>
  <c r="AQ513" i="1"/>
  <c r="AH514" i="1"/>
  <c r="AI514" i="1"/>
  <c r="AJ514" i="1"/>
  <c r="AK514" i="1"/>
  <c r="AL514" i="1"/>
  <c r="AM514" i="1"/>
  <c r="AN514" i="1"/>
  <c r="AO514" i="1"/>
  <c r="AP514" i="1"/>
  <c r="AQ514" i="1"/>
  <c r="AH515" i="1"/>
  <c r="AI515" i="1"/>
  <c r="AJ515" i="1"/>
  <c r="AK515" i="1"/>
  <c r="AL515" i="1"/>
  <c r="AM515" i="1"/>
  <c r="AN515" i="1"/>
  <c r="AO515" i="1"/>
  <c r="AP515" i="1"/>
  <c r="AQ515" i="1"/>
  <c r="AH516" i="1"/>
  <c r="AI516" i="1"/>
  <c r="AJ516" i="1"/>
  <c r="AK516" i="1"/>
  <c r="AL516" i="1"/>
  <c r="AM516" i="1"/>
  <c r="AN516" i="1"/>
  <c r="AO516" i="1"/>
  <c r="AP516" i="1"/>
  <c r="AQ516" i="1"/>
  <c r="AH517" i="1"/>
  <c r="AI517" i="1"/>
  <c r="AJ517" i="1"/>
  <c r="AK517" i="1"/>
  <c r="AL517" i="1"/>
  <c r="AM517" i="1"/>
  <c r="AN517" i="1"/>
  <c r="AO517" i="1"/>
  <c r="AP517" i="1"/>
  <c r="AQ517" i="1"/>
  <c r="AH518" i="1"/>
  <c r="AI518" i="1"/>
  <c r="AJ518" i="1"/>
  <c r="AK518" i="1"/>
  <c r="AL518" i="1"/>
  <c r="AM518" i="1"/>
  <c r="AN518" i="1"/>
  <c r="AO518" i="1"/>
  <c r="AP518" i="1"/>
  <c r="AQ518" i="1"/>
  <c r="AH519" i="1"/>
  <c r="AI519" i="1"/>
  <c r="AJ519" i="1"/>
  <c r="AK519" i="1"/>
  <c r="AL519" i="1"/>
  <c r="AM519" i="1"/>
  <c r="AN519" i="1"/>
  <c r="AO519" i="1"/>
  <c r="AP519" i="1"/>
  <c r="AQ519" i="1"/>
  <c r="AH520" i="1"/>
  <c r="AI520" i="1"/>
  <c r="AJ520" i="1"/>
  <c r="AK520" i="1"/>
  <c r="AL520" i="1"/>
  <c r="AM520" i="1"/>
  <c r="AN520" i="1"/>
  <c r="AO520" i="1"/>
  <c r="AP520" i="1"/>
  <c r="AQ520" i="1"/>
  <c r="AH521" i="1"/>
  <c r="AI521" i="1"/>
  <c r="AJ521" i="1"/>
  <c r="AK521" i="1"/>
  <c r="AL521" i="1"/>
  <c r="AM521" i="1"/>
  <c r="AN521" i="1"/>
  <c r="AO521" i="1"/>
  <c r="AP521" i="1"/>
  <c r="AQ521" i="1"/>
  <c r="AH522" i="1"/>
  <c r="AI522" i="1"/>
  <c r="AJ522" i="1"/>
  <c r="AK522" i="1"/>
  <c r="AL522" i="1"/>
  <c r="AM522" i="1"/>
  <c r="AN522" i="1"/>
  <c r="AO522" i="1"/>
  <c r="AP522" i="1"/>
  <c r="AQ522" i="1"/>
  <c r="AH523" i="1"/>
  <c r="AI523" i="1"/>
  <c r="AJ523" i="1"/>
  <c r="AK523" i="1"/>
  <c r="AL523" i="1"/>
  <c r="AM523" i="1"/>
  <c r="AN523" i="1"/>
  <c r="AO523" i="1"/>
  <c r="AP523" i="1"/>
  <c r="AQ523" i="1"/>
  <c r="AH524" i="1"/>
  <c r="AI524" i="1"/>
  <c r="AJ524" i="1"/>
  <c r="AK524" i="1"/>
  <c r="AL524" i="1"/>
  <c r="AM524" i="1"/>
  <c r="AN524" i="1"/>
  <c r="AO524" i="1"/>
  <c r="AP524" i="1"/>
  <c r="AQ524" i="1"/>
  <c r="AH525" i="1"/>
  <c r="AI525" i="1"/>
  <c r="AJ525" i="1"/>
  <c r="AK525" i="1"/>
  <c r="AL525" i="1"/>
  <c r="AM525" i="1"/>
  <c r="AN525" i="1"/>
  <c r="AO525" i="1"/>
  <c r="AP525" i="1"/>
  <c r="AQ525" i="1"/>
  <c r="AH526" i="1"/>
  <c r="AI526" i="1"/>
  <c r="AJ526" i="1"/>
  <c r="AK526" i="1"/>
  <c r="AL526" i="1"/>
  <c r="AM526" i="1"/>
  <c r="AN526" i="1"/>
  <c r="AO526" i="1"/>
  <c r="AP526" i="1"/>
  <c r="AQ526" i="1"/>
  <c r="AH527" i="1"/>
  <c r="AI527" i="1"/>
  <c r="AJ527" i="1"/>
  <c r="AK527" i="1"/>
  <c r="AL527" i="1"/>
  <c r="AM527" i="1"/>
  <c r="AN527" i="1"/>
  <c r="AO527" i="1"/>
  <c r="AP527" i="1"/>
  <c r="AQ527" i="1"/>
  <c r="AH528" i="1"/>
  <c r="AI528" i="1"/>
  <c r="AJ528" i="1"/>
  <c r="AK528" i="1"/>
  <c r="AL528" i="1"/>
  <c r="AM528" i="1"/>
  <c r="AN528" i="1"/>
  <c r="AO528" i="1"/>
  <c r="AP528" i="1"/>
  <c r="AQ528" i="1"/>
  <c r="AH529" i="1"/>
  <c r="AI529" i="1"/>
  <c r="AJ529" i="1"/>
  <c r="AK529" i="1"/>
  <c r="AL529" i="1"/>
  <c r="AM529" i="1"/>
  <c r="AN529" i="1"/>
  <c r="AO529" i="1"/>
  <c r="AP529" i="1"/>
  <c r="AQ529" i="1"/>
  <c r="AH530" i="1"/>
  <c r="AI530" i="1"/>
  <c r="AJ530" i="1"/>
  <c r="AK530" i="1"/>
  <c r="AL530" i="1"/>
  <c r="AM530" i="1"/>
  <c r="AN530" i="1"/>
  <c r="AO530" i="1"/>
  <c r="AP530" i="1"/>
  <c r="AQ530" i="1"/>
  <c r="AH531" i="1"/>
  <c r="AI531" i="1"/>
  <c r="AJ531" i="1"/>
  <c r="AK531" i="1"/>
  <c r="AL531" i="1"/>
  <c r="AM531" i="1"/>
  <c r="AN531" i="1"/>
  <c r="AO531" i="1"/>
  <c r="AP531" i="1"/>
  <c r="AQ531" i="1"/>
  <c r="AH532" i="1"/>
  <c r="AI532" i="1"/>
  <c r="AJ532" i="1"/>
  <c r="AK532" i="1"/>
  <c r="AL532" i="1"/>
  <c r="AM532" i="1"/>
  <c r="AN532" i="1"/>
  <c r="AO532" i="1"/>
  <c r="AP532" i="1"/>
  <c r="AQ532" i="1"/>
  <c r="AH533" i="1"/>
  <c r="AI533" i="1"/>
  <c r="AJ533" i="1"/>
  <c r="AK533" i="1"/>
  <c r="AL533" i="1"/>
  <c r="AM533" i="1"/>
  <c r="AN533" i="1"/>
  <c r="AO533" i="1"/>
  <c r="AP533" i="1"/>
  <c r="AQ533" i="1"/>
  <c r="AH534" i="1"/>
  <c r="AI534" i="1"/>
  <c r="AJ534" i="1"/>
  <c r="AK534" i="1"/>
  <c r="AL534" i="1"/>
  <c r="AM534" i="1"/>
  <c r="AN534" i="1"/>
  <c r="AO534" i="1"/>
  <c r="AP534" i="1"/>
  <c r="AQ534" i="1"/>
  <c r="AH535" i="1"/>
  <c r="AI535" i="1"/>
  <c r="AJ535" i="1"/>
  <c r="AK535" i="1"/>
  <c r="AL535" i="1"/>
  <c r="AM535" i="1"/>
  <c r="AN535" i="1"/>
  <c r="AO535" i="1"/>
  <c r="AP535" i="1"/>
  <c r="AQ535" i="1"/>
  <c r="AH536" i="1"/>
  <c r="AI536" i="1"/>
  <c r="AJ536" i="1"/>
  <c r="AK536" i="1"/>
  <c r="AL536" i="1"/>
  <c r="AM536" i="1"/>
  <c r="AN536" i="1"/>
  <c r="AO536" i="1"/>
  <c r="AP536" i="1"/>
  <c r="AQ536" i="1"/>
  <c r="AH537" i="1"/>
  <c r="AI537" i="1"/>
  <c r="AJ537" i="1"/>
  <c r="AK537" i="1"/>
  <c r="AL537" i="1"/>
  <c r="AM537" i="1"/>
  <c r="AN537" i="1"/>
  <c r="AO537" i="1"/>
  <c r="AP537" i="1"/>
  <c r="AQ537" i="1"/>
  <c r="AH538" i="1"/>
  <c r="AI538" i="1"/>
  <c r="AJ538" i="1"/>
  <c r="AK538" i="1"/>
  <c r="AL538" i="1"/>
  <c r="AM538" i="1"/>
  <c r="AN538" i="1"/>
  <c r="AO538" i="1"/>
  <c r="AP538" i="1"/>
  <c r="AQ538" i="1"/>
  <c r="AH539" i="1"/>
  <c r="AI539" i="1"/>
  <c r="AJ539" i="1"/>
  <c r="AK539" i="1"/>
  <c r="AL539" i="1"/>
  <c r="AM539" i="1"/>
  <c r="AN539" i="1"/>
  <c r="AO539" i="1"/>
  <c r="AP539" i="1"/>
  <c r="AQ539" i="1"/>
  <c r="AH540" i="1"/>
  <c r="AI540" i="1"/>
  <c r="AJ540" i="1"/>
  <c r="AK540" i="1"/>
  <c r="AL540" i="1"/>
  <c r="AM540" i="1"/>
  <c r="AN540" i="1"/>
  <c r="AO540" i="1"/>
  <c r="AP540" i="1"/>
  <c r="AQ540" i="1"/>
  <c r="AH541" i="1"/>
  <c r="AI541" i="1"/>
  <c r="AJ541" i="1"/>
  <c r="AK541" i="1"/>
  <c r="AL541" i="1"/>
  <c r="AM541" i="1"/>
  <c r="AN541" i="1"/>
  <c r="AO541" i="1"/>
  <c r="AP541" i="1"/>
  <c r="AQ541" i="1"/>
  <c r="AH542" i="1"/>
  <c r="AI542" i="1"/>
  <c r="AJ542" i="1"/>
  <c r="AK542" i="1"/>
  <c r="AL542" i="1"/>
  <c r="AM542" i="1"/>
  <c r="AN542" i="1"/>
  <c r="AO542" i="1"/>
  <c r="AP542" i="1"/>
  <c r="AQ542" i="1"/>
  <c r="AH543" i="1"/>
  <c r="AI543" i="1"/>
  <c r="AJ543" i="1"/>
  <c r="AK543" i="1"/>
  <c r="AL543" i="1"/>
  <c r="AM543" i="1"/>
  <c r="AN543" i="1"/>
  <c r="AO543" i="1"/>
  <c r="AP543" i="1"/>
  <c r="AQ543" i="1"/>
  <c r="AH544" i="1"/>
  <c r="AI544" i="1"/>
  <c r="AJ544" i="1"/>
  <c r="AK544" i="1"/>
  <c r="AL544" i="1"/>
  <c r="AM544" i="1"/>
  <c r="AN544" i="1"/>
  <c r="AO544" i="1"/>
  <c r="AP544" i="1"/>
  <c r="AQ544" i="1"/>
  <c r="AH545" i="1"/>
  <c r="AI545" i="1"/>
  <c r="AJ545" i="1"/>
  <c r="AK545" i="1"/>
  <c r="AL545" i="1"/>
  <c r="AM545" i="1"/>
  <c r="AN545" i="1"/>
  <c r="AO545" i="1"/>
  <c r="AP545" i="1"/>
  <c r="AQ545" i="1"/>
  <c r="AH546" i="1"/>
  <c r="AI546" i="1"/>
  <c r="AJ546" i="1"/>
  <c r="AK546" i="1"/>
  <c r="AL546" i="1"/>
  <c r="AM546" i="1"/>
  <c r="AN546" i="1"/>
  <c r="AO546" i="1"/>
  <c r="AP546" i="1"/>
  <c r="AQ546" i="1"/>
  <c r="AH547" i="1"/>
  <c r="AI547" i="1"/>
  <c r="AJ547" i="1"/>
  <c r="AK547" i="1"/>
  <c r="AL547" i="1"/>
  <c r="AM547" i="1"/>
  <c r="AN547" i="1"/>
  <c r="AO547" i="1"/>
  <c r="AP547" i="1"/>
  <c r="AQ547" i="1"/>
  <c r="AH548" i="1"/>
  <c r="AI548" i="1"/>
  <c r="AJ548" i="1"/>
  <c r="AK548" i="1"/>
  <c r="AL548" i="1"/>
  <c r="AM548" i="1"/>
  <c r="AN548" i="1"/>
  <c r="AO548" i="1"/>
  <c r="AP548" i="1"/>
  <c r="AQ548" i="1"/>
  <c r="AH549" i="1"/>
  <c r="AI549" i="1"/>
  <c r="AJ549" i="1"/>
  <c r="AK549" i="1"/>
  <c r="AL549" i="1"/>
  <c r="AM549" i="1"/>
  <c r="AN549" i="1"/>
  <c r="AO549" i="1"/>
  <c r="AP549" i="1"/>
  <c r="AQ549" i="1"/>
  <c r="AH550" i="1"/>
  <c r="AI550" i="1"/>
  <c r="AJ550" i="1"/>
  <c r="AK550" i="1"/>
  <c r="AL550" i="1"/>
  <c r="AM550" i="1"/>
  <c r="AN550" i="1"/>
  <c r="AO550" i="1"/>
  <c r="AP550" i="1"/>
  <c r="AQ550" i="1"/>
  <c r="AH551" i="1"/>
  <c r="AI551" i="1"/>
  <c r="AJ551" i="1"/>
  <c r="AK551" i="1"/>
  <c r="AL551" i="1"/>
  <c r="AM551" i="1"/>
  <c r="AN551" i="1"/>
  <c r="AO551" i="1"/>
  <c r="AP551" i="1"/>
  <c r="AQ551" i="1"/>
  <c r="AH552" i="1"/>
  <c r="AI552" i="1"/>
  <c r="AJ552" i="1"/>
  <c r="AK552" i="1"/>
  <c r="AL552" i="1"/>
  <c r="AM552" i="1"/>
  <c r="AN552" i="1"/>
  <c r="AO552" i="1"/>
  <c r="AP552" i="1"/>
  <c r="AQ552" i="1"/>
  <c r="AH553" i="1"/>
  <c r="AI553" i="1"/>
  <c r="AJ553" i="1"/>
  <c r="AK553" i="1"/>
  <c r="AL553" i="1"/>
  <c r="AM553" i="1"/>
  <c r="AN553" i="1"/>
  <c r="AO553" i="1"/>
  <c r="AP553" i="1"/>
  <c r="AQ553" i="1"/>
  <c r="AH554" i="1"/>
  <c r="AI554" i="1"/>
  <c r="AJ554" i="1"/>
  <c r="AK554" i="1"/>
  <c r="AL554" i="1"/>
  <c r="AM554" i="1"/>
  <c r="AN554" i="1"/>
  <c r="AO554" i="1"/>
  <c r="AP554" i="1"/>
  <c r="AQ554" i="1"/>
  <c r="AH555" i="1"/>
  <c r="AI555" i="1"/>
  <c r="AJ555" i="1"/>
  <c r="AK555" i="1"/>
  <c r="AL555" i="1"/>
  <c r="AM555" i="1"/>
  <c r="AN555" i="1"/>
  <c r="AO555" i="1"/>
  <c r="AP555" i="1"/>
  <c r="AQ555" i="1"/>
  <c r="AH556" i="1"/>
  <c r="AI556" i="1"/>
  <c r="AJ556" i="1"/>
  <c r="AK556" i="1"/>
  <c r="AL556" i="1"/>
  <c r="AM556" i="1"/>
  <c r="AN556" i="1"/>
  <c r="AO556" i="1"/>
  <c r="AP556" i="1"/>
  <c r="AQ556" i="1"/>
  <c r="AH557" i="1"/>
  <c r="AI557" i="1"/>
  <c r="AJ557" i="1"/>
  <c r="AK557" i="1"/>
  <c r="AL557" i="1"/>
  <c r="AM557" i="1"/>
  <c r="AN557" i="1"/>
  <c r="AO557" i="1"/>
  <c r="AP557" i="1"/>
  <c r="AQ557" i="1"/>
  <c r="AH558" i="1"/>
  <c r="AI558" i="1"/>
  <c r="AJ558" i="1"/>
  <c r="AK558" i="1"/>
  <c r="AL558" i="1"/>
  <c r="AM558" i="1"/>
  <c r="AN558" i="1"/>
  <c r="AO558" i="1"/>
  <c r="AP558" i="1"/>
  <c r="AQ558" i="1"/>
  <c r="AH559" i="1"/>
  <c r="AI559" i="1"/>
  <c r="AJ559" i="1"/>
  <c r="AK559" i="1"/>
  <c r="AL559" i="1"/>
  <c r="AM559" i="1"/>
  <c r="AN559" i="1"/>
  <c r="AO559" i="1"/>
  <c r="AP559" i="1"/>
  <c r="AQ559" i="1"/>
  <c r="AH560" i="1"/>
  <c r="AI560" i="1"/>
  <c r="AJ560" i="1"/>
  <c r="AK560" i="1"/>
  <c r="AL560" i="1"/>
  <c r="AM560" i="1"/>
  <c r="AN560" i="1"/>
  <c r="AO560" i="1"/>
  <c r="AP560" i="1"/>
  <c r="AQ560" i="1"/>
  <c r="AH561" i="1"/>
  <c r="AI561" i="1"/>
  <c r="AJ561" i="1"/>
  <c r="AK561" i="1"/>
  <c r="AL561" i="1"/>
  <c r="AM561" i="1"/>
  <c r="AN561" i="1"/>
  <c r="AO561" i="1"/>
  <c r="AP561" i="1"/>
  <c r="AQ561" i="1"/>
  <c r="AH562" i="1"/>
  <c r="AI562" i="1"/>
  <c r="AJ562" i="1"/>
  <c r="AK562" i="1"/>
  <c r="AL562" i="1"/>
  <c r="AM562" i="1"/>
  <c r="AN562" i="1"/>
  <c r="AO562" i="1"/>
  <c r="AP562" i="1"/>
  <c r="AQ562" i="1"/>
  <c r="AH563" i="1"/>
  <c r="AI563" i="1"/>
  <c r="AJ563" i="1"/>
  <c r="AK563" i="1"/>
  <c r="AL563" i="1"/>
  <c r="AM563" i="1"/>
  <c r="AN563" i="1"/>
  <c r="AO563" i="1"/>
  <c r="AP563" i="1"/>
  <c r="AQ563" i="1"/>
  <c r="AH564" i="1"/>
  <c r="AI564" i="1"/>
  <c r="AJ564" i="1"/>
  <c r="AK564" i="1"/>
  <c r="AL564" i="1"/>
  <c r="AM564" i="1"/>
  <c r="AN564" i="1"/>
  <c r="AO564" i="1"/>
  <c r="AP564" i="1"/>
  <c r="AQ564" i="1"/>
  <c r="AH565" i="1"/>
  <c r="AI565" i="1"/>
  <c r="AJ565" i="1"/>
  <c r="AK565" i="1"/>
  <c r="AL565" i="1"/>
  <c r="AM565" i="1"/>
  <c r="AN565" i="1"/>
  <c r="AO565" i="1"/>
  <c r="AP565" i="1"/>
  <c r="AQ565" i="1"/>
  <c r="AH566" i="1"/>
  <c r="AI566" i="1"/>
  <c r="AJ566" i="1"/>
  <c r="AK566" i="1"/>
  <c r="AL566" i="1"/>
  <c r="AM566" i="1"/>
  <c r="AN566" i="1"/>
  <c r="AO566" i="1"/>
  <c r="AP566" i="1"/>
  <c r="AQ566" i="1"/>
  <c r="AH567" i="1"/>
  <c r="AI567" i="1"/>
  <c r="AJ567" i="1"/>
  <c r="AK567" i="1"/>
  <c r="AL567" i="1"/>
  <c r="AM567" i="1"/>
  <c r="AN567" i="1"/>
  <c r="AO567" i="1"/>
  <c r="AP567" i="1"/>
  <c r="AQ567" i="1"/>
  <c r="AH568" i="1"/>
  <c r="AI568" i="1"/>
  <c r="AJ568" i="1"/>
  <c r="AK568" i="1"/>
  <c r="AL568" i="1"/>
  <c r="AM568" i="1"/>
  <c r="AN568" i="1"/>
  <c r="AO568" i="1"/>
  <c r="AP568" i="1"/>
  <c r="AQ568" i="1"/>
  <c r="AH569" i="1"/>
  <c r="AI569" i="1"/>
  <c r="AJ569" i="1"/>
  <c r="AK569" i="1"/>
  <c r="AL569" i="1"/>
  <c r="AM569" i="1"/>
  <c r="AN569" i="1"/>
  <c r="AO569" i="1"/>
  <c r="AP569" i="1"/>
  <c r="AQ569" i="1"/>
  <c r="AH570" i="1"/>
  <c r="AI570" i="1"/>
  <c r="AJ570" i="1"/>
  <c r="AK570" i="1"/>
  <c r="AL570" i="1"/>
  <c r="AM570" i="1"/>
  <c r="AN570" i="1"/>
  <c r="AO570" i="1"/>
  <c r="AP570" i="1"/>
  <c r="AQ570" i="1"/>
  <c r="AH571" i="1"/>
  <c r="AI571" i="1"/>
  <c r="AJ571" i="1"/>
  <c r="AK571" i="1"/>
  <c r="AL571" i="1"/>
  <c r="AM571" i="1"/>
  <c r="AN571" i="1"/>
  <c r="AO571" i="1"/>
  <c r="AP571" i="1"/>
  <c r="AQ571" i="1"/>
  <c r="AH572" i="1"/>
  <c r="AI572" i="1"/>
  <c r="AJ572" i="1"/>
  <c r="AK572" i="1"/>
  <c r="AL572" i="1"/>
  <c r="AM572" i="1"/>
  <c r="AN572" i="1"/>
  <c r="AO572" i="1"/>
  <c r="AP572" i="1"/>
  <c r="AQ572" i="1"/>
  <c r="AH573" i="1"/>
  <c r="AI573" i="1"/>
  <c r="AJ573" i="1"/>
  <c r="AK573" i="1"/>
  <c r="AL573" i="1"/>
  <c r="AM573" i="1"/>
  <c r="AN573" i="1"/>
  <c r="AO573" i="1"/>
  <c r="AP573" i="1"/>
  <c r="AQ573" i="1"/>
  <c r="AH574" i="1"/>
  <c r="AI574" i="1"/>
  <c r="AJ574" i="1"/>
  <c r="AK574" i="1"/>
  <c r="AL574" i="1"/>
  <c r="AM574" i="1"/>
  <c r="AN574" i="1"/>
  <c r="AO574" i="1"/>
  <c r="AP574" i="1"/>
  <c r="AQ574" i="1"/>
  <c r="AH575" i="1"/>
  <c r="AI575" i="1"/>
  <c r="AJ575" i="1"/>
  <c r="AK575" i="1"/>
  <c r="AL575" i="1"/>
  <c r="AM575" i="1"/>
  <c r="AN575" i="1"/>
  <c r="AO575" i="1"/>
  <c r="AP575" i="1"/>
  <c r="AQ575" i="1"/>
  <c r="AH576" i="1"/>
  <c r="AI576" i="1"/>
  <c r="AJ576" i="1"/>
  <c r="AK576" i="1"/>
  <c r="AL576" i="1"/>
  <c r="AM576" i="1"/>
  <c r="AN576" i="1"/>
  <c r="AO576" i="1"/>
  <c r="AP576" i="1"/>
  <c r="AQ576" i="1"/>
  <c r="AH577" i="1"/>
  <c r="AI577" i="1"/>
  <c r="AJ577" i="1"/>
  <c r="AK577" i="1"/>
  <c r="AL577" i="1"/>
  <c r="AM577" i="1"/>
  <c r="AN577" i="1"/>
  <c r="AO577" i="1"/>
  <c r="AP577" i="1"/>
  <c r="AQ577" i="1"/>
  <c r="AH578" i="1"/>
  <c r="AI578" i="1"/>
  <c r="AJ578" i="1"/>
  <c r="AK578" i="1"/>
  <c r="AL578" i="1"/>
  <c r="AM578" i="1"/>
  <c r="AN578" i="1"/>
  <c r="AO578" i="1"/>
  <c r="AP578" i="1"/>
  <c r="AQ578" i="1"/>
  <c r="AH579" i="1"/>
  <c r="AI579" i="1"/>
  <c r="AJ579" i="1"/>
  <c r="AK579" i="1"/>
  <c r="AL579" i="1"/>
  <c r="AM579" i="1"/>
  <c r="AN579" i="1"/>
  <c r="AO579" i="1"/>
  <c r="AP579" i="1"/>
  <c r="AQ579" i="1"/>
  <c r="AH580" i="1"/>
  <c r="AI580" i="1"/>
  <c r="AJ580" i="1"/>
  <c r="AK580" i="1"/>
  <c r="AL580" i="1"/>
  <c r="AM580" i="1"/>
  <c r="AN580" i="1"/>
  <c r="AO580" i="1"/>
  <c r="AP580" i="1"/>
  <c r="AQ580" i="1"/>
  <c r="AH581" i="1"/>
  <c r="AI581" i="1"/>
  <c r="AJ581" i="1"/>
  <c r="AK581" i="1"/>
  <c r="AL581" i="1"/>
  <c r="AM581" i="1"/>
  <c r="AN581" i="1"/>
  <c r="AO581" i="1"/>
  <c r="AP581" i="1"/>
  <c r="AQ581" i="1"/>
  <c r="AH582" i="1"/>
  <c r="AI582" i="1"/>
  <c r="AJ582" i="1"/>
  <c r="AK582" i="1"/>
  <c r="AL582" i="1"/>
  <c r="AM582" i="1"/>
  <c r="AN582" i="1"/>
  <c r="AO582" i="1"/>
  <c r="AP582" i="1"/>
  <c r="AQ582" i="1"/>
  <c r="AH583" i="1"/>
  <c r="AI583" i="1"/>
  <c r="AJ583" i="1"/>
  <c r="AK583" i="1"/>
  <c r="AL583" i="1"/>
  <c r="AM583" i="1"/>
  <c r="AN583" i="1"/>
  <c r="AO583" i="1"/>
  <c r="AP583" i="1"/>
  <c r="AQ583" i="1"/>
  <c r="AH584" i="1"/>
  <c r="AI584" i="1"/>
  <c r="AJ584" i="1"/>
  <c r="AK584" i="1"/>
  <c r="AL584" i="1"/>
  <c r="AM584" i="1"/>
  <c r="AN584" i="1"/>
  <c r="AO584" i="1"/>
  <c r="AP584" i="1"/>
  <c r="AQ584" i="1"/>
  <c r="AH585" i="1"/>
  <c r="AI585" i="1"/>
  <c r="AJ585" i="1"/>
  <c r="AK585" i="1"/>
  <c r="AL585" i="1"/>
  <c r="AM585" i="1"/>
  <c r="AN585" i="1"/>
  <c r="AO585" i="1"/>
  <c r="AP585" i="1"/>
  <c r="AQ585" i="1"/>
  <c r="AH586" i="1"/>
  <c r="AI586" i="1"/>
  <c r="AJ586" i="1"/>
  <c r="AK586" i="1"/>
  <c r="AL586" i="1"/>
  <c r="AM586" i="1"/>
  <c r="AN586" i="1"/>
  <c r="AO586" i="1"/>
  <c r="AP586" i="1"/>
  <c r="AQ586" i="1"/>
  <c r="AH587" i="1"/>
  <c r="AI587" i="1"/>
  <c r="AJ587" i="1"/>
  <c r="AK587" i="1"/>
  <c r="AL587" i="1"/>
  <c r="AM587" i="1"/>
  <c r="AN587" i="1"/>
  <c r="AO587" i="1"/>
  <c r="AP587" i="1"/>
  <c r="AQ587" i="1"/>
  <c r="AH588" i="1"/>
  <c r="AI588" i="1"/>
  <c r="AJ588" i="1"/>
  <c r="AK588" i="1"/>
  <c r="AL588" i="1"/>
  <c r="AM588" i="1"/>
  <c r="AN588" i="1"/>
  <c r="AO588" i="1"/>
  <c r="AP588" i="1"/>
  <c r="AQ588" i="1"/>
  <c r="AH589" i="1"/>
  <c r="AI589" i="1"/>
  <c r="AJ589" i="1"/>
  <c r="AK589" i="1"/>
  <c r="AL589" i="1"/>
  <c r="AM589" i="1"/>
  <c r="AN589" i="1"/>
  <c r="AO589" i="1"/>
  <c r="AP589" i="1"/>
  <c r="AQ589" i="1"/>
  <c r="AH590" i="1"/>
  <c r="AI590" i="1"/>
  <c r="AJ590" i="1"/>
  <c r="AK590" i="1"/>
  <c r="AL590" i="1"/>
  <c r="AM590" i="1"/>
  <c r="AN590" i="1"/>
  <c r="AO590" i="1"/>
  <c r="AP590" i="1"/>
  <c r="AQ590" i="1"/>
  <c r="AH591" i="1"/>
  <c r="AI591" i="1"/>
  <c r="AJ591" i="1"/>
  <c r="AK591" i="1"/>
  <c r="AL591" i="1"/>
  <c r="AM591" i="1"/>
  <c r="AN591" i="1"/>
  <c r="AO591" i="1"/>
  <c r="AP591" i="1"/>
  <c r="AQ591" i="1"/>
  <c r="AH592" i="1"/>
  <c r="AI592" i="1"/>
  <c r="AJ592" i="1"/>
  <c r="AK592" i="1"/>
  <c r="AL592" i="1"/>
  <c r="AM592" i="1"/>
  <c r="AN592" i="1"/>
  <c r="AO592" i="1"/>
  <c r="AP592" i="1"/>
  <c r="AQ592" i="1"/>
  <c r="AH593" i="1"/>
  <c r="AI593" i="1"/>
  <c r="AJ593" i="1"/>
  <c r="AK593" i="1"/>
  <c r="AL593" i="1"/>
  <c r="AM593" i="1"/>
  <c r="AN593" i="1"/>
  <c r="AO593" i="1"/>
  <c r="AP593" i="1"/>
  <c r="AQ593" i="1"/>
  <c r="AH594" i="1"/>
  <c r="AI594" i="1"/>
  <c r="AJ594" i="1"/>
  <c r="AK594" i="1"/>
  <c r="AL594" i="1"/>
  <c r="AM594" i="1"/>
  <c r="AN594" i="1"/>
  <c r="AO594" i="1"/>
  <c r="AP594" i="1"/>
  <c r="AQ594" i="1"/>
  <c r="AH595" i="1"/>
  <c r="AI595" i="1"/>
  <c r="AJ595" i="1"/>
  <c r="AK595" i="1"/>
  <c r="AL595" i="1"/>
  <c r="AM595" i="1"/>
  <c r="AN595" i="1"/>
  <c r="AO595" i="1"/>
  <c r="AP595" i="1"/>
  <c r="AQ595" i="1"/>
  <c r="AH596" i="1"/>
  <c r="AI596" i="1"/>
  <c r="AJ596" i="1"/>
  <c r="AK596" i="1"/>
  <c r="AL596" i="1"/>
  <c r="AM596" i="1"/>
  <c r="AN596" i="1"/>
  <c r="AO596" i="1"/>
  <c r="AP596" i="1"/>
  <c r="AQ596" i="1"/>
  <c r="AH597" i="1"/>
  <c r="AI597" i="1"/>
  <c r="AJ597" i="1"/>
  <c r="AK597" i="1"/>
  <c r="AL597" i="1"/>
  <c r="AM597" i="1"/>
  <c r="AN597" i="1"/>
  <c r="AO597" i="1"/>
  <c r="AP597" i="1"/>
  <c r="AQ597" i="1"/>
  <c r="AH598" i="1"/>
  <c r="AI598" i="1"/>
  <c r="AJ598" i="1"/>
  <c r="AK598" i="1"/>
  <c r="AL598" i="1"/>
  <c r="AM598" i="1"/>
  <c r="AN598" i="1"/>
  <c r="AO598" i="1"/>
  <c r="AP598" i="1"/>
  <c r="AQ598" i="1"/>
  <c r="AH599" i="1"/>
  <c r="AI599" i="1"/>
  <c r="AJ599" i="1"/>
  <c r="AK599" i="1"/>
  <c r="AL599" i="1"/>
  <c r="AM599" i="1"/>
  <c r="AN599" i="1"/>
  <c r="AO599" i="1"/>
  <c r="AP599" i="1"/>
  <c r="AQ599" i="1"/>
  <c r="AH600" i="1"/>
  <c r="AI600" i="1"/>
  <c r="AJ600" i="1"/>
  <c r="AK600" i="1"/>
  <c r="AL600" i="1"/>
  <c r="AM600" i="1"/>
  <c r="AN600" i="1"/>
  <c r="AO600" i="1"/>
  <c r="AP600" i="1"/>
  <c r="AQ600" i="1"/>
  <c r="AH601" i="1"/>
  <c r="AI601" i="1"/>
  <c r="AJ601" i="1"/>
  <c r="AK601" i="1"/>
  <c r="AL601" i="1"/>
  <c r="AM601" i="1"/>
  <c r="AN601" i="1"/>
  <c r="AO601" i="1"/>
  <c r="AP601" i="1"/>
  <c r="AQ601" i="1"/>
  <c r="AH602" i="1"/>
  <c r="AI602" i="1"/>
  <c r="AJ602" i="1"/>
  <c r="AK602" i="1"/>
  <c r="AL602" i="1"/>
  <c r="AM602" i="1"/>
  <c r="AN602" i="1"/>
  <c r="AO602" i="1"/>
  <c r="AP602" i="1"/>
  <c r="AQ602" i="1"/>
  <c r="AH603" i="1"/>
  <c r="AI603" i="1"/>
  <c r="AJ603" i="1"/>
  <c r="AK603" i="1"/>
  <c r="AL603" i="1"/>
  <c r="AM603" i="1"/>
  <c r="AN603" i="1"/>
  <c r="AO603" i="1"/>
  <c r="AP603" i="1"/>
  <c r="AQ603" i="1"/>
  <c r="AH604" i="1"/>
  <c r="AI604" i="1"/>
  <c r="AJ604" i="1"/>
  <c r="AK604" i="1"/>
  <c r="AL604" i="1"/>
  <c r="AM604" i="1"/>
  <c r="AN604" i="1"/>
  <c r="AO604" i="1"/>
  <c r="AP604" i="1"/>
  <c r="AQ604" i="1"/>
  <c r="AH605" i="1"/>
  <c r="AI605" i="1"/>
  <c r="AJ605" i="1"/>
  <c r="AK605" i="1"/>
  <c r="AL605" i="1"/>
  <c r="AM605" i="1"/>
  <c r="AN605" i="1"/>
  <c r="AO605" i="1"/>
  <c r="AP605" i="1"/>
  <c r="AQ605" i="1"/>
  <c r="AH606" i="1"/>
  <c r="AI606" i="1"/>
  <c r="AJ606" i="1"/>
  <c r="AK606" i="1"/>
  <c r="AL606" i="1"/>
  <c r="AM606" i="1"/>
  <c r="AN606" i="1"/>
  <c r="AO606" i="1"/>
  <c r="AP606" i="1"/>
  <c r="AQ606" i="1"/>
  <c r="AH607" i="1"/>
  <c r="AI607" i="1"/>
  <c r="AJ607" i="1"/>
  <c r="AK607" i="1"/>
  <c r="AL607" i="1"/>
  <c r="AM607" i="1"/>
  <c r="AN607" i="1"/>
  <c r="AO607" i="1"/>
  <c r="AP607" i="1"/>
  <c r="AQ607" i="1"/>
  <c r="AH608" i="1"/>
  <c r="AI608" i="1"/>
  <c r="AJ608" i="1"/>
  <c r="AK608" i="1"/>
  <c r="AL608" i="1"/>
  <c r="AM608" i="1"/>
  <c r="AN608" i="1"/>
  <c r="AO608" i="1"/>
  <c r="AP608" i="1"/>
  <c r="AQ608" i="1"/>
  <c r="AH609" i="1"/>
  <c r="AI609" i="1"/>
  <c r="AJ609" i="1"/>
  <c r="AK609" i="1"/>
  <c r="AL609" i="1"/>
  <c r="AM609" i="1"/>
  <c r="AN609" i="1"/>
  <c r="AO609" i="1"/>
  <c r="AP609" i="1"/>
  <c r="AQ609" i="1"/>
  <c r="AH610" i="1"/>
  <c r="AI610" i="1"/>
  <c r="AJ610" i="1"/>
  <c r="AK610" i="1"/>
  <c r="AL610" i="1"/>
  <c r="AM610" i="1"/>
  <c r="AN610" i="1"/>
  <c r="AO610" i="1"/>
  <c r="AP610" i="1"/>
  <c r="AQ610" i="1"/>
  <c r="AH611" i="1"/>
  <c r="AI611" i="1"/>
  <c r="AJ611" i="1"/>
  <c r="AK611" i="1"/>
  <c r="AL611" i="1"/>
  <c r="AM611" i="1"/>
  <c r="AN611" i="1"/>
  <c r="AO611" i="1"/>
  <c r="AP611" i="1"/>
  <c r="AQ611" i="1"/>
  <c r="AH612" i="1"/>
  <c r="AI612" i="1"/>
  <c r="AJ612" i="1"/>
  <c r="AK612" i="1"/>
  <c r="AL612" i="1"/>
  <c r="AM612" i="1"/>
  <c r="AN612" i="1"/>
  <c r="AO612" i="1"/>
  <c r="AP612" i="1"/>
  <c r="AQ612" i="1"/>
  <c r="AH613" i="1"/>
  <c r="AI613" i="1"/>
  <c r="AJ613" i="1"/>
  <c r="AK613" i="1"/>
  <c r="AL613" i="1"/>
  <c r="AM613" i="1"/>
  <c r="AN613" i="1"/>
  <c r="AO613" i="1"/>
  <c r="AP613" i="1"/>
  <c r="AQ613" i="1"/>
  <c r="AH614" i="1"/>
  <c r="AI614" i="1"/>
  <c r="AJ614" i="1"/>
  <c r="AK614" i="1"/>
  <c r="AL614" i="1"/>
  <c r="AM614" i="1"/>
  <c r="AN614" i="1"/>
  <c r="AO614" i="1"/>
  <c r="AP614" i="1"/>
  <c r="AQ614" i="1"/>
  <c r="AH615" i="1"/>
  <c r="AI615" i="1"/>
  <c r="AJ615" i="1"/>
  <c r="AK615" i="1"/>
  <c r="AL615" i="1"/>
  <c r="AM615" i="1"/>
  <c r="AN615" i="1"/>
  <c r="AO615" i="1"/>
  <c r="AP615" i="1"/>
  <c r="AQ615" i="1"/>
  <c r="AH616" i="1"/>
  <c r="AI616" i="1"/>
  <c r="AJ616" i="1"/>
  <c r="AK616" i="1"/>
  <c r="AL616" i="1"/>
  <c r="AM616" i="1"/>
  <c r="AN616" i="1"/>
  <c r="AO616" i="1"/>
  <c r="AP616" i="1"/>
  <c r="AQ616" i="1"/>
  <c r="AH617" i="1"/>
  <c r="AI617" i="1"/>
  <c r="AJ617" i="1"/>
  <c r="AK617" i="1"/>
  <c r="AL617" i="1"/>
  <c r="AM617" i="1"/>
  <c r="AN617" i="1"/>
  <c r="AO617" i="1"/>
  <c r="AP617" i="1"/>
  <c r="AQ617" i="1"/>
  <c r="AH618" i="1"/>
  <c r="AI618" i="1"/>
  <c r="AJ618" i="1"/>
  <c r="AK618" i="1"/>
  <c r="AL618" i="1"/>
  <c r="AM618" i="1"/>
  <c r="AN618" i="1"/>
  <c r="AO618" i="1"/>
  <c r="AP618" i="1"/>
  <c r="AQ618" i="1"/>
  <c r="AH619" i="1"/>
  <c r="AI619" i="1"/>
  <c r="AJ619" i="1"/>
  <c r="AK619" i="1"/>
  <c r="AL619" i="1"/>
  <c r="AM619" i="1"/>
  <c r="AN619" i="1"/>
  <c r="AO619" i="1"/>
  <c r="AP619" i="1"/>
  <c r="AQ619" i="1"/>
  <c r="AH620" i="1"/>
  <c r="AI620" i="1"/>
  <c r="AJ620" i="1"/>
  <c r="AK620" i="1"/>
  <c r="AL620" i="1"/>
  <c r="AM620" i="1"/>
  <c r="AN620" i="1"/>
  <c r="AO620" i="1"/>
  <c r="AP620" i="1"/>
  <c r="AQ620" i="1"/>
  <c r="AH621" i="1"/>
  <c r="AI621" i="1"/>
  <c r="AJ621" i="1"/>
  <c r="AK621" i="1"/>
  <c r="AL621" i="1"/>
  <c r="AM621" i="1"/>
  <c r="AN621" i="1"/>
  <c r="AO621" i="1"/>
  <c r="AP621" i="1"/>
  <c r="AQ621" i="1"/>
  <c r="AH622" i="1"/>
  <c r="AI622" i="1"/>
  <c r="AJ622" i="1"/>
  <c r="AK622" i="1"/>
  <c r="AL622" i="1"/>
  <c r="AM622" i="1"/>
  <c r="AN622" i="1"/>
  <c r="AO622" i="1"/>
  <c r="AP622" i="1"/>
  <c r="AQ622" i="1"/>
  <c r="AH623" i="1"/>
  <c r="AI623" i="1"/>
  <c r="AJ623" i="1"/>
  <c r="AK623" i="1"/>
  <c r="AL623" i="1"/>
  <c r="AM623" i="1"/>
  <c r="AN623" i="1"/>
  <c r="AO623" i="1"/>
  <c r="AP623" i="1"/>
  <c r="AQ623" i="1"/>
  <c r="AH624" i="1"/>
  <c r="AI624" i="1"/>
  <c r="AJ624" i="1"/>
  <c r="AK624" i="1"/>
  <c r="AL624" i="1"/>
  <c r="AM624" i="1"/>
  <c r="AN624" i="1"/>
  <c r="AO624" i="1"/>
  <c r="AP624" i="1"/>
  <c r="AQ624" i="1"/>
  <c r="AH625" i="1"/>
  <c r="AI625" i="1"/>
  <c r="AJ625" i="1"/>
  <c r="AK625" i="1"/>
  <c r="AL625" i="1"/>
  <c r="AM625" i="1"/>
  <c r="AN625" i="1"/>
  <c r="AO625" i="1"/>
  <c r="AP625" i="1"/>
  <c r="AQ625" i="1"/>
  <c r="AH626" i="1"/>
  <c r="AI626" i="1"/>
  <c r="AJ626" i="1"/>
  <c r="AK626" i="1"/>
  <c r="AL626" i="1"/>
  <c r="AM626" i="1"/>
  <c r="AN626" i="1"/>
  <c r="AO626" i="1"/>
  <c r="AP626" i="1"/>
  <c r="AQ626" i="1"/>
  <c r="AH627" i="1"/>
  <c r="AI627" i="1"/>
  <c r="AJ627" i="1"/>
  <c r="AK627" i="1"/>
  <c r="AL627" i="1"/>
  <c r="AM627" i="1"/>
  <c r="AN627" i="1"/>
  <c r="AO627" i="1"/>
  <c r="AP627" i="1"/>
  <c r="AQ627" i="1"/>
  <c r="AH628" i="1"/>
  <c r="AI628" i="1"/>
  <c r="AJ628" i="1"/>
  <c r="AK628" i="1"/>
  <c r="AL628" i="1"/>
  <c r="AM628" i="1"/>
  <c r="AN628" i="1"/>
  <c r="AO628" i="1"/>
  <c r="AP628" i="1"/>
  <c r="AQ628" i="1"/>
  <c r="AH629" i="1"/>
  <c r="AI629" i="1"/>
  <c r="AJ629" i="1"/>
  <c r="AK629" i="1"/>
  <c r="AL629" i="1"/>
  <c r="AM629" i="1"/>
  <c r="AN629" i="1"/>
  <c r="AO629" i="1"/>
  <c r="AP629" i="1"/>
  <c r="AQ629" i="1"/>
  <c r="AH630" i="1"/>
  <c r="AI630" i="1"/>
  <c r="AJ630" i="1"/>
  <c r="AK630" i="1"/>
  <c r="AL630" i="1"/>
  <c r="AM630" i="1"/>
  <c r="AN630" i="1"/>
  <c r="AO630" i="1"/>
  <c r="AP630" i="1"/>
  <c r="AQ630" i="1"/>
  <c r="AH631" i="1"/>
  <c r="AI631" i="1"/>
  <c r="AJ631" i="1"/>
  <c r="AK631" i="1"/>
  <c r="AL631" i="1"/>
  <c r="AM631" i="1"/>
  <c r="AN631" i="1"/>
  <c r="AO631" i="1"/>
  <c r="AP631" i="1"/>
  <c r="AQ631" i="1"/>
  <c r="AH632" i="1"/>
  <c r="AI632" i="1"/>
  <c r="AJ632" i="1"/>
  <c r="AK632" i="1"/>
  <c r="AL632" i="1"/>
  <c r="AM632" i="1"/>
  <c r="AN632" i="1"/>
  <c r="AO632" i="1"/>
  <c r="AP632" i="1"/>
  <c r="AQ632" i="1"/>
  <c r="AH633" i="1"/>
  <c r="AI633" i="1"/>
  <c r="AJ633" i="1"/>
  <c r="AK633" i="1"/>
  <c r="AL633" i="1"/>
  <c r="AM633" i="1"/>
  <c r="AN633" i="1"/>
  <c r="AO633" i="1"/>
  <c r="AP633" i="1"/>
  <c r="AQ633" i="1"/>
  <c r="AH634" i="1"/>
  <c r="AI634" i="1"/>
  <c r="AJ634" i="1"/>
  <c r="AK634" i="1"/>
  <c r="AL634" i="1"/>
  <c r="AM634" i="1"/>
  <c r="AN634" i="1"/>
  <c r="AO634" i="1"/>
  <c r="AP634" i="1"/>
  <c r="AQ634" i="1"/>
  <c r="AH635" i="1"/>
  <c r="AI635" i="1"/>
  <c r="AJ635" i="1"/>
  <c r="AK635" i="1"/>
  <c r="AL635" i="1"/>
  <c r="AM635" i="1"/>
  <c r="AN635" i="1"/>
  <c r="AO635" i="1"/>
  <c r="AP635" i="1"/>
  <c r="AQ635" i="1"/>
  <c r="AH636" i="1"/>
  <c r="AI636" i="1"/>
  <c r="AJ636" i="1"/>
  <c r="AK636" i="1"/>
  <c r="AL636" i="1"/>
  <c r="AM636" i="1"/>
  <c r="AN636" i="1"/>
  <c r="AO636" i="1"/>
  <c r="AP636" i="1"/>
  <c r="AQ636" i="1"/>
  <c r="AH637" i="1"/>
  <c r="AI637" i="1"/>
  <c r="AJ637" i="1"/>
  <c r="AK637" i="1"/>
  <c r="AL637" i="1"/>
  <c r="AM637" i="1"/>
  <c r="AN637" i="1"/>
  <c r="AO637" i="1"/>
  <c r="AP637" i="1"/>
  <c r="AQ637" i="1"/>
  <c r="AH638" i="1"/>
  <c r="AI638" i="1"/>
  <c r="AJ638" i="1"/>
  <c r="AK638" i="1"/>
  <c r="AL638" i="1"/>
  <c r="AM638" i="1"/>
  <c r="AN638" i="1"/>
  <c r="AO638" i="1"/>
  <c r="AP638" i="1"/>
  <c r="AQ638" i="1"/>
  <c r="AH639" i="1"/>
  <c r="AI639" i="1"/>
  <c r="AJ639" i="1"/>
  <c r="AK639" i="1"/>
  <c r="AL639" i="1"/>
  <c r="AM639" i="1"/>
  <c r="AN639" i="1"/>
  <c r="AO639" i="1"/>
  <c r="AP639" i="1"/>
  <c r="AQ639" i="1"/>
  <c r="AH640" i="1"/>
  <c r="AI640" i="1"/>
  <c r="AJ640" i="1"/>
  <c r="AK640" i="1"/>
  <c r="AL640" i="1"/>
  <c r="AM640" i="1"/>
  <c r="AN640" i="1"/>
  <c r="AO640" i="1"/>
  <c r="AP640" i="1"/>
  <c r="AQ640" i="1"/>
  <c r="AH641" i="1"/>
  <c r="AI641" i="1"/>
  <c r="AJ641" i="1"/>
  <c r="AK641" i="1"/>
  <c r="AL641" i="1"/>
  <c r="AM641" i="1"/>
  <c r="AN641" i="1"/>
  <c r="AO641" i="1"/>
  <c r="AP641" i="1"/>
  <c r="AQ641" i="1"/>
  <c r="AH642" i="1"/>
  <c r="AI642" i="1"/>
  <c r="AJ642" i="1"/>
  <c r="AK642" i="1"/>
  <c r="AL642" i="1"/>
  <c r="AM642" i="1"/>
  <c r="AN642" i="1"/>
  <c r="AO642" i="1"/>
  <c r="AP642" i="1"/>
  <c r="AQ642" i="1"/>
  <c r="AH643" i="1"/>
  <c r="AI643" i="1"/>
  <c r="AJ643" i="1"/>
  <c r="AK643" i="1"/>
  <c r="AL643" i="1"/>
  <c r="AM643" i="1"/>
  <c r="AN643" i="1"/>
  <c r="AO643" i="1"/>
  <c r="AP643" i="1"/>
  <c r="AQ643" i="1"/>
  <c r="AH644" i="1"/>
  <c r="AI644" i="1"/>
  <c r="AJ644" i="1"/>
  <c r="AK644" i="1"/>
  <c r="AL644" i="1"/>
  <c r="AM644" i="1"/>
  <c r="AN644" i="1"/>
  <c r="AO644" i="1"/>
  <c r="AP644" i="1"/>
  <c r="AQ644" i="1"/>
  <c r="AH645" i="1"/>
  <c r="AI645" i="1"/>
  <c r="AJ645" i="1"/>
  <c r="AK645" i="1"/>
  <c r="AL645" i="1"/>
  <c r="AM645" i="1"/>
  <c r="AN645" i="1"/>
  <c r="AO645" i="1"/>
  <c r="AP645" i="1"/>
  <c r="AQ645" i="1"/>
  <c r="AH646" i="1"/>
  <c r="AI646" i="1"/>
  <c r="AJ646" i="1"/>
  <c r="AK646" i="1"/>
  <c r="AL646" i="1"/>
  <c r="AM646" i="1"/>
  <c r="AN646" i="1"/>
  <c r="AO646" i="1"/>
  <c r="AP646" i="1"/>
  <c r="AQ646" i="1"/>
  <c r="AH647" i="1"/>
  <c r="AI647" i="1"/>
  <c r="AJ647" i="1"/>
  <c r="AK647" i="1"/>
  <c r="AL647" i="1"/>
  <c r="AM647" i="1"/>
  <c r="AN647" i="1"/>
  <c r="AO647" i="1"/>
  <c r="AP647" i="1"/>
  <c r="AQ647" i="1"/>
  <c r="AH648" i="1"/>
  <c r="AI648" i="1"/>
  <c r="AJ648" i="1"/>
  <c r="AK648" i="1"/>
  <c r="AL648" i="1"/>
  <c r="AM648" i="1"/>
  <c r="AN648" i="1"/>
  <c r="AO648" i="1"/>
  <c r="AP648" i="1"/>
  <c r="AQ648" i="1"/>
  <c r="AH649" i="1"/>
  <c r="AI649" i="1"/>
  <c r="AJ649" i="1"/>
  <c r="AK649" i="1"/>
  <c r="AL649" i="1"/>
  <c r="AM649" i="1"/>
  <c r="AN649" i="1"/>
  <c r="AO649" i="1"/>
  <c r="AP649" i="1"/>
  <c r="AQ649" i="1"/>
  <c r="AH650" i="1"/>
  <c r="AI650" i="1"/>
  <c r="AJ650" i="1"/>
  <c r="AK650" i="1"/>
  <c r="AL650" i="1"/>
  <c r="AM650" i="1"/>
  <c r="AN650" i="1"/>
  <c r="AO650" i="1"/>
  <c r="AP650" i="1"/>
  <c r="AQ650" i="1"/>
  <c r="AH651" i="1"/>
  <c r="AI651" i="1"/>
  <c r="AJ651" i="1"/>
  <c r="AK651" i="1"/>
  <c r="AL651" i="1"/>
  <c r="AM651" i="1"/>
  <c r="AN651" i="1"/>
  <c r="AO651" i="1"/>
  <c r="AP651" i="1"/>
  <c r="AQ651" i="1"/>
  <c r="AH652" i="1"/>
  <c r="AI652" i="1"/>
  <c r="AJ652" i="1"/>
  <c r="AK652" i="1"/>
  <c r="AL652" i="1"/>
  <c r="AM652" i="1"/>
  <c r="AN652" i="1"/>
  <c r="AO652" i="1"/>
  <c r="AP652" i="1"/>
  <c r="AQ652" i="1"/>
  <c r="AH653" i="1"/>
  <c r="AI653" i="1"/>
  <c r="AJ653" i="1"/>
  <c r="AK653" i="1"/>
  <c r="AL653" i="1"/>
  <c r="AM653" i="1"/>
  <c r="AN653" i="1"/>
  <c r="AO653" i="1"/>
  <c r="AP653" i="1"/>
  <c r="AQ653" i="1"/>
  <c r="AH654" i="1"/>
  <c r="AI654" i="1"/>
  <c r="AJ654" i="1"/>
  <c r="AK654" i="1"/>
  <c r="AL654" i="1"/>
  <c r="AM654" i="1"/>
  <c r="AN654" i="1"/>
  <c r="AO654" i="1"/>
  <c r="AP654" i="1"/>
  <c r="AQ654" i="1"/>
  <c r="AH655" i="1"/>
  <c r="AI655" i="1"/>
  <c r="AJ655" i="1"/>
  <c r="AK655" i="1"/>
  <c r="AL655" i="1"/>
  <c r="AM655" i="1"/>
  <c r="AN655" i="1"/>
  <c r="AO655" i="1"/>
  <c r="AP655" i="1"/>
  <c r="AQ655" i="1"/>
  <c r="AH656" i="1"/>
  <c r="AI656" i="1"/>
  <c r="AJ656" i="1"/>
  <c r="AK656" i="1"/>
  <c r="AL656" i="1"/>
  <c r="AM656" i="1"/>
  <c r="AN656" i="1"/>
  <c r="AO656" i="1"/>
  <c r="AP656" i="1"/>
  <c r="AQ656" i="1"/>
  <c r="AH657" i="1"/>
  <c r="AI657" i="1"/>
  <c r="AJ657" i="1"/>
  <c r="AK657" i="1"/>
  <c r="AL657" i="1"/>
  <c r="AM657" i="1"/>
  <c r="AN657" i="1"/>
  <c r="AO657" i="1"/>
  <c r="AP657" i="1"/>
  <c r="AQ657" i="1"/>
  <c r="AH658" i="1"/>
  <c r="AI658" i="1"/>
  <c r="AJ658" i="1"/>
  <c r="AK658" i="1"/>
  <c r="AL658" i="1"/>
  <c r="AM658" i="1"/>
  <c r="AN658" i="1"/>
  <c r="AO658" i="1"/>
  <c r="AP658" i="1"/>
  <c r="AQ658" i="1"/>
  <c r="AH659" i="1"/>
  <c r="AI659" i="1"/>
  <c r="AJ659" i="1"/>
  <c r="AK659" i="1"/>
  <c r="AL659" i="1"/>
  <c r="AM659" i="1"/>
  <c r="AN659" i="1"/>
  <c r="AO659" i="1"/>
  <c r="AP659" i="1"/>
  <c r="AQ659" i="1"/>
  <c r="AH660" i="1"/>
  <c r="AI660" i="1"/>
  <c r="AJ660" i="1"/>
  <c r="AK660" i="1"/>
  <c r="AL660" i="1"/>
  <c r="AM660" i="1"/>
  <c r="AN660" i="1"/>
  <c r="AO660" i="1"/>
  <c r="AP660" i="1"/>
  <c r="AQ660" i="1"/>
  <c r="AH661" i="1"/>
  <c r="AI661" i="1"/>
  <c r="AJ661" i="1"/>
  <c r="AK661" i="1"/>
  <c r="AL661" i="1"/>
  <c r="AM661" i="1"/>
  <c r="AN661" i="1"/>
  <c r="AO661" i="1"/>
  <c r="AP661" i="1"/>
  <c r="AQ661" i="1"/>
  <c r="AH662" i="1"/>
  <c r="AI662" i="1"/>
  <c r="AJ662" i="1"/>
  <c r="AK662" i="1"/>
  <c r="AL662" i="1"/>
  <c r="AM662" i="1"/>
  <c r="AN662" i="1"/>
  <c r="AO662" i="1"/>
  <c r="AP662" i="1"/>
  <c r="AQ662" i="1"/>
  <c r="AH663" i="1"/>
  <c r="AI663" i="1"/>
  <c r="AJ663" i="1"/>
  <c r="AK663" i="1"/>
  <c r="AL663" i="1"/>
  <c r="AM663" i="1"/>
  <c r="AN663" i="1"/>
  <c r="AO663" i="1"/>
  <c r="AP663" i="1"/>
  <c r="AQ663" i="1"/>
  <c r="AH664" i="1"/>
  <c r="AI664" i="1"/>
  <c r="AJ664" i="1"/>
  <c r="AK664" i="1"/>
  <c r="AL664" i="1"/>
  <c r="AM664" i="1"/>
  <c r="AN664" i="1"/>
  <c r="AO664" i="1"/>
  <c r="AP664" i="1"/>
  <c r="AQ664" i="1"/>
  <c r="AH665" i="1"/>
  <c r="AI665" i="1"/>
  <c r="AJ665" i="1"/>
  <c r="AK665" i="1"/>
  <c r="AL665" i="1"/>
  <c r="AM665" i="1"/>
  <c r="AN665" i="1"/>
  <c r="AO665" i="1"/>
  <c r="AP665" i="1"/>
  <c r="AQ665" i="1"/>
  <c r="AH666" i="1"/>
  <c r="AI666" i="1"/>
  <c r="AJ666" i="1"/>
  <c r="AK666" i="1"/>
  <c r="AL666" i="1"/>
  <c r="AM666" i="1"/>
  <c r="AN666" i="1"/>
  <c r="AO666" i="1"/>
  <c r="AP666" i="1"/>
  <c r="AQ666" i="1"/>
  <c r="AH667" i="1"/>
  <c r="AI667" i="1"/>
  <c r="AJ667" i="1"/>
  <c r="AK667" i="1"/>
  <c r="AL667" i="1"/>
  <c r="AM667" i="1"/>
  <c r="AN667" i="1"/>
  <c r="AO667" i="1"/>
  <c r="AP667" i="1"/>
  <c r="AQ667" i="1"/>
  <c r="AH668" i="1"/>
  <c r="AI668" i="1"/>
  <c r="AJ668" i="1"/>
  <c r="AK668" i="1"/>
  <c r="AL668" i="1"/>
  <c r="AM668" i="1"/>
  <c r="AN668" i="1"/>
  <c r="AO668" i="1"/>
  <c r="AP668" i="1"/>
  <c r="AQ668" i="1"/>
  <c r="AH669" i="1"/>
  <c r="AI669" i="1"/>
  <c r="AJ669" i="1"/>
  <c r="AK669" i="1"/>
  <c r="AL669" i="1"/>
  <c r="AM669" i="1"/>
  <c r="AN669" i="1"/>
  <c r="AO669" i="1"/>
  <c r="AP669" i="1"/>
  <c r="AQ669" i="1"/>
  <c r="AH670" i="1"/>
  <c r="AI670" i="1"/>
  <c r="AJ670" i="1"/>
  <c r="AK670" i="1"/>
  <c r="AL670" i="1"/>
  <c r="AM670" i="1"/>
  <c r="AN670" i="1"/>
  <c r="AO670" i="1"/>
  <c r="AP670" i="1"/>
  <c r="AQ670" i="1"/>
  <c r="AH671" i="1"/>
  <c r="AI671" i="1"/>
  <c r="AJ671" i="1"/>
  <c r="AK671" i="1"/>
  <c r="AL671" i="1"/>
  <c r="AM671" i="1"/>
  <c r="AN671" i="1"/>
  <c r="AO671" i="1"/>
  <c r="AP671" i="1"/>
  <c r="AQ671" i="1"/>
  <c r="AH672" i="1"/>
  <c r="AI672" i="1"/>
  <c r="AJ672" i="1"/>
  <c r="AK672" i="1"/>
  <c r="AL672" i="1"/>
  <c r="AM672" i="1"/>
  <c r="AN672" i="1"/>
  <c r="AO672" i="1"/>
  <c r="AP672" i="1"/>
  <c r="AQ672" i="1"/>
  <c r="AH673" i="1"/>
  <c r="AI673" i="1"/>
  <c r="AJ673" i="1"/>
  <c r="AK673" i="1"/>
  <c r="AL673" i="1"/>
  <c r="AM673" i="1"/>
  <c r="AN673" i="1"/>
  <c r="AO673" i="1"/>
  <c r="AP673" i="1"/>
  <c r="AQ673" i="1"/>
  <c r="AH674" i="1"/>
  <c r="AI674" i="1"/>
  <c r="AJ674" i="1"/>
  <c r="AK674" i="1"/>
  <c r="AL674" i="1"/>
  <c r="AM674" i="1"/>
  <c r="AN674" i="1"/>
  <c r="AO674" i="1"/>
  <c r="AP674" i="1"/>
  <c r="AQ674" i="1"/>
  <c r="AH675" i="1"/>
  <c r="AI675" i="1"/>
  <c r="AJ675" i="1"/>
  <c r="AK675" i="1"/>
  <c r="AL675" i="1"/>
  <c r="AM675" i="1"/>
  <c r="AN675" i="1"/>
  <c r="AO675" i="1"/>
  <c r="AP675" i="1"/>
  <c r="AQ675" i="1"/>
  <c r="AH676" i="1"/>
  <c r="AI676" i="1"/>
  <c r="AJ676" i="1"/>
  <c r="AK676" i="1"/>
  <c r="AL676" i="1"/>
  <c r="AM676" i="1"/>
  <c r="AN676" i="1"/>
  <c r="AO676" i="1"/>
  <c r="AP676" i="1"/>
  <c r="AQ676" i="1"/>
  <c r="AH677" i="1"/>
  <c r="AI677" i="1"/>
  <c r="AJ677" i="1"/>
  <c r="AK677" i="1"/>
  <c r="AL677" i="1"/>
  <c r="AM677" i="1"/>
  <c r="AN677" i="1"/>
  <c r="AO677" i="1"/>
  <c r="AP677" i="1"/>
  <c r="AQ677" i="1"/>
  <c r="AH678" i="1"/>
  <c r="AI678" i="1"/>
  <c r="AJ678" i="1"/>
  <c r="AK678" i="1"/>
  <c r="AL678" i="1"/>
  <c r="AM678" i="1"/>
  <c r="AN678" i="1"/>
  <c r="AO678" i="1"/>
  <c r="AP678" i="1"/>
  <c r="AQ678" i="1"/>
  <c r="AH679" i="1"/>
  <c r="AI679" i="1"/>
  <c r="AJ679" i="1"/>
  <c r="AK679" i="1"/>
  <c r="AL679" i="1"/>
  <c r="AM679" i="1"/>
  <c r="AN679" i="1"/>
  <c r="AO679" i="1"/>
  <c r="AP679" i="1"/>
  <c r="AQ679" i="1"/>
  <c r="AH680" i="1"/>
  <c r="AI680" i="1"/>
  <c r="AJ680" i="1"/>
  <c r="AK680" i="1"/>
  <c r="AL680" i="1"/>
  <c r="AM680" i="1"/>
  <c r="AN680" i="1"/>
  <c r="AO680" i="1"/>
  <c r="AP680" i="1"/>
  <c r="AQ680" i="1"/>
  <c r="AH681" i="1"/>
  <c r="AI681" i="1"/>
  <c r="AJ681" i="1"/>
  <c r="AK681" i="1"/>
  <c r="AL681" i="1"/>
  <c r="AM681" i="1"/>
  <c r="AN681" i="1"/>
  <c r="AO681" i="1"/>
  <c r="AP681" i="1"/>
  <c r="AQ681" i="1"/>
  <c r="AH682" i="1"/>
  <c r="AI682" i="1"/>
  <c r="AJ682" i="1"/>
  <c r="AK682" i="1"/>
  <c r="AL682" i="1"/>
  <c r="AM682" i="1"/>
  <c r="AN682" i="1"/>
  <c r="AO682" i="1"/>
  <c r="AP682" i="1"/>
  <c r="AQ682" i="1"/>
  <c r="AH683" i="1"/>
  <c r="AI683" i="1"/>
  <c r="AJ683" i="1"/>
  <c r="AK683" i="1"/>
  <c r="AL683" i="1"/>
  <c r="AM683" i="1"/>
  <c r="AN683" i="1"/>
  <c r="AO683" i="1"/>
  <c r="AP683" i="1"/>
  <c r="AQ683" i="1"/>
  <c r="AH684" i="1"/>
  <c r="AI684" i="1"/>
  <c r="AJ684" i="1"/>
  <c r="AK684" i="1"/>
  <c r="AL684" i="1"/>
  <c r="AM684" i="1"/>
  <c r="AN684" i="1"/>
  <c r="AO684" i="1"/>
  <c r="AP684" i="1"/>
  <c r="AQ684" i="1"/>
  <c r="AH685" i="1"/>
  <c r="AI685" i="1"/>
  <c r="AJ685" i="1"/>
  <c r="AK685" i="1"/>
  <c r="AL685" i="1"/>
  <c r="AM685" i="1"/>
  <c r="AN685" i="1"/>
  <c r="AO685" i="1"/>
  <c r="AP685" i="1"/>
  <c r="AQ685" i="1"/>
  <c r="AH686" i="1"/>
  <c r="AI686" i="1"/>
  <c r="AJ686" i="1"/>
  <c r="AK686" i="1"/>
  <c r="AL686" i="1"/>
  <c r="AM686" i="1"/>
  <c r="AN686" i="1"/>
  <c r="AO686" i="1"/>
  <c r="AP686" i="1"/>
  <c r="AQ686" i="1"/>
  <c r="AH687" i="1"/>
  <c r="AI687" i="1"/>
  <c r="AJ687" i="1"/>
  <c r="AK687" i="1"/>
  <c r="AL687" i="1"/>
  <c r="AM687" i="1"/>
  <c r="AN687" i="1"/>
  <c r="AO687" i="1"/>
  <c r="AP687" i="1"/>
  <c r="AQ687" i="1"/>
  <c r="AH688" i="1"/>
  <c r="AI688" i="1"/>
  <c r="AJ688" i="1"/>
  <c r="AK688" i="1"/>
  <c r="AL688" i="1"/>
  <c r="AM688" i="1"/>
  <c r="AN688" i="1"/>
  <c r="AO688" i="1"/>
  <c r="AP688" i="1"/>
  <c r="AQ688" i="1"/>
  <c r="AH689" i="1"/>
  <c r="AI689" i="1"/>
  <c r="AJ689" i="1"/>
  <c r="AK689" i="1"/>
  <c r="AL689" i="1"/>
  <c r="AM689" i="1"/>
  <c r="AN689" i="1"/>
  <c r="AO689" i="1"/>
  <c r="AP689" i="1"/>
  <c r="AQ689" i="1"/>
  <c r="AH690" i="1"/>
  <c r="AI690" i="1"/>
  <c r="AJ690" i="1"/>
  <c r="AK690" i="1"/>
  <c r="AL690" i="1"/>
  <c r="AM690" i="1"/>
  <c r="AN690" i="1"/>
  <c r="AO690" i="1"/>
  <c r="AP690" i="1"/>
  <c r="AQ690" i="1"/>
  <c r="AH691" i="1"/>
  <c r="AI691" i="1"/>
  <c r="AJ691" i="1"/>
  <c r="AK691" i="1"/>
  <c r="AL691" i="1"/>
  <c r="AM691" i="1"/>
  <c r="AN691" i="1"/>
  <c r="AO691" i="1"/>
  <c r="AP691" i="1"/>
  <c r="AQ691" i="1"/>
  <c r="AH692" i="1"/>
  <c r="AI692" i="1"/>
  <c r="AJ692" i="1"/>
  <c r="AK692" i="1"/>
  <c r="AL692" i="1"/>
  <c r="AM692" i="1"/>
  <c r="AN692" i="1"/>
  <c r="AO692" i="1"/>
  <c r="AP692" i="1"/>
  <c r="AQ692" i="1"/>
  <c r="AH693" i="1"/>
  <c r="AI693" i="1"/>
  <c r="AJ693" i="1"/>
  <c r="AK693" i="1"/>
  <c r="AL693" i="1"/>
  <c r="AM693" i="1"/>
  <c r="AN693" i="1"/>
  <c r="AO693" i="1"/>
  <c r="AP693" i="1"/>
  <c r="AQ693" i="1"/>
  <c r="AH694" i="1"/>
  <c r="AI694" i="1"/>
  <c r="AJ694" i="1"/>
  <c r="AK694" i="1"/>
  <c r="AL694" i="1"/>
  <c r="AM694" i="1"/>
  <c r="AN694" i="1"/>
  <c r="AO694" i="1"/>
  <c r="AP694" i="1"/>
  <c r="AQ694" i="1"/>
  <c r="AH695" i="1"/>
  <c r="AI695" i="1"/>
  <c r="AJ695" i="1"/>
  <c r="AK695" i="1"/>
  <c r="AL695" i="1"/>
  <c r="AM695" i="1"/>
  <c r="AN695" i="1"/>
  <c r="AO695" i="1"/>
  <c r="AP695" i="1"/>
  <c r="AQ695" i="1"/>
  <c r="AH696" i="1"/>
  <c r="AI696" i="1"/>
  <c r="AJ696" i="1"/>
  <c r="AK696" i="1"/>
  <c r="AL696" i="1"/>
  <c r="AM696" i="1"/>
  <c r="AN696" i="1"/>
  <c r="AO696" i="1"/>
  <c r="AP696" i="1"/>
  <c r="AQ696" i="1"/>
  <c r="AH697" i="1"/>
  <c r="AI697" i="1"/>
  <c r="AJ697" i="1"/>
  <c r="AK697" i="1"/>
  <c r="AL697" i="1"/>
  <c r="AM697" i="1"/>
  <c r="AN697" i="1"/>
  <c r="AO697" i="1"/>
  <c r="AP697" i="1"/>
  <c r="AQ697" i="1"/>
  <c r="AH698" i="1"/>
  <c r="AI698" i="1"/>
  <c r="AJ698" i="1"/>
  <c r="AK698" i="1"/>
  <c r="AL698" i="1"/>
  <c r="AM698" i="1"/>
  <c r="AN698" i="1"/>
  <c r="AO698" i="1"/>
  <c r="AP698" i="1"/>
  <c r="AQ698" i="1"/>
  <c r="AH699" i="1"/>
  <c r="AI699" i="1"/>
  <c r="AJ699" i="1"/>
  <c r="AK699" i="1"/>
  <c r="AL699" i="1"/>
  <c r="AM699" i="1"/>
  <c r="AN699" i="1"/>
  <c r="AO699" i="1"/>
  <c r="AP699" i="1"/>
  <c r="AQ699" i="1"/>
  <c r="AH700" i="1"/>
  <c r="AI700" i="1"/>
  <c r="AJ700" i="1"/>
  <c r="AK700" i="1"/>
  <c r="AL700" i="1"/>
  <c r="AM700" i="1"/>
  <c r="AN700" i="1"/>
  <c r="AO700" i="1"/>
  <c r="AP700" i="1"/>
  <c r="AQ700" i="1"/>
  <c r="AH701" i="1"/>
  <c r="AI701" i="1"/>
  <c r="AJ701" i="1"/>
  <c r="AK701" i="1"/>
  <c r="AL701" i="1"/>
  <c r="AM701" i="1"/>
  <c r="AN701" i="1"/>
  <c r="AO701" i="1"/>
  <c r="AP701" i="1"/>
  <c r="AQ701" i="1"/>
  <c r="AH702" i="1"/>
  <c r="AI702" i="1"/>
  <c r="AJ702" i="1"/>
  <c r="AK702" i="1"/>
  <c r="AL702" i="1"/>
  <c r="AM702" i="1"/>
  <c r="AN702" i="1"/>
  <c r="AO702" i="1"/>
  <c r="AP702" i="1"/>
  <c r="AQ702" i="1"/>
  <c r="AH703" i="1"/>
  <c r="AI703" i="1"/>
  <c r="AJ703" i="1"/>
  <c r="AK703" i="1"/>
  <c r="AL703" i="1"/>
  <c r="AM703" i="1"/>
  <c r="AN703" i="1"/>
  <c r="AO703" i="1"/>
  <c r="AP703" i="1"/>
  <c r="AQ703" i="1"/>
  <c r="AH704" i="1"/>
  <c r="AI704" i="1"/>
  <c r="AJ704" i="1"/>
  <c r="AK704" i="1"/>
  <c r="AL704" i="1"/>
  <c r="AM704" i="1"/>
  <c r="AN704" i="1"/>
  <c r="AO704" i="1"/>
  <c r="AP704" i="1"/>
  <c r="AQ704" i="1"/>
  <c r="AH705" i="1"/>
  <c r="AI705" i="1"/>
  <c r="AJ705" i="1"/>
  <c r="AK705" i="1"/>
  <c r="AL705" i="1"/>
  <c r="AM705" i="1"/>
  <c r="AN705" i="1"/>
  <c r="AO705" i="1"/>
  <c r="AP705" i="1"/>
  <c r="AQ705" i="1"/>
  <c r="AH706" i="1"/>
  <c r="AI706" i="1"/>
  <c r="AJ706" i="1"/>
  <c r="AK706" i="1"/>
  <c r="AL706" i="1"/>
  <c r="AM706" i="1"/>
  <c r="AN706" i="1"/>
  <c r="AO706" i="1"/>
  <c r="AP706" i="1"/>
  <c r="AQ706" i="1"/>
  <c r="AH707" i="1"/>
  <c r="AI707" i="1"/>
  <c r="AJ707" i="1"/>
  <c r="AK707" i="1"/>
  <c r="AL707" i="1"/>
  <c r="AM707" i="1"/>
  <c r="AN707" i="1"/>
  <c r="AO707" i="1"/>
  <c r="AP707" i="1"/>
  <c r="AQ707" i="1"/>
  <c r="AH708" i="1"/>
  <c r="AI708" i="1"/>
  <c r="AJ708" i="1"/>
  <c r="AK708" i="1"/>
  <c r="AL708" i="1"/>
  <c r="AM708" i="1"/>
  <c r="AN708" i="1"/>
  <c r="AO708" i="1"/>
  <c r="AP708" i="1"/>
  <c r="AQ708" i="1"/>
  <c r="AH709" i="1"/>
  <c r="AI709" i="1"/>
  <c r="AJ709" i="1"/>
  <c r="AK709" i="1"/>
  <c r="AL709" i="1"/>
  <c r="AM709" i="1"/>
  <c r="AN709" i="1"/>
  <c r="AO709" i="1"/>
  <c r="AP709" i="1"/>
  <c r="AQ709" i="1"/>
  <c r="AH710" i="1"/>
  <c r="AI710" i="1"/>
  <c r="AJ710" i="1"/>
  <c r="AK710" i="1"/>
  <c r="AL710" i="1"/>
  <c r="AM710" i="1"/>
  <c r="AN710" i="1"/>
  <c r="AO710" i="1"/>
  <c r="AP710" i="1"/>
  <c r="AQ710" i="1"/>
  <c r="AH711" i="1"/>
  <c r="AI711" i="1"/>
  <c r="AJ711" i="1"/>
  <c r="AK711" i="1"/>
  <c r="AL711" i="1"/>
  <c r="AM711" i="1"/>
  <c r="AN711" i="1"/>
  <c r="AO711" i="1"/>
  <c r="AP711" i="1"/>
  <c r="AQ711" i="1"/>
  <c r="AH712" i="1"/>
  <c r="AI712" i="1"/>
  <c r="AJ712" i="1"/>
  <c r="AK712" i="1"/>
  <c r="AL712" i="1"/>
  <c r="AM712" i="1"/>
  <c r="AN712" i="1"/>
  <c r="AO712" i="1"/>
  <c r="AP712" i="1"/>
  <c r="AQ712" i="1"/>
  <c r="AH713" i="1"/>
  <c r="AI713" i="1"/>
  <c r="AJ713" i="1"/>
  <c r="AK713" i="1"/>
  <c r="AL713" i="1"/>
  <c r="AM713" i="1"/>
  <c r="AN713" i="1"/>
  <c r="AO713" i="1"/>
  <c r="AP713" i="1"/>
  <c r="AQ713" i="1"/>
  <c r="AH714" i="1"/>
  <c r="AI714" i="1"/>
  <c r="AJ714" i="1"/>
  <c r="AK714" i="1"/>
  <c r="AL714" i="1"/>
  <c r="AM714" i="1"/>
  <c r="AN714" i="1"/>
  <c r="AO714" i="1"/>
  <c r="AP714" i="1"/>
  <c r="AQ714" i="1"/>
  <c r="AH715" i="1"/>
  <c r="AI715" i="1"/>
  <c r="AJ715" i="1"/>
  <c r="AK715" i="1"/>
  <c r="AL715" i="1"/>
  <c r="AM715" i="1"/>
  <c r="AN715" i="1"/>
  <c r="AO715" i="1"/>
  <c r="AP715" i="1"/>
  <c r="AQ715" i="1"/>
  <c r="AH716" i="1"/>
  <c r="AI716" i="1"/>
  <c r="AJ716" i="1"/>
  <c r="AK716" i="1"/>
  <c r="AL716" i="1"/>
  <c r="AM716" i="1"/>
  <c r="AN716" i="1"/>
  <c r="AO716" i="1"/>
  <c r="AP716" i="1"/>
  <c r="AQ716" i="1"/>
  <c r="AH717" i="1"/>
  <c r="AI717" i="1"/>
  <c r="AJ717" i="1"/>
  <c r="AK717" i="1"/>
  <c r="AL717" i="1"/>
  <c r="AM717" i="1"/>
  <c r="AN717" i="1"/>
  <c r="AO717" i="1"/>
  <c r="AP717" i="1"/>
  <c r="AQ717" i="1"/>
  <c r="AH718" i="1"/>
  <c r="AI718" i="1"/>
  <c r="AJ718" i="1"/>
  <c r="AK718" i="1"/>
  <c r="AL718" i="1"/>
  <c r="AM718" i="1"/>
  <c r="AN718" i="1"/>
  <c r="AO718" i="1"/>
  <c r="AP718" i="1"/>
  <c r="AQ718" i="1"/>
  <c r="AH719" i="1"/>
  <c r="AI719" i="1"/>
  <c r="AJ719" i="1"/>
  <c r="AK719" i="1"/>
  <c r="AL719" i="1"/>
  <c r="AM719" i="1"/>
  <c r="AN719" i="1"/>
  <c r="AO719" i="1"/>
  <c r="AP719" i="1"/>
  <c r="AQ719" i="1"/>
  <c r="AH720" i="1"/>
  <c r="AI720" i="1"/>
  <c r="AJ720" i="1"/>
  <c r="AK720" i="1"/>
  <c r="AL720" i="1"/>
  <c r="AM720" i="1"/>
  <c r="AN720" i="1"/>
  <c r="AO720" i="1"/>
  <c r="AP720" i="1"/>
  <c r="AQ720" i="1"/>
  <c r="AH721" i="1"/>
  <c r="AI721" i="1"/>
  <c r="AJ721" i="1"/>
  <c r="AK721" i="1"/>
  <c r="AL721" i="1"/>
  <c r="AM721" i="1"/>
  <c r="AN721" i="1"/>
  <c r="AO721" i="1"/>
  <c r="AP721" i="1"/>
  <c r="AQ721" i="1"/>
  <c r="AH722" i="1"/>
  <c r="AI722" i="1"/>
  <c r="AJ722" i="1"/>
  <c r="AK722" i="1"/>
  <c r="AL722" i="1"/>
  <c r="AM722" i="1"/>
  <c r="AN722" i="1"/>
  <c r="AO722" i="1"/>
  <c r="AP722" i="1"/>
  <c r="AQ722" i="1"/>
  <c r="AH723" i="1"/>
  <c r="AI723" i="1"/>
  <c r="AJ723" i="1"/>
  <c r="AK723" i="1"/>
  <c r="AL723" i="1"/>
  <c r="AM723" i="1"/>
  <c r="AN723" i="1"/>
  <c r="AO723" i="1"/>
  <c r="AP723" i="1"/>
  <c r="AQ723" i="1"/>
  <c r="AH724" i="1"/>
  <c r="AI724" i="1"/>
  <c r="AJ724" i="1"/>
  <c r="AK724" i="1"/>
  <c r="AL724" i="1"/>
  <c r="AM724" i="1"/>
  <c r="AN724" i="1"/>
  <c r="AO724" i="1"/>
  <c r="AP724" i="1"/>
  <c r="AQ724" i="1"/>
  <c r="AH725" i="1"/>
  <c r="AI725" i="1"/>
  <c r="AJ725" i="1"/>
  <c r="AK725" i="1"/>
  <c r="AL725" i="1"/>
  <c r="AM725" i="1"/>
  <c r="AN725" i="1"/>
  <c r="AO725" i="1"/>
  <c r="AP725" i="1"/>
  <c r="AQ725" i="1"/>
  <c r="AH726" i="1"/>
  <c r="AI726" i="1"/>
  <c r="AJ726" i="1"/>
  <c r="AK726" i="1"/>
  <c r="AL726" i="1"/>
  <c r="AM726" i="1"/>
  <c r="AN726" i="1"/>
  <c r="AO726" i="1"/>
  <c r="AP726" i="1"/>
  <c r="AQ726" i="1"/>
  <c r="AH727" i="1"/>
  <c r="AI727" i="1"/>
  <c r="AJ727" i="1"/>
  <c r="AK727" i="1"/>
  <c r="AL727" i="1"/>
  <c r="AM727" i="1"/>
  <c r="AN727" i="1"/>
  <c r="AO727" i="1"/>
  <c r="AP727" i="1"/>
  <c r="AQ727" i="1"/>
  <c r="AH728" i="1"/>
  <c r="AI728" i="1"/>
  <c r="AJ728" i="1"/>
  <c r="AK728" i="1"/>
  <c r="AL728" i="1"/>
  <c r="AM728" i="1"/>
  <c r="AN728" i="1"/>
  <c r="AO728" i="1"/>
  <c r="AP728" i="1"/>
  <c r="AQ728" i="1"/>
  <c r="AH729" i="1"/>
  <c r="AI729" i="1"/>
  <c r="AJ729" i="1"/>
  <c r="AK729" i="1"/>
  <c r="AL729" i="1"/>
  <c r="AM729" i="1"/>
  <c r="AN729" i="1"/>
  <c r="AO729" i="1"/>
  <c r="AP729" i="1"/>
  <c r="AQ729" i="1"/>
  <c r="AH730" i="1"/>
  <c r="AI730" i="1"/>
  <c r="AJ730" i="1"/>
  <c r="AK730" i="1"/>
  <c r="AL730" i="1"/>
  <c r="AM730" i="1"/>
  <c r="AN730" i="1"/>
  <c r="AO730" i="1"/>
  <c r="AP730" i="1"/>
  <c r="AQ730" i="1"/>
  <c r="AH731" i="1"/>
  <c r="AI731" i="1"/>
  <c r="AJ731" i="1"/>
  <c r="AK731" i="1"/>
  <c r="AL731" i="1"/>
  <c r="AM731" i="1"/>
  <c r="AN731" i="1"/>
  <c r="AO731" i="1"/>
  <c r="AP731" i="1"/>
  <c r="AQ731" i="1"/>
  <c r="AH732" i="1"/>
  <c r="AI732" i="1"/>
  <c r="AJ732" i="1"/>
  <c r="AK732" i="1"/>
  <c r="AL732" i="1"/>
  <c r="AM732" i="1"/>
  <c r="AN732" i="1"/>
  <c r="AO732" i="1"/>
  <c r="AP732" i="1"/>
  <c r="AQ732" i="1"/>
  <c r="AH733" i="1"/>
  <c r="AI733" i="1"/>
  <c r="AJ733" i="1"/>
  <c r="AK733" i="1"/>
  <c r="AL733" i="1"/>
  <c r="AM733" i="1"/>
  <c r="AN733" i="1"/>
  <c r="AO733" i="1"/>
  <c r="AP733" i="1"/>
  <c r="AQ733" i="1"/>
  <c r="AH734" i="1"/>
  <c r="AI734" i="1"/>
  <c r="AJ734" i="1"/>
  <c r="AK734" i="1"/>
  <c r="AL734" i="1"/>
  <c r="AM734" i="1"/>
  <c r="AN734" i="1"/>
  <c r="AO734" i="1"/>
  <c r="AP734" i="1"/>
  <c r="AQ734" i="1"/>
  <c r="AH735" i="1"/>
  <c r="AI735" i="1"/>
  <c r="AJ735" i="1"/>
  <c r="AK735" i="1"/>
  <c r="AL735" i="1"/>
  <c r="AM735" i="1"/>
  <c r="AN735" i="1"/>
  <c r="AO735" i="1"/>
  <c r="AP735" i="1"/>
  <c r="AQ735" i="1"/>
  <c r="AH736" i="1"/>
  <c r="AI736" i="1"/>
  <c r="AJ736" i="1"/>
  <c r="AK736" i="1"/>
  <c r="AL736" i="1"/>
  <c r="AM736" i="1"/>
  <c r="AN736" i="1"/>
  <c r="AO736" i="1"/>
  <c r="AP736" i="1"/>
  <c r="AQ736" i="1"/>
  <c r="AH737" i="1"/>
  <c r="AI737" i="1"/>
  <c r="AJ737" i="1"/>
  <c r="AK737" i="1"/>
  <c r="AL737" i="1"/>
  <c r="AM737" i="1"/>
  <c r="AN737" i="1"/>
  <c r="AO737" i="1"/>
  <c r="AP737" i="1"/>
  <c r="AQ737" i="1"/>
  <c r="AH738" i="1"/>
  <c r="AI738" i="1"/>
  <c r="AJ738" i="1"/>
  <c r="AK738" i="1"/>
  <c r="AL738" i="1"/>
  <c r="AM738" i="1"/>
  <c r="AN738" i="1"/>
  <c r="AO738" i="1"/>
  <c r="AP738" i="1"/>
  <c r="AQ738" i="1"/>
  <c r="AH739" i="1"/>
  <c r="AI739" i="1"/>
  <c r="AJ739" i="1"/>
  <c r="AK739" i="1"/>
  <c r="AL739" i="1"/>
  <c r="AM739" i="1"/>
  <c r="AN739" i="1"/>
  <c r="AO739" i="1"/>
  <c r="AP739" i="1"/>
  <c r="AQ739" i="1"/>
  <c r="AH740" i="1"/>
  <c r="AI740" i="1"/>
  <c r="AJ740" i="1"/>
  <c r="AK740" i="1"/>
  <c r="AL740" i="1"/>
  <c r="AM740" i="1"/>
  <c r="AN740" i="1"/>
  <c r="AO740" i="1"/>
  <c r="AP740" i="1"/>
  <c r="AQ740" i="1"/>
  <c r="AH741" i="1"/>
  <c r="AI741" i="1"/>
  <c r="AJ741" i="1"/>
  <c r="AK741" i="1"/>
  <c r="AL741" i="1"/>
  <c r="AM741" i="1"/>
  <c r="AN741" i="1"/>
  <c r="AO741" i="1"/>
  <c r="AP741" i="1"/>
  <c r="AQ741" i="1"/>
  <c r="AH742" i="1"/>
  <c r="AI742" i="1"/>
  <c r="AJ742" i="1"/>
  <c r="AK742" i="1"/>
  <c r="AL742" i="1"/>
  <c r="AM742" i="1"/>
  <c r="AN742" i="1"/>
  <c r="AO742" i="1"/>
  <c r="AP742" i="1"/>
  <c r="AQ742" i="1"/>
  <c r="AH743" i="1"/>
  <c r="AI743" i="1"/>
  <c r="AJ743" i="1"/>
  <c r="AK743" i="1"/>
  <c r="AL743" i="1"/>
  <c r="AM743" i="1"/>
  <c r="AN743" i="1"/>
  <c r="AO743" i="1"/>
  <c r="AP743" i="1"/>
  <c r="AQ743" i="1"/>
  <c r="AH744" i="1"/>
  <c r="AI744" i="1"/>
  <c r="AJ744" i="1"/>
  <c r="AK744" i="1"/>
  <c r="AL744" i="1"/>
  <c r="AM744" i="1"/>
  <c r="AN744" i="1"/>
  <c r="AO744" i="1"/>
  <c r="AP744" i="1"/>
  <c r="AQ744" i="1"/>
  <c r="AH745" i="1"/>
  <c r="AI745" i="1"/>
  <c r="AJ745" i="1"/>
  <c r="AK745" i="1"/>
  <c r="AL745" i="1"/>
  <c r="AM745" i="1"/>
  <c r="AN745" i="1"/>
  <c r="AO745" i="1"/>
  <c r="AP745" i="1"/>
  <c r="AQ745" i="1"/>
  <c r="AH746" i="1"/>
  <c r="AI746" i="1"/>
  <c r="AJ746" i="1"/>
  <c r="AK746" i="1"/>
  <c r="AL746" i="1"/>
  <c r="AM746" i="1"/>
  <c r="AN746" i="1"/>
  <c r="AO746" i="1"/>
  <c r="AP746" i="1"/>
  <c r="AQ746" i="1"/>
  <c r="AH747" i="1"/>
  <c r="AI747" i="1"/>
  <c r="AJ747" i="1"/>
  <c r="AK747" i="1"/>
  <c r="AL747" i="1"/>
  <c r="AM747" i="1"/>
  <c r="AN747" i="1"/>
  <c r="AO747" i="1"/>
  <c r="AP747" i="1"/>
  <c r="AQ747" i="1"/>
  <c r="AH748" i="1"/>
  <c r="AI748" i="1"/>
  <c r="AJ748" i="1"/>
  <c r="AK748" i="1"/>
  <c r="AL748" i="1"/>
  <c r="AM748" i="1"/>
  <c r="AN748" i="1"/>
  <c r="AO748" i="1"/>
  <c r="AP748" i="1"/>
  <c r="AQ748" i="1"/>
  <c r="AH749" i="1"/>
  <c r="AI749" i="1"/>
  <c r="AJ749" i="1"/>
  <c r="AK749" i="1"/>
  <c r="AL749" i="1"/>
  <c r="AM749" i="1"/>
  <c r="AN749" i="1"/>
  <c r="AO749" i="1"/>
  <c r="AP749" i="1"/>
  <c r="AQ749" i="1"/>
  <c r="AH750" i="1"/>
  <c r="AI750" i="1"/>
  <c r="AJ750" i="1"/>
  <c r="AK750" i="1"/>
  <c r="AL750" i="1"/>
  <c r="AM750" i="1"/>
  <c r="AN750" i="1"/>
  <c r="AO750" i="1"/>
  <c r="AP750" i="1"/>
  <c r="AQ750" i="1"/>
  <c r="AH751" i="1"/>
  <c r="AI751" i="1"/>
  <c r="AJ751" i="1"/>
  <c r="AK751" i="1"/>
  <c r="AL751" i="1"/>
  <c r="AM751" i="1"/>
  <c r="AN751" i="1"/>
  <c r="AO751" i="1"/>
  <c r="AP751" i="1"/>
  <c r="AQ751" i="1"/>
  <c r="AH752" i="1"/>
  <c r="AI752" i="1"/>
  <c r="AJ752" i="1"/>
  <c r="AK752" i="1"/>
  <c r="AL752" i="1"/>
  <c r="AM752" i="1"/>
  <c r="AN752" i="1"/>
  <c r="AO752" i="1"/>
  <c r="AP752" i="1"/>
  <c r="AQ752" i="1"/>
  <c r="AH753" i="1"/>
  <c r="AI753" i="1"/>
  <c r="AJ753" i="1"/>
  <c r="AK753" i="1"/>
  <c r="AL753" i="1"/>
  <c r="AM753" i="1"/>
  <c r="AN753" i="1"/>
  <c r="AO753" i="1"/>
  <c r="AP753" i="1"/>
  <c r="AQ753" i="1"/>
  <c r="AH754" i="1"/>
  <c r="AI754" i="1"/>
  <c r="AJ754" i="1"/>
  <c r="AK754" i="1"/>
  <c r="AL754" i="1"/>
  <c r="AM754" i="1"/>
  <c r="AN754" i="1"/>
  <c r="AO754" i="1"/>
  <c r="AP754" i="1"/>
  <c r="AQ754" i="1"/>
  <c r="AH755" i="1"/>
  <c r="AI755" i="1"/>
  <c r="AJ755" i="1"/>
  <c r="AK755" i="1"/>
  <c r="AL755" i="1"/>
  <c r="AM755" i="1"/>
  <c r="AN755" i="1"/>
  <c r="AO755" i="1"/>
  <c r="AP755" i="1"/>
  <c r="AQ755" i="1"/>
  <c r="AH756" i="1"/>
  <c r="AI756" i="1"/>
  <c r="AJ756" i="1"/>
  <c r="AK756" i="1"/>
  <c r="AL756" i="1"/>
  <c r="AM756" i="1"/>
  <c r="AN756" i="1"/>
  <c r="AO756" i="1"/>
  <c r="AP756" i="1"/>
  <c r="AQ756" i="1"/>
  <c r="AH757" i="1"/>
  <c r="AI757" i="1"/>
  <c r="AJ757" i="1"/>
  <c r="AK757" i="1"/>
  <c r="AL757" i="1"/>
  <c r="AM757" i="1"/>
  <c r="AN757" i="1"/>
  <c r="AO757" i="1"/>
  <c r="AP757" i="1"/>
  <c r="AQ757" i="1"/>
  <c r="AH758" i="1"/>
  <c r="AI758" i="1"/>
  <c r="AJ758" i="1"/>
  <c r="AK758" i="1"/>
  <c r="AL758" i="1"/>
  <c r="AM758" i="1"/>
  <c r="AN758" i="1"/>
  <c r="AO758" i="1"/>
  <c r="AP758" i="1"/>
  <c r="AQ758" i="1"/>
  <c r="AH759" i="1"/>
  <c r="AI759" i="1"/>
  <c r="AJ759" i="1"/>
  <c r="AK759" i="1"/>
  <c r="AL759" i="1"/>
  <c r="AM759" i="1"/>
  <c r="AN759" i="1"/>
  <c r="AO759" i="1"/>
  <c r="AP759" i="1"/>
  <c r="AQ759" i="1"/>
  <c r="AH760" i="1"/>
  <c r="AI760" i="1"/>
  <c r="AJ760" i="1"/>
  <c r="AK760" i="1"/>
  <c r="AL760" i="1"/>
  <c r="AM760" i="1"/>
  <c r="AN760" i="1"/>
  <c r="AO760" i="1"/>
  <c r="AP760" i="1"/>
  <c r="AQ760" i="1"/>
  <c r="AH761" i="1"/>
  <c r="AI761" i="1"/>
  <c r="AJ761" i="1"/>
  <c r="AK761" i="1"/>
  <c r="AL761" i="1"/>
  <c r="AM761" i="1"/>
  <c r="AN761" i="1"/>
  <c r="AO761" i="1"/>
  <c r="AP761" i="1"/>
  <c r="AQ761" i="1"/>
  <c r="AH762" i="1"/>
  <c r="AI762" i="1"/>
  <c r="AJ762" i="1"/>
  <c r="AK762" i="1"/>
  <c r="AL762" i="1"/>
  <c r="AM762" i="1"/>
  <c r="AN762" i="1"/>
  <c r="AO762" i="1"/>
  <c r="AP762" i="1"/>
  <c r="AQ762" i="1"/>
  <c r="AH763" i="1"/>
  <c r="AI763" i="1"/>
  <c r="AJ763" i="1"/>
  <c r="AK763" i="1"/>
  <c r="AL763" i="1"/>
  <c r="AM763" i="1"/>
  <c r="AN763" i="1"/>
  <c r="AO763" i="1"/>
  <c r="AP763" i="1"/>
  <c r="AQ763" i="1"/>
  <c r="AH764" i="1"/>
  <c r="AI764" i="1"/>
  <c r="AJ764" i="1"/>
  <c r="AK764" i="1"/>
  <c r="AL764" i="1"/>
  <c r="AM764" i="1"/>
  <c r="AN764" i="1"/>
  <c r="AO764" i="1"/>
  <c r="AP764" i="1"/>
  <c r="AQ764" i="1"/>
  <c r="AH765" i="1"/>
  <c r="AI765" i="1"/>
  <c r="AJ765" i="1"/>
  <c r="AK765" i="1"/>
  <c r="AL765" i="1"/>
  <c r="AM765" i="1"/>
  <c r="AN765" i="1"/>
  <c r="AO765" i="1"/>
  <c r="AP765" i="1"/>
  <c r="AQ765" i="1"/>
  <c r="AH766" i="1"/>
  <c r="AI766" i="1"/>
  <c r="AJ766" i="1"/>
  <c r="AK766" i="1"/>
  <c r="AL766" i="1"/>
  <c r="AM766" i="1"/>
  <c r="AN766" i="1"/>
  <c r="AO766" i="1"/>
  <c r="AP766" i="1"/>
  <c r="AQ766" i="1"/>
  <c r="AH767" i="1"/>
  <c r="AI767" i="1"/>
  <c r="AJ767" i="1"/>
  <c r="AK767" i="1"/>
  <c r="AL767" i="1"/>
  <c r="AM767" i="1"/>
  <c r="AN767" i="1"/>
  <c r="AO767" i="1"/>
  <c r="AP767" i="1"/>
  <c r="AQ767" i="1"/>
  <c r="AH768" i="1"/>
  <c r="AI768" i="1"/>
  <c r="AJ768" i="1"/>
  <c r="AK768" i="1"/>
  <c r="AL768" i="1"/>
  <c r="AM768" i="1"/>
  <c r="AN768" i="1"/>
  <c r="AO768" i="1"/>
  <c r="AP768" i="1"/>
  <c r="AQ768" i="1"/>
  <c r="AH769" i="1"/>
  <c r="AI769" i="1"/>
  <c r="AJ769" i="1"/>
  <c r="AK769" i="1"/>
  <c r="AL769" i="1"/>
  <c r="AM769" i="1"/>
  <c r="AN769" i="1"/>
  <c r="AO769" i="1"/>
  <c r="AP769" i="1"/>
  <c r="AQ769" i="1"/>
  <c r="AH770" i="1"/>
  <c r="AI770" i="1"/>
  <c r="AJ770" i="1"/>
  <c r="AK770" i="1"/>
  <c r="AL770" i="1"/>
  <c r="AM770" i="1"/>
  <c r="AN770" i="1"/>
  <c r="AO770" i="1"/>
  <c r="AP770" i="1"/>
  <c r="AQ770" i="1"/>
  <c r="AH771" i="1"/>
  <c r="AI771" i="1"/>
  <c r="AJ771" i="1"/>
  <c r="AK771" i="1"/>
  <c r="AL771" i="1"/>
  <c r="AM771" i="1"/>
  <c r="AN771" i="1"/>
  <c r="AO771" i="1"/>
  <c r="AP771" i="1"/>
  <c r="AQ771" i="1"/>
  <c r="AH772" i="1"/>
  <c r="AI772" i="1"/>
  <c r="AJ772" i="1"/>
  <c r="AK772" i="1"/>
  <c r="AL772" i="1"/>
  <c r="AM772" i="1"/>
  <c r="AN772" i="1"/>
  <c r="AO772" i="1"/>
  <c r="AP772" i="1"/>
  <c r="AQ772" i="1"/>
  <c r="AH773" i="1"/>
  <c r="AI773" i="1"/>
  <c r="AJ773" i="1"/>
  <c r="AK773" i="1"/>
  <c r="AL773" i="1"/>
  <c r="AM773" i="1"/>
  <c r="AN773" i="1"/>
  <c r="AO773" i="1"/>
  <c r="AP773" i="1"/>
  <c r="AQ773" i="1"/>
  <c r="AH774" i="1"/>
  <c r="AI774" i="1"/>
  <c r="AJ774" i="1"/>
  <c r="AK774" i="1"/>
  <c r="AL774" i="1"/>
  <c r="AM774" i="1"/>
  <c r="AN774" i="1"/>
  <c r="AO774" i="1"/>
  <c r="AP774" i="1"/>
  <c r="AQ774" i="1"/>
  <c r="AH775" i="1"/>
  <c r="AI775" i="1"/>
  <c r="AJ775" i="1"/>
  <c r="AK775" i="1"/>
  <c r="AL775" i="1"/>
  <c r="AM775" i="1"/>
  <c r="AN775" i="1"/>
  <c r="AO775" i="1"/>
  <c r="AP775" i="1"/>
  <c r="AQ775" i="1"/>
  <c r="AH776" i="1"/>
  <c r="AI776" i="1"/>
  <c r="AJ776" i="1"/>
  <c r="AK776" i="1"/>
  <c r="AL776" i="1"/>
  <c r="AM776" i="1"/>
  <c r="AN776" i="1"/>
  <c r="AO776" i="1"/>
  <c r="AP776" i="1"/>
  <c r="AQ776" i="1"/>
  <c r="AH777" i="1"/>
  <c r="AI777" i="1"/>
  <c r="AJ777" i="1"/>
  <c r="AK777" i="1"/>
  <c r="AL777" i="1"/>
  <c r="AM777" i="1"/>
  <c r="AN777" i="1"/>
  <c r="AO777" i="1"/>
  <c r="AP777" i="1"/>
  <c r="AQ777" i="1"/>
  <c r="AH778" i="1"/>
  <c r="AI778" i="1"/>
  <c r="AJ778" i="1"/>
  <c r="AK778" i="1"/>
  <c r="AL778" i="1"/>
  <c r="AM778" i="1"/>
  <c r="AN778" i="1"/>
  <c r="AO778" i="1"/>
  <c r="AP778" i="1"/>
  <c r="AQ778" i="1"/>
  <c r="AH779" i="1"/>
  <c r="AI779" i="1"/>
  <c r="AJ779" i="1"/>
  <c r="AK779" i="1"/>
  <c r="AL779" i="1"/>
  <c r="AM779" i="1"/>
  <c r="AN779" i="1"/>
  <c r="AO779" i="1"/>
  <c r="AP779" i="1"/>
  <c r="AQ779" i="1"/>
  <c r="AH780" i="1"/>
  <c r="AI780" i="1"/>
  <c r="AJ780" i="1"/>
  <c r="AK780" i="1"/>
  <c r="AL780" i="1"/>
  <c r="AM780" i="1"/>
  <c r="AN780" i="1"/>
  <c r="AO780" i="1"/>
  <c r="AP780" i="1"/>
  <c r="AQ780" i="1"/>
  <c r="AH781" i="1"/>
  <c r="AI781" i="1"/>
  <c r="AJ781" i="1"/>
  <c r="AK781" i="1"/>
  <c r="AL781" i="1"/>
  <c r="AM781" i="1"/>
  <c r="AN781" i="1"/>
  <c r="AO781" i="1"/>
  <c r="AP781" i="1"/>
  <c r="AQ781" i="1"/>
  <c r="AH782" i="1"/>
  <c r="AI782" i="1"/>
  <c r="AJ782" i="1"/>
  <c r="AK782" i="1"/>
  <c r="AL782" i="1"/>
  <c r="AM782" i="1"/>
  <c r="AN782" i="1"/>
  <c r="AO782" i="1"/>
  <c r="AP782" i="1"/>
  <c r="AQ782" i="1"/>
  <c r="AH783" i="1"/>
  <c r="AI783" i="1"/>
  <c r="AJ783" i="1"/>
  <c r="AK783" i="1"/>
  <c r="AL783" i="1"/>
  <c r="AM783" i="1"/>
  <c r="AN783" i="1"/>
  <c r="AO783" i="1"/>
  <c r="AP783" i="1"/>
  <c r="AQ783" i="1"/>
  <c r="AH784" i="1"/>
  <c r="AI784" i="1"/>
  <c r="AJ784" i="1"/>
  <c r="AK784" i="1"/>
  <c r="AL784" i="1"/>
  <c r="AM784" i="1"/>
  <c r="AN784" i="1"/>
  <c r="AO784" i="1"/>
  <c r="AP784" i="1"/>
  <c r="AQ784" i="1"/>
  <c r="AH785" i="1"/>
  <c r="AI785" i="1"/>
  <c r="AJ785" i="1"/>
  <c r="AK785" i="1"/>
  <c r="AL785" i="1"/>
  <c r="AM785" i="1"/>
  <c r="AN785" i="1"/>
  <c r="AO785" i="1"/>
  <c r="AP785" i="1"/>
  <c r="AQ785" i="1"/>
  <c r="AH786" i="1"/>
  <c r="AI786" i="1"/>
  <c r="AJ786" i="1"/>
  <c r="AK786" i="1"/>
  <c r="AL786" i="1"/>
  <c r="AM786" i="1"/>
  <c r="AN786" i="1"/>
  <c r="AO786" i="1"/>
  <c r="AP786" i="1"/>
  <c r="AQ786" i="1"/>
  <c r="AH787" i="1"/>
  <c r="AI787" i="1"/>
  <c r="AJ787" i="1"/>
  <c r="AK787" i="1"/>
  <c r="AL787" i="1"/>
  <c r="AM787" i="1"/>
  <c r="AN787" i="1"/>
  <c r="AO787" i="1"/>
  <c r="AP787" i="1"/>
  <c r="AQ787" i="1"/>
  <c r="AH788" i="1"/>
  <c r="AI788" i="1"/>
  <c r="AJ788" i="1"/>
  <c r="AK788" i="1"/>
  <c r="AL788" i="1"/>
  <c r="AM788" i="1"/>
  <c r="AN788" i="1"/>
  <c r="AO788" i="1"/>
  <c r="AP788" i="1"/>
  <c r="AQ788" i="1"/>
  <c r="AH789" i="1"/>
  <c r="AI789" i="1"/>
  <c r="AJ789" i="1"/>
  <c r="AK789" i="1"/>
  <c r="AL789" i="1"/>
  <c r="AM789" i="1"/>
  <c r="AN789" i="1"/>
  <c r="AO789" i="1"/>
  <c r="AP789" i="1"/>
  <c r="AQ789" i="1"/>
  <c r="AH790" i="1"/>
  <c r="AI790" i="1"/>
  <c r="AJ790" i="1"/>
  <c r="AK790" i="1"/>
  <c r="AL790" i="1"/>
  <c r="AM790" i="1"/>
  <c r="AN790" i="1"/>
  <c r="AO790" i="1"/>
  <c r="AP790" i="1"/>
  <c r="AQ790" i="1"/>
  <c r="AH791" i="1"/>
  <c r="AI791" i="1"/>
  <c r="AJ791" i="1"/>
  <c r="AK791" i="1"/>
  <c r="AL791" i="1"/>
  <c r="AM791" i="1"/>
  <c r="AN791" i="1"/>
  <c r="AO791" i="1"/>
  <c r="AP791" i="1"/>
  <c r="AQ791" i="1"/>
  <c r="AH792" i="1"/>
  <c r="AI792" i="1"/>
  <c r="AJ792" i="1"/>
  <c r="AK792" i="1"/>
  <c r="AL792" i="1"/>
  <c r="AM792" i="1"/>
  <c r="AN792" i="1"/>
  <c r="AO792" i="1"/>
  <c r="AP792" i="1"/>
  <c r="AQ792" i="1"/>
  <c r="AH793" i="1"/>
  <c r="AI793" i="1"/>
  <c r="AJ793" i="1"/>
  <c r="AK793" i="1"/>
  <c r="AL793" i="1"/>
  <c r="AM793" i="1"/>
  <c r="AN793" i="1"/>
  <c r="AO793" i="1"/>
  <c r="AP793" i="1"/>
  <c r="AQ793" i="1"/>
  <c r="AH794" i="1"/>
  <c r="AI794" i="1"/>
  <c r="AJ794" i="1"/>
  <c r="AK794" i="1"/>
  <c r="AL794" i="1"/>
  <c r="AM794" i="1"/>
  <c r="AN794" i="1"/>
  <c r="AO794" i="1"/>
  <c r="AP794" i="1"/>
  <c r="AQ794" i="1"/>
  <c r="AH795" i="1"/>
  <c r="AI795" i="1"/>
  <c r="AJ795" i="1"/>
  <c r="AK795" i="1"/>
  <c r="AL795" i="1"/>
  <c r="AM795" i="1"/>
  <c r="AN795" i="1"/>
  <c r="AO795" i="1"/>
  <c r="AP795" i="1"/>
  <c r="AQ795" i="1"/>
  <c r="AH796" i="1"/>
  <c r="AI796" i="1"/>
  <c r="AJ796" i="1"/>
  <c r="AK796" i="1"/>
  <c r="AL796" i="1"/>
  <c r="AM796" i="1"/>
  <c r="AN796" i="1"/>
  <c r="AO796" i="1"/>
  <c r="AP796" i="1"/>
  <c r="AQ796" i="1"/>
  <c r="AH797" i="1"/>
  <c r="AI797" i="1"/>
  <c r="AJ797" i="1"/>
  <c r="AK797" i="1"/>
  <c r="AL797" i="1"/>
  <c r="AM797" i="1"/>
  <c r="AN797" i="1"/>
  <c r="AO797" i="1"/>
  <c r="AP797" i="1"/>
  <c r="AQ797" i="1"/>
  <c r="AH798" i="1"/>
  <c r="AI798" i="1"/>
  <c r="AJ798" i="1"/>
  <c r="AK798" i="1"/>
  <c r="AL798" i="1"/>
  <c r="AM798" i="1"/>
  <c r="AN798" i="1"/>
  <c r="AO798" i="1"/>
  <c r="AP798" i="1"/>
  <c r="AQ798" i="1"/>
  <c r="AH799" i="1"/>
  <c r="AI799" i="1"/>
  <c r="AJ799" i="1"/>
  <c r="AK799" i="1"/>
  <c r="AL799" i="1"/>
  <c r="AM799" i="1"/>
  <c r="AN799" i="1"/>
  <c r="AO799" i="1"/>
  <c r="AP799" i="1"/>
  <c r="AQ799" i="1"/>
  <c r="AH800" i="1"/>
  <c r="AI800" i="1"/>
  <c r="AJ800" i="1"/>
  <c r="AK800" i="1"/>
  <c r="AL800" i="1"/>
  <c r="AM800" i="1"/>
  <c r="AN800" i="1"/>
  <c r="AO800" i="1"/>
  <c r="AP800" i="1"/>
  <c r="AQ800" i="1"/>
  <c r="AH801" i="1"/>
  <c r="AI801" i="1"/>
  <c r="AJ801" i="1"/>
  <c r="AK801" i="1"/>
  <c r="AL801" i="1"/>
  <c r="AM801" i="1"/>
  <c r="AN801" i="1"/>
  <c r="AO801" i="1"/>
  <c r="AP801" i="1"/>
  <c r="AQ801" i="1"/>
  <c r="AH802" i="1"/>
  <c r="AI802" i="1"/>
  <c r="AJ802" i="1"/>
  <c r="AK802" i="1"/>
  <c r="AL802" i="1"/>
  <c r="AM802" i="1"/>
  <c r="AN802" i="1"/>
  <c r="AO802" i="1"/>
  <c r="AP802" i="1"/>
  <c r="AQ802" i="1"/>
  <c r="AH803" i="1"/>
  <c r="AI803" i="1"/>
  <c r="AJ803" i="1"/>
  <c r="AK803" i="1"/>
  <c r="AL803" i="1"/>
  <c r="AM803" i="1"/>
  <c r="AN803" i="1"/>
  <c r="AO803" i="1"/>
  <c r="AP803" i="1"/>
  <c r="AQ803" i="1"/>
  <c r="AH804" i="1"/>
  <c r="AI804" i="1"/>
  <c r="AJ804" i="1"/>
  <c r="AK804" i="1"/>
  <c r="AL804" i="1"/>
  <c r="AM804" i="1"/>
  <c r="AN804" i="1"/>
  <c r="AO804" i="1"/>
  <c r="AP804" i="1"/>
  <c r="AQ804" i="1"/>
  <c r="AH805" i="1"/>
  <c r="AI805" i="1"/>
  <c r="AJ805" i="1"/>
  <c r="AK805" i="1"/>
  <c r="AL805" i="1"/>
  <c r="AM805" i="1"/>
  <c r="AN805" i="1"/>
  <c r="AO805" i="1"/>
  <c r="AP805" i="1"/>
  <c r="AQ805" i="1"/>
  <c r="AH806" i="1"/>
  <c r="AI806" i="1"/>
  <c r="AJ806" i="1"/>
  <c r="AK806" i="1"/>
  <c r="AL806" i="1"/>
  <c r="AM806" i="1"/>
  <c r="AN806" i="1"/>
  <c r="AO806" i="1"/>
  <c r="AP806" i="1"/>
  <c r="AQ806" i="1"/>
  <c r="AH807" i="1"/>
  <c r="AI807" i="1"/>
  <c r="AJ807" i="1"/>
  <c r="AK807" i="1"/>
  <c r="AL807" i="1"/>
  <c r="AM807" i="1"/>
  <c r="AN807" i="1"/>
  <c r="AO807" i="1"/>
  <c r="AP807" i="1"/>
  <c r="AQ807" i="1"/>
  <c r="AH808" i="1"/>
  <c r="AI808" i="1"/>
  <c r="AJ808" i="1"/>
  <c r="AK808" i="1"/>
  <c r="AL808" i="1"/>
  <c r="AM808" i="1"/>
  <c r="AN808" i="1"/>
  <c r="AO808" i="1"/>
  <c r="AP808" i="1"/>
  <c r="AQ808" i="1"/>
  <c r="AH809" i="1"/>
  <c r="AI809" i="1"/>
  <c r="AJ809" i="1"/>
  <c r="AK809" i="1"/>
  <c r="AL809" i="1"/>
  <c r="AM809" i="1"/>
  <c r="AN809" i="1"/>
  <c r="AO809" i="1"/>
  <c r="AP809" i="1"/>
  <c r="AQ809" i="1"/>
  <c r="AH810" i="1"/>
  <c r="AI810" i="1"/>
  <c r="AJ810" i="1"/>
  <c r="AK810" i="1"/>
  <c r="AL810" i="1"/>
  <c r="AM810" i="1"/>
  <c r="AN810" i="1"/>
  <c r="AO810" i="1"/>
  <c r="AP810" i="1"/>
  <c r="AQ810" i="1"/>
  <c r="AH811" i="1"/>
  <c r="AI811" i="1"/>
  <c r="AJ811" i="1"/>
  <c r="AK811" i="1"/>
  <c r="AL811" i="1"/>
  <c r="AM811" i="1"/>
  <c r="AN811" i="1"/>
  <c r="AO811" i="1"/>
  <c r="AP811" i="1"/>
  <c r="AQ811" i="1"/>
  <c r="AH812" i="1"/>
  <c r="AI812" i="1"/>
  <c r="AJ812" i="1"/>
  <c r="AK812" i="1"/>
  <c r="AL812" i="1"/>
  <c r="AM812" i="1"/>
  <c r="AN812" i="1"/>
  <c r="AO812" i="1"/>
  <c r="AP812" i="1"/>
  <c r="AQ812" i="1"/>
  <c r="AH813" i="1"/>
  <c r="AI813" i="1"/>
  <c r="AJ813" i="1"/>
  <c r="AK813" i="1"/>
  <c r="AL813" i="1"/>
  <c r="AM813" i="1"/>
  <c r="AN813" i="1"/>
  <c r="AO813" i="1"/>
  <c r="AP813" i="1"/>
  <c r="AQ813" i="1"/>
  <c r="AH814" i="1"/>
  <c r="AI814" i="1"/>
  <c r="AJ814" i="1"/>
  <c r="AK814" i="1"/>
  <c r="AL814" i="1"/>
  <c r="AM814" i="1"/>
  <c r="AN814" i="1"/>
  <c r="AO814" i="1"/>
  <c r="AP814" i="1"/>
  <c r="AQ814" i="1"/>
  <c r="AH815" i="1"/>
  <c r="AI815" i="1"/>
  <c r="AJ815" i="1"/>
  <c r="AK815" i="1"/>
  <c r="AL815" i="1"/>
  <c r="AM815" i="1"/>
  <c r="AN815" i="1"/>
  <c r="AO815" i="1"/>
  <c r="AP815" i="1"/>
  <c r="AQ815" i="1"/>
  <c r="AH816" i="1"/>
  <c r="AI816" i="1"/>
  <c r="AJ816" i="1"/>
  <c r="AK816" i="1"/>
  <c r="AL816" i="1"/>
  <c r="AM816" i="1"/>
  <c r="AN816" i="1"/>
  <c r="AO816" i="1"/>
  <c r="AP816" i="1"/>
  <c r="AQ816" i="1"/>
  <c r="AH817" i="1"/>
  <c r="AI817" i="1"/>
  <c r="AJ817" i="1"/>
  <c r="AK817" i="1"/>
  <c r="AL817" i="1"/>
  <c r="AM817" i="1"/>
  <c r="AN817" i="1"/>
  <c r="AO817" i="1"/>
  <c r="AP817" i="1"/>
  <c r="AQ817" i="1"/>
  <c r="AH818" i="1"/>
  <c r="AI818" i="1"/>
  <c r="AJ818" i="1"/>
  <c r="AK818" i="1"/>
  <c r="AL818" i="1"/>
  <c r="AM818" i="1"/>
  <c r="AN818" i="1"/>
  <c r="AO818" i="1"/>
  <c r="AP818" i="1"/>
  <c r="AQ818" i="1"/>
  <c r="AH819" i="1"/>
  <c r="AI819" i="1"/>
  <c r="AJ819" i="1"/>
  <c r="AK819" i="1"/>
  <c r="AL819" i="1"/>
  <c r="AM819" i="1"/>
  <c r="AN819" i="1"/>
  <c r="AO819" i="1"/>
  <c r="AP819" i="1"/>
  <c r="AQ819" i="1"/>
  <c r="AH820" i="1"/>
  <c r="AI820" i="1"/>
  <c r="AJ820" i="1"/>
  <c r="AK820" i="1"/>
  <c r="AL820" i="1"/>
  <c r="AM820" i="1"/>
  <c r="AN820" i="1"/>
  <c r="AO820" i="1"/>
  <c r="AP820" i="1"/>
  <c r="AQ820" i="1"/>
  <c r="AH821" i="1"/>
  <c r="AI821" i="1"/>
  <c r="AJ821" i="1"/>
  <c r="AK821" i="1"/>
  <c r="AL821" i="1"/>
  <c r="AM821" i="1"/>
  <c r="AN821" i="1"/>
  <c r="AO821" i="1"/>
  <c r="AP821" i="1"/>
  <c r="AQ821" i="1"/>
  <c r="AH822" i="1"/>
  <c r="AI822" i="1"/>
  <c r="AJ822" i="1"/>
  <c r="AK822" i="1"/>
  <c r="AL822" i="1"/>
  <c r="AM822" i="1"/>
  <c r="AN822" i="1"/>
  <c r="AO822" i="1"/>
  <c r="AP822" i="1"/>
  <c r="AQ822" i="1"/>
  <c r="AH823" i="1"/>
  <c r="AI823" i="1"/>
  <c r="AJ823" i="1"/>
  <c r="AK823" i="1"/>
  <c r="AL823" i="1"/>
  <c r="AM823" i="1"/>
  <c r="AN823" i="1"/>
  <c r="AO823" i="1"/>
  <c r="AP823" i="1"/>
  <c r="AQ823" i="1"/>
  <c r="AH824" i="1"/>
  <c r="AI824" i="1"/>
  <c r="AJ824" i="1"/>
  <c r="AK824" i="1"/>
  <c r="AL824" i="1"/>
  <c r="AM824" i="1"/>
  <c r="AN824" i="1"/>
  <c r="AO824" i="1"/>
  <c r="AP824" i="1"/>
  <c r="AQ824" i="1"/>
  <c r="AH825" i="1"/>
  <c r="AI825" i="1"/>
  <c r="AJ825" i="1"/>
  <c r="AK825" i="1"/>
  <c r="AL825" i="1"/>
  <c r="AM825" i="1"/>
  <c r="AN825" i="1"/>
  <c r="AO825" i="1"/>
  <c r="AP825" i="1"/>
  <c r="AQ825" i="1"/>
  <c r="AH826" i="1"/>
  <c r="AI826" i="1"/>
  <c r="AJ826" i="1"/>
  <c r="AK826" i="1"/>
  <c r="AL826" i="1"/>
  <c r="AM826" i="1"/>
  <c r="AN826" i="1"/>
  <c r="AO826" i="1"/>
  <c r="AP826" i="1"/>
  <c r="AQ826" i="1"/>
  <c r="AH827" i="1"/>
  <c r="AI827" i="1"/>
  <c r="AJ827" i="1"/>
  <c r="AK827" i="1"/>
  <c r="AL827" i="1"/>
  <c r="AM827" i="1"/>
  <c r="AN827" i="1"/>
  <c r="AO827" i="1"/>
  <c r="AP827" i="1"/>
  <c r="AQ827" i="1"/>
  <c r="AH828" i="1"/>
  <c r="AI828" i="1"/>
  <c r="AJ828" i="1"/>
  <c r="AK828" i="1"/>
  <c r="AL828" i="1"/>
  <c r="AM828" i="1"/>
  <c r="AN828" i="1"/>
  <c r="AO828" i="1"/>
  <c r="AP828" i="1"/>
  <c r="AQ828" i="1"/>
  <c r="AH829" i="1"/>
  <c r="AI829" i="1"/>
  <c r="AJ829" i="1"/>
  <c r="AK829" i="1"/>
  <c r="AL829" i="1"/>
  <c r="AM829" i="1"/>
  <c r="AN829" i="1"/>
  <c r="AO829" i="1"/>
  <c r="AP829" i="1"/>
  <c r="AQ829" i="1"/>
  <c r="AH830" i="1"/>
  <c r="AI830" i="1"/>
  <c r="AJ830" i="1"/>
  <c r="AK830" i="1"/>
  <c r="AL830" i="1"/>
  <c r="AM830" i="1"/>
  <c r="AN830" i="1"/>
  <c r="AO830" i="1"/>
  <c r="AP830" i="1"/>
  <c r="AQ830" i="1"/>
  <c r="AH831" i="1"/>
  <c r="AI831" i="1"/>
  <c r="AJ831" i="1"/>
  <c r="AK831" i="1"/>
  <c r="AL831" i="1"/>
  <c r="AM831" i="1"/>
  <c r="AN831" i="1"/>
  <c r="AO831" i="1"/>
  <c r="AP831" i="1"/>
  <c r="AQ831" i="1"/>
  <c r="AH832" i="1"/>
  <c r="AI832" i="1"/>
  <c r="AJ832" i="1"/>
  <c r="AK832" i="1"/>
  <c r="AL832" i="1"/>
  <c r="AM832" i="1"/>
  <c r="AN832" i="1"/>
  <c r="AO832" i="1"/>
  <c r="AP832" i="1"/>
  <c r="AQ832" i="1"/>
  <c r="AH833" i="1"/>
  <c r="AI833" i="1"/>
  <c r="AJ833" i="1"/>
  <c r="AK833" i="1"/>
  <c r="AL833" i="1"/>
  <c r="AM833" i="1"/>
  <c r="AN833" i="1"/>
  <c r="AO833" i="1"/>
  <c r="AP833" i="1"/>
  <c r="AQ833" i="1"/>
  <c r="AH834" i="1"/>
  <c r="AI834" i="1"/>
  <c r="AJ834" i="1"/>
  <c r="AK834" i="1"/>
  <c r="AL834" i="1"/>
  <c r="AM834" i="1"/>
  <c r="AN834" i="1"/>
  <c r="AO834" i="1"/>
  <c r="AP834" i="1"/>
  <c r="AQ834" i="1"/>
  <c r="AH835" i="1"/>
  <c r="AI835" i="1"/>
  <c r="AJ835" i="1"/>
  <c r="AK835" i="1"/>
  <c r="AL835" i="1"/>
  <c r="AM835" i="1"/>
  <c r="AN835" i="1"/>
  <c r="AO835" i="1"/>
  <c r="AP835" i="1"/>
  <c r="AQ835" i="1"/>
  <c r="AH836" i="1"/>
  <c r="AI836" i="1"/>
  <c r="AJ836" i="1"/>
  <c r="AK836" i="1"/>
  <c r="AL836" i="1"/>
  <c r="AM836" i="1"/>
  <c r="AN836" i="1"/>
  <c r="AO836" i="1"/>
  <c r="AP836" i="1"/>
  <c r="AQ836" i="1"/>
  <c r="AH837" i="1"/>
  <c r="AI837" i="1"/>
  <c r="AJ837" i="1"/>
  <c r="AK837" i="1"/>
  <c r="AL837" i="1"/>
  <c r="AM837" i="1"/>
  <c r="AN837" i="1"/>
  <c r="AO837" i="1"/>
  <c r="AP837" i="1"/>
  <c r="AQ837" i="1"/>
  <c r="AH838" i="1"/>
  <c r="AI838" i="1"/>
  <c r="AJ838" i="1"/>
  <c r="AK838" i="1"/>
  <c r="AL838" i="1"/>
  <c r="AM838" i="1"/>
  <c r="AN838" i="1"/>
  <c r="AO838" i="1"/>
  <c r="AP838" i="1"/>
  <c r="AQ838" i="1"/>
  <c r="AH839" i="1"/>
  <c r="AI839" i="1"/>
  <c r="AJ839" i="1"/>
  <c r="AK839" i="1"/>
  <c r="AL839" i="1"/>
  <c r="AM839" i="1"/>
  <c r="AN839" i="1"/>
  <c r="AO839" i="1"/>
  <c r="AP839" i="1"/>
  <c r="AQ839" i="1"/>
  <c r="AH840" i="1"/>
  <c r="AI840" i="1"/>
  <c r="AJ840" i="1"/>
  <c r="AK840" i="1"/>
  <c r="AL840" i="1"/>
  <c r="AM840" i="1"/>
  <c r="AN840" i="1"/>
  <c r="AO840" i="1"/>
  <c r="AP840" i="1"/>
  <c r="AQ840" i="1"/>
  <c r="AH841" i="1"/>
  <c r="AI841" i="1"/>
  <c r="AJ841" i="1"/>
  <c r="AK841" i="1"/>
  <c r="AL841" i="1"/>
  <c r="AM841" i="1"/>
  <c r="AN841" i="1"/>
  <c r="AO841" i="1"/>
  <c r="AP841" i="1"/>
  <c r="AQ841" i="1"/>
  <c r="AH842" i="1"/>
  <c r="AI842" i="1"/>
  <c r="AJ842" i="1"/>
  <c r="AK842" i="1"/>
  <c r="AL842" i="1"/>
  <c r="AM842" i="1"/>
  <c r="AN842" i="1"/>
  <c r="AO842" i="1"/>
  <c r="AP842" i="1"/>
  <c r="AQ842" i="1"/>
  <c r="AH843" i="1"/>
  <c r="AI843" i="1"/>
  <c r="AJ843" i="1"/>
  <c r="AK843" i="1"/>
  <c r="AL843" i="1"/>
  <c r="AM843" i="1"/>
  <c r="AN843" i="1"/>
  <c r="AO843" i="1"/>
  <c r="AP843" i="1"/>
  <c r="AQ843" i="1"/>
  <c r="AH844" i="1"/>
  <c r="AI844" i="1"/>
  <c r="AJ844" i="1"/>
  <c r="AK844" i="1"/>
  <c r="AL844" i="1"/>
  <c r="AM844" i="1"/>
  <c r="AN844" i="1"/>
  <c r="AO844" i="1"/>
  <c r="AP844" i="1"/>
  <c r="AQ844" i="1"/>
  <c r="AH845" i="1"/>
  <c r="AI845" i="1"/>
  <c r="AJ845" i="1"/>
  <c r="AK845" i="1"/>
  <c r="AL845" i="1"/>
  <c r="AM845" i="1"/>
  <c r="AN845" i="1"/>
  <c r="AO845" i="1"/>
  <c r="AP845" i="1"/>
  <c r="AQ845" i="1"/>
  <c r="AH846" i="1"/>
  <c r="AI846" i="1"/>
  <c r="AJ846" i="1"/>
  <c r="AK846" i="1"/>
  <c r="AL846" i="1"/>
  <c r="AM846" i="1"/>
  <c r="AN846" i="1"/>
  <c r="AO846" i="1"/>
  <c r="AP846" i="1"/>
  <c r="AQ846" i="1"/>
  <c r="AH847" i="1"/>
  <c r="AI847" i="1"/>
  <c r="AJ847" i="1"/>
  <c r="AK847" i="1"/>
  <c r="AL847" i="1"/>
  <c r="AM847" i="1"/>
  <c r="AN847" i="1"/>
  <c r="AO847" i="1"/>
  <c r="AP847" i="1"/>
  <c r="AQ847" i="1"/>
  <c r="AH848" i="1"/>
  <c r="AI848" i="1"/>
  <c r="AJ848" i="1"/>
  <c r="AK848" i="1"/>
  <c r="AL848" i="1"/>
  <c r="AM848" i="1"/>
  <c r="AN848" i="1"/>
  <c r="AO848" i="1"/>
  <c r="AP848" i="1"/>
  <c r="AQ848" i="1"/>
  <c r="AH849" i="1"/>
  <c r="AI849" i="1"/>
  <c r="AJ849" i="1"/>
  <c r="AK849" i="1"/>
  <c r="AL849" i="1"/>
  <c r="AM849" i="1"/>
  <c r="AN849" i="1"/>
  <c r="AO849" i="1"/>
  <c r="AP849" i="1"/>
  <c r="AQ849" i="1"/>
  <c r="AH850" i="1"/>
  <c r="AI850" i="1"/>
  <c r="AJ850" i="1"/>
  <c r="AK850" i="1"/>
  <c r="AL850" i="1"/>
  <c r="AM850" i="1"/>
  <c r="AN850" i="1"/>
  <c r="AO850" i="1"/>
  <c r="AP850" i="1"/>
  <c r="AQ850" i="1"/>
  <c r="AH851" i="1"/>
  <c r="AI851" i="1"/>
  <c r="AJ851" i="1"/>
  <c r="AK851" i="1"/>
  <c r="AL851" i="1"/>
  <c r="AM851" i="1"/>
  <c r="AN851" i="1"/>
  <c r="AO851" i="1"/>
  <c r="AP851" i="1"/>
  <c r="AQ851" i="1"/>
  <c r="AH852" i="1"/>
  <c r="AI852" i="1"/>
  <c r="AJ852" i="1"/>
  <c r="AK852" i="1"/>
  <c r="AL852" i="1"/>
  <c r="AM852" i="1"/>
  <c r="AN852" i="1"/>
  <c r="AO852" i="1"/>
  <c r="AP852" i="1"/>
  <c r="AQ852" i="1"/>
  <c r="AH853" i="1"/>
  <c r="AI853" i="1"/>
  <c r="AJ853" i="1"/>
  <c r="AK853" i="1"/>
  <c r="AL853" i="1"/>
  <c r="AM853" i="1"/>
  <c r="AN853" i="1"/>
  <c r="AO853" i="1"/>
  <c r="AP853" i="1"/>
  <c r="AQ853" i="1"/>
  <c r="AH854" i="1"/>
  <c r="AI854" i="1"/>
  <c r="AJ854" i="1"/>
  <c r="AK854" i="1"/>
  <c r="AL854" i="1"/>
  <c r="AM854" i="1"/>
  <c r="AN854" i="1"/>
  <c r="AO854" i="1"/>
  <c r="AP854" i="1"/>
  <c r="AQ854" i="1"/>
  <c r="AH855" i="1"/>
  <c r="AI855" i="1"/>
  <c r="AJ855" i="1"/>
  <c r="AK855" i="1"/>
  <c r="AL855" i="1"/>
  <c r="AM855" i="1"/>
  <c r="AN855" i="1"/>
  <c r="AO855" i="1"/>
  <c r="AP855" i="1"/>
  <c r="AQ855" i="1"/>
  <c r="AH856" i="1"/>
  <c r="AI856" i="1"/>
  <c r="AJ856" i="1"/>
  <c r="AK856" i="1"/>
  <c r="AL856" i="1"/>
  <c r="AM856" i="1"/>
  <c r="AN856" i="1"/>
  <c r="AO856" i="1"/>
  <c r="AP856" i="1"/>
  <c r="AQ856" i="1"/>
  <c r="AH857" i="1"/>
  <c r="AI857" i="1"/>
  <c r="AJ857" i="1"/>
  <c r="AK857" i="1"/>
  <c r="AL857" i="1"/>
  <c r="AM857" i="1"/>
  <c r="AN857" i="1"/>
  <c r="AO857" i="1"/>
  <c r="AP857" i="1"/>
  <c r="AQ857" i="1"/>
  <c r="AH858" i="1"/>
  <c r="AI858" i="1"/>
  <c r="AJ858" i="1"/>
  <c r="AK858" i="1"/>
  <c r="AL858" i="1"/>
  <c r="AM858" i="1"/>
  <c r="AN858" i="1"/>
  <c r="AO858" i="1"/>
  <c r="AP858" i="1"/>
  <c r="AQ858" i="1"/>
  <c r="AH859" i="1"/>
  <c r="AI859" i="1"/>
  <c r="AJ859" i="1"/>
  <c r="AK859" i="1"/>
  <c r="AL859" i="1"/>
  <c r="AM859" i="1"/>
  <c r="AN859" i="1"/>
  <c r="AO859" i="1"/>
  <c r="AP859" i="1"/>
  <c r="AQ859" i="1"/>
  <c r="AH860" i="1"/>
  <c r="AI860" i="1"/>
  <c r="AJ860" i="1"/>
  <c r="AK860" i="1"/>
  <c r="AL860" i="1"/>
  <c r="AM860" i="1"/>
  <c r="AN860" i="1"/>
  <c r="AO860" i="1"/>
  <c r="AP860" i="1"/>
  <c r="AQ860" i="1"/>
  <c r="AH861" i="1"/>
  <c r="AI861" i="1"/>
  <c r="AJ861" i="1"/>
  <c r="AK861" i="1"/>
  <c r="AL861" i="1"/>
  <c r="AM861" i="1"/>
  <c r="AN861" i="1"/>
  <c r="AO861" i="1"/>
  <c r="AP861" i="1"/>
  <c r="AQ861" i="1"/>
  <c r="AH862" i="1"/>
  <c r="AI862" i="1"/>
  <c r="AJ862" i="1"/>
  <c r="AK862" i="1"/>
  <c r="AL862" i="1"/>
  <c r="AM862" i="1"/>
  <c r="AN862" i="1"/>
  <c r="AO862" i="1"/>
  <c r="AP862" i="1"/>
  <c r="AQ862" i="1"/>
  <c r="AH863" i="1"/>
  <c r="AI863" i="1"/>
  <c r="AJ863" i="1"/>
  <c r="AK863" i="1"/>
  <c r="AL863" i="1"/>
  <c r="AM863" i="1"/>
  <c r="AN863" i="1"/>
  <c r="AO863" i="1"/>
  <c r="AP863" i="1"/>
  <c r="AQ863" i="1"/>
  <c r="AH864" i="1"/>
  <c r="AI864" i="1"/>
  <c r="AJ864" i="1"/>
  <c r="AK864" i="1"/>
  <c r="AL864" i="1"/>
  <c r="AM864" i="1"/>
  <c r="AN864" i="1"/>
  <c r="AO864" i="1"/>
  <c r="AP864" i="1"/>
  <c r="AQ864" i="1"/>
  <c r="AH865" i="1"/>
  <c r="AI865" i="1"/>
  <c r="AJ865" i="1"/>
  <c r="AK865" i="1"/>
  <c r="AL865" i="1"/>
  <c r="AM865" i="1"/>
  <c r="AN865" i="1"/>
  <c r="AO865" i="1"/>
  <c r="AP865" i="1"/>
  <c r="AQ865" i="1"/>
  <c r="AH866" i="1"/>
  <c r="AI866" i="1"/>
  <c r="AJ866" i="1"/>
  <c r="AK866" i="1"/>
  <c r="AL866" i="1"/>
  <c r="AM866" i="1"/>
  <c r="AN866" i="1"/>
  <c r="AO866" i="1"/>
  <c r="AP866" i="1"/>
  <c r="AQ866" i="1"/>
  <c r="AH867" i="1"/>
  <c r="AI867" i="1"/>
  <c r="AJ867" i="1"/>
  <c r="AK867" i="1"/>
  <c r="AL867" i="1"/>
  <c r="AM867" i="1"/>
  <c r="AN867" i="1"/>
  <c r="AO867" i="1"/>
  <c r="AP867" i="1"/>
  <c r="AQ867" i="1"/>
  <c r="AH868" i="1"/>
  <c r="AI868" i="1"/>
  <c r="AJ868" i="1"/>
  <c r="AK868" i="1"/>
  <c r="AL868" i="1"/>
  <c r="AM868" i="1"/>
  <c r="AN868" i="1"/>
  <c r="AO868" i="1"/>
  <c r="AP868" i="1"/>
  <c r="AQ868" i="1"/>
  <c r="AH869" i="1"/>
  <c r="AI869" i="1"/>
  <c r="AJ869" i="1"/>
  <c r="AK869" i="1"/>
  <c r="AL869" i="1"/>
  <c r="AM869" i="1"/>
  <c r="AN869" i="1"/>
  <c r="AO869" i="1"/>
  <c r="AP869" i="1"/>
  <c r="AQ869" i="1"/>
  <c r="AH870" i="1"/>
  <c r="AI870" i="1"/>
  <c r="AJ870" i="1"/>
  <c r="AK870" i="1"/>
  <c r="AL870" i="1"/>
  <c r="AM870" i="1"/>
  <c r="AN870" i="1"/>
  <c r="AO870" i="1"/>
  <c r="AP870" i="1"/>
  <c r="AQ870" i="1"/>
  <c r="AH871" i="1"/>
  <c r="AI871" i="1"/>
  <c r="AJ871" i="1"/>
  <c r="AK871" i="1"/>
  <c r="AL871" i="1"/>
  <c r="AM871" i="1"/>
  <c r="AN871" i="1"/>
  <c r="AO871" i="1"/>
  <c r="AP871" i="1"/>
  <c r="AQ871" i="1"/>
  <c r="AH872" i="1"/>
  <c r="AI872" i="1"/>
  <c r="AJ872" i="1"/>
  <c r="AK872" i="1"/>
  <c r="AL872" i="1"/>
  <c r="AM872" i="1"/>
  <c r="AN872" i="1"/>
  <c r="AO872" i="1"/>
  <c r="AP872" i="1"/>
  <c r="AQ872" i="1"/>
  <c r="AH873" i="1"/>
  <c r="AI873" i="1"/>
  <c r="AJ873" i="1"/>
  <c r="AK873" i="1"/>
  <c r="AL873" i="1"/>
  <c r="AM873" i="1"/>
  <c r="AN873" i="1"/>
  <c r="AO873" i="1"/>
  <c r="AP873" i="1"/>
  <c r="AQ873" i="1"/>
  <c r="AH874" i="1"/>
  <c r="AI874" i="1"/>
  <c r="AJ874" i="1"/>
  <c r="AK874" i="1"/>
  <c r="AL874" i="1"/>
  <c r="AM874" i="1"/>
  <c r="AN874" i="1"/>
  <c r="AO874" i="1"/>
  <c r="AP874" i="1"/>
  <c r="AQ874" i="1"/>
  <c r="AH875" i="1"/>
  <c r="AI875" i="1"/>
  <c r="AJ875" i="1"/>
  <c r="AK875" i="1"/>
  <c r="AL875" i="1"/>
  <c r="AM875" i="1"/>
  <c r="AN875" i="1"/>
  <c r="AO875" i="1"/>
  <c r="AP875" i="1"/>
  <c r="AQ875" i="1"/>
  <c r="AH876" i="1"/>
  <c r="AI876" i="1"/>
  <c r="AJ876" i="1"/>
  <c r="AK876" i="1"/>
  <c r="AL876" i="1"/>
  <c r="AM876" i="1"/>
  <c r="AN876" i="1"/>
  <c r="AO876" i="1"/>
  <c r="AP876" i="1"/>
  <c r="AQ876" i="1"/>
  <c r="AH877" i="1"/>
  <c r="AI877" i="1"/>
  <c r="AJ877" i="1"/>
  <c r="AK877" i="1"/>
  <c r="AL877" i="1"/>
  <c r="AM877" i="1"/>
  <c r="AN877" i="1"/>
  <c r="AO877" i="1"/>
  <c r="AP877" i="1"/>
  <c r="AQ877" i="1"/>
  <c r="AH878" i="1"/>
  <c r="AI878" i="1"/>
  <c r="AJ878" i="1"/>
  <c r="AK878" i="1"/>
  <c r="AL878" i="1"/>
  <c r="AM878" i="1"/>
  <c r="AN878" i="1"/>
  <c r="AO878" i="1"/>
  <c r="AP878" i="1"/>
  <c r="AQ878" i="1"/>
  <c r="AH879" i="1"/>
  <c r="AI879" i="1"/>
  <c r="AJ879" i="1"/>
  <c r="AK879" i="1"/>
  <c r="AL879" i="1"/>
  <c r="AM879" i="1"/>
  <c r="AN879" i="1"/>
  <c r="AO879" i="1"/>
  <c r="AP879" i="1"/>
  <c r="AQ879" i="1"/>
  <c r="AH880" i="1"/>
  <c r="AI880" i="1"/>
  <c r="AJ880" i="1"/>
  <c r="AK880" i="1"/>
  <c r="AL880" i="1"/>
  <c r="AM880" i="1"/>
  <c r="AN880" i="1"/>
  <c r="AO880" i="1"/>
  <c r="AP880" i="1"/>
  <c r="AQ880" i="1"/>
  <c r="AH881" i="1"/>
  <c r="AI881" i="1"/>
  <c r="AJ881" i="1"/>
  <c r="AK881" i="1"/>
  <c r="AL881" i="1"/>
  <c r="AM881" i="1"/>
  <c r="AN881" i="1"/>
  <c r="AO881" i="1"/>
  <c r="AP881" i="1"/>
  <c r="AQ881" i="1"/>
  <c r="AH882" i="1"/>
  <c r="AI882" i="1"/>
  <c r="AJ882" i="1"/>
  <c r="AK882" i="1"/>
  <c r="AL882" i="1"/>
  <c r="AM882" i="1"/>
  <c r="AN882" i="1"/>
  <c r="AO882" i="1"/>
  <c r="AP882" i="1"/>
  <c r="AQ882" i="1"/>
  <c r="AH883" i="1"/>
  <c r="AI883" i="1"/>
  <c r="AJ883" i="1"/>
  <c r="AK883" i="1"/>
  <c r="AL883" i="1"/>
  <c r="AM883" i="1"/>
  <c r="AN883" i="1"/>
  <c r="AO883" i="1"/>
  <c r="AP883" i="1"/>
  <c r="AQ883" i="1"/>
  <c r="AH884" i="1"/>
  <c r="AI884" i="1"/>
  <c r="AJ884" i="1"/>
  <c r="AK884" i="1"/>
  <c r="AL884" i="1"/>
  <c r="AM884" i="1"/>
  <c r="AN884" i="1"/>
  <c r="AO884" i="1"/>
  <c r="AP884" i="1"/>
  <c r="AQ884" i="1"/>
  <c r="AH885" i="1"/>
  <c r="AI885" i="1"/>
  <c r="AJ885" i="1"/>
  <c r="AK885" i="1"/>
  <c r="AL885" i="1"/>
  <c r="AM885" i="1"/>
  <c r="AN885" i="1"/>
  <c r="AO885" i="1"/>
  <c r="AP885" i="1"/>
  <c r="AQ885" i="1"/>
  <c r="AH886" i="1"/>
  <c r="AI886" i="1"/>
  <c r="AJ886" i="1"/>
  <c r="AK886" i="1"/>
  <c r="AL886" i="1"/>
  <c r="AM886" i="1"/>
  <c r="AN886" i="1"/>
  <c r="AO886" i="1"/>
  <c r="AP886" i="1"/>
  <c r="AQ886" i="1"/>
  <c r="AH887" i="1"/>
  <c r="AI887" i="1"/>
  <c r="AJ887" i="1"/>
  <c r="AK887" i="1"/>
  <c r="AL887" i="1"/>
  <c r="AM887" i="1"/>
  <c r="AN887" i="1"/>
  <c r="AO887" i="1"/>
  <c r="AP887" i="1"/>
  <c r="AQ887" i="1"/>
  <c r="AH888" i="1"/>
  <c r="AI888" i="1"/>
  <c r="AJ888" i="1"/>
  <c r="AK888" i="1"/>
  <c r="AL888" i="1"/>
  <c r="AM888" i="1"/>
  <c r="AN888" i="1"/>
  <c r="AO888" i="1"/>
  <c r="AP888" i="1"/>
  <c r="AQ888" i="1"/>
  <c r="AH889" i="1"/>
  <c r="AI889" i="1"/>
  <c r="AJ889" i="1"/>
  <c r="AK889" i="1"/>
  <c r="AL889" i="1"/>
  <c r="AM889" i="1"/>
  <c r="AN889" i="1"/>
  <c r="AO889" i="1"/>
  <c r="AP889" i="1"/>
  <c r="AQ889" i="1"/>
  <c r="AH890" i="1"/>
  <c r="AI890" i="1"/>
  <c r="AJ890" i="1"/>
  <c r="AK890" i="1"/>
  <c r="AL890" i="1"/>
  <c r="AM890" i="1"/>
  <c r="AN890" i="1"/>
  <c r="AO890" i="1"/>
  <c r="AP890" i="1"/>
  <c r="AQ890" i="1"/>
  <c r="AH891" i="1"/>
  <c r="AI891" i="1"/>
  <c r="AJ891" i="1"/>
  <c r="AK891" i="1"/>
  <c r="AL891" i="1"/>
  <c r="AM891" i="1"/>
  <c r="AN891" i="1"/>
  <c r="AO891" i="1"/>
  <c r="AP891" i="1"/>
  <c r="AQ891" i="1"/>
  <c r="AH892" i="1"/>
  <c r="AI892" i="1"/>
  <c r="AJ892" i="1"/>
  <c r="AK892" i="1"/>
  <c r="AL892" i="1"/>
  <c r="AM892" i="1"/>
  <c r="AN892" i="1"/>
  <c r="AO892" i="1"/>
  <c r="AP892" i="1"/>
  <c r="AQ892" i="1"/>
  <c r="AH893" i="1"/>
  <c r="AI893" i="1"/>
  <c r="AJ893" i="1"/>
  <c r="AK893" i="1"/>
  <c r="AL893" i="1"/>
  <c r="AM893" i="1"/>
  <c r="AN893" i="1"/>
  <c r="AO893" i="1"/>
  <c r="AP893" i="1"/>
  <c r="AQ893" i="1"/>
  <c r="AH894" i="1"/>
  <c r="AI894" i="1"/>
  <c r="AJ894" i="1"/>
  <c r="AK894" i="1"/>
  <c r="AL894" i="1"/>
  <c r="AM894" i="1"/>
  <c r="AN894" i="1"/>
  <c r="AO894" i="1"/>
  <c r="AP894" i="1"/>
  <c r="AQ894" i="1"/>
  <c r="AH895" i="1"/>
  <c r="AI895" i="1"/>
  <c r="AJ895" i="1"/>
  <c r="AK895" i="1"/>
  <c r="AL895" i="1"/>
  <c r="AM895" i="1"/>
  <c r="AN895" i="1"/>
  <c r="AO895" i="1"/>
  <c r="AP895" i="1"/>
  <c r="AQ895" i="1"/>
  <c r="AH896" i="1"/>
  <c r="AI896" i="1"/>
  <c r="AJ896" i="1"/>
  <c r="AK896" i="1"/>
  <c r="AL896" i="1"/>
  <c r="AM896" i="1"/>
  <c r="AN896" i="1"/>
  <c r="AO896" i="1"/>
  <c r="AP896" i="1"/>
  <c r="AQ896" i="1"/>
  <c r="AH897" i="1"/>
  <c r="AI897" i="1"/>
  <c r="AJ897" i="1"/>
  <c r="AK897" i="1"/>
  <c r="AL897" i="1"/>
  <c r="AM897" i="1"/>
  <c r="AN897" i="1"/>
  <c r="AO897" i="1"/>
  <c r="AP897" i="1"/>
  <c r="AQ897" i="1"/>
  <c r="AH898" i="1"/>
  <c r="AI898" i="1"/>
  <c r="AJ898" i="1"/>
  <c r="AK898" i="1"/>
  <c r="AL898" i="1"/>
  <c r="AM898" i="1"/>
  <c r="AN898" i="1"/>
  <c r="AO898" i="1"/>
  <c r="AP898" i="1"/>
  <c r="AQ898" i="1"/>
  <c r="AH899" i="1"/>
  <c r="AI899" i="1"/>
  <c r="AJ899" i="1"/>
  <c r="AK899" i="1"/>
  <c r="AL899" i="1"/>
  <c r="AM899" i="1"/>
  <c r="AN899" i="1"/>
  <c r="AO899" i="1"/>
  <c r="AP899" i="1"/>
  <c r="AQ899" i="1"/>
  <c r="AH900" i="1"/>
  <c r="AI900" i="1"/>
  <c r="AJ900" i="1"/>
  <c r="AK900" i="1"/>
  <c r="AL900" i="1"/>
  <c r="AM900" i="1"/>
  <c r="AN900" i="1"/>
  <c r="AO900" i="1"/>
  <c r="AP900" i="1"/>
  <c r="AQ900" i="1"/>
  <c r="AH901" i="1"/>
  <c r="AI901" i="1"/>
  <c r="AJ901" i="1"/>
  <c r="AK901" i="1"/>
  <c r="AL901" i="1"/>
  <c r="AM901" i="1"/>
  <c r="AN901" i="1"/>
  <c r="AO901" i="1"/>
  <c r="AP901" i="1"/>
  <c r="AQ901" i="1"/>
  <c r="AH902" i="1"/>
  <c r="AI902" i="1"/>
  <c r="AJ902" i="1"/>
  <c r="AK902" i="1"/>
  <c r="AL902" i="1"/>
  <c r="AM902" i="1"/>
  <c r="AN902" i="1"/>
  <c r="AO902" i="1"/>
  <c r="AP902" i="1"/>
  <c r="AQ902" i="1"/>
  <c r="AH903" i="1"/>
  <c r="AI903" i="1"/>
  <c r="AJ903" i="1"/>
  <c r="AK903" i="1"/>
  <c r="AL903" i="1"/>
  <c r="AM903" i="1"/>
  <c r="AN903" i="1"/>
  <c r="AO903" i="1"/>
  <c r="AP903" i="1"/>
  <c r="AQ903" i="1"/>
  <c r="AH904" i="1"/>
  <c r="AI904" i="1"/>
  <c r="AJ904" i="1"/>
  <c r="AK904" i="1"/>
  <c r="AL904" i="1"/>
  <c r="AM904" i="1"/>
  <c r="AN904" i="1"/>
  <c r="AO904" i="1"/>
  <c r="AP904" i="1"/>
  <c r="AQ904" i="1"/>
  <c r="AH905" i="1"/>
  <c r="AI905" i="1"/>
  <c r="AJ905" i="1"/>
  <c r="AK905" i="1"/>
  <c r="AL905" i="1"/>
  <c r="AM905" i="1"/>
  <c r="AN905" i="1"/>
  <c r="AO905" i="1"/>
  <c r="AP905" i="1"/>
  <c r="AQ905" i="1"/>
  <c r="AH906" i="1"/>
  <c r="AI906" i="1"/>
  <c r="AJ906" i="1"/>
  <c r="AK906" i="1"/>
  <c r="AL906" i="1"/>
  <c r="AM906" i="1"/>
  <c r="AN906" i="1"/>
  <c r="AO906" i="1"/>
  <c r="AP906" i="1"/>
  <c r="AQ906" i="1"/>
  <c r="AH907" i="1"/>
  <c r="AI907" i="1"/>
  <c r="AJ907" i="1"/>
  <c r="AK907" i="1"/>
  <c r="AL907" i="1"/>
  <c r="AM907" i="1"/>
  <c r="AN907" i="1"/>
  <c r="AO907" i="1"/>
  <c r="AP907" i="1"/>
  <c r="AQ907" i="1"/>
  <c r="AH908" i="1"/>
  <c r="AI908" i="1"/>
  <c r="AJ908" i="1"/>
  <c r="AK908" i="1"/>
  <c r="AL908" i="1"/>
  <c r="AM908" i="1"/>
  <c r="AN908" i="1"/>
  <c r="AO908" i="1"/>
  <c r="AP908" i="1"/>
  <c r="AQ908" i="1"/>
  <c r="AH909" i="1"/>
  <c r="AI909" i="1"/>
  <c r="AJ909" i="1"/>
  <c r="AK909" i="1"/>
  <c r="AL909" i="1"/>
  <c r="AM909" i="1"/>
  <c r="AN909" i="1"/>
  <c r="AO909" i="1"/>
  <c r="AP909" i="1"/>
  <c r="AQ909" i="1"/>
  <c r="AH910" i="1"/>
  <c r="AI910" i="1"/>
  <c r="AJ910" i="1"/>
  <c r="AK910" i="1"/>
  <c r="AL910" i="1"/>
  <c r="AM910" i="1"/>
  <c r="AN910" i="1"/>
  <c r="AO910" i="1"/>
  <c r="AP910" i="1"/>
  <c r="AQ910" i="1"/>
  <c r="AH911" i="1"/>
  <c r="AI911" i="1"/>
  <c r="AJ911" i="1"/>
  <c r="AK911" i="1"/>
  <c r="AL911" i="1"/>
  <c r="AM911" i="1"/>
  <c r="AN911" i="1"/>
  <c r="AO911" i="1"/>
  <c r="AP911" i="1"/>
  <c r="AQ911" i="1"/>
  <c r="AH912" i="1"/>
  <c r="AI912" i="1"/>
  <c r="AJ912" i="1"/>
  <c r="AK912" i="1"/>
  <c r="AL912" i="1"/>
  <c r="AM912" i="1"/>
  <c r="AN912" i="1"/>
  <c r="AO912" i="1"/>
  <c r="AP912" i="1"/>
  <c r="AQ912" i="1"/>
  <c r="AH913" i="1"/>
  <c r="AI913" i="1"/>
  <c r="AJ913" i="1"/>
  <c r="AK913" i="1"/>
  <c r="AL913" i="1"/>
  <c r="AM913" i="1"/>
  <c r="AN913" i="1"/>
  <c r="AO913" i="1"/>
  <c r="AP913" i="1"/>
  <c r="AQ913" i="1"/>
  <c r="AH914" i="1"/>
  <c r="AI914" i="1"/>
  <c r="AJ914" i="1"/>
  <c r="AK914" i="1"/>
  <c r="AL914" i="1"/>
  <c r="AM914" i="1"/>
  <c r="AN914" i="1"/>
  <c r="AO914" i="1"/>
  <c r="AP914" i="1"/>
  <c r="AQ914" i="1"/>
  <c r="AH915" i="1"/>
  <c r="AI915" i="1"/>
  <c r="AJ915" i="1"/>
  <c r="AK915" i="1"/>
  <c r="AL915" i="1"/>
  <c r="AM915" i="1"/>
  <c r="AN915" i="1"/>
  <c r="AO915" i="1"/>
  <c r="AP915" i="1"/>
  <c r="AQ915" i="1"/>
  <c r="AH916" i="1"/>
  <c r="AI916" i="1"/>
  <c r="AJ916" i="1"/>
  <c r="AK916" i="1"/>
  <c r="AL916" i="1"/>
  <c r="AM916" i="1"/>
  <c r="AN916" i="1"/>
  <c r="AO916" i="1"/>
  <c r="AP916" i="1"/>
  <c r="AQ916" i="1"/>
  <c r="AH917" i="1"/>
  <c r="AI917" i="1"/>
  <c r="AJ917" i="1"/>
  <c r="AK917" i="1"/>
  <c r="AL917" i="1"/>
  <c r="AM917" i="1"/>
  <c r="AN917" i="1"/>
  <c r="AO917" i="1"/>
  <c r="AP917" i="1"/>
  <c r="AQ917" i="1"/>
  <c r="AH918" i="1"/>
  <c r="AI918" i="1"/>
  <c r="AJ918" i="1"/>
  <c r="AK918" i="1"/>
  <c r="AL918" i="1"/>
  <c r="AM918" i="1"/>
  <c r="AN918" i="1"/>
  <c r="AO918" i="1"/>
  <c r="AP918" i="1"/>
  <c r="AQ918" i="1"/>
  <c r="AH919" i="1"/>
  <c r="AI919" i="1"/>
  <c r="AJ919" i="1"/>
  <c r="AK919" i="1"/>
  <c r="AL919" i="1"/>
  <c r="AM919" i="1"/>
  <c r="AN919" i="1"/>
  <c r="AO919" i="1"/>
  <c r="AP919" i="1"/>
  <c r="AQ919" i="1"/>
  <c r="AH920" i="1"/>
  <c r="AI920" i="1"/>
  <c r="AJ920" i="1"/>
  <c r="AK920" i="1"/>
  <c r="AL920" i="1"/>
  <c r="AM920" i="1"/>
  <c r="AN920" i="1"/>
  <c r="AO920" i="1"/>
  <c r="AP920" i="1"/>
  <c r="AQ920" i="1"/>
  <c r="AH921" i="1"/>
  <c r="AI921" i="1"/>
  <c r="AJ921" i="1"/>
  <c r="AK921" i="1"/>
  <c r="AL921" i="1"/>
  <c r="AM921" i="1"/>
  <c r="AN921" i="1"/>
  <c r="AO921" i="1"/>
  <c r="AP921" i="1"/>
  <c r="AQ921" i="1"/>
  <c r="AH922" i="1"/>
  <c r="AI922" i="1"/>
  <c r="AJ922" i="1"/>
  <c r="AK922" i="1"/>
  <c r="AL922" i="1"/>
  <c r="AM922" i="1"/>
  <c r="AN922" i="1"/>
  <c r="AO922" i="1"/>
  <c r="AP922" i="1"/>
  <c r="AQ922" i="1"/>
  <c r="AH923" i="1"/>
  <c r="AI923" i="1"/>
  <c r="AJ923" i="1"/>
  <c r="AK923" i="1"/>
  <c r="AL923" i="1"/>
  <c r="AM923" i="1"/>
  <c r="AN923" i="1"/>
  <c r="AO923" i="1"/>
  <c r="AP923" i="1"/>
  <c r="AQ923" i="1"/>
  <c r="AH924" i="1"/>
  <c r="AI924" i="1"/>
  <c r="AJ924" i="1"/>
  <c r="AK924" i="1"/>
  <c r="AL924" i="1"/>
  <c r="AM924" i="1"/>
  <c r="AN924" i="1"/>
  <c r="AO924" i="1"/>
  <c r="AP924" i="1"/>
  <c r="AQ924" i="1"/>
  <c r="AH925" i="1"/>
  <c r="AI925" i="1"/>
  <c r="AJ925" i="1"/>
  <c r="AK925" i="1"/>
  <c r="AL925" i="1"/>
  <c r="AM925" i="1"/>
  <c r="AN925" i="1"/>
  <c r="AO925" i="1"/>
  <c r="AP925" i="1"/>
  <c r="AQ925" i="1"/>
  <c r="AH926" i="1"/>
  <c r="AI926" i="1"/>
  <c r="AJ926" i="1"/>
  <c r="AK926" i="1"/>
  <c r="AL926" i="1"/>
  <c r="AM926" i="1"/>
  <c r="AN926" i="1"/>
  <c r="AO926" i="1"/>
  <c r="AP926" i="1"/>
  <c r="AQ926" i="1"/>
  <c r="AH927" i="1"/>
  <c r="AI927" i="1"/>
  <c r="AJ927" i="1"/>
  <c r="AK927" i="1"/>
  <c r="AL927" i="1"/>
  <c r="AM927" i="1"/>
  <c r="AN927" i="1"/>
  <c r="AO927" i="1"/>
  <c r="AP927" i="1"/>
  <c r="AQ927" i="1"/>
  <c r="AH928" i="1"/>
  <c r="AI928" i="1"/>
  <c r="AJ928" i="1"/>
  <c r="AK928" i="1"/>
  <c r="AL928" i="1"/>
  <c r="AM928" i="1"/>
  <c r="AN928" i="1"/>
  <c r="AO928" i="1"/>
  <c r="AP928" i="1"/>
  <c r="AQ928" i="1"/>
  <c r="AH929" i="1"/>
  <c r="AI929" i="1"/>
  <c r="AJ929" i="1"/>
  <c r="AK929" i="1"/>
  <c r="AL929" i="1"/>
  <c r="AM929" i="1"/>
  <c r="AN929" i="1"/>
  <c r="AO929" i="1"/>
  <c r="AP929" i="1"/>
  <c r="AQ929" i="1"/>
  <c r="AH930" i="1"/>
  <c r="AI930" i="1"/>
  <c r="AJ930" i="1"/>
  <c r="AK930" i="1"/>
  <c r="AL930" i="1"/>
  <c r="AM930" i="1"/>
  <c r="AN930" i="1"/>
  <c r="AO930" i="1"/>
  <c r="AP930" i="1"/>
  <c r="AQ930" i="1"/>
  <c r="AH931" i="1"/>
  <c r="AI931" i="1"/>
  <c r="AJ931" i="1"/>
  <c r="AK931" i="1"/>
  <c r="AL931" i="1"/>
  <c r="AM931" i="1"/>
  <c r="AN931" i="1"/>
  <c r="AO931" i="1"/>
  <c r="AP931" i="1"/>
  <c r="AQ931" i="1"/>
  <c r="AH932" i="1"/>
  <c r="AI932" i="1"/>
  <c r="AJ932" i="1"/>
  <c r="AK932" i="1"/>
  <c r="AL932" i="1"/>
  <c r="AM932" i="1"/>
  <c r="AN932" i="1"/>
  <c r="AO932" i="1"/>
  <c r="AP932" i="1"/>
  <c r="AQ932" i="1"/>
  <c r="AH933" i="1"/>
  <c r="AI933" i="1"/>
  <c r="AJ933" i="1"/>
  <c r="AK933" i="1"/>
  <c r="AL933" i="1"/>
  <c r="AM933" i="1"/>
  <c r="AN933" i="1"/>
  <c r="AO933" i="1"/>
  <c r="AP933" i="1"/>
  <c r="AQ933" i="1"/>
  <c r="AH934" i="1"/>
  <c r="AI934" i="1"/>
  <c r="AJ934" i="1"/>
  <c r="AK934" i="1"/>
  <c r="AL934" i="1"/>
  <c r="AM934" i="1"/>
  <c r="AN934" i="1"/>
  <c r="AO934" i="1"/>
  <c r="AP934" i="1"/>
  <c r="AQ934" i="1"/>
  <c r="AH935" i="1"/>
  <c r="AI935" i="1"/>
  <c r="AJ935" i="1"/>
  <c r="AK935" i="1"/>
  <c r="AL935" i="1"/>
  <c r="AM935" i="1"/>
  <c r="AN935" i="1"/>
  <c r="AO935" i="1"/>
  <c r="AP935" i="1"/>
  <c r="AQ935" i="1"/>
  <c r="AH936" i="1"/>
  <c r="AI936" i="1"/>
  <c r="AJ936" i="1"/>
  <c r="AK936" i="1"/>
  <c r="AL936" i="1"/>
  <c r="AM936" i="1"/>
  <c r="AN936" i="1"/>
  <c r="AO936" i="1"/>
  <c r="AP936" i="1"/>
  <c r="AQ936" i="1"/>
  <c r="AH937" i="1"/>
  <c r="AI937" i="1"/>
  <c r="AJ937" i="1"/>
  <c r="AK937" i="1"/>
  <c r="AL937" i="1"/>
  <c r="AM937" i="1"/>
  <c r="AN937" i="1"/>
  <c r="AO937" i="1"/>
  <c r="AP937" i="1"/>
  <c r="AQ937" i="1"/>
  <c r="AH938" i="1"/>
  <c r="AI938" i="1"/>
  <c r="AJ938" i="1"/>
  <c r="AK938" i="1"/>
  <c r="AL938" i="1"/>
  <c r="AM938" i="1"/>
  <c r="AN938" i="1"/>
  <c r="AO938" i="1"/>
  <c r="AP938" i="1"/>
  <c r="AQ938" i="1"/>
  <c r="AH939" i="1"/>
  <c r="AI939" i="1"/>
  <c r="AJ939" i="1"/>
  <c r="AK939" i="1"/>
  <c r="AL939" i="1"/>
  <c r="AM939" i="1"/>
  <c r="AN939" i="1"/>
  <c r="AO939" i="1"/>
  <c r="AP939" i="1"/>
  <c r="AQ939" i="1"/>
  <c r="AH940" i="1"/>
  <c r="AI940" i="1"/>
  <c r="AJ940" i="1"/>
  <c r="AK940" i="1"/>
  <c r="AL940" i="1"/>
  <c r="AM940" i="1"/>
  <c r="AN940" i="1"/>
  <c r="AO940" i="1"/>
  <c r="AP940" i="1"/>
  <c r="AQ940" i="1"/>
  <c r="AH941" i="1"/>
  <c r="AI941" i="1"/>
  <c r="AJ941" i="1"/>
  <c r="AK941" i="1"/>
  <c r="AL941" i="1"/>
  <c r="AM941" i="1"/>
  <c r="AN941" i="1"/>
  <c r="AO941" i="1"/>
  <c r="AP941" i="1"/>
  <c r="AQ941" i="1"/>
  <c r="AH942" i="1"/>
  <c r="AI942" i="1"/>
  <c r="AJ942" i="1"/>
  <c r="AK942" i="1"/>
  <c r="AL942" i="1"/>
  <c r="AM942" i="1"/>
  <c r="AN942" i="1"/>
  <c r="AO942" i="1"/>
  <c r="AP942" i="1"/>
  <c r="AQ942" i="1"/>
  <c r="AH943" i="1"/>
  <c r="AI943" i="1"/>
  <c r="AJ943" i="1"/>
  <c r="AK943" i="1"/>
  <c r="AL943" i="1"/>
  <c r="AM943" i="1"/>
  <c r="AN943" i="1"/>
  <c r="AO943" i="1"/>
  <c r="AP943" i="1"/>
  <c r="AQ943" i="1"/>
  <c r="AH944" i="1"/>
  <c r="AI944" i="1"/>
  <c r="AJ944" i="1"/>
  <c r="AK944" i="1"/>
  <c r="AL944" i="1"/>
  <c r="AM944" i="1"/>
  <c r="AN944" i="1"/>
  <c r="AO944" i="1"/>
  <c r="AP944" i="1"/>
  <c r="AQ944" i="1"/>
  <c r="AH945" i="1"/>
  <c r="AI945" i="1"/>
  <c r="AJ945" i="1"/>
  <c r="AK945" i="1"/>
  <c r="AL945" i="1"/>
  <c r="AM945" i="1"/>
  <c r="AN945" i="1"/>
  <c r="AO945" i="1"/>
  <c r="AP945" i="1"/>
  <c r="AQ945" i="1"/>
  <c r="AH946" i="1"/>
  <c r="AI946" i="1"/>
  <c r="AJ946" i="1"/>
  <c r="AK946" i="1"/>
  <c r="AL946" i="1"/>
  <c r="AM946" i="1"/>
  <c r="AN946" i="1"/>
  <c r="AO946" i="1"/>
  <c r="AP946" i="1"/>
  <c r="AQ946" i="1"/>
  <c r="AH947" i="1"/>
  <c r="AI947" i="1"/>
  <c r="AJ947" i="1"/>
  <c r="AK947" i="1"/>
  <c r="AL947" i="1"/>
  <c r="AM947" i="1"/>
  <c r="AN947" i="1"/>
  <c r="AO947" i="1"/>
  <c r="AP947" i="1"/>
  <c r="AQ947" i="1"/>
  <c r="AH948" i="1"/>
  <c r="AI948" i="1"/>
  <c r="AJ948" i="1"/>
  <c r="AK948" i="1"/>
  <c r="AL948" i="1"/>
  <c r="AM948" i="1"/>
  <c r="AN948" i="1"/>
  <c r="AO948" i="1"/>
  <c r="AP948" i="1"/>
  <c r="AQ948" i="1"/>
  <c r="AH949" i="1"/>
  <c r="AI949" i="1"/>
  <c r="AJ949" i="1"/>
  <c r="AK949" i="1"/>
  <c r="AL949" i="1"/>
  <c r="AM949" i="1"/>
  <c r="AN949" i="1"/>
  <c r="AO949" i="1"/>
  <c r="AP949" i="1"/>
  <c r="AQ949" i="1"/>
  <c r="AH950" i="1"/>
  <c r="AI950" i="1"/>
  <c r="AJ950" i="1"/>
  <c r="AK950" i="1"/>
  <c r="AL950" i="1"/>
  <c r="AM950" i="1"/>
  <c r="AN950" i="1"/>
  <c r="AO950" i="1"/>
  <c r="AP950" i="1"/>
  <c r="AQ950" i="1"/>
  <c r="AH951" i="1"/>
  <c r="AI951" i="1"/>
  <c r="AJ951" i="1"/>
  <c r="AK951" i="1"/>
  <c r="AL951" i="1"/>
  <c r="AM951" i="1"/>
  <c r="AN951" i="1"/>
  <c r="AO951" i="1"/>
  <c r="AP951" i="1"/>
  <c r="AQ951" i="1"/>
  <c r="AH952" i="1"/>
  <c r="AI952" i="1"/>
  <c r="AJ952" i="1"/>
  <c r="AK952" i="1"/>
  <c r="AL952" i="1"/>
  <c r="AM952" i="1"/>
  <c r="AN952" i="1"/>
  <c r="AO952" i="1"/>
  <c r="AP952" i="1"/>
  <c r="AQ952" i="1"/>
  <c r="AH953" i="1"/>
  <c r="AI953" i="1"/>
  <c r="AJ953" i="1"/>
  <c r="AK953" i="1"/>
  <c r="AL953" i="1"/>
  <c r="AM953" i="1"/>
  <c r="AN953" i="1"/>
  <c r="AO953" i="1"/>
  <c r="AP953" i="1"/>
  <c r="AQ953" i="1"/>
  <c r="AH954" i="1"/>
  <c r="AI954" i="1"/>
  <c r="AJ954" i="1"/>
  <c r="AK954" i="1"/>
  <c r="AL954" i="1"/>
  <c r="AM954" i="1"/>
  <c r="AN954" i="1"/>
  <c r="AO954" i="1"/>
  <c r="AP954" i="1"/>
  <c r="AQ954" i="1"/>
  <c r="AH955" i="1"/>
  <c r="AI955" i="1"/>
  <c r="AJ955" i="1"/>
  <c r="AK955" i="1"/>
  <c r="AL955" i="1"/>
  <c r="AM955" i="1"/>
  <c r="AN955" i="1"/>
  <c r="AO955" i="1"/>
  <c r="AP955" i="1"/>
  <c r="AQ955" i="1"/>
  <c r="AH956" i="1"/>
  <c r="AI956" i="1"/>
  <c r="AJ956" i="1"/>
  <c r="AK956" i="1"/>
  <c r="AL956" i="1"/>
  <c r="AM956" i="1"/>
  <c r="AN956" i="1"/>
  <c r="AO956" i="1"/>
  <c r="AP956" i="1"/>
  <c r="AQ956" i="1"/>
  <c r="AH957" i="1"/>
  <c r="AI957" i="1"/>
  <c r="AJ957" i="1"/>
  <c r="AK957" i="1"/>
  <c r="AL957" i="1"/>
  <c r="AM957" i="1"/>
  <c r="AN957" i="1"/>
  <c r="AO957" i="1"/>
  <c r="AP957" i="1"/>
  <c r="AQ957" i="1"/>
  <c r="AH958" i="1"/>
  <c r="AI958" i="1"/>
  <c r="AJ958" i="1"/>
  <c r="AK958" i="1"/>
  <c r="AL958" i="1"/>
  <c r="AM958" i="1"/>
  <c r="AN958" i="1"/>
  <c r="AO958" i="1"/>
  <c r="AP958" i="1"/>
  <c r="AQ958" i="1"/>
  <c r="AH959" i="1"/>
  <c r="AI959" i="1"/>
  <c r="AJ959" i="1"/>
  <c r="AK959" i="1"/>
  <c r="AL959" i="1"/>
  <c r="AM959" i="1"/>
  <c r="AN959" i="1"/>
  <c r="AO959" i="1"/>
  <c r="AP959" i="1"/>
  <c r="AQ959" i="1"/>
  <c r="AH960" i="1"/>
  <c r="AI960" i="1"/>
  <c r="AJ960" i="1"/>
  <c r="AK960" i="1"/>
  <c r="AL960" i="1"/>
  <c r="AM960" i="1"/>
  <c r="AN960" i="1"/>
  <c r="AO960" i="1"/>
  <c r="AP960" i="1"/>
  <c r="AQ960" i="1"/>
  <c r="AH961" i="1"/>
  <c r="AI961" i="1"/>
  <c r="AJ961" i="1"/>
  <c r="AK961" i="1"/>
  <c r="AL961" i="1"/>
  <c r="AM961" i="1"/>
  <c r="AN961" i="1"/>
  <c r="AO961" i="1"/>
  <c r="AP961" i="1"/>
  <c r="AQ961" i="1"/>
  <c r="AH962" i="1"/>
  <c r="AI962" i="1"/>
  <c r="AJ962" i="1"/>
  <c r="AK962" i="1"/>
  <c r="AL962" i="1"/>
  <c r="AM962" i="1"/>
  <c r="AN962" i="1"/>
  <c r="AO962" i="1"/>
  <c r="AP962" i="1"/>
  <c r="AQ962" i="1"/>
  <c r="AH963" i="1"/>
  <c r="AI963" i="1"/>
  <c r="AJ963" i="1"/>
  <c r="AK963" i="1"/>
  <c r="AL963" i="1"/>
  <c r="AM963" i="1"/>
  <c r="AN963" i="1"/>
  <c r="AO963" i="1"/>
  <c r="AP963" i="1"/>
  <c r="AQ963" i="1"/>
  <c r="AH964" i="1"/>
  <c r="AI964" i="1"/>
  <c r="AJ964" i="1"/>
  <c r="AK964" i="1"/>
  <c r="AL964" i="1"/>
  <c r="AM964" i="1"/>
  <c r="AN964" i="1"/>
  <c r="AO964" i="1"/>
  <c r="AP964" i="1"/>
  <c r="AQ964" i="1"/>
  <c r="AH965" i="1"/>
  <c r="AI965" i="1"/>
  <c r="AJ965" i="1"/>
  <c r="AK965" i="1"/>
  <c r="AL965" i="1"/>
  <c r="AM965" i="1"/>
  <c r="AN965" i="1"/>
  <c r="AO965" i="1"/>
  <c r="AP965" i="1"/>
  <c r="AQ965" i="1"/>
  <c r="AH966" i="1"/>
  <c r="AI966" i="1"/>
  <c r="AJ966" i="1"/>
  <c r="AK966" i="1"/>
  <c r="AL966" i="1"/>
  <c r="AM966" i="1"/>
  <c r="AN966" i="1"/>
  <c r="AO966" i="1"/>
  <c r="AP966" i="1"/>
  <c r="AQ966" i="1"/>
  <c r="AH967" i="1"/>
  <c r="AI967" i="1"/>
  <c r="AJ967" i="1"/>
  <c r="AK967" i="1"/>
  <c r="AL967" i="1"/>
  <c r="AM967" i="1"/>
  <c r="AN967" i="1"/>
  <c r="AO967" i="1"/>
  <c r="AP967" i="1"/>
  <c r="AQ967" i="1"/>
  <c r="AH968" i="1"/>
  <c r="AI968" i="1"/>
  <c r="AJ968" i="1"/>
  <c r="AK968" i="1"/>
  <c r="AL968" i="1"/>
  <c r="AM968" i="1"/>
  <c r="AN968" i="1"/>
  <c r="AO968" i="1"/>
  <c r="AP968" i="1"/>
  <c r="AQ968" i="1"/>
  <c r="AH969" i="1"/>
  <c r="AI969" i="1"/>
  <c r="AJ969" i="1"/>
  <c r="AK969" i="1"/>
  <c r="AL969" i="1"/>
  <c r="AM969" i="1"/>
  <c r="AN969" i="1"/>
  <c r="AO969" i="1"/>
  <c r="AP969" i="1"/>
  <c r="AQ969" i="1"/>
  <c r="AH970" i="1"/>
  <c r="AI970" i="1"/>
  <c r="AJ970" i="1"/>
  <c r="AK970" i="1"/>
  <c r="AL970" i="1"/>
  <c r="AM970" i="1"/>
  <c r="AN970" i="1"/>
  <c r="AO970" i="1"/>
  <c r="AP970" i="1"/>
  <c r="AQ970" i="1"/>
  <c r="AH971" i="1"/>
  <c r="AI971" i="1"/>
  <c r="AJ971" i="1"/>
  <c r="AK971" i="1"/>
  <c r="AL971" i="1"/>
  <c r="AM971" i="1"/>
  <c r="AN971" i="1"/>
  <c r="AO971" i="1"/>
  <c r="AP971" i="1"/>
  <c r="AQ971" i="1"/>
  <c r="AH972" i="1"/>
  <c r="AI972" i="1"/>
  <c r="AJ972" i="1"/>
  <c r="AK972" i="1"/>
  <c r="AL972" i="1"/>
  <c r="AM972" i="1"/>
  <c r="AN972" i="1"/>
  <c r="AO972" i="1"/>
  <c r="AP972" i="1"/>
  <c r="AQ972" i="1"/>
  <c r="AH973" i="1"/>
  <c r="AI973" i="1"/>
  <c r="AJ973" i="1"/>
  <c r="AK973" i="1"/>
  <c r="AL973" i="1"/>
  <c r="AM973" i="1"/>
  <c r="AN973" i="1"/>
  <c r="AO973" i="1"/>
  <c r="AP973" i="1"/>
  <c r="AQ973" i="1"/>
  <c r="AH974" i="1"/>
  <c r="AI974" i="1"/>
  <c r="AJ974" i="1"/>
  <c r="AK974" i="1"/>
  <c r="AL974" i="1"/>
  <c r="AM974" i="1"/>
  <c r="AN974" i="1"/>
  <c r="AO974" i="1"/>
  <c r="AP974" i="1"/>
  <c r="AQ974" i="1"/>
  <c r="AH975" i="1"/>
  <c r="AI975" i="1"/>
  <c r="AJ975" i="1"/>
  <c r="AK975" i="1"/>
  <c r="AL975" i="1"/>
  <c r="AM975" i="1"/>
  <c r="AN975" i="1"/>
  <c r="AO975" i="1"/>
  <c r="AP975" i="1"/>
  <c r="AQ975" i="1"/>
  <c r="AH976" i="1"/>
  <c r="AI976" i="1"/>
  <c r="AJ976" i="1"/>
  <c r="AK976" i="1"/>
  <c r="AL976" i="1"/>
  <c r="AM976" i="1"/>
  <c r="AN976" i="1"/>
  <c r="AO976" i="1"/>
  <c r="AP976" i="1"/>
  <c r="AQ976" i="1"/>
  <c r="AH977" i="1"/>
  <c r="AI977" i="1"/>
  <c r="AJ977" i="1"/>
  <c r="AK977" i="1"/>
  <c r="AL977" i="1"/>
  <c r="AM977" i="1"/>
  <c r="AN977" i="1"/>
  <c r="AO977" i="1"/>
  <c r="AP977" i="1"/>
  <c r="AQ977" i="1"/>
  <c r="AH978" i="1"/>
  <c r="AI978" i="1"/>
  <c r="AJ978" i="1"/>
  <c r="AK978" i="1"/>
  <c r="AL978" i="1"/>
  <c r="AM978" i="1"/>
  <c r="AN978" i="1"/>
  <c r="AO978" i="1"/>
  <c r="AP978" i="1"/>
  <c r="AQ978" i="1"/>
  <c r="AH979" i="1"/>
  <c r="AI979" i="1"/>
  <c r="AJ979" i="1"/>
  <c r="AK979" i="1"/>
  <c r="AL979" i="1"/>
  <c r="AM979" i="1"/>
  <c r="AN979" i="1"/>
  <c r="AO979" i="1"/>
  <c r="AP979" i="1"/>
  <c r="AQ979" i="1"/>
  <c r="AH980" i="1"/>
  <c r="AI980" i="1"/>
  <c r="AJ980" i="1"/>
  <c r="AK980" i="1"/>
  <c r="AL980" i="1"/>
  <c r="AM980" i="1"/>
  <c r="AN980" i="1"/>
  <c r="AO980" i="1"/>
  <c r="AP980" i="1"/>
  <c r="AQ980" i="1"/>
  <c r="AH981" i="1"/>
  <c r="AI981" i="1"/>
  <c r="AJ981" i="1"/>
  <c r="AK981" i="1"/>
  <c r="AL981" i="1"/>
  <c r="AM981" i="1"/>
  <c r="AN981" i="1"/>
  <c r="AO981" i="1"/>
  <c r="AP981" i="1"/>
  <c r="AQ981" i="1"/>
  <c r="AH982" i="1"/>
  <c r="AI982" i="1"/>
  <c r="AJ982" i="1"/>
  <c r="AK982" i="1"/>
  <c r="AL982" i="1"/>
  <c r="AM982" i="1"/>
  <c r="AN982" i="1"/>
  <c r="AO982" i="1"/>
  <c r="AP982" i="1"/>
  <c r="AQ982" i="1"/>
  <c r="AH983" i="1"/>
  <c r="AI983" i="1"/>
  <c r="AJ983" i="1"/>
  <c r="AK983" i="1"/>
  <c r="AL983" i="1"/>
  <c r="AM983" i="1"/>
  <c r="AN983" i="1"/>
  <c r="AO983" i="1"/>
  <c r="AP983" i="1"/>
  <c r="AQ983" i="1"/>
  <c r="AH984" i="1"/>
  <c r="AI984" i="1"/>
  <c r="AJ984" i="1"/>
  <c r="AK984" i="1"/>
  <c r="AL984" i="1"/>
  <c r="AM984" i="1"/>
  <c r="AN984" i="1"/>
  <c r="AO984" i="1"/>
  <c r="AP984" i="1"/>
  <c r="AQ984" i="1"/>
  <c r="AH985" i="1"/>
  <c r="AI985" i="1"/>
  <c r="AJ985" i="1"/>
  <c r="AK985" i="1"/>
  <c r="AL985" i="1"/>
  <c r="AM985" i="1"/>
  <c r="AN985" i="1"/>
  <c r="AO985" i="1"/>
  <c r="AP985" i="1"/>
  <c r="AQ985" i="1"/>
  <c r="AH986" i="1"/>
  <c r="AI986" i="1"/>
  <c r="AJ986" i="1"/>
  <c r="AK986" i="1"/>
  <c r="AL986" i="1"/>
  <c r="AM986" i="1"/>
  <c r="AN986" i="1"/>
  <c r="AO986" i="1"/>
  <c r="AP986" i="1"/>
  <c r="AQ986" i="1"/>
  <c r="AH987" i="1"/>
  <c r="AI987" i="1"/>
  <c r="AJ987" i="1"/>
  <c r="AK987" i="1"/>
  <c r="AL987" i="1"/>
  <c r="AM987" i="1"/>
  <c r="AN987" i="1"/>
  <c r="AO987" i="1"/>
  <c r="AP987" i="1"/>
  <c r="AQ987" i="1"/>
  <c r="AH988" i="1"/>
  <c r="AI988" i="1"/>
  <c r="AJ988" i="1"/>
  <c r="AK988" i="1"/>
  <c r="AL988" i="1"/>
  <c r="AM988" i="1"/>
  <c r="AN988" i="1"/>
  <c r="AO988" i="1"/>
  <c r="AP988" i="1"/>
  <c r="AQ988" i="1"/>
  <c r="AH989" i="1"/>
  <c r="AI989" i="1"/>
  <c r="AJ989" i="1"/>
  <c r="AK989" i="1"/>
  <c r="AL989" i="1"/>
  <c r="AM989" i="1"/>
  <c r="AN989" i="1"/>
  <c r="AO989" i="1"/>
  <c r="AP989" i="1"/>
  <c r="AQ989" i="1"/>
  <c r="AH990" i="1"/>
  <c r="AI990" i="1"/>
  <c r="AJ990" i="1"/>
  <c r="AK990" i="1"/>
  <c r="AL990" i="1"/>
  <c r="AM990" i="1"/>
  <c r="AN990" i="1"/>
  <c r="AO990" i="1"/>
  <c r="AP990" i="1"/>
  <c r="AQ990" i="1"/>
  <c r="AH991" i="1"/>
  <c r="AI991" i="1"/>
  <c r="AJ991" i="1"/>
  <c r="AK991" i="1"/>
  <c r="AL991" i="1"/>
  <c r="AM991" i="1"/>
  <c r="AN991" i="1"/>
  <c r="AO991" i="1"/>
  <c r="AP991" i="1"/>
  <c r="AQ991" i="1"/>
  <c r="AH992" i="1"/>
  <c r="AI992" i="1"/>
  <c r="AJ992" i="1"/>
  <c r="AK992" i="1"/>
  <c r="AL992" i="1"/>
  <c r="AM992" i="1"/>
  <c r="AN992" i="1"/>
  <c r="AO992" i="1"/>
  <c r="AP992" i="1"/>
  <c r="AQ992" i="1"/>
  <c r="AH993" i="1"/>
  <c r="AI993" i="1"/>
  <c r="AJ993" i="1"/>
  <c r="AK993" i="1"/>
  <c r="AL993" i="1"/>
  <c r="AM993" i="1"/>
  <c r="AN993" i="1"/>
  <c r="AO993" i="1"/>
  <c r="AP993" i="1"/>
  <c r="AQ993" i="1"/>
  <c r="AH994" i="1"/>
  <c r="AI994" i="1"/>
  <c r="AJ994" i="1"/>
  <c r="AK994" i="1"/>
  <c r="AL994" i="1"/>
  <c r="AM994" i="1"/>
  <c r="AN994" i="1"/>
  <c r="AO994" i="1"/>
  <c r="AP994" i="1"/>
  <c r="AQ994" i="1"/>
  <c r="AH995" i="1"/>
  <c r="AI995" i="1"/>
  <c r="AJ995" i="1"/>
  <c r="AK995" i="1"/>
  <c r="AL995" i="1"/>
  <c r="AM995" i="1"/>
  <c r="AN995" i="1"/>
  <c r="AO995" i="1"/>
  <c r="AP995" i="1"/>
  <c r="AQ995" i="1"/>
  <c r="AH996" i="1"/>
  <c r="AI996" i="1"/>
  <c r="AJ996" i="1"/>
  <c r="AK996" i="1"/>
  <c r="AL996" i="1"/>
  <c r="AM996" i="1"/>
  <c r="AN996" i="1"/>
  <c r="AO996" i="1"/>
  <c r="AP996" i="1"/>
  <c r="AQ996" i="1"/>
  <c r="AH997" i="1"/>
  <c r="AI997" i="1"/>
  <c r="AJ997" i="1"/>
  <c r="AK997" i="1"/>
  <c r="AL997" i="1"/>
  <c r="AM997" i="1"/>
  <c r="AN997" i="1"/>
  <c r="AO997" i="1"/>
  <c r="AP997" i="1"/>
  <c r="AQ997" i="1"/>
  <c r="AH998" i="1"/>
  <c r="AI998" i="1"/>
  <c r="AJ998" i="1"/>
  <c r="AK998" i="1"/>
  <c r="AL998" i="1"/>
  <c r="AM998" i="1"/>
  <c r="AN998" i="1"/>
  <c r="AO998" i="1"/>
  <c r="AP998" i="1"/>
  <c r="AQ998" i="1"/>
  <c r="AH999" i="1"/>
  <c r="AI999" i="1"/>
  <c r="AJ999" i="1"/>
  <c r="AK999" i="1"/>
  <c r="AL999" i="1"/>
  <c r="AM999" i="1"/>
  <c r="AN999" i="1"/>
  <c r="AO999" i="1"/>
  <c r="AP999" i="1"/>
  <c r="AQ999" i="1"/>
  <c r="L6" i="1"/>
  <c r="M6" i="1"/>
  <c r="N6" i="1"/>
  <c r="O6" i="1"/>
  <c r="P6" i="1"/>
  <c r="Q6" i="1"/>
  <c r="R6" i="1"/>
  <c r="S6" i="1"/>
  <c r="T6" i="1"/>
  <c r="U6" i="1"/>
  <c r="L7" i="1"/>
  <c r="M7" i="1"/>
  <c r="N7" i="1"/>
  <c r="O7" i="1"/>
  <c r="P7" i="1"/>
  <c r="Q7" i="1"/>
  <c r="R7" i="1"/>
  <c r="S7" i="1"/>
  <c r="T7" i="1"/>
  <c r="U7" i="1"/>
  <c r="L8" i="1"/>
  <c r="M8" i="1"/>
  <c r="N8" i="1"/>
  <c r="O8" i="1"/>
  <c r="P8" i="1"/>
  <c r="Q8" i="1"/>
  <c r="R8" i="1"/>
  <c r="S8" i="1"/>
  <c r="T8" i="1"/>
  <c r="U8" i="1"/>
  <c r="L9" i="1"/>
  <c r="M9" i="1"/>
  <c r="N9" i="1"/>
  <c r="O9" i="1"/>
  <c r="P9" i="1"/>
  <c r="Q9" i="1"/>
  <c r="R9" i="1"/>
  <c r="S9" i="1"/>
  <c r="T9" i="1"/>
  <c r="U9" i="1"/>
  <c r="L10" i="1"/>
  <c r="M10" i="1"/>
  <c r="N10" i="1"/>
  <c r="O10" i="1"/>
  <c r="P10" i="1"/>
  <c r="Q10" i="1"/>
  <c r="R10" i="1"/>
  <c r="S10" i="1"/>
  <c r="T10" i="1"/>
  <c r="U10" i="1"/>
  <c r="L11" i="1"/>
  <c r="M11" i="1"/>
  <c r="N11" i="1"/>
  <c r="O11" i="1"/>
  <c r="P11" i="1"/>
  <c r="Q11" i="1"/>
  <c r="R11" i="1"/>
  <c r="S11" i="1"/>
  <c r="T11" i="1"/>
  <c r="U11" i="1"/>
  <c r="L12" i="1"/>
  <c r="M12" i="1"/>
  <c r="N12" i="1"/>
  <c r="O12" i="1"/>
  <c r="P12" i="1"/>
  <c r="Q12" i="1"/>
  <c r="R12" i="1"/>
  <c r="S12" i="1"/>
  <c r="T12" i="1"/>
  <c r="U12" i="1"/>
  <c r="L13" i="1"/>
  <c r="M13" i="1"/>
  <c r="N13" i="1"/>
  <c r="O13" i="1"/>
  <c r="P13" i="1"/>
  <c r="Q13" i="1"/>
  <c r="R13" i="1"/>
  <c r="S13" i="1"/>
  <c r="T13" i="1"/>
  <c r="U13" i="1"/>
  <c r="L14" i="1"/>
  <c r="M14" i="1"/>
  <c r="N14" i="1"/>
  <c r="O14" i="1"/>
  <c r="P14" i="1"/>
  <c r="Q14" i="1"/>
  <c r="R14" i="1"/>
  <c r="S14" i="1"/>
  <c r="T14" i="1"/>
  <c r="U14" i="1"/>
  <c r="L15" i="1"/>
  <c r="M15" i="1"/>
  <c r="N15" i="1"/>
  <c r="O15" i="1"/>
  <c r="P15" i="1"/>
  <c r="Q15" i="1"/>
  <c r="R15" i="1"/>
  <c r="S15" i="1"/>
  <c r="T15" i="1"/>
  <c r="U15" i="1"/>
  <c r="L16" i="1"/>
  <c r="M16" i="1"/>
  <c r="N16" i="1"/>
  <c r="O16" i="1"/>
  <c r="P16" i="1"/>
  <c r="Q16" i="1"/>
  <c r="R16" i="1"/>
  <c r="S16" i="1"/>
  <c r="T16" i="1"/>
  <c r="U16" i="1"/>
  <c r="L17" i="1"/>
  <c r="M17" i="1"/>
  <c r="N17" i="1"/>
  <c r="O17" i="1"/>
  <c r="P17" i="1"/>
  <c r="Q17" i="1"/>
  <c r="R17" i="1"/>
  <c r="S17" i="1"/>
  <c r="T17" i="1"/>
  <c r="U17" i="1"/>
  <c r="L18" i="1"/>
  <c r="M18" i="1"/>
  <c r="N18" i="1"/>
  <c r="O18" i="1"/>
  <c r="P18" i="1"/>
  <c r="Q18" i="1"/>
  <c r="R18" i="1"/>
  <c r="S18" i="1"/>
  <c r="T18" i="1"/>
  <c r="U18" i="1"/>
  <c r="L19" i="1"/>
  <c r="M19" i="1"/>
  <c r="N19" i="1"/>
  <c r="O19" i="1"/>
  <c r="P19" i="1"/>
  <c r="Q19" i="1"/>
  <c r="R19" i="1"/>
  <c r="S19" i="1"/>
  <c r="T19" i="1"/>
  <c r="U19" i="1"/>
  <c r="L20" i="1"/>
  <c r="M20" i="1"/>
  <c r="N20" i="1"/>
  <c r="O20" i="1"/>
  <c r="P20" i="1"/>
  <c r="Q20" i="1"/>
  <c r="R20" i="1"/>
  <c r="S20" i="1"/>
  <c r="T20" i="1"/>
  <c r="U20" i="1"/>
  <c r="L21" i="1"/>
  <c r="M21" i="1"/>
  <c r="N21" i="1"/>
  <c r="O21" i="1"/>
  <c r="P21" i="1"/>
  <c r="Q21" i="1"/>
  <c r="R21" i="1"/>
  <c r="S21" i="1"/>
  <c r="T21" i="1"/>
  <c r="U21" i="1"/>
  <c r="L22" i="1"/>
  <c r="M22" i="1"/>
  <c r="N22" i="1"/>
  <c r="O22" i="1"/>
  <c r="P22" i="1"/>
  <c r="Q22" i="1"/>
  <c r="R22" i="1"/>
  <c r="S22" i="1"/>
  <c r="T22" i="1"/>
  <c r="U22" i="1"/>
  <c r="L23" i="1"/>
  <c r="M23" i="1"/>
  <c r="N23" i="1"/>
  <c r="O23" i="1"/>
  <c r="P23" i="1"/>
  <c r="Q23" i="1"/>
  <c r="R23" i="1"/>
  <c r="S23" i="1"/>
  <c r="T23" i="1"/>
  <c r="U23" i="1"/>
  <c r="L24" i="1"/>
  <c r="M24" i="1"/>
  <c r="N24" i="1"/>
  <c r="O24" i="1"/>
  <c r="P24" i="1"/>
  <c r="Q24" i="1"/>
  <c r="R24" i="1"/>
  <c r="S24" i="1"/>
  <c r="T24" i="1"/>
  <c r="U24" i="1"/>
  <c r="L25" i="1"/>
  <c r="M25" i="1"/>
  <c r="N25" i="1"/>
  <c r="O25" i="1"/>
  <c r="P25" i="1"/>
  <c r="Q25" i="1"/>
  <c r="R25" i="1"/>
  <c r="S25" i="1"/>
  <c r="T25" i="1"/>
  <c r="U25" i="1"/>
  <c r="L26" i="1"/>
  <c r="M26" i="1"/>
  <c r="N26" i="1"/>
  <c r="O26" i="1"/>
  <c r="P26" i="1"/>
  <c r="Q26" i="1"/>
  <c r="R26" i="1"/>
  <c r="S26" i="1"/>
  <c r="T26" i="1"/>
  <c r="U26" i="1"/>
  <c r="L27" i="1"/>
  <c r="M27" i="1"/>
  <c r="N27" i="1"/>
  <c r="O27" i="1"/>
  <c r="P27" i="1"/>
  <c r="Q27" i="1"/>
  <c r="R27" i="1"/>
  <c r="S27" i="1"/>
  <c r="T27" i="1"/>
  <c r="U27" i="1"/>
  <c r="L28" i="1"/>
  <c r="M28" i="1"/>
  <c r="N28" i="1"/>
  <c r="O28" i="1"/>
  <c r="P28" i="1"/>
  <c r="Q28" i="1"/>
  <c r="R28" i="1"/>
  <c r="S28" i="1"/>
  <c r="T28" i="1"/>
  <c r="U28" i="1"/>
  <c r="L29" i="1"/>
  <c r="M29" i="1"/>
  <c r="N29" i="1"/>
  <c r="O29" i="1"/>
  <c r="P29" i="1"/>
  <c r="Q29" i="1"/>
  <c r="R29" i="1"/>
  <c r="S29" i="1"/>
  <c r="T29" i="1"/>
  <c r="U29" i="1"/>
  <c r="L30" i="1"/>
  <c r="M30" i="1"/>
  <c r="N30" i="1"/>
  <c r="O30" i="1"/>
  <c r="P30" i="1"/>
  <c r="Q30" i="1"/>
  <c r="R30" i="1"/>
  <c r="S30" i="1"/>
  <c r="T30" i="1"/>
  <c r="U30" i="1"/>
  <c r="L31" i="1"/>
  <c r="M31" i="1"/>
  <c r="N31" i="1"/>
  <c r="O31" i="1"/>
  <c r="P31" i="1"/>
  <c r="Q31" i="1"/>
  <c r="R31" i="1"/>
  <c r="S31" i="1"/>
  <c r="T31" i="1"/>
  <c r="U31" i="1"/>
  <c r="L32" i="1"/>
  <c r="M32" i="1"/>
  <c r="N32" i="1"/>
  <c r="O32" i="1"/>
  <c r="P32" i="1"/>
  <c r="Q32" i="1"/>
  <c r="R32" i="1"/>
  <c r="S32" i="1"/>
  <c r="T32" i="1"/>
  <c r="U32" i="1"/>
  <c r="L33" i="1"/>
  <c r="M33" i="1"/>
  <c r="N33" i="1"/>
  <c r="O33" i="1"/>
  <c r="P33" i="1"/>
  <c r="Q33" i="1"/>
  <c r="R33" i="1"/>
  <c r="S33" i="1"/>
  <c r="T33" i="1"/>
  <c r="U33" i="1"/>
  <c r="L34" i="1"/>
  <c r="M34" i="1"/>
  <c r="N34" i="1"/>
  <c r="O34" i="1"/>
  <c r="P34" i="1"/>
  <c r="Q34" i="1"/>
  <c r="R34" i="1"/>
  <c r="S34" i="1"/>
  <c r="T34" i="1"/>
  <c r="U34" i="1"/>
  <c r="L35" i="1"/>
  <c r="M35" i="1"/>
  <c r="N35" i="1"/>
  <c r="O35" i="1"/>
  <c r="P35" i="1"/>
  <c r="Q35" i="1"/>
  <c r="R35" i="1"/>
  <c r="S35" i="1"/>
  <c r="T35" i="1"/>
  <c r="U35" i="1"/>
  <c r="L36" i="1"/>
  <c r="M36" i="1"/>
  <c r="N36" i="1"/>
  <c r="O36" i="1"/>
  <c r="P36" i="1"/>
  <c r="Q36" i="1"/>
  <c r="R36" i="1"/>
  <c r="S36" i="1"/>
  <c r="T36" i="1"/>
  <c r="U36" i="1"/>
  <c r="L37" i="1"/>
  <c r="M37" i="1"/>
  <c r="N37" i="1"/>
  <c r="O37" i="1"/>
  <c r="P37" i="1"/>
  <c r="Q37" i="1"/>
  <c r="R37" i="1"/>
  <c r="S37" i="1"/>
  <c r="T37" i="1"/>
  <c r="U37" i="1"/>
  <c r="L38" i="1"/>
  <c r="M38" i="1"/>
  <c r="N38" i="1"/>
  <c r="O38" i="1"/>
  <c r="P38" i="1"/>
  <c r="Q38" i="1"/>
  <c r="R38" i="1"/>
  <c r="S38" i="1"/>
  <c r="T38" i="1"/>
  <c r="U38" i="1"/>
  <c r="L39" i="1"/>
  <c r="M39" i="1"/>
  <c r="N39" i="1"/>
  <c r="O39" i="1"/>
  <c r="P39" i="1"/>
  <c r="Q39" i="1"/>
  <c r="R39" i="1"/>
  <c r="S39" i="1"/>
  <c r="T39" i="1"/>
  <c r="U39" i="1"/>
  <c r="L40" i="1"/>
  <c r="M40" i="1"/>
  <c r="N40" i="1"/>
  <c r="O40" i="1"/>
  <c r="P40" i="1"/>
  <c r="Q40" i="1"/>
  <c r="R40" i="1"/>
  <c r="S40" i="1"/>
  <c r="T40" i="1"/>
  <c r="U40" i="1"/>
  <c r="L41" i="1"/>
  <c r="M41" i="1"/>
  <c r="N41" i="1"/>
  <c r="O41" i="1"/>
  <c r="P41" i="1"/>
  <c r="Q41" i="1"/>
  <c r="R41" i="1"/>
  <c r="S41" i="1"/>
  <c r="T41" i="1"/>
  <c r="U41" i="1"/>
  <c r="L42" i="1"/>
  <c r="M42" i="1"/>
  <c r="N42" i="1"/>
  <c r="O42" i="1"/>
  <c r="P42" i="1"/>
  <c r="Q42" i="1"/>
  <c r="R42" i="1"/>
  <c r="S42" i="1"/>
  <c r="T42" i="1"/>
  <c r="U42" i="1"/>
  <c r="L43" i="1"/>
  <c r="M43" i="1"/>
  <c r="N43" i="1"/>
  <c r="O43" i="1"/>
  <c r="P43" i="1"/>
  <c r="Q43" i="1"/>
  <c r="R43" i="1"/>
  <c r="S43" i="1"/>
  <c r="T43" i="1"/>
  <c r="U43" i="1"/>
  <c r="L44" i="1"/>
  <c r="M44" i="1"/>
  <c r="N44" i="1"/>
  <c r="O44" i="1"/>
  <c r="P44" i="1"/>
  <c r="Q44" i="1"/>
  <c r="R44" i="1"/>
  <c r="S44" i="1"/>
  <c r="T44" i="1"/>
  <c r="U44" i="1"/>
  <c r="L45" i="1"/>
  <c r="M45" i="1"/>
  <c r="N45" i="1"/>
  <c r="O45" i="1"/>
  <c r="P45" i="1"/>
  <c r="Q45" i="1"/>
  <c r="R45" i="1"/>
  <c r="S45" i="1"/>
  <c r="T45" i="1"/>
  <c r="U45" i="1"/>
  <c r="L46" i="1"/>
  <c r="M46" i="1"/>
  <c r="N46" i="1"/>
  <c r="O46" i="1"/>
  <c r="P46" i="1"/>
  <c r="Q46" i="1"/>
  <c r="R46" i="1"/>
  <c r="S46" i="1"/>
  <c r="T46" i="1"/>
  <c r="U46" i="1"/>
  <c r="L47" i="1"/>
  <c r="M47" i="1"/>
  <c r="N47" i="1"/>
  <c r="O47" i="1"/>
  <c r="P47" i="1"/>
  <c r="Q47" i="1"/>
  <c r="R47" i="1"/>
  <c r="S47" i="1"/>
  <c r="T47" i="1"/>
  <c r="U47" i="1"/>
  <c r="L48" i="1"/>
  <c r="M48" i="1"/>
  <c r="N48" i="1"/>
  <c r="O48" i="1"/>
  <c r="P48" i="1"/>
  <c r="Q48" i="1"/>
  <c r="R48" i="1"/>
  <c r="S48" i="1"/>
  <c r="T48" i="1"/>
  <c r="U48" i="1"/>
  <c r="L49" i="1"/>
  <c r="M49" i="1"/>
  <c r="N49" i="1"/>
  <c r="O49" i="1"/>
  <c r="P49" i="1"/>
  <c r="Q49" i="1"/>
  <c r="R49" i="1"/>
  <c r="S49" i="1"/>
  <c r="T49" i="1"/>
  <c r="U49" i="1"/>
  <c r="L50" i="1"/>
  <c r="M50" i="1"/>
  <c r="N50" i="1"/>
  <c r="O50" i="1"/>
  <c r="P50" i="1"/>
  <c r="Q50" i="1"/>
  <c r="R50" i="1"/>
  <c r="S50" i="1"/>
  <c r="T50" i="1"/>
  <c r="U50" i="1"/>
  <c r="L51" i="1"/>
  <c r="M51" i="1"/>
  <c r="N51" i="1"/>
  <c r="O51" i="1"/>
  <c r="P51" i="1"/>
  <c r="Q51" i="1"/>
  <c r="R51" i="1"/>
  <c r="S51" i="1"/>
  <c r="T51" i="1"/>
  <c r="U51" i="1"/>
  <c r="L52" i="1"/>
  <c r="M52" i="1"/>
  <c r="N52" i="1"/>
  <c r="O52" i="1"/>
  <c r="P52" i="1"/>
  <c r="Q52" i="1"/>
  <c r="R52" i="1"/>
  <c r="S52" i="1"/>
  <c r="T52" i="1"/>
  <c r="U52" i="1"/>
  <c r="L53" i="1"/>
  <c r="M53" i="1"/>
  <c r="N53" i="1"/>
  <c r="O53" i="1"/>
  <c r="P53" i="1"/>
  <c r="Q53" i="1"/>
  <c r="R53" i="1"/>
  <c r="S53" i="1"/>
  <c r="T53" i="1"/>
  <c r="U53" i="1"/>
  <c r="L54" i="1"/>
  <c r="M54" i="1"/>
  <c r="N54" i="1"/>
  <c r="O54" i="1"/>
  <c r="P54" i="1"/>
  <c r="Q54" i="1"/>
  <c r="R54" i="1"/>
  <c r="S54" i="1"/>
  <c r="T54" i="1"/>
  <c r="U54" i="1"/>
  <c r="L55" i="1"/>
  <c r="M55" i="1"/>
  <c r="N55" i="1"/>
  <c r="O55" i="1"/>
  <c r="P55" i="1"/>
  <c r="Q55" i="1"/>
  <c r="R55" i="1"/>
  <c r="S55" i="1"/>
  <c r="T55" i="1"/>
  <c r="U55" i="1"/>
  <c r="L56" i="1"/>
  <c r="M56" i="1"/>
  <c r="N56" i="1"/>
  <c r="O56" i="1"/>
  <c r="P56" i="1"/>
  <c r="Q56" i="1"/>
  <c r="R56" i="1"/>
  <c r="S56" i="1"/>
  <c r="T56" i="1"/>
  <c r="U56" i="1"/>
  <c r="L57" i="1"/>
  <c r="M57" i="1"/>
  <c r="N57" i="1"/>
  <c r="O57" i="1"/>
  <c r="P57" i="1"/>
  <c r="Q57" i="1"/>
  <c r="R57" i="1"/>
  <c r="S57" i="1"/>
  <c r="T57" i="1"/>
  <c r="U57" i="1"/>
  <c r="L58" i="1"/>
  <c r="M58" i="1"/>
  <c r="N58" i="1"/>
  <c r="O58" i="1"/>
  <c r="P58" i="1"/>
  <c r="Q58" i="1"/>
  <c r="R58" i="1"/>
  <c r="S58" i="1"/>
  <c r="T58" i="1"/>
  <c r="U58" i="1"/>
  <c r="L59" i="1"/>
  <c r="M59" i="1"/>
  <c r="N59" i="1"/>
  <c r="O59" i="1"/>
  <c r="P59" i="1"/>
  <c r="Q59" i="1"/>
  <c r="R59" i="1"/>
  <c r="S59" i="1"/>
  <c r="T59" i="1"/>
  <c r="U59" i="1"/>
  <c r="L60" i="1"/>
  <c r="M60" i="1"/>
  <c r="N60" i="1"/>
  <c r="O60" i="1"/>
  <c r="P60" i="1"/>
  <c r="Q60" i="1"/>
  <c r="R60" i="1"/>
  <c r="S60" i="1"/>
  <c r="T60" i="1"/>
  <c r="U60" i="1"/>
  <c r="L61" i="1"/>
  <c r="M61" i="1"/>
  <c r="N61" i="1"/>
  <c r="O61" i="1"/>
  <c r="P61" i="1"/>
  <c r="Q61" i="1"/>
  <c r="R61" i="1"/>
  <c r="S61" i="1"/>
  <c r="T61" i="1"/>
  <c r="U61" i="1"/>
  <c r="L62" i="1"/>
  <c r="M62" i="1"/>
  <c r="N62" i="1"/>
  <c r="O62" i="1"/>
  <c r="P62" i="1"/>
  <c r="Q62" i="1"/>
  <c r="R62" i="1"/>
  <c r="S62" i="1"/>
  <c r="T62" i="1"/>
  <c r="U62" i="1"/>
  <c r="L63" i="1"/>
  <c r="M63" i="1"/>
  <c r="N63" i="1"/>
  <c r="O63" i="1"/>
  <c r="P63" i="1"/>
  <c r="Q63" i="1"/>
  <c r="R63" i="1"/>
  <c r="S63" i="1"/>
  <c r="T63" i="1"/>
  <c r="U63" i="1"/>
  <c r="L64" i="1"/>
  <c r="M64" i="1"/>
  <c r="N64" i="1"/>
  <c r="O64" i="1"/>
  <c r="P64" i="1"/>
  <c r="Q64" i="1"/>
  <c r="R64" i="1"/>
  <c r="S64" i="1"/>
  <c r="T64" i="1"/>
  <c r="U64" i="1"/>
  <c r="L65" i="1"/>
  <c r="M65" i="1"/>
  <c r="N65" i="1"/>
  <c r="O65" i="1"/>
  <c r="P65" i="1"/>
  <c r="Q65" i="1"/>
  <c r="R65" i="1"/>
  <c r="S65" i="1"/>
  <c r="T65" i="1"/>
  <c r="U65" i="1"/>
  <c r="L66" i="1"/>
  <c r="M66" i="1"/>
  <c r="N66" i="1"/>
  <c r="O66" i="1"/>
  <c r="P66" i="1"/>
  <c r="Q66" i="1"/>
  <c r="R66" i="1"/>
  <c r="S66" i="1"/>
  <c r="T66" i="1"/>
  <c r="U66" i="1"/>
  <c r="L67" i="1"/>
  <c r="M67" i="1"/>
  <c r="N67" i="1"/>
  <c r="O67" i="1"/>
  <c r="P67" i="1"/>
  <c r="Q67" i="1"/>
  <c r="R67" i="1"/>
  <c r="S67" i="1"/>
  <c r="T67" i="1"/>
  <c r="U67" i="1"/>
  <c r="L68" i="1"/>
  <c r="M68" i="1"/>
  <c r="N68" i="1"/>
  <c r="O68" i="1"/>
  <c r="P68" i="1"/>
  <c r="Q68" i="1"/>
  <c r="R68" i="1"/>
  <c r="S68" i="1"/>
  <c r="T68" i="1"/>
  <c r="U68" i="1"/>
  <c r="L69" i="1"/>
  <c r="M69" i="1"/>
  <c r="N69" i="1"/>
  <c r="O69" i="1"/>
  <c r="P69" i="1"/>
  <c r="Q69" i="1"/>
  <c r="R69" i="1"/>
  <c r="S69" i="1"/>
  <c r="T69" i="1"/>
  <c r="U69" i="1"/>
  <c r="L70" i="1"/>
  <c r="M70" i="1"/>
  <c r="N70" i="1"/>
  <c r="O70" i="1"/>
  <c r="P70" i="1"/>
  <c r="Q70" i="1"/>
  <c r="R70" i="1"/>
  <c r="S70" i="1"/>
  <c r="T70" i="1"/>
  <c r="U70" i="1"/>
  <c r="L71" i="1"/>
  <c r="M71" i="1"/>
  <c r="N71" i="1"/>
  <c r="O71" i="1"/>
  <c r="P71" i="1"/>
  <c r="Q71" i="1"/>
  <c r="R71" i="1"/>
  <c r="S71" i="1"/>
  <c r="T71" i="1"/>
  <c r="U71" i="1"/>
  <c r="L72" i="1"/>
  <c r="M72" i="1"/>
  <c r="N72" i="1"/>
  <c r="O72" i="1"/>
  <c r="P72" i="1"/>
  <c r="Q72" i="1"/>
  <c r="R72" i="1"/>
  <c r="S72" i="1"/>
  <c r="T72" i="1"/>
  <c r="U72" i="1"/>
  <c r="L73" i="1"/>
  <c r="M73" i="1"/>
  <c r="N73" i="1"/>
  <c r="O73" i="1"/>
  <c r="P73" i="1"/>
  <c r="Q73" i="1"/>
  <c r="R73" i="1"/>
  <c r="S73" i="1"/>
  <c r="T73" i="1"/>
  <c r="U73" i="1"/>
  <c r="L74" i="1"/>
  <c r="M74" i="1"/>
  <c r="N74" i="1"/>
  <c r="O74" i="1"/>
  <c r="P74" i="1"/>
  <c r="Q74" i="1"/>
  <c r="R74" i="1"/>
  <c r="S74" i="1"/>
  <c r="T74" i="1"/>
  <c r="U74" i="1"/>
  <c r="L75" i="1"/>
  <c r="M75" i="1"/>
  <c r="N75" i="1"/>
  <c r="O75" i="1"/>
  <c r="P75" i="1"/>
  <c r="Q75" i="1"/>
  <c r="R75" i="1"/>
  <c r="S75" i="1"/>
  <c r="T75" i="1"/>
  <c r="U75" i="1"/>
  <c r="L76" i="1"/>
  <c r="M76" i="1"/>
  <c r="N76" i="1"/>
  <c r="O76" i="1"/>
  <c r="P76" i="1"/>
  <c r="Q76" i="1"/>
  <c r="R76" i="1"/>
  <c r="S76" i="1"/>
  <c r="T76" i="1"/>
  <c r="U76" i="1"/>
  <c r="L77" i="1"/>
  <c r="M77" i="1"/>
  <c r="N77" i="1"/>
  <c r="O77" i="1"/>
  <c r="P77" i="1"/>
  <c r="Q77" i="1"/>
  <c r="R77" i="1"/>
  <c r="S77" i="1"/>
  <c r="T77" i="1"/>
  <c r="U77" i="1"/>
  <c r="L78" i="1"/>
  <c r="M78" i="1"/>
  <c r="N78" i="1"/>
  <c r="O78" i="1"/>
  <c r="P78" i="1"/>
  <c r="Q78" i="1"/>
  <c r="R78" i="1"/>
  <c r="S78" i="1"/>
  <c r="T78" i="1"/>
  <c r="U78" i="1"/>
  <c r="L79" i="1"/>
  <c r="M79" i="1"/>
  <c r="N79" i="1"/>
  <c r="O79" i="1"/>
  <c r="P79" i="1"/>
  <c r="Q79" i="1"/>
  <c r="R79" i="1"/>
  <c r="S79" i="1"/>
  <c r="T79" i="1"/>
  <c r="U79" i="1"/>
  <c r="L80" i="1"/>
  <c r="M80" i="1"/>
  <c r="N80" i="1"/>
  <c r="O80" i="1"/>
  <c r="P80" i="1"/>
  <c r="Q80" i="1"/>
  <c r="R80" i="1"/>
  <c r="S80" i="1"/>
  <c r="T80" i="1"/>
  <c r="U80" i="1"/>
  <c r="L81" i="1"/>
  <c r="M81" i="1"/>
  <c r="N81" i="1"/>
  <c r="O81" i="1"/>
  <c r="P81" i="1"/>
  <c r="Q81" i="1"/>
  <c r="R81" i="1"/>
  <c r="S81" i="1"/>
  <c r="T81" i="1"/>
  <c r="U81" i="1"/>
  <c r="L82" i="1"/>
  <c r="M82" i="1"/>
  <c r="N82" i="1"/>
  <c r="O82" i="1"/>
  <c r="P82" i="1"/>
  <c r="Q82" i="1"/>
  <c r="R82" i="1"/>
  <c r="S82" i="1"/>
  <c r="T82" i="1"/>
  <c r="U82" i="1"/>
  <c r="L83" i="1"/>
  <c r="M83" i="1"/>
  <c r="N83" i="1"/>
  <c r="O83" i="1"/>
  <c r="P83" i="1"/>
  <c r="Q83" i="1"/>
  <c r="R83" i="1"/>
  <c r="S83" i="1"/>
  <c r="T83" i="1"/>
  <c r="U83" i="1"/>
  <c r="L84" i="1"/>
  <c r="M84" i="1"/>
  <c r="N84" i="1"/>
  <c r="O84" i="1"/>
  <c r="P84" i="1"/>
  <c r="Q84" i="1"/>
  <c r="R84" i="1"/>
  <c r="S84" i="1"/>
  <c r="T84" i="1"/>
  <c r="U84" i="1"/>
  <c r="L85" i="1"/>
  <c r="M85" i="1"/>
  <c r="N85" i="1"/>
  <c r="O85" i="1"/>
  <c r="P85" i="1"/>
  <c r="Q85" i="1"/>
  <c r="R85" i="1"/>
  <c r="S85" i="1"/>
  <c r="T85" i="1"/>
  <c r="U85" i="1"/>
  <c r="L86" i="1"/>
  <c r="M86" i="1"/>
  <c r="N86" i="1"/>
  <c r="O86" i="1"/>
  <c r="P86" i="1"/>
  <c r="Q86" i="1"/>
  <c r="R86" i="1"/>
  <c r="S86" i="1"/>
  <c r="T86" i="1"/>
  <c r="U86" i="1"/>
  <c r="L87" i="1"/>
  <c r="M87" i="1"/>
  <c r="N87" i="1"/>
  <c r="O87" i="1"/>
  <c r="P87" i="1"/>
  <c r="Q87" i="1"/>
  <c r="R87" i="1"/>
  <c r="S87" i="1"/>
  <c r="T87" i="1"/>
  <c r="U87" i="1"/>
  <c r="L88" i="1"/>
  <c r="M88" i="1"/>
  <c r="N88" i="1"/>
  <c r="O88" i="1"/>
  <c r="P88" i="1"/>
  <c r="Q88" i="1"/>
  <c r="R88" i="1"/>
  <c r="S88" i="1"/>
  <c r="T88" i="1"/>
  <c r="U88" i="1"/>
  <c r="L89" i="1"/>
  <c r="M89" i="1"/>
  <c r="N89" i="1"/>
  <c r="O89" i="1"/>
  <c r="P89" i="1"/>
  <c r="Q89" i="1"/>
  <c r="R89" i="1"/>
  <c r="S89" i="1"/>
  <c r="T89" i="1"/>
  <c r="U89" i="1"/>
  <c r="L90" i="1"/>
  <c r="M90" i="1"/>
  <c r="N90" i="1"/>
  <c r="O90" i="1"/>
  <c r="P90" i="1"/>
  <c r="Q90" i="1"/>
  <c r="R90" i="1"/>
  <c r="S90" i="1"/>
  <c r="T90" i="1"/>
  <c r="U90" i="1"/>
  <c r="L91" i="1"/>
  <c r="M91" i="1"/>
  <c r="N91" i="1"/>
  <c r="O91" i="1"/>
  <c r="P91" i="1"/>
  <c r="Q91" i="1"/>
  <c r="R91" i="1"/>
  <c r="S91" i="1"/>
  <c r="T91" i="1"/>
  <c r="U91" i="1"/>
  <c r="L92" i="1"/>
  <c r="M92" i="1"/>
  <c r="N92" i="1"/>
  <c r="O92" i="1"/>
  <c r="P92" i="1"/>
  <c r="Q92" i="1"/>
  <c r="R92" i="1"/>
  <c r="S92" i="1"/>
  <c r="T92" i="1"/>
  <c r="U92" i="1"/>
  <c r="L93" i="1"/>
  <c r="M93" i="1"/>
  <c r="N93" i="1"/>
  <c r="O93" i="1"/>
  <c r="P93" i="1"/>
  <c r="Q93" i="1"/>
  <c r="R93" i="1"/>
  <c r="S93" i="1"/>
  <c r="T93" i="1"/>
  <c r="U93" i="1"/>
  <c r="L94" i="1"/>
  <c r="M94" i="1"/>
  <c r="N94" i="1"/>
  <c r="O94" i="1"/>
  <c r="P94" i="1"/>
  <c r="Q94" i="1"/>
  <c r="R94" i="1"/>
  <c r="S94" i="1"/>
  <c r="T94" i="1"/>
  <c r="U94" i="1"/>
  <c r="L95" i="1"/>
  <c r="M95" i="1"/>
  <c r="N95" i="1"/>
  <c r="O95" i="1"/>
  <c r="P95" i="1"/>
  <c r="Q95" i="1"/>
  <c r="R95" i="1"/>
  <c r="S95" i="1"/>
  <c r="T95" i="1"/>
  <c r="U95" i="1"/>
  <c r="L96" i="1"/>
  <c r="M96" i="1"/>
  <c r="N96" i="1"/>
  <c r="O96" i="1"/>
  <c r="P96" i="1"/>
  <c r="Q96" i="1"/>
  <c r="R96" i="1"/>
  <c r="S96" i="1"/>
  <c r="T96" i="1"/>
  <c r="U96" i="1"/>
  <c r="L97" i="1"/>
  <c r="M97" i="1"/>
  <c r="N97" i="1"/>
  <c r="O97" i="1"/>
  <c r="P97" i="1"/>
  <c r="Q97" i="1"/>
  <c r="R97" i="1"/>
  <c r="S97" i="1"/>
  <c r="T97" i="1"/>
  <c r="U97" i="1"/>
  <c r="L98" i="1"/>
  <c r="M98" i="1"/>
  <c r="N98" i="1"/>
  <c r="O98" i="1"/>
  <c r="P98" i="1"/>
  <c r="Q98" i="1"/>
  <c r="R98" i="1"/>
  <c r="S98" i="1"/>
  <c r="T98" i="1"/>
  <c r="U98" i="1"/>
  <c r="L99" i="1"/>
  <c r="M99" i="1"/>
  <c r="N99" i="1"/>
  <c r="O99" i="1"/>
  <c r="P99" i="1"/>
  <c r="Q99" i="1"/>
  <c r="R99" i="1"/>
  <c r="S99" i="1"/>
  <c r="T99" i="1"/>
  <c r="U99" i="1"/>
  <c r="L100" i="1"/>
  <c r="M100" i="1"/>
  <c r="N100" i="1"/>
  <c r="O100" i="1"/>
  <c r="P100" i="1"/>
  <c r="Q100" i="1"/>
  <c r="R100" i="1"/>
  <c r="S100" i="1"/>
  <c r="T100" i="1"/>
  <c r="U100" i="1"/>
  <c r="L101" i="1"/>
  <c r="M101" i="1"/>
  <c r="N101" i="1"/>
  <c r="O101" i="1"/>
  <c r="P101" i="1"/>
  <c r="Q101" i="1"/>
  <c r="R101" i="1"/>
  <c r="S101" i="1"/>
  <c r="T101" i="1"/>
  <c r="U101" i="1"/>
  <c r="L102" i="1"/>
  <c r="M102" i="1"/>
  <c r="N102" i="1"/>
  <c r="O102" i="1"/>
  <c r="P102" i="1"/>
  <c r="Q102" i="1"/>
  <c r="R102" i="1"/>
  <c r="S102" i="1"/>
  <c r="T102" i="1"/>
  <c r="U102" i="1"/>
  <c r="L103" i="1"/>
  <c r="M103" i="1"/>
  <c r="N103" i="1"/>
  <c r="O103" i="1"/>
  <c r="P103" i="1"/>
  <c r="Q103" i="1"/>
  <c r="R103" i="1"/>
  <c r="S103" i="1"/>
  <c r="T103" i="1"/>
  <c r="U103" i="1"/>
  <c r="L104" i="1"/>
  <c r="M104" i="1"/>
  <c r="N104" i="1"/>
  <c r="O104" i="1"/>
  <c r="P104" i="1"/>
  <c r="Q104" i="1"/>
  <c r="R104" i="1"/>
  <c r="S104" i="1"/>
  <c r="T104" i="1"/>
  <c r="U104" i="1"/>
  <c r="L105" i="1"/>
  <c r="M105" i="1"/>
  <c r="N105" i="1"/>
  <c r="O105" i="1"/>
  <c r="P105" i="1"/>
  <c r="Q105" i="1"/>
  <c r="R105" i="1"/>
  <c r="S105" i="1"/>
  <c r="T105" i="1"/>
  <c r="U105" i="1"/>
  <c r="L106" i="1"/>
  <c r="M106" i="1"/>
  <c r="N106" i="1"/>
  <c r="O106" i="1"/>
  <c r="P106" i="1"/>
  <c r="Q106" i="1"/>
  <c r="R106" i="1"/>
  <c r="S106" i="1"/>
  <c r="T106" i="1"/>
  <c r="U106" i="1"/>
  <c r="L107" i="1"/>
  <c r="M107" i="1"/>
  <c r="N107" i="1"/>
  <c r="O107" i="1"/>
  <c r="P107" i="1"/>
  <c r="Q107" i="1"/>
  <c r="R107" i="1"/>
  <c r="S107" i="1"/>
  <c r="T107" i="1"/>
  <c r="U107" i="1"/>
  <c r="L108" i="1"/>
  <c r="M108" i="1"/>
  <c r="N108" i="1"/>
  <c r="O108" i="1"/>
  <c r="P108" i="1"/>
  <c r="Q108" i="1"/>
  <c r="R108" i="1"/>
  <c r="S108" i="1"/>
  <c r="T108" i="1"/>
  <c r="U108" i="1"/>
  <c r="L109" i="1"/>
  <c r="M109" i="1"/>
  <c r="N109" i="1"/>
  <c r="O109" i="1"/>
  <c r="P109" i="1"/>
  <c r="Q109" i="1"/>
  <c r="R109" i="1"/>
  <c r="S109" i="1"/>
  <c r="T109" i="1"/>
  <c r="U109" i="1"/>
  <c r="L110" i="1"/>
  <c r="M110" i="1"/>
  <c r="N110" i="1"/>
  <c r="O110" i="1"/>
  <c r="P110" i="1"/>
  <c r="Q110" i="1"/>
  <c r="R110" i="1"/>
  <c r="S110" i="1"/>
  <c r="T110" i="1"/>
  <c r="U110" i="1"/>
  <c r="L111" i="1"/>
  <c r="M111" i="1"/>
  <c r="N111" i="1"/>
  <c r="O111" i="1"/>
  <c r="P111" i="1"/>
  <c r="Q111" i="1"/>
  <c r="R111" i="1"/>
  <c r="S111" i="1"/>
  <c r="T111" i="1"/>
  <c r="U111" i="1"/>
  <c r="L112" i="1"/>
  <c r="M112" i="1"/>
  <c r="N112" i="1"/>
  <c r="O112" i="1"/>
  <c r="P112" i="1"/>
  <c r="Q112" i="1"/>
  <c r="R112" i="1"/>
  <c r="S112" i="1"/>
  <c r="T112" i="1"/>
  <c r="U112" i="1"/>
  <c r="L113" i="1"/>
  <c r="M113" i="1"/>
  <c r="N113" i="1"/>
  <c r="O113" i="1"/>
  <c r="P113" i="1"/>
  <c r="Q113" i="1"/>
  <c r="R113" i="1"/>
  <c r="S113" i="1"/>
  <c r="T113" i="1"/>
  <c r="U113" i="1"/>
  <c r="L114" i="1"/>
  <c r="M114" i="1"/>
  <c r="N114" i="1"/>
  <c r="O114" i="1"/>
  <c r="P114" i="1"/>
  <c r="Q114" i="1"/>
  <c r="R114" i="1"/>
  <c r="S114" i="1"/>
  <c r="T114" i="1"/>
  <c r="U114" i="1"/>
  <c r="L115" i="1"/>
  <c r="M115" i="1"/>
  <c r="N115" i="1"/>
  <c r="O115" i="1"/>
  <c r="P115" i="1"/>
  <c r="Q115" i="1"/>
  <c r="R115" i="1"/>
  <c r="S115" i="1"/>
  <c r="T115" i="1"/>
  <c r="U115" i="1"/>
  <c r="L116" i="1"/>
  <c r="M116" i="1"/>
  <c r="N116" i="1"/>
  <c r="O116" i="1"/>
  <c r="P116" i="1"/>
  <c r="Q116" i="1"/>
  <c r="R116" i="1"/>
  <c r="S116" i="1"/>
  <c r="T116" i="1"/>
  <c r="U116" i="1"/>
  <c r="L117" i="1"/>
  <c r="M117" i="1"/>
  <c r="N117" i="1"/>
  <c r="O117" i="1"/>
  <c r="P117" i="1"/>
  <c r="Q117" i="1"/>
  <c r="R117" i="1"/>
  <c r="S117" i="1"/>
  <c r="T117" i="1"/>
  <c r="U117" i="1"/>
  <c r="L118" i="1"/>
  <c r="M118" i="1"/>
  <c r="N118" i="1"/>
  <c r="O118" i="1"/>
  <c r="P118" i="1"/>
  <c r="Q118" i="1"/>
  <c r="R118" i="1"/>
  <c r="S118" i="1"/>
  <c r="T118" i="1"/>
  <c r="U118" i="1"/>
  <c r="L119" i="1"/>
  <c r="M119" i="1"/>
  <c r="N119" i="1"/>
  <c r="O119" i="1"/>
  <c r="P119" i="1"/>
  <c r="Q119" i="1"/>
  <c r="R119" i="1"/>
  <c r="S119" i="1"/>
  <c r="T119" i="1"/>
  <c r="U119" i="1"/>
  <c r="L120" i="1"/>
  <c r="M120" i="1"/>
  <c r="N120" i="1"/>
  <c r="O120" i="1"/>
  <c r="P120" i="1"/>
  <c r="Q120" i="1"/>
  <c r="R120" i="1"/>
  <c r="S120" i="1"/>
  <c r="T120" i="1"/>
  <c r="U120" i="1"/>
  <c r="L121" i="1"/>
  <c r="M121" i="1"/>
  <c r="N121" i="1"/>
  <c r="O121" i="1"/>
  <c r="P121" i="1"/>
  <c r="Q121" i="1"/>
  <c r="R121" i="1"/>
  <c r="S121" i="1"/>
  <c r="T121" i="1"/>
  <c r="U121" i="1"/>
  <c r="L122" i="1"/>
  <c r="M122" i="1"/>
  <c r="N122" i="1"/>
  <c r="O122" i="1"/>
  <c r="P122" i="1"/>
  <c r="Q122" i="1"/>
  <c r="R122" i="1"/>
  <c r="S122" i="1"/>
  <c r="T122" i="1"/>
  <c r="U122" i="1"/>
  <c r="L123" i="1"/>
  <c r="M123" i="1"/>
  <c r="N123" i="1"/>
  <c r="O123" i="1"/>
  <c r="P123" i="1"/>
  <c r="Q123" i="1"/>
  <c r="R123" i="1"/>
  <c r="S123" i="1"/>
  <c r="T123" i="1"/>
  <c r="U123" i="1"/>
  <c r="L124" i="1"/>
  <c r="M124" i="1"/>
  <c r="N124" i="1"/>
  <c r="O124" i="1"/>
  <c r="P124" i="1"/>
  <c r="Q124" i="1"/>
  <c r="R124" i="1"/>
  <c r="S124" i="1"/>
  <c r="T124" i="1"/>
  <c r="U124" i="1"/>
  <c r="L125" i="1"/>
  <c r="M125" i="1"/>
  <c r="N125" i="1"/>
  <c r="O125" i="1"/>
  <c r="P125" i="1"/>
  <c r="Q125" i="1"/>
  <c r="R125" i="1"/>
  <c r="S125" i="1"/>
  <c r="T125" i="1"/>
  <c r="U125" i="1"/>
  <c r="L126" i="1"/>
  <c r="M126" i="1"/>
  <c r="N126" i="1"/>
  <c r="O126" i="1"/>
  <c r="P126" i="1"/>
  <c r="Q126" i="1"/>
  <c r="R126" i="1"/>
  <c r="S126" i="1"/>
  <c r="T126" i="1"/>
  <c r="U126" i="1"/>
  <c r="L127" i="1"/>
  <c r="M127" i="1"/>
  <c r="N127" i="1"/>
  <c r="O127" i="1"/>
  <c r="P127" i="1"/>
  <c r="Q127" i="1"/>
  <c r="R127" i="1"/>
  <c r="S127" i="1"/>
  <c r="T127" i="1"/>
  <c r="U127" i="1"/>
  <c r="L128" i="1"/>
  <c r="M128" i="1"/>
  <c r="N128" i="1"/>
  <c r="O128" i="1"/>
  <c r="P128" i="1"/>
  <c r="Q128" i="1"/>
  <c r="R128" i="1"/>
  <c r="S128" i="1"/>
  <c r="T128" i="1"/>
  <c r="U128" i="1"/>
  <c r="L129" i="1"/>
  <c r="M129" i="1"/>
  <c r="N129" i="1"/>
  <c r="O129" i="1"/>
  <c r="P129" i="1"/>
  <c r="Q129" i="1"/>
  <c r="R129" i="1"/>
  <c r="S129" i="1"/>
  <c r="T129" i="1"/>
  <c r="U129" i="1"/>
  <c r="L130" i="1"/>
  <c r="M130" i="1"/>
  <c r="N130" i="1"/>
  <c r="O130" i="1"/>
  <c r="P130" i="1"/>
  <c r="Q130" i="1"/>
  <c r="R130" i="1"/>
  <c r="S130" i="1"/>
  <c r="T130" i="1"/>
  <c r="U130" i="1"/>
  <c r="L131" i="1"/>
  <c r="M131" i="1"/>
  <c r="N131" i="1"/>
  <c r="O131" i="1"/>
  <c r="P131" i="1"/>
  <c r="Q131" i="1"/>
  <c r="R131" i="1"/>
  <c r="S131" i="1"/>
  <c r="T131" i="1"/>
  <c r="U131" i="1"/>
  <c r="L132" i="1"/>
  <c r="M132" i="1"/>
  <c r="N132" i="1"/>
  <c r="O132" i="1"/>
  <c r="P132" i="1"/>
  <c r="Q132" i="1"/>
  <c r="R132" i="1"/>
  <c r="S132" i="1"/>
  <c r="T132" i="1"/>
  <c r="U132" i="1"/>
  <c r="L133" i="1"/>
  <c r="M133" i="1"/>
  <c r="N133" i="1"/>
  <c r="O133" i="1"/>
  <c r="P133" i="1"/>
  <c r="Q133" i="1"/>
  <c r="R133" i="1"/>
  <c r="S133" i="1"/>
  <c r="T133" i="1"/>
  <c r="U133" i="1"/>
  <c r="L134" i="1"/>
  <c r="M134" i="1"/>
  <c r="N134" i="1"/>
  <c r="O134" i="1"/>
  <c r="P134" i="1"/>
  <c r="Q134" i="1"/>
  <c r="R134" i="1"/>
  <c r="S134" i="1"/>
  <c r="T134" i="1"/>
  <c r="U134" i="1"/>
  <c r="L135" i="1"/>
  <c r="M135" i="1"/>
  <c r="N135" i="1"/>
  <c r="O135" i="1"/>
  <c r="P135" i="1"/>
  <c r="Q135" i="1"/>
  <c r="R135" i="1"/>
  <c r="S135" i="1"/>
  <c r="T135" i="1"/>
  <c r="U135" i="1"/>
  <c r="L136" i="1"/>
  <c r="M136" i="1"/>
  <c r="N136" i="1"/>
  <c r="O136" i="1"/>
  <c r="P136" i="1"/>
  <c r="Q136" i="1"/>
  <c r="R136" i="1"/>
  <c r="S136" i="1"/>
  <c r="T136" i="1"/>
  <c r="U136" i="1"/>
  <c r="L137" i="1"/>
  <c r="M137" i="1"/>
  <c r="N137" i="1"/>
  <c r="O137" i="1"/>
  <c r="P137" i="1"/>
  <c r="Q137" i="1"/>
  <c r="R137" i="1"/>
  <c r="S137" i="1"/>
  <c r="T137" i="1"/>
  <c r="U137" i="1"/>
  <c r="L138" i="1"/>
  <c r="M138" i="1"/>
  <c r="N138" i="1"/>
  <c r="O138" i="1"/>
  <c r="P138" i="1"/>
  <c r="Q138" i="1"/>
  <c r="R138" i="1"/>
  <c r="S138" i="1"/>
  <c r="T138" i="1"/>
  <c r="U138" i="1"/>
  <c r="L139" i="1"/>
  <c r="M139" i="1"/>
  <c r="N139" i="1"/>
  <c r="O139" i="1"/>
  <c r="P139" i="1"/>
  <c r="Q139" i="1"/>
  <c r="R139" i="1"/>
  <c r="S139" i="1"/>
  <c r="T139" i="1"/>
  <c r="U139" i="1"/>
  <c r="L140" i="1"/>
  <c r="M140" i="1"/>
  <c r="N140" i="1"/>
  <c r="O140" i="1"/>
  <c r="P140" i="1"/>
  <c r="Q140" i="1"/>
  <c r="R140" i="1"/>
  <c r="S140" i="1"/>
  <c r="T140" i="1"/>
  <c r="U140" i="1"/>
  <c r="L141" i="1"/>
  <c r="M141" i="1"/>
  <c r="N141" i="1"/>
  <c r="O141" i="1"/>
  <c r="P141" i="1"/>
  <c r="Q141" i="1"/>
  <c r="R141" i="1"/>
  <c r="S141" i="1"/>
  <c r="T141" i="1"/>
  <c r="U141" i="1"/>
  <c r="L142" i="1"/>
  <c r="M142" i="1"/>
  <c r="N142" i="1"/>
  <c r="O142" i="1"/>
  <c r="P142" i="1"/>
  <c r="Q142" i="1"/>
  <c r="R142" i="1"/>
  <c r="S142" i="1"/>
  <c r="T142" i="1"/>
  <c r="U142" i="1"/>
  <c r="L143" i="1"/>
  <c r="M143" i="1"/>
  <c r="N143" i="1"/>
  <c r="O143" i="1"/>
  <c r="P143" i="1"/>
  <c r="Q143" i="1"/>
  <c r="R143" i="1"/>
  <c r="S143" i="1"/>
  <c r="T143" i="1"/>
  <c r="U143" i="1"/>
  <c r="L144" i="1"/>
  <c r="M144" i="1"/>
  <c r="N144" i="1"/>
  <c r="O144" i="1"/>
  <c r="P144" i="1"/>
  <c r="Q144" i="1"/>
  <c r="R144" i="1"/>
  <c r="S144" i="1"/>
  <c r="T144" i="1"/>
  <c r="U144" i="1"/>
  <c r="L145" i="1"/>
  <c r="M145" i="1"/>
  <c r="N145" i="1"/>
  <c r="O145" i="1"/>
  <c r="P145" i="1"/>
  <c r="Q145" i="1"/>
  <c r="R145" i="1"/>
  <c r="S145" i="1"/>
  <c r="T145" i="1"/>
  <c r="U145" i="1"/>
  <c r="L146" i="1"/>
  <c r="M146" i="1"/>
  <c r="N146" i="1"/>
  <c r="O146" i="1"/>
  <c r="P146" i="1"/>
  <c r="Q146" i="1"/>
  <c r="R146" i="1"/>
  <c r="S146" i="1"/>
  <c r="T146" i="1"/>
  <c r="U146" i="1"/>
  <c r="L147" i="1"/>
  <c r="M147" i="1"/>
  <c r="N147" i="1"/>
  <c r="O147" i="1"/>
  <c r="P147" i="1"/>
  <c r="Q147" i="1"/>
  <c r="R147" i="1"/>
  <c r="S147" i="1"/>
  <c r="T147" i="1"/>
  <c r="U147" i="1"/>
  <c r="L148" i="1"/>
  <c r="M148" i="1"/>
  <c r="N148" i="1"/>
  <c r="O148" i="1"/>
  <c r="P148" i="1"/>
  <c r="Q148" i="1"/>
  <c r="R148" i="1"/>
  <c r="S148" i="1"/>
  <c r="T148" i="1"/>
  <c r="U148" i="1"/>
  <c r="L149" i="1"/>
  <c r="M149" i="1"/>
  <c r="N149" i="1"/>
  <c r="O149" i="1"/>
  <c r="P149" i="1"/>
  <c r="Q149" i="1"/>
  <c r="R149" i="1"/>
  <c r="S149" i="1"/>
  <c r="T149" i="1"/>
  <c r="U149" i="1"/>
  <c r="L150" i="1"/>
  <c r="M150" i="1"/>
  <c r="N150" i="1"/>
  <c r="O150" i="1"/>
  <c r="P150" i="1"/>
  <c r="Q150" i="1"/>
  <c r="R150" i="1"/>
  <c r="S150" i="1"/>
  <c r="T150" i="1"/>
  <c r="U150" i="1"/>
  <c r="L151" i="1"/>
  <c r="M151" i="1"/>
  <c r="N151" i="1"/>
  <c r="O151" i="1"/>
  <c r="P151" i="1"/>
  <c r="Q151" i="1"/>
  <c r="R151" i="1"/>
  <c r="S151" i="1"/>
  <c r="T151" i="1"/>
  <c r="U151" i="1"/>
  <c r="L152" i="1"/>
  <c r="M152" i="1"/>
  <c r="N152" i="1"/>
  <c r="O152" i="1"/>
  <c r="P152" i="1"/>
  <c r="Q152" i="1"/>
  <c r="R152" i="1"/>
  <c r="S152" i="1"/>
  <c r="T152" i="1"/>
  <c r="U152" i="1"/>
  <c r="L153" i="1"/>
  <c r="M153" i="1"/>
  <c r="N153" i="1"/>
  <c r="O153" i="1"/>
  <c r="P153" i="1"/>
  <c r="Q153" i="1"/>
  <c r="R153" i="1"/>
  <c r="S153" i="1"/>
  <c r="T153" i="1"/>
  <c r="U153" i="1"/>
  <c r="L154" i="1"/>
  <c r="M154" i="1"/>
  <c r="N154" i="1"/>
  <c r="O154" i="1"/>
  <c r="P154" i="1"/>
  <c r="Q154" i="1"/>
  <c r="R154" i="1"/>
  <c r="S154" i="1"/>
  <c r="T154" i="1"/>
  <c r="U154" i="1"/>
  <c r="L155" i="1"/>
  <c r="M155" i="1"/>
  <c r="N155" i="1"/>
  <c r="O155" i="1"/>
  <c r="P155" i="1"/>
  <c r="Q155" i="1"/>
  <c r="R155" i="1"/>
  <c r="S155" i="1"/>
  <c r="T155" i="1"/>
  <c r="U155" i="1"/>
  <c r="L156" i="1"/>
  <c r="M156" i="1"/>
  <c r="N156" i="1"/>
  <c r="O156" i="1"/>
  <c r="P156" i="1"/>
  <c r="Q156" i="1"/>
  <c r="R156" i="1"/>
  <c r="S156" i="1"/>
  <c r="T156" i="1"/>
  <c r="U156" i="1"/>
  <c r="L157" i="1"/>
  <c r="M157" i="1"/>
  <c r="N157" i="1"/>
  <c r="O157" i="1"/>
  <c r="P157" i="1"/>
  <c r="Q157" i="1"/>
  <c r="R157" i="1"/>
  <c r="S157" i="1"/>
  <c r="T157" i="1"/>
  <c r="U157" i="1"/>
  <c r="L158" i="1"/>
  <c r="M158" i="1"/>
  <c r="N158" i="1"/>
  <c r="O158" i="1"/>
  <c r="P158" i="1"/>
  <c r="Q158" i="1"/>
  <c r="R158" i="1"/>
  <c r="S158" i="1"/>
  <c r="T158" i="1"/>
  <c r="U158" i="1"/>
  <c r="L159" i="1"/>
  <c r="M159" i="1"/>
  <c r="N159" i="1"/>
  <c r="O159" i="1"/>
  <c r="P159" i="1"/>
  <c r="Q159" i="1"/>
  <c r="R159" i="1"/>
  <c r="S159" i="1"/>
  <c r="T159" i="1"/>
  <c r="U159" i="1"/>
  <c r="L160" i="1"/>
  <c r="M160" i="1"/>
  <c r="N160" i="1"/>
  <c r="O160" i="1"/>
  <c r="P160" i="1"/>
  <c r="Q160" i="1"/>
  <c r="R160" i="1"/>
  <c r="S160" i="1"/>
  <c r="T160" i="1"/>
  <c r="U160" i="1"/>
  <c r="L161" i="1"/>
  <c r="M161" i="1"/>
  <c r="N161" i="1"/>
  <c r="O161" i="1"/>
  <c r="P161" i="1"/>
  <c r="Q161" i="1"/>
  <c r="R161" i="1"/>
  <c r="S161" i="1"/>
  <c r="T161" i="1"/>
  <c r="U161" i="1"/>
  <c r="L162" i="1"/>
  <c r="M162" i="1"/>
  <c r="N162" i="1"/>
  <c r="O162" i="1"/>
  <c r="P162" i="1"/>
  <c r="Q162" i="1"/>
  <c r="R162" i="1"/>
  <c r="S162" i="1"/>
  <c r="T162" i="1"/>
  <c r="U162" i="1"/>
  <c r="L163" i="1"/>
  <c r="M163" i="1"/>
  <c r="N163" i="1"/>
  <c r="O163" i="1"/>
  <c r="P163" i="1"/>
  <c r="Q163" i="1"/>
  <c r="R163" i="1"/>
  <c r="S163" i="1"/>
  <c r="T163" i="1"/>
  <c r="U163" i="1"/>
  <c r="L164" i="1"/>
  <c r="M164" i="1"/>
  <c r="N164" i="1"/>
  <c r="O164" i="1"/>
  <c r="P164" i="1"/>
  <c r="Q164" i="1"/>
  <c r="R164" i="1"/>
  <c r="S164" i="1"/>
  <c r="T164" i="1"/>
  <c r="U164" i="1"/>
  <c r="L165" i="1"/>
  <c r="M165" i="1"/>
  <c r="N165" i="1"/>
  <c r="O165" i="1"/>
  <c r="P165" i="1"/>
  <c r="Q165" i="1"/>
  <c r="R165" i="1"/>
  <c r="S165" i="1"/>
  <c r="T165" i="1"/>
  <c r="U165" i="1"/>
  <c r="L166" i="1"/>
  <c r="M166" i="1"/>
  <c r="N166" i="1"/>
  <c r="O166" i="1"/>
  <c r="P166" i="1"/>
  <c r="Q166" i="1"/>
  <c r="R166" i="1"/>
  <c r="S166" i="1"/>
  <c r="T166" i="1"/>
  <c r="U166" i="1"/>
  <c r="L167" i="1"/>
  <c r="M167" i="1"/>
  <c r="N167" i="1"/>
  <c r="O167" i="1"/>
  <c r="P167" i="1"/>
  <c r="Q167" i="1"/>
  <c r="R167" i="1"/>
  <c r="S167" i="1"/>
  <c r="T167" i="1"/>
  <c r="U167" i="1"/>
  <c r="L168" i="1"/>
  <c r="M168" i="1"/>
  <c r="N168" i="1"/>
  <c r="O168" i="1"/>
  <c r="P168" i="1"/>
  <c r="Q168" i="1"/>
  <c r="R168" i="1"/>
  <c r="S168" i="1"/>
  <c r="T168" i="1"/>
  <c r="U168" i="1"/>
  <c r="L169" i="1"/>
  <c r="M169" i="1"/>
  <c r="N169" i="1"/>
  <c r="O169" i="1"/>
  <c r="P169" i="1"/>
  <c r="Q169" i="1"/>
  <c r="R169" i="1"/>
  <c r="S169" i="1"/>
  <c r="T169" i="1"/>
  <c r="U169" i="1"/>
  <c r="L170" i="1"/>
  <c r="M170" i="1"/>
  <c r="N170" i="1"/>
  <c r="O170" i="1"/>
  <c r="P170" i="1"/>
  <c r="Q170" i="1"/>
  <c r="R170" i="1"/>
  <c r="S170" i="1"/>
  <c r="T170" i="1"/>
  <c r="U170" i="1"/>
  <c r="L171" i="1"/>
  <c r="M171" i="1"/>
  <c r="N171" i="1"/>
  <c r="O171" i="1"/>
  <c r="P171" i="1"/>
  <c r="Q171" i="1"/>
  <c r="R171" i="1"/>
  <c r="S171" i="1"/>
  <c r="T171" i="1"/>
  <c r="U171" i="1"/>
  <c r="L172" i="1"/>
  <c r="M172" i="1"/>
  <c r="N172" i="1"/>
  <c r="O172" i="1"/>
  <c r="P172" i="1"/>
  <c r="Q172" i="1"/>
  <c r="R172" i="1"/>
  <c r="S172" i="1"/>
  <c r="T172" i="1"/>
  <c r="U172" i="1"/>
  <c r="L173" i="1"/>
  <c r="M173" i="1"/>
  <c r="N173" i="1"/>
  <c r="O173" i="1"/>
  <c r="P173" i="1"/>
  <c r="Q173" i="1"/>
  <c r="R173" i="1"/>
  <c r="S173" i="1"/>
  <c r="T173" i="1"/>
  <c r="U173" i="1"/>
  <c r="L174" i="1"/>
  <c r="M174" i="1"/>
  <c r="N174" i="1"/>
  <c r="O174" i="1"/>
  <c r="P174" i="1"/>
  <c r="Q174" i="1"/>
  <c r="R174" i="1"/>
  <c r="S174" i="1"/>
  <c r="T174" i="1"/>
  <c r="U174" i="1"/>
  <c r="L175" i="1"/>
  <c r="M175" i="1"/>
  <c r="N175" i="1"/>
  <c r="O175" i="1"/>
  <c r="P175" i="1"/>
  <c r="Q175" i="1"/>
  <c r="R175" i="1"/>
  <c r="S175" i="1"/>
  <c r="T175" i="1"/>
  <c r="U175" i="1"/>
  <c r="L176" i="1"/>
  <c r="M176" i="1"/>
  <c r="N176" i="1"/>
  <c r="O176" i="1"/>
  <c r="P176" i="1"/>
  <c r="Q176" i="1"/>
  <c r="R176" i="1"/>
  <c r="S176" i="1"/>
  <c r="T176" i="1"/>
  <c r="U176" i="1"/>
  <c r="L177" i="1"/>
  <c r="M177" i="1"/>
  <c r="N177" i="1"/>
  <c r="O177" i="1"/>
  <c r="P177" i="1"/>
  <c r="Q177" i="1"/>
  <c r="R177" i="1"/>
  <c r="S177" i="1"/>
  <c r="T177" i="1"/>
  <c r="U177" i="1"/>
  <c r="L178" i="1"/>
  <c r="M178" i="1"/>
  <c r="N178" i="1"/>
  <c r="O178" i="1"/>
  <c r="P178" i="1"/>
  <c r="Q178" i="1"/>
  <c r="R178" i="1"/>
  <c r="S178" i="1"/>
  <c r="T178" i="1"/>
  <c r="U178" i="1"/>
  <c r="L179" i="1"/>
  <c r="M179" i="1"/>
  <c r="N179" i="1"/>
  <c r="O179" i="1"/>
  <c r="P179" i="1"/>
  <c r="Q179" i="1"/>
  <c r="R179" i="1"/>
  <c r="S179" i="1"/>
  <c r="T179" i="1"/>
  <c r="U179" i="1"/>
  <c r="L180" i="1"/>
  <c r="M180" i="1"/>
  <c r="N180" i="1"/>
  <c r="O180" i="1"/>
  <c r="P180" i="1"/>
  <c r="Q180" i="1"/>
  <c r="R180" i="1"/>
  <c r="S180" i="1"/>
  <c r="T180" i="1"/>
  <c r="U180" i="1"/>
  <c r="L181" i="1"/>
  <c r="M181" i="1"/>
  <c r="N181" i="1"/>
  <c r="O181" i="1"/>
  <c r="P181" i="1"/>
  <c r="Q181" i="1"/>
  <c r="R181" i="1"/>
  <c r="S181" i="1"/>
  <c r="T181" i="1"/>
  <c r="U181" i="1"/>
  <c r="L182" i="1"/>
  <c r="M182" i="1"/>
  <c r="N182" i="1"/>
  <c r="O182" i="1"/>
  <c r="P182" i="1"/>
  <c r="Q182" i="1"/>
  <c r="R182" i="1"/>
  <c r="S182" i="1"/>
  <c r="T182" i="1"/>
  <c r="U182" i="1"/>
  <c r="L183" i="1"/>
  <c r="M183" i="1"/>
  <c r="N183" i="1"/>
  <c r="O183" i="1"/>
  <c r="P183" i="1"/>
  <c r="Q183" i="1"/>
  <c r="R183" i="1"/>
  <c r="S183" i="1"/>
  <c r="T183" i="1"/>
  <c r="U183" i="1"/>
  <c r="L184" i="1"/>
  <c r="M184" i="1"/>
  <c r="N184" i="1"/>
  <c r="O184" i="1"/>
  <c r="P184" i="1"/>
  <c r="Q184" i="1"/>
  <c r="R184" i="1"/>
  <c r="S184" i="1"/>
  <c r="T184" i="1"/>
  <c r="U184" i="1"/>
  <c r="L185" i="1"/>
  <c r="M185" i="1"/>
  <c r="N185" i="1"/>
  <c r="O185" i="1"/>
  <c r="P185" i="1"/>
  <c r="Q185" i="1"/>
  <c r="R185" i="1"/>
  <c r="S185" i="1"/>
  <c r="T185" i="1"/>
  <c r="U185" i="1"/>
  <c r="L186" i="1"/>
  <c r="M186" i="1"/>
  <c r="N186" i="1"/>
  <c r="O186" i="1"/>
  <c r="P186" i="1"/>
  <c r="Q186" i="1"/>
  <c r="R186" i="1"/>
  <c r="S186" i="1"/>
  <c r="T186" i="1"/>
  <c r="U186" i="1"/>
  <c r="L187" i="1"/>
  <c r="M187" i="1"/>
  <c r="N187" i="1"/>
  <c r="O187" i="1"/>
  <c r="P187" i="1"/>
  <c r="Q187" i="1"/>
  <c r="R187" i="1"/>
  <c r="S187" i="1"/>
  <c r="T187" i="1"/>
  <c r="U187" i="1"/>
  <c r="L188" i="1"/>
  <c r="M188" i="1"/>
  <c r="N188" i="1"/>
  <c r="O188" i="1"/>
  <c r="P188" i="1"/>
  <c r="Q188" i="1"/>
  <c r="R188" i="1"/>
  <c r="S188" i="1"/>
  <c r="T188" i="1"/>
  <c r="U188" i="1"/>
  <c r="L189" i="1"/>
  <c r="M189" i="1"/>
  <c r="N189" i="1"/>
  <c r="O189" i="1"/>
  <c r="P189" i="1"/>
  <c r="Q189" i="1"/>
  <c r="R189" i="1"/>
  <c r="S189" i="1"/>
  <c r="T189" i="1"/>
  <c r="U189" i="1"/>
  <c r="L190" i="1"/>
  <c r="M190" i="1"/>
  <c r="N190" i="1"/>
  <c r="O190" i="1"/>
  <c r="P190" i="1"/>
  <c r="Q190" i="1"/>
  <c r="R190" i="1"/>
  <c r="S190" i="1"/>
  <c r="T190" i="1"/>
  <c r="U190" i="1"/>
  <c r="L191" i="1"/>
  <c r="M191" i="1"/>
  <c r="N191" i="1"/>
  <c r="O191" i="1"/>
  <c r="P191" i="1"/>
  <c r="Q191" i="1"/>
  <c r="R191" i="1"/>
  <c r="S191" i="1"/>
  <c r="T191" i="1"/>
  <c r="U191" i="1"/>
  <c r="L192" i="1"/>
  <c r="M192" i="1"/>
  <c r="N192" i="1"/>
  <c r="O192" i="1"/>
  <c r="P192" i="1"/>
  <c r="Q192" i="1"/>
  <c r="R192" i="1"/>
  <c r="S192" i="1"/>
  <c r="T192" i="1"/>
  <c r="U192" i="1"/>
  <c r="L193" i="1"/>
  <c r="M193" i="1"/>
  <c r="N193" i="1"/>
  <c r="O193" i="1"/>
  <c r="P193" i="1"/>
  <c r="Q193" i="1"/>
  <c r="R193" i="1"/>
  <c r="S193" i="1"/>
  <c r="T193" i="1"/>
  <c r="U193" i="1"/>
  <c r="L194" i="1"/>
  <c r="M194" i="1"/>
  <c r="N194" i="1"/>
  <c r="O194" i="1"/>
  <c r="P194" i="1"/>
  <c r="Q194" i="1"/>
  <c r="R194" i="1"/>
  <c r="S194" i="1"/>
  <c r="T194" i="1"/>
  <c r="U194" i="1"/>
  <c r="L195" i="1"/>
  <c r="M195" i="1"/>
  <c r="N195" i="1"/>
  <c r="O195" i="1"/>
  <c r="P195" i="1"/>
  <c r="Q195" i="1"/>
  <c r="R195" i="1"/>
  <c r="S195" i="1"/>
  <c r="T195" i="1"/>
  <c r="U195" i="1"/>
  <c r="L196" i="1"/>
  <c r="M196" i="1"/>
  <c r="N196" i="1"/>
  <c r="O196" i="1"/>
  <c r="P196" i="1"/>
  <c r="Q196" i="1"/>
  <c r="R196" i="1"/>
  <c r="S196" i="1"/>
  <c r="T196" i="1"/>
  <c r="U196" i="1"/>
  <c r="L197" i="1"/>
  <c r="M197" i="1"/>
  <c r="N197" i="1"/>
  <c r="O197" i="1"/>
  <c r="P197" i="1"/>
  <c r="Q197" i="1"/>
  <c r="R197" i="1"/>
  <c r="S197" i="1"/>
  <c r="T197" i="1"/>
  <c r="U197" i="1"/>
  <c r="L198" i="1"/>
  <c r="M198" i="1"/>
  <c r="N198" i="1"/>
  <c r="O198" i="1"/>
  <c r="P198" i="1"/>
  <c r="Q198" i="1"/>
  <c r="R198" i="1"/>
  <c r="S198" i="1"/>
  <c r="T198" i="1"/>
  <c r="U198" i="1"/>
  <c r="L199" i="1"/>
  <c r="M199" i="1"/>
  <c r="N199" i="1"/>
  <c r="O199" i="1"/>
  <c r="P199" i="1"/>
  <c r="Q199" i="1"/>
  <c r="R199" i="1"/>
  <c r="S199" i="1"/>
  <c r="T199" i="1"/>
  <c r="U199" i="1"/>
  <c r="L200" i="1"/>
  <c r="M200" i="1"/>
  <c r="N200" i="1"/>
  <c r="O200" i="1"/>
  <c r="P200" i="1"/>
  <c r="Q200" i="1"/>
  <c r="R200" i="1"/>
  <c r="S200" i="1"/>
  <c r="T200" i="1"/>
  <c r="U200" i="1"/>
  <c r="L201" i="1"/>
  <c r="M201" i="1"/>
  <c r="N201" i="1"/>
  <c r="O201" i="1"/>
  <c r="P201" i="1"/>
  <c r="Q201" i="1"/>
  <c r="R201" i="1"/>
  <c r="S201" i="1"/>
  <c r="T201" i="1"/>
  <c r="U201" i="1"/>
  <c r="L202" i="1"/>
  <c r="M202" i="1"/>
  <c r="N202" i="1"/>
  <c r="O202" i="1"/>
  <c r="P202" i="1"/>
  <c r="Q202" i="1"/>
  <c r="R202" i="1"/>
  <c r="S202" i="1"/>
  <c r="T202" i="1"/>
  <c r="U202" i="1"/>
  <c r="L203" i="1"/>
  <c r="M203" i="1"/>
  <c r="N203" i="1"/>
  <c r="O203" i="1"/>
  <c r="P203" i="1"/>
  <c r="Q203" i="1"/>
  <c r="R203" i="1"/>
  <c r="S203" i="1"/>
  <c r="T203" i="1"/>
  <c r="U203" i="1"/>
  <c r="L204" i="1"/>
  <c r="M204" i="1"/>
  <c r="N204" i="1"/>
  <c r="O204" i="1"/>
  <c r="P204" i="1"/>
  <c r="Q204" i="1"/>
  <c r="R204" i="1"/>
  <c r="S204" i="1"/>
  <c r="T204" i="1"/>
  <c r="U204" i="1"/>
  <c r="L205" i="1"/>
  <c r="M205" i="1"/>
  <c r="N205" i="1"/>
  <c r="O205" i="1"/>
  <c r="P205" i="1"/>
  <c r="Q205" i="1"/>
  <c r="R205" i="1"/>
  <c r="S205" i="1"/>
  <c r="T205" i="1"/>
  <c r="U205" i="1"/>
  <c r="L206" i="1"/>
  <c r="M206" i="1"/>
  <c r="N206" i="1"/>
  <c r="O206" i="1"/>
  <c r="P206" i="1"/>
  <c r="Q206" i="1"/>
  <c r="R206" i="1"/>
  <c r="S206" i="1"/>
  <c r="T206" i="1"/>
  <c r="U206" i="1"/>
  <c r="L207" i="1"/>
  <c r="M207" i="1"/>
  <c r="N207" i="1"/>
  <c r="O207" i="1"/>
  <c r="P207" i="1"/>
  <c r="Q207" i="1"/>
  <c r="R207" i="1"/>
  <c r="S207" i="1"/>
  <c r="T207" i="1"/>
  <c r="U207" i="1"/>
  <c r="L208" i="1"/>
  <c r="M208" i="1"/>
  <c r="N208" i="1"/>
  <c r="O208" i="1"/>
  <c r="P208" i="1"/>
  <c r="Q208" i="1"/>
  <c r="R208" i="1"/>
  <c r="S208" i="1"/>
  <c r="T208" i="1"/>
  <c r="U208" i="1"/>
  <c r="L209" i="1"/>
  <c r="M209" i="1"/>
  <c r="N209" i="1"/>
  <c r="O209" i="1"/>
  <c r="P209" i="1"/>
  <c r="Q209" i="1"/>
  <c r="R209" i="1"/>
  <c r="S209" i="1"/>
  <c r="T209" i="1"/>
  <c r="U209" i="1"/>
  <c r="L210" i="1"/>
  <c r="M210" i="1"/>
  <c r="N210" i="1"/>
  <c r="O210" i="1"/>
  <c r="P210" i="1"/>
  <c r="Q210" i="1"/>
  <c r="R210" i="1"/>
  <c r="S210" i="1"/>
  <c r="T210" i="1"/>
  <c r="U210" i="1"/>
  <c r="L211" i="1"/>
  <c r="M211" i="1"/>
  <c r="N211" i="1"/>
  <c r="O211" i="1"/>
  <c r="P211" i="1"/>
  <c r="Q211" i="1"/>
  <c r="R211" i="1"/>
  <c r="S211" i="1"/>
  <c r="T211" i="1"/>
  <c r="U211" i="1"/>
  <c r="L212" i="1"/>
  <c r="M212" i="1"/>
  <c r="N212" i="1"/>
  <c r="O212" i="1"/>
  <c r="P212" i="1"/>
  <c r="Q212" i="1"/>
  <c r="R212" i="1"/>
  <c r="S212" i="1"/>
  <c r="T212" i="1"/>
  <c r="U212" i="1"/>
  <c r="L213" i="1"/>
  <c r="M213" i="1"/>
  <c r="N213" i="1"/>
  <c r="O213" i="1"/>
  <c r="P213" i="1"/>
  <c r="Q213" i="1"/>
  <c r="R213" i="1"/>
  <c r="S213" i="1"/>
  <c r="T213" i="1"/>
  <c r="U213" i="1"/>
  <c r="L214" i="1"/>
  <c r="M214" i="1"/>
  <c r="N214" i="1"/>
  <c r="O214" i="1"/>
  <c r="P214" i="1"/>
  <c r="Q214" i="1"/>
  <c r="R214" i="1"/>
  <c r="S214" i="1"/>
  <c r="T214" i="1"/>
  <c r="U214" i="1"/>
  <c r="L215" i="1"/>
  <c r="M215" i="1"/>
  <c r="N215" i="1"/>
  <c r="O215" i="1"/>
  <c r="P215" i="1"/>
  <c r="Q215" i="1"/>
  <c r="R215" i="1"/>
  <c r="S215" i="1"/>
  <c r="T215" i="1"/>
  <c r="U215" i="1"/>
  <c r="L216" i="1"/>
  <c r="M216" i="1"/>
  <c r="N216" i="1"/>
  <c r="O216" i="1"/>
  <c r="P216" i="1"/>
  <c r="Q216" i="1"/>
  <c r="R216" i="1"/>
  <c r="S216" i="1"/>
  <c r="T216" i="1"/>
  <c r="U216" i="1"/>
  <c r="L217" i="1"/>
  <c r="M217" i="1"/>
  <c r="N217" i="1"/>
  <c r="O217" i="1"/>
  <c r="P217" i="1"/>
  <c r="Q217" i="1"/>
  <c r="R217" i="1"/>
  <c r="S217" i="1"/>
  <c r="T217" i="1"/>
  <c r="U217" i="1"/>
  <c r="L218" i="1"/>
  <c r="M218" i="1"/>
  <c r="N218" i="1"/>
  <c r="O218" i="1"/>
  <c r="P218" i="1"/>
  <c r="Q218" i="1"/>
  <c r="R218" i="1"/>
  <c r="S218" i="1"/>
  <c r="T218" i="1"/>
  <c r="U218" i="1"/>
  <c r="L219" i="1"/>
  <c r="M219" i="1"/>
  <c r="N219" i="1"/>
  <c r="O219" i="1"/>
  <c r="P219" i="1"/>
  <c r="Q219" i="1"/>
  <c r="R219" i="1"/>
  <c r="S219" i="1"/>
  <c r="T219" i="1"/>
  <c r="U219" i="1"/>
  <c r="L220" i="1"/>
  <c r="M220" i="1"/>
  <c r="N220" i="1"/>
  <c r="O220" i="1"/>
  <c r="P220" i="1"/>
  <c r="Q220" i="1"/>
  <c r="R220" i="1"/>
  <c r="S220" i="1"/>
  <c r="T220" i="1"/>
  <c r="U220" i="1"/>
  <c r="L221" i="1"/>
  <c r="M221" i="1"/>
  <c r="N221" i="1"/>
  <c r="O221" i="1"/>
  <c r="P221" i="1"/>
  <c r="Q221" i="1"/>
  <c r="R221" i="1"/>
  <c r="S221" i="1"/>
  <c r="T221" i="1"/>
  <c r="U221" i="1"/>
  <c r="L222" i="1"/>
  <c r="M222" i="1"/>
  <c r="N222" i="1"/>
  <c r="O222" i="1"/>
  <c r="P222" i="1"/>
  <c r="Q222" i="1"/>
  <c r="R222" i="1"/>
  <c r="S222" i="1"/>
  <c r="T222" i="1"/>
  <c r="U222" i="1"/>
  <c r="L223" i="1"/>
  <c r="M223" i="1"/>
  <c r="N223" i="1"/>
  <c r="O223" i="1"/>
  <c r="P223" i="1"/>
  <c r="Q223" i="1"/>
  <c r="R223" i="1"/>
  <c r="S223" i="1"/>
  <c r="T223" i="1"/>
  <c r="U223" i="1"/>
  <c r="L224" i="1"/>
  <c r="M224" i="1"/>
  <c r="N224" i="1"/>
  <c r="O224" i="1"/>
  <c r="P224" i="1"/>
  <c r="Q224" i="1"/>
  <c r="R224" i="1"/>
  <c r="S224" i="1"/>
  <c r="T224" i="1"/>
  <c r="U224" i="1"/>
  <c r="L225" i="1"/>
  <c r="M225" i="1"/>
  <c r="N225" i="1"/>
  <c r="O225" i="1"/>
  <c r="P225" i="1"/>
  <c r="Q225" i="1"/>
  <c r="R225" i="1"/>
  <c r="S225" i="1"/>
  <c r="T225" i="1"/>
  <c r="U225" i="1"/>
  <c r="L226" i="1"/>
  <c r="M226" i="1"/>
  <c r="N226" i="1"/>
  <c r="O226" i="1"/>
  <c r="P226" i="1"/>
  <c r="Q226" i="1"/>
  <c r="R226" i="1"/>
  <c r="S226" i="1"/>
  <c r="T226" i="1"/>
  <c r="U226" i="1"/>
  <c r="L227" i="1"/>
  <c r="M227" i="1"/>
  <c r="N227" i="1"/>
  <c r="O227" i="1"/>
  <c r="P227" i="1"/>
  <c r="Q227" i="1"/>
  <c r="R227" i="1"/>
  <c r="S227" i="1"/>
  <c r="T227" i="1"/>
  <c r="U227" i="1"/>
  <c r="L228" i="1"/>
  <c r="M228" i="1"/>
  <c r="N228" i="1"/>
  <c r="O228" i="1"/>
  <c r="P228" i="1"/>
  <c r="Q228" i="1"/>
  <c r="R228" i="1"/>
  <c r="S228" i="1"/>
  <c r="T228" i="1"/>
  <c r="U228" i="1"/>
  <c r="L229" i="1"/>
  <c r="M229" i="1"/>
  <c r="N229" i="1"/>
  <c r="O229" i="1"/>
  <c r="P229" i="1"/>
  <c r="Q229" i="1"/>
  <c r="R229" i="1"/>
  <c r="S229" i="1"/>
  <c r="T229" i="1"/>
  <c r="U229" i="1"/>
  <c r="L230" i="1"/>
  <c r="M230" i="1"/>
  <c r="N230" i="1"/>
  <c r="O230" i="1"/>
  <c r="P230" i="1"/>
  <c r="Q230" i="1"/>
  <c r="R230" i="1"/>
  <c r="S230" i="1"/>
  <c r="T230" i="1"/>
  <c r="U230" i="1"/>
  <c r="L231" i="1"/>
  <c r="M231" i="1"/>
  <c r="N231" i="1"/>
  <c r="O231" i="1"/>
  <c r="P231" i="1"/>
  <c r="Q231" i="1"/>
  <c r="R231" i="1"/>
  <c r="S231" i="1"/>
  <c r="T231" i="1"/>
  <c r="U231" i="1"/>
  <c r="L232" i="1"/>
  <c r="M232" i="1"/>
  <c r="N232" i="1"/>
  <c r="O232" i="1"/>
  <c r="P232" i="1"/>
  <c r="Q232" i="1"/>
  <c r="R232" i="1"/>
  <c r="S232" i="1"/>
  <c r="T232" i="1"/>
  <c r="U232" i="1"/>
  <c r="L233" i="1"/>
  <c r="M233" i="1"/>
  <c r="N233" i="1"/>
  <c r="O233" i="1"/>
  <c r="P233" i="1"/>
  <c r="Q233" i="1"/>
  <c r="R233" i="1"/>
  <c r="S233" i="1"/>
  <c r="T233" i="1"/>
  <c r="U233" i="1"/>
  <c r="L234" i="1"/>
  <c r="M234" i="1"/>
  <c r="N234" i="1"/>
  <c r="O234" i="1"/>
  <c r="P234" i="1"/>
  <c r="Q234" i="1"/>
  <c r="R234" i="1"/>
  <c r="S234" i="1"/>
  <c r="T234" i="1"/>
  <c r="U234" i="1"/>
  <c r="L235" i="1"/>
  <c r="M235" i="1"/>
  <c r="N235" i="1"/>
  <c r="O235" i="1"/>
  <c r="P235" i="1"/>
  <c r="Q235" i="1"/>
  <c r="R235" i="1"/>
  <c r="S235" i="1"/>
  <c r="T235" i="1"/>
  <c r="U235" i="1"/>
  <c r="L236" i="1"/>
  <c r="M236" i="1"/>
  <c r="N236" i="1"/>
  <c r="O236" i="1"/>
  <c r="P236" i="1"/>
  <c r="Q236" i="1"/>
  <c r="R236" i="1"/>
  <c r="S236" i="1"/>
  <c r="T236" i="1"/>
  <c r="U236" i="1"/>
  <c r="L237" i="1"/>
  <c r="M237" i="1"/>
  <c r="N237" i="1"/>
  <c r="O237" i="1"/>
  <c r="P237" i="1"/>
  <c r="Q237" i="1"/>
  <c r="R237" i="1"/>
  <c r="S237" i="1"/>
  <c r="T237" i="1"/>
  <c r="U237" i="1"/>
  <c r="L238" i="1"/>
  <c r="M238" i="1"/>
  <c r="N238" i="1"/>
  <c r="O238" i="1"/>
  <c r="P238" i="1"/>
  <c r="Q238" i="1"/>
  <c r="R238" i="1"/>
  <c r="S238" i="1"/>
  <c r="T238" i="1"/>
  <c r="U238" i="1"/>
  <c r="L239" i="1"/>
  <c r="M239" i="1"/>
  <c r="N239" i="1"/>
  <c r="O239" i="1"/>
  <c r="P239" i="1"/>
  <c r="Q239" i="1"/>
  <c r="R239" i="1"/>
  <c r="S239" i="1"/>
  <c r="T239" i="1"/>
  <c r="U239" i="1"/>
  <c r="L240" i="1"/>
  <c r="M240" i="1"/>
  <c r="N240" i="1"/>
  <c r="O240" i="1"/>
  <c r="P240" i="1"/>
  <c r="Q240" i="1"/>
  <c r="R240" i="1"/>
  <c r="S240" i="1"/>
  <c r="T240" i="1"/>
  <c r="U240" i="1"/>
  <c r="L241" i="1"/>
  <c r="M241" i="1"/>
  <c r="N241" i="1"/>
  <c r="O241" i="1"/>
  <c r="P241" i="1"/>
  <c r="Q241" i="1"/>
  <c r="R241" i="1"/>
  <c r="S241" i="1"/>
  <c r="T241" i="1"/>
  <c r="U241" i="1"/>
  <c r="L242" i="1"/>
  <c r="M242" i="1"/>
  <c r="N242" i="1"/>
  <c r="O242" i="1"/>
  <c r="P242" i="1"/>
  <c r="Q242" i="1"/>
  <c r="R242" i="1"/>
  <c r="S242" i="1"/>
  <c r="T242" i="1"/>
  <c r="U242" i="1"/>
  <c r="L243" i="1"/>
  <c r="M243" i="1"/>
  <c r="N243" i="1"/>
  <c r="O243" i="1"/>
  <c r="P243" i="1"/>
  <c r="Q243" i="1"/>
  <c r="R243" i="1"/>
  <c r="S243" i="1"/>
  <c r="T243" i="1"/>
  <c r="U243" i="1"/>
  <c r="L244" i="1"/>
  <c r="M244" i="1"/>
  <c r="N244" i="1"/>
  <c r="O244" i="1"/>
  <c r="P244" i="1"/>
  <c r="Q244" i="1"/>
  <c r="R244" i="1"/>
  <c r="S244" i="1"/>
  <c r="T244" i="1"/>
  <c r="U244" i="1"/>
  <c r="L245" i="1"/>
  <c r="M245" i="1"/>
  <c r="N245" i="1"/>
  <c r="O245" i="1"/>
  <c r="P245" i="1"/>
  <c r="Q245" i="1"/>
  <c r="R245" i="1"/>
  <c r="S245" i="1"/>
  <c r="T245" i="1"/>
  <c r="U245" i="1"/>
  <c r="L246" i="1"/>
  <c r="M246" i="1"/>
  <c r="N246" i="1"/>
  <c r="O246" i="1"/>
  <c r="P246" i="1"/>
  <c r="Q246" i="1"/>
  <c r="R246" i="1"/>
  <c r="S246" i="1"/>
  <c r="T246" i="1"/>
  <c r="U246" i="1"/>
  <c r="L247" i="1"/>
  <c r="M247" i="1"/>
  <c r="N247" i="1"/>
  <c r="O247" i="1"/>
  <c r="P247" i="1"/>
  <c r="Q247" i="1"/>
  <c r="R247" i="1"/>
  <c r="S247" i="1"/>
  <c r="T247" i="1"/>
  <c r="U247" i="1"/>
  <c r="L248" i="1"/>
  <c r="M248" i="1"/>
  <c r="N248" i="1"/>
  <c r="O248" i="1"/>
  <c r="P248" i="1"/>
  <c r="Q248" i="1"/>
  <c r="R248" i="1"/>
  <c r="S248" i="1"/>
  <c r="T248" i="1"/>
  <c r="U248" i="1"/>
  <c r="L249" i="1"/>
  <c r="M249" i="1"/>
  <c r="N249" i="1"/>
  <c r="O249" i="1"/>
  <c r="P249" i="1"/>
  <c r="Q249" i="1"/>
  <c r="R249" i="1"/>
  <c r="S249" i="1"/>
  <c r="T249" i="1"/>
  <c r="U249" i="1"/>
  <c r="L250" i="1"/>
  <c r="M250" i="1"/>
  <c r="N250" i="1"/>
  <c r="O250" i="1"/>
  <c r="P250" i="1"/>
  <c r="Q250" i="1"/>
  <c r="R250" i="1"/>
  <c r="S250" i="1"/>
  <c r="T250" i="1"/>
  <c r="U250" i="1"/>
  <c r="L251" i="1"/>
  <c r="M251" i="1"/>
  <c r="N251" i="1"/>
  <c r="O251" i="1"/>
  <c r="P251" i="1"/>
  <c r="Q251" i="1"/>
  <c r="R251" i="1"/>
  <c r="S251" i="1"/>
  <c r="T251" i="1"/>
  <c r="U251" i="1"/>
  <c r="L252" i="1"/>
  <c r="M252" i="1"/>
  <c r="N252" i="1"/>
  <c r="O252" i="1"/>
  <c r="P252" i="1"/>
  <c r="Q252" i="1"/>
  <c r="R252" i="1"/>
  <c r="S252" i="1"/>
  <c r="T252" i="1"/>
  <c r="U252" i="1"/>
  <c r="L253" i="1"/>
  <c r="M253" i="1"/>
  <c r="N253" i="1"/>
  <c r="O253" i="1"/>
  <c r="P253" i="1"/>
  <c r="Q253" i="1"/>
  <c r="R253" i="1"/>
  <c r="S253" i="1"/>
  <c r="T253" i="1"/>
  <c r="U253" i="1"/>
  <c r="L254" i="1"/>
  <c r="M254" i="1"/>
  <c r="N254" i="1"/>
  <c r="O254" i="1"/>
  <c r="P254" i="1"/>
  <c r="Q254" i="1"/>
  <c r="R254" i="1"/>
  <c r="S254" i="1"/>
  <c r="T254" i="1"/>
  <c r="U254" i="1"/>
  <c r="L255" i="1"/>
  <c r="M255" i="1"/>
  <c r="N255" i="1"/>
  <c r="O255" i="1"/>
  <c r="P255" i="1"/>
  <c r="Q255" i="1"/>
  <c r="R255" i="1"/>
  <c r="S255" i="1"/>
  <c r="T255" i="1"/>
  <c r="U255" i="1"/>
  <c r="L256" i="1"/>
  <c r="M256" i="1"/>
  <c r="N256" i="1"/>
  <c r="O256" i="1"/>
  <c r="P256" i="1"/>
  <c r="Q256" i="1"/>
  <c r="R256" i="1"/>
  <c r="S256" i="1"/>
  <c r="T256" i="1"/>
  <c r="U256" i="1"/>
  <c r="L257" i="1"/>
  <c r="M257" i="1"/>
  <c r="N257" i="1"/>
  <c r="O257" i="1"/>
  <c r="P257" i="1"/>
  <c r="Q257" i="1"/>
  <c r="R257" i="1"/>
  <c r="S257" i="1"/>
  <c r="T257" i="1"/>
  <c r="U257" i="1"/>
  <c r="L258" i="1"/>
  <c r="M258" i="1"/>
  <c r="N258" i="1"/>
  <c r="O258" i="1"/>
  <c r="P258" i="1"/>
  <c r="Q258" i="1"/>
  <c r="R258" i="1"/>
  <c r="S258" i="1"/>
  <c r="T258" i="1"/>
  <c r="U258" i="1"/>
  <c r="L259" i="1"/>
  <c r="M259" i="1"/>
  <c r="N259" i="1"/>
  <c r="O259" i="1"/>
  <c r="P259" i="1"/>
  <c r="Q259" i="1"/>
  <c r="R259" i="1"/>
  <c r="S259" i="1"/>
  <c r="T259" i="1"/>
  <c r="U259" i="1"/>
  <c r="L260" i="1"/>
  <c r="M260" i="1"/>
  <c r="N260" i="1"/>
  <c r="O260" i="1"/>
  <c r="P260" i="1"/>
  <c r="Q260" i="1"/>
  <c r="R260" i="1"/>
  <c r="S260" i="1"/>
  <c r="T260" i="1"/>
  <c r="U260" i="1"/>
  <c r="L261" i="1"/>
  <c r="M261" i="1"/>
  <c r="N261" i="1"/>
  <c r="O261" i="1"/>
  <c r="P261" i="1"/>
  <c r="Q261" i="1"/>
  <c r="R261" i="1"/>
  <c r="S261" i="1"/>
  <c r="T261" i="1"/>
  <c r="U261" i="1"/>
  <c r="L262" i="1"/>
  <c r="M262" i="1"/>
  <c r="N262" i="1"/>
  <c r="O262" i="1"/>
  <c r="P262" i="1"/>
  <c r="Q262" i="1"/>
  <c r="R262" i="1"/>
  <c r="S262" i="1"/>
  <c r="T262" i="1"/>
  <c r="U262" i="1"/>
  <c r="L263" i="1"/>
  <c r="M263" i="1"/>
  <c r="N263" i="1"/>
  <c r="O263" i="1"/>
  <c r="P263" i="1"/>
  <c r="Q263" i="1"/>
  <c r="R263" i="1"/>
  <c r="S263" i="1"/>
  <c r="T263" i="1"/>
  <c r="U263" i="1"/>
  <c r="L264" i="1"/>
  <c r="M264" i="1"/>
  <c r="N264" i="1"/>
  <c r="O264" i="1"/>
  <c r="P264" i="1"/>
  <c r="Q264" i="1"/>
  <c r="R264" i="1"/>
  <c r="S264" i="1"/>
  <c r="T264" i="1"/>
  <c r="U264" i="1"/>
  <c r="L265" i="1"/>
  <c r="M265" i="1"/>
  <c r="N265" i="1"/>
  <c r="O265" i="1"/>
  <c r="P265" i="1"/>
  <c r="Q265" i="1"/>
  <c r="R265" i="1"/>
  <c r="S265" i="1"/>
  <c r="T265" i="1"/>
  <c r="U265" i="1"/>
  <c r="L266" i="1"/>
  <c r="M266" i="1"/>
  <c r="N266" i="1"/>
  <c r="O266" i="1"/>
  <c r="P266" i="1"/>
  <c r="Q266" i="1"/>
  <c r="R266" i="1"/>
  <c r="S266" i="1"/>
  <c r="T266" i="1"/>
  <c r="U266" i="1"/>
  <c r="L267" i="1"/>
  <c r="M267" i="1"/>
  <c r="N267" i="1"/>
  <c r="O267" i="1"/>
  <c r="P267" i="1"/>
  <c r="Q267" i="1"/>
  <c r="R267" i="1"/>
  <c r="S267" i="1"/>
  <c r="T267" i="1"/>
  <c r="U267" i="1"/>
  <c r="L268" i="1"/>
  <c r="M268" i="1"/>
  <c r="N268" i="1"/>
  <c r="O268" i="1"/>
  <c r="P268" i="1"/>
  <c r="Q268" i="1"/>
  <c r="R268" i="1"/>
  <c r="S268" i="1"/>
  <c r="T268" i="1"/>
  <c r="U268" i="1"/>
  <c r="L269" i="1"/>
  <c r="M269" i="1"/>
  <c r="N269" i="1"/>
  <c r="O269" i="1"/>
  <c r="P269" i="1"/>
  <c r="Q269" i="1"/>
  <c r="R269" i="1"/>
  <c r="S269" i="1"/>
  <c r="T269" i="1"/>
  <c r="U269" i="1"/>
  <c r="L270" i="1"/>
  <c r="M270" i="1"/>
  <c r="N270" i="1"/>
  <c r="O270" i="1"/>
  <c r="P270" i="1"/>
  <c r="Q270" i="1"/>
  <c r="R270" i="1"/>
  <c r="S270" i="1"/>
  <c r="T270" i="1"/>
  <c r="U270" i="1"/>
  <c r="L271" i="1"/>
  <c r="M271" i="1"/>
  <c r="N271" i="1"/>
  <c r="O271" i="1"/>
  <c r="P271" i="1"/>
  <c r="Q271" i="1"/>
  <c r="R271" i="1"/>
  <c r="S271" i="1"/>
  <c r="T271" i="1"/>
  <c r="U271" i="1"/>
  <c r="L272" i="1"/>
  <c r="M272" i="1"/>
  <c r="N272" i="1"/>
  <c r="O272" i="1"/>
  <c r="P272" i="1"/>
  <c r="Q272" i="1"/>
  <c r="R272" i="1"/>
  <c r="S272" i="1"/>
  <c r="T272" i="1"/>
  <c r="U272" i="1"/>
  <c r="L273" i="1"/>
  <c r="M273" i="1"/>
  <c r="N273" i="1"/>
  <c r="O273" i="1"/>
  <c r="P273" i="1"/>
  <c r="Q273" i="1"/>
  <c r="R273" i="1"/>
  <c r="S273" i="1"/>
  <c r="T273" i="1"/>
  <c r="U273" i="1"/>
  <c r="L274" i="1"/>
  <c r="M274" i="1"/>
  <c r="N274" i="1"/>
  <c r="O274" i="1"/>
  <c r="P274" i="1"/>
  <c r="Q274" i="1"/>
  <c r="R274" i="1"/>
  <c r="S274" i="1"/>
  <c r="T274" i="1"/>
  <c r="U274" i="1"/>
  <c r="L275" i="1"/>
  <c r="M275" i="1"/>
  <c r="N275" i="1"/>
  <c r="O275" i="1"/>
  <c r="P275" i="1"/>
  <c r="Q275" i="1"/>
  <c r="R275" i="1"/>
  <c r="S275" i="1"/>
  <c r="T275" i="1"/>
  <c r="U275" i="1"/>
  <c r="L276" i="1"/>
  <c r="M276" i="1"/>
  <c r="N276" i="1"/>
  <c r="O276" i="1"/>
  <c r="P276" i="1"/>
  <c r="Q276" i="1"/>
  <c r="R276" i="1"/>
  <c r="S276" i="1"/>
  <c r="T276" i="1"/>
  <c r="U276" i="1"/>
  <c r="L277" i="1"/>
  <c r="M277" i="1"/>
  <c r="N277" i="1"/>
  <c r="O277" i="1"/>
  <c r="P277" i="1"/>
  <c r="Q277" i="1"/>
  <c r="R277" i="1"/>
  <c r="S277" i="1"/>
  <c r="T277" i="1"/>
  <c r="U277" i="1"/>
  <c r="L278" i="1"/>
  <c r="M278" i="1"/>
  <c r="N278" i="1"/>
  <c r="O278" i="1"/>
  <c r="P278" i="1"/>
  <c r="Q278" i="1"/>
  <c r="R278" i="1"/>
  <c r="S278" i="1"/>
  <c r="T278" i="1"/>
  <c r="U278" i="1"/>
  <c r="L279" i="1"/>
  <c r="M279" i="1"/>
  <c r="N279" i="1"/>
  <c r="O279" i="1"/>
  <c r="P279" i="1"/>
  <c r="Q279" i="1"/>
  <c r="R279" i="1"/>
  <c r="S279" i="1"/>
  <c r="T279" i="1"/>
  <c r="U279" i="1"/>
  <c r="L280" i="1"/>
  <c r="M280" i="1"/>
  <c r="N280" i="1"/>
  <c r="O280" i="1"/>
  <c r="P280" i="1"/>
  <c r="Q280" i="1"/>
  <c r="R280" i="1"/>
  <c r="S280" i="1"/>
  <c r="T280" i="1"/>
  <c r="U280" i="1"/>
  <c r="L281" i="1"/>
  <c r="M281" i="1"/>
  <c r="N281" i="1"/>
  <c r="O281" i="1"/>
  <c r="P281" i="1"/>
  <c r="Q281" i="1"/>
  <c r="R281" i="1"/>
  <c r="S281" i="1"/>
  <c r="T281" i="1"/>
  <c r="U281" i="1"/>
  <c r="L282" i="1"/>
  <c r="M282" i="1"/>
  <c r="N282" i="1"/>
  <c r="O282" i="1"/>
  <c r="P282" i="1"/>
  <c r="Q282" i="1"/>
  <c r="R282" i="1"/>
  <c r="S282" i="1"/>
  <c r="T282" i="1"/>
  <c r="U282" i="1"/>
  <c r="L283" i="1"/>
  <c r="M283" i="1"/>
  <c r="N283" i="1"/>
  <c r="O283" i="1"/>
  <c r="P283" i="1"/>
  <c r="Q283" i="1"/>
  <c r="R283" i="1"/>
  <c r="S283" i="1"/>
  <c r="T283" i="1"/>
  <c r="U283" i="1"/>
  <c r="L284" i="1"/>
  <c r="M284" i="1"/>
  <c r="N284" i="1"/>
  <c r="O284" i="1"/>
  <c r="P284" i="1"/>
  <c r="Q284" i="1"/>
  <c r="R284" i="1"/>
  <c r="S284" i="1"/>
  <c r="T284" i="1"/>
  <c r="U284" i="1"/>
  <c r="L285" i="1"/>
  <c r="M285" i="1"/>
  <c r="N285" i="1"/>
  <c r="O285" i="1"/>
  <c r="P285" i="1"/>
  <c r="Q285" i="1"/>
  <c r="R285" i="1"/>
  <c r="S285" i="1"/>
  <c r="T285" i="1"/>
  <c r="U285" i="1"/>
  <c r="L286" i="1"/>
  <c r="M286" i="1"/>
  <c r="N286" i="1"/>
  <c r="O286" i="1"/>
  <c r="P286" i="1"/>
  <c r="Q286" i="1"/>
  <c r="R286" i="1"/>
  <c r="S286" i="1"/>
  <c r="T286" i="1"/>
  <c r="U286" i="1"/>
  <c r="L287" i="1"/>
  <c r="M287" i="1"/>
  <c r="N287" i="1"/>
  <c r="O287" i="1"/>
  <c r="P287" i="1"/>
  <c r="Q287" i="1"/>
  <c r="R287" i="1"/>
  <c r="S287" i="1"/>
  <c r="T287" i="1"/>
  <c r="U287" i="1"/>
  <c r="L288" i="1"/>
  <c r="M288" i="1"/>
  <c r="N288" i="1"/>
  <c r="O288" i="1"/>
  <c r="P288" i="1"/>
  <c r="Q288" i="1"/>
  <c r="R288" i="1"/>
  <c r="S288" i="1"/>
  <c r="T288" i="1"/>
  <c r="U288" i="1"/>
  <c r="L289" i="1"/>
  <c r="M289" i="1"/>
  <c r="N289" i="1"/>
  <c r="O289" i="1"/>
  <c r="P289" i="1"/>
  <c r="Q289" i="1"/>
  <c r="R289" i="1"/>
  <c r="S289" i="1"/>
  <c r="T289" i="1"/>
  <c r="U289" i="1"/>
  <c r="L290" i="1"/>
  <c r="M290" i="1"/>
  <c r="N290" i="1"/>
  <c r="O290" i="1"/>
  <c r="P290" i="1"/>
  <c r="Q290" i="1"/>
  <c r="R290" i="1"/>
  <c r="S290" i="1"/>
  <c r="T290" i="1"/>
  <c r="U290" i="1"/>
  <c r="L291" i="1"/>
  <c r="M291" i="1"/>
  <c r="N291" i="1"/>
  <c r="O291" i="1"/>
  <c r="P291" i="1"/>
  <c r="Q291" i="1"/>
  <c r="R291" i="1"/>
  <c r="S291" i="1"/>
  <c r="T291" i="1"/>
  <c r="U291" i="1"/>
  <c r="L292" i="1"/>
  <c r="M292" i="1"/>
  <c r="N292" i="1"/>
  <c r="O292" i="1"/>
  <c r="P292" i="1"/>
  <c r="Q292" i="1"/>
  <c r="R292" i="1"/>
  <c r="S292" i="1"/>
  <c r="T292" i="1"/>
  <c r="U292" i="1"/>
  <c r="L293" i="1"/>
  <c r="M293" i="1"/>
  <c r="N293" i="1"/>
  <c r="O293" i="1"/>
  <c r="P293" i="1"/>
  <c r="Q293" i="1"/>
  <c r="R293" i="1"/>
  <c r="S293" i="1"/>
  <c r="T293" i="1"/>
  <c r="U293" i="1"/>
  <c r="L294" i="1"/>
  <c r="M294" i="1"/>
  <c r="N294" i="1"/>
  <c r="O294" i="1"/>
  <c r="P294" i="1"/>
  <c r="Q294" i="1"/>
  <c r="R294" i="1"/>
  <c r="S294" i="1"/>
  <c r="T294" i="1"/>
  <c r="U294" i="1"/>
  <c r="L295" i="1"/>
  <c r="M295" i="1"/>
  <c r="N295" i="1"/>
  <c r="O295" i="1"/>
  <c r="P295" i="1"/>
  <c r="Q295" i="1"/>
  <c r="R295" i="1"/>
  <c r="S295" i="1"/>
  <c r="T295" i="1"/>
  <c r="U295" i="1"/>
  <c r="L296" i="1"/>
  <c r="M296" i="1"/>
  <c r="N296" i="1"/>
  <c r="O296" i="1"/>
  <c r="P296" i="1"/>
  <c r="Q296" i="1"/>
  <c r="R296" i="1"/>
  <c r="S296" i="1"/>
  <c r="T296" i="1"/>
  <c r="U296" i="1"/>
  <c r="L297" i="1"/>
  <c r="M297" i="1"/>
  <c r="N297" i="1"/>
  <c r="O297" i="1"/>
  <c r="P297" i="1"/>
  <c r="Q297" i="1"/>
  <c r="R297" i="1"/>
  <c r="S297" i="1"/>
  <c r="T297" i="1"/>
  <c r="U297" i="1"/>
  <c r="L298" i="1"/>
  <c r="M298" i="1"/>
  <c r="N298" i="1"/>
  <c r="O298" i="1"/>
  <c r="P298" i="1"/>
  <c r="Q298" i="1"/>
  <c r="R298" i="1"/>
  <c r="S298" i="1"/>
  <c r="T298" i="1"/>
  <c r="U298" i="1"/>
  <c r="L299" i="1"/>
  <c r="M299" i="1"/>
  <c r="N299" i="1"/>
  <c r="O299" i="1"/>
  <c r="P299" i="1"/>
  <c r="Q299" i="1"/>
  <c r="R299" i="1"/>
  <c r="S299" i="1"/>
  <c r="T299" i="1"/>
  <c r="U299" i="1"/>
  <c r="L300" i="1"/>
  <c r="M300" i="1"/>
  <c r="N300" i="1"/>
  <c r="O300" i="1"/>
  <c r="P300" i="1"/>
  <c r="Q300" i="1"/>
  <c r="R300" i="1"/>
  <c r="S300" i="1"/>
  <c r="T300" i="1"/>
  <c r="U300" i="1"/>
  <c r="L301" i="1"/>
  <c r="M301" i="1"/>
  <c r="N301" i="1"/>
  <c r="O301" i="1"/>
  <c r="P301" i="1"/>
  <c r="Q301" i="1"/>
  <c r="R301" i="1"/>
  <c r="S301" i="1"/>
  <c r="T301" i="1"/>
  <c r="U301" i="1"/>
  <c r="L302" i="1"/>
  <c r="M302" i="1"/>
  <c r="N302" i="1"/>
  <c r="O302" i="1"/>
  <c r="P302" i="1"/>
  <c r="Q302" i="1"/>
  <c r="R302" i="1"/>
  <c r="S302" i="1"/>
  <c r="T302" i="1"/>
  <c r="U302" i="1"/>
  <c r="L303" i="1"/>
  <c r="M303" i="1"/>
  <c r="N303" i="1"/>
  <c r="O303" i="1"/>
  <c r="P303" i="1"/>
  <c r="Q303" i="1"/>
  <c r="R303" i="1"/>
  <c r="S303" i="1"/>
  <c r="T303" i="1"/>
  <c r="U303" i="1"/>
  <c r="L304" i="1"/>
  <c r="M304" i="1"/>
  <c r="N304" i="1"/>
  <c r="O304" i="1"/>
  <c r="P304" i="1"/>
  <c r="Q304" i="1"/>
  <c r="R304" i="1"/>
  <c r="S304" i="1"/>
  <c r="T304" i="1"/>
  <c r="U304" i="1"/>
  <c r="L305" i="1"/>
  <c r="M305" i="1"/>
  <c r="N305" i="1"/>
  <c r="O305" i="1"/>
  <c r="P305" i="1"/>
  <c r="Q305" i="1"/>
  <c r="R305" i="1"/>
  <c r="S305" i="1"/>
  <c r="T305" i="1"/>
  <c r="U305" i="1"/>
  <c r="L306" i="1"/>
  <c r="M306" i="1"/>
  <c r="N306" i="1"/>
  <c r="O306" i="1"/>
  <c r="P306" i="1"/>
  <c r="Q306" i="1"/>
  <c r="R306" i="1"/>
  <c r="S306" i="1"/>
  <c r="T306" i="1"/>
  <c r="U306" i="1"/>
  <c r="L307" i="1"/>
  <c r="M307" i="1"/>
  <c r="N307" i="1"/>
  <c r="O307" i="1"/>
  <c r="P307" i="1"/>
  <c r="Q307" i="1"/>
  <c r="R307" i="1"/>
  <c r="S307" i="1"/>
  <c r="T307" i="1"/>
  <c r="U307" i="1"/>
  <c r="L308" i="1"/>
  <c r="M308" i="1"/>
  <c r="N308" i="1"/>
  <c r="O308" i="1"/>
  <c r="P308" i="1"/>
  <c r="Q308" i="1"/>
  <c r="R308" i="1"/>
  <c r="S308" i="1"/>
  <c r="T308" i="1"/>
  <c r="U308" i="1"/>
  <c r="L309" i="1"/>
  <c r="M309" i="1"/>
  <c r="N309" i="1"/>
  <c r="O309" i="1"/>
  <c r="P309" i="1"/>
  <c r="Q309" i="1"/>
  <c r="R309" i="1"/>
  <c r="S309" i="1"/>
  <c r="T309" i="1"/>
  <c r="U309" i="1"/>
  <c r="L310" i="1"/>
  <c r="M310" i="1"/>
  <c r="N310" i="1"/>
  <c r="O310" i="1"/>
  <c r="P310" i="1"/>
  <c r="Q310" i="1"/>
  <c r="R310" i="1"/>
  <c r="S310" i="1"/>
  <c r="T310" i="1"/>
  <c r="U310" i="1"/>
  <c r="L311" i="1"/>
  <c r="M311" i="1"/>
  <c r="N311" i="1"/>
  <c r="O311" i="1"/>
  <c r="P311" i="1"/>
  <c r="Q311" i="1"/>
  <c r="R311" i="1"/>
  <c r="S311" i="1"/>
  <c r="T311" i="1"/>
  <c r="U311" i="1"/>
  <c r="L312" i="1"/>
  <c r="M312" i="1"/>
  <c r="N312" i="1"/>
  <c r="O312" i="1"/>
  <c r="P312" i="1"/>
  <c r="Q312" i="1"/>
  <c r="R312" i="1"/>
  <c r="S312" i="1"/>
  <c r="T312" i="1"/>
  <c r="U312" i="1"/>
  <c r="L313" i="1"/>
  <c r="M313" i="1"/>
  <c r="N313" i="1"/>
  <c r="O313" i="1"/>
  <c r="P313" i="1"/>
  <c r="Q313" i="1"/>
  <c r="R313" i="1"/>
  <c r="S313" i="1"/>
  <c r="T313" i="1"/>
  <c r="U313" i="1"/>
  <c r="L314" i="1"/>
  <c r="M314" i="1"/>
  <c r="N314" i="1"/>
  <c r="O314" i="1"/>
  <c r="P314" i="1"/>
  <c r="Q314" i="1"/>
  <c r="R314" i="1"/>
  <c r="S314" i="1"/>
  <c r="T314" i="1"/>
  <c r="U314" i="1"/>
  <c r="L315" i="1"/>
  <c r="M315" i="1"/>
  <c r="N315" i="1"/>
  <c r="O315" i="1"/>
  <c r="P315" i="1"/>
  <c r="Q315" i="1"/>
  <c r="R315" i="1"/>
  <c r="S315" i="1"/>
  <c r="T315" i="1"/>
  <c r="U315" i="1"/>
  <c r="L316" i="1"/>
  <c r="M316" i="1"/>
  <c r="N316" i="1"/>
  <c r="O316" i="1"/>
  <c r="P316" i="1"/>
  <c r="Q316" i="1"/>
  <c r="R316" i="1"/>
  <c r="S316" i="1"/>
  <c r="T316" i="1"/>
  <c r="U316" i="1"/>
  <c r="L317" i="1"/>
  <c r="M317" i="1"/>
  <c r="N317" i="1"/>
  <c r="O317" i="1"/>
  <c r="P317" i="1"/>
  <c r="Q317" i="1"/>
  <c r="R317" i="1"/>
  <c r="S317" i="1"/>
  <c r="T317" i="1"/>
  <c r="U317" i="1"/>
  <c r="L318" i="1"/>
  <c r="M318" i="1"/>
  <c r="N318" i="1"/>
  <c r="O318" i="1"/>
  <c r="P318" i="1"/>
  <c r="Q318" i="1"/>
  <c r="R318" i="1"/>
  <c r="S318" i="1"/>
  <c r="T318" i="1"/>
  <c r="U318" i="1"/>
  <c r="L319" i="1"/>
  <c r="M319" i="1"/>
  <c r="N319" i="1"/>
  <c r="O319" i="1"/>
  <c r="P319" i="1"/>
  <c r="Q319" i="1"/>
  <c r="R319" i="1"/>
  <c r="S319" i="1"/>
  <c r="T319" i="1"/>
  <c r="U319" i="1"/>
  <c r="L320" i="1"/>
  <c r="M320" i="1"/>
  <c r="N320" i="1"/>
  <c r="O320" i="1"/>
  <c r="P320" i="1"/>
  <c r="Q320" i="1"/>
  <c r="R320" i="1"/>
  <c r="S320" i="1"/>
  <c r="T320" i="1"/>
  <c r="U320" i="1"/>
  <c r="L321" i="1"/>
  <c r="M321" i="1"/>
  <c r="N321" i="1"/>
  <c r="O321" i="1"/>
  <c r="P321" i="1"/>
  <c r="Q321" i="1"/>
  <c r="R321" i="1"/>
  <c r="S321" i="1"/>
  <c r="T321" i="1"/>
  <c r="U321" i="1"/>
  <c r="L322" i="1"/>
  <c r="M322" i="1"/>
  <c r="N322" i="1"/>
  <c r="O322" i="1"/>
  <c r="P322" i="1"/>
  <c r="Q322" i="1"/>
  <c r="R322" i="1"/>
  <c r="S322" i="1"/>
  <c r="T322" i="1"/>
  <c r="U322" i="1"/>
  <c r="L323" i="1"/>
  <c r="M323" i="1"/>
  <c r="N323" i="1"/>
  <c r="O323" i="1"/>
  <c r="P323" i="1"/>
  <c r="Q323" i="1"/>
  <c r="R323" i="1"/>
  <c r="S323" i="1"/>
  <c r="T323" i="1"/>
  <c r="U323" i="1"/>
  <c r="L324" i="1"/>
  <c r="M324" i="1"/>
  <c r="N324" i="1"/>
  <c r="O324" i="1"/>
  <c r="P324" i="1"/>
  <c r="Q324" i="1"/>
  <c r="R324" i="1"/>
  <c r="S324" i="1"/>
  <c r="T324" i="1"/>
  <c r="U324" i="1"/>
  <c r="L325" i="1"/>
  <c r="M325" i="1"/>
  <c r="N325" i="1"/>
  <c r="O325" i="1"/>
  <c r="P325" i="1"/>
  <c r="Q325" i="1"/>
  <c r="R325" i="1"/>
  <c r="S325" i="1"/>
  <c r="T325" i="1"/>
  <c r="U325" i="1"/>
  <c r="L326" i="1"/>
  <c r="M326" i="1"/>
  <c r="N326" i="1"/>
  <c r="O326" i="1"/>
  <c r="P326" i="1"/>
  <c r="Q326" i="1"/>
  <c r="R326" i="1"/>
  <c r="S326" i="1"/>
  <c r="T326" i="1"/>
  <c r="U326" i="1"/>
  <c r="L327" i="1"/>
  <c r="M327" i="1"/>
  <c r="N327" i="1"/>
  <c r="O327" i="1"/>
  <c r="P327" i="1"/>
  <c r="Q327" i="1"/>
  <c r="R327" i="1"/>
  <c r="S327" i="1"/>
  <c r="T327" i="1"/>
  <c r="U327" i="1"/>
  <c r="L328" i="1"/>
  <c r="M328" i="1"/>
  <c r="N328" i="1"/>
  <c r="O328" i="1"/>
  <c r="P328" i="1"/>
  <c r="Q328" i="1"/>
  <c r="R328" i="1"/>
  <c r="S328" i="1"/>
  <c r="T328" i="1"/>
  <c r="U328" i="1"/>
  <c r="L329" i="1"/>
  <c r="M329" i="1"/>
  <c r="N329" i="1"/>
  <c r="O329" i="1"/>
  <c r="P329" i="1"/>
  <c r="Q329" i="1"/>
  <c r="R329" i="1"/>
  <c r="S329" i="1"/>
  <c r="T329" i="1"/>
  <c r="U329" i="1"/>
  <c r="L330" i="1"/>
  <c r="M330" i="1"/>
  <c r="N330" i="1"/>
  <c r="O330" i="1"/>
  <c r="P330" i="1"/>
  <c r="Q330" i="1"/>
  <c r="R330" i="1"/>
  <c r="S330" i="1"/>
  <c r="T330" i="1"/>
  <c r="U330" i="1"/>
  <c r="L331" i="1"/>
  <c r="M331" i="1"/>
  <c r="N331" i="1"/>
  <c r="O331" i="1"/>
  <c r="P331" i="1"/>
  <c r="Q331" i="1"/>
  <c r="R331" i="1"/>
  <c r="S331" i="1"/>
  <c r="T331" i="1"/>
  <c r="U331" i="1"/>
  <c r="L332" i="1"/>
  <c r="M332" i="1"/>
  <c r="N332" i="1"/>
  <c r="O332" i="1"/>
  <c r="P332" i="1"/>
  <c r="Q332" i="1"/>
  <c r="R332" i="1"/>
  <c r="S332" i="1"/>
  <c r="T332" i="1"/>
  <c r="U332" i="1"/>
  <c r="L333" i="1"/>
  <c r="M333" i="1"/>
  <c r="N333" i="1"/>
  <c r="O333" i="1"/>
  <c r="P333" i="1"/>
  <c r="Q333" i="1"/>
  <c r="R333" i="1"/>
  <c r="S333" i="1"/>
  <c r="T333" i="1"/>
  <c r="U333" i="1"/>
  <c r="L334" i="1"/>
  <c r="M334" i="1"/>
  <c r="N334" i="1"/>
  <c r="O334" i="1"/>
  <c r="P334" i="1"/>
  <c r="Q334" i="1"/>
  <c r="R334" i="1"/>
  <c r="S334" i="1"/>
  <c r="T334" i="1"/>
  <c r="U334" i="1"/>
  <c r="L335" i="1"/>
  <c r="M335" i="1"/>
  <c r="N335" i="1"/>
  <c r="O335" i="1"/>
  <c r="P335" i="1"/>
  <c r="Q335" i="1"/>
  <c r="R335" i="1"/>
  <c r="S335" i="1"/>
  <c r="T335" i="1"/>
  <c r="U335" i="1"/>
  <c r="L336" i="1"/>
  <c r="M336" i="1"/>
  <c r="N336" i="1"/>
  <c r="O336" i="1"/>
  <c r="P336" i="1"/>
  <c r="Q336" i="1"/>
  <c r="R336" i="1"/>
  <c r="S336" i="1"/>
  <c r="T336" i="1"/>
  <c r="U336" i="1"/>
  <c r="L337" i="1"/>
  <c r="M337" i="1"/>
  <c r="N337" i="1"/>
  <c r="O337" i="1"/>
  <c r="P337" i="1"/>
  <c r="Q337" i="1"/>
  <c r="R337" i="1"/>
  <c r="S337" i="1"/>
  <c r="T337" i="1"/>
  <c r="U337" i="1"/>
  <c r="L338" i="1"/>
  <c r="M338" i="1"/>
  <c r="N338" i="1"/>
  <c r="O338" i="1"/>
  <c r="P338" i="1"/>
  <c r="Q338" i="1"/>
  <c r="R338" i="1"/>
  <c r="S338" i="1"/>
  <c r="T338" i="1"/>
  <c r="U338" i="1"/>
  <c r="L339" i="1"/>
  <c r="M339" i="1"/>
  <c r="N339" i="1"/>
  <c r="O339" i="1"/>
  <c r="P339" i="1"/>
  <c r="Q339" i="1"/>
  <c r="R339" i="1"/>
  <c r="S339" i="1"/>
  <c r="T339" i="1"/>
  <c r="U339" i="1"/>
  <c r="L340" i="1"/>
  <c r="M340" i="1"/>
  <c r="N340" i="1"/>
  <c r="O340" i="1"/>
  <c r="P340" i="1"/>
  <c r="Q340" i="1"/>
  <c r="R340" i="1"/>
  <c r="S340" i="1"/>
  <c r="T340" i="1"/>
  <c r="U340" i="1"/>
  <c r="L341" i="1"/>
  <c r="M341" i="1"/>
  <c r="N341" i="1"/>
  <c r="O341" i="1"/>
  <c r="P341" i="1"/>
  <c r="Q341" i="1"/>
  <c r="R341" i="1"/>
  <c r="S341" i="1"/>
  <c r="T341" i="1"/>
  <c r="U341" i="1"/>
  <c r="L342" i="1"/>
  <c r="M342" i="1"/>
  <c r="N342" i="1"/>
  <c r="O342" i="1"/>
  <c r="P342" i="1"/>
  <c r="Q342" i="1"/>
  <c r="R342" i="1"/>
  <c r="S342" i="1"/>
  <c r="T342" i="1"/>
  <c r="U342" i="1"/>
  <c r="L343" i="1"/>
  <c r="M343" i="1"/>
  <c r="N343" i="1"/>
  <c r="O343" i="1"/>
  <c r="P343" i="1"/>
  <c r="Q343" i="1"/>
  <c r="R343" i="1"/>
  <c r="S343" i="1"/>
  <c r="T343" i="1"/>
  <c r="U343" i="1"/>
  <c r="L344" i="1"/>
  <c r="M344" i="1"/>
  <c r="N344" i="1"/>
  <c r="O344" i="1"/>
  <c r="P344" i="1"/>
  <c r="Q344" i="1"/>
  <c r="R344" i="1"/>
  <c r="S344" i="1"/>
  <c r="T344" i="1"/>
  <c r="U344" i="1"/>
  <c r="L345" i="1"/>
  <c r="M345" i="1"/>
  <c r="N345" i="1"/>
  <c r="O345" i="1"/>
  <c r="P345" i="1"/>
  <c r="Q345" i="1"/>
  <c r="R345" i="1"/>
  <c r="S345" i="1"/>
  <c r="T345" i="1"/>
  <c r="U345" i="1"/>
  <c r="L346" i="1"/>
  <c r="M346" i="1"/>
  <c r="N346" i="1"/>
  <c r="O346" i="1"/>
  <c r="P346" i="1"/>
  <c r="Q346" i="1"/>
  <c r="R346" i="1"/>
  <c r="S346" i="1"/>
  <c r="T346" i="1"/>
  <c r="U346" i="1"/>
  <c r="L347" i="1"/>
  <c r="M347" i="1"/>
  <c r="N347" i="1"/>
  <c r="O347" i="1"/>
  <c r="P347" i="1"/>
  <c r="Q347" i="1"/>
  <c r="R347" i="1"/>
  <c r="S347" i="1"/>
  <c r="T347" i="1"/>
  <c r="U347" i="1"/>
  <c r="L348" i="1"/>
  <c r="M348" i="1"/>
  <c r="N348" i="1"/>
  <c r="O348" i="1"/>
  <c r="P348" i="1"/>
  <c r="Q348" i="1"/>
  <c r="R348" i="1"/>
  <c r="S348" i="1"/>
  <c r="T348" i="1"/>
  <c r="U348" i="1"/>
  <c r="L349" i="1"/>
  <c r="M349" i="1"/>
  <c r="N349" i="1"/>
  <c r="O349" i="1"/>
  <c r="P349" i="1"/>
  <c r="Q349" i="1"/>
  <c r="R349" i="1"/>
  <c r="S349" i="1"/>
  <c r="T349" i="1"/>
  <c r="U349" i="1"/>
  <c r="L350" i="1"/>
  <c r="M350" i="1"/>
  <c r="N350" i="1"/>
  <c r="O350" i="1"/>
  <c r="P350" i="1"/>
  <c r="Q350" i="1"/>
  <c r="R350" i="1"/>
  <c r="S350" i="1"/>
  <c r="T350" i="1"/>
  <c r="U350" i="1"/>
  <c r="L351" i="1"/>
  <c r="M351" i="1"/>
  <c r="N351" i="1"/>
  <c r="O351" i="1"/>
  <c r="P351" i="1"/>
  <c r="Q351" i="1"/>
  <c r="R351" i="1"/>
  <c r="S351" i="1"/>
  <c r="T351" i="1"/>
  <c r="U351" i="1"/>
  <c r="L352" i="1"/>
  <c r="M352" i="1"/>
  <c r="N352" i="1"/>
  <c r="O352" i="1"/>
  <c r="P352" i="1"/>
  <c r="Q352" i="1"/>
  <c r="R352" i="1"/>
  <c r="S352" i="1"/>
  <c r="T352" i="1"/>
  <c r="U352" i="1"/>
  <c r="L353" i="1"/>
  <c r="M353" i="1"/>
  <c r="N353" i="1"/>
  <c r="O353" i="1"/>
  <c r="P353" i="1"/>
  <c r="Q353" i="1"/>
  <c r="R353" i="1"/>
  <c r="S353" i="1"/>
  <c r="T353" i="1"/>
  <c r="U353" i="1"/>
  <c r="L354" i="1"/>
  <c r="M354" i="1"/>
  <c r="N354" i="1"/>
  <c r="O354" i="1"/>
  <c r="P354" i="1"/>
  <c r="Q354" i="1"/>
  <c r="R354" i="1"/>
  <c r="S354" i="1"/>
  <c r="T354" i="1"/>
  <c r="U354" i="1"/>
  <c r="L355" i="1"/>
  <c r="M355" i="1"/>
  <c r="N355" i="1"/>
  <c r="O355" i="1"/>
  <c r="P355" i="1"/>
  <c r="Q355" i="1"/>
  <c r="R355" i="1"/>
  <c r="S355" i="1"/>
  <c r="T355" i="1"/>
  <c r="U355" i="1"/>
  <c r="L356" i="1"/>
  <c r="M356" i="1"/>
  <c r="N356" i="1"/>
  <c r="O356" i="1"/>
  <c r="P356" i="1"/>
  <c r="Q356" i="1"/>
  <c r="R356" i="1"/>
  <c r="S356" i="1"/>
  <c r="T356" i="1"/>
  <c r="U356" i="1"/>
  <c r="L357" i="1"/>
  <c r="M357" i="1"/>
  <c r="N357" i="1"/>
  <c r="O357" i="1"/>
  <c r="P357" i="1"/>
  <c r="Q357" i="1"/>
  <c r="R357" i="1"/>
  <c r="S357" i="1"/>
  <c r="T357" i="1"/>
  <c r="U357" i="1"/>
  <c r="L358" i="1"/>
  <c r="M358" i="1"/>
  <c r="N358" i="1"/>
  <c r="O358" i="1"/>
  <c r="P358" i="1"/>
  <c r="Q358" i="1"/>
  <c r="R358" i="1"/>
  <c r="S358" i="1"/>
  <c r="T358" i="1"/>
  <c r="U358" i="1"/>
  <c r="L359" i="1"/>
  <c r="M359" i="1"/>
  <c r="N359" i="1"/>
  <c r="O359" i="1"/>
  <c r="P359" i="1"/>
  <c r="Q359" i="1"/>
  <c r="R359" i="1"/>
  <c r="S359" i="1"/>
  <c r="T359" i="1"/>
  <c r="U359" i="1"/>
  <c r="L360" i="1"/>
  <c r="M360" i="1"/>
  <c r="N360" i="1"/>
  <c r="O360" i="1"/>
  <c r="P360" i="1"/>
  <c r="Q360" i="1"/>
  <c r="R360" i="1"/>
  <c r="S360" i="1"/>
  <c r="T360" i="1"/>
  <c r="U360" i="1"/>
  <c r="L361" i="1"/>
  <c r="M361" i="1"/>
  <c r="N361" i="1"/>
  <c r="O361" i="1"/>
  <c r="P361" i="1"/>
  <c r="Q361" i="1"/>
  <c r="R361" i="1"/>
  <c r="S361" i="1"/>
  <c r="T361" i="1"/>
  <c r="U361" i="1"/>
  <c r="L362" i="1"/>
  <c r="M362" i="1"/>
  <c r="N362" i="1"/>
  <c r="O362" i="1"/>
  <c r="P362" i="1"/>
  <c r="Q362" i="1"/>
  <c r="R362" i="1"/>
  <c r="S362" i="1"/>
  <c r="T362" i="1"/>
  <c r="U362" i="1"/>
  <c r="L363" i="1"/>
  <c r="M363" i="1"/>
  <c r="N363" i="1"/>
  <c r="O363" i="1"/>
  <c r="P363" i="1"/>
  <c r="Q363" i="1"/>
  <c r="R363" i="1"/>
  <c r="S363" i="1"/>
  <c r="T363" i="1"/>
  <c r="U363" i="1"/>
  <c r="L364" i="1"/>
  <c r="M364" i="1"/>
  <c r="N364" i="1"/>
  <c r="O364" i="1"/>
  <c r="P364" i="1"/>
  <c r="Q364" i="1"/>
  <c r="R364" i="1"/>
  <c r="S364" i="1"/>
  <c r="T364" i="1"/>
  <c r="U364" i="1"/>
  <c r="L365" i="1"/>
  <c r="M365" i="1"/>
  <c r="N365" i="1"/>
  <c r="O365" i="1"/>
  <c r="P365" i="1"/>
  <c r="Q365" i="1"/>
  <c r="R365" i="1"/>
  <c r="S365" i="1"/>
  <c r="T365" i="1"/>
  <c r="U365" i="1"/>
  <c r="L366" i="1"/>
  <c r="M366" i="1"/>
  <c r="N366" i="1"/>
  <c r="O366" i="1"/>
  <c r="P366" i="1"/>
  <c r="Q366" i="1"/>
  <c r="R366" i="1"/>
  <c r="S366" i="1"/>
  <c r="T366" i="1"/>
  <c r="U366" i="1"/>
  <c r="L367" i="1"/>
  <c r="M367" i="1"/>
  <c r="N367" i="1"/>
  <c r="O367" i="1"/>
  <c r="P367" i="1"/>
  <c r="Q367" i="1"/>
  <c r="R367" i="1"/>
  <c r="S367" i="1"/>
  <c r="T367" i="1"/>
  <c r="U367" i="1"/>
  <c r="L368" i="1"/>
  <c r="M368" i="1"/>
  <c r="N368" i="1"/>
  <c r="O368" i="1"/>
  <c r="P368" i="1"/>
  <c r="Q368" i="1"/>
  <c r="R368" i="1"/>
  <c r="S368" i="1"/>
  <c r="T368" i="1"/>
  <c r="U368" i="1"/>
  <c r="L369" i="1"/>
  <c r="M369" i="1"/>
  <c r="N369" i="1"/>
  <c r="O369" i="1"/>
  <c r="P369" i="1"/>
  <c r="Q369" i="1"/>
  <c r="R369" i="1"/>
  <c r="S369" i="1"/>
  <c r="T369" i="1"/>
  <c r="U369" i="1"/>
  <c r="L370" i="1"/>
  <c r="M370" i="1"/>
  <c r="N370" i="1"/>
  <c r="O370" i="1"/>
  <c r="P370" i="1"/>
  <c r="Q370" i="1"/>
  <c r="R370" i="1"/>
  <c r="S370" i="1"/>
  <c r="T370" i="1"/>
  <c r="U370" i="1"/>
  <c r="L371" i="1"/>
  <c r="M371" i="1"/>
  <c r="N371" i="1"/>
  <c r="O371" i="1"/>
  <c r="P371" i="1"/>
  <c r="Q371" i="1"/>
  <c r="R371" i="1"/>
  <c r="S371" i="1"/>
  <c r="T371" i="1"/>
  <c r="U371" i="1"/>
  <c r="L372" i="1"/>
  <c r="M372" i="1"/>
  <c r="N372" i="1"/>
  <c r="O372" i="1"/>
  <c r="P372" i="1"/>
  <c r="Q372" i="1"/>
  <c r="R372" i="1"/>
  <c r="S372" i="1"/>
  <c r="T372" i="1"/>
  <c r="U372" i="1"/>
  <c r="L373" i="1"/>
  <c r="M373" i="1"/>
  <c r="N373" i="1"/>
  <c r="O373" i="1"/>
  <c r="P373" i="1"/>
  <c r="Q373" i="1"/>
  <c r="R373" i="1"/>
  <c r="S373" i="1"/>
  <c r="T373" i="1"/>
  <c r="U373" i="1"/>
  <c r="L374" i="1"/>
  <c r="M374" i="1"/>
  <c r="N374" i="1"/>
  <c r="O374" i="1"/>
  <c r="P374" i="1"/>
  <c r="Q374" i="1"/>
  <c r="R374" i="1"/>
  <c r="S374" i="1"/>
  <c r="T374" i="1"/>
  <c r="U374" i="1"/>
  <c r="L375" i="1"/>
  <c r="M375" i="1"/>
  <c r="N375" i="1"/>
  <c r="O375" i="1"/>
  <c r="P375" i="1"/>
  <c r="Q375" i="1"/>
  <c r="R375" i="1"/>
  <c r="S375" i="1"/>
  <c r="T375" i="1"/>
  <c r="U375" i="1"/>
  <c r="L376" i="1"/>
  <c r="M376" i="1"/>
  <c r="N376" i="1"/>
  <c r="O376" i="1"/>
  <c r="P376" i="1"/>
  <c r="Q376" i="1"/>
  <c r="R376" i="1"/>
  <c r="S376" i="1"/>
  <c r="T376" i="1"/>
  <c r="U376" i="1"/>
  <c r="L377" i="1"/>
  <c r="M377" i="1"/>
  <c r="N377" i="1"/>
  <c r="O377" i="1"/>
  <c r="P377" i="1"/>
  <c r="Q377" i="1"/>
  <c r="R377" i="1"/>
  <c r="S377" i="1"/>
  <c r="T377" i="1"/>
  <c r="U377" i="1"/>
  <c r="L378" i="1"/>
  <c r="M378" i="1"/>
  <c r="N378" i="1"/>
  <c r="O378" i="1"/>
  <c r="P378" i="1"/>
  <c r="Q378" i="1"/>
  <c r="R378" i="1"/>
  <c r="S378" i="1"/>
  <c r="T378" i="1"/>
  <c r="U378" i="1"/>
  <c r="L379" i="1"/>
  <c r="M379" i="1"/>
  <c r="N379" i="1"/>
  <c r="O379" i="1"/>
  <c r="P379" i="1"/>
  <c r="Q379" i="1"/>
  <c r="R379" i="1"/>
  <c r="S379" i="1"/>
  <c r="T379" i="1"/>
  <c r="U379" i="1"/>
  <c r="L380" i="1"/>
  <c r="M380" i="1"/>
  <c r="N380" i="1"/>
  <c r="O380" i="1"/>
  <c r="P380" i="1"/>
  <c r="Q380" i="1"/>
  <c r="R380" i="1"/>
  <c r="S380" i="1"/>
  <c r="T380" i="1"/>
  <c r="U380" i="1"/>
  <c r="L381" i="1"/>
  <c r="M381" i="1"/>
  <c r="N381" i="1"/>
  <c r="O381" i="1"/>
  <c r="P381" i="1"/>
  <c r="Q381" i="1"/>
  <c r="R381" i="1"/>
  <c r="S381" i="1"/>
  <c r="T381" i="1"/>
  <c r="U381" i="1"/>
  <c r="L382" i="1"/>
  <c r="M382" i="1"/>
  <c r="N382" i="1"/>
  <c r="O382" i="1"/>
  <c r="P382" i="1"/>
  <c r="Q382" i="1"/>
  <c r="R382" i="1"/>
  <c r="S382" i="1"/>
  <c r="T382" i="1"/>
  <c r="U382" i="1"/>
  <c r="L383" i="1"/>
  <c r="M383" i="1"/>
  <c r="N383" i="1"/>
  <c r="O383" i="1"/>
  <c r="P383" i="1"/>
  <c r="Q383" i="1"/>
  <c r="R383" i="1"/>
  <c r="S383" i="1"/>
  <c r="T383" i="1"/>
  <c r="U383" i="1"/>
  <c r="L384" i="1"/>
  <c r="M384" i="1"/>
  <c r="N384" i="1"/>
  <c r="O384" i="1"/>
  <c r="P384" i="1"/>
  <c r="Q384" i="1"/>
  <c r="R384" i="1"/>
  <c r="S384" i="1"/>
  <c r="T384" i="1"/>
  <c r="U384" i="1"/>
  <c r="L385" i="1"/>
  <c r="M385" i="1"/>
  <c r="N385" i="1"/>
  <c r="O385" i="1"/>
  <c r="P385" i="1"/>
  <c r="Q385" i="1"/>
  <c r="R385" i="1"/>
  <c r="S385" i="1"/>
  <c r="T385" i="1"/>
  <c r="U385" i="1"/>
  <c r="L386" i="1"/>
  <c r="M386" i="1"/>
  <c r="N386" i="1"/>
  <c r="O386" i="1"/>
  <c r="P386" i="1"/>
  <c r="Q386" i="1"/>
  <c r="R386" i="1"/>
  <c r="S386" i="1"/>
  <c r="T386" i="1"/>
  <c r="U386" i="1"/>
  <c r="L387" i="1"/>
  <c r="M387" i="1"/>
  <c r="N387" i="1"/>
  <c r="O387" i="1"/>
  <c r="P387" i="1"/>
  <c r="Q387" i="1"/>
  <c r="R387" i="1"/>
  <c r="S387" i="1"/>
  <c r="T387" i="1"/>
  <c r="U387" i="1"/>
  <c r="L388" i="1"/>
  <c r="M388" i="1"/>
  <c r="N388" i="1"/>
  <c r="O388" i="1"/>
  <c r="P388" i="1"/>
  <c r="Q388" i="1"/>
  <c r="R388" i="1"/>
  <c r="S388" i="1"/>
  <c r="T388" i="1"/>
  <c r="U388" i="1"/>
  <c r="L389" i="1"/>
  <c r="M389" i="1"/>
  <c r="N389" i="1"/>
  <c r="O389" i="1"/>
  <c r="P389" i="1"/>
  <c r="Q389" i="1"/>
  <c r="R389" i="1"/>
  <c r="S389" i="1"/>
  <c r="T389" i="1"/>
  <c r="U389" i="1"/>
  <c r="L390" i="1"/>
  <c r="M390" i="1"/>
  <c r="N390" i="1"/>
  <c r="O390" i="1"/>
  <c r="P390" i="1"/>
  <c r="Q390" i="1"/>
  <c r="R390" i="1"/>
  <c r="S390" i="1"/>
  <c r="T390" i="1"/>
  <c r="U390" i="1"/>
  <c r="L391" i="1"/>
  <c r="M391" i="1"/>
  <c r="N391" i="1"/>
  <c r="O391" i="1"/>
  <c r="P391" i="1"/>
  <c r="Q391" i="1"/>
  <c r="R391" i="1"/>
  <c r="S391" i="1"/>
  <c r="T391" i="1"/>
  <c r="U391" i="1"/>
  <c r="L392" i="1"/>
  <c r="M392" i="1"/>
  <c r="N392" i="1"/>
  <c r="O392" i="1"/>
  <c r="P392" i="1"/>
  <c r="Q392" i="1"/>
  <c r="R392" i="1"/>
  <c r="S392" i="1"/>
  <c r="T392" i="1"/>
  <c r="U392" i="1"/>
  <c r="L393" i="1"/>
  <c r="M393" i="1"/>
  <c r="N393" i="1"/>
  <c r="O393" i="1"/>
  <c r="P393" i="1"/>
  <c r="Q393" i="1"/>
  <c r="R393" i="1"/>
  <c r="S393" i="1"/>
  <c r="T393" i="1"/>
  <c r="U393" i="1"/>
  <c r="L394" i="1"/>
  <c r="M394" i="1"/>
  <c r="N394" i="1"/>
  <c r="O394" i="1"/>
  <c r="P394" i="1"/>
  <c r="Q394" i="1"/>
  <c r="R394" i="1"/>
  <c r="S394" i="1"/>
  <c r="T394" i="1"/>
  <c r="U394" i="1"/>
  <c r="L395" i="1"/>
  <c r="M395" i="1"/>
  <c r="N395" i="1"/>
  <c r="O395" i="1"/>
  <c r="P395" i="1"/>
  <c r="Q395" i="1"/>
  <c r="R395" i="1"/>
  <c r="S395" i="1"/>
  <c r="T395" i="1"/>
  <c r="U395" i="1"/>
  <c r="L396" i="1"/>
  <c r="M396" i="1"/>
  <c r="N396" i="1"/>
  <c r="O396" i="1"/>
  <c r="P396" i="1"/>
  <c r="Q396" i="1"/>
  <c r="R396" i="1"/>
  <c r="S396" i="1"/>
  <c r="T396" i="1"/>
  <c r="U396" i="1"/>
  <c r="L397" i="1"/>
  <c r="M397" i="1"/>
  <c r="N397" i="1"/>
  <c r="O397" i="1"/>
  <c r="P397" i="1"/>
  <c r="Q397" i="1"/>
  <c r="R397" i="1"/>
  <c r="S397" i="1"/>
  <c r="T397" i="1"/>
  <c r="U397" i="1"/>
  <c r="L398" i="1"/>
  <c r="M398" i="1"/>
  <c r="N398" i="1"/>
  <c r="O398" i="1"/>
  <c r="P398" i="1"/>
  <c r="Q398" i="1"/>
  <c r="R398" i="1"/>
  <c r="S398" i="1"/>
  <c r="T398" i="1"/>
  <c r="U398" i="1"/>
  <c r="L399" i="1"/>
  <c r="M399" i="1"/>
  <c r="N399" i="1"/>
  <c r="O399" i="1"/>
  <c r="P399" i="1"/>
  <c r="Q399" i="1"/>
  <c r="R399" i="1"/>
  <c r="S399" i="1"/>
  <c r="T399" i="1"/>
  <c r="U399" i="1"/>
  <c r="L400" i="1"/>
  <c r="M400" i="1"/>
  <c r="N400" i="1"/>
  <c r="O400" i="1"/>
  <c r="P400" i="1"/>
  <c r="Q400" i="1"/>
  <c r="R400" i="1"/>
  <c r="S400" i="1"/>
  <c r="T400" i="1"/>
  <c r="U400" i="1"/>
  <c r="L401" i="1"/>
  <c r="M401" i="1"/>
  <c r="N401" i="1"/>
  <c r="O401" i="1"/>
  <c r="P401" i="1"/>
  <c r="Q401" i="1"/>
  <c r="R401" i="1"/>
  <c r="S401" i="1"/>
  <c r="T401" i="1"/>
  <c r="U401" i="1"/>
  <c r="L402" i="1"/>
  <c r="M402" i="1"/>
  <c r="N402" i="1"/>
  <c r="O402" i="1"/>
  <c r="P402" i="1"/>
  <c r="Q402" i="1"/>
  <c r="R402" i="1"/>
  <c r="S402" i="1"/>
  <c r="T402" i="1"/>
  <c r="U402" i="1"/>
  <c r="L403" i="1"/>
  <c r="M403" i="1"/>
  <c r="N403" i="1"/>
  <c r="O403" i="1"/>
  <c r="P403" i="1"/>
  <c r="Q403" i="1"/>
  <c r="R403" i="1"/>
  <c r="S403" i="1"/>
  <c r="T403" i="1"/>
  <c r="U403" i="1"/>
  <c r="L404" i="1"/>
  <c r="M404" i="1"/>
  <c r="N404" i="1"/>
  <c r="O404" i="1"/>
  <c r="P404" i="1"/>
  <c r="Q404" i="1"/>
  <c r="R404" i="1"/>
  <c r="S404" i="1"/>
  <c r="T404" i="1"/>
  <c r="U404" i="1"/>
  <c r="L405" i="1"/>
  <c r="M405" i="1"/>
  <c r="N405" i="1"/>
  <c r="O405" i="1"/>
  <c r="P405" i="1"/>
  <c r="Q405" i="1"/>
  <c r="R405" i="1"/>
  <c r="S405" i="1"/>
  <c r="T405" i="1"/>
  <c r="U405" i="1"/>
  <c r="L406" i="1"/>
  <c r="M406" i="1"/>
  <c r="N406" i="1"/>
  <c r="O406" i="1"/>
  <c r="P406" i="1"/>
  <c r="Q406" i="1"/>
  <c r="R406" i="1"/>
  <c r="S406" i="1"/>
  <c r="T406" i="1"/>
  <c r="U406" i="1"/>
  <c r="L407" i="1"/>
  <c r="M407" i="1"/>
  <c r="N407" i="1"/>
  <c r="O407" i="1"/>
  <c r="P407" i="1"/>
  <c r="Q407" i="1"/>
  <c r="R407" i="1"/>
  <c r="S407" i="1"/>
  <c r="T407" i="1"/>
  <c r="U407" i="1"/>
  <c r="L408" i="1"/>
  <c r="M408" i="1"/>
  <c r="N408" i="1"/>
  <c r="O408" i="1"/>
  <c r="P408" i="1"/>
  <c r="Q408" i="1"/>
  <c r="R408" i="1"/>
  <c r="S408" i="1"/>
  <c r="T408" i="1"/>
  <c r="U408" i="1"/>
  <c r="L409" i="1"/>
  <c r="M409" i="1"/>
  <c r="N409" i="1"/>
  <c r="O409" i="1"/>
  <c r="P409" i="1"/>
  <c r="Q409" i="1"/>
  <c r="R409" i="1"/>
  <c r="S409" i="1"/>
  <c r="T409" i="1"/>
  <c r="U409" i="1"/>
  <c r="L410" i="1"/>
  <c r="M410" i="1"/>
  <c r="N410" i="1"/>
  <c r="O410" i="1"/>
  <c r="P410" i="1"/>
  <c r="Q410" i="1"/>
  <c r="R410" i="1"/>
  <c r="S410" i="1"/>
  <c r="T410" i="1"/>
  <c r="U410" i="1"/>
  <c r="L411" i="1"/>
  <c r="M411" i="1"/>
  <c r="N411" i="1"/>
  <c r="O411" i="1"/>
  <c r="P411" i="1"/>
  <c r="Q411" i="1"/>
  <c r="R411" i="1"/>
  <c r="S411" i="1"/>
  <c r="T411" i="1"/>
  <c r="U411" i="1"/>
  <c r="L412" i="1"/>
  <c r="M412" i="1"/>
  <c r="N412" i="1"/>
  <c r="O412" i="1"/>
  <c r="P412" i="1"/>
  <c r="Q412" i="1"/>
  <c r="R412" i="1"/>
  <c r="S412" i="1"/>
  <c r="T412" i="1"/>
  <c r="U412" i="1"/>
  <c r="L413" i="1"/>
  <c r="M413" i="1"/>
  <c r="N413" i="1"/>
  <c r="O413" i="1"/>
  <c r="P413" i="1"/>
  <c r="Q413" i="1"/>
  <c r="R413" i="1"/>
  <c r="S413" i="1"/>
  <c r="T413" i="1"/>
  <c r="U413" i="1"/>
  <c r="L414" i="1"/>
  <c r="M414" i="1"/>
  <c r="N414" i="1"/>
  <c r="O414" i="1"/>
  <c r="P414" i="1"/>
  <c r="Q414" i="1"/>
  <c r="R414" i="1"/>
  <c r="S414" i="1"/>
  <c r="T414" i="1"/>
  <c r="U414" i="1"/>
  <c r="L415" i="1"/>
  <c r="M415" i="1"/>
  <c r="N415" i="1"/>
  <c r="O415" i="1"/>
  <c r="P415" i="1"/>
  <c r="Q415" i="1"/>
  <c r="R415" i="1"/>
  <c r="S415" i="1"/>
  <c r="T415" i="1"/>
  <c r="U415" i="1"/>
  <c r="L416" i="1"/>
  <c r="M416" i="1"/>
  <c r="N416" i="1"/>
  <c r="O416" i="1"/>
  <c r="P416" i="1"/>
  <c r="Q416" i="1"/>
  <c r="R416" i="1"/>
  <c r="S416" i="1"/>
  <c r="T416" i="1"/>
  <c r="U416" i="1"/>
  <c r="L417" i="1"/>
  <c r="M417" i="1"/>
  <c r="N417" i="1"/>
  <c r="O417" i="1"/>
  <c r="P417" i="1"/>
  <c r="Q417" i="1"/>
  <c r="R417" i="1"/>
  <c r="S417" i="1"/>
  <c r="T417" i="1"/>
  <c r="U417" i="1"/>
  <c r="L418" i="1"/>
  <c r="M418" i="1"/>
  <c r="N418" i="1"/>
  <c r="O418" i="1"/>
  <c r="P418" i="1"/>
  <c r="Q418" i="1"/>
  <c r="R418" i="1"/>
  <c r="S418" i="1"/>
  <c r="T418" i="1"/>
  <c r="U418" i="1"/>
  <c r="L419" i="1"/>
  <c r="M419" i="1"/>
  <c r="N419" i="1"/>
  <c r="O419" i="1"/>
  <c r="P419" i="1"/>
  <c r="Q419" i="1"/>
  <c r="R419" i="1"/>
  <c r="S419" i="1"/>
  <c r="T419" i="1"/>
  <c r="U419" i="1"/>
  <c r="L420" i="1"/>
  <c r="M420" i="1"/>
  <c r="N420" i="1"/>
  <c r="O420" i="1"/>
  <c r="P420" i="1"/>
  <c r="Q420" i="1"/>
  <c r="R420" i="1"/>
  <c r="S420" i="1"/>
  <c r="T420" i="1"/>
  <c r="U420" i="1"/>
  <c r="L421" i="1"/>
  <c r="M421" i="1"/>
  <c r="N421" i="1"/>
  <c r="O421" i="1"/>
  <c r="P421" i="1"/>
  <c r="Q421" i="1"/>
  <c r="R421" i="1"/>
  <c r="S421" i="1"/>
  <c r="T421" i="1"/>
  <c r="U421" i="1"/>
  <c r="L422" i="1"/>
  <c r="M422" i="1"/>
  <c r="N422" i="1"/>
  <c r="O422" i="1"/>
  <c r="P422" i="1"/>
  <c r="Q422" i="1"/>
  <c r="R422" i="1"/>
  <c r="S422" i="1"/>
  <c r="T422" i="1"/>
  <c r="U422" i="1"/>
  <c r="L423" i="1"/>
  <c r="M423" i="1"/>
  <c r="N423" i="1"/>
  <c r="O423" i="1"/>
  <c r="P423" i="1"/>
  <c r="Q423" i="1"/>
  <c r="R423" i="1"/>
  <c r="S423" i="1"/>
  <c r="T423" i="1"/>
  <c r="U423" i="1"/>
  <c r="L424" i="1"/>
  <c r="M424" i="1"/>
  <c r="N424" i="1"/>
  <c r="O424" i="1"/>
  <c r="P424" i="1"/>
  <c r="Q424" i="1"/>
  <c r="R424" i="1"/>
  <c r="S424" i="1"/>
  <c r="T424" i="1"/>
  <c r="U424" i="1"/>
  <c r="L425" i="1"/>
  <c r="M425" i="1"/>
  <c r="N425" i="1"/>
  <c r="O425" i="1"/>
  <c r="P425" i="1"/>
  <c r="Q425" i="1"/>
  <c r="R425" i="1"/>
  <c r="S425" i="1"/>
  <c r="T425" i="1"/>
  <c r="U425" i="1"/>
  <c r="L426" i="1"/>
  <c r="M426" i="1"/>
  <c r="N426" i="1"/>
  <c r="O426" i="1"/>
  <c r="P426" i="1"/>
  <c r="Q426" i="1"/>
  <c r="R426" i="1"/>
  <c r="S426" i="1"/>
  <c r="T426" i="1"/>
  <c r="U426" i="1"/>
  <c r="L427" i="1"/>
  <c r="M427" i="1"/>
  <c r="N427" i="1"/>
  <c r="O427" i="1"/>
  <c r="P427" i="1"/>
  <c r="Q427" i="1"/>
  <c r="R427" i="1"/>
  <c r="S427" i="1"/>
  <c r="T427" i="1"/>
  <c r="U427" i="1"/>
  <c r="L428" i="1"/>
  <c r="M428" i="1"/>
  <c r="N428" i="1"/>
  <c r="O428" i="1"/>
  <c r="P428" i="1"/>
  <c r="Q428" i="1"/>
  <c r="R428" i="1"/>
  <c r="S428" i="1"/>
  <c r="T428" i="1"/>
  <c r="U428" i="1"/>
  <c r="L429" i="1"/>
  <c r="M429" i="1"/>
  <c r="N429" i="1"/>
  <c r="O429" i="1"/>
  <c r="P429" i="1"/>
  <c r="Q429" i="1"/>
  <c r="R429" i="1"/>
  <c r="S429" i="1"/>
  <c r="T429" i="1"/>
  <c r="U429" i="1"/>
  <c r="L430" i="1"/>
  <c r="M430" i="1"/>
  <c r="N430" i="1"/>
  <c r="O430" i="1"/>
  <c r="P430" i="1"/>
  <c r="Q430" i="1"/>
  <c r="R430" i="1"/>
  <c r="S430" i="1"/>
  <c r="T430" i="1"/>
  <c r="U430" i="1"/>
  <c r="L431" i="1"/>
  <c r="M431" i="1"/>
  <c r="N431" i="1"/>
  <c r="O431" i="1"/>
  <c r="P431" i="1"/>
  <c r="Q431" i="1"/>
  <c r="R431" i="1"/>
  <c r="S431" i="1"/>
  <c r="T431" i="1"/>
  <c r="U431" i="1"/>
  <c r="L432" i="1"/>
  <c r="M432" i="1"/>
  <c r="N432" i="1"/>
  <c r="O432" i="1"/>
  <c r="P432" i="1"/>
  <c r="Q432" i="1"/>
  <c r="R432" i="1"/>
  <c r="S432" i="1"/>
  <c r="T432" i="1"/>
  <c r="U432" i="1"/>
  <c r="L433" i="1"/>
  <c r="M433" i="1"/>
  <c r="N433" i="1"/>
  <c r="O433" i="1"/>
  <c r="P433" i="1"/>
  <c r="Q433" i="1"/>
  <c r="R433" i="1"/>
  <c r="S433" i="1"/>
  <c r="T433" i="1"/>
  <c r="U433" i="1"/>
  <c r="L434" i="1"/>
  <c r="M434" i="1"/>
  <c r="N434" i="1"/>
  <c r="O434" i="1"/>
  <c r="P434" i="1"/>
  <c r="Q434" i="1"/>
  <c r="R434" i="1"/>
  <c r="S434" i="1"/>
  <c r="T434" i="1"/>
  <c r="U434" i="1"/>
  <c r="L435" i="1"/>
  <c r="M435" i="1"/>
  <c r="N435" i="1"/>
  <c r="O435" i="1"/>
  <c r="P435" i="1"/>
  <c r="Q435" i="1"/>
  <c r="R435" i="1"/>
  <c r="S435" i="1"/>
  <c r="T435" i="1"/>
  <c r="U435" i="1"/>
  <c r="L436" i="1"/>
  <c r="M436" i="1"/>
  <c r="N436" i="1"/>
  <c r="O436" i="1"/>
  <c r="P436" i="1"/>
  <c r="Q436" i="1"/>
  <c r="R436" i="1"/>
  <c r="S436" i="1"/>
  <c r="T436" i="1"/>
  <c r="U436" i="1"/>
  <c r="L437" i="1"/>
  <c r="M437" i="1"/>
  <c r="N437" i="1"/>
  <c r="O437" i="1"/>
  <c r="P437" i="1"/>
  <c r="Q437" i="1"/>
  <c r="R437" i="1"/>
  <c r="S437" i="1"/>
  <c r="T437" i="1"/>
  <c r="U437" i="1"/>
  <c r="L438" i="1"/>
  <c r="M438" i="1"/>
  <c r="N438" i="1"/>
  <c r="O438" i="1"/>
  <c r="P438" i="1"/>
  <c r="Q438" i="1"/>
  <c r="R438" i="1"/>
  <c r="S438" i="1"/>
  <c r="T438" i="1"/>
  <c r="U438" i="1"/>
  <c r="L439" i="1"/>
  <c r="M439" i="1"/>
  <c r="N439" i="1"/>
  <c r="O439" i="1"/>
  <c r="P439" i="1"/>
  <c r="Q439" i="1"/>
  <c r="R439" i="1"/>
  <c r="S439" i="1"/>
  <c r="T439" i="1"/>
  <c r="U439" i="1"/>
  <c r="L440" i="1"/>
  <c r="M440" i="1"/>
  <c r="N440" i="1"/>
  <c r="O440" i="1"/>
  <c r="P440" i="1"/>
  <c r="Q440" i="1"/>
  <c r="R440" i="1"/>
  <c r="S440" i="1"/>
  <c r="T440" i="1"/>
  <c r="U440" i="1"/>
  <c r="L441" i="1"/>
  <c r="M441" i="1"/>
  <c r="N441" i="1"/>
  <c r="O441" i="1"/>
  <c r="P441" i="1"/>
  <c r="Q441" i="1"/>
  <c r="R441" i="1"/>
  <c r="S441" i="1"/>
  <c r="T441" i="1"/>
  <c r="U441" i="1"/>
  <c r="L442" i="1"/>
  <c r="M442" i="1"/>
  <c r="N442" i="1"/>
  <c r="O442" i="1"/>
  <c r="P442" i="1"/>
  <c r="Q442" i="1"/>
  <c r="R442" i="1"/>
  <c r="S442" i="1"/>
  <c r="T442" i="1"/>
  <c r="U442" i="1"/>
  <c r="L443" i="1"/>
  <c r="M443" i="1"/>
  <c r="N443" i="1"/>
  <c r="O443" i="1"/>
  <c r="P443" i="1"/>
  <c r="Q443" i="1"/>
  <c r="R443" i="1"/>
  <c r="S443" i="1"/>
  <c r="T443" i="1"/>
  <c r="U443" i="1"/>
  <c r="L444" i="1"/>
  <c r="M444" i="1"/>
  <c r="N444" i="1"/>
  <c r="O444" i="1"/>
  <c r="P444" i="1"/>
  <c r="Q444" i="1"/>
  <c r="R444" i="1"/>
  <c r="S444" i="1"/>
  <c r="T444" i="1"/>
  <c r="U444" i="1"/>
  <c r="L445" i="1"/>
  <c r="M445" i="1"/>
  <c r="N445" i="1"/>
  <c r="O445" i="1"/>
  <c r="P445" i="1"/>
  <c r="Q445" i="1"/>
  <c r="R445" i="1"/>
  <c r="S445" i="1"/>
  <c r="T445" i="1"/>
  <c r="U445" i="1"/>
  <c r="L446" i="1"/>
  <c r="M446" i="1"/>
  <c r="N446" i="1"/>
  <c r="O446" i="1"/>
  <c r="P446" i="1"/>
  <c r="Q446" i="1"/>
  <c r="R446" i="1"/>
  <c r="S446" i="1"/>
  <c r="T446" i="1"/>
  <c r="U446" i="1"/>
  <c r="L447" i="1"/>
  <c r="M447" i="1"/>
  <c r="N447" i="1"/>
  <c r="O447" i="1"/>
  <c r="P447" i="1"/>
  <c r="Q447" i="1"/>
  <c r="R447" i="1"/>
  <c r="S447" i="1"/>
  <c r="T447" i="1"/>
  <c r="U447" i="1"/>
  <c r="L448" i="1"/>
  <c r="M448" i="1"/>
  <c r="N448" i="1"/>
  <c r="O448" i="1"/>
  <c r="P448" i="1"/>
  <c r="Q448" i="1"/>
  <c r="R448" i="1"/>
  <c r="S448" i="1"/>
  <c r="T448" i="1"/>
  <c r="U448" i="1"/>
  <c r="L449" i="1"/>
  <c r="M449" i="1"/>
  <c r="N449" i="1"/>
  <c r="O449" i="1"/>
  <c r="P449" i="1"/>
  <c r="Q449" i="1"/>
  <c r="R449" i="1"/>
  <c r="S449" i="1"/>
  <c r="T449" i="1"/>
  <c r="U449" i="1"/>
  <c r="L450" i="1"/>
  <c r="M450" i="1"/>
  <c r="N450" i="1"/>
  <c r="O450" i="1"/>
  <c r="P450" i="1"/>
  <c r="Q450" i="1"/>
  <c r="R450" i="1"/>
  <c r="S450" i="1"/>
  <c r="T450" i="1"/>
  <c r="U450" i="1"/>
  <c r="L451" i="1"/>
  <c r="M451" i="1"/>
  <c r="N451" i="1"/>
  <c r="O451" i="1"/>
  <c r="P451" i="1"/>
  <c r="Q451" i="1"/>
  <c r="R451" i="1"/>
  <c r="S451" i="1"/>
  <c r="T451" i="1"/>
  <c r="U451" i="1"/>
  <c r="L452" i="1"/>
  <c r="M452" i="1"/>
  <c r="N452" i="1"/>
  <c r="O452" i="1"/>
  <c r="P452" i="1"/>
  <c r="Q452" i="1"/>
  <c r="R452" i="1"/>
  <c r="S452" i="1"/>
  <c r="T452" i="1"/>
  <c r="U452" i="1"/>
  <c r="L453" i="1"/>
  <c r="M453" i="1"/>
  <c r="N453" i="1"/>
  <c r="O453" i="1"/>
  <c r="P453" i="1"/>
  <c r="Q453" i="1"/>
  <c r="R453" i="1"/>
  <c r="S453" i="1"/>
  <c r="T453" i="1"/>
  <c r="U453" i="1"/>
  <c r="L454" i="1"/>
  <c r="M454" i="1"/>
  <c r="N454" i="1"/>
  <c r="O454" i="1"/>
  <c r="P454" i="1"/>
  <c r="Q454" i="1"/>
  <c r="R454" i="1"/>
  <c r="S454" i="1"/>
  <c r="T454" i="1"/>
  <c r="U454" i="1"/>
  <c r="L455" i="1"/>
  <c r="M455" i="1"/>
  <c r="N455" i="1"/>
  <c r="O455" i="1"/>
  <c r="P455" i="1"/>
  <c r="Q455" i="1"/>
  <c r="R455" i="1"/>
  <c r="S455" i="1"/>
  <c r="T455" i="1"/>
  <c r="U455" i="1"/>
  <c r="L456" i="1"/>
  <c r="M456" i="1"/>
  <c r="N456" i="1"/>
  <c r="O456" i="1"/>
  <c r="P456" i="1"/>
  <c r="Q456" i="1"/>
  <c r="R456" i="1"/>
  <c r="S456" i="1"/>
  <c r="T456" i="1"/>
  <c r="U456" i="1"/>
  <c r="L457" i="1"/>
  <c r="M457" i="1"/>
  <c r="N457" i="1"/>
  <c r="O457" i="1"/>
  <c r="P457" i="1"/>
  <c r="Q457" i="1"/>
  <c r="R457" i="1"/>
  <c r="S457" i="1"/>
  <c r="T457" i="1"/>
  <c r="U457" i="1"/>
  <c r="L458" i="1"/>
  <c r="M458" i="1"/>
  <c r="N458" i="1"/>
  <c r="O458" i="1"/>
  <c r="P458" i="1"/>
  <c r="Q458" i="1"/>
  <c r="R458" i="1"/>
  <c r="S458" i="1"/>
  <c r="T458" i="1"/>
  <c r="U458" i="1"/>
  <c r="L459" i="1"/>
  <c r="M459" i="1"/>
  <c r="N459" i="1"/>
  <c r="O459" i="1"/>
  <c r="P459" i="1"/>
  <c r="Q459" i="1"/>
  <c r="R459" i="1"/>
  <c r="S459" i="1"/>
  <c r="T459" i="1"/>
  <c r="U459" i="1"/>
  <c r="L460" i="1"/>
  <c r="M460" i="1"/>
  <c r="N460" i="1"/>
  <c r="O460" i="1"/>
  <c r="P460" i="1"/>
  <c r="Q460" i="1"/>
  <c r="R460" i="1"/>
  <c r="S460" i="1"/>
  <c r="T460" i="1"/>
  <c r="U460" i="1"/>
  <c r="L461" i="1"/>
  <c r="M461" i="1"/>
  <c r="N461" i="1"/>
  <c r="O461" i="1"/>
  <c r="P461" i="1"/>
  <c r="Q461" i="1"/>
  <c r="R461" i="1"/>
  <c r="S461" i="1"/>
  <c r="T461" i="1"/>
  <c r="U461" i="1"/>
  <c r="L462" i="1"/>
  <c r="M462" i="1"/>
  <c r="N462" i="1"/>
  <c r="O462" i="1"/>
  <c r="P462" i="1"/>
  <c r="Q462" i="1"/>
  <c r="R462" i="1"/>
  <c r="S462" i="1"/>
  <c r="T462" i="1"/>
  <c r="U462" i="1"/>
  <c r="L463" i="1"/>
  <c r="M463" i="1"/>
  <c r="N463" i="1"/>
  <c r="O463" i="1"/>
  <c r="P463" i="1"/>
  <c r="Q463" i="1"/>
  <c r="R463" i="1"/>
  <c r="S463" i="1"/>
  <c r="T463" i="1"/>
  <c r="U463" i="1"/>
  <c r="L464" i="1"/>
  <c r="M464" i="1"/>
  <c r="N464" i="1"/>
  <c r="O464" i="1"/>
  <c r="P464" i="1"/>
  <c r="Q464" i="1"/>
  <c r="R464" i="1"/>
  <c r="S464" i="1"/>
  <c r="T464" i="1"/>
  <c r="U464" i="1"/>
  <c r="L465" i="1"/>
  <c r="M465" i="1"/>
  <c r="N465" i="1"/>
  <c r="O465" i="1"/>
  <c r="P465" i="1"/>
  <c r="Q465" i="1"/>
  <c r="R465" i="1"/>
  <c r="S465" i="1"/>
  <c r="T465" i="1"/>
  <c r="U465" i="1"/>
  <c r="L466" i="1"/>
  <c r="M466" i="1"/>
  <c r="N466" i="1"/>
  <c r="O466" i="1"/>
  <c r="P466" i="1"/>
  <c r="Q466" i="1"/>
  <c r="R466" i="1"/>
  <c r="S466" i="1"/>
  <c r="T466" i="1"/>
  <c r="U466" i="1"/>
  <c r="L467" i="1"/>
  <c r="M467" i="1"/>
  <c r="N467" i="1"/>
  <c r="O467" i="1"/>
  <c r="P467" i="1"/>
  <c r="Q467" i="1"/>
  <c r="R467" i="1"/>
  <c r="S467" i="1"/>
  <c r="T467" i="1"/>
  <c r="U467" i="1"/>
  <c r="L468" i="1"/>
  <c r="M468" i="1"/>
  <c r="N468" i="1"/>
  <c r="O468" i="1"/>
  <c r="P468" i="1"/>
  <c r="Q468" i="1"/>
  <c r="R468" i="1"/>
  <c r="S468" i="1"/>
  <c r="T468" i="1"/>
  <c r="U468" i="1"/>
  <c r="L469" i="1"/>
  <c r="M469" i="1"/>
  <c r="N469" i="1"/>
  <c r="O469" i="1"/>
  <c r="P469" i="1"/>
  <c r="Q469" i="1"/>
  <c r="R469" i="1"/>
  <c r="S469" i="1"/>
  <c r="T469" i="1"/>
  <c r="U469" i="1"/>
  <c r="L470" i="1"/>
  <c r="M470" i="1"/>
  <c r="N470" i="1"/>
  <c r="O470" i="1"/>
  <c r="P470" i="1"/>
  <c r="Q470" i="1"/>
  <c r="R470" i="1"/>
  <c r="S470" i="1"/>
  <c r="T470" i="1"/>
  <c r="U470" i="1"/>
  <c r="L471" i="1"/>
  <c r="M471" i="1"/>
  <c r="N471" i="1"/>
  <c r="O471" i="1"/>
  <c r="P471" i="1"/>
  <c r="Q471" i="1"/>
  <c r="R471" i="1"/>
  <c r="S471" i="1"/>
  <c r="T471" i="1"/>
  <c r="U471" i="1"/>
  <c r="L472" i="1"/>
  <c r="M472" i="1"/>
  <c r="N472" i="1"/>
  <c r="O472" i="1"/>
  <c r="P472" i="1"/>
  <c r="Q472" i="1"/>
  <c r="R472" i="1"/>
  <c r="S472" i="1"/>
  <c r="T472" i="1"/>
  <c r="U472" i="1"/>
  <c r="L473" i="1"/>
  <c r="M473" i="1"/>
  <c r="N473" i="1"/>
  <c r="O473" i="1"/>
  <c r="P473" i="1"/>
  <c r="Q473" i="1"/>
  <c r="R473" i="1"/>
  <c r="S473" i="1"/>
  <c r="T473" i="1"/>
  <c r="U473" i="1"/>
  <c r="L474" i="1"/>
  <c r="M474" i="1"/>
  <c r="N474" i="1"/>
  <c r="O474" i="1"/>
  <c r="P474" i="1"/>
  <c r="Q474" i="1"/>
  <c r="R474" i="1"/>
  <c r="S474" i="1"/>
  <c r="T474" i="1"/>
  <c r="U474" i="1"/>
  <c r="L475" i="1"/>
  <c r="M475" i="1"/>
  <c r="N475" i="1"/>
  <c r="O475" i="1"/>
  <c r="P475" i="1"/>
  <c r="Q475" i="1"/>
  <c r="R475" i="1"/>
  <c r="S475" i="1"/>
  <c r="T475" i="1"/>
  <c r="U475" i="1"/>
  <c r="L476" i="1"/>
  <c r="M476" i="1"/>
  <c r="N476" i="1"/>
  <c r="O476" i="1"/>
  <c r="P476" i="1"/>
  <c r="Q476" i="1"/>
  <c r="R476" i="1"/>
  <c r="S476" i="1"/>
  <c r="T476" i="1"/>
  <c r="U476" i="1"/>
  <c r="L477" i="1"/>
  <c r="M477" i="1"/>
  <c r="N477" i="1"/>
  <c r="O477" i="1"/>
  <c r="P477" i="1"/>
  <c r="Q477" i="1"/>
  <c r="R477" i="1"/>
  <c r="S477" i="1"/>
  <c r="T477" i="1"/>
  <c r="U477" i="1"/>
  <c r="L478" i="1"/>
  <c r="M478" i="1"/>
  <c r="N478" i="1"/>
  <c r="O478" i="1"/>
  <c r="P478" i="1"/>
  <c r="Q478" i="1"/>
  <c r="R478" i="1"/>
  <c r="S478" i="1"/>
  <c r="T478" i="1"/>
  <c r="U478" i="1"/>
  <c r="L479" i="1"/>
  <c r="M479" i="1"/>
  <c r="N479" i="1"/>
  <c r="O479" i="1"/>
  <c r="P479" i="1"/>
  <c r="Q479" i="1"/>
  <c r="R479" i="1"/>
  <c r="S479" i="1"/>
  <c r="T479" i="1"/>
  <c r="U479" i="1"/>
  <c r="L480" i="1"/>
  <c r="M480" i="1"/>
  <c r="N480" i="1"/>
  <c r="O480" i="1"/>
  <c r="P480" i="1"/>
  <c r="Q480" i="1"/>
  <c r="R480" i="1"/>
  <c r="S480" i="1"/>
  <c r="T480" i="1"/>
  <c r="U480" i="1"/>
  <c r="L481" i="1"/>
  <c r="M481" i="1"/>
  <c r="N481" i="1"/>
  <c r="O481" i="1"/>
  <c r="P481" i="1"/>
  <c r="Q481" i="1"/>
  <c r="R481" i="1"/>
  <c r="S481" i="1"/>
  <c r="T481" i="1"/>
  <c r="U481" i="1"/>
  <c r="L482" i="1"/>
  <c r="M482" i="1"/>
  <c r="N482" i="1"/>
  <c r="O482" i="1"/>
  <c r="P482" i="1"/>
  <c r="Q482" i="1"/>
  <c r="R482" i="1"/>
  <c r="S482" i="1"/>
  <c r="T482" i="1"/>
  <c r="U482" i="1"/>
  <c r="L483" i="1"/>
  <c r="M483" i="1"/>
  <c r="N483" i="1"/>
  <c r="O483" i="1"/>
  <c r="P483" i="1"/>
  <c r="Q483" i="1"/>
  <c r="R483" i="1"/>
  <c r="S483" i="1"/>
  <c r="T483" i="1"/>
  <c r="U483" i="1"/>
  <c r="L484" i="1"/>
  <c r="M484" i="1"/>
  <c r="N484" i="1"/>
  <c r="O484" i="1"/>
  <c r="P484" i="1"/>
  <c r="Q484" i="1"/>
  <c r="R484" i="1"/>
  <c r="S484" i="1"/>
  <c r="T484" i="1"/>
  <c r="U484" i="1"/>
  <c r="L485" i="1"/>
  <c r="M485" i="1"/>
  <c r="N485" i="1"/>
  <c r="O485" i="1"/>
  <c r="P485" i="1"/>
  <c r="Q485" i="1"/>
  <c r="R485" i="1"/>
  <c r="S485" i="1"/>
  <c r="T485" i="1"/>
  <c r="U485" i="1"/>
  <c r="L486" i="1"/>
  <c r="M486" i="1"/>
  <c r="N486" i="1"/>
  <c r="O486" i="1"/>
  <c r="P486" i="1"/>
  <c r="Q486" i="1"/>
  <c r="R486" i="1"/>
  <c r="S486" i="1"/>
  <c r="T486" i="1"/>
  <c r="U486" i="1"/>
  <c r="L487" i="1"/>
  <c r="M487" i="1"/>
  <c r="N487" i="1"/>
  <c r="O487" i="1"/>
  <c r="P487" i="1"/>
  <c r="Q487" i="1"/>
  <c r="R487" i="1"/>
  <c r="S487" i="1"/>
  <c r="T487" i="1"/>
  <c r="U487" i="1"/>
  <c r="L488" i="1"/>
  <c r="M488" i="1"/>
  <c r="N488" i="1"/>
  <c r="O488" i="1"/>
  <c r="P488" i="1"/>
  <c r="Q488" i="1"/>
  <c r="R488" i="1"/>
  <c r="S488" i="1"/>
  <c r="T488" i="1"/>
  <c r="U488" i="1"/>
  <c r="L489" i="1"/>
  <c r="M489" i="1"/>
  <c r="N489" i="1"/>
  <c r="O489" i="1"/>
  <c r="P489" i="1"/>
  <c r="Q489" i="1"/>
  <c r="R489" i="1"/>
  <c r="S489" i="1"/>
  <c r="T489" i="1"/>
  <c r="U489" i="1"/>
  <c r="L490" i="1"/>
  <c r="M490" i="1"/>
  <c r="N490" i="1"/>
  <c r="O490" i="1"/>
  <c r="P490" i="1"/>
  <c r="Q490" i="1"/>
  <c r="R490" i="1"/>
  <c r="S490" i="1"/>
  <c r="T490" i="1"/>
  <c r="U490" i="1"/>
  <c r="L491" i="1"/>
  <c r="M491" i="1"/>
  <c r="N491" i="1"/>
  <c r="O491" i="1"/>
  <c r="P491" i="1"/>
  <c r="Q491" i="1"/>
  <c r="R491" i="1"/>
  <c r="S491" i="1"/>
  <c r="T491" i="1"/>
  <c r="U491" i="1"/>
  <c r="L492" i="1"/>
  <c r="M492" i="1"/>
  <c r="N492" i="1"/>
  <c r="O492" i="1"/>
  <c r="P492" i="1"/>
  <c r="Q492" i="1"/>
  <c r="R492" i="1"/>
  <c r="S492" i="1"/>
  <c r="T492" i="1"/>
  <c r="U492" i="1"/>
  <c r="L493" i="1"/>
  <c r="M493" i="1"/>
  <c r="N493" i="1"/>
  <c r="O493" i="1"/>
  <c r="P493" i="1"/>
  <c r="Q493" i="1"/>
  <c r="R493" i="1"/>
  <c r="S493" i="1"/>
  <c r="T493" i="1"/>
  <c r="U493" i="1"/>
  <c r="L494" i="1"/>
  <c r="M494" i="1"/>
  <c r="N494" i="1"/>
  <c r="O494" i="1"/>
  <c r="P494" i="1"/>
  <c r="Q494" i="1"/>
  <c r="R494" i="1"/>
  <c r="S494" i="1"/>
  <c r="T494" i="1"/>
  <c r="U494" i="1"/>
  <c r="L495" i="1"/>
  <c r="M495" i="1"/>
  <c r="N495" i="1"/>
  <c r="O495" i="1"/>
  <c r="P495" i="1"/>
  <c r="Q495" i="1"/>
  <c r="R495" i="1"/>
  <c r="S495" i="1"/>
  <c r="T495" i="1"/>
  <c r="U495" i="1"/>
  <c r="L496" i="1"/>
  <c r="M496" i="1"/>
  <c r="N496" i="1"/>
  <c r="O496" i="1"/>
  <c r="P496" i="1"/>
  <c r="Q496" i="1"/>
  <c r="R496" i="1"/>
  <c r="S496" i="1"/>
  <c r="T496" i="1"/>
  <c r="U496" i="1"/>
  <c r="L497" i="1"/>
  <c r="M497" i="1"/>
  <c r="N497" i="1"/>
  <c r="O497" i="1"/>
  <c r="P497" i="1"/>
  <c r="Q497" i="1"/>
  <c r="R497" i="1"/>
  <c r="S497" i="1"/>
  <c r="T497" i="1"/>
  <c r="U497" i="1"/>
  <c r="L498" i="1"/>
  <c r="M498" i="1"/>
  <c r="N498" i="1"/>
  <c r="O498" i="1"/>
  <c r="P498" i="1"/>
  <c r="Q498" i="1"/>
  <c r="R498" i="1"/>
  <c r="S498" i="1"/>
  <c r="T498" i="1"/>
  <c r="U498" i="1"/>
  <c r="L499" i="1"/>
  <c r="M499" i="1"/>
  <c r="N499" i="1"/>
  <c r="O499" i="1"/>
  <c r="P499" i="1"/>
  <c r="Q499" i="1"/>
  <c r="R499" i="1"/>
  <c r="S499" i="1"/>
  <c r="T499" i="1"/>
  <c r="U499" i="1"/>
  <c r="L500" i="1"/>
  <c r="M500" i="1"/>
  <c r="N500" i="1"/>
  <c r="O500" i="1"/>
  <c r="P500" i="1"/>
  <c r="Q500" i="1"/>
  <c r="R500" i="1"/>
  <c r="S500" i="1"/>
  <c r="T500" i="1"/>
  <c r="U500" i="1"/>
  <c r="L501" i="1"/>
  <c r="M501" i="1"/>
  <c r="N501" i="1"/>
  <c r="O501" i="1"/>
  <c r="P501" i="1"/>
  <c r="Q501" i="1"/>
  <c r="R501" i="1"/>
  <c r="S501" i="1"/>
  <c r="T501" i="1"/>
  <c r="U501" i="1"/>
  <c r="L502" i="1"/>
  <c r="M502" i="1"/>
  <c r="N502" i="1"/>
  <c r="O502" i="1"/>
  <c r="P502" i="1"/>
  <c r="Q502" i="1"/>
  <c r="R502" i="1"/>
  <c r="S502" i="1"/>
  <c r="T502" i="1"/>
  <c r="U502" i="1"/>
  <c r="L503" i="1"/>
  <c r="M503" i="1"/>
  <c r="N503" i="1"/>
  <c r="O503" i="1"/>
  <c r="P503" i="1"/>
  <c r="Q503" i="1"/>
  <c r="R503" i="1"/>
  <c r="S503" i="1"/>
  <c r="T503" i="1"/>
  <c r="U503" i="1"/>
  <c r="L504" i="1"/>
  <c r="M504" i="1"/>
  <c r="N504" i="1"/>
  <c r="O504" i="1"/>
  <c r="P504" i="1"/>
  <c r="Q504" i="1"/>
  <c r="R504" i="1"/>
  <c r="S504" i="1"/>
  <c r="T504" i="1"/>
  <c r="U504" i="1"/>
  <c r="L505" i="1"/>
  <c r="M505" i="1"/>
  <c r="N505" i="1"/>
  <c r="O505" i="1"/>
  <c r="P505" i="1"/>
  <c r="Q505" i="1"/>
  <c r="R505" i="1"/>
  <c r="S505" i="1"/>
  <c r="T505" i="1"/>
  <c r="U505" i="1"/>
  <c r="L506" i="1"/>
  <c r="M506" i="1"/>
  <c r="N506" i="1"/>
  <c r="O506" i="1"/>
  <c r="P506" i="1"/>
  <c r="Q506" i="1"/>
  <c r="R506" i="1"/>
  <c r="S506" i="1"/>
  <c r="T506" i="1"/>
  <c r="U506" i="1"/>
  <c r="L507" i="1"/>
  <c r="M507" i="1"/>
  <c r="N507" i="1"/>
  <c r="O507" i="1"/>
  <c r="P507" i="1"/>
  <c r="Q507" i="1"/>
  <c r="R507" i="1"/>
  <c r="S507" i="1"/>
  <c r="T507" i="1"/>
  <c r="U507" i="1"/>
  <c r="L508" i="1"/>
  <c r="M508" i="1"/>
  <c r="N508" i="1"/>
  <c r="O508" i="1"/>
  <c r="P508" i="1"/>
  <c r="Q508" i="1"/>
  <c r="R508" i="1"/>
  <c r="S508" i="1"/>
  <c r="T508" i="1"/>
  <c r="U508" i="1"/>
  <c r="L509" i="1"/>
  <c r="M509" i="1"/>
  <c r="N509" i="1"/>
  <c r="O509" i="1"/>
  <c r="P509" i="1"/>
  <c r="Q509" i="1"/>
  <c r="R509" i="1"/>
  <c r="S509" i="1"/>
  <c r="T509" i="1"/>
  <c r="U509" i="1"/>
  <c r="L510" i="1"/>
  <c r="M510" i="1"/>
  <c r="N510" i="1"/>
  <c r="O510" i="1"/>
  <c r="P510" i="1"/>
  <c r="Q510" i="1"/>
  <c r="R510" i="1"/>
  <c r="S510" i="1"/>
  <c r="T510" i="1"/>
  <c r="U510" i="1"/>
  <c r="L511" i="1"/>
  <c r="M511" i="1"/>
  <c r="N511" i="1"/>
  <c r="O511" i="1"/>
  <c r="P511" i="1"/>
  <c r="Q511" i="1"/>
  <c r="R511" i="1"/>
  <c r="S511" i="1"/>
  <c r="T511" i="1"/>
  <c r="U511" i="1"/>
  <c r="L512" i="1"/>
  <c r="M512" i="1"/>
  <c r="N512" i="1"/>
  <c r="O512" i="1"/>
  <c r="P512" i="1"/>
  <c r="Q512" i="1"/>
  <c r="R512" i="1"/>
  <c r="S512" i="1"/>
  <c r="T512" i="1"/>
  <c r="U512" i="1"/>
  <c r="L513" i="1"/>
  <c r="M513" i="1"/>
  <c r="N513" i="1"/>
  <c r="O513" i="1"/>
  <c r="P513" i="1"/>
  <c r="Q513" i="1"/>
  <c r="R513" i="1"/>
  <c r="S513" i="1"/>
  <c r="T513" i="1"/>
  <c r="U513" i="1"/>
  <c r="L514" i="1"/>
  <c r="M514" i="1"/>
  <c r="N514" i="1"/>
  <c r="O514" i="1"/>
  <c r="P514" i="1"/>
  <c r="Q514" i="1"/>
  <c r="R514" i="1"/>
  <c r="S514" i="1"/>
  <c r="T514" i="1"/>
  <c r="U514" i="1"/>
  <c r="L515" i="1"/>
  <c r="M515" i="1"/>
  <c r="N515" i="1"/>
  <c r="O515" i="1"/>
  <c r="P515" i="1"/>
  <c r="Q515" i="1"/>
  <c r="R515" i="1"/>
  <c r="S515" i="1"/>
  <c r="T515" i="1"/>
  <c r="U515" i="1"/>
  <c r="L516" i="1"/>
  <c r="M516" i="1"/>
  <c r="N516" i="1"/>
  <c r="O516" i="1"/>
  <c r="P516" i="1"/>
  <c r="Q516" i="1"/>
  <c r="R516" i="1"/>
  <c r="S516" i="1"/>
  <c r="T516" i="1"/>
  <c r="U516" i="1"/>
  <c r="L517" i="1"/>
  <c r="M517" i="1"/>
  <c r="N517" i="1"/>
  <c r="O517" i="1"/>
  <c r="P517" i="1"/>
  <c r="Q517" i="1"/>
  <c r="R517" i="1"/>
  <c r="S517" i="1"/>
  <c r="T517" i="1"/>
  <c r="U517" i="1"/>
  <c r="L518" i="1"/>
  <c r="M518" i="1"/>
  <c r="N518" i="1"/>
  <c r="O518" i="1"/>
  <c r="P518" i="1"/>
  <c r="Q518" i="1"/>
  <c r="R518" i="1"/>
  <c r="S518" i="1"/>
  <c r="T518" i="1"/>
  <c r="U518" i="1"/>
  <c r="L519" i="1"/>
  <c r="M519" i="1"/>
  <c r="N519" i="1"/>
  <c r="O519" i="1"/>
  <c r="P519" i="1"/>
  <c r="Q519" i="1"/>
  <c r="R519" i="1"/>
  <c r="S519" i="1"/>
  <c r="T519" i="1"/>
  <c r="U519" i="1"/>
  <c r="L520" i="1"/>
  <c r="M520" i="1"/>
  <c r="N520" i="1"/>
  <c r="O520" i="1"/>
  <c r="P520" i="1"/>
  <c r="Q520" i="1"/>
  <c r="R520" i="1"/>
  <c r="S520" i="1"/>
  <c r="T520" i="1"/>
  <c r="U520" i="1"/>
  <c r="L521" i="1"/>
  <c r="M521" i="1"/>
  <c r="N521" i="1"/>
  <c r="O521" i="1"/>
  <c r="P521" i="1"/>
  <c r="Q521" i="1"/>
  <c r="R521" i="1"/>
  <c r="S521" i="1"/>
  <c r="T521" i="1"/>
  <c r="U521" i="1"/>
  <c r="L522" i="1"/>
  <c r="M522" i="1"/>
  <c r="N522" i="1"/>
  <c r="O522" i="1"/>
  <c r="P522" i="1"/>
  <c r="Q522" i="1"/>
  <c r="R522" i="1"/>
  <c r="S522" i="1"/>
  <c r="T522" i="1"/>
  <c r="U522" i="1"/>
  <c r="L523" i="1"/>
  <c r="M523" i="1"/>
  <c r="N523" i="1"/>
  <c r="O523" i="1"/>
  <c r="P523" i="1"/>
  <c r="Q523" i="1"/>
  <c r="R523" i="1"/>
  <c r="S523" i="1"/>
  <c r="T523" i="1"/>
  <c r="U523" i="1"/>
  <c r="L524" i="1"/>
  <c r="M524" i="1"/>
  <c r="N524" i="1"/>
  <c r="O524" i="1"/>
  <c r="P524" i="1"/>
  <c r="Q524" i="1"/>
  <c r="R524" i="1"/>
  <c r="S524" i="1"/>
  <c r="T524" i="1"/>
  <c r="U524" i="1"/>
  <c r="L525" i="1"/>
  <c r="M525" i="1"/>
  <c r="N525" i="1"/>
  <c r="O525" i="1"/>
  <c r="P525" i="1"/>
  <c r="Q525" i="1"/>
  <c r="R525" i="1"/>
  <c r="S525" i="1"/>
  <c r="T525" i="1"/>
  <c r="U525" i="1"/>
  <c r="L526" i="1"/>
  <c r="M526" i="1"/>
  <c r="N526" i="1"/>
  <c r="O526" i="1"/>
  <c r="P526" i="1"/>
  <c r="Q526" i="1"/>
  <c r="R526" i="1"/>
  <c r="S526" i="1"/>
  <c r="T526" i="1"/>
  <c r="U526" i="1"/>
  <c r="L527" i="1"/>
  <c r="M527" i="1"/>
  <c r="N527" i="1"/>
  <c r="O527" i="1"/>
  <c r="P527" i="1"/>
  <c r="Q527" i="1"/>
  <c r="R527" i="1"/>
  <c r="S527" i="1"/>
  <c r="T527" i="1"/>
  <c r="U527" i="1"/>
  <c r="L528" i="1"/>
  <c r="M528" i="1"/>
  <c r="N528" i="1"/>
  <c r="O528" i="1"/>
  <c r="P528" i="1"/>
  <c r="Q528" i="1"/>
  <c r="R528" i="1"/>
  <c r="S528" i="1"/>
  <c r="T528" i="1"/>
  <c r="U528" i="1"/>
  <c r="L529" i="1"/>
  <c r="M529" i="1"/>
  <c r="N529" i="1"/>
  <c r="O529" i="1"/>
  <c r="P529" i="1"/>
  <c r="Q529" i="1"/>
  <c r="R529" i="1"/>
  <c r="S529" i="1"/>
  <c r="T529" i="1"/>
  <c r="U529" i="1"/>
  <c r="L530" i="1"/>
  <c r="M530" i="1"/>
  <c r="N530" i="1"/>
  <c r="O530" i="1"/>
  <c r="P530" i="1"/>
  <c r="Q530" i="1"/>
  <c r="R530" i="1"/>
  <c r="S530" i="1"/>
  <c r="T530" i="1"/>
  <c r="U530" i="1"/>
  <c r="L531" i="1"/>
  <c r="M531" i="1"/>
  <c r="N531" i="1"/>
  <c r="O531" i="1"/>
  <c r="P531" i="1"/>
  <c r="Q531" i="1"/>
  <c r="R531" i="1"/>
  <c r="S531" i="1"/>
  <c r="T531" i="1"/>
  <c r="U531" i="1"/>
  <c r="L532" i="1"/>
  <c r="M532" i="1"/>
  <c r="N532" i="1"/>
  <c r="O532" i="1"/>
  <c r="P532" i="1"/>
  <c r="Q532" i="1"/>
  <c r="R532" i="1"/>
  <c r="S532" i="1"/>
  <c r="T532" i="1"/>
  <c r="U532" i="1"/>
  <c r="L533" i="1"/>
  <c r="M533" i="1"/>
  <c r="N533" i="1"/>
  <c r="O533" i="1"/>
  <c r="P533" i="1"/>
  <c r="Q533" i="1"/>
  <c r="R533" i="1"/>
  <c r="S533" i="1"/>
  <c r="T533" i="1"/>
  <c r="U533" i="1"/>
  <c r="L534" i="1"/>
  <c r="M534" i="1"/>
  <c r="N534" i="1"/>
  <c r="O534" i="1"/>
  <c r="P534" i="1"/>
  <c r="Q534" i="1"/>
  <c r="R534" i="1"/>
  <c r="S534" i="1"/>
  <c r="T534" i="1"/>
  <c r="U534" i="1"/>
  <c r="L535" i="1"/>
  <c r="M535" i="1"/>
  <c r="N535" i="1"/>
  <c r="O535" i="1"/>
  <c r="P535" i="1"/>
  <c r="Q535" i="1"/>
  <c r="R535" i="1"/>
  <c r="S535" i="1"/>
  <c r="T535" i="1"/>
  <c r="U535" i="1"/>
  <c r="L536" i="1"/>
  <c r="M536" i="1"/>
  <c r="N536" i="1"/>
  <c r="O536" i="1"/>
  <c r="P536" i="1"/>
  <c r="Q536" i="1"/>
  <c r="R536" i="1"/>
  <c r="S536" i="1"/>
  <c r="T536" i="1"/>
  <c r="U536" i="1"/>
  <c r="L537" i="1"/>
  <c r="M537" i="1"/>
  <c r="N537" i="1"/>
  <c r="O537" i="1"/>
  <c r="P537" i="1"/>
  <c r="Q537" i="1"/>
  <c r="R537" i="1"/>
  <c r="S537" i="1"/>
  <c r="T537" i="1"/>
  <c r="U537" i="1"/>
  <c r="L538" i="1"/>
  <c r="M538" i="1"/>
  <c r="N538" i="1"/>
  <c r="O538" i="1"/>
  <c r="P538" i="1"/>
  <c r="Q538" i="1"/>
  <c r="R538" i="1"/>
  <c r="S538" i="1"/>
  <c r="T538" i="1"/>
  <c r="U538" i="1"/>
  <c r="L539" i="1"/>
  <c r="M539" i="1"/>
  <c r="N539" i="1"/>
  <c r="O539" i="1"/>
  <c r="P539" i="1"/>
  <c r="Q539" i="1"/>
  <c r="R539" i="1"/>
  <c r="S539" i="1"/>
  <c r="T539" i="1"/>
  <c r="U539" i="1"/>
  <c r="L540" i="1"/>
  <c r="M540" i="1"/>
  <c r="N540" i="1"/>
  <c r="O540" i="1"/>
  <c r="P540" i="1"/>
  <c r="Q540" i="1"/>
  <c r="R540" i="1"/>
  <c r="S540" i="1"/>
  <c r="T540" i="1"/>
  <c r="U540" i="1"/>
  <c r="L541" i="1"/>
  <c r="M541" i="1"/>
  <c r="N541" i="1"/>
  <c r="O541" i="1"/>
  <c r="P541" i="1"/>
  <c r="Q541" i="1"/>
  <c r="R541" i="1"/>
  <c r="S541" i="1"/>
  <c r="T541" i="1"/>
  <c r="U541" i="1"/>
  <c r="L542" i="1"/>
  <c r="M542" i="1"/>
  <c r="N542" i="1"/>
  <c r="O542" i="1"/>
  <c r="P542" i="1"/>
  <c r="Q542" i="1"/>
  <c r="R542" i="1"/>
  <c r="S542" i="1"/>
  <c r="T542" i="1"/>
  <c r="U542" i="1"/>
  <c r="L543" i="1"/>
  <c r="M543" i="1"/>
  <c r="N543" i="1"/>
  <c r="O543" i="1"/>
  <c r="P543" i="1"/>
  <c r="Q543" i="1"/>
  <c r="R543" i="1"/>
  <c r="S543" i="1"/>
  <c r="T543" i="1"/>
  <c r="U543" i="1"/>
  <c r="L544" i="1"/>
  <c r="M544" i="1"/>
  <c r="N544" i="1"/>
  <c r="O544" i="1"/>
  <c r="P544" i="1"/>
  <c r="Q544" i="1"/>
  <c r="R544" i="1"/>
  <c r="S544" i="1"/>
  <c r="T544" i="1"/>
  <c r="U544" i="1"/>
  <c r="L545" i="1"/>
  <c r="M545" i="1"/>
  <c r="N545" i="1"/>
  <c r="O545" i="1"/>
  <c r="P545" i="1"/>
  <c r="Q545" i="1"/>
  <c r="R545" i="1"/>
  <c r="S545" i="1"/>
  <c r="T545" i="1"/>
  <c r="U545" i="1"/>
  <c r="L546" i="1"/>
  <c r="M546" i="1"/>
  <c r="N546" i="1"/>
  <c r="O546" i="1"/>
  <c r="P546" i="1"/>
  <c r="Q546" i="1"/>
  <c r="R546" i="1"/>
  <c r="S546" i="1"/>
  <c r="T546" i="1"/>
  <c r="U546" i="1"/>
  <c r="L547" i="1"/>
  <c r="M547" i="1"/>
  <c r="N547" i="1"/>
  <c r="O547" i="1"/>
  <c r="P547" i="1"/>
  <c r="Q547" i="1"/>
  <c r="R547" i="1"/>
  <c r="S547" i="1"/>
  <c r="T547" i="1"/>
  <c r="U547" i="1"/>
  <c r="L548" i="1"/>
  <c r="M548" i="1"/>
  <c r="N548" i="1"/>
  <c r="O548" i="1"/>
  <c r="P548" i="1"/>
  <c r="Q548" i="1"/>
  <c r="R548" i="1"/>
  <c r="S548" i="1"/>
  <c r="T548" i="1"/>
  <c r="U548" i="1"/>
  <c r="L549" i="1"/>
  <c r="M549" i="1"/>
  <c r="N549" i="1"/>
  <c r="O549" i="1"/>
  <c r="P549" i="1"/>
  <c r="Q549" i="1"/>
  <c r="R549" i="1"/>
  <c r="S549" i="1"/>
  <c r="T549" i="1"/>
  <c r="U549" i="1"/>
  <c r="L550" i="1"/>
  <c r="M550" i="1"/>
  <c r="N550" i="1"/>
  <c r="O550" i="1"/>
  <c r="P550" i="1"/>
  <c r="Q550" i="1"/>
  <c r="R550" i="1"/>
  <c r="S550" i="1"/>
  <c r="T550" i="1"/>
  <c r="U550" i="1"/>
  <c r="L551" i="1"/>
  <c r="M551" i="1"/>
  <c r="N551" i="1"/>
  <c r="O551" i="1"/>
  <c r="P551" i="1"/>
  <c r="Q551" i="1"/>
  <c r="R551" i="1"/>
  <c r="S551" i="1"/>
  <c r="T551" i="1"/>
  <c r="U551" i="1"/>
  <c r="L552" i="1"/>
  <c r="M552" i="1"/>
  <c r="N552" i="1"/>
  <c r="O552" i="1"/>
  <c r="P552" i="1"/>
  <c r="Q552" i="1"/>
  <c r="R552" i="1"/>
  <c r="S552" i="1"/>
  <c r="T552" i="1"/>
  <c r="U552" i="1"/>
  <c r="L553" i="1"/>
  <c r="M553" i="1"/>
  <c r="N553" i="1"/>
  <c r="O553" i="1"/>
  <c r="P553" i="1"/>
  <c r="Q553" i="1"/>
  <c r="R553" i="1"/>
  <c r="S553" i="1"/>
  <c r="T553" i="1"/>
  <c r="U553" i="1"/>
  <c r="L554" i="1"/>
  <c r="M554" i="1"/>
  <c r="N554" i="1"/>
  <c r="O554" i="1"/>
  <c r="P554" i="1"/>
  <c r="Q554" i="1"/>
  <c r="R554" i="1"/>
  <c r="S554" i="1"/>
  <c r="T554" i="1"/>
  <c r="U554" i="1"/>
  <c r="L555" i="1"/>
  <c r="M555" i="1"/>
  <c r="N555" i="1"/>
  <c r="O555" i="1"/>
  <c r="P555" i="1"/>
  <c r="Q555" i="1"/>
  <c r="R555" i="1"/>
  <c r="S555" i="1"/>
  <c r="T555" i="1"/>
  <c r="U555" i="1"/>
  <c r="L556" i="1"/>
  <c r="M556" i="1"/>
  <c r="N556" i="1"/>
  <c r="O556" i="1"/>
  <c r="P556" i="1"/>
  <c r="Q556" i="1"/>
  <c r="R556" i="1"/>
  <c r="S556" i="1"/>
  <c r="T556" i="1"/>
  <c r="U556" i="1"/>
  <c r="L557" i="1"/>
  <c r="M557" i="1"/>
  <c r="N557" i="1"/>
  <c r="O557" i="1"/>
  <c r="P557" i="1"/>
  <c r="Q557" i="1"/>
  <c r="R557" i="1"/>
  <c r="S557" i="1"/>
  <c r="T557" i="1"/>
  <c r="U557" i="1"/>
  <c r="L558" i="1"/>
  <c r="M558" i="1"/>
  <c r="N558" i="1"/>
  <c r="O558" i="1"/>
  <c r="P558" i="1"/>
  <c r="Q558" i="1"/>
  <c r="R558" i="1"/>
  <c r="S558" i="1"/>
  <c r="T558" i="1"/>
  <c r="U558" i="1"/>
  <c r="L559" i="1"/>
  <c r="M559" i="1"/>
  <c r="N559" i="1"/>
  <c r="O559" i="1"/>
  <c r="P559" i="1"/>
  <c r="Q559" i="1"/>
  <c r="R559" i="1"/>
  <c r="S559" i="1"/>
  <c r="T559" i="1"/>
  <c r="U559" i="1"/>
  <c r="L560" i="1"/>
  <c r="M560" i="1"/>
  <c r="N560" i="1"/>
  <c r="O560" i="1"/>
  <c r="P560" i="1"/>
  <c r="Q560" i="1"/>
  <c r="R560" i="1"/>
  <c r="S560" i="1"/>
  <c r="T560" i="1"/>
  <c r="U560" i="1"/>
  <c r="L561" i="1"/>
  <c r="M561" i="1"/>
  <c r="N561" i="1"/>
  <c r="O561" i="1"/>
  <c r="P561" i="1"/>
  <c r="Q561" i="1"/>
  <c r="R561" i="1"/>
  <c r="S561" i="1"/>
  <c r="T561" i="1"/>
  <c r="U561" i="1"/>
  <c r="L562" i="1"/>
  <c r="M562" i="1"/>
  <c r="N562" i="1"/>
  <c r="O562" i="1"/>
  <c r="P562" i="1"/>
  <c r="Q562" i="1"/>
  <c r="R562" i="1"/>
  <c r="S562" i="1"/>
  <c r="T562" i="1"/>
  <c r="U562" i="1"/>
  <c r="L563" i="1"/>
  <c r="M563" i="1"/>
  <c r="N563" i="1"/>
  <c r="O563" i="1"/>
  <c r="P563" i="1"/>
  <c r="Q563" i="1"/>
  <c r="R563" i="1"/>
  <c r="S563" i="1"/>
  <c r="T563" i="1"/>
  <c r="U563" i="1"/>
  <c r="L564" i="1"/>
  <c r="M564" i="1"/>
  <c r="N564" i="1"/>
  <c r="O564" i="1"/>
  <c r="P564" i="1"/>
  <c r="Q564" i="1"/>
  <c r="R564" i="1"/>
  <c r="S564" i="1"/>
  <c r="T564" i="1"/>
  <c r="U564" i="1"/>
  <c r="L565" i="1"/>
  <c r="M565" i="1"/>
  <c r="N565" i="1"/>
  <c r="O565" i="1"/>
  <c r="P565" i="1"/>
  <c r="Q565" i="1"/>
  <c r="R565" i="1"/>
  <c r="S565" i="1"/>
  <c r="T565" i="1"/>
  <c r="U565" i="1"/>
  <c r="L566" i="1"/>
  <c r="M566" i="1"/>
  <c r="N566" i="1"/>
  <c r="O566" i="1"/>
  <c r="P566" i="1"/>
  <c r="Q566" i="1"/>
  <c r="R566" i="1"/>
  <c r="S566" i="1"/>
  <c r="T566" i="1"/>
  <c r="U566" i="1"/>
  <c r="L567" i="1"/>
  <c r="M567" i="1"/>
  <c r="N567" i="1"/>
  <c r="O567" i="1"/>
  <c r="P567" i="1"/>
  <c r="Q567" i="1"/>
  <c r="R567" i="1"/>
  <c r="S567" i="1"/>
  <c r="T567" i="1"/>
  <c r="U567" i="1"/>
  <c r="L568" i="1"/>
  <c r="M568" i="1"/>
  <c r="N568" i="1"/>
  <c r="O568" i="1"/>
  <c r="P568" i="1"/>
  <c r="Q568" i="1"/>
  <c r="R568" i="1"/>
  <c r="S568" i="1"/>
  <c r="T568" i="1"/>
  <c r="U568" i="1"/>
  <c r="L569" i="1"/>
  <c r="M569" i="1"/>
  <c r="N569" i="1"/>
  <c r="O569" i="1"/>
  <c r="P569" i="1"/>
  <c r="Q569" i="1"/>
  <c r="R569" i="1"/>
  <c r="S569" i="1"/>
  <c r="T569" i="1"/>
  <c r="U569" i="1"/>
  <c r="L570" i="1"/>
  <c r="M570" i="1"/>
  <c r="N570" i="1"/>
  <c r="O570" i="1"/>
  <c r="P570" i="1"/>
  <c r="Q570" i="1"/>
  <c r="R570" i="1"/>
  <c r="S570" i="1"/>
  <c r="T570" i="1"/>
  <c r="U570" i="1"/>
  <c r="L571" i="1"/>
  <c r="M571" i="1"/>
  <c r="N571" i="1"/>
  <c r="O571" i="1"/>
  <c r="P571" i="1"/>
  <c r="Q571" i="1"/>
  <c r="R571" i="1"/>
  <c r="S571" i="1"/>
  <c r="T571" i="1"/>
  <c r="U571" i="1"/>
  <c r="L572" i="1"/>
  <c r="M572" i="1"/>
  <c r="N572" i="1"/>
  <c r="O572" i="1"/>
  <c r="P572" i="1"/>
  <c r="Q572" i="1"/>
  <c r="R572" i="1"/>
  <c r="S572" i="1"/>
  <c r="T572" i="1"/>
  <c r="U572" i="1"/>
  <c r="L573" i="1"/>
  <c r="M573" i="1"/>
  <c r="N573" i="1"/>
  <c r="O573" i="1"/>
  <c r="P573" i="1"/>
  <c r="Q573" i="1"/>
  <c r="R573" i="1"/>
  <c r="S573" i="1"/>
  <c r="T573" i="1"/>
  <c r="U573" i="1"/>
  <c r="L574" i="1"/>
  <c r="M574" i="1"/>
  <c r="N574" i="1"/>
  <c r="O574" i="1"/>
  <c r="P574" i="1"/>
  <c r="Q574" i="1"/>
  <c r="R574" i="1"/>
  <c r="S574" i="1"/>
  <c r="T574" i="1"/>
  <c r="U574" i="1"/>
  <c r="L575" i="1"/>
  <c r="M575" i="1"/>
  <c r="N575" i="1"/>
  <c r="O575" i="1"/>
  <c r="P575" i="1"/>
  <c r="Q575" i="1"/>
  <c r="R575" i="1"/>
  <c r="S575" i="1"/>
  <c r="T575" i="1"/>
  <c r="U575" i="1"/>
  <c r="L576" i="1"/>
  <c r="M576" i="1"/>
  <c r="N576" i="1"/>
  <c r="O576" i="1"/>
  <c r="P576" i="1"/>
  <c r="Q576" i="1"/>
  <c r="R576" i="1"/>
  <c r="S576" i="1"/>
  <c r="T576" i="1"/>
  <c r="U576" i="1"/>
  <c r="L577" i="1"/>
  <c r="M577" i="1"/>
  <c r="N577" i="1"/>
  <c r="O577" i="1"/>
  <c r="P577" i="1"/>
  <c r="Q577" i="1"/>
  <c r="R577" i="1"/>
  <c r="S577" i="1"/>
  <c r="T577" i="1"/>
  <c r="U577" i="1"/>
  <c r="L578" i="1"/>
  <c r="M578" i="1"/>
  <c r="N578" i="1"/>
  <c r="O578" i="1"/>
  <c r="P578" i="1"/>
  <c r="Q578" i="1"/>
  <c r="R578" i="1"/>
  <c r="S578" i="1"/>
  <c r="T578" i="1"/>
  <c r="U578" i="1"/>
  <c r="L579" i="1"/>
  <c r="M579" i="1"/>
  <c r="N579" i="1"/>
  <c r="O579" i="1"/>
  <c r="P579" i="1"/>
  <c r="Q579" i="1"/>
  <c r="R579" i="1"/>
  <c r="S579" i="1"/>
  <c r="T579" i="1"/>
  <c r="U579" i="1"/>
  <c r="L580" i="1"/>
  <c r="M580" i="1"/>
  <c r="N580" i="1"/>
  <c r="O580" i="1"/>
  <c r="P580" i="1"/>
  <c r="Q580" i="1"/>
  <c r="R580" i="1"/>
  <c r="S580" i="1"/>
  <c r="T580" i="1"/>
  <c r="U580" i="1"/>
  <c r="L581" i="1"/>
  <c r="M581" i="1"/>
  <c r="N581" i="1"/>
  <c r="O581" i="1"/>
  <c r="P581" i="1"/>
  <c r="Q581" i="1"/>
  <c r="R581" i="1"/>
  <c r="S581" i="1"/>
  <c r="T581" i="1"/>
  <c r="U581" i="1"/>
  <c r="L582" i="1"/>
  <c r="M582" i="1"/>
  <c r="N582" i="1"/>
  <c r="O582" i="1"/>
  <c r="P582" i="1"/>
  <c r="Q582" i="1"/>
  <c r="R582" i="1"/>
  <c r="S582" i="1"/>
  <c r="T582" i="1"/>
  <c r="U582" i="1"/>
  <c r="L583" i="1"/>
  <c r="M583" i="1"/>
  <c r="N583" i="1"/>
  <c r="O583" i="1"/>
  <c r="P583" i="1"/>
  <c r="Q583" i="1"/>
  <c r="R583" i="1"/>
  <c r="S583" i="1"/>
  <c r="T583" i="1"/>
  <c r="U583" i="1"/>
  <c r="L584" i="1"/>
  <c r="M584" i="1"/>
  <c r="N584" i="1"/>
  <c r="O584" i="1"/>
  <c r="P584" i="1"/>
  <c r="Q584" i="1"/>
  <c r="R584" i="1"/>
  <c r="S584" i="1"/>
  <c r="T584" i="1"/>
  <c r="U584" i="1"/>
  <c r="L585" i="1"/>
  <c r="M585" i="1"/>
  <c r="N585" i="1"/>
  <c r="O585" i="1"/>
  <c r="P585" i="1"/>
  <c r="Q585" i="1"/>
  <c r="R585" i="1"/>
  <c r="S585" i="1"/>
  <c r="T585" i="1"/>
  <c r="U585" i="1"/>
  <c r="L586" i="1"/>
  <c r="M586" i="1"/>
  <c r="N586" i="1"/>
  <c r="O586" i="1"/>
  <c r="P586" i="1"/>
  <c r="Q586" i="1"/>
  <c r="R586" i="1"/>
  <c r="S586" i="1"/>
  <c r="T586" i="1"/>
  <c r="U586" i="1"/>
  <c r="L587" i="1"/>
  <c r="M587" i="1"/>
  <c r="N587" i="1"/>
  <c r="O587" i="1"/>
  <c r="P587" i="1"/>
  <c r="Q587" i="1"/>
  <c r="R587" i="1"/>
  <c r="S587" i="1"/>
  <c r="T587" i="1"/>
  <c r="U587" i="1"/>
  <c r="L588" i="1"/>
  <c r="M588" i="1"/>
  <c r="N588" i="1"/>
  <c r="O588" i="1"/>
  <c r="P588" i="1"/>
  <c r="Q588" i="1"/>
  <c r="R588" i="1"/>
  <c r="S588" i="1"/>
  <c r="T588" i="1"/>
  <c r="U588" i="1"/>
  <c r="L589" i="1"/>
  <c r="M589" i="1"/>
  <c r="N589" i="1"/>
  <c r="O589" i="1"/>
  <c r="P589" i="1"/>
  <c r="Q589" i="1"/>
  <c r="R589" i="1"/>
  <c r="S589" i="1"/>
  <c r="T589" i="1"/>
  <c r="U589" i="1"/>
  <c r="L590" i="1"/>
  <c r="M590" i="1"/>
  <c r="N590" i="1"/>
  <c r="O590" i="1"/>
  <c r="P590" i="1"/>
  <c r="Q590" i="1"/>
  <c r="R590" i="1"/>
  <c r="S590" i="1"/>
  <c r="T590" i="1"/>
  <c r="U590" i="1"/>
  <c r="L591" i="1"/>
  <c r="M591" i="1"/>
  <c r="N591" i="1"/>
  <c r="O591" i="1"/>
  <c r="P591" i="1"/>
  <c r="Q591" i="1"/>
  <c r="R591" i="1"/>
  <c r="S591" i="1"/>
  <c r="T591" i="1"/>
  <c r="U591" i="1"/>
  <c r="L592" i="1"/>
  <c r="M592" i="1"/>
  <c r="N592" i="1"/>
  <c r="O592" i="1"/>
  <c r="P592" i="1"/>
  <c r="Q592" i="1"/>
  <c r="R592" i="1"/>
  <c r="S592" i="1"/>
  <c r="T592" i="1"/>
  <c r="U592" i="1"/>
  <c r="L593" i="1"/>
  <c r="M593" i="1"/>
  <c r="N593" i="1"/>
  <c r="O593" i="1"/>
  <c r="P593" i="1"/>
  <c r="Q593" i="1"/>
  <c r="R593" i="1"/>
  <c r="S593" i="1"/>
  <c r="T593" i="1"/>
  <c r="U593" i="1"/>
  <c r="L594" i="1"/>
  <c r="M594" i="1"/>
  <c r="N594" i="1"/>
  <c r="O594" i="1"/>
  <c r="P594" i="1"/>
  <c r="Q594" i="1"/>
  <c r="R594" i="1"/>
  <c r="S594" i="1"/>
  <c r="T594" i="1"/>
  <c r="U594" i="1"/>
  <c r="L595" i="1"/>
  <c r="M595" i="1"/>
  <c r="N595" i="1"/>
  <c r="O595" i="1"/>
  <c r="P595" i="1"/>
  <c r="Q595" i="1"/>
  <c r="R595" i="1"/>
  <c r="S595" i="1"/>
  <c r="T595" i="1"/>
  <c r="U595" i="1"/>
  <c r="L596" i="1"/>
  <c r="M596" i="1"/>
  <c r="N596" i="1"/>
  <c r="O596" i="1"/>
  <c r="P596" i="1"/>
  <c r="Q596" i="1"/>
  <c r="R596" i="1"/>
  <c r="S596" i="1"/>
  <c r="T596" i="1"/>
  <c r="U596" i="1"/>
  <c r="L597" i="1"/>
  <c r="M597" i="1"/>
  <c r="N597" i="1"/>
  <c r="O597" i="1"/>
  <c r="P597" i="1"/>
  <c r="Q597" i="1"/>
  <c r="R597" i="1"/>
  <c r="S597" i="1"/>
  <c r="T597" i="1"/>
  <c r="U597" i="1"/>
  <c r="L598" i="1"/>
  <c r="M598" i="1"/>
  <c r="N598" i="1"/>
  <c r="O598" i="1"/>
  <c r="P598" i="1"/>
  <c r="Q598" i="1"/>
  <c r="R598" i="1"/>
  <c r="S598" i="1"/>
  <c r="T598" i="1"/>
  <c r="U598" i="1"/>
  <c r="L599" i="1"/>
  <c r="M599" i="1"/>
  <c r="N599" i="1"/>
  <c r="O599" i="1"/>
  <c r="P599" i="1"/>
  <c r="Q599" i="1"/>
  <c r="R599" i="1"/>
  <c r="S599" i="1"/>
  <c r="T599" i="1"/>
  <c r="U599" i="1"/>
  <c r="L600" i="1"/>
  <c r="M600" i="1"/>
  <c r="N600" i="1"/>
  <c r="O600" i="1"/>
  <c r="P600" i="1"/>
  <c r="Q600" i="1"/>
  <c r="R600" i="1"/>
  <c r="S600" i="1"/>
  <c r="T600" i="1"/>
  <c r="U600" i="1"/>
  <c r="L601" i="1"/>
  <c r="M601" i="1"/>
  <c r="N601" i="1"/>
  <c r="O601" i="1"/>
  <c r="P601" i="1"/>
  <c r="Q601" i="1"/>
  <c r="R601" i="1"/>
  <c r="S601" i="1"/>
  <c r="T601" i="1"/>
  <c r="U601" i="1"/>
  <c r="L602" i="1"/>
  <c r="M602" i="1"/>
  <c r="N602" i="1"/>
  <c r="O602" i="1"/>
  <c r="P602" i="1"/>
  <c r="Q602" i="1"/>
  <c r="R602" i="1"/>
  <c r="S602" i="1"/>
  <c r="T602" i="1"/>
  <c r="U602" i="1"/>
  <c r="L603" i="1"/>
  <c r="M603" i="1"/>
  <c r="N603" i="1"/>
  <c r="O603" i="1"/>
  <c r="P603" i="1"/>
  <c r="Q603" i="1"/>
  <c r="R603" i="1"/>
  <c r="S603" i="1"/>
  <c r="T603" i="1"/>
  <c r="U603" i="1"/>
  <c r="L604" i="1"/>
  <c r="M604" i="1"/>
  <c r="N604" i="1"/>
  <c r="O604" i="1"/>
  <c r="P604" i="1"/>
  <c r="Q604" i="1"/>
  <c r="R604" i="1"/>
  <c r="S604" i="1"/>
  <c r="T604" i="1"/>
  <c r="U604" i="1"/>
  <c r="L605" i="1"/>
  <c r="M605" i="1"/>
  <c r="N605" i="1"/>
  <c r="O605" i="1"/>
  <c r="P605" i="1"/>
  <c r="Q605" i="1"/>
  <c r="R605" i="1"/>
  <c r="S605" i="1"/>
  <c r="T605" i="1"/>
  <c r="U605" i="1"/>
  <c r="L606" i="1"/>
  <c r="M606" i="1"/>
  <c r="N606" i="1"/>
  <c r="O606" i="1"/>
  <c r="P606" i="1"/>
  <c r="Q606" i="1"/>
  <c r="R606" i="1"/>
  <c r="S606" i="1"/>
  <c r="T606" i="1"/>
  <c r="U606" i="1"/>
  <c r="L607" i="1"/>
  <c r="M607" i="1"/>
  <c r="N607" i="1"/>
  <c r="O607" i="1"/>
  <c r="P607" i="1"/>
  <c r="Q607" i="1"/>
  <c r="R607" i="1"/>
  <c r="S607" i="1"/>
  <c r="T607" i="1"/>
  <c r="U607" i="1"/>
  <c r="L608" i="1"/>
  <c r="M608" i="1"/>
  <c r="N608" i="1"/>
  <c r="O608" i="1"/>
  <c r="P608" i="1"/>
  <c r="Q608" i="1"/>
  <c r="R608" i="1"/>
  <c r="S608" i="1"/>
  <c r="T608" i="1"/>
  <c r="U608" i="1"/>
  <c r="L609" i="1"/>
  <c r="M609" i="1"/>
  <c r="N609" i="1"/>
  <c r="O609" i="1"/>
  <c r="P609" i="1"/>
  <c r="Q609" i="1"/>
  <c r="R609" i="1"/>
  <c r="S609" i="1"/>
  <c r="T609" i="1"/>
  <c r="U609" i="1"/>
  <c r="L610" i="1"/>
  <c r="M610" i="1"/>
  <c r="N610" i="1"/>
  <c r="O610" i="1"/>
  <c r="P610" i="1"/>
  <c r="Q610" i="1"/>
  <c r="R610" i="1"/>
  <c r="S610" i="1"/>
  <c r="T610" i="1"/>
  <c r="U610" i="1"/>
  <c r="L611" i="1"/>
  <c r="M611" i="1"/>
  <c r="N611" i="1"/>
  <c r="O611" i="1"/>
  <c r="P611" i="1"/>
  <c r="Q611" i="1"/>
  <c r="R611" i="1"/>
  <c r="S611" i="1"/>
  <c r="T611" i="1"/>
  <c r="U611" i="1"/>
  <c r="L612" i="1"/>
  <c r="M612" i="1"/>
  <c r="N612" i="1"/>
  <c r="O612" i="1"/>
  <c r="P612" i="1"/>
  <c r="Q612" i="1"/>
  <c r="R612" i="1"/>
  <c r="S612" i="1"/>
  <c r="T612" i="1"/>
  <c r="U612" i="1"/>
  <c r="L613" i="1"/>
  <c r="M613" i="1"/>
  <c r="N613" i="1"/>
  <c r="O613" i="1"/>
  <c r="P613" i="1"/>
  <c r="Q613" i="1"/>
  <c r="R613" i="1"/>
  <c r="S613" i="1"/>
  <c r="T613" i="1"/>
  <c r="U613" i="1"/>
  <c r="L614" i="1"/>
  <c r="M614" i="1"/>
  <c r="N614" i="1"/>
  <c r="O614" i="1"/>
  <c r="P614" i="1"/>
  <c r="Q614" i="1"/>
  <c r="R614" i="1"/>
  <c r="S614" i="1"/>
  <c r="T614" i="1"/>
  <c r="U614" i="1"/>
  <c r="L615" i="1"/>
  <c r="M615" i="1"/>
  <c r="N615" i="1"/>
  <c r="O615" i="1"/>
  <c r="P615" i="1"/>
  <c r="Q615" i="1"/>
  <c r="R615" i="1"/>
  <c r="S615" i="1"/>
  <c r="T615" i="1"/>
  <c r="U615" i="1"/>
  <c r="L616" i="1"/>
  <c r="M616" i="1"/>
  <c r="N616" i="1"/>
  <c r="O616" i="1"/>
  <c r="P616" i="1"/>
  <c r="Q616" i="1"/>
  <c r="R616" i="1"/>
  <c r="S616" i="1"/>
  <c r="T616" i="1"/>
  <c r="U616" i="1"/>
  <c r="L617" i="1"/>
  <c r="M617" i="1"/>
  <c r="N617" i="1"/>
  <c r="O617" i="1"/>
  <c r="P617" i="1"/>
  <c r="Q617" i="1"/>
  <c r="R617" i="1"/>
  <c r="S617" i="1"/>
  <c r="T617" i="1"/>
  <c r="U617" i="1"/>
  <c r="L618" i="1"/>
  <c r="M618" i="1"/>
  <c r="N618" i="1"/>
  <c r="O618" i="1"/>
  <c r="P618" i="1"/>
  <c r="Q618" i="1"/>
  <c r="R618" i="1"/>
  <c r="S618" i="1"/>
  <c r="T618" i="1"/>
  <c r="U618" i="1"/>
  <c r="L619" i="1"/>
  <c r="M619" i="1"/>
  <c r="N619" i="1"/>
  <c r="O619" i="1"/>
  <c r="P619" i="1"/>
  <c r="Q619" i="1"/>
  <c r="R619" i="1"/>
  <c r="S619" i="1"/>
  <c r="T619" i="1"/>
  <c r="U619" i="1"/>
  <c r="L620" i="1"/>
  <c r="M620" i="1"/>
  <c r="N620" i="1"/>
  <c r="O620" i="1"/>
  <c r="P620" i="1"/>
  <c r="Q620" i="1"/>
  <c r="R620" i="1"/>
  <c r="S620" i="1"/>
  <c r="T620" i="1"/>
  <c r="U620" i="1"/>
  <c r="L621" i="1"/>
  <c r="M621" i="1"/>
  <c r="N621" i="1"/>
  <c r="O621" i="1"/>
  <c r="P621" i="1"/>
  <c r="Q621" i="1"/>
  <c r="R621" i="1"/>
  <c r="S621" i="1"/>
  <c r="T621" i="1"/>
  <c r="U621" i="1"/>
  <c r="L622" i="1"/>
  <c r="M622" i="1"/>
  <c r="N622" i="1"/>
  <c r="O622" i="1"/>
  <c r="P622" i="1"/>
  <c r="Q622" i="1"/>
  <c r="R622" i="1"/>
  <c r="S622" i="1"/>
  <c r="T622" i="1"/>
  <c r="U622" i="1"/>
  <c r="L623" i="1"/>
  <c r="M623" i="1"/>
  <c r="N623" i="1"/>
  <c r="O623" i="1"/>
  <c r="P623" i="1"/>
  <c r="Q623" i="1"/>
  <c r="R623" i="1"/>
  <c r="S623" i="1"/>
  <c r="T623" i="1"/>
  <c r="U623" i="1"/>
  <c r="L624" i="1"/>
  <c r="M624" i="1"/>
  <c r="N624" i="1"/>
  <c r="O624" i="1"/>
  <c r="P624" i="1"/>
  <c r="Q624" i="1"/>
  <c r="R624" i="1"/>
  <c r="S624" i="1"/>
  <c r="T624" i="1"/>
  <c r="U624" i="1"/>
  <c r="L625" i="1"/>
  <c r="M625" i="1"/>
  <c r="N625" i="1"/>
  <c r="O625" i="1"/>
  <c r="P625" i="1"/>
  <c r="Q625" i="1"/>
  <c r="R625" i="1"/>
  <c r="S625" i="1"/>
  <c r="T625" i="1"/>
  <c r="U625" i="1"/>
  <c r="L626" i="1"/>
  <c r="M626" i="1"/>
  <c r="N626" i="1"/>
  <c r="O626" i="1"/>
  <c r="P626" i="1"/>
  <c r="Q626" i="1"/>
  <c r="R626" i="1"/>
  <c r="S626" i="1"/>
  <c r="T626" i="1"/>
  <c r="U626" i="1"/>
  <c r="L627" i="1"/>
  <c r="M627" i="1"/>
  <c r="N627" i="1"/>
  <c r="O627" i="1"/>
  <c r="P627" i="1"/>
  <c r="Q627" i="1"/>
  <c r="R627" i="1"/>
  <c r="S627" i="1"/>
  <c r="T627" i="1"/>
  <c r="U627" i="1"/>
  <c r="L628" i="1"/>
  <c r="M628" i="1"/>
  <c r="N628" i="1"/>
  <c r="O628" i="1"/>
  <c r="P628" i="1"/>
  <c r="Q628" i="1"/>
  <c r="R628" i="1"/>
  <c r="S628" i="1"/>
  <c r="T628" i="1"/>
  <c r="U628" i="1"/>
  <c r="L629" i="1"/>
  <c r="M629" i="1"/>
  <c r="N629" i="1"/>
  <c r="O629" i="1"/>
  <c r="P629" i="1"/>
  <c r="Q629" i="1"/>
  <c r="R629" i="1"/>
  <c r="S629" i="1"/>
  <c r="T629" i="1"/>
  <c r="U629" i="1"/>
  <c r="L630" i="1"/>
  <c r="M630" i="1"/>
  <c r="N630" i="1"/>
  <c r="O630" i="1"/>
  <c r="P630" i="1"/>
  <c r="Q630" i="1"/>
  <c r="R630" i="1"/>
  <c r="S630" i="1"/>
  <c r="T630" i="1"/>
  <c r="U630" i="1"/>
  <c r="L631" i="1"/>
  <c r="M631" i="1"/>
  <c r="N631" i="1"/>
  <c r="O631" i="1"/>
  <c r="P631" i="1"/>
  <c r="Q631" i="1"/>
  <c r="R631" i="1"/>
  <c r="S631" i="1"/>
  <c r="T631" i="1"/>
  <c r="U631" i="1"/>
  <c r="L632" i="1"/>
  <c r="M632" i="1"/>
  <c r="N632" i="1"/>
  <c r="O632" i="1"/>
  <c r="P632" i="1"/>
  <c r="Q632" i="1"/>
  <c r="R632" i="1"/>
  <c r="S632" i="1"/>
  <c r="T632" i="1"/>
  <c r="U632" i="1"/>
  <c r="L633" i="1"/>
  <c r="M633" i="1"/>
  <c r="N633" i="1"/>
  <c r="O633" i="1"/>
  <c r="P633" i="1"/>
  <c r="Q633" i="1"/>
  <c r="R633" i="1"/>
  <c r="S633" i="1"/>
  <c r="T633" i="1"/>
  <c r="U633" i="1"/>
  <c r="L634" i="1"/>
  <c r="M634" i="1"/>
  <c r="N634" i="1"/>
  <c r="O634" i="1"/>
  <c r="P634" i="1"/>
  <c r="Q634" i="1"/>
  <c r="R634" i="1"/>
  <c r="S634" i="1"/>
  <c r="T634" i="1"/>
  <c r="U634" i="1"/>
  <c r="L635" i="1"/>
  <c r="M635" i="1"/>
  <c r="N635" i="1"/>
  <c r="O635" i="1"/>
  <c r="P635" i="1"/>
  <c r="Q635" i="1"/>
  <c r="R635" i="1"/>
  <c r="S635" i="1"/>
  <c r="T635" i="1"/>
  <c r="U635" i="1"/>
  <c r="L636" i="1"/>
  <c r="M636" i="1"/>
  <c r="N636" i="1"/>
  <c r="O636" i="1"/>
  <c r="P636" i="1"/>
  <c r="Q636" i="1"/>
  <c r="R636" i="1"/>
  <c r="S636" i="1"/>
  <c r="T636" i="1"/>
  <c r="U636" i="1"/>
  <c r="L637" i="1"/>
  <c r="M637" i="1"/>
  <c r="N637" i="1"/>
  <c r="O637" i="1"/>
  <c r="P637" i="1"/>
  <c r="Q637" i="1"/>
  <c r="R637" i="1"/>
  <c r="S637" i="1"/>
  <c r="T637" i="1"/>
  <c r="U637" i="1"/>
  <c r="L638" i="1"/>
  <c r="M638" i="1"/>
  <c r="N638" i="1"/>
  <c r="O638" i="1"/>
  <c r="P638" i="1"/>
  <c r="Q638" i="1"/>
  <c r="R638" i="1"/>
  <c r="S638" i="1"/>
  <c r="T638" i="1"/>
  <c r="U638" i="1"/>
  <c r="L639" i="1"/>
  <c r="M639" i="1"/>
  <c r="N639" i="1"/>
  <c r="O639" i="1"/>
  <c r="P639" i="1"/>
  <c r="Q639" i="1"/>
  <c r="R639" i="1"/>
  <c r="S639" i="1"/>
  <c r="T639" i="1"/>
  <c r="U639" i="1"/>
  <c r="L640" i="1"/>
  <c r="M640" i="1"/>
  <c r="N640" i="1"/>
  <c r="O640" i="1"/>
  <c r="P640" i="1"/>
  <c r="Q640" i="1"/>
  <c r="R640" i="1"/>
  <c r="S640" i="1"/>
  <c r="T640" i="1"/>
  <c r="U640" i="1"/>
  <c r="L641" i="1"/>
  <c r="M641" i="1"/>
  <c r="N641" i="1"/>
  <c r="O641" i="1"/>
  <c r="P641" i="1"/>
  <c r="Q641" i="1"/>
  <c r="R641" i="1"/>
  <c r="S641" i="1"/>
  <c r="T641" i="1"/>
  <c r="U641" i="1"/>
  <c r="L642" i="1"/>
  <c r="M642" i="1"/>
  <c r="N642" i="1"/>
  <c r="O642" i="1"/>
  <c r="P642" i="1"/>
  <c r="Q642" i="1"/>
  <c r="R642" i="1"/>
  <c r="S642" i="1"/>
  <c r="T642" i="1"/>
  <c r="U642" i="1"/>
  <c r="L643" i="1"/>
  <c r="M643" i="1"/>
  <c r="N643" i="1"/>
  <c r="O643" i="1"/>
  <c r="P643" i="1"/>
  <c r="Q643" i="1"/>
  <c r="R643" i="1"/>
  <c r="S643" i="1"/>
  <c r="T643" i="1"/>
  <c r="U643" i="1"/>
  <c r="L644" i="1"/>
  <c r="M644" i="1"/>
  <c r="N644" i="1"/>
  <c r="O644" i="1"/>
  <c r="P644" i="1"/>
  <c r="Q644" i="1"/>
  <c r="R644" i="1"/>
  <c r="S644" i="1"/>
  <c r="T644" i="1"/>
  <c r="U644" i="1"/>
  <c r="L645" i="1"/>
  <c r="M645" i="1"/>
  <c r="N645" i="1"/>
  <c r="O645" i="1"/>
  <c r="P645" i="1"/>
  <c r="Q645" i="1"/>
  <c r="R645" i="1"/>
  <c r="S645" i="1"/>
  <c r="T645" i="1"/>
  <c r="U645" i="1"/>
  <c r="L646" i="1"/>
  <c r="M646" i="1"/>
  <c r="N646" i="1"/>
  <c r="O646" i="1"/>
  <c r="P646" i="1"/>
  <c r="Q646" i="1"/>
  <c r="R646" i="1"/>
  <c r="S646" i="1"/>
  <c r="T646" i="1"/>
  <c r="U646" i="1"/>
  <c r="L647" i="1"/>
  <c r="M647" i="1"/>
  <c r="N647" i="1"/>
  <c r="O647" i="1"/>
  <c r="P647" i="1"/>
  <c r="Q647" i="1"/>
  <c r="R647" i="1"/>
  <c r="S647" i="1"/>
  <c r="T647" i="1"/>
  <c r="U647" i="1"/>
  <c r="L648" i="1"/>
  <c r="M648" i="1"/>
  <c r="N648" i="1"/>
  <c r="O648" i="1"/>
  <c r="P648" i="1"/>
  <c r="Q648" i="1"/>
  <c r="R648" i="1"/>
  <c r="S648" i="1"/>
  <c r="T648" i="1"/>
  <c r="U648" i="1"/>
  <c r="L649" i="1"/>
  <c r="M649" i="1"/>
  <c r="N649" i="1"/>
  <c r="O649" i="1"/>
  <c r="P649" i="1"/>
  <c r="Q649" i="1"/>
  <c r="R649" i="1"/>
  <c r="S649" i="1"/>
  <c r="T649" i="1"/>
  <c r="U649" i="1"/>
  <c r="L650" i="1"/>
  <c r="M650" i="1"/>
  <c r="N650" i="1"/>
  <c r="O650" i="1"/>
  <c r="P650" i="1"/>
  <c r="Q650" i="1"/>
  <c r="R650" i="1"/>
  <c r="S650" i="1"/>
  <c r="T650" i="1"/>
  <c r="U650" i="1"/>
  <c r="L651" i="1"/>
  <c r="M651" i="1"/>
  <c r="N651" i="1"/>
  <c r="O651" i="1"/>
  <c r="P651" i="1"/>
  <c r="Q651" i="1"/>
  <c r="R651" i="1"/>
  <c r="S651" i="1"/>
  <c r="T651" i="1"/>
  <c r="U651" i="1"/>
  <c r="L652" i="1"/>
  <c r="M652" i="1"/>
  <c r="N652" i="1"/>
  <c r="O652" i="1"/>
  <c r="P652" i="1"/>
  <c r="Q652" i="1"/>
  <c r="R652" i="1"/>
  <c r="S652" i="1"/>
  <c r="T652" i="1"/>
  <c r="U652" i="1"/>
  <c r="L653" i="1"/>
  <c r="M653" i="1"/>
  <c r="N653" i="1"/>
  <c r="O653" i="1"/>
  <c r="P653" i="1"/>
  <c r="Q653" i="1"/>
  <c r="R653" i="1"/>
  <c r="S653" i="1"/>
  <c r="T653" i="1"/>
  <c r="U653" i="1"/>
  <c r="L654" i="1"/>
  <c r="M654" i="1"/>
  <c r="N654" i="1"/>
  <c r="O654" i="1"/>
  <c r="P654" i="1"/>
  <c r="Q654" i="1"/>
  <c r="R654" i="1"/>
  <c r="S654" i="1"/>
  <c r="T654" i="1"/>
  <c r="U654" i="1"/>
  <c r="L655" i="1"/>
  <c r="M655" i="1"/>
  <c r="N655" i="1"/>
  <c r="O655" i="1"/>
  <c r="P655" i="1"/>
  <c r="Q655" i="1"/>
  <c r="R655" i="1"/>
  <c r="S655" i="1"/>
  <c r="T655" i="1"/>
  <c r="U655" i="1"/>
  <c r="L656" i="1"/>
  <c r="M656" i="1"/>
  <c r="N656" i="1"/>
  <c r="O656" i="1"/>
  <c r="P656" i="1"/>
  <c r="Q656" i="1"/>
  <c r="R656" i="1"/>
  <c r="S656" i="1"/>
  <c r="T656" i="1"/>
  <c r="U656" i="1"/>
  <c r="L657" i="1"/>
  <c r="M657" i="1"/>
  <c r="N657" i="1"/>
  <c r="O657" i="1"/>
  <c r="P657" i="1"/>
  <c r="Q657" i="1"/>
  <c r="R657" i="1"/>
  <c r="S657" i="1"/>
  <c r="T657" i="1"/>
  <c r="U657" i="1"/>
  <c r="L658" i="1"/>
  <c r="M658" i="1"/>
  <c r="N658" i="1"/>
  <c r="O658" i="1"/>
  <c r="P658" i="1"/>
  <c r="Q658" i="1"/>
  <c r="R658" i="1"/>
  <c r="S658" i="1"/>
  <c r="T658" i="1"/>
  <c r="U658" i="1"/>
  <c r="L659" i="1"/>
  <c r="M659" i="1"/>
  <c r="N659" i="1"/>
  <c r="O659" i="1"/>
  <c r="P659" i="1"/>
  <c r="Q659" i="1"/>
  <c r="R659" i="1"/>
  <c r="S659" i="1"/>
  <c r="T659" i="1"/>
  <c r="U659" i="1"/>
  <c r="L660" i="1"/>
  <c r="M660" i="1"/>
  <c r="N660" i="1"/>
  <c r="O660" i="1"/>
  <c r="P660" i="1"/>
  <c r="Q660" i="1"/>
  <c r="R660" i="1"/>
  <c r="S660" i="1"/>
  <c r="T660" i="1"/>
  <c r="U660" i="1"/>
  <c r="L661" i="1"/>
  <c r="M661" i="1"/>
  <c r="N661" i="1"/>
  <c r="O661" i="1"/>
  <c r="P661" i="1"/>
  <c r="Q661" i="1"/>
  <c r="R661" i="1"/>
  <c r="S661" i="1"/>
  <c r="T661" i="1"/>
  <c r="U661" i="1"/>
  <c r="L662" i="1"/>
  <c r="M662" i="1"/>
  <c r="N662" i="1"/>
  <c r="O662" i="1"/>
  <c r="P662" i="1"/>
  <c r="Q662" i="1"/>
  <c r="R662" i="1"/>
  <c r="S662" i="1"/>
  <c r="T662" i="1"/>
  <c r="U662" i="1"/>
  <c r="L663" i="1"/>
  <c r="M663" i="1"/>
  <c r="N663" i="1"/>
  <c r="O663" i="1"/>
  <c r="P663" i="1"/>
  <c r="Q663" i="1"/>
  <c r="R663" i="1"/>
  <c r="S663" i="1"/>
  <c r="T663" i="1"/>
  <c r="U663" i="1"/>
  <c r="L664" i="1"/>
  <c r="M664" i="1"/>
  <c r="N664" i="1"/>
  <c r="O664" i="1"/>
  <c r="P664" i="1"/>
  <c r="Q664" i="1"/>
  <c r="R664" i="1"/>
  <c r="S664" i="1"/>
  <c r="T664" i="1"/>
  <c r="U664" i="1"/>
  <c r="L665" i="1"/>
  <c r="M665" i="1"/>
  <c r="N665" i="1"/>
  <c r="O665" i="1"/>
  <c r="P665" i="1"/>
  <c r="Q665" i="1"/>
  <c r="R665" i="1"/>
  <c r="S665" i="1"/>
  <c r="T665" i="1"/>
  <c r="U665" i="1"/>
  <c r="L666" i="1"/>
  <c r="M666" i="1"/>
  <c r="N666" i="1"/>
  <c r="O666" i="1"/>
  <c r="P666" i="1"/>
  <c r="Q666" i="1"/>
  <c r="R666" i="1"/>
  <c r="S666" i="1"/>
  <c r="T666" i="1"/>
  <c r="U666" i="1"/>
  <c r="L667" i="1"/>
  <c r="M667" i="1"/>
  <c r="N667" i="1"/>
  <c r="O667" i="1"/>
  <c r="P667" i="1"/>
  <c r="Q667" i="1"/>
  <c r="R667" i="1"/>
  <c r="S667" i="1"/>
  <c r="T667" i="1"/>
  <c r="U667" i="1"/>
  <c r="L668" i="1"/>
  <c r="M668" i="1"/>
  <c r="N668" i="1"/>
  <c r="O668" i="1"/>
  <c r="P668" i="1"/>
  <c r="Q668" i="1"/>
  <c r="R668" i="1"/>
  <c r="S668" i="1"/>
  <c r="T668" i="1"/>
  <c r="U668" i="1"/>
  <c r="L669" i="1"/>
  <c r="M669" i="1"/>
  <c r="N669" i="1"/>
  <c r="O669" i="1"/>
  <c r="P669" i="1"/>
  <c r="Q669" i="1"/>
  <c r="R669" i="1"/>
  <c r="S669" i="1"/>
  <c r="T669" i="1"/>
  <c r="U669" i="1"/>
  <c r="L670" i="1"/>
  <c r="M670" i="1"/>
  <c r="N670" i="1"/>
  <c r="O670" i="1"/>
  <c r="P670" i="1"/>
  <c r="Q670" i="1"/>
  <c r="R670" i="1"/>
  <c r="S670" i="1"/>
  <c r="T670" i="1"/>
  <c r="U670" i="1"/>
  <c r="L671" i="1"/>
  <c r="M671" i="1"/>
  <c r="N671" i="1"/>
  <c r="O671" i="1"/>
  <c r="P671" i="1"/>
  <c r="Q671" i="1"/>
  <c r="R671" i="1"/>
  <c r="S671" i="1"/>
  <c r="T671" i="1"/>
  <c r="U671" i="1"/>
  <c r="L672" i="1"/>
  <c r="M672" i="1"/>
  <c r="N672" i="1"/>
  <c r="O672" i="1"/>
  <c r="P672" i="1"/>
  <c r="Q672" i="1"/>
  <c r="R672" i="1"/>
  <c r="S672" i="1"/>
  <c r="T672" i="1"/>
  <c r="U672" i="1"/>
  <c r="L673" i="1"/>
  <c r="M673" i="1"/>
  <c r="N673" i="1"/>
  <c r="O673" i="1"/>
  <c r="P673" i="1"/>
  <c r="Q673" i="1"/>
  <c r="R673" i="1"/>
  <c r="S673" i="1"/>
  <c r="T673" i="1"/>
  <c r="U673" i="1"/>
  <c r="L674" i="1"/>
  <c r="M674" i="1"/>
  <c r="N674" i="1"/>
  <c r="O674" i="1"/>
  <c r="P674" i="1"/>
  <c r="Q674" i="1"/>
  <c r="R674" i="1"/>
  <c r="S674" i="1"/>
  <c r="T674" i="1"/>
  <c r="U674" i="1"/>
  <c r="L675" i="1"/>
  <c r="M675" i="1"/>
  <c r="N675" i="1"/>
  <c r="O675" i="1"/>
  <c r="P675" i="1"/>
  <c r="Q675" i="1"/>
  <c r="R675" i="1"/>
  <c r="S675" i="1"/>
  <c r="T675" i="1"/>
  <c r="U675" i="1"/>
  <c r="L676" i="1"/>
  <c r="M676" i="1"/>
  <c r="N676" i="1"/>
  <c r="O676" i="1"/>
  <c r="P676" i="1"/>
  <c r="Q676" i="1"/>
  <c r="R676" i="1"/>
  <c r="S676" i="1"/>
  <c r="T676" i="1"/>
  <c r="U676" i="1"/>
  <c r="L677" i="1"/>
  <c r="M677" i="1"/>
  <c r="N677" i="1"/>
  <c r="O677" i="1"/>
  <c r="P677" i="1"/>
  <c r="Q677" i="1"/>
  <c r="R677" i="1"/>
  <c r="S677" i="1"/>
  <c r="T677" i="1"/>
  <c r="U677" i="1"/>
  <c r="L678" i="1"/>
  <c r="M678" i="1"/>
  <c r="N678" i="1"/>
  <c r="O678" i="1"/>
  <c r="P678" i="1"/>
  <c r="Q678" i="1"/>
  <c r="R678" i="1"/>
  <c r="S678" i="1"/>
  <c r="T678" i="1"/>
  <c r="U678" i="1"/>
  <c r="L679" i="1"/>
  <c r="M679" i="1"/>
  <c r="N679" i="1"/>
  <c r="O679" i="1"/>
  <c r="P679" i="1"/>
  <c r="Q679" i="1"/>
  <c r="R679" i="1"/>
  <c r="S679" i="1"/>
  <c r="T679" i="1"/>
  <c r="U679" i="1"/>
  <c r="L680" i="1"/>
  <c r="M680" i="1"/>
  <c r="N680" i="1"/>
  <c r="O680" i="1"/>
  <c r="P680" i="1"/>
  <c r="Q680" i="1"/>
  <c r="R680" i="1"/>
  <c r="S680" i="1"/>
  <c r="T680" i="1"/>
  <c r="U680" i="1"/>
  <c r="L681" i="1"/>
  <c r="M681" i="1"/>
  <c r="N681" i="1"/>
  <c r="O681" i="1"/>
  <c r="P681" i="1"/>
  <c r="Q681" i="1"/>
  <c r="R681" i="1"/>
  <c r="S681" i="1"/>
  <c r="T681" i="1"/>
  <c r="U681" i="1"/>
  <c r="L682" i="1"/>
  <c r="M682" i="1"/>
  <c r="N682" i="1"/>
  <c r="O682" i="1"/>
  <c r="P682" i="1"/>
  <c r="Q682" i="1"/>
  <c r="R682" i="1"/>
  <c r="S682" i="1"/>
  <c r="T682" i="1"/>
  <c r="U682" i="1"/>
  <c r="L683" i="1"/>
  <c r="M683" i="1"/>
  <c r="N683" i="1"/>
  <c r="O683" i="1"/>
  <c r="P683" i="1"/>
  <c r="Q683" i="1"/>
  <c r="R683" i="1"/>
  <c r="S683" i="1"/>
  <c r="T683" i="1"/>
  <c r="U683" i="1"/>
  <c r="L684" i="1"/>
  <c r="M684" i="1"/>
  <c r="N684" i="1"/>
  <c r="O684" i="1"/>
  <c r="P684" i="1"/>
  <c r="Q684" i="1"/>
  <c r="R684" i="1"/>
  <c r="S684" i="1"/>
  <c r="T684" i="1"/>
  <c r="U684" i="1"/>
  <c r="L685" i="1"/>
  <c r="M685" i="1"/>
  <c r="N685" i="1"/>
  <c r="O685" i="1"/>
  <c r="P685" i="1"/>
  <c r="Q685" i="1"/>
  <c r="R685" i="1"/>
  <c r="S685" i="1"/>
  <c r="T685" i="1"/>
  <c r="U685" i="1"/>
  <c r="L686" i="1"/>
  <c r="M686" i="1"/>
  <c r="N686" i="1"/>
  <c r="O686" i="1"/>
  <c r="P686" i="1"/>
  <c r="Q686" i="1"/>
  <c r="R686" i="1"/>
  <c r="S686" i="1"/>
  <c r="T686" i="1"/>
  <c r="U686" i="1"/>
  <c r="L687" i="1"/>
  <c r="M687" i="1"/>
  <c r="N687" i="1"/>
  <c r="O687" i="1"/>
  <c r="P687" i="1"/>
  <c r="Q687" i="1"/>
  <c r="R687" i="1"/>
  <c r="S687" i="1"/>
  <c r="T687" i="1"/>
  <c r="U687" i="1"/>
  <c r="L688" i="1"/>
  <c r="M688" i="1"/>
  <c r="N688" i="1"/>
  <c r="O688" i="1"/>
  <c r="P688" i="1"/>
  <c r="Q688" i="1"/>
  <c r="R688" i="1"/>
  <c r="S688" i="1"/>
  <c r="T688" i="1"/>
  <c r="U688" i="1"/>
  <c r="L689" i="1"/>
  <c r="M689" i="1"/>
  <c r="N689" i="1"/>
  <c r="O689" i="1"/>
  <c r="P689" i="1"/>
  <c r="Q689" i="1"/>
  <c r="R689" i="1"/>
  <c r="S689" i="1"/>
  <c r="T689" i="1"/>
  <c r="U689" i="1"/>
  <c r="L690" i="1"/>
  <c r="M690" i="1"/>
  <c r="N690" i="1"/>
  <c r="O690" i="1"/>
  <c r="P690" i="1"/>
  <c r="Q690" i="1"/>
  <c r="R690" i="1"/>
  <c r="S690" i="1"/>
  <c r="T690" i="1"/>
  <c r="U690" i="1"/>
  <c r="L691" i="1"/>
  <c r="M691" i="1"/>
  <c r="N691" i="1"/>
  <c r="O691" i="1"/>
  <c r="P691" i="1"/>
  <c r="Q691" i="1"/>
  <c r="R691" i="1"/>
  <c r="S691" i="1"/>
  <c r="T691" i="1"/>
  <c r="U691" i="1"/>
  <c r="L692" i="1"/>
  <c r="M692" i="1"/>
  <c r="N692" i="1"/>
  <c r="O692" i="1"/>
  <c r="P692" i="1"/>
  <c r="Q692" i="1"/>
  <c r="R692" i="1"/>
  <c r="S692" i="1"/>
  <c r="T692" i="1"/>
  <c r="U692" i="1"/>
  <c r="L693" i="1"/>
  <c r="M693" i="1"/>
  <c r="N693" i="1"/>
  <c r="O693" i="1"/>
  <c r="P693" i="1"/>
  <c r="Q693" i="1"/>
  <c r="R693" i="1"/>
  <c r="S693" i="1"/>
  <c r="T693" i="1"/>
  <c r="U693" i="1"/>
  <c r="L694" i="1"/>
  <c r="M694" i="1"/>
  <c r="N694" i="1"/>
  <c r="O694" i="1"/>
  <c r="P694" i="1"/>
  <c r="Q694" i="1"/>
  <c r="R694" i="1"/>
  <c r="S694" i="1"/>
  <c r="T694" i="1"/>
  <c r="U694" i="1"/>
  <c r="L695" i="1"/>
  <c r="M695" i="1"/>
  <c r="N695" i="1"/>
  <c r="O695" i="1"/>
  <c r="P695" i="1"/>
  <c r="Q695" i="1"/>
  <c r="R695" i="1"/>
  <c r="S695" i="1"/>
  <c r="T695" i="1"/>
  <c r="U695" i="1"/>
  <c r="L696" i="1"/>
  <c r="M696" i="1"/>
  <c r="N696" i="1"/>
  <c r="O696" i="1"/>
  <c r="P696" i="1"/>
  <c r="Q696" i="1"/>
  <c r="R696" i="1"/>
  <c r="S696" i="1"/>
  <c r="T696" i="1"/>
  <c r="U696" i="1"/>
  <c r="L697" i="1"/>
  <c r="M697" i="1"/>
  <c r="N697" i="1"/>
  <c r="O697" i="1"/>
  <c r="P697" i="1"/>
  <c r="Q697" i="1"/>
  <c r="R697" i="1"/>
  <c r="S697" i="1"/>
  <c r="T697" i="1"/>
  <c r="U697" i="1"/>
  <c r="L698" i="1"/>
  <c r="M698" i="1"/>
  <c r="N698" i="1"/>
  <c r="O698" i="1"/>
  <c r="P698" i="1"/>
  <c r="Q698" i="1"/>
  <c r="R698" i="1"/>
  <c r="S698" i="1"/>
  <c r="T698" i="1"/>
  <c r="U698" i="1"/>
  <c r="L699" i="1"/>
  <c r="M699" i="1"/>
  <c r="N699" i="1"/>
  <c r="O699" i="1"/>
  <c r="P699" i="1"/>
  <c r="Q699" i="1"/>
  <c r="R699" i="1"/>
  <c r="S699" i="1"/>
  <c r="T699" i="1"/>
  <c r="U699" i="1"/>
  <c r="L700" i="1"/>
  <c r="M700" i="1"/>
  <c r="N700" i="1"/>
  <c r="O700" i="1"/>
  <c r="P700" i="1"/>
  <c r="Q700" i="1"/>
  <c r="R700" i="1"/>
  <c r="S700" i="1"/>
  <c r="T700" i="1"/>
  <c r="U700" i="1"/>
  <c r="L701" i="1"/>
  <c r="M701" i="1"/>
  <c r="N701" i="1"/>
  <c r="O701" i="1"/>
  <c r="P701" i="1"/>
  <c r="Q701" i="1"/>
  <c r="R701" i="1"/>
  <c r="S701" i="1"/>
  <c r="T701" i="1"/>
  <c r="U701" i="1"/>
  <c r="L702" i="1"/>
  <c r="M702" i="1"/>
  <c r="N702" i="1"/>
  <c r="O702" i="1"/>
  <c r="P702" i="1"/>
  <c r="Q702" i="1"/>
  <c r="R702" i="1"/>
  <c r="S702" i="1"/>
  <c r="T702" i="1"/>
  <c r="U702" i="1"/>
  <c r="L703" i="1"/>
  <c r="M703" i="1"/>
  <c r="N703" i="1"/>
  <c r="O703" i="1"/>
  <c r="P703" i="1"/>
  <c r="Q703" i="1"/>
  <c r="R703" i="1"/>
  <c r="S703" i="1"/>
  <c r="T703" i="1"/>
  <c r="U703" i="1"/>
  <c r="L704" i="1"/>
  <c r="M704" i="1"/>
  <c r="N704" i="1"/>
  <c r="O704" i="1"/>
  <c r="P704" i="1"/>
  <c r="Q704" i="1"/>
  <c r="R704" i="1"/>
  <c r="S704" i="1"/>
  <c r="T704" i="1"/>
  <c r="U704" i="1"/>
  <c r="L705" i="1"/>
  <c r="M705" i="1"/>
  <c r="N705" i="1"/>
  <c r="O705" i="1"/>
  <c r="P705" i="1"/>
  <c r="Q705" i="1"/>
  <c r="R705" i="1"/>
  <c r="S705" i="1"/>
  <c r="T705" i="1"/>
  <c r="U705" i="1"/>
  <c r="L706" i="1"/>
  <c r="M706" i="1"/>
  <c r="N706" i="1"/>
  <c r="O706" i="1"/>
  <c r="P706" i="1"/>
  <c r="Q706" i="1"/>
  <c r="R706" i="1"/>
  <c r="S706" i="1"/>
  <c r="T706" i="1"/>
  <c r="U706" i="1"/>
  <c r="L707" i="1"/>
  <c r="M707" i="1"/>
  <c r="N707" i="1"/>
  <c r="O707" i="1"/>
  <c r="P707" i="1"/>
  <c r="Q707" i="1"/>
  <c r="R707" i="1"/>
  <c r="S707" i="1"/>
  <c r="T707" i="1"/>
  <c r="U707" i="1"/>
  <c r="L708" i="1"/>
  <c r="M708" i="1"/>
  <c r="N708" i="1"/>
  <c r="O708" i="1"/>
  <c r="P708" i="1"/>
  <c r="Q708" i="1"/>
  <c r="R708" i="1"/>
  <c r="S708" i="1"/>
  <c r="T708" i="1"/>
  <c r="U708" i="1"/>
  <c r="L709" i="1"/>
  <c r="M709" i="1"/>
  <c r="N709" i="1"/>
  <c r="O709" i="1"/>
  <c r="P709" i="1"/>
  <c r="Q709" i="1"/>
  <c r="R709" i="1"/>
  <c r="S709" i="1"/>
  <c r="T709" i="1"/>
  <c r="U709" i="1"/>
  <c r="L710" i="1"/>
  <c r="M710" i="1"/>
  <c r="N710" i="1"/>
  <c r="O710" i="1"/>
  <c r="P710" i="1"/>
  <c r="Q710" i="1"/>
  <c r="R710" i="1"/>
  <c r="S710" i="1"/>
  <c r="T710" i="1"/>
  <c r="U710" i="1"/>
  <c r="L711" i="1"/>
  <c r="M711" i="1"/>
  <c r="N711" i="1"/>
  <c r="O711" i="1"/>
  <c r="P711" i="1"/>
  <c r="Q711" i="1"/>
  <c r="R711" i="1"/>
  <c r="S711" i="1"/>
  <c r="T711" i="1"/>
  <c r="U711" i="1"/>
  <c r="L712" i="1"/>
  <c r="M712" i="1"/>
  <c r="N712" i="1"/>
  <c r="O712" i="1"/>
  <c r="P712" i="1"/>
  <c r="Q712" i="1"/>
  <c r="R712" i="1"/>
  <c r="S712" i="1"/>
  <c r="T712" i="1"/>
  <c r="U712" i="1"/>
  <c r="L713" i="1"/>
  <c r="M713" i="1"/>
  <c r="N713" i="1"/>
  <c r="O713" i="1"/>
  <c r="P713" i="1"/>
  <c r="Q713" i="1"/>
  <c r="R713" i="1"/>
  <c r="S713" i="1"/>
  <c r="T713" i="1"/>
  <c r="U713" i="1"/>
  <c r="L714" i="1"/>
  <c r="M714" i="1"/>
  <c r="N714" i="1"/>
  <c r="O714" i="1"/>
  <c r="P714" i="1"/>
  <c r="Q714" i="1"/>
  <c r="R714" i="1"/>
  <c r="S714" i="1"/>
  <c r="T714" i="1"/>
  <c r="U714" i="1"/>
  <c r="L715" i="1"/>
  <c r="M715" i="1"/>
  <c r="N715" i="1"/>
  <c r="O715" i="1"/>
  <c r="P715" i="1"/>
  <c r="Q715" i="1"/>
  <c r="R715" i="1"/>
  <c r="S715" i="1"/>
  <c r="T715" i="1"/>
  <c r="U715" i="1"/>
  <c r="L716" i="1"/>
  <c r="M716" i="1"/>
  <c r="N716" i="1"/>
  <c r="O716" i="1"/>
  <c r="P716" i="1"/>
  <c r="Q716" i="1"/>
  <c r="R716" i="1"/>
  <c r="S716" i="1"/>
  <c r="T716" i="1"/>
  <c r="U716" i="1"/>
  <c r="L717" i="1"/>
  <c r="M717" i="1"/>
  <c r="N717" i="1"/>
  <c r="O717" i="1"/>
  <c r="P717" i="1"/>
  <c r="Q717" i="1"/>
  <c r="R717" i="1"/>
  <c r="S717" i="1"/>
  <c r="T717" i="1"/>
  <c r="U717" i="1"/>
  <c r="L718" i="1"/>
  <c r="M718" i="1"/>
  <c r="N718" i="1"/>
  <c r="O718" i="1"/>
  <c r="P718" i="1"/>
  <c r="Q718" i="1"/>
  <c r="R718" i="1"/>
  <c r="S718" i="1"/>
  <c r="T718" i="1"/>
  <c r="U718" i="1"/>
  <c r="L719" i="1"/>
  <c r="M719" i="1"/>
  <c r="N719" i="1"/>
  <c r="O719" i="1"/>
  <c r="P719" i="1"/>
  <c r="Q719" i="1"/>
  <c r="R719" i="1"/>
  <c r="S719" i="1"/>
  <c r="T719" i="1"/>
  <c r="U719" i="1"/>
  <c r="L720" i="1"/>
  <c r="M720" i="1"/>
  <c r="N720" i="1"/>
  <c r="O720" i="1"/>
  <c r="P720" i="1"/>
  <c r="Q720" i="1"/>
  <c r="R720" i="1"/>
  <c r="S720" i="1"/>
  <c r="T720" i="1"/>
  <c r="U720" i="1"/>
  <c r="L721" i="1"/>
  <c r="M721" i="1"/>
  <c r="N721" i="1"/>
  <c r="O721" i="1"/>
  <c r="P721" i="1"/>
  <c r="Q721" i="1"/>
  <c r="R721" i="1"/>
  <c r="S721" i="1"/>
  <c r="T721" i="1"/>
  <c r="U721" i="1"/>
  <c r="L722" i="1"/>
  <c r="M722" i="1"/>
  <c r="N722" i="1"/>
  <c r="O722" i="1"/>
  <c r="P722" i="1"/>
  <c r="Q722" i="1"/>
  <c r="R722" i="1"/>
  <c r="S722" i="1"/>
  <c r="T722" i="1"/>
  <c r="U722" i="1"/>
  <c r="L723" i="1"/>
  <c r="M723" i="1"/>
  <c r="N723" i="1"/>
  <c r="O723" i="1"/>
  <c r="P723" i="1"/>
  <c r="Q723" i="1"/>
  <c r="R723" i="1"/>
  <c r="S723" i="1"/>
  <c r="T723" i="1"/>
  <c r="U723" i="1"/>
  <c r="L724" i="1"/>
  <c r="M724" i="1"/>
  <c r="N724" i="1"/>
  <c r="O724" i="1"/>
  <c r="P724" i="1"/>
  <c r="Q724" i="1"/>
  <c r="R724" i="1"/>
  <c r="S724" i="1"/>
  <c r="T724" i="1"/>
  <c r="U724" i="1"/>
  <c r="L725" i="1"/>
  <c r="M725" i="1"/>
  <c r="N725" i="1"/>
  <c r="O725" i="1"/>
  <c r="P725" i="1"/>
  <c r="Q725" i="1"/>
  <c r="R725" i="1"/>
  <c r="S725" i="1"/>
  <c r="T725" i="1"/>
  <c r="U725" i="1"/>
  <c r="L726" i="1"/>
  <c r="M726" i="1"/>
  <c r="N726" i="1"/>
  <c r="O726" i="1"/>
  <c r="P726" i="1"/>
  <c r="Q726" i="1"/>
  <c r="R726" i="1"/>
  <c r="S726" i="1"/>
  <c r="T726" i="1"/>
  <c r="U726" i="1"/>
  <c r="L727" i="1"/>
  <c r="M727" i="1"/>
  <c r="N727" i="1"/>
  <c r="O727" i="1"/>
  <c r="P727" i="1"/>
  <c r="Q727" i="1"/>
  <c r="R727" i="1"/>
  <c r="S727" i="1"/>
  <c r="T727" i="1"/>
  <c r="U727" i="1"/>
  <c r="L728" i="1"/>
  <c r="M728" i="1"/>
  <c r="N728" i="1"/>
  <c r="O728" i="1"/>
  <c r="P728" i="1"/>
  <c r="Q728" i="1"/>
  <c r="R728" i="1"/>
  <c r="S728" i="1"/>
  <c r="T728" i="1"/>
  <c r="U728" i="1"/>
  <c r="L729" i="1"/>
  <c r="M729" i="1"/>
  <c r="N729" i="1"/>
  <c r="O729" i="1"/>
  <c r="P729" i="1"/>
  <c r="Q729" i="1"/>
  <c r="R729" i="1"/>
  <c r="S729" i="1"/>
  <c r="T729" i="1"/>
  <c r="U729" i="1"/>
  <c r="L730" i="1"/>
  <c r="M730" i="1"/>
  <c r="N730" i="1"/>
  <c r="O730" i="1"/>
  <c r="P730" i="1"/>
  <c r="Q730" i="1"/>
  <c r="R730" i="1"/>
  <c r="S730" i="1"/>
  <c r="T730" i="1"/>
  <c r="U730" i="1"/>
  <c r="L731" i="1"/>
  <c r="M731" i="1"/>
  <c r="N731" i="1"/>
  <c r="O731" i="1"/>
  <c r="P731" i="1"/>
  <c r="Q731" i="1"/>
  <c r="R731" i="1"/>
  <c r="S731" i="1"/>
  <c r="T731" i="1"/>
  <c r="U731" i="1"/>
  <c r="L732" i="1"/>
  <c r="M732" i="1"/>
  <c r="N732" i="1"/>
  <c r="O732" i="1"/>
  <c r="P732" i="1"/>
  <c r="Q732" i="1"/>
  <c r="R732" i="1"/>
  <c r="S732" i="1"/>
  <c r="T732" i="1"/>
  <c r="U732" i="1"/>
  <c r="L733" i="1"/>
  <c r="M733" i="1"/>
  <c r="N733" i="1"/>
  <c r="O733" i="1"/>
  <c r="P733" i="1"/>
  <c r="Q733" i="1"/>
  <c r="R733" i="1"/>
  <c r="S733" i="1"/>
  <c r="T733" i="1"/>
  <c r="U733" i="1"/>
  <c r="L734" i="1"/>
  <c r="M734" i="1"/>
  <c r="N734" i="1"/>
  <c r="O734" i="1"/>
  <c r="P734" i="1"/>
  <c r="Q734" i="1"/>
  <c r="R734" i="1"/>
  <c r="S734" i="1"/>
  <c r="T734" i="1"/>
  <c r="U734" i="1"/>
  <c r="L735" i="1"/>
  <c r="M735" i="1"/>
  <c r="N735" i="1"/>
  <c r="O735" i="1"/>
  <c r="P735" i="1"/>
  <c r="Q735" i="1"/>
  <c r="R735" i="1"/>
  <c r="S735" i="1"/>
  <c r="T735" i="1"/>
  <c r="U735" i="1"/>
  <c r="L736" i="1"/>
  <c r="M736" i="1"/>
  <c r="N736" i="1"/>
  <c r="O736" i="1"/>
  <c r="P736" i="1"/>
  <c r="Q736" i="1"/>
  <c r="R736" i="1"/>
  <c r="S736" i="1"/>
  <c r="T736" i="1"/>
  <c r="U736" i="1"/>
  <c r="L737" i="1"/>
  <c r="M737" i="1"/>
  <c r="N737" i="1"/>
  <c r="O737" i="1"/>
  <c r="P737" i="1"/>
  <c r="Q737" i="1"/>
  <c r="R737" i="1"/>
  <c r="S737" i="1"/>
  <c r="T737" i="1"/>
  <c r="U737" i="1"/>
  <c r="L738" i="1"/>
  <c r="M738" i="1"/>
  <c r="N738" i="1"/>
  <c r="O738" i="1"/>
  <c r="P738" i="1"/>
  <c r="Q738" i="1"/>
  <c r="R738" i="1"/>
  <c r="S738" i="1"/>
  <c r="T738" i="1"/>
  <c r="U738" i="1"/>
  <c r="L739" i="1"/>
  <c r="M739" i="1"/>
  <c r="N739" i="1"/>
  <c r="O739" i="1"/>
  <c r="P739" i="1"/>
  <c r="Q739" i="1"/>
  <c r="R739" i="1"/>
  <c r="S739" i="1"/>
  <c r="T739" i="1"/>
  <c r="U739" i="1"/>
  <c r="L740" i="1"/>
  <c r="M740" i="1"/>
  <c r="N740" i="1"/>
  <c r="O740" i="1"/>
  <c r="P740" i="1"/>
  <c r="Q740" i="1"/>
  <c r="R740" i="1"/>
  <c r="S740" i="1"/>
  <c r="T740" i="1"/>
  <c r="U740" i="1"/>
  <c r="L741" i="1"/>
  <c r="M741" i="1"/>
  <c r="N741" i="1"/>
  <c r="O741" i="1"/>
  <c r="P741" i="1"/>
  <c r="Q741" i="1"/>
  <c r="R741" i="1"/>
  <c r="S741" i="1"/>
  <c r="T741" i="1"/>
  <c r="U741" i="1"/>
  <c r="L742" i="1"/>
  <c r="M742" i="1"/>
  <c r="N742" i="1"/>
  <c r="O742" i="1"/>
  <c r="P742" i="1"/>
  <c r="Q742" i="1"/>
  <c r="R742" i="1"/>
  <c r="S742" i="1"/>
  <c r="T742" i="1"/>
  <c r="U742" i="1"/>
  <c r="L743" i="1"/>
  <c r="M743" i="1"/>
  <c r="N743" i="1"/>
  <c r="O743" i="1"/>
  <c r="P743" i="1"/>
  <c r="Q743" i="1"/>
  <c r="R743" i="1"/>
  <c r="S743" i="1"/>
  <c r="T743" i="1"/>
  <c r="U743" i="1"/>
  <c r="L744" i="1"/>
  <c r="M744" i="1"/>
  <c r="N744" i="1"/>
  <c r="O744" i="1"/>
  <c r="P744" i="1"/>
  <c r="Q744" i="1"/>
  <c r="R744" i="1"/>
  <c r="S744" i="1"/>
  <c r="T744" i="1"/>
  <c r="U744" i="1"/>
  <c r="L745" i="1"/>
  <c r="M745" i="1"/>
  <c r="N745" i="1"/>
  <c r="O745" i="1"/>
  <c r="P745" i="1"/>
  <c r="Q745" i="1"/>
  <c r="R745" i="1"/>
  <c r="S745" i="1"/>
  <c r="T745" i="1"/>
  <c r="U745" i="1"/>
  <c r="L746" i="1"/>
  <c r="M746" i="1"/>
  <c r="N746" i="1"/>
  <c r="O746" i="1"/>
  <c r="P746" i="1"/>
  <c r="Q746" i="1"/>
  <c r="R746" i="1"/>
  <c r="S746" i="1"/>
  <c r="T746" i="1"/>
  <c r="U746" i="1"/>
  <c r="L747" i="1"/>
  <c r="M747" i="1"/>
  <c r="N747" i="1"/>
  <c r="O747" i="1"/>
  <c r="P747" i="1"/>
  <c r="Q747" i="1"/>
  <c r="R747" i="1"/>
  <c r="S747" i="1"/>
  <c r="T747" i="1"/>
  <c r="U747" i="1"/>
  <c r="L748" i="1"/>
  <c r="M748" i="1"/>
  <c r="N748" i="1"/>
  <c r="O748" i="1"/>
  <c r="P748" i="1"/>
  <c r="Q748" i="1"/>
  <c r="R748" i="1"/>
  <c r="S748" i="1"/>
  <c r="T748" i="1"/>
  <c r="U748" i="1"/>
  <c r="L749" i="1"/>
  <c r="M749" i="1"/>
  <c r="N749" i="1"/>
  <c r="O749" i="1"/>
  <c r="P749" i="1"/>
  <c r="Q749" i="1"/>
  <c r="R749" i="1"/>
  <c r="S749" i="1"/>
  <c r="T749" i="1"/>
  <c r="U749" i="1"/>
  <c r="L750" i="1"/>
  <c r="M750" i="1"/>
  <c r="N750" i="1"/>
  <c r="O750" i="1"/>
  <c r="P750" i="1"/>
  <c r="Q750" i="1"/>
  <c r="R750" i="1"/>
  <c r="S750" i="1"/>
  <c r="T750" i="1"/>
  <c r="U750" i="1"/>
  <c r="L751" i="1"/>
  <c r="M751" i="1"/>
  <c r="N751" i="1"/>
  <c r="O751" i="1"/>
  <c r="P751" i="1"/>
  <c r="Q751" i="1"/>
  <c r="R751" i="1"/>
  <c r="S751" i="1"/>
  <c r="T751" i="1"/>
  <c r="U751" i="1"/>
  <c r="L752" i="1"/>
  <c r="M752" i="1"/>
  <c r="N752" i="1"/>
  <c r="O752" i="1"/>
  <c r="P752" i="1"/>
  <c r="Q752" i="1"/>
  <c r="R752" i="1"/>
  <c r="S752" i="1"/>
  <c r="T752" i="1"/>
  <c r="U752" i="1"/>
  <c r="L753" i="1"/>
  <c r="M753" i="1"/>
  <c r="N753" i="1"/>
  <c r="O753" i="1"/>
  <c r="P753" i="1"/>
  <c r="Q753" i="1"/>
  <c r="R753" i="1"/>
  <c r="S753" i="1"/>
  <c r="T753" i="1"/>
  <c r="U753" i="1"/>
  <c r="L754" i="1"/>
  <c r="M754" i="1"/>
  <c r="N754" i="1"/>
  <c r="O754" i="1"/>
  <c r="P754" i="1"/>
  <c r="Q754" i="1"/>
  <c r="R754" i="1"/>
  <c r="S754" i="1"/>
  <c r="T754" i="1"/>
  <c r="U754" i="1"/>
  <c r="L755" i="1"/>
  <c r="M755" i="1"/>
  <c r="N755" i="1"/>
  <c r="O755" i="1"/>
  <c r="P755" i="1"/>
  <c r="Q755" i="1"/>
  <c r="R755" i="1"/>
  <c r="S755" i="1"/>
  <c r="T755" i="1"/>
  <c r="U755" i="1"/>
  <c r="L756" i="1"/>
  <c r="M756" i="1"/>
  <c r="N756" i="1"/>
  <c r="O756" i="1"/>
  <c r="P756" i="1"/>
  <c r="Q756" i="1"/>
  <c r="R756" i="1"/>
  <c r="S756" i="1"/>
  <c r="T756" i="1"/>
  <c r="U756" i="1"/>
  <c r="L757" i="1"/>
  <c r="M757" i="1"/>
  <c r="N757" i="1"/>
  <c r="O757" i="1"/>
  <c r="P757" i="1"/>
  <c r="Q757" i="1"/>
  <c r="R757" i="1"/>
  <c r="S757" i="1"/>
  <c r="T757" i="1"/>
  <c r="U757" i="1"/>
  <c r="L758" i="1"/>
  <c r="M758" i="1"/>
  <c r="N758" i="1"/>
  <c r="O758" i="1"/>
  <c r="P758" i="1"/>
  <c r="Q758" i="1"/>
  <c r="R758" i="1"/>
  <c r="S758" i="1"/>
  <c r="T758" i="1"/>
  <c r="U758" i="1"/>
  <c r="L759" i="1"/>
  <c r="M759" i="1"/>
  <c r="N759" i="1"/>
  <c r="O759" i="1"/>
  <c r="P759" i="1"/>
  <c r="Q759" i="1"/>
  <c r="R759" i="1"/>
  <c r="S759" i="1"/>
  <c r="T759" i="1"/>
  <c r="U759" i="1"/>
  <c r="L760" i="1"/>
  <c r="M760" i="1"/>
  <c r="N760" i="1"/>
  <c r="O760" i="1"/>
  <c r="P760" i="1"/>
  <c r="Q760" i="1"/>
  <c r="R760" i="1"/>
  <c r="S760" i="1"/>
  <c r="T760" i="1"/>
  <c r="U760" i="1"/>
  <c r="L761" i="1"/>
  <c r="M761" i="1"/>
  <c r="N761" i="1"/>
  <c r="O761" i="1"/>
  <c r="P761" i="1"/>
  <c r="Q761" i="1"/>
  <c r="R761" i="1"/>
  <c r="S761" i="1"/>
  <c r="T761" i="1"/>
  <c r="U761" i="1"/>
  <c r="L762" i="1"/>
  <c r="M762" i="1"/>
  <c r="N762" i="1"/>
  <c r="O762" i="1"/>
  <c r="P762" i="1"/>
  <c r="Q762" i="1"/>
  <c r="R762" i="1"/>
  <c r="S762" i="1"/>
  <c r="T762" i="1"/>
  <c r="U762" i="1"/>
  <c r="L763" i="1"/>
  <c r="M763" i="1"/>
  <c r="N763" i="1"/>
  <c r="O763" i="1"/>
  <c r="P763" i="1"/>
  <c r="Q763" i="1"/>
  <c r="R763" i="1"/>
  <c r="S763" i="1"/>
  <c r="T763" i="1"/>
  <c r="U763" i="1"/>
  <c r="L764" i="1"/>
  <c r="M764" i="1"/>
  <c r="N764" i="1"/>
  <c r="O764" i="1"/>
  <c r="P764" i="1"/>
  <c r="Q764" i="1"/>
  <c r="R764" i="1"/>
  <c r="S764" i="1"/>
  <c r="T764" i="1"/>
  <c r="U764" i="1"/>
  <c r="L765" i="1"/>
  <c r="M765" i="1"/>
  <c r="N765" i="1"/>
  <c r="O765" i="1"/>
  <c r="P765" i="1"/>
  <c r="Q765" i="1"/>
  <c r="R765" i="1"/>
  <c r="S765" i="1"/>
  <c r="T765" i="1"/>
  <c r="U765" i="1"/>
  <c r="L766" i="1"/>
  <c r="M766" i="1"/>
  <c r="N766" i="1"/>
  <c r="O766" i="1"/>
  <c r="P766" i="1"/>
  <c r="Q766" i="1"/>
  <c r="R766" i="1"/>
  <c r="S766" i="1"/>
  <c r="T766" i="1"/>
  <c r="U766" i="1"/>
  <c r="L767" i="1"/>
  <c r="M767" i="1"/>
  <c r="N767" i="1"/>
  <c r="O767" i="1"/>
  <c r="P767" i="1"/>
  <c r="Q767" i="1"/>
  <c r="R767" i="1"/>
  <c r="S767" i="1"/>
  <c r="T767" i="1"/>
  <c r="U767" i="1"/>
  <c r="L768" i="1"/>
  <c r="M768" i="1"/>
  <c r="N768" i="1"/>
  <c r="O768" i="1"/>
  <c r="P768" i="1"/>
  <c r="Q768" i="1"/>
  <c r="R768" i="1"/>
  <c r="S768" i="1"/>
  <c r="T768" i="1"/>
  <c r="U768" i="1"/>
  <c r="L769" i="1"/>
  <c r="M769" i="1"/>
  <c r="N769" i="1"/>
  <c r="O769" i="1"/>
  <c r="P769" i="1"/>
  <c r="Q769" i="1"/>
  <c r="R769" i="1"/>
  <c r="S769" i="1"/>
  <c r="T769" i="1"/>
  <c r="U769" i="1"/>
  <c r="L770" i="1"/>
  <c r="M770" i="1"/>
  <c r="N770" i="1"/>
  <c r="O770" i="1"/>
  <c r="P770" i="1"/>
  <c r="Q770" i="1"/>
  <c r="R770" i="1"/>
  <c r="S770" i="1"/>
  <c r="T770" i="1"/>
  <c r="U770" i="1"/>
  <c r="L771" i="1"/>
  <c r="M771" i="1"/>
  <c r="N771" i="1"/>
  <c r="O771" i="1"/>
  <c r="P771" i="1"/>
  <c r="Q771" i="1"/>
  <c r="R771" i="1"/>
  <c r="S771" i="1"/>
  <c r="T771" i="1"/>
  <c r="U771" i="1"/>
  <c r="L772" i="1"/>
  <c r="M772" i="1"/>
  <c r="N772" i="1"/>
  <c r="O772" i="1"/>
  <c r="P772" i="1"/>
  <c r="Q772" i="1"/>
  <c r="R772" i="1"/>
  <c r="S772" i="1"/>
  <c r="T772" i="1"/>
  <c r="U772" i="1"/>
  <c r="L773" i="1"/>
  <c r="M773" i="1"/>
  <c r="N773" i="1"/>
  <c r="O773" i="1"/>
  <c r="P773" i="1"/>
  <c r="Q773" i="1"/>
  <c r="R773" i="1"/>
  <c r="S773" i="1"/>
  <c r="T773" i="1"/>
  <c r="U773" i="1"/>
  <c r="L774" i="1"/>
  <c r="M774" i="1"/>
  <c r="N774" i="1"/>
  <c r="O774" i="1"/>
  <c r="P774" i="1"/>
  <c r="Q774" i="1"/>
  <c r="R774" i="1"/>
  <c r="S774" i="1"/>
  <c r="T774" i="1"/>
  <c r="U774" i="1"/>
  <c r="L775" i="1"/>
  <c r="M775" i="1"/>
  <c r="N775" i="1"/>
  <c r="O775" i="1"/>
  <c r="P775" i="1"/>
  <c r="Q775" i="1"/>
  <c r="R775" i="1"/>
  <c r="S775" i="1"/>
  <c r="T775" i="1"/>
  <c r="U775" i="1"/>
  <c r="L776" i="1"/>
  <c r="M776" i="1"/>
  <c r="N776" i="1"/>
  <c r="O776" i="1"/>
  <c r="P776" i="1"/>
  <c r="Q776" i="1"/>
  <c r="R776" i="1"/>
  <c r="S776" i="1"/>
  <c r="T776" i="1"/>
  <c r="U776" i="1"/>
  <c r="L777" i="1"/>
  <c r="M777" i="1"/>
  <c r="N777" i="1"/>
  <c r="O777" i="1"/>
  <c r="P777" i="1"/>
  <c r="Q777" i="1"/>
  <c r="R777" i="1"/>
  <c r="S777" i="1"/>
  <c r="T777" i="1"/>
  <c r="U777" i="1"/>
  <c r="L778" i="1"/>
  <c r="M778" i="1"/>
  <c r="N778" i="1"/>
  <c r="O778" i="1"/>
  <c r="P778" i="1"/>
  <c r="Q778" i="1"/>
  <c r="R778" i="1"/>
  <c r="S778" i="1"/>
  <c r="T778" i="1"/>
  <c r="U778" i="1"/>
  <c r="L779" i="1"/>
  <c r="M779" i="1"/>
  <c r="N779" i="1"/>
  <c r="O779" i="1"/>
  <c r="P779" i="1"/>
  <c r="Q779" i="1"/>
  <c r="R779" i="1"/>
  <c r="S779" i="1"/>
  <c r="T779" i="1"/>
  <c r="U779" i="1"/>
  <c r="L780" i="1"/>
  <c r="M780" i="1"/>
  <c r="N780" i="1"/>
  <c r="O780" i="1"/>
  <c r="P780" i="1"/>
  <c r="Q780" i="1"/>
  <c r="R780" i="1"/>
  <c r="S780" i="1"/>
  <c r="T780" i="1"/>
  <c r="U780" i="1"/>
  <c r="L781" i="1"/>
  <c r="M781" i="1"/>
  <c r="N781" i="1"/>
  <c r="O781" i="1"/>
  <c r="P781" i="1"/>
  <c r="Q781" i="1"/>
  <c r="R781" i="1"/>
  <c r="S781" i="1"/>
  <c r="T781" i="1"/>
  <c r="U781" i="1"/>
  <c r="L782" i="1"/>
  <c r="M782" i="1"/>
  <c r="N782" i="1"/>
  <c r="O782" i="1"/>
  <c r="P782" i="1"/>
  <c r="Q782" i="1"/>
  <c r="R782" i="1"/>
  <c r="S782" i="1"/>
  <c r="T782" i="1"/>
  <c r="U782" i="1"/>
  <c r="L783" i="1"/>
  <c r="M783" i="1"/>
  <c r="N783" i="1"/>
  <c r="O783" i="1"/>
  <c r="P783" i="1"/>
  <c r="Q783" i="1"/>
  <c r="R783" i="1"/>
  <c r="S783" i="1"/>
  <c r="T783" i="1"/>
  <c r="U783" i="1"/>
  <c r="L784" i="1"/>
  <c r="M784" i="1"/>
  <c r="N784" i="1"/>
  <c r="O784" i="1"/>
  <c r="P784" i="1"/>
  <c r="Q784" i="1"/>
  <c r="R784" i="1"/>
  <c r="S784" i="1"/>
  <c r="T784" i="1"/>
  <c r="U784" i="1"/>
  <c r="L785" i="1"/>
  <c r="M785" i="1"/>
  <c r="N785" i="1"/>
  <c r="O785" i="1"/>
  <c r="P785" i="1"/>
  <c r="Q785" i="1"/>
  <c r="R785" i="1"/>
  <c r="S785" i="1"/>
  <c r="T785" i="1"/>
  <c r="U785" i="1"/>
  <c r="L786" i="1"/>
  <c r="M786" i="1"/>
  <c r="N786" i="1"/>
  <c r="O786" i="1"/>
  <c r="P786" i="1"/>
  <c r="Q786" i="1"/>
  <c r="R786" i="1"/>
  <c r="S786" i="1"/>
  <c r="T786" i="1"/>
  <c r="U786" i="1"/>
  <c r="L787" i="1"/>
  <c r="M787" i="1"/>
  <c r="N787" i="1"/>
  <c r="O787" i="1"/>
  <c r="P787" i="1"/>
  <c r="Q787" i="1"/>
  <c r="R787" i="1"/>
  <c r="S787" i="1"/>
  <c r="T787" i="1"/>
  <c r="U787" i="1"/>
  <c r="L788" i="1"/>
  <c r="M788" i="1"/>
  <c r="N788" i="1"/>
  <c r="O788" i="1"/>
  <c r="P788" i="1"/>
  <c r="Q788" i="1"/>
  <c r="R788" i="1"/>
  <c r="S788" i="1"/>
  <c r="T788" i="1"/>
  <c r="U788" i="1"/>
  <c r="L789" i="1"/>
  <c r="M789" i="1"/>
  <c r="N789" i="1"/>
  <c r="O789" i="1"/>
  <c r="P789" i="1"/>
  <c r="Q789" i="1"/>
  <c r="R789" i="1"/>
  <c r="S789" i="1"/>
  <c r="T789" i="1"/>
  <c r="U789" i="1"/>
  <c r="L790" i="1"/>
  <c r="M790" i="1"/>
  <c r="N790" i="1"/>
  <c r="O790" i="1"/>
  <c r="P790" i="1"/>
  <c r="Q790" i="1"/>
  <c r="R790" i="1"/>
  <c r="S790" i="1"/>
  <c r="T790" i="1"/>
  <c r="U790" i="1"/>
  <c r="L791" i="1"/>
  <c r="M791" i="1"/>
  <c r="N791" i="1"/>
  <c r="O791" i="1"/>
  <c r="P791" i="1"/>
  <c r="Q791" i="1"/>
  <c r="R791" i="1"/>
  <c r="S791" i="1"/>
  <c r="T791" i="1"/>
  <c r="U791" i="1"/>
  <c r="L792" i="1"/>
  <c r="M792" i="1"/>
  <c r="N792" i="1"/>
  <c r="O792" i="1"/>
  <c r="P792" i="1"/>
  <c r="Q792" i="1"/>
  <c r="R792" i="1"/>
  <c r="S792" i="1"/>
  <c r="T792" i="1"/>
  <c r="U792" i="1"/>
  <c r="L793" i="1"/>
  <c r="M793" i="1"/>
  <c r="N793" i="1"/>
  <c r="O793" i="1"/>
  <c r="P793" i="1"/>
  <c r="Q793" i="1"/>
  <c r="R793" i="1"/>
  <c r="S793" i="1"/>
  <c r="T793" i="1"/>
  <c r="U793" i="1"/>
  <c r="L794" i="1"/>
  <c r="M794" i="1"/>
  <c r="N794" i="1"/>
  <c r="O794" i="1"/>
  <c r="P794" i="1"/>
  <c r="Q794" i="1"/>
  <c r="R794" i="1"/>
  <c r="S794" i="1"/>
  <c r="T794" i="1"/>
  <c r="U794" i="1"/>
  <c r="L795" i="1"/>
  <c r="M795" i="1"/>
  <c r="N795" i="1"/>
  <c r="O795" i="1"/>
  <c r="P795" i="1"/>
  <c r="Q795" i="1"/>
  <c r="R795" i="1"/>
  <c r="S795" i="1"/>
  <c r="T795" i="1"/>
  <c r="U795" i="1"/>
  <c r="L796" i="1"/>
  <c r="M796" i="1"/>
  <c r="N796" i="1"/>
  <c r="O796" i="1"/>
  <c r="P796" i="1"/>
  <c r="Q796" i="1"/>
  <c r="R796" i="1"/>
  <c r="S796" i="1"/>
  <c r="T796" i="1"/>
  <c r="U796" i="1"/>
  <c r="L797" i="1"/>
  <c r="M797" i="1"/>
  <c r="N797" i="1"/>
  <c r="O797" i="1"/>
  <c r="P797" i="1"/>
  <c r="Q797" i="1"/>
  <c r="R797" i="1"/>
  <c r="S797" i="1"/>
  <c r="T797" i="1"/>
  <c r="U797" i="1"/>
  <c r="L798" i="1"/>
  <c r="M798" i="1"/>
  <c r="N798" i="1"/>
  <c r="O798" i="1"/>
  <c r="P798" i="1"/>
  <c r="Q798" i="1"/>
  <c r="R798" i="1"/>
  <c r="S798" i="1"/>
  <c r="T798" i="1"/>
  <c r="U798" i="1"/>
  <c r="L799" i="1"/>
  <c r="M799" i="1"/>
  <c r="N799" i="1"/>
  <c r="O799" i="1"/>
  <c r="P799" i="1"/>
  <c r="Q799" i="1"/>
  <c r="R799" i="1"/>
  <c r="S799" i="1"/>
  <c r="T799" i="1"/>
  <c r="U799" i="1"/>
  <c r="L800" i="1"/>
  <c r="M800" i="1"/>
  <c r="N800" i="1"/>
  <c r="O800" i="1"/>
  <c r="P800" i="1"/>
  <c r="Q800" i="1"/>
  <c r="R800" i="1"/>
  <c r="S800" i="1"/>
  <c r="T800" i="1"/>
  <c r="U800" i="1"/>
  <c r="L801" i="1"/>
  <c r="M801" i="1"/>
  <c r="N801" i="1"/>
  <c r="O801" i="1"/>
  <c r="P801" i="1"/>
  <c r="Q801" i="1"/>
  <c r="R801" i="1"/>
  <c r="S801" i="1"/>
  <c r="T801" i="1"/>
  <c r="U801" i="1"/>
  <c r="L802" i="1"/>
  <c r="M802" i="1"/>
  <c r="N802" i="1"/>
  <c r="O802" i="1"/>
  <c r="P802" i="1"/>
  <c r="Q802" i="1"/>
  <c r="R802" i="1"/>
  <c r="S802" i="1"/>
  <c r="T802" i="1"/>
  <c r="U802" i="1"/>
  <c r="L803" i="1"/>
  <c r="M803" i="1"/>
  <c r="N803" i="1"/>
  <c r="O803" i="1"/>
  <c r="P803" i="1"/>
  <c r="Q803" i="1"/>
  <c r="R803" i="1"/>
  <c r="S803" i="1"/>
  <c r="T803" i="1"/>
  <c r="U803" i="1"/>
  <c r="L804" i="1"/>
  <c r="M804" i="1"/>
  <c r="N804" i="1"/>
  <c r="O804" i="1"/>
  <c r="P804" i="1"/>
  <c r="Q804" i="1"/>
  <c r="R804" i="1"/>
  <c r="S804" i="1"/>
  <c r="T804" i="1"/>
  <c r="U804" i="1"/>
  <c r="L805" i="1"/>
  <c r="M805" i="1"/>
  <c r="N805" i="1"/>
  <c r="O805" i="1"/>
  <c r="P805" i="1"/>
  <c r="Q805" i="1"/>
  <c r="R805" i="1"/>
  <c r="S805" i="1"/>
  <c r="T805" i="1"/>
  <c r="U805" i="1"/>
  <c r="L806" i="1"/>
  <c r="M806" i="1"/>
  <c r="N806" i="1"/>
  <c r="O806" i="1"/>
  <c r="P806" i="1"/>
  <c r="Q806" i="1"/>
  <c r="R806" i="1"/>
  <c r="S806" i="1"/>
  <c r="T806" i="1"/>
  <c r="U806" i="1"/>
  <c r="L807" i="1"/>
  <c r="M807" i="1"/>
  <c r="N807" i="1"/>
  <c r="O807" i="1"/>
  <c r="P807" i="1"/>
  <c r="Q807" i="1"/>
  <c r="R807" i="1"/>
  <c r="S807" i="1"/>
  <c r="T807" i="1"/>
  <c r="U807" i="1"/>
  <c r="L808" i="1"/>
  <c r="M808" i="1"/>
  <c r="N808" i="1"/>
  <c r="O808" i="1"/>
  <c r="P808" i="1"/>
  <c r="Q808" i="1"/>
  <c r="R808" i="1"/>
  <c r="S808" i="1"/>
  <c r="T808" i="1"/>
  <c r="U808" i="1"/>
  <c r="L809" i="1"/>
  <c r="M809" i="1"/>
  <c r="N809" i="1"/>
  <c r="O809" i="1"/>
  <c r="P809" i="1"/>
  <c r="Q809" i="1"/>
  <c r="R809" i="1"/>
  <c r="S809" i="1"/>
  <c r="T809" i="1"/>
  <c r="U809" i="1"/>
  <c r="L810" i="1"/>
  <c r="M810" i="1"/>
  <c r="N810" i="1"/>
  <c r="O810" i="1"/>
  <c r="P810" i="1"/>
  <c r="Q810" i="1"/>
  <c r="R810" i="1"/>
  <c r="S810" i="1"/>
  <c r="T810" i="1"/>
  <c r="U810" i="1"/>
  <c r="L811" i="1"/>
  <c r="M811" i="1"/>
  <c r="N811" i="1"/>
  <c r="O811" i="1"/>
  <c r="P811" i="1"/>
  <c r="Q811" i="1"/>
  <c r="R811" i="1"/>
  <c r="S811" i="1"/>
  <c r="T811" i="1"/>
  <c r="U811" i="1"/>
  <c r="L812" i="1"/>
  <c r="M812" i="1"/>
  <c r="N812" i="1"/>
  <c r="O812" i="1"/>
  <c r="P812" i="1"/>
  <c r="Q812" i="1"/>
  <c r="R812" i="1"/>
  <c r="S812" i="1"/>
  <c r="T812" i="1"/>
  <c r="U812" i="1"/>
  <c r="L813" i="1"/>
  <c r="M813" i="1"/>
  <c r="N813" i="1"/>
  <c r="O813" i="1"/>
  <c r="P813" i="1"/>
  <c r="Q813" i="1"/>
  <c r="R813" i="1"/>
  <c r="S813" i="1"/>
  <c r="T813" i="1"/>
  <c r="U813" i="1"/>
  <c r="L814" i="1"/>
  <c r="M814" i="1"/>
  <c r="N814" i="1"/>
  <c r="O814" i="1"/>
  <c r="P814" i="1"/>
  <c r="Q814" i="1"/>
  <c r="R814" i="1"/>
  <c r="S814" i="1"/>
  <c r="T814" i="1"/>
  <c r="U814" i="1"/>
  <c r="L815" i="1"/>
  <c r="M815" i="1"/>
  <c r="N815" i="1"/>
  <c r="O815" i="1"/>
  <c r="P815" i="1"/>
  <c r="Q815" i="1"/>
  <c r="R815" i="1"/>
  <c r="S815" i="1"/>
  <c r="T815" i="1"/>
  <c r="U815" i="1"/>
  <c r="L816" i="1"/>
  <c r="M816" i="1"/>
  <c r="N816" i="1"/>
  <c r="O816" i="1"/>
  <c r="P816" i="1"/>
  <c r="Q816" i="1"/>
  <c r="R816" i="1"/>
  <c r="S816" i="1"/>
  <c r="T816" i="1"/>
  <c r="U816" i="1"/>
  <c r="L817" i="1"/>
  <c r="M817" i="1"/>
  <c r="N817" i="1"/>
  <c r="O817" i="1"/>
  <c r="P817" i="1"/>
  <c r="Q817" i="1"/>
  <c r="R817" i="1"/>
  <c r="S817" i="1"/>
  <c r="T817" i="1"/>
  <c r="U817" i="1"/>
  <c r="L818" i="1"/>
  <c r="M818" i="1"/>
  <c r="N818" i="1"/>
  <c r="O818" i="1"/>
  <c r="P818" i="1"/>
  <c r="Q818" i="1"/>
  <c r="R818" i="1"/>
  <c r="S818" i="1"/>
  <c r="T818" i="1"/>
  <c r="U818" i="1"/>
  <c r="L819" i="1"/>
  <c r="M819" i="1"/>
  <c r="N819" i="1"/>
  <c r="O819" i="1"/>
  <c r="P819" i="1"/>
  <c r="Q819" i="1"/>
  <c r="R819" i="1"/>
  <c r="S819" i="1"/>
  <c r="T819" i="1"/>
  <c r="U819" i="1"/>
  <c r="L820" i="1"/>
  <c r="M820" i="1"/>
  <c r="N820" i="1"/>
  <c r="O820" i="1"/>
  <c r="P820" i="1"/>
  <c r="Q820" i="1"/>
  <c r="R820" i="1"/>
  <c r="S820" i="1"/>
  <c r="T820" i="1"/>
  <c r="U820" i="1"/>
  <c r="L821" i="1"/>
  <c r="M821" i="1"/>
  <c r="N821" i="1"/>
  <c r="O821" i="1"/>
  <c r="P821" i="1"/>
  <c r="Q821" i="1"/>
  <c r="R821" i="1"/>
  <c r="S821" i="1"/>
  <c r="T821" i="1"/>
  <c r="U821" i="1"/>
  <c r="L822" i="1"/>
  <c r="M822" i="1"/>
  <c r="N822" i="1"/>
  <c r="O822" i="1"/>
  <c r="P822" i="1"/>
  <c r="Q822" i="1"/>
  <c r="R822" i="1"/>
  <c r="S822" i="1"/>
  <c r="T822" i="1"/>
  <c r="U822" i="1"/>
  <c r="L823" i="1"/>
  <c r="M823" i="1"/>
  <c r="N823" i="1"/>
  <c r="O823" i="1"/>
  <c r="P823" i="1"/>
  <c r="Q823" i="1"/>
  <c r="R823" i="1"/>
  <c r="S823" i="1"/>
  <c r="T823" i="1"/>
  <c r="U823" i="1"/>
  <c r="L824" i="1"/>
  <c r="M824" i="1"/>
  <c r="N824" i="1"/>
  <c r="O824" i="1"/>
  <c r="P824" i="1"/>
  <c r="Q824" i="1"/>
  <c r="R824" i="1"/>
  <c r="S824" i="1"/>
  <c r="T824" i="1"/>
  <c r="U824" i="1"/>
  <c r="L825" i="1"/>
  <c r="M825" i="1"/>
  <c r="N825" i="1"/>
  <c r="O825" i="1"/>
  <c r="P825" i="1"/>
  <c r="Q825" i="1"/>
  <c r="R825" i="1"/>
  <c r="S825" i="1"/>
  <c r="T825" i="1"/>
  <c r="U825" i="1"/>
  <c r="L826" i="1"/>
  <c r="M826" i="1"/>
  <c r="N826" i="1"/>
  <c r="O826" i="1"/>
  <c r="P826" i="1"/>
  <c r="Q826" i="1"/>
  <c r="R826" i="1"/>
  <c r="S826" i="1"/>
  <c r="T826" i="1"/>
  <c r="U826" i="1"/>
  <c r="L827" i="1"/>
  <c r="M827" i="1"/>
  <c r="N827" i="1"/>
  <c r="O827" i="1"/>
  <c r="P827" i="1"/>
  <c r="Q827" i="1"/>
  <c r="R827" i="1"/>
  <c r="S827" i="1"/>
  <c r="T827" i="1"/>
  <c r="U827" i="1"/>
  <c r="L828" i="1"/>
  <c r="M828" i="1"/>
  <c r="N828" i="1"/>
  <c r="O828" i="1"/>
  <c r="P828" i="1"/>
  <c r="Q828" i="1"/>
  <c r="R828" i="1"/>
  <c r="S828" i="1"/>
  <c r="T828" i="1"/>
  <c r="U828" i="1"/>
  <c r="L829" i="1"/>
  <c r="M829" i="1"/>
  <c r="N829" i="1"/>
  <c r="O829" i="1"/>
  <c r="P829" i="1"/>
  <c r="Q829" i="1"/>
  <c r="R829" i="1"/>
  <c r="S829" i="1"/>
  <c r="T829" i="1"/>
  <c r="U829" i="1"/>
  <c r="L830" i="1"/>
  <c r="M830" i="1"/>
  <c r="N830" i="1"/>
  <c r="O830" i="1"/>
  <c r="P830" i="1"/>
  <c r="Q830" i="1"/>
  <c r="R830" i="1"/>
  <c r="S830" i="1"/>
  <c r="T830" i="1"/>
  <c r="U830" i="1"/>
  <c r="L831" i="1"/>
  <c r="M831" i="1"/>
  <c r="N831" i="1"/>
  <c r="O831" i="1"/>
  <c r="P831" i="1"/>
  <c r="Q831" i="1"/>
  <c r="R831" i="1"/>
  <c r="S831" i="1"/>
  <c r="T831" i="1"/>
  <c r="U831" i="1"/>
  <c r="L832" i="1"/>
  <c r="M832" i="1"/>
  <c r="N832" i="1"/>
  <c r="O832" i="1"/>
  <c r="P832" i="1"/>
  <c r="Q832" i="1"/>
  <c r="R832" i="1"/>
  <c r="S832" i="1"/>
  <c r="T832" i="1"/>
  <c r="U832" i="1"/>
  <c r="L833" i="1"/>
  <c r="M833" i="1"/>
  <c r="N833" i="1"/>
  <c r="O833" i="1"/>
  <c r="P833" i="1"/>
  <c r="Q833" i="1"/>
  <c r="R833" i="1"/>
  <c r="S833" i="1"/>
  <c r="T833" i="1"/>
  <c r="U833" i="1"/>
  <c r="L834" i="1"/>
  <c r="M834" i="1"/>
  <c r="N834" i="1"/>
  <c r="O834" i="1"/>
  <c r="P834" i="1"/>
  <c r="Q834" i="1"/>
  <c r="R834" i="1"/>
  <c r="S834" i="1"/>
  <c r="T834" i="1"/>
  <c r="U834" i="1"/>
  <c r="L835" i="1"/>
  <c r="M835" i="1"/>
  <c r="N835" i="1"/>
  <c r="O835" i="1"/>
  <c r="P835" i="1"/>
  <c r="Q835" i="1"/>
  <c r="R835" i="1"/>
  <c r="S835" i="1"/>
  <c r="T835" i="1"/>
  <c r="U835" i="1"/>
  <c r="L836" i="1"/>
  <c r="M836" i="1"/>
  <c r="N836" i="1"/>
  <c r="O836" i="1"/>
  <c r="P836" i="1"/>
  <c r="Q836" i="1"/>
  <c r="R836" i="1"/>
  <c r="S836" i="1"/>
  <c r="T836" i="1"/>
  <c r="U836" i="1"/>
  <c r="L837" i="1"/>
  <c r="M837" i="1"/>
  <c r="N837" i="1"/>
  <c r="O837" i="1"/>
  <c r="P837" i="1"/>
  <c r="Q837" i="1"/>
  <c r="R837" i="1"/>
  <c r="S837" i="1"/>
  <c r="T837" i="1"/>
  <c r="U837" i="1"/>
  <c r="L838" i="1"/>
  <c r="M838" i="1"/>
  <c r="N838" i="1"/>
  <c r="O838" i="1"/>
  <c r="P838" i="1"/>
  <c r="Q838" i="1"/>
  <c r="R838" i="1"/>
  <c r="S838" i="1"/>
  <c r="T838" i="1"/>
  <c r="U838" i="1"/>
  <c r="L839" i="1"/>
  <c r="M839" i="1"/>
  <c r="N839" i="1"/>
  <c r="O839" i="1"/>
  <c r="P839" i="1"/>
  <c r="Q839" i="1"/>
  <c r="R839" i="1"/>
  <c r="S839" i="1"/>
  <c r="T839" i="1"/>
  <c r="U839" i="1"/>
  <c r="L840" i="1"/>
  <c r="M840" i="1"/>
  <c r="N840" i="1"/>
  <c r="O840" i="1"/>
  <c r="P840" i="1"/>
  <c r="Q840" i="1"/>
  <c r="R840" i="1"/>
  <c r="S840" i="1"/>
  <c r="T840" i="1"/>
  <c r="U840" i="1"/>
  <c r="L841" i="1"/>
  <c r="M841" i="1"/>
  <c r="N841" i="1"/>
  <c r="O841" i="1"/>
  <c r="P841" i="1"/>
  <c r="Q841" i="1"/>
  <c r="R841" i="1"/>
  <c r="S841" i="1"/>
  <c r="T841" i="1"/>
  <c r="U841" i="1"/>
  <c r="L842" i="1"/>
  <c r="M842" i="1"/>
  <c r="N842" i="1"/>
  <c r="O842" i="1"/>
  <c r="P842" i="1"/>
  <c r="Q842" i="1"/>
  <c r="R842" i="1"/>
  <c r="S842" i="1"/>
  <c r="T842" i="1"/>
  <c r="U842" i="1"/>
  <c r="L843" i="1"/>
  <c r="M843" i="1"/>
  <c r="N843" i="1"/>
  <c r="O843" i="1"/>
  <c r="P843" i="1"/>
  <c r="Q843" i="1"/>
  <c r="R843" i="1"/>
  <c r="S843" i="1"/>
  <c r="T843" i="1"/>
  <c r="U843" i="1"/>
  <c r="L844" i="1"/>
  <c r="M844" i="1"/>
  <c r="N844" i="1"/>
  <c r="O844" i="1"/>
  <c r="P844" i="1"/>
  <c r="Q844" i="1"/>
  <c r="R844" i="1"/>
  <c r="S844" i="1"/>
  <c r="T844" i="1"/>
  <c r="U844" i="1"/>
  <c r="L845" i="1"/>
  <c r="M845" i="1"/>
  <c r="N845" i="1"/>
  <c r="O845" i="1"/>
  <c r="P845" i="1"/>
  <c r="Q845" i="1"/>
  <c r="R845" i="1"/>
  <c r="S845" i="1"/>
  <c r="T845" i="1"/>
  <c r="U845" i="1"/>
  <c r="L846" i="1"/>
  <c r="M846" i="1"/>
  <c r="N846" i="1"/>
  <c r="O846" i="1"/>
  <c r="P846" i="1"/>
  <c r="Q846" i="1"/>
  <c r="R846" i="1"/>
  <c r="S846" i="1"/>
  <c r="T846" i="1"/>
  <c r="U846" i="1"/>
  <c r="L847" i="1"/>
  <c r="M847" i="1"/>
  <c r="N847" i="1"/>
  <c r="O847" i="1"/>
  <c r="P847" i="1"/>
  <c r="Q847" i="1"/>
  <c r="R847" i="1"/>
  <c r="S847" i="1"/>
  <c r="T847" i="1"/>
  <c r="U847" i="1"/>
  <c r="L848" i="1"/>
  <c r="M848" i="1"/>
  <c r="N848" i="1"/>
  <c r="O848" i="1"/>
  <c r="P848" i="1"/>
  <c r="Q848" i="1"/>
  <c r="R848" i="1"/>
  <c r="S848" i="1"/>
  <c r="T848" i="1"/>
  <c r="U848" i="1"/>
  <c r="L849" i="1"/>
  <c r="M849" i="1"/>
  <c r="N849" i="1"/>
  <c r="O849" i="1"/>
  <c r="P849" i="1"/>
  <c r="Q849" i="1"/>
  <c r="R849" i="1"/>
  <c r="S849" i="1"/>
  <c r="T849" i="1"/>
  <c r="U849" i="1"/>
  <c r="L850" i="1"/>
  <c r="M850" i="1"/>
  <c r="N850" i="1"/>
  <c r="O850" i="1"/>
  <c r="P850" i="1"/>
  <c r="Q850" i="1"/>
  <c r="R850" i="1"/>
  <c r="S850" i="1"/>
  <c r="T850" i="1"/>
  <c r="U850" i="1"/>
  <c r="L851" i="1"/>
  <c r="M851" i="1"/>
  <c r="N851" i="1"/>
  <c r="O851" i="1"/>
  <c r="P851" i="1"/>
  <c r="Q851" i="1"/>
  <c r="R851" i="1"/>
  <c r="S851" i="1"/>
  <c r="T851" i="1"/>
  <c r="U851" i="1"/>
  <c r="L852" i="1"/>
  <c r="M852" i="1"/>
  <c r="N852" i="1"/>
  <c r="O852" i="1"/>
  <c r="P852" i="1"/>
  <c r="Q852" i="1"/>
  <c r="R852" i="1"/>
  <c r="S852" i="1"/>
  <c r="T852" i="1"/>
  <c r="U852" i="1"/>
  <c r="L853" i="1"/>
  <c r="M853" i="1"/>
  <c r="N853" i="1"/>
  <c r="O853" i="1"/>
  <c r="P853" i="1"/>
  <c r="Q853" i="1"/>
  <c r="R853" i="1"/>
  <c r="S853" i="1"/>
  <c r="T853" i="1"/>
  <c r="U853" i="1"/>
  <c r="L854" i="1"/>
  <c r="M854" i="1"/>
  <c r="N854" i="1"/>
  <c r="O854" i="1"/>
  <c r="P854" i="1"/>
  <c r="Q854" i="1"/>
  <c r="R854" i="1"/>
  <c r="S854" i="1"/>
  <c r="T854" i="1"/>
  <c r="U854" i="1"/>
  <c r="L855" i="1"/>
  <c r="M855" i="1"/>
  <c r="N855" i="1"/>
  <c r="O855" i="1"/>
  <c r="P855" i="1"/>
  <c r="Q855" i="1"/>
  <c r="R855" i="1"/>
  <c r="S855" i="1"/>
  <c r="T855" i="1"/>
  <c r="U855" i="1"/>
  <c r="L856" i="1"/>
  <c r="M856" i="1"/>
  <c r="N856" i="1"/>
  <c r="O856" i="1"/>
  <c r="P856" i="1"/>
  <c r="Q856" i="1"/>
  <c r="R856" i="1"/>
  <c r="S856" i="1"/>
  <c r="T856" i="1"/>
  <c r="U856" i="1"/>
  <c r="L857" i="1"/>
  <c r="M857" i="1"/>
  <c r="N857" i="1"/>
  <c r="O857" i="1"/>
  <c r="P857" i="1"/>
  <c r="Q857" i="1"/>
  <c r="R857" i="1"/>
  <c r="S857" i="1"/>
  <c r="T857" i="1"/>
  <c r="U857" i="1"/>
  <c r="L858" i="1"/>
  <c r="M858" i="1"/>
  <c r="N858" i="1"/>
  <c r="O858" i="1"/>
  <c r="P858" i="1"/>
  <c r="Q858" i="1"/>
  <c r="R858" i="1"/>
  <c r="S858" i="1"/>
  <c r="T858" i="1"/>
  <c r="U858" i="1"/>
  <c r="L859" i="1"/>
  <c r="M859" i="1"/>
  <c r="N859" i="1"/>
  <c r="O859" i="1"/>
  <c r="P859" i="1"/>
  <c r="Q859" i="1"/>
  <c r="R859" i="1"/>
  <c r="S859" i="1"/>
  <c r="T859" i="1"/>
  <c r="U859" i="1"/>
  <c r="L860" i="1"/>
  <c r="M860" i="1"/>
  <c r="N860" i="1"/>
  <c r="O860" i="1"/>
  <c r="P860" i="1"/>
  <c r="Q860" i="1"/>
  <c r="R860" i="1"/>
  <c r="S860" i="1"/>
  <c r="T860" i="1"/>
  <c r="U860" i="1"/>
  <c r="L861" i="1"/>
  <c r="M861" i="1"/>
  <c r="N861" i="1"/>
  <c r="O861" i="1"/>
  <c r="P861" i="1"/>
  <c r="Q861" i="1"/>
  <c r="R861" i="1"/>
  <c r="S861" i="1"/>
  <c r="T861" i="1"/>
  <c r="U861" i="1"/>
  <c r="L862" i="1"/>
  <c r="M862" i="1"/>
  <c r="N862" i="1"/>
  <c r="O862" i="1"/>
  <c r="P862" i="1"/>
  <c r="Q862" i="1"/>
  <c r="R862" i="1"/>
  <c r="S862" i="1"/>
  <c r="T862" i="1"/>
  <c r="U862" i="1"/>
  <c r="L863" i="1"/>
  <c r="M863" i="1"/>
  <c r="N863" i="1"/>
  <c r="O863" i="1"/>
  <c r="P863" i="1"/>
  <c r="Q863" i="1"/>
  <c r="R863" i="1"/>
  <c r="S863" i="1"/>
  <c r="T863" i="1"/>
  <c r="U863" i="1"/>
  <c r="L864" i="1"/>
  <c r="M864" i="1"/>
  <c r="N864" i="1"/>
  <c r="O864" i="1"/>
  <c r="P864" i="1"/>
  <c r="Q864" i="1"/>
  <c r="R864" i="1"/>
  <c r="S864" i="1"/>
  <c r="T864" i="1"/>
  <c r="U864" i="1"/>
  <c r="L865" i="1"/>
  <c r="M865" i="1"/>
  <c r="N865" i="1"/>
  <c r="O865" i="1"/>
  <c r="P865" i="1"/>
  <c r="Q865" i="1"/>
  <c r="R865" i="1"/>
  <c r="S865" i="1"/>
  <c r="T865" i="1"/>
  <c r="U865" i="1"/>
  <c r="L866" i="1"/>
  <c r="M866" i="1"/>
  <c r="N866" i="1"/>
  <c r="O866" i="1"/>
  <c r="P866" i="1"/>
  <c r="Q866" i="1"/>
  <c r="R866" i="1"/>
  <c r="S866" i="1"/>
  <c r="T866" i="1"/>
  <c r="U866" i="1"/>
  <c r="L867" i="1"/>
  <c r="M867" i="1"/>
  <c r="N867" i="1"/>
  <c r="O867" i="1"/>
  <c r="P867" i="1"/>
  <c r="Q867" i="1"/>
  <c r="R867" i="1"/>
  <c r="S867" i="1"/>
  <c r="T867" i="1"/>
  <c r="U867" i="1"/>
  <c r="L868" i="1"/>
  <c r="M868" i="1"/>
  <c r="N868" i="1"/>
  <c r="O868" i="1"/>
  <c r="P868" i="1"/>
  <c r="Q868" i="1"/>
  <c r="R868" i="1"/>
  <c r="S868" i="1"/>
  <c r="T868" i="1"/>
  <c r="U868" i="1"/>
  <c r="L869" i="1"/>
  <c r="M869" i="1"/>
  <c r="N869" i="1"/>
  <c r="O869" i="1"/>
  <c r="P869" i="1"/>
  <c r="Q869" i="1"/>
  <c r="R869" i="1"/>
  <c r="S869" i="1"/>
  <c r="T869" i="1"/>
  <c r="U869" i="1"/>
  <c r="L870" i="1"/>
  <c r="M870" i="1"/>
  <c r="N870" i="1"/>
  <c r="O870" i="1"/>
  <c r="P870" i="1"/>
  <c r="Q870" i="1"/>
  <c r="R870" i="1"/>
  <c r="S870" i="1"/>
  <c r="T870" i="1"/>
  <c r="U870" i="1"/>
  <c r="L871" i="1"/>
  <c r="M871" i="1"/>
  <c r="N871" i="1"/>
  <c r="O871" i="1"/>
  <c r="P871" i="1"/>
  <c r="Q871" i="1"/>
  <c r="R871" i="1"/>
  <c r="S871" i="1"/>
  <c r="T871" i="1"/>
  <c r="U871" i="1"/>
  <c r="L872" i="1"/>
  <c r="M872" i="1"/>
  <c r="N872" i="1"/>
  <c r="O872" i="1"/>
  <c r="P872" i="1"/>
  <c r="Q872" i="1"/>
  <c r="R872" i="1"/>
  <c r="S872" i="1"/>
  <c r="T872" i="1"/>
  <c r="U872" i="1"/>
  <c r="L873" i="1"/>
  <c r="M873" i="1"/>
  <c r="N873" i="1"/>
  <c r="O873" i="1"/>
  <c r="P873" i="1"/>
  <c r="Q873" i="1"/>
  <c r="R873" i="1"/>
  <c r="S873" i="1"/>
  <c r="T873" i="1"/>
  <c r="U873" i="1"/>
  <c r="L874" i="1"/>
  <c r="M874" i="1"/>
  <c r="N874" i="1"/>
  <c r="O874" i="1"/>
  <c r="P874" i="1"/>
  <c r="Q874" i="1"/>
  <c r="R874" i="1"/>
  <c r="S874" i="1"/>
  <c r="T874" i="1"/>
  <c r="U874" i="1"/>
  <c r="L875" i="1"/>
  <c r="M875" i="1"/>
  <c r="N875" i="1"/>
  <c r="O875" i="1"/>
  <c r="P875" i="1"/>
  <c r="Q875" i="1"/>
  <c r="R875" i="1"/>
  <c r="S875" i="1"/>
  <c r="T875" i="1"/>
  <c r="U875" i="1"/>
  <c r="L876" i="1"/>
  <c r="M876" i="1"/>
  <c r="N876" i="1"/>
  <c r="O876" i="1"/>
  <c r="P876" i="1"/>
  <c r="Q876" i="1"/>
  <c r="R876" i="1"/>
  <c r="S876" i="1"/>
  <c r="T876" i="1"/>
  <c r="U876" i="1"/>
  <c r="L877" i="1"/>
  <c r="M877" i="1"/>
  <c r="N877" i="1"/>
  <c r="O877" i="1"/>
  <c r="P877" i="1"/>
  <c r="Q877" i="1"/>
  <c r="R877" i="1"/>
  <c r="S877" i="1"/>
  <c r="T877" i="1"/>
  <c r="U877" i="1"/>
  <c r="L878" i="1"/>
  <c r="M878" i="1"/>
  <c r="N878" i="1"/>
  <c r="O878" i="1"/>
  <c r="P878" i="1"/>
  <c r="Q878" i="1"/>
  <c r="R878" i="1"/>
  <c r="S878" i="1"/>
  <c r="T878" i="1"/>
  <c r="U878" i="1"/>
  <c r="L879" i="1"/>
  <c r="M879" i="1"/>
  <c r="N879" i="1"/>
  <c r="O879" i="1"/>
  <c r="P879" i="1"/>
  <c r="Q879" i="1"/>
  <c r="R879" i="1"/>
  <c r="S879" i="1"/>
  <c r="T879" i="1"/>
  <c r="U879" i="1"/>
  <c r="L880" i="1"/>
  <c r="M880" i="1"/>
  <c r="N880" i="1"/>
  <c r="O880" i="1"/>
  <c r="P880" i="1"/>
  <c r="Q880" i="1"/>
  <c r="R880" i="1"/>
  <c r="S880" i="1"/>
  <c r="T880" i="1"/>
  <c r="U880" i="1"/>
  <c r="L881" i="1"/>
  <c r="M881" i="1"/>
  <c r="N881" i="1"/>
  <c r="O881" i="1"/>
  <c r="P881" i="1"/>
  <c r="Q881" i="1"/>
  <c r="R881" i="1"/>
  <c r="S881" i="1"/>
  <c r="T881" i="1"/>
  <c r="U881" i="1"/>
  <c r="L882" i="1"/>
  <c r="M882" i="1"/>
  <c r="N882" i="1"/>
  <c r="O882" i="1"/>
  <c r="P882" i="1"/>
  <c r="Q882" i="1"/>
  <c r="R882" i="1"/>
  <c r="S882" i="1"/>
  <c r="T882" i="1"/>
  <c r="U882" i="1"/>
  <c r="L883" i="1"/>
  <c r="M883" i="1"/>
  <c r="N883" i="1"/>
  <c r="O883" i="1"/>
  <c r="P883" i="1"/>
  <c r="Q883" i="1"/>
  <c r="R883" i="1"/>
  <c r="S883" i="1"/>
  <c r="T883" i="1"/>
  <c r="U883" i="1"/>
  <c r="L884" i="1"/>
  <c r="M884" i="1"/>
  <c r="N884" i="1"/>
  <c r="O884" i="1"/>
  <c r="P884" i="1"/>
  <c r="Q884" i="1"/>
  <c r="R884" i="1"/>
  <c r="S884" i="1"/>
  <c r="T884" i="1"/>
  <c r="U884" i="1"/>
  <c r="L885" i="1"/>
  <c r="M885" i="1"/>
  <c r="N885" i="1"/>
  <c r="O885" i="1"/>
  <c r="P885" i="1"/>
  <c r="Q885" i="1"/>
  <c r="R885" i="1"/>
  <c r="S885" i="1"/>
  <c r="T885" i="1"/>
  <c r="U885" i="1"/>
  <c r="L886" i="1"/>
  <c r="M886" i="1"/>
  <c r="N886" i="1"/>
  <c r="O886" i="1"/>
  <c r="P886" i="1"/>
  <c r="Q886" i="1"/>
  <c r="R886" i="1"/>
  <c r="S886" i="1"/>
  <c r="T886" i="1"/>
  <c r="U886" i="1"/>
  <c r="L887" i="1"/>
  <c r="M887" i="1"/>
  <c r="N887" i="1"/>
  <c r="O887" i="1"/>
  <c r="P887" i="1"/>
  <c r="Q887" i="1"/>
  <c r="R887" i="1"/>
  <c r="S887" i="1"/>
  <c r="T887" i="1"/>
  <c r="U887" i="1"/>
  <c r="L888" i="1"/>
  <c r="M888" i="1"/>
  <c r="N888" i="1"/>
  <c r="O888" i="1"/>
  <c r="P888" i="1"/>
  <c r="Q888" i="1"/>
  <c r="R888" i="1"/>
  <c r="S888" i="1"/>
  <c r="T888" i="1"/>
  <c r="U888" i="1"/>
  <c r="L889" i="1"/>
  <c r="M889" i="1"/>
  <c r="N889" i="1"/>
  <c r="O889" i="1"/>
  <c r="P889" i="1"/>
  <c r="Q889" i="1"/>
  <c r="R889" i="1"/>
  <c r="S889" i="1"/>
  <c r="T889" i="1"/>
  <c r="U889" i="1"/>
  <c r="L890" i="1"/>
  <c r="M890" i="1"/>
  <c r="N890" i="1"/>
  <c r="O890" i="1"/>
  <c r="P890" i="1"/>
  <c r="Q890" i="1"/>
  <c r="R890" i="1"/>
  <c r="S890" i="1"/>
  <c r="T890" i="1"/>
  <c r="U890" i="1"/>
  <c r="L891" i="1"/>
  <c r="M891" i="1"/>
  <c r="N891" i="1"/>
  <c r="O891" i="1"/>
  <c r="P891" i="1"/>
  <c r="Q891" i="1"/>
  <c r="R891" i="1"/>
  <c r="S891" i="1"/>
  <c r="T891" i="1"/>
  <c r="U891" i="1"/>
  <c r="L892" i="1"/>
  <c r="M892" i="1"/>
  <c r="N892" i="1"/>
  <c r="O892" i="1"/>
  <c r="P892" i="1"/>
  <c r="Q892" i="1"/>
  <c r="R892" i="1"/>
  <c r="S892" i="1"/>
  <c r="T892" i="1"/>
  <c r="U892" i="1"/>
  <c r="L893" i="1"/>
  <c r="M893" i="1"/>
  <c r="N893" i="1"/>
  <c r="O893" i="1"/>
  <c r="P893" i="1"/>
  <c r="Q893" i="1"/>
  <c r="R893" i="1"/>
  <c r="S893" i="1"/>
  <c r="T893" i="1"/>
  <c r="U893" i="1"/>
  <c r="L894" i="1"/>
  <c r="M894" i="1"/>
  <c r="N894" i="1"/>
  <c r="O894" i="1"/>
  <c r="P894" i="1"/>
  <c r="Q894" i="1"/>
  <c r="R894" i="1"/>
  <c r="S894" i="1"/>
  <c r="T894" i="1"/>
  <c r="U894" i="1"/>
  <c r="L895" i="1"/>
  <c r="M895" i="1"/>
  <c r="N895" i="1"/>
  <c r="O895" i="1"/>
  <c r="P895" i="1"/>
  <c r="Q895" i="1"/>
  <c r="R895" i="1"/>
  <c r="S895" i="1"/>
  <c r="T895" i="1"/>
  <c r="U895" i="1"/>
  <c r="L896" i="1"/>
  <c r="M896" i="1"/>
  <c r="N896" i="1"/>
  <c r="O896" i="1"/>
  <c r="P896" i="1"/>
  <c r="Q896" i="1"/>
  <c r="R896" i="1"/>
  <c r="S896" i="1"/>
  <c r="T896" i="1"/>
  <c r="U896" i="1"/>
  <c r="L897" i="1"/>
  <c r="M897" i="1"/>
  <c r="N897" i="1"/>
  <c r="O897" i="1"/>
  <c r="P897" i="1"/>
  <c r="Q897" i="1"/>
  <c r="R897" i="1"/>
  <c r="S897" i="1"/>
  <c r="T897" i="1"/>
  <c r="U897" i="1"/>
  <c r="L898" i="1"/>
  <c r="M898" i="1"/>
  <c r="N898" i="1"/>
  <c r="O898" i="1"/>
  <c r="P898" i="1"/>
  <c r="Q898" i="1"/>
  <c r="R898" i="1"/>
  <c r="S898" i="1"/>
  <c r="T898" i="1"/>
  <c r="U898" i="1"/>
  <c r="L899" i="1"/>
  <c r="M899" i="1"/>
  <c r="N899" i="1"/>
  <c r="O899" i="1"/>
  <c r="P899" i="1"/>
  <c r="Q899" i="1"/>
  <c r="R899" i="1"/>
  <c r="S899" i="1"/>
  <c r="T899" i="1"/>
  <c r="U899" i="1"/>
  <c r="L900" i="1"/>
  <c r="M900" i="1"/>
  <c r="N900" i="1"/>
  <c r="O900" i="1"/>
  <c r="P900" i="1"/>
  <c r="Q900" i="1"/>
  <c r="R900" i="1"/>
  <c r="S900" i="1"/>
  <c r="T900" i="1"/>
  <c r="U900" i="1"/>
  <c r="L901" i="1"/>
  <c r="M901" i="1"/>
  <c r="N901" i="1"/>
  <c r="O901" i="1"/>
  <c r="P901" i="1"/>
  <c r="Q901" i="1"/>
  <c r="R901" i="1"/>
  <c r="S901" i="1"/>
  <c r="T901" i="1"/>
  <c r="U901" i="1"/>
  <c r="L902" i="1"/>
  <c r="M902" i="1"/>
  <c r="N902" i="1"/>
  <c r="O902" i="1"/>
  <c r="P902" i="1"/>
  <c r="Q902" i="1"/>
  <c r="R902" i="1"/>
  <c r="S902" i="1"/>
  <c r="T902" i="1"/>
  <c r="U902" i="1"/>
  <c r="L903" i="1"/>
  <c r="M903" i="1"/>
  <c r="N903" i="1"/>
  <c r="O903" i="1"/>
  <c r="P903" i="1"/>
  <c r="Q903" i="1"/>
  <c r="R903" i="1"/>
  <c r="S903" i="1"/>
  <c r="T903" i="1"/>
  <c r="U903" i="1"/>
  <c r="L904" i="1"/>
  <c r="M904" i="1"/>
  <c r="N904" i="1"/>
  <c r="O904" i="1"/>
  <c r="P904" i="1"/>
  <c r="Q904" i="1"/>
  <c r="R904" i="1"/>
  <c r="S904" i="1"/>
  <c r="T904" i="1"/>
  <c r="U904" i="1"/>
  <c r="L905" i="1"/>
  <c r="M905" i="1"/>
  <c r="N905" i="1"/>
  <c r="O905" i="1"/>
  <c r="P905" i="1"/>
  <c r="Q905" i="1"/>
  <c r="R905" i="1"/>
  <c r="S905" i="1"/>
  <c r="T905" i="1"/>
  <c r="U905" i="1"/>
  <c r="L906" i="1"/>
  <c r="M906" i="1"/>
  <c r="N906" i="1"/>
  <c r="O906" i="1"/>
  <c r="P906" i="1"/>
  <c r="Q906" i="1"/>
  <c r="R906" i="1"/>
  <c r="S906" i="1"/>
  <c r="T906" i="1"/>
  <c r="U906" i="1"/>
  <c r="L907" i="1"/>
  <c r="M907" i="1"/>
  <c r="N907" i="1"/>
  <c r="O907" i="1"/>
  <c r="P907" i="1"/>
  <c r="Q907" i="1"/>
  <c r="R907" i="1"/>
  <c r="S907" i="1"/>
  <c r="T907" i="1"/>
  <c r="U907" i="1"/>
  <c r="L908" i="1"/>
  <c r="M908" i="1"/>
  <c r="N908" i="1"/>
  <c r="O908" i="1"/>
  <c r="P908" i="1"/>
  <c r="Q908" i="1"/>
  <c r="R908" i="1"/>
  <c r="S908" i="1"/>
  <c r="T908" i="1"/>
  <c r="U908" i="1"/>
  <c r="L909" i="1"/>
  <c r="M909" i="1"/>
  <c r="N909" i="1"/>
  <c r="O909" i="1"/>
  <c r="P909" i="1"/>
  <c r="Q909" i="1"/>
  <c r="R909" i="1"/>
  <c r="S909" i="1"/>
  <c r="T909" i="1"/>
  <c r="U909" i="1"/>
  <c r="L910" i="1"/>
  <c r="M910" i="1"/>
  <c r="N910" i="1"/>
  <c r="O910" i="1"/>
  <c r="P910" i="1"/>
  <c r="Q910" i="1"/>
  <c r="R910" i="1"/>
  <c r="S910" i="1"/>
  <c r="T910" i="1"/>
  <c r="U910" i="1"/>
  <c r="L911" i="1"/>
  <c r="M911" i="1"/>
  <c r="N911" i="1"/>
  <c r="O911" i="1"/>
  <c r="P911" i="1"/>
  <c r="Q911" i="1"/>
  <c r="R911" i="1"/>
  <c r="S911" i="1"/>
  <c r="T911" i="1"/>
  <c r="U911" i="1"/>
  <c r="L912" i="1"/>
  <c r="M912" i="1"/>
  <c r="N912" i="1"/>
  <c r="O912" i="1"/>
  <c r="P912" i="1"/>
  <c r="Q912" i="1"/>
  <c r="R912" i="1"/>
  <c r="S912" i="1"/>
  <c r="T912" i="1"/>
  <c r="U912" i="1"/>
  <c r="L913" i="1"/>
  <c r="M913" i="1"/>
  <c r="N913" i="1"/>
  <c r="O913" i="1"/>
  <c r="P913" i="1"/>
  <c r="Q913" i="1"/>
  <c r="R913" i="1"/>
  <c r="S913" i="1"/>
  <c r="T913" i="1"/>
  <c r="U913" i="1"/>
  <c r="L914" i="1"/>
  <c r="M914" i="1"/>
  <c r="N914" i="1"/>
  <c r="O914" i="1"/>
  <c r="P914" i="1"/>
  <c r="Q914" i="1"/>
  <c r="R914" i="1"/>
  <c r="S914" i="1"/>
  <c r="T914" i="1"/>
  <c r="U914" i="1"/>
  <c r="L915" i="1"/>
  <c r="M915" i="1"/>
  <c r="N915" i="1"/>
  <c r="O915" i="1"/>
  <c r="P915" i="1"/>
  <c r="Q915" i="1"/>
  <c r="R915" i="1"/>
  <c r="S915" i="1"/>
  <c r="T915" i="1"/>
  <c r="U915" i="1"/>
  <c r="L916" i="1"/>
  <c r="M916" i="1"/>
  <c r="N916" i="1"/>
  <c r="O916" i="1"/>
  <c r="P916" i="1"/>
  <c r="Q916" i="1"/>
  <c r="R916" i="1"/>
  <c r="S916" i="1"/>
  <c r="T916" i="1"/>
  <c r="U916" i="1"/>
  <c r="L917" i="1"/>
  <c r="M917" i="1"/>
  <c r="N917" i="1"/>
  <c r="O917" i="1"/>
  <c r="P917" i="1"/>
  <c r="Q917" i="1"/>
  <c r="R917" i="1"/>
  <c r="S917" i="1"/>
  <c r="T917" i="1"/>
  <c r="U917" i="1"/>
  <c r="L918" i="1"/>
  <c r="M918" i="1"/>
  <c r="N918" i="1"/>
  <c r="O918" i="1"/>
  <c r="P918" i="1"/>
  <c r="Q918" i="1"/>
  <c r="R918" i="1"/>
  <c r="S918" i="1"/>
  <c r="T918" i="1"/>
  <c r="U918" i="1"/>
  <c r="L919" i="1"/>
  <c r="M919" i="1"/>
  <c r="N919" i="1"/>
  <c r="O919" i="1"/>
  <c r="P919" i="1"/>
  <c r="Q919" i="1"/>
  <c r="R919" i="1"/>
  <c r="S919" i="1"/>
  <c r="T919" i="1"/>
  <c r="U919" i="1"/>
  <c r="L920" i="1"/>
  <c r="M920" i="1"/>
  <c r="N920" i="1"/>
  <c r="O920" i="1"/>
  <c r="P920" i="1"/>
  <c r="Q920" i="1"/>
  <c r="R920" i="1"/>
  <c r="S920" i="1"/>
  <c r="T920" i="1"/>
  <c r="U920" i="1"/>
  <c r="L921" i="1"/>
  <c r="M921" i="1"/>
  <c r="N921" i="1"/>
  <c r="O921" i="1"/>
  <c r="P921" i="1"/>
  <c r="Q921" i="1"/>
  <c r="R921" i="1"/>
  <c r="S921" i="1"/>
  <c r="T921" i="1"/>
  <c r="U921" i="1"/>
  <c r="L922" i="1"/>
  <c r="M922" i="1"/>
  <c r="N922" i="1"/>
  <c r="O922" i="1"/>
  <c r="P922" i="1"/>
  <c r="Q922" i="1"/>
  <c r="R922" i="1"/>
  <c r="S922" i="1"/>
  <c r="T922" i="1"/>
  <c r="U922" i="1"/>
  <c r="L923" i="1"/>
  <c r="M923" i="1"/>
  <c r="N923" i="1"/>
  <c r="O923" i="1"/>
  <c r="P923" i="1"/>
  <c r="Q923" i="1"/>
  <c r="R923" i="1"/>
  <c r="S923" i="1"/>
  <c r="T923" i="1"/>
  <c r="U923" i="1"/>
  <c r="L924" i="1"/>
  <c r="M924" i="1"/>
  <c r="N924" i="1"/>
  <c r="O924" i="1"/>
  <c r="P924" i="1"/>
  <c r="Q924" i="1"/>
  <c r="R924" i="1"/>
  <c r="S924" i="1"/>
  <c r="T924" i="1"/>
  <c r="U924" i="1"/>
  <c r="L925" i="1"/>
  <c r="M925" i="1"/>
  <c r="N925" i="1"/>
  <c r="O925" i="1"/>
  <c r="P925" i="1"/>
  <c r="Q925" i="1"/>
  <c r="R925" i="1"/>
  <c r="S925" i="1"/>
  <c r="T925" i="1"/>
  <c r="U925" i="1"/>
  <c r="L926" i="1"/>
  <c r="M926" i="1"/>
  <c r="N926" i="1"/>
  <c r="O926" i="1"/>
  <c r="P926" i="1"/>
  <c r="Q926" i="1"/>
  <c r="R926" i="1"/>
  <c r="S926" i="1"/>
  <c r="T926" i="1"/>
  <c r="U926" i="1"/>
  <c r="L927" i="1"/>
  <c r="M927" i="1"/>
  <c r="N927" i="1"/>
  <c r="O927" i="1"/>
  <c r="P927" i="1"/>
  <c r="Q927" i="1"/>
  <c r="R927" i="1"/>
  <c r="S927" i="1"/>
  <c r="T927" i="1"/>
  <c r="U927" i="1"/>
  <c r="L928" i="1"/>
  <c r="M928" i="1"/>
  <c r="N928" i="1"/>
  <c r="O928" i="1"/>
  <c r="P928" i="1"/>
  <c r="Q928" i="1"/>
  <c r="R928" i="1"/>
  <c r="S928" i="1"/>
  <c r="T928" i="1"/>
  <c r="U928" i="1"/>
  <c r="L929" i="1"/>
  <c r="M929" i="1"/>
  <c r="N929" i="1"/>
  <c r="O929" i="1"/>
  <c r="P929" i="1"/>
  <c r="Q929" i="1"/>
  <c r="R929" i="1"/>
  <c r="S929" i="1"/>
  <c r="T929" i="1"/>
  <c r="U929" i="1"/>
  <c r="L930" i="1"/>
  <c r="M930" i="1"/>
  <c r="N930" i="1"/>
  <c r="O930" i="1"/>
  <c r="P930" i="1"/>
  <c r="Q930" i="1"/>
  <c r="R930" i="1"/>
  <c r="S930" i="1"/>
  <c r="T930" i="1"/>
  <c r="U930" i="1"/>
  <c r="L931" i="1"/>
  <c r="M931" i="1"/>
  <c r="N931" i="1"/>
  <c r="O931" i="1"/>
  <c r="P931" i="1"/>
  <c r="Q931" i="1"/>
  <c r="R931" i="1"/>
  <c r="S931" i="1"/>
  <c r="T931" i="1"/>
  <c r="U931" i="1"/>
  <c r="L932" i="1"/>
  <c r="M932" i="1"/>
  <c r="N932" i="1"/>
  <c r="O932" i="1"/>
  <c r="P932" i="1"/>
  <c r="Q932" i="1"/>
  <c r="R932" i="1"/>
  <c r="S932" i="1"/>
  <c r="T932" i="1"/>
  <c r="U932" i="1"/>
  <c r="L933" i="1"/>
  <c r="M933" i="1"/>
  <c r="N933" i="1"/>
  <c r="O933" i="1"/>
  <c r="P933" i="1"/>
  <c r="Q933" i="1"/>
  <c r="R933" i="1"/>
  <c r="S933" i="1"/>
  <c r="T933" i="1"/>
  <c r="U933" i="1"/>
  <c r="L934" i="1"/>
  <c r="M934" i="1"/>
  <c r="N934" i="1"/>
  <c r="O934" i="1"/>
  <c r="P934" i="1"/>
  <c r="Q934" i="1"/>
  <c r="R934" i="1"/>
  <c r="S934" i="1"/>
  <c r="T934" i="1"/>
  <c r="U934" i="1"/>
  <c r="L935" i="1"/>
  <c r="M935" i="1"/>
  <c r="N935" i="1"/>
  <c r="O935" i="1"/>
  <c r="P935" i="1"/>
  <c r="Q935" i="1"/>
  <c r="R935" i="1"/>
  <c r="S935" i="1"/>
  <c r="T935" i="1"/>
  <c r="U935" i="1"/>
  <c r="L936" i="1"/>
  <c r="M936" i="1"/>
  <c r="N936" i="1"/>
  <c r="O936" i="1"/>
  <c r="P936" i="1"/>
  <c r="Q936" i="1"/>
  <c r="R936" i="1"/>
  <c r="S936" i="1"/>
  <c r="T936" i="1"/>
  <c r="U936" i="1"/>
  <c r="L937" i="1"/>
  <c r="M937" i="1"/>
  <c r="N937" i="1"/>
  <c r="O937" i="1"/>
  <c r="P937" i="1"/>
  <c r="Q937" i="1"/>
  <c r="R937" i="1"/>
  <c r="S937" i="1"/>
  <c r="T937" i="1"/>
  <c r="U937" i="1"/>
  <c r="L938" i="1"/>
  <c r="M938" i="1"/>
  <c r="N938" i="1"/>
  <c r="O938" i="1"/>
  <c r="P938" i="1"/>
  <c r="Q938" i="1"/>
  <c r="R938" i="1"/>
  <c r="S938" i="1"/>
  <c r="T938" i="1"/>
  <c r="U938" i="1"/>
  <c r="L939" i="1"/>
  <c r="M939" i="1"/>
  <c r="N939" i="1"/>
  <c r="O939" i="1"/>
  <c r="P939" i="1"/>
  <c r="Q939" i="1"/>
  <c r="R939" i="1"/>
  <c r="S939" i="1"/>
  <c r="T939" i="1"/>
  <c r="U939" i="1"/>
  <c r="L940" i="1"/>
  <c r="M940" i="1"/>
  <c r="N940" i="1"/>
  <c r="O940" i="1"/>
  <c r="P940" i="1"/>
  <c r="Q940" i="1"/>
  <c r="R940" i="1"/>
  <c r="S940" i="1"/>
  <c r="T940" i="1"/>
  <c r="U940" i="1"/>
  <c r="L941" i="1"/>
  <c r="M941" i="1"/>
  <c r="N941" i="1"/>
  <c r="O941" i="1"/>
  <c r="P941" i="1"/>
  <c r="Q941" i="1"/>
  <c r="R941" i="1"/>
  <c r="S941" i="1"/>
  <c r="T941" i="1"/>
  <c r="U941" i="1"/>
  <c r="L942" i="1"/>
  <c r="M942" i="1"/>
  <c r="N942" i="1"/>
  <c r="O942" i="1"/>
  <c r="P942" i="1"/>
  <c r="Q942" i="1"/>
  <c r="R942" i="1"/>
  <c r="S942" i="1"/>
  <c r="T942" i="1"/>
  <c r="U942" i="1"/>
  <c r="L943" i="1"/>
  <c r="M943" i="1"/>
  <c r="N943" i="1"/>
  <c r="O943" i="1"/>
  <c r="P943" i="1"/>
  <c r="Q943" i="1"/>
  <c r="R943" i="1"/>
  <c r="S943" i="1"/>
  <c r="T943" i="1"/>
  <c r="U943" i="1"/>
  <c r="L944" i="1"/>
  <c r="M944" i="1"/>
  <c r="N944" i="1"/>
  <c r="O944" i="1"/>
  <c r="P944" i="1"/>
  <c r="Q944" i="1"/>
  <c r="R944" i="1"/>
  <c r="S944" i="1"/>
  <c r="T944" i="1"/>
  <c r="U944" i="1"/>
  <c r="L945" i="1"/>
  <c r="M945" i="1"/>
  <c r="N945" i="1"/>
  <c r="O945" i="1"/>
  <c r="P945" i="1"/>
  <c r="Q945" i="1"/>
  <c r="R945" i="1"/>
  <c r="S945" i="1"/>
  <c r="T945" i="1"/>
  <c r="U945" i="1"/>
  <c r="L946" i="1"/>
  <c r="M946" i="1"/>
  <c r="N946" i="1"/>
  <c r="O946" i="1"/>
  <c r="P946" i="1"/>
  <c r="Q946" i="1"/>
  <c r="R946" i="1"/>
  <c r="S946" i="1"/>
  <c r="T946" i="1"/>
  <c r="U946" i="1"/>
  <c r="L947" i="1"/>
  <c r="M947" i="1"/>
  <c r="N947" i="1"/>
  <c r="O947" i="1"/>
  <c r="P947" i="1"/>
  <c r="Q947" i="1"/>
  <c r="R947" i="1"/>
  <c r="S947" i="1"/>
  <c r="T947" i="1"/>
  <c r="U947" i="1"/>
  <c r="L948" i="1"/>
  <c r="M948" i="1"/>
  <c r="N948" i="1"/>
  <c r="O948" i="1"/>
  <c r="P948" i="1"/>
  <c r="Q948" i="1"/>
  <c r="R948" i="1"/>
  <c r="S948" i="1"/>
  <c r="T948" i="1"/>
  <c r="U948" i="1"/>
  <c r="L949" i="1"/>
  <c r="M949" i="1"/>
  <c r="N949" i="1"/>
  <c r="O949" i="1"/>
  <c r="P949" i="1"/>
  <c r="Q949" i="1"/>
  <c r="R949" i="1"/>
  <c r="S949" i="1"/>
  <c r="T949" i="1"/>
  <c r="U949" i="1"/>
  <c r="L950" i="1"/>
  <c r="M950" i="1"/>
  <c r="N950" i="1"/>
  <c r="O950" i="1"/>
  <c r="P950" i="1"/>
  <c r="Q950" i="1"/>
  <c r="R950" i="1"/>
  <c r="S950" i="1"/>
  <c r="T950" i="1"/>
  <c r="U950" i="1"/>
  <c r="L951" i="1"/>
  <c r="M951" i="1"/>
  <c r="N951" i="1"/>
  <c r="O951" i="1"/>
  <c r="P951" i="1"/>
  <c r="Q951" i="1"/>
  <c r="R951" i="1"/>
  <c r="S951" i="1"/>
  <c r="T951" i="1"/>
  <c r="U951" i="1"/>
  <c r="L952" i="1"/>
  <c r="M952" i="1"/>
  <c r="N952" i="1"/>
  <c r="O952" i="1"/>
  <c r="P952" i="1"/>
  <c r="Q952" i="1"/>
  <c r="R952" i="1"/>
  <c r="S952" i="1"/>
  <c r="T952" i="1"/>
  <c r="U952" i="1"/>
  <c r="L953" i="1"/>
  <c r="M953" i="1"/>
  <c r="N953" i="1"/>
  <c r="O953" i="1"/>
  <c r="P953" i="1"/>
  <c r="Q953" i="1"/>
  <c r="R953" i="1"/>
  <c r="S953" i="1"/>
  <c r="T953" i="1"/>
  <c r="U953" i="1"/>
  <c r="L954" i="1"/>
  <c r="M954" i="1"/>
  <c r="N954" i="1"/>
  <c r="O954" i="1"/>
  <c r="P954" i="1"/>
  <c r="Q954" i="1"/>
  <c r="R954" i="1"/>
  <c r="S954" i="1"/>
  <c r="T954" i="1"/>
  <c r="U954" i="1"/>
  <c r="L955" i="1"/>
  <c r="M955" i="1"/>
  <c r="N955" i="1"/>
  <c r="O955" i="1"/>
  <c r="P955" i="1"/>
  <c r="Q955" i="1"/>
  <c r="R955" i="1"/>
  <c r="S955" i="1"/>
  <c r="T955" i="1"/>
  <c r="U955" i="1"/>
  <c r="L956" i="1"/>
  <c r="M956" i="1"/>
  <c r="N956" i="1"/>
  <c r="O956" i="1"/>
  <c r="P956" i="1"/>
  <c r="Q956" i="1"/>
  <c r="R956" i="1"/>
  <c r="S956" i="1"/>
  <c r="T956" i="1"/>
  <c r="U956" i="1"/>
  <c r="L957" i="1"/>
  <c r="M957" i="1"/>
  <c r="N957" i="1"/>
  <c r="O957" i="1"/>
  <c r="P957" i="1"/>
  <c r="Q957" i="1"/>
  <c r="R957" i="1"/>
  <c r="S957" i="1"/>
  <c r="T957" i="1"/>
  <c r="U957" i="1"/>
  <c r="L958" i="1"/>
  <c r="M958" i="1"/>
  <c r="N958" i="1"/>
  <c r="O958" i="1"/>
  <c r="P958" i="1"/>
  <c r="Q958" i="1"/>
  <c r="R958" i="1"/>
  <c r="S958" i="1"/>
  <c r="T958" i="1"/>
  <c r="U958" i="1"/>
  <c r="L959" i="1"/>
  <c r="M959" i="1"/>
  <c r="N959" i="1"/>
  <c r="O959" i="1"/>
  <c r="P959" i="1"/>
  <c r="Q959" i="1"/>
  <c r="R959" i="1"/>
  <c r="S959" i="1"/>
  <c r="T959" i="1"/>
  <c r="U959" i="1"/>
  <c r="L960" i="1"/>
  <c r="M960" i="1"/>
  <c r="N960" i="1"/>
  <c r="O960" i="1"/>
  <c r="P960" i="1"/>
  <c r="Q960" i="1"/>
  <c r="R960" i="1"/>
  <c r="S960" i="1"/>
  <c r="T960" i="1"/>
  <c r="U960" i="1"/>
  <c r="L961" i="1"/>
  <c r="M961" i="1"/>
  <c r="N961" i="1"/>
  <c r="O961" i="1"/>
  <c r="P961" i="1"/>
  <c r="Q961" i="1"/>
  <c r="R961" i="1"/>
  <c r="S961" i="1"/>
  <c r="T961" i="1"/>
  <c r="U961" i="1"/>
  <c r="L962" i="1"/>
  <c r="M962" i="1"/>
  <c r="N962" i="1"/>
  <c r="O962" i="1"/>
  <c r="P962" i="1"/>
  <c r="Q962" i="1"/>
  <c r="R962" i="1"/>
  <c r="S962" i="1"/>
  <c r="T962" i="1"/>
  <c r="U962" i="1"/>
  <c r="L963" i="1"/>
  <c r="M963" i="1"/>
  <c r="N963" i="1"/>
  <c r="O963" i="1"/>
  <c r="P963" i="1"/>
  <c r="Q963" i="1"/>
  <c r="R963" i="1"/>
  <c r="S963" i="1"/>
  <c r="T963" i="1"/>
  <c r="U963" i="1"/>
  <c r="L964" i="1"/>
  <c r="M964" i="1"/>
  <c r="N964" i="1"/>
  <c r="O964" i="1"/>
  <c r="P964" i="1"/>
  <c r="Q964" i="1"/>
  <c r="R964" i="1"/>
  <c r="S964" i="1"/>
  <c r="T964" i="1"/>
  <c r="U964" i="1"/>
  <c r="L965" i="1"/>
  <c r="M965" i="1"/>
  <c r="N965" i="1"/>
  <c r="O965" i="1"/>
  <c r="P965" i="1"/>
  <c r="Q965" i="1"/>
  <c r="R965" i="1"/>
  <c r="S965" i="1"/>
  <c r="T965" i="1"/>
  <c r="U965" i="1"/>
  <c r="L966" i="1"/>
  <c r="M966" i="1"/>
  <c r="N966" i="1"/>
  <c r="O966" i="1"/>
  <c r="P966" i="1"/>
  <c r="Q966" i="1"/>
  <c r="R966" i="1"/>
  <c r="S966" i="1"/>
  <c r="T966" i="1"/>
  <c r="U966" i="1"/>
  <c r="L967" i="1"/>
  <c r="M967" i="1"/>
  <c r="N967" i="1"/>
  <c r="O967" i="1"/>
  <c r="P967" i="1"/>
  <c r="Q967" i="1"/>
  <c r="R967" i="1"/>
  <c r="S967" i="1"/>
  <c r="T967" i="1"/>
  <c r="U967" i="1"/>
  <c r="L968" i="1"/>
  <c r="M968" i="1"/>
  <c r="N968" i="1"/>
  <c r="O968" i="1"/>
  <c r="P968" i="1"/>
  <c r="Q968" i="1"/>
  <c r="R968" i="1"/>
  <c r="S968" i="1"/>
  <c r="T968" i="1"/>
  <c r="U968" i="1"/>
  <c r="L969" i="1"/>
  <c r="M969" i="1"/>
  <c r="N969" i="1"/>
  <c r="O969" i="1"/>
  <c r="P969" i="1"/>
  <c r="Q969" i="1"/>
  <c r="R969" i="1"/>
  <c r="S969" i="1"/>
  <c r="T969" i="1"/>
  <c r="U969" i="1"/>
  <c r="L970" i="1"/>
  <c r="M970" i="1"/>
  <c r="N970" i="1"/>
  <c r="O970" i="1"/>
  <c r="P970" i="1"/>
  <c r="Q970" i="1"/>
  <c r="R970" i="1"/>
  <c r="S970" i="1"/>
  <c r="T970" i="1"/>
  <c r="U970" i="1"/>
  <c r="L971" i="1"/>
  <c r="M971" i="1"/>
  <c r="N971" i="1"/>
  <c r="O971" i="1"/>
  <c r="P971" i="1"/>
  <c r="Q971" i="1"/>
  <c r="R971" i="1"/>
  <c r="S971" i="1"/>
  <c r="T971" i="1"/>
  <c r="U971" i="1"/>
  <c r="L972" i="1"/>
  <c r="M972" i="1"/>
  <c r="N972" i="1"/>
  <c r="O972" i="1"/>
  <c r="P972" i="1"/>
  <c r="Q972" i="1"/>
  <c r="R972" i="1"/>
  <c r="S972" i="1"/>
  <c r="T972" i="1"/>
  <c r="U972" i="1"/>
  <c r="L973" i="1"/>
  <c r="M973" i="1"/>
  <c r="N973" i="1"/>
  <c r="O973" i="1"/>
  <c r="P973" i="1"/>
  <c r="Q973" i="1"/>
  <c r="R973" i="1"/>
  <c r="S973" i="1"/>
  <c r="T973" i="1"/>
  <c r="U973" i="1"/>
  <c r="L974" i="1"/>
  <c r="M974" i="1"/>
  <c r="N974" i="1"/>
  <c r="O974" i="1"/>
  <c r="P974" i="1"/>
  <c r="Q974" i="1"/>
  <c r="R974" i="1"/>
  <c r="S974" i="1"/>
  <c r="T974" i="1"/>
  <c r="U974" i="1"/>
  <c r="L975" i="1"/>
  <c r="M975" i="1"/>
  <c r="N975" i="1"/>
  <c r="O975" i="1"/>
  <c r="P975" i="1"/>
  <c r="Q975" i="1"/>
  <c r="R975" i="1"/>
  <c r="S975" i="1"/>
  <c r="T975" i="1"/>
  <c r="U975" i="1"/>
  <c r="L976" i="1"/>
  <c r="M976" i="1"/>
  <c r="N976" i="1"/>
  <c r="O976" i="1"/>
  <c r="P976" i="1"/>
  <c r="Q976" i="1"/>
  <c r="R976" i="1"/>
  <c r="S976" i="1"/>
  <c r="T976" i="1"/>
  <c r="U976" i="1"/>
  <c r="L977" i="1"/>
  <c r="M977" i="1"/>
  <c r="N977" i="1"/>
  <c r="O977" i="1"/>
  <c r="P977" i="1"/>
  <c r="Q977" i="1"/>
  <c r="R977" i="1"/>
  <c r="S977" i="1"/>
  <c r="T977" i="1"/>
  <c r="U977" i="1"/>
  <c r="L978" i="1"/>
  <c r="M978" i="1"/>
  <c r="N978" i="1"/>
  <c r="O978" i="1"/>
  <c r="P978" i="1"/>
  <c r="Q978" i="1"/>
  <c r="R978" i="1"/>
  <c r="S978" i="1"/>
  <c r="T978" i="1"/>
  <c r="U978" i="1"/>
  <c r="L979" i="1"/>
  <c r="M979" i="1"/>
  <c r="N979" i="1"/>
  <c r="O979" i="1"/>
  <c r="P979" i="1"/>
  <c r="Q979" i="1"/>
  <c r="R979" i="1"/>
  <c r="S979" i="1"/>
  <c r="T979" i="1"/>
  <c r="U979" i="1"/>
  <c r="L980" i="1"/>
  <c r="M980" i="1"/>
  <c r="N980" i="1"/>
  <c r="O980" i="1"/>
  <c r="P980" i="1"/>
  <c r="Q980" i="1"/>
  <c r="R980" i="1"/>
  <c r="S980" i="1"/>
  <c r="T980" i="1"/>
  <c r="U980" i="1"/>
  <c r="L981" i="1"/>
  <c r="M981" i="1"/>
  <c r="N981" i="1"/>
  <c r="O981" i="1"/>
  <c r="P981" i="1"/>
  <c r="Q981" i="1"/>
  <c r="R981" i="1"/>
  <c r="S981" i="1"/>
  <c r="T981" i="1"/>
  <c r="U981" i="1"/>
  <c r="L982" i="1"/>
  <c r="M982" i="1"/>
  <c r="N982" i="1"/>
  <c r="O982" i="1"/>
  <c r="P982" i="1"/>
  <c r="Q982" i="1"/>
  <c r="R982" i="1"/>
  <c r="S982" i="1"/>
  <c r="T982" i="1"/>
  <c r="U982" i="1"/>
  <c r="L983" i="1"/>
  <c r="M983" i="1"/>
  <c r="N983" i="1"/>
  <c r="O983" i="1"/>
  <c r="P983" i="1"/>
  <c r="Q983" i="1"/>
  <c r="R983" i="1"/>
  <c r="S983" i="1"/>
  <c r="T983" i="1"/>
  <c r="U983" i="1"/>
  <c r="L984" i="1"/>
  <c r="M984" i="1"/>
  <c r="N984" i="1"/>
  <c r="O984" i="1"/>
  <c r="P984" i="1"/>
  <c r="Q984" i="1"/>
  <c r="R984" i="1"/>
  <c r="S984" i="1"/>
  <c r="T984" i="1"/>
  <c r="U984" i="1"/>
  <c r="L985" i="1"/>
  <c r="M985" i="1"/>
  <c r="N985" i="1"/>
  <c r="O985" i="1"/>
  <c r="P985" i="1"/>
  <c r="Q985" i="1"/>
  <c r="R985" i="1"/>
  <c r="S985" i="1"/>
  <c r="T985" i="1"/>
  <c r="U985" i="1"/>
  <c r="L986" i="1"/>
  <c r="M986" i="1"/>
  <c r="N986" i="1"/>
  <c r="O986" i="1"/>
  <c r="P986" i="1"/>
  <c r="Q986" i="1"/>
  <c r="R986" i="1"/>
  <c r="S986" i="1"/>
  <c r="T986" i="1"/>
  <c r="U986" i="1"/>
  <c r="L987" i="1"/>
  <c r="M987" i="1"/>
  <c r="N987" i="1"/>
  <c r="O987" i="1"/>
  <c r="P987" i="1"/>
  <c r="Q987" i="1"/>
  <c r="R987" i="1"/>
  <c r="S987" i="1"/>
  <c r="T987" i="1"/>
  <c r="U987" i="1"/>
  <c r="L988" i="1"/>
  <c r="M988" i="1"/>
  <c r="N988" i="1"/>
  <c r="O988" i="1"/>
  <c r="P988" i="1"/>
  <c r="Q988" i="1"/>
  <c r="R988" i="1"/>
  <c r="S988" i="1"/>
  <c r="T988" i="1"/>
  <c r="U988" i="1"/>
  <c r="L989" i="1"/>
  <c r="M989" i="1"/>
  <c r="N989" i="1"/>
  <c r="O989" i="1"/>
  <c r="P989" i="1"/>
  <c r="Q989" i="1"/>
  <c r="R989" i="1"/>
  <c r="S989" i="1"/>
  <c r="T989" i="1"/>
  <c r="U989" i="1"/>
  <c r="L990" i="1"/>
  <c r="M990" i="1"/>
  <c r="N990" i="1"/>
  <c r="O990" i="1"/>
  <c r="P990" i="1"/>
  <c r="Q990" i="1"/>
  <c r="R990" i="1"/>
  <c r="S990" i="1"/>
  <c r="T990" i="1"/>
  <c r="U990" i="1"/>
  <c r="L991" i="1"/>
  <c r="M991" i="1"/>
  <c r="N991" i="1"/>
  <c r="O991" i="1"/>
  <c r="P991" i="1"/>
  <c r="Q991" i="1"/>
  <c r="R991" i="1"/>
  <c r="S991" i="1"/>
  <c r="T991" i="1"/>
  <c r="U991" i="1"/>
  <c r="L992" i="1"/>
  <c r="M992" i="1"/>
  <c r="N992" i="1"/>
  <c r="O992" i="1"/>
  <c r="P992" i="1"/>
  <c r="Q992" i="1"/>
  <c r="R992" i="1"/>
  <c r="S992" i="1"/>
  <c r="T992" i="1"/>
  <c r="U992" i="1"/>
  <c r="L993" i="1"/>
  <c r="M993" i="1"/>
  <c r="N993" i="1"/>
  <c r="O993" i="1"/>
  <c r="P993" i="1"/>
  <c r="Q993" i="1"/>
  <c r="R993" i="1"/>
  <c r="S993" i="1"/>
  <c r="T993" i="1"/>
  <c r="U993" i="1"/>
  <c r="L994" i="1"/>
  <c r="M994" i="1"/>
  <c r="N994" i="1"/>
  <c r="O994" i="1"/>
  <c r="P994" i="1"/>
  <c r="Q994" i="1"/>
  <c r="R994" i="1"/>
  <c r="S994" i="1"/>
  <c r="T994" i="1"/>
  <c r="U994" i="1"/>
  <c r="L995" i="1"/>
  <c r="M995" i="1"/>
  <c r="N995" i="1"/>
  <c r="O995" i="1"/>
  <c r="P995" i="1"/>
  <c r="Q995" i="1"/>
  <c r="R995" i="1"/>
  <c r="S995" i="1"/>
  <c r="T995" i="1"/>
  <c r="U995" i="1"/>
  <c r="L996" i="1"/>
  <c r="M996" i="1"/>
  <c r="N996" i="1"/>
  <c r="O996" i="1"/>
  <c r="P996" i="1"/>
  <c r="Q996" i="1"/>
  <c r="R996" i="1"/>
  <c r="S996" i="1"/>
  <c r="T996" i="1"/>
  <c r="U996" i="1"/>
  <c r="L997" i="1"/>
  <c r="M997" i="1"/>
  <c r="N997" i="1"/>
  <c r="O997" i="1"/>
  <c r="P997" i="1"/>
  <c r="Q997" i="1"/>
  <c r="R997" i="1"/>
  <c r="S997" i="1"/>
  <c r="T997" i="1"/>
  <c r="U997" i="1"/>
  <c r="L998" i="1"/>
  <c r="M998" i="1"/>
  <c r="N998" i="1"/>
  <c r="O998" i="1"/>
  <c r="P998" i="1"/>
  <c r="Q998" i="1"/>
  <c r="R998" i="1"/>
  <c r="S998" i="1"/>
  <c r="T998" i="1"/>
  <c r="U998" i="1"/>
  <c r="L999" i="1"/>
  <c r="M999" i="1"/>
  <c r="N999" i="1"/>
  <c r="O999" i="1"/>
  <c r="P999" i="1"/>
  <c r="Q999" i="1"/>
  <c r="R999" i="1"/>
  <c r="S999" i="1"/>
  <c r="T999" i="1"/>
  <c r="U999" i="1"/>
  <c r="L1000" i="1"/>
  <c r="M1000" i="1"/>
  <c r="N1000" i="1"/>
  <c r="O1000" i="1"/>
  <c r="P1000" i="1"/>
  <c r="Q1000" i="1"/>
  <c r="R1000" i="1"/>
  <c r="S1000" i="1"/>
  <c r="T1000" i="1"/>
  <c r="U1000" i="1"/>
  <c r="L1001" i="1"/>
  <c r="M1001" i="1"/>
  <c r="N1001" i="1"/>
  <c r="O1001" i="1"/>
  <c r="P1001" i="1"/>
  <c r="Q1001" i="1"/>
  <c r="R1001" i="1"/>
  <c r="S1001" i="1"/>
  <c r="T1001" i="1"/>
  <c r="U1001" i="1"/>
  <c r="L1002" i="1"/>
  <c r="M1002" i="1"/>
  <c r="N1002" i="1"/>
  <c r="O1002" i="1"/>
  <c r="P1002" i="1"/>
  <c r="Q1002" i="1"/>
  <c r="R1002" i="1"/>
  <c r="S1002" i="1"/>
  <c r="T1002" i="1"/>
  <c r="U1002" i="1"/>
  <c r="L1003" i="1"/>
  <c r="M1003" i="1"/>
  <c r="N1003" i="1"/>
  <c r="O1003" i="1"/>
  <c r="P1003" i="1"/>
  <c r="Q1003" i="1"/>
  <c r="R1003" i="1"/>
  <c r="S1003" i="1"/>
  <c r="T1003" i="1"/>
  <c r="U1003" i="1"/>
  <c r="AH3" i="1" l="1"/>
  <c r="AI3" i="1"/>
  <c r="AJ3" i="1"/>
  <c r="AK3" i="1"/>
  <c r="AL3" i="1"/>
  <c r="AM3" i="1"/>
  <c r="AN3" i="1"/>
  <c r="AO3" i="1"/>
  <c r="AP3" i="1"/>
  <c r="AQ3" i="1"/>
  <c r="AH4" i="1"/>
  <c r="AI4" i="1"/>
  <c r="AJ4" i="1"/>
  <c r="AK4" i="1"/>
  <c r="AL4" i="1"/>
  <c r="AM4" i="1"/>
  <c r="AN4" i="1"/>
  <c r="AO4" i="1"/>
  <c r="AP4" i="1"/>
  <c r="AQ4" i="1"/>
  <c r="AH5" i="1"/>
  <c r="AI5" i="1"/>
  <c r="AJ5" i="1"/>
  <c r="AK5" i="1"/>
  <c r="AL5" i="1"/>
  <c r="AM5" i="1"/>
  <c r="AN5" i="1"/>
  <c r="AO5" i="1"/>
  <c r="AP5" i="1"/>
  <c r="AQ5" i="1"/>
  <c r="L1" i="1"/>
  <c r="L2" i="1"/>
  <c r="M2" i="1"/>
  <c r="N2" i="1"/>
  <c r="O2" i="1"/>
  <c r="P2" i="1"/>
  <c r="Q2" i="1"/>
  <c r="R2" i="1"/>
  <c r="S2" i="1"/>
  <c r="T2" i="1"/>
  <c r="U2" i="1"/>
  <c r="L3" i="1"/>
  <c r="M3" i="1"/>
  <c r="N3" i="1"/>
  <c r="O3" i="1"/>
  <c r="P3" i="1"/>
  <c r="Q3" i="1"/>
  <c r="R3" i="1"/>
  <c r="S3" i="1"/>
  <c r="T3" i="1"/>
  <c r="U3" i="1"/>
  <c r="L4" i="1"/>
  <c r="M4" i="1"/>
  <c r="N4" i="1"/>
  <c r="O4" i="1"/>
  <c r="P4" i="1"/>
  <c r="Q4" i="1"/>
  <c r="R4" i="1"/>
  <c r="S4" i="1"/>
  <c r="T4" i="1"/>
  <c r="U4" i="1"/>
  <c r="L5" i="1"/>
  <c r="M5" i="1"/>
  <c r="N5" i="1"/>
  <c r="O5" i="1"/>
  <c r="P5" i="1"/>
  <c r="Q5" i="1"/>
  <c r="R5" i="1"/>
  <c r="S5" i="1"/>
  <c r="T5" i="1"/>
  <c r="U5" i="1"/>
  <c r="AH2" i="1"/>
  <c r="AI2" i="1"/>
  <c r="AJ2" i="1"/>
  <c r="AK2" i="1"/>
  <c r="AL2" i="1"/>
  <c r="AM2" i="1"/>
  <c r="AN2" i="1"/>
  <c r="AO2" i="1"/>
  <c r="AP2" i="1"/>
  <c r="AQ2" i="1"/>
  <c r="B16" i="2"/>
  <c r="AI1" i="1" l="1"/>
  <c r="AJ1" i="1"/>
  <c r="AK1" i="1"/>
  <c r="AL1" i="1"/>
  <c r="AM1" i="1"/>
  <c r="AN1" i="1"/>
  <c r="AO1" i="1"/>
  <c r="AP1" i="1"/>
  <c r="AQ1" i="1"/>
  <c r="AH1" i="1"/>
  <c r="T1" i="1" l="1"/>
  <c r="U1" i="1"/>
  <c r="S1" i="1"/>
  <c r="R1" i="1"/>
  <c r="Q1" i="1"/>
  <c r="P1" i="1"/>
  <c r="O1" i="1"/>
  <c r="N1" i="1"/>
  <c r="M1" i="1"/>
  <c r="R20" i="41"/>
  <c r="G14" i="41"/>
  <c r="R28" i="40"/>
  <c r="N48" i="40"/>
  <c r="G48" i="40"/>
  <c r="A36" i="40"/>
  <c r="AI28" i="40" s="1"/>
  <c r="A33" i="40"/>
  <c r="AF28" i="40" s="1"/>
  <c r="A31" i="40"/>
  <c r="AB28" i="40" s="1"/>
  <c r="A28" i="40"/>
  <c r="Y28" i="40" s="1"/>
  <c r="A6" i="40"/>
  <c r="AB3" i="40" s="1"/>
  <c r="B7" i="2"/>
  <c r="N23" i="40"/>
  <c r="G23" i="40"/>
  <c r="A11" i="40"/>
  <c r="AI3" i="40" s="1"/>
  <c r="A8" i="40"/>
  <c r="AF3" i="40" s="1"/>
  <c r="A3" i="40"/>
  <c r="Y3" i="40" s="1"/>
  <c r="W15" i="41" l="1"/>
  <c r="Y15" i="41"/>
  <c r="E14" i="41"/>
  <c r="U17" i="23"/>
  <c r="B12" i="33" a="1"/>
  <c r="B12" i="33" s="1"/>
  <c r="B13" i="33" a="1"/>
  <c r="B13" i="33" s="1"/>
  <c r="B14" i="33" a="1"/>
  <c r="B14" i="33" s="1"/>
  <c r="B15" i="33" a="1"/>
  <c r="B15" i="33" s="1"/>
  <c r="B16" i="33" a="1"/>
  <c r="B16" i="33" s="1"/>
  <c r="B17" i="33" a="1"/>
  <c r="B17" i="33" s="1"/>
  <c r="B18" i="33" a="1"/>
  <c r="B18" i="33" s="1"/>
  <c r="B19" i="33" a="1"/>
  <c r="B19" i="33" s="1"/>
  <c r="B11" i="33" a="1"/>
  <c r="B11" i="33" s="1"/>
  <c r="B3" i="33" a="1"/>
  <c r="B3" i="33" s="1"/>
  <c r="B4" i="33" a="1"/>
  <c r="B4" i="33" s="1"/>
  <c r="B5" i="33" a="1"/>
  <c r="B5" i="33" s="1"/>
  <c r="B6" i="33" a="1"/>
  <c r="B6" i="33" s="1"/>
  <c r="B7" i="33" a="1"/>
  <c r="B7" i="33" s="1"/>
  <c r="B8" i="33" a="1"/>
  <c r="B8" i="33" s="1"/>
  <c r="B9" i="33" a="1"/>
  <c r="B9" i="33" s="1"/>
  <c r="B10" i="33" a="1"/>
  <c r="B10" i="33" s="1"/>
  <c r="B2" i="33" a="1"/>
  <c r="B2" i="33" s="1"/>
  <c r="N32" i="23" l="1"/>
  <c r="N40" i="41"/>
  <c r="G40" i="41"/>
  <c r="BB62" i="41" s="1"/>
  <c r="A28" i="41"/>
  <c r="AJ20" i="41" s="1"/>
  <c r="A25" i="41"/>
  <c r="AG20" i="41" s="1"/>
  <c r="A23" i="41"/>
  <c r="AC20" i="41" s="1"/>
  <c r="A20" i="41"/>
  <c r="Y20" i="41" s="1"/>
  <c r="Y14" i="41"/>
  <c r="W14" i="41"/>
  <c r="O2" i="41"/>
  <c r="AK2" i="41" s="1"/>
  <c r="M2" i="41"/>
  <c r="AH2" i="41" s="1"/>
  <c r="K2" i="41"/>
  <c r="AE2" i="41" s="1"/>
  <c r="I2" i="41"/>
  <c r="AB2" i="41" s="1"/>
  <c r="BC62" i="41" l="1"/>
  <c r="I32" i="23"/>
  <c r="BB79" i="41"/>
  <c r="BC79" i="41" s="1"/>
  <c r="BB77" i="41"/>
  <c r="BC77" i="41" s="1"/>
  <c r="BB75" i="41"/>
  <c r="BC75" i="41" s="1"/>
  <c r="BB73" i="41"/>
  <c r="BC73" i="41" s="1"/>
  <c r="BB71" i="41"/>
  <c r="BC71" i="41" s="1"/>
  <c r="BB69" i="41"/>
  <c r="BC69" i="41" s="1"/>
  <c r="BB67" i="41"/>
  <c r="BC67" i="41" s="1"/>
  <c r="BB65" i="41"/>
  <c r="BC65" i="41" s="1"/>
  <c r="BB63" i="41"/>
  <c r="BC63" i="41" s="1"/>
  <c r="BB78" i="41"/>
  <c r="BC78" i="41" s="1"/>
  <c r="BB76" i="41"/>
  <c r="BC76" i="41" s="1"/>
  <c r="BB74" i="41"/>
  <c r="BC74" i="41" s="1"/>
  <c r="BB72" i="41"/>
  <c r="BC72" i="41" s="1"/>
  <c r="BB70" i="41"/>
  <c r="BC70" i="41" s="1"/>
  <c r="BB68" i="41"/>
  <c r="BC68" i="41" s="1"/>
  <c r="BB66" i="41"/>
  <c r="BC66" i="41" s="1"/>
  <c r="BB64" i="41"/>
  <c r="BC64" i="41" s="1"/>
  <c r="W16" i="41"/>
  <c r="Y16" i="41"/>
  <c r="B58" i="29"/>
  <c r="G2" i="2" l="1"/>
  <c r="B65" i="2" l="1"/>
  <c r="C65" i="2"/>
  <c r="D65" i="2"/>
  <c r="E65" i="2"/>
  <c r="F65" i="2"/>
  <c r="G65" i="2"/>
  <c r="H65" i="2"/>
  <c r="I65" i="2"/>
  <c r="B66" i="2"/>
  <c r="C66" i="2"/>
  <c r="D66" i="2"/>
  <c r="E66" i="2"/>
  <c r="F66" i="2"/>
  <c r="G66" i="2"/>
  <c r="H66" i="2"/>
  <c r="I66" i="2"/>
  <c r="B67" i="2"/>
  <c r="C67" i="2"/>
  <c r="D67" i="2"/>
  <c r="E67" i="2"/>
  <c r="F67" i="2"/>
  <c r="G67" i="2"/>
  <c r="H67" i="2"/>
  <c r="I67" i="2"/>
  <c r="B68" i="2"/>
  <c r="C68" i="2"/>
  <c r="D68" i="2"/>
  <c r="E68" i="2"/>
  <c r="F68" i="2"/>
  <c r="G68" i="2"/>
  <c r="H68" i="2"/>
  <c r="I68" i="2"/>
  <c r="B69" i="2"/>
  <c r="C69" i="2"/>
  <c r="D69" i="2"/>
  <c r="E69" i="2"/>
  <c r="F69" i="2"/>
  <c r="G69" i="2"/>
  <c r="H69" i="2"/>
  <c r="I69" i="2"/>
  <c r="B70" i="2"/>
  <c r="C70" i="2"/>
  <c r="D70" i="2"/>
  <c r="E70" i="2"/>
  <c r="F70" i="2"/>
  <c r="G70" i="2"/>
  <c r="H70" i="2"/>
  <c r="I70" i="2"/>
  <c r="B71" i="2"/>
  <c r="C71" i="2"/>
  <c r="D71" i="2"/>
  <c r="E71" i="2"/>
  <c r="F71" i="2"/>
  <c r="G71" i="2"/>
  <c r="H71" i="2"/>
  <c r="I71" i="2"/>
  <c r="B72" i="2"/>
  <c r="C72" i="2"/>
  <c r="D72" i="2"/>
  <c r="E72" i="2"/>
  <c r="F72" i="2"/>
  <c r="G72" i="2"/>
  <c r="H72" i="2"/>
  <c r="I72" i="2"/>
  <c r="B73" i="2"/>
  <c r="C73" i="2"/>
  <c r="D73" i="2"/>
  <c r="E73" i="2"/>
  <c r="F73" i="2"/>
  <c r="G73" i="2"/>
  <c r="H73" i="2"/>
  <c r="I73" i="2"/>
  <c r="B74" i="2"/>
  <c r="C74" i="2"/>
  <c r="D74" i="2"/>
  <c r="E74" i="2"/>
  <c r="F74" i="2"/>
  <c r="G74" i="2"/>
  <c r="H74" i="2"/>
  <c r="I74" i="2"/>
  <c r="B75" i="2"/>
  <c r="C75" i="2"/>
  <c r="D75" i="2"/>
  <c r="E75" i="2"/>
  <c r="F75" i="2"/>
  <c r="G75" i="2"/>
  <c r="H75" i="2"/>
  <c r="I75" i="2"/>
  <c r="B76" i="2"/>
  <c r="C76" i="2"/>
  <c r="D76" i="2"/>
  <c r="E76" i="2"/>
  <c r="F76" i="2"/>
  <c r="G76" i="2"/>
  <c r="H76" i="2"/>
  <c r="I76" i="2"/>
  <c r="B77" i="2"/>
  <c r="C77" i="2"/>
  <c r="D77" i="2"/>
  <c r="E77" i="2"/>
  <c r="F77" i="2"/>
  <c r="G77" i="2"/>
  <c r="H77" i="2"/>
  <c r="I77" i="2"/>
  <c r="B78" i="2"/>
  <c r="C78" i="2"/>
  <c r="D78" i="2"/>
  <c r="E78" i="2"/>
  <c r="F78" i="2"/>
  <c r="G78" i="2"/>
  <c r="H78" i="2"/>
  <c r="I78" i="2"/>
  <c r="B79" i="2"/>
  <c r="C79" i="2"/>
  <c r="D79" i="2"/>
  <c r="E79" i="2"/>
  <c r="F79" i="2"/>
  <c r="G79" i="2"/>
  <c r="H79" i="2"/>
  <c r="I79" i="2"/>
  <c r="B80" i="2"/>
  <c r="C80" i="2"/>
  <c r="D80" i="2"/>
  <c r="E80" i="2"/>
  <c r="F80" i="2"/>
  <c r="G80" i="2"/>
  <c r="H80" i="2"/>
  <c r="I80" i="2"/>
  <c r="B81" i="2"/>
  <c r="C81" i="2"/>
  <c r="D81" i="2"/>
  <c r="E81" i="2"/>
  <c r="F81" i="2"/>
  <c r="G81" i="2"/>
  <c r="H81" i="2"/>
  <c r="I81" i="2"/>
  <c r="B82" i="2"/>
  <c r="C82" i="2"/>
  <c r="D82" i="2"/>
  <c r="E82" i="2"/>
  <c r="F82" i="2"/>
  <c r="G82" i="2"/>
  <c r="H82" i="2"/>
  <c r="I82" i="2"/>
  <c r="M82" i="2" s="1"/>
  <c r="B83" i="2"/>
  <c r="C83" i="2"/>
  <c r="D83" i="2"/>
  <c r="E83" i="2"/>
  <c r="F83" i="2"/>
  <c r="G83" i="2"/>
  <c r="H83" i="2"/>
  <c r="I83" i="2"/>
  <c r="B84" i="2"/>
  <c r="C84" i="2"/>
  <c r="D84" i="2"/>
  <c r="E84" i="2"/>
  <c r="F84" i="2"/>
  <c r="G84" i="2"/>
  <c r="H84" i="2"/>
  <c r="I84" i="2"/>
  <c r="B85" i="2"/>
  <c r="C85" i="2"/>
  <c r="D85" i="2"/>
  <c r="E85" i="2"/>
  <c r="F85" i="2"/>
  <c r="G85" i="2"/>
  <c r="H85" i="2"/>
  <c r="I85" i="2"/>
  <c r="B86" i="2"/>
  <c r="C86" i="2"/>
  <c r="D86" i="2"/>
  <c r="E86" i="2"/>
  <c r="F86" i="2"/>
  <c r="G86" i="2"/>
  <c r="H86" i="2"/>
  <c r="I86" i="2"/>
  <c r="B87" i="2"/>
  <c r="C87" i="2"/>
  <c r="D87" i="2"/>
  <c r="E87" i="2"/>
  <c r="F87" i="2"/>
  <c r="G87" i="2"/>
  <c r="H87" i="2"/>
  <c r="I87" i="2"/>
  <c r="B88" i="2"/>
  <c r="C88" i="2"/>
  <c r="D88" i="2"/>
  <c r="E88" i="2"/>
  <c r="F88" i="2"/>
  <c r="G88" i="2"/>
  <c r="H88" i="2"/>
  <c r="I88" i="2"/>
  <c r="E30" i="23" l="1"/>
  <c r="W31" i="23" s="1"/>
  <c r="G30" i="23" l="1"/>
  <c r="Y31" i="23" s="1"/>
  <c r="C10" i="2"/>
  <c r="AL76" i="34"/>
  <c r="AL75" i="34"/>
  <c r="AL74" i="34"/>
  <c r="AL73" i="34"/>
  <c r="AL72" i="34"/>
  <c r="AL71" i="34"/>
  <c r="AL70" i="34"/>
  <c r="AL69" i="34"/>
  <c r="AL68" i="34"/>
  <c r="AL67" i="34"/>
  <c r="AL66" i="34"/>
  <c r="AL65" i="34"/>
  <c r="AL64" i="34"/>
  <c r="AL63" i="34"/>
  <c r="AL62" i="34"/>
  <c r="AL61" i="34"/>
  <c r="AL60" i="34"/>
  <c r="AL59" i="34"/>
  <c r="AL58" i="34"/>
  <c r="AL57" i="34"/>
  <c r="AL56" i="34"/>
  <c r="AL55" i="34"/>
  <c r="AL54" i="34"/>
  <c r="AL53" i="34"/>
  <c r="AL52" i="34"/>
  <c r="AL51" i="34"/>
  <c r="AL50" i="34"/>
  <c r="AL49" i="34"/>
  <c r="AL48" i="34"/>
  <c r="AL47" i="34"/>
  <c r="AL46" i="34"/>
  <c r="AL45" i="34"/>
  <c r="AL44" i="34"/>
  <c r="AL43" i="34"/>
  <c r="AL42" i="34"/>
  <c r="AL41" i="34"/>
  <c r="AL40" i="34"/>
  <c r="AL39" i="34"/>
  <c r="AL38" i="34"/>
  <c r="AL37" i="34"/>
  <c r="AL36" i="34"/>
  <c r="AL35" i="34"/>
  <c r="AL34" i="34"/>
  <c r="AL33" i="34"/>
  <c r="AL32" i="34"/>
  <c r="AL31" i="34"/>
  <c r="AL30" i="34"/>
  <c r="AL29" i="34"/>
  <c r="AL28" i="34"/>
  <c r="AL27" i="34"/>
  <c r="AL26" i="34"/>
  <c r="AL25" i="34"/>
  <c r="AL24" i="34"/>
  <c r="AM23" i="34"/>
  <c r="AL23" i="34"/>
  <c r="AL22" i="34"/>
  <c r="AL21" i="34"/>
  <c r="AL20" i="34"/>
  <c r="AL19" i="34"/>
  <c r="AL18" i="34"/>
  <c r="AL17" i="34"/>
  <c r="AL16" i="34"/>
  <c r="AL15" i="34"/>
  <c r="AL14" i="34"/>
  <c r="AL13" i="34"/>
  <c r="AL12" i="34"/>
  <c r="AL11" i="34"/>
  <c r="AL10" i="34"/>
  <c r="AL9" i="34"/>
  <c r="AL8" i="34"/>
  <c r="AL7" i="34"/>
  <c r="AL6" i="34"/>
  <c r="B23" i="33" l="1"/>
  <c r="B24" i="33"/>
  <c r="B25" i="33"/>
  <c r="B26" i="33"/>
  <c r="B27" i="33"/>
  <c r="B28" i="33"/>
  <c r="B22" i="33"/>
  <c r="B21" i="33"/>
  <c r="B20" i="33"/>
  <c r="B37" i="33"/>
  <c r="B30" i="33"/>
  <c r="B31" i="33"/>
  <c r="B32" i="33"/>
  <c r="B33" i="33"/>
  <c r="B34" i="33"/>
  <c r="B35" i="33"/>
  <c r="B36" i="33"/>
  <c r="B29" i="33"/>
  <c r="J1" i="2" l="1"/>
  <c r="I1" i="2"/>
  <c r="G1" i="2"/>
  <c r="E1" i="2"/>
  <c r="D1" i="2"/>
  <c r="C1" i="2"/>
  <c r="B1" i="2"/>
  <c r="S3" i="29"/>
  <c r="T3" i="29"/>
  <c r="U3" i="29"/>
  <c r="V3" i="29"/>
  <c r="S4" i="29"/>
  <c r="T4" i="29"/>
  <c r="U4" i="29"/>
  <c r="V4" i="29"/>
  <c r="S5" i="29"/>
  <c r="T5" i="29"/>
  <c r="U5" i="29"/>
  <c r="V5" i="29"/>
  <c r="S6" i="29"/>
  <c r="T6" i="29"/>
  <c r="U6" i="29"/>
  <c r="V6" i="29"/>
  <c r="S7" i="29"/>
  <c r="T7" i="29"/>
  <c r="U7" i="29"/>
  <c r="V7" i="29"/>
  <c r="S8" i="29"/>
  <c r="T8" i="29"/>
  <c r="U8" i="29"/>
  <c r="V8" i="29"/>
  <c r="S9" i="29"/>
  <c r="T9" i="29"/>
  <c r="U9" i="29"/>
  <c r="V9" i="29"/>
  <c r="S10" i="29"/>
  <c r="T10" i="29"/>
  <c r="U10" i="29"/>
  <c r="V10" i="29"/>
  <c r="S11" i="29"/>
  <c r="T11" i="29"/>
  <c r="U11" i="29"/>
  <c r="V11" i="29"/>
  <c r="S12" i="29"/>
  <c r="T12" i="29"/>
  <c r="U12" i="29"/>
  <c r="V12" i="29"/>
  <c r="S13" i="29"/>
  <c r="T13" i="29"/>
  <c r="U13" i="29"/>
  <c r="V13" i="29"/>
  <c r="S14" i="29"/>
  <c r="T14" i="29"/>
  <c r="U14" i="29"/>
  <c r="V14" i="29"/>
  <c r="S15" i="29"/>
  <c r="T15" i="29"/>
  <c r="U15" i="29"/>
  <c r="V15" i="29"/>
  <c r="S16" i="29"/>
  <c r="T16" i="29"/>
  <c r="U16" i="29"/>
  <c r="V16" i="29"/>
  <c r="S17" i="29"/>
  <c r="T17" i="29"/>
  <c r="U17" i="29"/>
  <c r="V17" i="29"/>
  <c r="S18" i="29"/>
  <c r="T18" i="29"/>
  <c r="U18" i="29"/>
  <c r="V18" i="29"/>
  <c r="S19" i="29"/>
  <c r="T19" i="29"/>
  <c r="U19" i="29"/>
  <c r="V19" i="29"/>
  <c r="S20" i="29"/>
  <c r="T20" i="29"/>
  <c r="U20" i="29"/>
  <c r="V20" i="29"/>
  <c r="S21" i="29"/>
  <c r="T21" i="29"/>
  <c r="U21" i="29"/>
  <c r="V21" i="29"/>
  <c r="S22" i="29"/>
  <c r="T22" i="29"/>
  <c r="U22" i="29"/>
  <c r="V22" i="29"/>
  <c r="S23" i="29"/>
  <c r="T23" i="29"/>
  <c r="U23" i="29"/>
  <c r="V23" i="29"/>
  <c r="S24" i="29"/>
  <c r="T24" i="29"/>
  <c r="U24" i="29"/>
  <c r="V24" i="29"/>
  <c r="S25" i="29"/>
  <c r="T25" i="29"/>
  <c r="U25" i="29"/>
  <c r="V25" i="29"/>
  <c r="S26" i="29"/>
  <c r="T26" i="29"/>
  <c r="U26" i="29"/>
  <c r="V26" i="29"/>
  <c r="S27" i="29"/>
  <c r="T27" i="29"/>
  <c r="U27" i="29"/>
  <c r="V27" i="29"/>
  <c r="S28" i="29"/>
  <c r="T28" i="29"/>
  <c r="U28" i="29"/>
  <c r="V28" i="29"/>
  <c r="S29" i="29"/>
  <c r="T29" i="29"/>
  <c r="U29" i="29"/>
  <c r="V29" i="29"/>
  <c r="S30" i="29"/>
  <c r="T30" i="29"/>
  <c r="U30" i="29"/>
  <c r="V30" i="29"/>
  <c r="S31" i="29"/>
  <c r="T31" i="29"/>
  <c r="U31" i="29"/>
  <c r="V31" i="29"/>
  <c r="S32" i="29"/>
  <c r="T32" i="29"/>
  <c r="U32" i="29"/>
  <c r="V32" i="29"/>
  <c r="S33" i="29"/>
  <c r="T33" i="29"/>
  <c r="U33" i="29"/>
  <c r="V33" i="29"/>
  <c r="S34" i="29"/>
  <c r="T34" i="29"/>
  <c r="U34" i="29"/>
  <c r="V34" i="29"/>
  <c r="S35" i="29"/>
  <c r="T35" i="29"/>
  <c r="U35" i="29"/>
  <c r="V35" i="29"/>
  <c r="S36" i="29"/>
  <c r="T36" i="29"/>
  <c r="U36" i="29"/>
  <c r="V36" i="29"/>
  <c r="S37" i="29"/>
  <c r="T37" i="29"/>
  <c r="U37" i="29"/>
  <c r="V37" i="29"/>
  <c r="S38" i="29"/>
  <c r="T38" i="29"/>
  <c r="U38" i="29"/>
  <c r="V38" i="29"/>
  <c r="S39" i="29"/>
  <c r="T39" i="29"/>
  <c r="U39" i="29"/>
  <c r="V39" i="29"/>
  <c r="S40" i="29"/>
  <c r="T40" i="29"/>
  <c r="U40" i="29"/>
  <c r="V40" i="29"/>
  <c r="S41" i="29"/>
  <c r="T41" i="29"/>
  <c r="U41" i="29"/>
  <c r="V41" i="29"/>
  <c r="S42" i="29"/>
  <c r="T42" i="29"/>
  <c r="U42" i="29"/>
  <c r="V42" i="29"/>
  <c r="S43" i="29"/>
  <c r="T43" i="29"/>
  <c r="U43" i="29"/>
  <c r="V43" i="29"/>
  <c r="S44" i="29"/>
  <c r="T44" i="29"/>
  <c r="U44" i="29"/>
  <c r="V44" i="29"/>
  <c r="S45" i="29"/>
  <c r="T45" i="29"/>
  <c r="U45" i="29"/>
  <c r="V45" i="29"/>
  <c r="S46" i="29"/>
  <c r="T46" i="29"/>
  <c r="U46" i="29"/>
  <c r="V46" i="29"/>
  <c r="S47" i="29"/>
  <c r="T47" i="29"/>
  <c r="U47" i="29"/>
  <c r="V47" i="29"/>
  <c r="S48" i="29"/>
  <c r="T48" i="29"/>
  <c r="U48" i="29"/>
  <c r="V48" i="29"/>
  <c r="S49" i="29"/>
  <c r="T49" i="29"/>
  <c r="U49" i="29"/>
  <c r="V49" i="29"/>
  <c r="S50" i="29"/>
  <c r="T50" i="29"/>
  <c r="U50" i="29"/>
  <c r="V50" i="29"/>
  <c r="S51" i="29"/>
  <c r="T51" i="29"/>
  <c r="U51" i="29"/>
  <c r="V51" i="29"/>
  <c r="S52" i="29"/>
  <c r="T52" i="29"/>
  <c r="U52" i="29"/>
  <c r="V52" i="29"/>
  <c r="S53" i="29"/>
  <c r="T53" i="29"/>
  <c r="U53" i="29"/>
  <c r="V53" i="29"/>
  <c r="S54" i="29"/>
  <c r="T54" i="29"/>
  <c r="U54" i="29"/>
  <c r="V54" i="29"/>
  <c r="S55" i="29"/>
  <c r="T55" i="29"/>
  <c r="U55" i="29"/>
  <c r="V55" i="29"/>
  <c r="S56" i="29"/>
  <c r="T56" i="29"/>
  <c r="U56" i="29"/>
  <c r="V56" i="29"/>
  <c r="S57" i="29"/>
  <c r="T57" i="29"/>
  <c r="U57" i="29"/>
  <c r="V57" i="29"/>
  <c r="S58" i="29"/>
  <c r="T58" i="29"/>
  <c r="U58" i="29"/>
  <c r="V58" i="29"/>
  <c r="S59" i="29"/>
  <c r="T59" i="29"/>
  <c r="U59" i="29"/>
  <c r="V59" i="29"/>
  <c r="S60" i="29"/>
  <c r="T60" i="29"/>
  <c r="U60" i="29"/>
  <c r="V60" i="29"/>
  <c r="S61" i="29"/>
  <c r="T61" i="29"/>
  <c r="U61" i="29"/>
  <c r="V61" i="29"/>
  <c r="S62" i="29"/>
  <c r="T62" i="29"/>
  <c r="U62" i="29"/>
  <c r="V62" i="29"/>
  <c r="S63" i="29"/>
  <c r="T63" i="29"/>
  <c r="U63" i="29"/>
  <c r="V63" i="29"/>
  <c r="S64" i="29"/>
  <c r="T64" i="29"/>
  <c r="U64" i="29"/>
  <c r="V64" i="29"/>
  <c r="S65" i="29"/>
  <c r="T65" i="29"/>
  <c r="U65" i="29"/>
  <c r="V65" i="29"/>
  <c r="S66" i="29"/>
  <c r="T66" i="29"/>
  <c r="U66" i="29"/>
  <c r="V66" i="29"/>
  <c r="S67" i="29"/>
  <c r="T67" i="29"/>
  <c r="U67" i="29"/>
  <c r="V67" i="29"/>
  <c r="S68" i="29"/>
  <c r="T68" i="29"/>
  <c r="U68" i="29"/>
  <c r="V68" i="29"/>
  <c r="S69" i="29"/>
  <c r="T69" i="29"/>
  <c r="U69" i="29"/>
  <c r="V69" i="29"/>
  <c r="S70" i="29"/>
  <c r="T70" i="29"/>
  <c r="U70" i="29"/>
  <c r="V70" i="29"/>
  <c r="S71" i="29"/>
  <c r="T71" i="29"/>
  <c r="U71" i="29"/>
  <c r="V71" i="29"/>
  <c r="S72" i="29"/>
  <c r="T72" i="29"/>
  <c r="U72" i="29"/>
  <c r="V72" i="29"/>
  <c r="S73" i="29"/>
  <c r="T73" i="29"/>
  <c r="U73" i="29"/>
  <c r="V73" i="29"/>
  <c r="S74" i="29"/>
  <c r="T74" i="29"/>
  <c r="U74" i="29"/>
  <c r="V74" i="29"/>
  <c r="S75" i="29"/>
  <c r="T75" i="29"/>
  <c r="U75" i="29"/>
  <c r="V75" i="29"/>
  <c r="S76" i="29"/>
  <c r="T76" i="29"/>
  <c r="U76" i="29"/>
  <c r="V76" i="29"/>
  <c r="S77" i="29"/>
  <c r="T77" i="29"/>
  <c r="U77" i="29"/>
  <c r="V77" i="29"/>
  <c r="S78" i="29"/>
  <c r="T78" i="29"/>
  <c r="U78" i="29"/>
  <c r="V78" i="29"/>
  <c r="S79" i="29"/>
  <c r="T79" i="29"/>
  <c r="U79" i="29"/>
  <c r="V79" i="29"/>
  <c r="S80" i="29"/>
  <c r="T80" i="29"/>
  <c r="U80" i="29"/>
  <c r="V80" i="29"/>
  <c r="S81" i="29"/>
  <c r="T81" i="29"/>
  <c r="U81" i="29"/>
  <c r="V81" i="29"/>
  <c r="S82" i="29"/>
  <c r="T82" i="29"/>
  <c r="U82" i="29"/>
  <c r="V82" i="29"/>
  <c r="S83" i="29"/>
  <c r="T83" i="29"/>
  <c r="U83" i="29"/>
  <c r="V83" i="29"/>
  <c r="S84" i="29"/>
  <c r="T84" i="29"/>
  <c r="U84" i="29"/>
  <c r="V84" i="29"/>
  <c r="S85" i="29"/>
  <c r="T85" i="29"/>
  <c r="U85" i="29"/>
  <c r="V85" i="29"/>
  <c r="S86" i="29"/>
  <c r="T86" i="29"/>
  <c r="U86" i="29"/>
  <c r="V86" i="29"/>
  <c r="S87" i="29"/>
  <c r="T87" i="29"/>
  <c r="U87" i="29"/>
  <c r="V87" i="29"/>
  <c r="S88" i="29"/>
  <c r="T88" i="29"/>
  <c r="U88" i="29"/>
  <c r="V88" i="29"/>
  <c r="S89" i="29"/>
  <c r="T89" i="29"/>
  <c r="U89" i="29"/>
  <c r="V89" i="29"/>
  <c r="S90" i="29"/>
  <c r="T90" i="29"/>
  <c r="U90" i="29"/>
  <c r="V90" i="29"/>
  <c r="S91" i="29"/>
  <c r="T91" i="29"/>
  <c r="U91" i="29"/>
  <c r="V91" i="29"/>
  <c r="S92" i="29"/>
  <c r="T92" i="29"/>
  <c r="U92" i="29"/>
  <c r="V92" i="29"/>
  <c r="S93" i="29"/>
  <c r="T93" i="29"/>
  <c r="U93" i="29"/>
  <c r="V93" i="29"/>
  <c r="S94" i="29"/>
  <c r="T94" i="29"/>
  <c r="U94" i="29"/>
  <c r="V94" i="29"/>
  <c r="S95" i="29"/>
  <c r="T95" i="29"/>
  <c r="U95" i="29"/>
  <c r="V95" i="29"/>
  <c r="S96" i="29"/>
  <c r="T96" i="29"/>
  <c r="U96" i="29"/>
  <c r="V96" i="29"/>
  <c r="S97" i="29"/>
  <c r="T97" i="29"/>
  <c r="U97" i="29"/>
  <c r="V97" i="29"/>
  <c r="S98" i="29"/>
  <c r="T98" i="29"/>
  <c r="U98" i="29"/>
  <c r="V98" i="29"/>
  <c r="S99" i="29"/>
  <c r="T99" i="29"/>
  <c r="U99" i="29"/>
  <c r="V99" i="29"/>
  <c r="S100" i="29"/>
  <c r="T100" i="29"/>
  <c r="U100" i="29"/>
  <c r="V100" i="29"/>
  <c r="S101" i="29"/>
  <c r="T101" i="29"/>
  <c r="U101" i="29"/>
  <c r="V101" i="29"/>
  <c r="S102" i="29"/>
  <c r="T102" i="29"/>
  <c r="U102" i="29"/>
  <c r="V102" i="29"/>
  <c r="S103" i="29"/>
  <c r="T103" i="29"/>
  <c r="U103" i="29"/>
  <c r="V103" i="29"/>
  <c r="S104" i="29"/>
  <c r="T104" i="29"/>
  <c r="U104" i="29"/>
  <c r="V104" i="29"/>
  <c r="S105" i="29"/>
  <c r="T105" i="29"/>
  <c r="U105" i="29"/>
  <c r="V105" i="29"/>
  <c r="S106" i="29"/>
  <c r="T106" i="29"/>
  <c r="U106" i="29"/>
  <c r="V106" i="29"/>
  <c r="S107" i="29"/>
  <c r="T107" i="29"/>
  <c r="U107" i="29"/>
  <c r="V107" i="29"/>
  <c r="S108" i="29"/>
  <c r="T108" i="29"/>
  <c r="U108" i="29"/>
  <c r="V108" i="29"/>
  <c r="S109" i="29"/>
  <c r="T109" i="29"/>
  <c r="U109" i="29"/>
  <c r="V109" i="29"/>
  <c r="S110" i="29"/>
  <c r="T110" i="29"/>
  <c r="U110" i="29"/>
  <c r="V110" i="29"/>
  <c r="S111" i="29"/>
  <c r="T111" i="29"/>
  <c r="U111" i="29"/>
  <c r="V111" i="29"/>
  <c r="S112" i="29"/>
  <c r="T112" i="29"/>
  <c r="U112" i="29"/>
  <c r="V112" i="29"/>
  <c r="S113" i="29"/>
  <c r="T113" i="29"/>
  <c r="U113" i="29"/>
  <c r="V113" i="29"/>
  <c r="S114" i="29"/>
  <c r="T114" i="29"/>
  <c r="U114" i="29"/>
  <c r="V114" i="29"/>
  <c r="S115" i="29"/>
  <c r="T115" i="29"/>
  <c r="U115" i="29"/>
  <c r="V115" i="29"/>
  <c r="S116" i="29"/>
  <c r="T116" i="29"/>
  <c r="U116" i="29"/>
  <c r="V116" i="29"/>
  <c r="S117" i="29"/>
  <c r="T117" i="29"/>
  <c r="U117" i="29"/>
  <c r="V117" i="29"/>
  <c r="S118" i="29"/>
  <c r="T118" i="29"/>
  <c r="U118" i="29"/>
  <c r="V118" i="29"/>
  <c r="S119" i="29"/>
  <c r="T119" i="29"/>
  <c r="U119" i="29"/>
  <c r="V119" i="29"/>
  <c r="S120" i="29"/>
  <c r="T120" i="29"/>
  <c r="U120" i="29"/>
  <c r="V120" i="29"/>
  <c r="S121" i="29"/>
  <c r="T121" i="29"/>
  <c r="U121" i="29"/>
  <c r="V121" i="29"/>
  <c r="S122" i="29"/>
  <c r="T122" i="29"/>
  <c r="U122" i="29"/>
  <c r="V122" i="29"/>
  <c r="S123" i="29"/>
  <c r="T123" i="29"/>
  <c r="U123" i="29"/>
  <c r="V123" i="29"/>
  <c r="S124" i="29"/>
  <c r="T124" i="29"/>
  <c r="U124" i="29"/>
  <c r="V124" i="29"/>
  <c r="S125" i="29"/>
  <c r="T125" i="29"/>
  <c r="U125" i="29"/>
  <c r="V125" i="29"/>
  <c r="S126" i="29"/>
  <c r="T126" i="29"/>
  <c r="U126" i="29"/>
  <c r="V126" i="29"/>
  <c r="S127" i="29"/>
  <c r="T127" i="29"/>
  <c r="U127" i="29"/>
  <c r="V127" i="29"/>
  <c r="S128" i="29"/>
  <c r="T128" i="29"/>
  <c r="U128" i="29"/>
  <c r="V128" i="29"/>
  <c r="S129" i="29"/>
  <c r="T129" i="29"/>
  <c r="U129" i="29"/>
  <c r="V129" i="29"/>
  <c r="S130" i="29"/>
  <c r="T130" i="29"/>
  <c r="U130" i="29"/>
  <c r="V130" i="29"/>
  <c r="S131" i="29"/>
  <c r="T131" i="29"/>
  <c r="U131" i="29"/>
  <c r="V131" i="29"/>
  <c r="S132" i="29"/>
  <c r="T132" i="29"/>
  <c r="U132" i="29"/>
  <c r="V132" i="29"/>
  <c r="S133" i="29"/>
  <c r="T133" i="29"/>
  <c r="U133" i="29"/>
  <c r="V133" i="29"/>
  <c r="S134" i="29"/>
  <c r="T134" i="29"/>
  <c r="U134" i="29"/>
  <c r="V134" i="29"/>
  <c r="S135" i="29"/>
  <c r="T135" i="29"/>
  <c r="U135" i="29"/>
  <c r="V135" i="29"/>
  <c r="S136" i="29"/>
  <c r="T136" i="29"/>
  <c r="U136" i="29"/>
  <c r="V136" i="29"/>
  <c r="S137" i="29"/>
  <c r="T137" i="29"/>
  <c r="U137" i="29"/>
  <c r="V137" i="29"/>
  <c r="S138" i="29"/>
  <c r="T138" i="29"/>
  <c r="U138" i="29"/>
  <c r="V138" i="29"/>
  <c r="S139" i="29"/>
  <c r="T139" i="29"/>
  <c r="U139" i="29"/>
  <c r="V139" i="29"/>
  <c r="S140" i="29"/>
  <c r="T140" i="29"/>
  <c r="U140" i="29"/>
  <c r="V140" i="29"/>
  <c r="S141" i="29"/>
  <c r="T141" i="29"/>
  <c r="U141" i="29"/>
  <c r="V141" i="29"/>
  <c r="S142" i="29"/>
  <c r="T142" i="29"/>
  <c r="U142" i="29"/>
  <c r="V142" i="29"/>
  <c r="S143" i="29"/>
  <c r="T143" i="29"/>
  <c r="U143" i="29"/>
  <c r="V143" i="29"/>
  <c r="S144" i="29"/>
  <c r="T144" i="29"/>
  <c r="U144" i="29"/>
  <c r="V144" i="29"/>
  <c r="S145" i="29"/>
  <c r="T145" i="29"/>
  <c r="U145" i="29"/>
  <c r="V145" i="29"/>
  <c r="S146" i="29"/>
  <c r="T146" i="29"/>
  <c r="U146" i="29"/>
  <c r="V146" i="29"/>
  <c r="S147" i="29"/>
  <c r="T147" i="29"/>
  <c r="U147" i="29"/>
  <c r="V147" i="29"/>
  <c r="S148" i="29"/>
  <c r="T148" i="29"/>
  <c r="U148" i="29"/>
  <c r="V148" i="29"/>
  <c r="S149" i="29"/>
  <c r="T149" i="29"/>
  <c r="U149" i="29"/>
  <c r="V149" i="29"/>
  <c r="S150" i="29"/>
  <c r="T150" i="29"/>
  <c r="U150" i="29"/>
  <c r="V150" i="29"/>
  <c r="S151" i="29"/>
  <c r="T151" i="29"/>
  <c r="U151" i="29"/>
  <c r="V151" i="29"/>
  <c r="S152" i="29"/>
  <c r="T152" i="29"/>
  <c r="U152" i="29"/>
  <c r="V152" i="29"/>
  <c r="S153" i="29"/>
  <c r="T153" i="29"/>
  <c r="U153" i="29"/>
  <c r="V153" i="29"/>
  <c r="S154" i="29"/>
  <c r="T154" i="29"/>
  <c r="U154" i="29"/>
  <c r="V154" i="29"/>
  <c r="S155" i="29"/>
  <c r="T155" i="29"/>
  <c r="U155" i="29"/>
  <c r="V155" i="29"/>
  <c r="S156" i="29"/>
  <c r="T156" i="29"/>
  <c r="U156" i="29"/>
  <c r="V156" i="29"/>
  <c r="S157" i="29"/>
  <c r="T157" i="29"/>
  <c r="U157" i="29"/>
  <c r="V157" i="29"/>
  <c r="S158" i="29"/>
  <c r="T158" i="29"/>
  <c r="U158" i="29"/>
  <c r="V158" i="29"/>
  <c r="S159" i="29"/>
  <c r="T159" i="29"/>
  <c r="U159" i="29"/>
  <c r="V159" i="29"/>
  <c r="S160" i="29"/>
  <c r="T160" i="29"/>
  <c r="U160" i="29"/>
  <c r="V160" i="29"/>
  <c r="S161" i="29"/>
  <c r="T161" i="29"/>
  <c r="U161" i="29"/>
  <c r="V161" i="29"/>
  <c r="S162" i="29"/>
  <c r="T162" i="29"/>
  <c r="U162" i="29"/>
  <c r="V162" i="29"/>
  <c r="S163" i="29"/>
  <c r="T163" i="29"/>
  <c r="U163" i="29"/>
  <c r="V163" i="29"/>
  <c r="S164" i="29"/>
  <c r="T164" i="29"/>
  <c r="U164" i="29"/>
  <c r="V164" i="29"/>
  <c r="S165" i="29"/>
  <c r="T165" i="29"/>
  <c r="U165" i="29"/>
  <c r="V165" i="29"/>
  <c r="S166" i="29"/>
  <c r="T166" i="29"/>
  <c r="U166" i="29"/>
  <c r="V166" i="29"/>
  <c r="S167" i="29"/>
  <c r="T167" i="29"/>
  <c r="U167" i="29"/>
  <c r="V167" i="29"/>
  <c r="S168" i="29"/>
  <c r="T168" i="29"/>
  <c r="U168" i="29"/>
  <c r="V168" i="29"/>
  <c r="S169" i="29"/>
  <c r="T169" i="29"/>
  <c r="U169" i="29"/>
  <c r="V169" i="29"/>
  <c r="S170" i="29"/>
  <c r="T170" i="29"/>
  <c r="U170" i="29"/>
  <c r="V170" i="29"/>
  <c r="S171" i="29"/>
  <c r="T171" i="29"/>
  <c r="U171" i="29"/>
  <c r="V171" i="29"/>
  <c r="S172" i="29"/>
  <c r="T172" i="29"/>
  <c r="U172" i="29"/>
  <c r="V172" i="29"/>
  <c r="S173" i="29"/>
  <c r="T173" i="29"/>
  <c r="U173" i="29"/>
  <c r="V173" i="29"/>
  <c r="S174" i="29"/>
  <c r="T174" i="29"/>
  <c r="U174" i="29"/>
  <c r="V174" i="29"/>
  <c r="S175" i="29"/>
  <c r="T175" i="29"/>
  <c r="U175" i="29"/>
  <c r="V175" i="29"/>
  <c r="S176" i="29"/>
  <c r="T176" i="29"/>
  <c r="U176" i="29"/>
  <c r="V176" i="29"/>
  <c r="S177" i="29"/>
  <c r="T177" i="29"/>
  <c r="U177" i="29"/>
  <c r="V177" i="29"/>
  <c r="S178" i="29"/>
  <c r="T178" i="29"/>
  <c r="U178" i="29"/>
  <c r="V178" i="29"/>
  <c r="S179" i="29"/>
  <c r="T179" i="29"/>
  <c r="U179" i="29"/>
  <c r="V179" i="29"/>
  <c r="S180" i="29"/>
  <c r="T180" i="29"/>
  <c r="U180" i="29"/>
  <c r="V180" i="29"/>
  <c r="S181" i="29"/>
  <c r="T181" i="29"/>
  <c r="U181" i="29"/>
  <c r="V181" i="29"/>
  <c r="S182" i="29"/>
  <c r="T182" i="29"/>
  <c r="U182" i="29"/>
  <c r="V182" i="29"/>
  <c r="S183" i="29"/>
  <c r="T183" i="29"/>
  <c r="U183" i="29"/>
  <c r="V183" i="29"/>
  <c r="S184" i="29"/>
  <c r="T184" i="29"/>
  <c r="U184" i="29"/>
  <c r="V184" i="29"/>
  <c r="S185" i="29"/>
  <c r="T185" i="29"/>
  <c r="U185" i="29"/>
  <c r="V185" i="29"/>
  <c r="S186" i="29"/>
  <c r="T186" i="29"/>
  <c r="U186" i="29"/>
  <c r="V186" i="29"/>
  <c r="S187" i="29"/>
  <c r="T187" i="29"/>
  <c r="U187" i="29"/>
  <c r="V187" i="29"/>
  <c r="S188" i="29"/>
  <c r="T188" i="29"/>
  <c r="U188" i="29"/>
  <c r="V188" i="29"/>
  <c r="S189" i="29"/>
  <c r="T189" i="29"/>
  <c r="U189" i="29"/>
  <c r="V189" i="29"/>
  <c r="S190" i="29"/>
  <c r="T190" i="29"/>
  <c r="U190" i="29"/>
  <c r="V190" i="29"/>
  <c r="S191" i="29"/>
  <c r="T191" i="29"/>
  <c r="U191" i="29"/>
  <c r="V191" i="29"/>
  <c r="S192" i="29"/>
  <c r="T192" i="29"/>
  <c r="U192" i="29"/>
  <c r="V192" i="29"/>
  <c r="S193" i="29"/>
  <c r="T193" i="29"/>
  <c r="U193" i="29"/>
  <c r="V193" i="29"/>
  <c r="S194" i="29"/>
  <c r="T194" i="29"/>
  <c r="U194" i="29"/>
  <c r="V194" i="29"/>
  <c r="S195" i="29"/>
  <c r="T195" i="29"/>
  <c r="U195" i="29"/>
  <c r="V195" i="29"/>
  <c r="S196" i="29"/>
  <c r="T196" i="29"/>
  <c r="U196" i="29"/>
  <c r="V196" i="29"/>
  <c r="S197" i="29"/>
  <c r="T197" i="29"/>
  <c r="U197" i="29"/>
  <c r="V197" i="29"/>
  <c r="S198" i="29"/>
  <c r="T198" i="29"/>
  <c r="U198" i="29"/>
  <c r="V198" i="29"/>
  <c r="S199" i="29"/>
  <c r="T199" i="29"/>
  <c r="U199" i="29"/>
  <c r="V199" i="29"/>
  <c r="S200" i="29"/>
  <c r="T200" i="29"/>
  <c r="U200" i="29"/>
  <c r="V200" i="29"/>
  <c r="S201" i="29"/>
  <c r="T201" i="29"/>
  <c r="U201" i="29"/>
  <c r="V201" i="29"/>
  <c r="S202" i="29"/>
  <c r="T202" i="29"/>
  <c r="U202" i="29"/>
  <c r="V202" i="29"/>
  <c r="S203" i="29"/>
  <c r="T203" i="29"/>
  <c r="U203" i="29"/>
  <c r="V203" i="29"/>
  <c r="S204" i="29"/>
  <c r="T204" i="29"/>
  <c r="U204" i="29"/>
  <c r="V204" i="29"/>
  <c r="S205" i="29"/>
  <c r="T205" i="29"/>
  <c r="U205" i="29"/>
  <c r="V205" i="29"/>
  <c r="S206" i="29"/>
  <c r="T206" i="29"/>
  <c r="U206" i="29"/>
  <c r="V206" i="29"/>
  <c r="S207" i="29"/>
  <c r="T207" i="29"/>
  <c r="U207" i="29"/>
  <c r="V207" i="29"/>
  <c r="S208" i="29"/>
  <c r="T208" i="29"/>
  <c r="U208" i="29"/>
  <c r="V208" i="29"/>
  <c r="S209" i="29"/>
  <c r="T209" i="29"/>
  <c r="U209" i="29"/>
  <c r="V209" i="29"/>
  <c r="S210" i="29"/>
  <c r="T210" i="29"/>
  <c r="U210" i="29"/>
  <c r="V210" i="29"/>
  <c r="S211" i="29"/>
  <c r="T211" i="29"/>
  <c r="U211" i="29"/>
  <c r="V211" i="29"/>
  <c r="S212" i="29"/>
  <c r="T212" i="29"/>
  <c r="U212" i="29"/>
  <c r="V212" i="29"/>
  <c r="S213" i="29"/>
  <c r="T213" i="29"/>
  <c r="U213" i="29"/>
  <c r="V213" i="29"/>
  <c r="S214" i="29"/>
  <c r="T214" i="29"/>
  <c r="U214" i="29"/>
  <c r="V214" i="29"/>
  <c r="S215" i="29"/>
  <c r="T215" i="29"/>
  <c r="U215" i="29"/>
  <c r="V215" i="29"/>
  <c r="S216" i="29"/>
  <c r="T216" i="29"/>
  <c r="U216" i="29"/>
  <c r="V216" i="29"/>
  <c r="S217" i="29"/>
  <c r="T217" i="29"/>
  <c r="U217" i="29"/>
  <c r="V217" i="29"/>
  <c r="S218" i="29"/>
  <c r="T218" i="29"/>
  <c r="U218" i="29"/>
  <c r="V218" i="29"/>
  <c r="S219" i="29"/>
  <c r="T219" i="29"/>
  <c r="U219" i="29"/>
  <c r="V219" i="29"/>
  <c r="S220" i="29"/>
  <c r="T220" i="29"/>
  <c r="U220" i="29"/>
  <c r="V220" i="29"/>
  <c r="S221" i="29"/>
  <c r="T221" i="29"/>
  <c r="U221" i="29"/>
  <c r="V221" i="29"/>
  <c r="S222" i="29"/>
  <c r="T222" i="29"/>
  <c r="U222" i="29"/>
  <c r="V222" i="29"/>
  <c r="S223" i="29"/>
  <c r="T223" i="29"/>
  <c r="U223" i="29"/>
  <c r="V223" i="29"/>
  <c r="S224" i="29"/>
  <c r="T224" i="29"/>
  <c r="U224" i="29"/>
  <c r="V224" i="29"/>
  <c r="S225" i="29"/>
  <c r="T225" i="29"/>
  <c r="U225" i="29"/>
  <c r="V225" i="29"/>
  <c r="S226" i="29"/>
  <c r="T226" i="29"/>
  <c r="U226" i="29"/>
  <c r="V226" i="29"/>
  <c r="S227" i="29"/>
  <c r="T227" i="29"/>
  <c r="U227" i="29"/>
  <c r="V227" i="29"/>
  <c r="S228" i="29"/>
  <c r="T228" i="29"/>
  <c r="U228" i="29"/>
  <c r="V228" i="29"/>
  <c r="S229" i="29"/>
  <c r="T229" i="29"/>
  <c r="U229" i="29"/>
  <c r="V229" i="29"/>
  <c r="S230" i="29"/>
  <c r="T230" i="29"/>
  <c r="U230" i="29"/>
  <c r="V230" i="29"/>
  <c r="S231" i="29"/>
  <c r="T231" i="29"/>
  <c r="U231" i="29"/>
  <c r="V231" i="29"/>
  <c r="S232" i="29"/>
  <c r="T232" i="29"/>
  <c r="U232" i="29"/>
  <c r="V232" i="29"/>
  <c r="S233" i="29"/>
  <c r="T233" i="29"/>
  <c r="U233" i="29"/>
  <c r="V233" i="29"/>
  <c r="S234" i="29"/>
  <c r="T234" i="29"/>
  <c r="U234" i="29"/>
  <c r="V234" i="29"/>
  <c r="S235" i="29"/>
  <c r="T235" i="29"/>
  <c r="U235" i="29"/>
  <c r="V235" i="29"/>
  <c r="S236" i="29"/>
  <c r="T236" i="29"/>
  <c r="U236" i="29"/>
  <c r="V236" i="29"/>
  <c r="S237" i="29"/>
  <c r="T237" i="29"/>
  <c r="U237" i="29"/>
  <c r="V237" i="29"/>
  <c r="S238" i="29"/>
  <c r="T238" i="29"/>
  <c r="U238" i="29"/>
  <c r="V238" i="29"/>
  <c r="S239" i="29"/>
  <c r="T239" i="29"/>
  <c r="U239" i="29"/>
  <c r="V239" i="29"/>
  <c r="S240" i="29"/>
  <c r="T240" i="29"/>
  <c r="U240" i="29"/>
  <c r="V240" i="29"/>
  <c r="S241" i="29"/>
  <c r="T241" i="29"/>
  <c r="U241" i="29"/>
  <c r="V241" i="29"/>
  <c r="S242" i="29"/>
  <c r="T242" i="29"/>
  <c r="U242" i="29"/>
  <c r="V242" i="29"/>
  <c r="S243" i="29"/>
  <c r="T243" i="29"/>
  <c r="U243" i="29"/>
  <c r="V243" i="29"/>
  <c r="S244" i="29"/>
  <c r="T244" i="29"/>
  <c r="U244" i="29"/>
  <c r="V244" i="29"/>
  <c r="S245" i="29"/>
  <c r="T245" i="29"/>
  <c r="U245" i="29"/>
  <c r="V245" i="29"/>
  <c r="S246" i="29"/>
  <c r="T246" i="29"/>
  <c r="U246" i="29"/>
  <c r="V246" i="29"/>
  <c r="S247" i="29"/>
  <c r="T247" i="29"/>
  <c r="U247" i="29"/>
  <c r="V247" i="29"/>
  <c r="S248" i="29"/>
  <c r="T248" i="29"/>
  <c r="U248" i="29"/>
  <c r="V248" i="29"/>
  <c r="S249" i="29"/>
  <c r="T249" i="29"/>
  <c r="U249" i="29"/>
  <c r="V249" i="29"/>
  <c r="S250" i="29"/>
  <c r="T250" i="29"/>
  <c r="U250" i="29"/>
  <c r="V250" i="29"/>
  <c r="S251" i="29"/>
  <c r="T251" i="29"/>
  <c r="U251" i="29"/>
  <c r="V251" i="29"/>
  <c r="S252" i="29"/>
  <c r="T252" i="29"/>
  <c r="U252" i="29"/>
  <c r="V252" i="29"/>
  <c r="S253" i="29"/>
  <c r="T253" i="29"/>
  <c r="U253" i="29"/>
  <c r="V253" i="29"/>
  <c r="S254" i="29"/>
  <c r="T254" i="29"/>
  <c r="U254" i="29"/>
  <c r="V254" i="29"/>
  <c r="S255" i="29"/>
  <c r="T255" i="29"/>
  <c r="U255" i="29"/>
  <c r="V255" i="29"/>
  <c r="S256" i="29"/>
  <c r="T256" i="29"/>
  <c r="U256" i="29"/>
  <c r="V256" i="29"/>
  <c r="S257" i="29"/>
  <c r="T257" i="29"/>
  <c r="U257" i="29"/>
  <c r="V257" i="29"/>
  <c r="S258" i="29"/>
  <c r="T258" i="29"/>
  <c r="U258" i="29"/>
  <c r="V258" i="29"/>
  <c r="S259" i="29"/>
  <c r="T259" i="29"/>
  <c r="U259" i="29"/>
  <c r="V259" i="29"/>
  <c r="S260" i="29"/>
  <c r="T260" i="29"/>
  <c r="U260" i="29"/>
  <c r="V260" i="29"/>
  <c r="S261" i="29"/>
  <c r="T261" i="29"/>
  <c r="U261" i="29"/>
  <c r="V261" i="29"/>
  <c r="S262" i="29"/>
  <c r="T262" i="29"/>
  <c r="U262" i="29"/>
  <c r="V262" i="29"/>
  <c r="S263" i="29"/>
  <c r="T263" i="29"/>
  <c r="U263" i="29"/>
  <c r="V263" i="29"/>
  <c r="S264" i="29"/>
  <c r="T264" i="29"/>
  <c r="U264" i="29"/>
  <c r="V264" i="29"/>
  <c r="S265" i="29"/>
  <c r="T265" i="29"/>
  <c r="U265" i="29"/>
  <c r="V265" i="29"/>
  <c r="S266" i="29"/>
  <c r="T266" i="29"/>
  <c r="U266" i="29"/>
  <c r="V266" i="29"/>
  <c r="S267" i="29"/>
  <c r="T267" i="29"/>
  <c r="U267" i="29"/>
  <c r="V267" i="29"/>
  <c r="S268" i="29"/>
  <c r="T268" i="29"/>
  <c r="U268" i="29"/>
  <c r="V268" i="29"/>
  <c r="S269" i="29"/>
  <c r="T269" i="29"/>
  <c r="U269" i="29"/>
  <c r="V269" i="29"/>
  <c r="S270" i="29"/>
  <c r="T270" i="29"/>
  <c r="U270" i="29"/>
  <c r="V270" i="29"/>
  <c r="S271" i="29"/>
  <c r="T271" i="29"/>
  <c r="U271" i="29"/>
  <c r="V271" i="29"/>
  <c r="S272" i="29"/>
  <c r="T272" i="29"/>
  <c r="U272" i="29"/>
  <c r="V272" i="29"/>
  <c r="S273" i="29"/>
  <c r="T273" i="29"/>
  <c r="U273" i="29"/>
  <c r="V273" i="29"/>
  <c r="S274" i="29"/>
  <c r="T274" i="29"/>
  <c r="U274" i="29"/>
  <c r="V274" i="29"/>
  <c r="S275" i="29"/>
  <c r="T275" i="29"/>
  <c r="U275" i="29"/>
  <c r="V275" i="29"/>
  <c r="S276" i="29"/>
  <c r="T276" i="29"/>
  <c r="U276" i="29"/>
  <c r="V276" i="29"/>
  <c r="S277" i="29"/>
  <c r="T277" i="29"/>
  <c r="U277" i="29"/>
  <c r="V277" i="29"/>
  <c r="S278" i="29"/>
  <c r="T278" i="29"/>
  <c r="U278" i="29"/>
  <c r="V278" i="29"/>
  <c r="S279" i="29"/>
  <c r="T279" i="29"/>
  <c r="U279" i="29"/>
  <c r="V279" i="29"/>
  <c r="S280" i="29"/>
  <c r="T280" i="29"/>
  <c r="U280" i="29"/>
  <c r="V280" i="29"/>
  <c r="S281" i="29"/>
  <c r="T281" i="29"/>
  <c r="U281" i="29"/>
  <c r="V281" i="29"/>
  <c r="S282" i="29"/>
  <c r="T282" i="29"/>
  <c r="U282" i="29"/>
  <c r="V282" i="29"/>
  <c r="S283" i="29"/>
  <c r="T283" i="29"/>
  <c r="U283" i="29"/>
  <c r="V283" i="29"/>
  <c r="S284" i="29"/>
  <c r="T284" i="29"/>
  <c r="U284" i="29"/>
  <c r="V284" i="29"/>
  <c r="S285" i="29"/>
  <c r="T285" i="29"/>
  <c r="U285" i="29"/>
  <c r="V285" i="29"/>
  <c r="S286" i="29"/>
  <c r="T286" i="29"/>
  <c r="U286" i="29"/>
  <c r="V286" i="29"/>
  <c r="S287" i="29"/>
  <c r="T287" i="29"/>
  <c r="U287" i="29"/>
  <c r="V287" i="29"/>
  <c r="S288" i="29"/>
  <c r="T288" i="29"/>
  <c r="U288" i="29"/>
  <c r="V288" i="29"/>
  <c r="S289" i="29"/>
  <c r="T289" i="29"/>
  <c r="U289" i="29"/>
  <c r="V289" i="29"/>
  <c r="S290" i="29"/>
  <c r="T290" i="29"/>
  <c r="U290" i="29"/>
  <c r="V290" i="29"/>
  <c r="S291" i="29"/>
  <c r="T291" i="29"/>
  <c r="U291" i="29"/>
  <c r="V291" i="29"/>
  <c r="S292" i="29"/>
  <c r="T292" i="29"/>
  <c r="U292" i="29"/>
  <c r="V292" i="29"/>
  <c r="S293" i="29"/>
  <c r="T293" i="29"/>
  <c r="U293" i="29"/>
  <c r="V293" i="29"/>
  <c r="S294" i="29"/>
  <c r="T294" i="29"/>
  <c r="U294" i="29"/>
  <c r="V294" i="29"/>
  <c r="S295" i="29"/>
  <c r="T295" i="29"/>
  <c r="U295" i="29"/>
  <c r="V295" i="29"/>
  <c r="S296" i="29"/>
  <c r="T296" i="29"/>
  <c r="U296" i="29"/>
  <c r="V296" i="29"/>
  <c r="S297" i="29"/>
  <c r="T297" i="29"/>
  <c r="U297" i="29"/>
  <c r="V297" i="29"/>
  <c r="S298" i="29"/>
  <c r="T298" i="29"/>
  <c r="U298" i="29"/>
  <c r="V298" i="29"/>
  <c r="S299" i="29"/>
  <c r="T299" i="29"/>
  <c r="U299" i="29"/>
  <c r="V299" i="29"/>
  <c r="S300" i="29"/>
  <c r="T300" i="29"/>
  <c r="U300" i="29"/>
  <c r="V300" i="29"/>
  <c r="S301" i="29"/>
  <c r="T301" i="29"/>
  <c r="U301" i="29"/>
  <c r="V301" i="29"/>
  <c r="T2" i="29"/>
  <c r="U2" i="29"/>
  <c r="V2" i="29"/>
  <c r="S2" i="29"/>
  <c r="AD274" i="29" l="1"/>
  <c r="AD275" i="29"/>
  <c r="AD276" i="29"/>
  <c r="AD277" i="29"/>
  <c r="AD278" i="29"/>
  <c r="AD279" i="29"/>
  <c r="AD280" i="29"/>
  <c r="AD281" i="29"/>
  <c r="AD282" i="29"/>
  <c r="AD283" i="29"/>
  <c r="AD284" i="29"/>
  <c r="AD285" i="29"/>
  <c r="AD286" i="29"/>
  <c r="AD287" i="29"/>
  <c r="AD288" i="29"/>
  <c r="AD289" i="29"/>
  <c r="AD290" i="29"/>
  <c r="AD291" i="29"/>
  <c r="AD292" i="29"/>
  <c r="AD293" i="29"/>
  <c r="AD294" i="29"/>
  <c r="AD295" i="29"/>
  <c r="AD296" i="29"/>
  <c r="AD297" i="29"/>
  <c r="AD298" i="29"/>
  <c r="AD299" i="29"/>
  <c r="AD300" i="29"/>
  <c r="AD301" i="29"/>
  <c r="AD270" i="29"/>
  <c r="AD271" i="29"/>
  <c r="AD272" i="29"/>
  <c r="AD273" i="29"/>
  <c r="B201" i="2"/>
  <c r="C201" i="2"/>
  <c r="D201" i="2"/>
  <c r="E201" i="2"/>
  <c r="F201" i="2"/>
  <c r="G201" i="2"/>
  <c r="I201" i="2"/>
  <c r="M201" i="2" s="1"/>
  <c r="J201" i="2"/>
  <c r="B202" i="2"/>
  <c r="C202" i="2"/>
  <c r="D202" i="2"/>
  <c r="E202" i="2"/>
  <c r="F202" i="2"/>
  <c r="G202" i="2"/>
  <c r="I202" i="2"/>
  <c r="M202" i="2" s="1"/>
  <c r="J202" i="2"/>
  <c r="B203" i="2"/>
  <c r="C203" i="2"/>
  <c r="D203" i="2"/>
  <c r="E203" i="2"/>
  <c r="F203" i="2"/>
  <c r="G203" i="2"/>
  <c r="I203" i="2"/>
  <c r="M203" i="2" s="1"/>
  <c r="J203" i="2"/>
  <c r="B204" i="2"/>
  <c r="C204" i="2"/>
  <c r="D204" i="2"/>
  <c r="E204" i="2"/>
  <c r="F204" i="2"/>
  <c r="G204" i="2"/>
  <c r="H204" i="2"/>
  <c r="I204" i="2"/>
  <c r="M204" i="2" s="1"/>
  <c r="J204" i="2"/>
  <c r="B205" i="2"/>
  <c r="C205" i="2"/>
  <c r="D205" i="2"/>
  <c r="E205" i="2"/>
  <c r="F205" i="2"/>
  <c r="G205" i="2"/>
  <c r="I205" i="2"/>
  <c r="J205" i="2"/>
  <c r="B206" i="2"/>
  <c r="C206" i="2"/>
  <c r="D206" i="2"/>
  <c r="E206" i="2"/>
  <c r="F206" i="2"/>
  <c r="G206" i="2"/>
  <c r="I206" i="2"/>
  <c r="J206" i="2"/>
  <c r="B207" i="2"/>
  <c r="C207" i="2"/>
  <c r="D207" i="2"/>
  <c r="E207" i="2"/>
  <c r="F207" i="2"/>
  <c r="G207" i="2"/>
  <c r="I207" i="2"/>
  <c r="J207" i="2"/>
  <c r="B208" i="2"/>
  <c r="C208" i="2"/>
  <c r="D208" i="2"/>
  <c r="E208" i="2"/>
  <c r="F208" i="2"/>
  <c r="G208" i="2"/>
  <c r="I208" i="2"/>
  <c r="J208" i="2"/>
  <c r="B209" i="2"/>
  <c r="C209" i="2"/>
  <c r="D209" i="2"/>
  <c r="E209" i="2"/>
  <c r="F209" i="2"/>
  <c r="G209" i="2"/>
  <c r="I209" i="2"/>
  <c r="J209" i="2"/>
  <c r="B210" i="2"/>
  <c r="C210" i="2"/>
  <c r="D210" i="2"/>
  <c r="E210" i="2"/>
  <c r="F210" i="2"/>
  <c r="G210" i="2"/>
  <c r="I210" i="2"/>
  <c r="M210" i="2" s="1"/>
  <c r="J210" i="2"/>
  <c r="B211" i="2"/>
  <c r="C211" i="2"/>
  <c r="D211" i="2"/>
  <c r="E211" i="2"/>
  <c r="F211" i="2"/>
  <c r="G211" i="2"/>
  <c r="H211" i="2"/>
  <c r="I211" i="2"/>
  <c r="J211" i="2"/>
  <c r="B212" i="2"/>
  <c r="C212" i="2"/>
  <c r="D212" i="2"/>
  <c r="E212" i="2"/>
  <c r="F212" i="2"/>
  <c r="G212" i="2"/>
  <c r="I212" i="2"/>
  <c r="M212" i="2" s="1"/>
  <c r="J212" i="2"/>
  <c r="B213" i="2"/>
  <c r="C213" i="2"/>
  <c r="D213" i="2"/>
  <c r="E213" i="2"/>
  <c r="F213" i="2"/>
  <c r="G213" i="2"/>
  <c r="I213" i="2"/>
  <c r="M213" i="2" s="1"/>
  <c r="J213" i="2"/>
  <c r="B214" i="2"/>
  <c r="C214" i="2"/>
  <c r="D214" i="2"/>
  <c r="E214" i="2"/>
  <c r="F214" i="2"/>
  <c r="G214" i="2"/>
  <c r="I214" i="2"/>
  <c r="M214" i="2" s="1"/>
  <c r="J214" i="2"/>
  <c r="B215" i="2"/>
  <c r="C215" i="2"/>
  <c r="D215" i="2"/>
  <c r="E215" i="2"/>
  <c r="F215" i="2"/>
  <c r="G215" i="2"/>
  <c r="I215" i="2"/>
  <c r="M215" i="2" s="1"/>
  <c r="J215" i="2"/>
  <c r="B216" i="2"/>
  <c r="C216" i="2"/>
  <c r="D216" i="2"/>
  <c r="E216" i="2"/>
  <c r="F216" i="2"/>
  <c r="G216" i="2"/>
  <c r="I216" i="2"/>
  <c r="M216" i="2" s="1"/>
  <c r="J216" i="2"/>
  <c r="B217" i="2"/>
  <c r="C217" i="2"/>
  <c r="D217" i="2"/>
  <c r="E217" i="2"/>
  <c r="F217" i="2"/>
  <c r="G217" i="2"/>
  <c r="I217" i="2"/>
  <c r="M217" i="2" s="1"/>
  <c r="J217" i="2"/>
  <c r="B218" i="2"/>
  <c r="C218" i="2"/>
  <c r="D218" i="2"/>
  <c r="E218" i="2"/>
  <c r="F218" i="2"/>
  <c r="G218" i="2"/>
  <c r="I218" i="2"/>
  <c r="M218" i="2" s="1"/>
  <c r="J218" i="2"/>
  <c r="B219" i="2"/>
  <c r="C219" i="2"/>
  <c r="D219" i="2"/>
  <c r="E219" i="2"/>
  <c r="F219" i="2"/>
  <c r="G219" i="2"/>
  <c r="H219" i="2"/>
  <c r="I219" i="2"/>
  <c r="M219" i="2" s="1"/>
  <c r="J219" i="2"/>
  <c r="B220" i="2"/>
  <c r="C220" i="2"/>
  <c r="D220" i="2"/>
  <c r="E220" i="2"/>
  <c r="F220" i="2"/>
  <c r="G220" i="2"/>
  <c r="I220" i="2"/>
  <c r="M220" i="2" s="1"/>
  <c r="J220" i="2"/>
  <c r="B221" i="2"/>
  <c r="C221" i="2"/>
  <c r="D221" i="2"/>
  <c r="E221" i="2"/>
  <c r="F221" i="2"/>
  <c r="G221" i="2"/>
  <c r="I221" i="2"/>
  <c r="M221" i="2" s="1"/>
  <c r="J221" i="2"/>
  <c r="B222" i="2"/>
  <c r="C222" i="2"/>
  <c r="D222" i="2"/>
  <c r="E222" i="2"/>
  <c r="F222" i="2"/>
  <c r="G222" i="2"/>
  <c r="I222" i="2"/>
  <c r="M222" i="2" s="1"/>
  <c r="J222" i="2"/>
  <c r="B223" i="2"/>
  <c r="C223" i="2"/>
  <c r="D223" i="2"/>
  <c r="E223" i="2"/>
  <c r="F223" i="2"/>
  <c r="G223" i="2"/>
  <c r="I223" i="2"/>
  <c r="M223" i="2" s="1"/>
  <c r="J223" i="2"/>
  <c r="B224" i="2"/>
  <c r="C224" i="2"/>
  <c r="D224" i="2"/>
  <c r="E224" i="2"/>
  <c r="F224" i="2"/>
  <c r="G224" i="2"/>
  <c r="I224" i="2"/>
  <c r="M224" i="2" s="1"/>
  <c r="J224" i="2"/>
  <c r="B225" i="2"/>
  <c r="C225" i="2"/>
  <c r="D225" i="2"/>
  <c r="E225" i="2"/>
  <c r="F225" i="2"/>
  <c r="G225" i="2"/>
  <c r="I225" i="2"/>
  <c r="M225" i="2" s="1"/>
  <c r="J225" i="2"/>
  <c r="B226" i="2"/>
  <c r="C226" i="2"/>
  <c r="D226" i="2"/>
  <c r="E226" i="2"/>
  <c r="F226" i="2"/>
  <c r="G226" i="2"/>
  <c r="I226" i="2"/>
  <c r="M226" i="2" s="1"/>
  <c r="J226" i="2"/>
  <c r="B227" i="2"/>
  <c r="C227" i="2"/>
  <c r="D227" i="2"/>
  <c r="E227" i="2"/>
  <c r="F227" i="2"/>
  <c r="G227" i="2"/>
  <c r="H227" i="2"/>
  <c r="I227" i="2"/>
  <c r="M227" i="2" s="1"/>
  <c r="J227" i="2"/>
  <c r="B228" i="2"/>
  <c r="C228" i="2"/>
  <c r="D228" i="2"/>
  <c r="E228" i="2"/>
  <c r="F228" i="2"/>
  <c r="G228" i="2"/>
  <c r="I228" i="2"/>
  <c r="M228" i="2" s="1"/>
  <c r="J228" i="2"/>
  <c r="B229" i="2"/>
  <c r="C229" i="2"/>
  <c r="D229" i="2"/>
  <c r="E229" i="2"/>
  <c r="F229" i="2"/>
  <c r="G229" i="2"/>
  <c r="I229" i="2"/>
  <c r="M229" i="2" s="1"/>
  <c r="J229" i="2"/>
  <c r="B230" i="2"/>
  <c r="C230" i="2"/>
  <c r="D230" i="2"/>
  <c r="E230" i="2"/>
  <c r="F230" i="2"/>
  <c r="G230" i="2"/>
  <c r="H230" i="2"/>
  <c r="I230" i="2"/>
  <c r="J230" i="2"/>
  <c r="B231" i="2"/>
  <c r="C231" i="2"/>
  <c r="D231" i="2"/>
  <c r="E231" i="2"/>
  <c r="F231" i="2"/>
  <c r="G231" i="2"/>
  <c r="I231" i="2"/>
  <c r="M231" i="2" s="1"/>
  <c r="J231" i="2"/>
  <c r="B232" i="2"/>
  <c r="C232" i="2"/>
  <c r="D232" i="2"/>
  <c r="E232" i="2"/>
  <c r="F232" i="2"/>
  <c r="G232" i="2"/>
  <c r="I232" i="2"/>
  <c r="M232" i="2" s="1"/>
  <c r="J232" i="2"/>
  <c r="B233" i="2"/>
  <c r="C233" i="2"/>
  <c r="D233" i="2"/>
  <c r="E233" i="2"/>
  <c r="F233" i="2"/>
  <c r="G233" i="2"/>
  <c r="I233" i="2"/>
  <c r="M233" i="2" s="1"/>
  <c r="J233" i="2"/>
  <c r="B234" i="2"/>
  <c r="C234" i="2"/>
  <c r="D234" i="2"/>
  <c r="E234" i="2"/>
  <c r="F234" i="2"/>
  <c r="G234" i="2"/>
  <c r="I234" i="2"/>
  <c r="M234" i="2" s="1"/>
  <c r="J234" i="2"/>
  <c r="B235" i="2"/>
  <c r="C235" i="2"/>
  <c r="D235" i="2"/>
  <c r="E235" i="2"/>
  <c r="F235" i="2"/>
  <c r="G235" i="2"/>
  <c r="I235" i="2"/>
  <c r="M235" i="2" s="1"/>
  <c r="J235" i="2"/>
  <c r="B236" i="2"/>
  <c r="C236" i="2"/>
  <c r="D236" i="2"/>
  <c r="E236" i="2"/>
  <c r="F236" i="2"/>
  <c r="G236" i="2"/>
  <c r="I236" i="2"/>
  <c r="M236" i="2" s="1"/>
  <c r="J236" i="2"/>
  <c r="B237" i="2"/>
  <c r="C237" i="2"/>
  <c r="D237" i="2"/>
  <c r="E237" i="2"/>
  <c r="F237" i="2"/>
  <c r="G237" i="2"/>
  <c r="I237" i="2"/>
  <c r="M237" i="2" s="1"/>
  <c r="J237" i="2"/>
  <c r="B238" i="2"/>
  <c r="C238" i="2"/>
  <c r="D238" i="2"/>
  <c r="E238" i="2"/>
  <c r="F238" i="2"/>
  <c r="G238" i="2"/>
  <c r="H238" i="2"/>
  <c r="I238" i="2"/>
  <c r="J238" i="2"/>
  <c r="B239" i="2"/>
  <c r="C239" i="2"/>
  <c r="D239" i="2"/>
  <c r="E239" i="2"/>
  <c r="F239" i="2"/>
  <c r="G239" i="2"/>
  <c r="H239" i="2"/>
  <c r="I239" i="2"/>
  <c r="M239" i="2" s="1"/>
  <c r="J239" i="2"/>
  <c r="B240" i="2"/>
  <c r="C240" i="2"/>
  <c r="D240" i="2"/>
  <c r="E240" i="2"/>
  <c r="F240" i="2"/>
  <c r="G240" i="2"/>
  <c r="I240" i="2"/>
  <c r="M240" i="2" s="1"/>
  <c r="J240" i="2"/>
  <c r="B241" i="2"/>
  <c r="C241" i="2"/>
  <c r="D241" i="2"/>
  <c r="E241" i="2"/>
  <c r="F241" i="2"/>
  <c r="G241" i="2"/>
  <c r="I241" i="2"/>
  <c r="M241" i="2" s="1"/>
  <c r="J241" i="2"/>
  <c r="B242" i="2"/>
  <c r="C242" i="2"/>
  <c r="D242" i="2"/>
  <c r="E242" i="2"/>
  <c r="F242" i="2"/>
  <c r="G242" i="2"/>
  <c r="I242" i="2"/>
  <c r="M242" i="2" s="1"/>
  <c r="J242" i="2"/>
  <c r="B243" i="2"/>
  <c r="C243" i="2"/>
  <c r="D243" i="2"/>
  <c r="E243" i="2"/>
  <c r="F243" i="2"/>
  <c r="G243" i="2"/>
  <c r="I243" i="2"/>
  <c r="M243" i="2" s="1"/>
  <c r="J243" i="2"/>
  <c r="B244" i="2"/>
  <c r="C244" i="2"/>
  <c r="D244" i="2"/>
  <c r="E244" i="2"/>
  <c r="F244" i="2"/>
  <c r="G244" i="2"/>
  <c r="I244" i="2"/>
  <c r="M244" i="2" s="1"/>
  <c r="J244" i="2"/>
  <c r="B245" i="2"/>
  <c r="C245" i="2"/>
  <c r="D245" i="2"/>
  <c r="E245" i="2"/>
  <c r="F245" i="2"/>
  <c r="G245" i="2"/>
  <c r="I245" i="2"/>
  <c r="M245" i="2" s="1"/>
  <c r="J245" i="2"/>
  <c r="B246" i="2"/>
  <c r="C246" i="2"/>
  <c r="D246" i="2"/>
  <c r="E246" i="2"/>
  <c r="F246" i="2"/>
  <c r="G246" i="2"/>
  <c r="I246" i="2"/>
  <c r="M246" i="2" s="1"/>
  <c r="J246" i="2"/>
  <c r="B247" i="2"/>
  <c r="C247" i="2"/>
  <c r="D247" i="2"/>
  <c r="E247" i="2"/>
  <c r="F247" i="2"/>
  <c r="G247" i="2"/>
  <c r="I247" i="2"/>
  <c r="M247" i="2" s="1"/>
  <c r="J247" i="2"/>
  <c r="B248" i="2"/>
  <c r="C248" i="2"/>
  <c r="D248" i="2"/>
  <c r="E248" i="2"/>
  <c r="F248" i="2"/>
  <c r="G248" i="2"/>
  <c r="I248" i="2"/>
  <c r="M248" i="2" s="1"/>
  <c r="J248" i="2"/>
  <c r="B249" i="2"/>
  <c r="C249" i="2"/>
  <c r="D249" i="2"/>
  <c r="E249" i="2"/>
  <c r="F249" i="2"/>
  <c r="G249" i="2"/>
  <c r="I249" i="2"/>
  <c r="M249" i="2" s="1"/>
  <c r="J249" i="2"/>
  <c r="B250" i="2"/>
  <c r="C250" i="2"/>
  <c r="D250" i="2"/>
  <c r="E250" i="2"/>
  <c r="F250" i="2"/>
  <c r="G250" i="2"/>
  <c r="I250" i="2"/>
  <c r="M250" i="2" s="1"/>
  <c r="J250" i="2"/>
  <c r="B251" i="2"/>
  <c r="C251" i="2"/>
  <c r="D251" i="2"/>
  <c r="E251" i="2"/>
  <c r="F251" i="2"/>
  <c r="G251" i="2"/>
  <c r="I251" i="2"/>
  <c r="M251" i="2" s="1"/>
  <c r="J251" i="2"/>
  <c r="B252" i="2"/>
  <c r="C252" i="2"/>
  <c r="D252" i="2"/>
  <c r="E252" i="2"/>
  <c r="F252" i="2"/>
  <c r="G252" i="2"/>
  <c r="I252" i="2"/>
  <c r="M252" i="2" s="1"/>
  <c r="J252" i="2"/>
  <c r="B253" i="2"/>
  <c r="C253" i="2"/>
  <c r="D253" i="2"/>
  <c r="E253" i="2"/>
  <c r="F253" i="2"/>
  <c r="G253" i="2"/>
  <c r="I253" i="2"/>
  <c r="M253" i="2" s="1"/>
  <c r="J253" i="2"/>
  <c r="B254" i="2"/>
  <c r="C254" i="2"/>
  <c r="D254" i="2"/>
  <c r="E254" i="2"/>
  <c r="F254" i="2"/>
  <c r="G254" i="2"/>
  <c r="I254" i="2"/>
  <c r="M254" i="2" s="1"/>
  <c r="J254" i="2"/>
  <c r="B255" i="2"/>
  <c r="C255" i="2"/>
  <c r="D255" i="2"/>
  <c r="E255" i="2"/>
  <c r="F255" i="2"/>
  <c r="G255" i="2"/>
  <c r="I255" i="2"/>
  <c r="M255" i="2" s="1"/>
  <c r="J255" i="2"/>
  <c r="B256" i="2"/>
  <c r="C256" i="2"/>
  <c r="D256" i="2"/>
  <c r="E256" i="2"/>
  <c r="F256" i="2"/>
  <c r="G256" i="2"/>
  <c r="I256" i="2"/>
  <c r="M256" i="2" s="1"/>
  <c r="J256" i="2"/>
  <c r="B257" i="2"/>
  <c r="C257" i="2"/>
  <c r="D257" i="2"/>
  <c r="E257" i="2"/>
  <c r="F257" i="2"/>
  <c r="G257" i="2"/>
  <c r="I257" i="2"/>
  <c r="M257" i="2" s="1"/>
  <c r="J257" i="2"/>
  <c r="B258" i="2"/>
  <c r="C258" i="2"/>
  <c r="D258" i="2"/>
  <c r="E258" i="2"/>
  <c r="F258" i="2"/>
  <c r="G258" i="2"/>
  <c r="I258" i="2"/>
  <c r="M258" i="2" s="1"/>
  <c r="J258" i="2"/>
  <c r="B259" i="2"/>
  <c r="C259" i="2"/>
  <c r="D259" i="2"/>
  <c r="E259" i="2"/>
  <c r="F259" i="2"/>
  <c r="G259" i="2"/>
  <c r="I259" i="2"/>
  <c r="M259" i="2" s="1"/>
  <c r="J259" i="2"/>
  <c r="B260" i="2"/>
  <c r="C260" i="2"/>
  <c r="D260" i="2"/>
  <c r="E260" i="2"/>
  <c r="F260" i="2"/>
  <c r="G260" i="2"/>
  <c r="H260" i="2"/>
  <c r="I260" i="2"/>
  <c r="M260" i="2" s="1"/>
  <c r="J260" i="2"/>
  <c r="B261" i="2"/>
  <c r="C261" i="2"/>
  <c r="D261" i="2"/>
  <c r="E261" i="2"/>
  <c r="F261" i="2"/>
  <c r="G261" i="2"/>
  <c r="I261" i="2"/>
  <c r="M261" i="2" s="1"/>
  <c r="J261" i="2"/>
  <c r="B262" i="2"/>
  <c r="C262" i="2"/>
  <c r="D262" i="2"/>
  <c r="E262" i="2"/>
  <c r="F262" i="2"/>
  <c r="G262" i="2"/>
  <c r="I262" i="2"/>
  <c r="M262" i="2" s="1"/>
  <c r="J262" i="2"/>
  <c r="B263" i="2"/>
  <c r="C263" i="2"/>
  <c r="D263" i="2"/>
  <c r="E263" i="2"/>
  <c r="F263" i="2"/>
  <c r="G263" i="2"/>
  <c r="I263" i="2"/>
  <c r="M263" i="2" s="1"/>
  <c r="J263" i="2"/>
  <c r="B264" i="2"/>
  <c r="C264" i="2"/>
  <c r="D264" i="2"/>
  <c r="E264" i="2"/>
  <c r="F264" i="2"/>
  <c r="G264" i="2"/>
  <c r="H264" i="2"/>
  <c r="I264" i="2"/>
  <c r="J264" i="2"/>
  <c r="B265" i="2"/>
  <c r="C265" i="2"/>
  <c r="D265" i="2"/>
  <c r="E265" i="2"/>
  <c r="F265" i="2"/>
  <c r="G265" i="2"/>
  <c r="I265" i="2"/>
  <c r="M265" i="2" s="1"/>
  <c r="J265" i="2"/>
  <c r="B266" i="2"/>
  <c r="C266" i="2"/>
  <c r="D266" i="2"/>
  <c r="E266" i="2"/>
  <c r="F266" i="2"/>
  <c r="G266" i="2"/>
  <c r="I266" i="2"/>
  <c r="M266" i="2" s="1"/>
  <c r="J266" i="2"/>
  <c r="B267" i="2"/>
  <c r="C267" i="2"/>
  <c r="D267" i="2"/>
  <c r="E267" i="2"/>
  <c r="F267" i="2"/>
  <c r="G267" i="2"/>
  <c r="I267" i="2"/>
  <c r="M267" i="2" s="1"/>
  <c r="J267" i="2"/>
  <c r="B268" i="2"/>
  <c r="C268" i="2"/>
  <c r="D268" i="2"/>
  <c r="E268" i="2"/>
  <c r="F268" i="2"/>
  <c r="G268" i="2"/>
  <c r="I268" i="2"/>
  <c r="M268" i="2" s="1"/>
  <c r="J268" i="2"/>
  <c r="B269" i="2"/>
  <c r="C269" i="2"/>
  <c r="D269" i="2"/>
  <c r="E269" i="2"/>
  <c r="F269" i="2"/>
  <c r="G269" i="2"/>
  <c r="I269" i="2"/>
  <c r="M269" i="2" s="1"/>
  <c r="J269" i="2"/>
  <c r="B270" i="2"/>
  <c r="C270" i="2"/>
  <c r="D270" i="2"/>
  <c r="E270" i="2"/>
  <c r="F270" i="2"/>
  <c r="G270" i="2"/>
  <c r="I270" i="2"/>
  <c r="M270" i="2" s="1"/>
  <c r="J270" i="2"/>
  <c r="B271" i="2"/>
  <c r="C271" i="2"/>
  <c r="D271" i="2"/>
  <c r="E271" i="2"/>
  <c r="F271" i="2"/>
  <c r="G271" i="2"/>
  <c r="H271" i="2"/>
  <c r="I271" i="2"/>
  <c r="J271" i="2"/>
  <c r="B272" i="2"/>
  <c r="C272" i="2"/>
  <c r="D272" i="2"/>
  <c r="E272" i="2"/>
  <c r="F272" i="2"/>
  <c r="G272" i="2"/>
  <c r="I272" i="2"/>
  <c r="M272" i="2" s="1"/>
  <c r="J272" i="2"/>
  <c r="B273" i="2"/>
  <c r="C273" i="2"/>
  <c r="D273" i="2"/>
  <c r="E273" i="2"/>
  <c r="F273" i="2"/>
  <c r="G273" i="2"/>
  <c r="I273" i="2"/>
  <c r="M273" i="2" s="1"/>
  <c r="J273" i="2"/>
  <c r="B274" i="2"/>
  <c r="C274" i="2"/>
  <c r="D274" i="2"/>
  <c r="E274" i="2"/>
  <c r="F274" i="2"/>
  <c r="G274" i="2"/>
  <c r="I274" i="2"/>
  <c r="M274" i="2" s="1"/>
  <c r="J274" i="2"/>
  <c r="B275" i="2"/>
  <c r="C275" i="2"/>
  <c r="D275" i="2"/>
  <c r="E275" i="2"/>
  <c r="F275" i="2"/>
  <c r="G275" i="2"/>
  <c r="I275" i="2"/>
  <c r="M275" i="2" s="1"/>
  <c r="J275" i="2"/>
  <c r="B276" i="2"/>
  <c r="C276" i="2"/>
  <c r="D276" i="2"/>
  <c r="E276" i="2"/>
  <c r="F276" i="2"/>
  <c r="G276" i="2"/>
  <c r="I276" i="2"/>
  <c r="M276" i="2" s="1"/>
  <c r="J276" i="2"/>
  <c r="B277" i="2"/>
  <c r="C277" i="2"/>
  <c r="D277" i="2"/>
  <c r="E277" i="2"/>
  <c r="F277" i="2"/>
  <c r="G277" i="2"/>
  <c r="H277" i="2"/>
  <c r="I277" i="2"/>
  <c r="M277" i="2" s="1"/>
  <c r="J277" i="2"/>
  <c r="B278" i="2"/>
  <c r="C278" i="2"/>
  <c r="D278" i="2"/>
  <c r="E278" i="2"/>
  <c r="F278" i="2"/>
  <c r="G278" i="2"/>
  <c r="I278" i="2"/>
  <c r="M278" i="2" s="1"/>
  <c r="J278" i="2"/>
  <c r="B279" i="2"/>
  <c r="C279" i="2"/>
  <c r="D279" i="2"/>
  <c r="E279" i="2"/>
  <c r="F279" i="2"/>
  <c r="G279" i="2"/>
  <c r="H279" i="2"/>
  <c r="I279" i="2"/>
  <c r="M279" i="2" s="1"/>
  <c r="J279" i="2"/>
  <c r="B280" i="2"/>
  <c r="C280" i="2"/>
  <c r="D280" i="2"/>
  <c r="E280" i="2"/>
  <c r="F280" i="2"/>
  <c r="G280" i="2"/>
  <c r="I280" i="2"/>
  <c r="M280" i="2" s="1"/>
  <c r="J280" i="2"/>
  <c r="B281" i="2"/>
  <c r="C281" i="2"/>
  <c r="D281" i="2"/>
  <c r="E281" i="2"/>
  <c r="F281" i="2"/>
  <c r="G281" i="2"/>
  <c r="I281" i="2"/>
  <c r="M281" i="2" s="1"/>
  <c r="J281" i="2"/>
  <c r="B282" i="2"/>
  <c r="C282" i="2"/>
  <c r="D282" i="2"/>
  <c r="E282" i="2"/>
  <c r="F282" i="2"/>
  <c r="G282" i="2"/>
  <c r="I282" i="2"/>
  <c r="M282" i="2" s="1"/>
  <c r="J282" i="2"/>
  <c r="B283" i="2"/>
  <c r="C283" i="2"/>
  <c r="D283" i="2"/>
  <c r="E283" i="2"/>
  <c r="F283" i="2"/>
  <c r="G283" i="2"/>
  <c r="I283" i="2"/>
  <c r="M283" i="2" s="1"/>
  <c r="J283" i="2"/>
  <c r="B284" i="2"/>
  <c r="C284" i="2"/>
  <c r="D284" i="2"/>
  <c r="E284" i="2"/>
  <c r="F284" i="2"/>
  <c r="G284" i="2"/>
  <c r="I284" i="2"/>
  <c r="J284" i="2"/>
  <c r="B285" i="2"/>
  <c r="C285" i="2"/>
  <c r="D285" i="2"/>
  <c r="E285" i="2"/>
  <c r="F285" i="2"/>
  <c r="G285" i="2"/>
  <c r="I285" i="2"/>
  <c r="M285" i="2" s="1"/>
  <c r="J285" i="2"/>
  <c r="B286" i="2"/>
  <c r="C286" i="2"/>
  <c r="D286" i="2"/>
  <c r="E286" i="2"/>
  <c r="F286" i="2"/>
  <c r="G286" i="2"/>
  <c r="I286" i="2"/>
  <c r="M286" i="2" s="1"/>
  <c r="J286" i="2"/>
  <c r="B287" i="2"/>
  <c r="C287" i="2"/>
  <c r="D287" i="2"/>
  <c r="E287" i="2"/>
  <c r="F287" i="2"/>
  <c r="G287" i="2"/>
  <c r="I287" i="2"/>
  <c r="M287" i="2" s="1"/>
  <c r="J287" i="2"/>
  <c r="B288" i="2"/>
  <c r="C288" i="2"/>
  <c r="D288" i="2"/>
  <c r="E288" i="2"/>
  <c r="F288" i="2"/>
  <c r="G288" i="2"/>
  <c r="I288" i="2"/>
  <c r="M288" i="2" s="1"/>
  <c r="J288" i="2"/>
  <c r="B289" i="2"/>
  <c r="C289" i="2"/>
  <c r="D289" i="2"/>
  <c r="E289" i="2"/>
  <c r="F289" i="2"/>
  <c r="G289" i="2"/>
  <c r="I289" i="2"/>
  <c r="M289" i="2" s="1"/>
  <c r="J289" i="2"/>
  <c r="B290" i="2"/>
  <c r="C290" i="2"/>
  <c r="D290" i="2"/>
  <c r="E290" i="2"/>
  <c r="F290" i="2"/>
  <c r="G290" i="2"/>
  <c r="I290" i="2"/>
  <c r="M290" i="2" s="1"/>
  <c r="J290" i="2"/>
  <c r="B291" i="2"/>
  <c r="C291" i="2"/>
  <c r="D291" i="2"/>
  <c r="E291" i="2"/>
  <c r="F291" i="2"/>
  <c r="G291" i="2"/>
  <c r="H291" i="2"/>
  <c r="I291" i="2"/>
  <c r="J291" i="2"/>
  <c r="B292" i="2"/>
  <c r="C292" i="2"/>
  <c r="D292" i="2"/>
  <c r="E292" i="2"/>
  <c r="F292" i="2"/>
  <c r="G292" i="2"/>
  <c r="I292" i="2"/>
  <c r="M292" i="2" s="1"/>
  <c r="J292" i="2"/>
  <c r="B293" i="2"/>
  <c r="C293" i="2"/>
  <c r="D293" i="2"/>
  <c r="E293" i="2"/>
  <c r="F293" i="2"/>
  <c r="G293" i="2"/>
  <c r="I293" i="2"/>
  <c r="M293" i="2" s="1"/>
  <c r="J293" i="2"/>
  <c r="B294" i="2"/>
  <c r="C294" i="2"/>
  <c r="D294" i="2"/>
  <c r="E294" i="2"/>
  <c r="F294" i="2"/>
  <c r="G294" i="2"/>
  <c r="I294" i="2"/>
  <c r="M294" i="2" s="1"/>
  <c r="J294" i="2"/>
  <c r="B295" i="2"/>
  <c r="C295" i="2"/>
  <c r="D295" i="2"/>
  <c r="E295" i="2"/>
  <c r="F295" i="2"/>
  <c r="G295" i="2"/>
  <c r="I295" i="2"/>
  <c r="M295" i="2" s="1"/>
  <c r="J295" i="2"/>
  <c r="B296" i="2"/>
  <c r="C296" i="2"/>
  <c r="D296" i="2"/>
  <c r="E296" i="2"/>
  <c r="F296" i="2"/>
  <c r="G296" i="2"/>
  <c r="I296" i="2"/>
  <c r="M296" i="2" s="1"/>
  <c r="J296" i="2"/>
  <c r="B297" i="2"/>
  <c r="C297" i="2"/>
  <c r="D297" i="2"/>
  <c r="E297" i="2"/>
  <c r="F297" i="2"/>
  <c r="G297" i="2"/>
  <c r="I297" i="2"/>
  <c r="M297" i="2" s="1"/>
  <c r="J297" i="2"/>
  <c r="B298" i="2"/>
  <c r="C298" i="2"/>
  <c r="D298" i="2"/>
  <c r="E298" i="2"/>
  <c r="F298" i="2"/>
  <c r="G298" i="2"/>
  <c r="I298" i="2"/>
  <c r="M298" i="2" s="1"/>
  <c r="J298" i="2"/>
  <c r="B299" i="2"/>
  <c r="C299" i="2"/>
  <c r="D299" i="2"/>
  <c r="E299" i="2"/>
  <c r="F299" i="2"/>
  <c r="G299" i="2"/>
  <c r="I299" i="2"/>
  <c r="M299" i="2" s="1"/>
  <c r="J299" i="2"/>
  <c r="B300" i="2"/>
  <c r="C300" i="2"/>
  <c r="D300" i="2"/>
  <c r="E300" i="2"/>
  <c r="F300" i="2"/>
  <c r="G300" i="2"/>
  <c r="I300" i="2"/>
  <c r="M300" i="2" s="1"/>
  <c r="J300" i="2"/>
  <c r="B301" i="2"/>
  <c r="C301" i="2"/>
  <c r="D301" i="2"/>
  <c r="E301" i="2"/>
  <c r="F301" i="2"/>
  <c r="G301" i="2"/>
  <c r="H301" i="2"/>
  <c r="I301" i="2"/>
  <c r="J301" i="2"/>
  <c r="B302" i="2"/>
  <c r="C302" i="2"/>
  <c r="D302" i="2"/>
  <c r="E302" i="2"/>
  <c r="F302" i="2"/>
  <c r="G302" i="2"/>
  <c r="I302" i="2"/>
  <c r="M302" i="2" s="1"/>
  <c r="J302" i="2"/>
  <c r="B303" i="2"/>
  <c r="C303" i="2"/>
  <c r="D303" i="2"/>
  <c r="E303" i="2"/>
  <c r="F303" i="2"/>
  <c r="G303" i="2"/>
  <c r="I303" i="2"/>
  <c r="M303" i="2" s="1"/>
  <c r="J303" i="2"/>
  <c r="B304" i="2"/>
  <c r="C304" i="2"/>
  <c r="D304" i="2"/>
  <c r="E304" i="2"/>
  <c r="F304" i="2"/>
  <c r="G304" i="2"/>
  <c r="I304" i="2"/>
  <c r="M304" i="2" s="1"/>
  <c r="J304" i="2"/>
  <c r="B305" i="2"/>
  <c r="C305" i="2"/>
  <c r="D305" i="2"/>
  <c r="E305" i="2"/>
  <c r="F305" i="2"/>
  <c r="G305" i="2"/>
  <c r="I305" i="2"/>
  <c r="M305" i="2" s="1"/>
  <c r="J305" i="2"/>
  <c r="B306" i="2"/>
  <c r="C306" i="2"/>
  <c r="D306" i="2"/>
  <c r="E306" i="2"/>
  <c r="F306" i="2"/>
  <c r="G306" i="2"/>
  <c r="I306" i="2"/>
  <c r="M306" i="2" s="1"/>
  <c r="J306" i="2"/>
  <c r="B307" i="2"/>
  <c r="C307" i="2"/>
  <c r="D307" i="2"/>
  <c r="E307" i="2"/>
  <c r="F307" i="2"/>
  <c r="G307" i="2"/>
  <c r="H307" i="2"/>
  <c r="I307" i="2"/>
  <c r="M307" i="2" s="1"/>
  <c r="J307" i="2"/>
  <c r="B308" i="2"/>
  <c r="C308" i="2"/>
  <c r="D308" i="2"/>
  <c r="E308" i="2"/>
  <c r="F308" i="2"/>
  <c r="G308" i="2"/>
  <c r="I308" i="2"/>
  <c r="M308" i="2" s="1"/>
  <c r="J308" i="2"/>
  <c r="B309" i="2"/>
  <c r="C309" i="2"/>
  <c r="D309" i="2"/>
  <c r="E309" i="2"/>
  <c r="F309" i="2"/>
  <c r="G309" i="2"/>
  <c r="I309" i="2"/>
  <c r="M309" i="2" s="1"/>
  <c r="J309" i="2"/>
  <c r="B310" i="2"/>
  <c r="C310" i="2"/>
  <c r="D310" i="2"/>
  <c r="E310" i="2"/>
  <c r="F310" i="2"/>
  <c r="G310" i="2"/>
  <c r="I310" i="2"/>
  <c r="M310" i="2" s="1"/>
  <c r="J310" i="2"/>
  <c r="B311" i="2"/>
  <c r="C311" i="2"/>
  <c r="D311" i="2"/>
  <c r="E311" i="2"/>
  <c r="F311" i="2"/>
  <c r="G311" i="2"/>
  <c r="H311" i="2"/>
  <c r="I311" i="2"/>
  <c r="M311" i="2" s="1"/>
  <c r="J311" i="2"/>
  <c r="B312" i="2"/>
  <c r="C312" i="2"/>
  <c r="D312" i="2"/>
  <c r="E312" i="2"/>
  <c r="F312" i="2"/>
  <c r="G312" i="2"/>
  <c r="I312" i="2"/>
  <c r="M312" i="2" s="1"/>
  <c r="J312" i="2"/>
  <c r="B313" i="2"/>
  <c r="C313" i="2"/>
  <c r="D313" i="2"/>
  <c r="E313" i="2"/>
  <c r="F313" i="2"/>
  <c r="G313" i="2"/>
  <c r="I313" i="2"/>
  <c r="M313" i="2" s="1"/>
  <c r="J313" i="2"/>
  <c r="B314" i="2"/>
  <c r="C314" i="2"/>
  <c r="D314" i="2"/>
  <c r="E314" i="2"/>
  <c r="F314" i="2"/>
  <c r="G314" i="2"/>
  <c r="I314" i="2"/>
  <c r="M314" i="2" s="1"/>
  <c r="J314" i="2"/>
  <c r="B315" i="2"/>
  <c r="C315" i="2"/>
  <c r="D315" i="2"/>
  <c r="E315" i="2"/>
  <c r="F315" i="2"/>
  <c r="G315" i="2"/>
  <c r="I315" i="2"/>
  <c r="M315" i="2" s="1"/>
  <c r="J315" i="2"/>
  <c r="B316" i="2"/>
  <c r="C316" i="2"/>
  <c r="D316" i="2"/>
  <c r="E316" i="2"/>
  <c r="F316" i="2"/>
  <c r="G316" i="2"/>
  <c r="I316" i="2"/>
  <c r="M316" i="2" s="1"/>
  <c r="J316" i="2"/>
  <c r="B317" i="2"/>
  <c r="C317" i="2"/>
  <c r="D317" i="2"/>
  <c r="E317" i="2"/>
  <c r="F317" i="2"/>
  <c r="G317" i="2"/>
  <c r="I317" i="2"/>
  <c r="M317" i="2" s="1"/>
  <c r="J317" i="2"/>
  <c r="B318" i="2"/>
  <c r="C318" i="2"/>
  <c r="D318" i="2"/>
  <c r="E318" i="2"/>
  <c r="F318" i="2"/>
  <c r="G318" i="2"/>
  <c r="I318" i="2"/>
  <c r="M318" i="2" s="1"/>
  <c r="J318" i="2"/>
  <c r="B319" i="2"/>
  <c r="C319" i="2"/>
  <c r="D319" i="2"/>
  <c r="E319" i="2"/>
  <c r="F319" i="2"/>
  <c r="G319" i="2"/>
  <c r="I319" i="2"/>
  <c r="M319" i="2" s="1"/>
  <c r="J319" i="2"/>
  <c r="B320" i="2"/>
  <c r="C320" i="2"/>
  <c r="D320" i="2"/>
  <c r="E320" i="2"/>
  <c r="F320" i="2"/>
  <c r="G320" i="2"/>
  <c r="I320" i="2"/>
  <c r="M320" i="2" s="1"/>
  <c r="J320" i="2"/>
  <c r="B321" i="2"/>
  <c r="C321" i="2"/>
  <c r="D321" i="2"/>
  <c r="E321" i="2"/>
  <c r="F321" i="2"/>
  <c r="G321" i="2"/>
  <c r="I321" i="2"/>
  <c r="M321" i="2" s="1"/>
  <c r="J321" i="2"/>
  <c r="B322" i="2"/>
  <c r="C322" i="2"/>
  <c r="D322" i="2"/>
  <c r="E322" i="2"/>
  <c r="F322" i="2"/>
  <c r="G322" i="2"/>
  <c r="I322" i="2"/>
  <c r="M322" i="2" s="1"/>
  <c r="J322" i="2"/>
  <c r="B323" i="2"/>
  <c r="C323" i="2"/>
  <c r="D323" i="2"/>
  <c r="E323" i="2"/>
  <c r="F323" i="2"/>
  <c r="G323" i="2"/>
  <c r="I323" i="2"/>
  <c r="M323" i="2" s="1"/>
  <c r="J323" i="2"/>
  <c r="B324" i="2"/>
  <c r="C324" i="2"/>
  <c r="D324" i="2"/>
  <c r="E324" i="2"/>
  <c r="F324" i="2"/>
  <c r="G324" i="2"/>
  <c r="I324" i="2"/>
  <c r="M324" i="2" s="1"/>
  <c r="J324" i="2"/>
  <c r="B325" i="2"/>
  <c r="C325" i="2"/>
  <c r="D325" i="2"/>
  <c r="E325" i="2"/>
  <c r="F325" i="2"/>
  <c r="G325" i="2"/>
  <c r="I325" i="2"/>
  <c r="M325" i="2" s="1"/>
  <c r="J325" i="2"/>
  <c r="B326" i="2"/>
  <c r="C326" i="2"/>
  <c r="D326" i="2"/>
  <c r="E326" i="2"/>
  <c r="F326" i="2"/>
  <c r="G326" i="2"/>
  <c r="I326" i="2"/>
  <c r="M326" i="2" s="1"/>
  <c r="J326" i="2"/>
  <c r="B327" i="2"/>
  <c r="C327" i="2"/>
  <c r="D327" i="2"/>
  <c r="E327" i="2"/>
  <c r="F327" i="2"/>
  <c r="G327" i="2"/>
  <c r="I327" i="2"/>
  <c r="M327" i="2" s="1"/>
  <c r="J327" i="2"/>
  <c r="B328" i="2"/>
  <c r="C328" i="2"/>
  <c r="D328" i="2"/>
  <c r="E328" i="2"/>
  <c r="F328" i="2"/>
  <c r="G328" i="2"/>
  <c r="I328" i="2"/>
  <c r="M328" i="2" s="1"/>
  <c r="J328" i="2"/>
  <c r="B329" i="2"/>
  <c r="C329" i="2"/>
  <c r="D329" i="2"/>
  <c r="E329" i="2"/>
  <c r="F329" i="2"/>
  <c r="G329" i="2"/>
  <c r="I329" i="2"/>
  <c r="M329" i="2" s="1"/>
  <c r="J329" i="2"/>
  <c r="B330" i="2"/>
  <c r="C330" i="2"/>
  <c r="D330" i="2"/>
  <c r="E330" i="2"/>
  <c r="F330" i="2"/>
  <c r="G330" i="2"/>
  <c r="H330" i="2"/>
  <c r="I330" i="2"/>
  <c r="J330" i="2"/>
  <c r="B331" i="2"/>
  <c r="C331" i="2"/>
  <c r="D331" i="2"/>
  <c r="E331" i="2"/>
  <c r="F331" i="2"/>
  <c r="G331" i="2"/>
  <c r="I331" i="2"/>
  <c r="M331" i="2" s="1"/>
  <c r="J331" i="2"/>
  <c r="B332" i="2"/>
  <c r="C332" i="2"/>
  <c r="D332" i="2"/>
  <c r="E332" i="2"/>
  <c r="F332" i="2"/>
  <c r="G332" i="2"/>
  <c r="I332" i="2"/>
  <c r="M332" i="2" s="1"/>
  <c r="J332" i="2"/>
  <c r="B333" i="2"/>
  <c r="C333" i="2"/>
  <c r="D333" i="2"/>
  <c r="E333" i="2"/>
  <c r="F333" i="2"/>
  <c r="G333" i="2"/>
  <c r="H333" i="2"/>
  <c r="I333" i="2"/>
  <c r="J333" i="2"/>
  <c r="B334" i="2"/>
  <c r="C334" i="2"/>
  <c r="D334" i="2"/>
  <c r="E334" i="2"/>
  <c r="F334" i="2"/>
  <c r="G334" i="2"/>
  <c r="I334" i="2"/>
  <c r="M334" i="2" s="1"/>
  <c r="J334" i="2"/>
  <c r="B335" i="2"/>
  <c r="C335" i="2"/>
  <c r="D335" i="2"/>
  <c r="E335" i="2"/>
  <c r="F335" i="2"/>
  <c r="G335" i="2"/>
  <c r="I335" i="2"/>
  <c r="M335" i="2" s="1"/>
  <c r="J335" i="2"/>
  <c r="B336" i="2"/>
  <c r="C336" i="2"/>
  <c r="D336" i="2"/>
  <c r="E336" i="2"/>
  <c r="F336" i="2"/>
  <c r="G336" i="2"/>
  <c r="I336" i="2"/>
  <c r="M336" i="2" s="1"/>
  <c r="J336" i="2"/>
  <c r="B337" i="2"/>
  <c r="C337" i="2"/>
  <c r="D337" i="2"/>
  <c r="E337" i="2"/>
  <c r="F337" i="2"/>
  <c r="G337" i="2"/>
  <c r="I337" i="2"/>
  <c r="M337" i="2" s="1"/>
  <c r="J337" i="2"/>
  <c r="B338" i="2"/>
  <c r="C338" i="2"/>
  <c r="D338" i="2"/>
  <c r="E338" i="2"/>
  <c r="F338" i="2"/>
  <c r="G338" i="2"/>
  <c r="I338" i="2"/>
  <c r="M338" i="2" s="1"/>
  <c r="J338" i="2"/>
  <c r="B339" i="2"/>
  <c r="C339" i="2"/>
  <c r="D339" i="2"/>
  <c r="E339" i="2"/>
  <c r="F339" i="2"/>
  <c r="G339" i="2"/>
  <c r="I339" i="2"/>
  <c r="M339" i="2" s="1"/>
  <c r="J339" i="2"/>
  <c r="B340" i="2"/>
  <c r="C340" i="2"/>
  <c r="D340" i="2"/>
  <c r="E340" i="2"/>
  <c r="F340" i="2"/>
  <c r="G340" i="2"/>
  <c r="I340" i="2"/>
  <c r="M340" i="2" s="1"/>
  <c r="J340" i="2"/>
  <c r="B341" i="2"/>
  <c r="C341" i="2"/>
  <c r="D341" i="2"/>
  <c r="E341" i="2"/>
  <c r="F341" i="2"/>
  <c r="G341" i="2"/>
  <c r="I341" i="2"/>
  <c r="M341" i="2" s="1"/>
  <c r="J341" i="2"/>
  <c r="B342" i="2"/>
  <c r="C342" i="2"/>
  <c r="D342" i="2"/>
  <c r="E342" i="2"/>
  <c r="F342" i="2"/>
  <c r="G342" i="2"/>
  <c r="I342" i="2"/>
  <c r="M342" i="2" s="1"/>
  <c r="J342" i="2"/>
  <c r="B343" i="2"/>
  <c r="C343" i="2"/>
  <c r="D343" i="2"/>
  <c r="E343" i="2"/>
  <c r="F343" i="2"/>
  <c r="G343" i="2"/>
  <c r="I343" i="2"/>
  <c r="M343" i="2" s="1"/>
  <c r="J343" i="2"/>
  <c r="B344" i="2"/>
  <c r="C344" i="2"/>
  <c r="D344" i="2"/>
  <c r="E344" i="2"/>
  <c r="F344" i="2"/>
  <c r="G344" i="2"/>
  <c r="I344" i="2"/>
  <c r="M344" i="2" s="1"/>
  <c r="J344" i="2"/>
  <c r="B345" i="2"/>
  <c r="C345" i="2"/>
  <c r="D345" i="2"/>
  <c r="E345" i="2"/>
  <c r="F345" i="2"/>
  <c r="G345" i="2"/>
  <c r="I345" i="2"/>
  <c r="M345" i="2" s="1"/>
  <c r="J345" i="2"/>
  <c r="B346" i="2"/>
  <c r="C346" i="2"/>
  <c r="D346" i="2"/>
  <c r="E346" i="2"/>
  <c r="F346" i="2"/>
  <c r="G346" i="2"/>
  <c r="I346" i="2"/>
  <c r="M346" i="2" s="1"/>
  <c r="J346" i="2"/>
  <c r="B347" i="2"/>
  <c r="C347" i="2"/>
  <c r="D347" i="2"/>
  <c r="E347" i="2"/>
  <c r="F347" i="2"/>
  <c r="G347" i="2"/>
  <c r="I347" i="2"/>
  <c r="M347" i="2" s="1"/>
  <c r="J347" i="2"/>
  <c r="B348" i="2"/>
  <c r="C348" i="2"/>
  <c r="D348" i="2"/>
  <c r="E348" i="2"/>
  <c r="F348" i="2"/>
  <c r="G348" i="2"/>
  <c r="H348" i="2"/>
  <c r="I348" i="2"/>
  <c r="M348" i="2" s="1"/>
  <c r="J348" i="2"/>
  <c r="B349" i="2"/>
  <c r="C349" i="2"/>
  <c r="D349" i="2"/>
  <c r="E349" i="2"/>
  <c r="F349" i="2"/>
  <c r="G349" i="2"/>
  <c r="H349" i="2"/>
  <c r="I349" i="2"/>
  <c r="M349" i="2" s="1"/>
  <c r="J349" i="2"/>
  <c r="B350" i="2"/>
  <c r="C350" i="2"/>
  <c r="D350" i="2"/>
  <c r="E350" i="2"/>
  <c r="F350" i="2"/>
  <c r="G350" i="2"/>
  <c r="I350" i="2"/>
  <c r="M350" i="2" s="1"/>
  <c r="J350" i="2"/>
  <c r="B351" i="2"/>
  <c r="C351" i="2"/>
  <c r="D351" i="2"/>
  <c r="E351" i="2"/>
  <c r="F351" i="2"/>
  <c r="G351" i="2"/>
  <c r="I351" i="2"/>
  <c r="M351" i="2" s="1"/>
  <c r="J351" i="2"/>
  <c r="B352" i="2"/>
  <c r="C352" i="2"/>
  <c r="D352" i="2"/>
  <c r="E352" i="2"/>
  <c r="F352" i="2"/>
  <c r="G352" i="2"/>
  <c r="I352" i="2"/>
  <c r="M352" i="2" s="1"/>
  <c r="J352" i="2"/>
  <c r="B353" i="2"/>
  <c r="C353" i="2"/>
  <c r="D353" i="2"/>
  <c r="E353" i="2"/>
  <c r="F353" i="2"/>
  <c r="G353" i="2"/>
  <c r="I353" i="2"/>
  <c r="M353" i="2" s="1"/>
  <c r="J353" i="2"/>
  <c r="B354" i="2"/>
  <c r="C354" i="2"/>
  <c r="D354" i="2"/>
  <c r="E354" i="2"/>
  <c r="F354" i="2"/>
  <c r="G354" i="2"/>
  <c r="I354" i="2"/>
  <c r="M354" i="2" s="1"/>
  <c r="J354" i="2"/>
  <c r="B355" i="2"/>
  <c r="C355" i="2"/>
  <c r="D355" i="2"/>
  <c r="E355" i="2"/>
  <c r="F355" i="2"/>
  <c r="G355" i="2"/>
  <c r="H355" i="2"/>
  <c r="I355" i="2"/>
  <c r="J355" i="2"/>
  <c r="B356" i="2"/>
  <c r="C356" i="2"/>
  <c r="D356" i="2"/>
  <c r="E356" i="2"/>
  <c r="F356" i="2"/>
  <c r="G356" i="2"/>
  <c r="I356" i="2"/>
  <c r="M356" i="2" s="1"/>
  <c r="J356" i="2"/>
  <c r="B357" i="2"/>
  <c r="C357" i="2"/>
  <c r="D357" i="2"/>
  <c r="E357" i="2"/>
  <c r="F357" i="2"/>
  <c r="G357" i="2"/>
  <c r="I357" i="2"/>
  <c r="M357" i="2" s="1"/>
  <c r="J357" i="2"/>
  <c r="B358" i="2"/>
  <c r="C358" i="2"/>
  <c r="D358" i="2"/>
  <c r="E358" i="2"/>
  <c r="F358" i="2"/>
  <c r="G358" i="2"/>
  <c r="I358" i="2"/>
  <c r="M358" i="2" s="1"/>
  <c r="J358" i="2"/>
  <c r="B359" i="2"/>
  <c r="C359" i="2"/>
  <c r="D359" i="2"/>
  <c r="E359" i="2"/>
  <c r="F359" i="2"/>
  <c r="G359" i="2"/>
  <c r="I359" i="2"/>
  <c r="M359" i="2" s="1"/>
  <c r="J359" i="2"/>
  <c r="B360" i="2"/>
  <c r="C360" i="2"/>
  <c r="D360" i="2"/>
  <c r="E360" i="2"/>
  <c r="F360" i="2"/>
  <c r="G360" i="2"/>
  <c r="I360" i="2"/>
  <c r="M360" i="2" s="1"/>
  <c r="J360" i="2"/>
  <c r="B361" i="2"/>
  <c r="C361" i="2"/>
  <c r="D361" i="2"/>
  <c r="E361" i="2"/>
  <c r="F361" i="2"/>
  <c r="G361" i="2"/>
  <c r="I361" i="2"/>
  <c r="M361" i="2" s="1"/>
  <c r="J361" i="2"/>
  <c r="B362" i="2"/>
  <c r="C362" i="2"/>
  <c r="D362" i="2"/>
  <c r="E362" i="2"/>
  <c r="F362" i="2"/>
  <c r="G362" i="2"/>
  <c r="I362" i="2"/>
  <c r="M362" i="2" s="1"/>
  <c r="J362" i="2"/>
  <c r="B363" i="2"/>
  <c r="C363" i="2"/>
  <c r="D363" i="2"/>
  <c r="E363" i="2"/>
  <c r="F363" i="2"/>
  <c r="G363" i="2"/>
  <c r="I363" i="2"/>
  <c r="M363" i="2" s="1"/>
  <c r="J363" i="2"/>
  <c r="B364" i="2"/>
  <c r="C364" i="2"/>
  <c r="D364" i="2"/>
  <c r="E364" i="2"/>
  <c r="F364" i="2"/>
  <c r="G364" i="2"/>
  <c r="I364" i="2"/>
  <c r="M364" i="2" s="1"/>
  <c r="J364" i="2"/>
  <c r="B365" i="2"/>
  <c r="C365" i="2"/>
  <c r="D365" i="2"/>
  <c r="E365" i="2"/>
  <c r="F365" i="2"/>
  <c r="G365" i="2"/>
  <c r="I365" i="2"/>
  <c r="M365" i="2" s="1"/>
  <c r="J365" i="2"/>
  <c r="B366" i="2"/>
  <c r="C366" i="2"/>
  <c r="D366" i="2"/>
  <c r="E366" i="2"/>
  <c r="F366" i="2"/>
  <c r="G366" i="2"/>
  <c r="I366" i="2"/>
  <c r="M366" i="2" s="1"/>
  <c r="J366" i="2"/>
  <c r="B367" i="2"/>
  <c r="C367" i="2"/>
  <c r="D367" i="2"/>
  <c r="E367" i="2"/>
  <c r="F367" i="2"/>
  <c r="G367" i="2"/>
  <c r="H367" i="2"/>
  <c r="I367" i="2"/>
  <c r="J367" i="2"/>
  <c r="B368" i="2"/>
  <c r="C368" i="2"/>
  <c r="D368" i="2"/>
  <c r="E368" i="2"/>
  <c r="F368" i="2"/>
  <c r="G368" i="2"/>
  <c r="I368" i="2"/>
  <c r="M368" i="2" s="1"/>
  <c r="J368" i="2"/>
  <c r="B369" i="2"/>
  <c r="C369" i="2"/>
  <c r="D369" i="2"/>
  <c r="E369" i="2"/>
  <c r="F369" i="2"/>
  <c r="G369" i="2"/>
  <c r="I369" i="2"/>
  <c r="M369" i="2" s="1"/>
  <c r="J369" i="2"/>
  <c r="B370" i="2"/>
  <c r="C370" i="2"/>
  <c r="D370" i="2"/>
  <c r="E370" i="2"/>
  <c r="F370" i="2"/>
  <c r="G370" i="2"/>
  <c r="I370" i="2"/>
  <c r="M370" i="2" s="1"/>
  <c r="J370" i="2"/>
  <c r="B371" i="2"/>
  <c r="C371" i="2"/>
  <c r="D371" i="2"/>
  <c r="E371" i="2"/>
  <c r="F371" i="2"/>
  <c r="G371" i="2"/>
  <c r="I371" i="2"/>
  <c r="M371" i="2" s="1"/>
  <c r="J371" i="2"/>
  <c r="B372" i="2"/>
  <c r="C372" i="2"/>
  <c r="D372" i="2"/>
  <c r="E372" i="2"/>
  <c r="F372" i="2"/>
  <c r="G372" i="2"/>
  <c r="I372" i="2"/>
  <c r="M372" i="2" s="1"/>
  <c r="J372" i="2"/>
  <c r="B373" i="2"/>
  <c r="C373" i="2"/>
  <c r="D373" i="2"/>
  <c r="E373" i="2"/>
  <c r="F373" i="2"/>
  <c r="G373" i="2"/>
  <c r="I373" i="2"/>
  <c r="M373" i="2" s="1"/>
  <c r="J373" i="2"/>
  <c r="B374" i="2"/>
  <c r="C374" i="2"/>
  <c r="D374" i="2"/>
  <c r="E374" i="2"/>
  <c r="F374" i="2"/>
  <c r="G374" i="2"/>
  <c r="I374" i="2"/>
  <c r="M374" i="2" s="1"/>
  <c r="J374" i="2"/>
  <c r="B375" i="2"/>
  <c r="C375" i="2"/>
  <c r="D375" i="2"/>
  <c r="E375" i="2"/>
  <c r="F375" i="2"/>
  <c r="G375" i="2"/>
  <c r="I375" i="2"/>
  <c r="M375" i="2" s="1"/>
  <c r="J375" i="2"/>
  <c r="B376" i="2"/>
  <c r="C376" i="2"/>
  <c r="D376" i="2"/>
  <c r="E376" i="2"/>
  <c r="F376" i="2"/>
  <c r="G376" i="2"/>
  <c r="I376" i="2"/>
  <c r="M376" i="2" s="1"/>
  <c r="J376" i="2"/>
  <c r="B377" i="2"/>
  <c r="C377" i="2"/>
  <c r="D377" i="2"/>
  <c r="E377" i="2"/>
  <c r="F377" i="2"/>
  <c r="G377" i="2"/>
  <c r="H377" i="2"/>
  <c r="I377" i="2"/>
  <c r="M377" i="2" s="1"/>
  <c r="J377" i="2"/>
  <c r="B378" i="2"/>
  <c r="C378" i="2"/>
  <c r="D378" i="2"/>
  <c r="E378" i="2"/>
  <c r="F378" i="2"/>
  <c r="G378" i="2"/>
  <c r="I378" i="2"/>
  <c r="M378" i="2" s="1"/>
  <c r="J378" i="2"/>
  <c r="B379" i="2"/>
  <c r="C379" i="2"/>
  <c r="D379" i="2"/>
  <c r="E379" i="2"/>
  <c r="F379" i="2"/>
  <c r="G379" i="2"/>
  <c r="I379" i="2"/>
  <c r="M379" i="2" s="1"/>
  <c r="J379" i="2"/>
  <c r="B380" i="2"/>
  <c r="C380" i="2"/>
  <c r="D380" i="2"/>
  <c r="E380" i="2"/>
  <c r="F380" i="2"/>
  <c r="G380" i="2"/>
  <c r="I380" i="2"/>
  <c r="M380" i="2" s="1"/>
  <c r="J380" i="2"/>
  <c r="B381" i="2"/>
  <c r="C381" i="2"/>
  <c r="D381" i="2"/>
  <c r="E381" i="2"/>
  <c r="F381" i="2"/>
  <c r="G381" i="2"/>
  <c r="H381" i="2"/>
  <c r="I381" i="2"/>
  <c r="M381" i="2" s="1"/>
  <c r="J381" i="2"/>
  <c r="B382" i="2"/>
  <c r="C382" i="2"/>
  <c r="D382" i="2"/>
  <c r="E382" i="2"/>
  <c r="F382" i="2"/>
  <c r="G382" i="2"/>
  <c r="I382" i="2"/>
  <c r="M382" i="2" s="1"/>
  <c r="J382" i="2"/>
  <c r="B383" i="2"/>
  <c r="C383" i="2"/>
  <c r="D383" i="2"/>
  <c r="E383" i="2"/>
  <c r="F383" i="2"/>
  <c r="G383" i="2"/>
  <c r="H383" i="2"/>
  <c r="I383" i="2"/>
  <c r="J383" i="2"/>
  <c r="B384" i="2"/>
  <c r="C384" i="2"/>
  <c r="D384" i="2"/>
  <c r="E384" i="2"/>
  <c r="F384" i="2"/>
  <c r="G384" i="2"/>
  <c r="I384" i="2"/>
  <c r="M384" i="2" s="1"/>
  <c r="J384" i="2"/>
  <c r="B385" i="2"/>
  <c r="C385" i="2"/>
  <c r="D385" i="2"/>
  <c r="E385" i="2"/>
  <c r="F385" i="2"/>
  <c r="G385" i="2"/>
  <c r="I385" i="2"/>
  <c r="M385" i="2" s="1"/>
  <c r="J385" i="2"/>
  <c r="B386" i="2"/>
  <c r="C386" i="2"/>
  <c r="D386" i="2"/>
  <c r="E386" i="2"/>
  <c r="F386" i="2"/>
  <c r="G386" i="2"/>
  <c r="I386" i="2"/>
  <c r="M386" i="2" s="1"/>
  <c r="J386" i="2"/>
  <c r="B387" i="2"/>
  <c r="C387" i="2"/>
  <c r="D387" i="2"/>
  <c r="E387" i="2"/>
  <c r="F387" i="2"/>
  <c r="G387" i="2"/>
  <c r="I387" i="2"/>
  <c r="M387" i="2" s="1"/>
  <c r="J387" i="2"/>
  <c r="B388" i="2"/>
  <c r="C388" i="2"/>
  <c r="D388" i="2"/>
  <c r="E388" i="2"/>
  <c r="F388" i="2"/>
  <c r="G388" i="2"/>
  <c r="I388" i="2"/>
  <c r="M388" i="2" s="1"/>
  <c r="J388" i="2"/>
  <c r="B389" i="2"/>
  <c r="C389" i="2"/>
  <c r="D389" i="2"/>
  <c r="E389" i="2"/>
  <c r="F389" i="2"/>
  <c r="G389" i="2"/>
  <c r="I389" i="2"/>
  <c r="M389" i="2" s="1"/>
  <c r="J389" i="2"/>
  <c r="B390" i="2"/>
  <c r="C390" i="2"/>
  <c r="D390" i="2"/>
  <c r="E390" i="2"/>
  <c r="F390" i="2"/>
  <c r="G390" i="2"/>
  <c r="I390" i="2"/>
  <c r="M390" i="2" s="1"/>
  <c r="J390" i="2"/>
  <c r="B391" i="2"/>
  <c r="C391" i="2"/>
  <c r="D391" i="2"/>
  <c r="E391" i="2"/>
  <c r="F391" i="2"/>
  <c r="G391" i="2"/>
  <c r="I391" i="2"/>
  <c r="M391" i="2" s="1"/>
  <c r="J391" i="2"/>
  <c r="B392" i="2"/>
  <c r="C392" i="2"/>
  <c r="D392" i="2"/>
  <c r="E392" i="2"/>
  <c r="F392" i="2"/>
  <c r="G392" i="2"/>
  <c r="I392" i="2"/>
  <c r="M392" i="2" s="1"/>
  <c r="J392" i="2"/>
  <c r="B393" i="2"/>
  <c r="C393" i="2"/>
  <c r="D393" i="2"/>
  <c r="E393" i="2"/>
  <c r="F393" i="2"/>
  <c r="G393" i="2"/>
  <c r="I393" i="2"/>
  <c r="M393" i="2" s="1"/>
  <c r="J393" i="2"/>
  <c r="B394" i="2"/>
  <c r="C394" i="2"/>
  <c r="D394" i="2"/>
  <c r="E394" i="2"/>
  <c r="F394" i="2"/>
  <c r="G394" i="2"/>
  <c r="I394" i="2"/>
  <c r="M394" i="2" s="1"/>
  <c r="J394" i="2"/>
  <c r="B395" i="2"/>
  <c r="C395" i="2"/>
  <c r="D395" i="2"/>
  <c r="E395" i="2"/>
  <c r="F395" i="2"/>
  <c r="G395" i="2"/>
  <c r="I395" i="2"/>
  <c r="M395" i="2" s="1"/>
  <c r="J395" i="2"/>
  <c r="B396" i="2"/>
  <c r="C396" i="2"/>
  <c r="D396" i="2"/>
  <c r="E396" i="2"/>
  <c r="F396" i="2"/>
  <c r="G396" i="2"/>
  <c r="I396" i="2"/>
  <c r="M396" i="2" s="1"/>
  <c r="J396" i="2"/>
  <c r="B397" i="2"/>
  <c r="C397" i="2"/>
  <c r="D397" i="2"/>
  <c r="E397" i="2"/>
  <c r="F397" i="2"/>
  <c r="G397" i="2"/>
  <c r="I397" i="2"/>
  <c r="M397" i="2" s="1"/>
  <c r="J397" i="2"/>
  <c r="B398" i="2"/>
  <c r="C398" i="2"/>
  <c r="D398" i="2"/>
  <c r="E398" i="2"/>
  <c r="F398" i="2"/>
  <c r="G398" i="2"/>
  <c r="I398" i="2"/>
  <c r="M398" i="2" s="1"/>
  <c r="J398" i="2"/>
  <c r="B399" i="2"/>
  <c r="C399" i="2"/>
  <c r="D399" i="2"/>
  <c r="E399" i="2"/>
  <c r="F399" i="2"/>
  <c r="G399" i="2"/>
  <c r="I399" i="2"/>
  <c r="M399" i="2" s="1"/>
  <c r="J399" i="2"/>
  <c r="B400" i="2"/>
  <c r="C400" i="2"/>
  <c r="D400" i="2"/>
  <c r="E400" i="2"/>
  <c r="F400" i="2"/>
  <c r="G400" i="2"/>
  <c r="I400" i="2"/>
  <c r="M400" i="2" s="1"/>
  <c r="J400" i="2"/>
  <c r="B401" i="2"/>
  <c r="C401" i="2"/>
  <c r="D401" i="2"/>
  <c r="E401" i="2"/>
  <c r="F401" i="2"/>
  <c r="G401" i="2"/>
  <c r="I401" i="2"/>
  <c r="M401" i="2" s="1"/>
  <c r="J401" i="2"/>
  <c r="B402" i="2"/>
  <c r="C402" i="2"/>
  <c r="D402" i="2"/>
  <c r="E402" i="2"/>
  <c r="F402" i="2"/>
  <c r="G402" i="2"/>
  <c r="I402" i="2"/>
  <c r="M402" i="2" s="1"/>
  <c r="J402" i="2"/>
  <c r="B403" i="2"/>
  <c r="C403" i="2"/>
  <c r="D403" i="2"/>
  <c r="E403" i="2"/>
  <c r="F403" i="2"/>
  <c r="G403" i="2"/>
  <c r="I403" i="2"/>
  <c r="M403" i="2" s="1"/>
  <c r="J403" i="2"/>
  <c r="B404" i="2"/>
  <c r="C404" i="2"/>
  <c r="D404" i="2"/>
  <c r="E404" i="2"/>
  <c r="F404" i="2"/>
  <c r="G404" i="2"/>
  <c r="I404" i="2"/>
  <c r="M404" i="2" s="1"/>
  <c r="J404" i="2"/>
  <c r="B405" i="2"/>
  <c r="C405" i="2"/>
  <c r="D405" i="2"/>
  <c r="E405" i="2"/>
  <c r="F405" i="2"/>
  <c r="G405" i="2"/>
  <c r="I405" i="2"/>
  <c r="M405" i="2" s="1"/>
  <c r="J405" i="2"/>
  <c r="B406" i="2"/>
  <c r="C406" i="2"/>
  <c r="D406" i="2"/>
  <c r="E406" i="2"/>
  <c r="F406" i="2"/>
  <c r="G406" i="2"/>
  <c r="I406" i="2"/>
  <c r="M406" i="2" s="1"/>
  <c r="J406" i="2"/>
  <c r="B407" i="2"/>
  <c r="C407" i="2"/>
  <c r="D407" i="2"/>
  <c r="E407" i="2"/>
  <c r="F407" i="2"/>
  <c r="G407" i="2"/>
  <c r="I407" i="2"/>
  <c r="M407" i="2" s="1"/>
  <c r="J407" i="2"/>
  <c r="B408" i="2"/>
  <c r="C408" i="2"/>
  <c r="D408" i="2"/>
  <c r="E408" i="2"/>
  <c r="F408" i="2"/>
  <c r="G408" i="2"/>
  <c r="I408" i="2"/>
  <c r="M408" i="2" s="1"/>
  <c r="J408" i="2"/>
  <c r="B409" i="2"/>
  <c r="C409" i="2"/>
  <c r="D409" i="2"/>
  <c r="E409" i="2"/>
  <c r="F409" i="2"/>
  <c r="G409" i="2"/>
  <c r="I409" i="2"/>
  <c r="M409" i="2" s="1"/>
  <c r="J409" i="2"/>
  <c r="B410" i="2"/>
  <c r="C410" i="2"/>
  <c r="D410" i="2"/>
  <c r="E410" i="2"/>
  <c r="F410" i="2"/>
  <c r="G410" i="2"/>
  <c r="I410" i="2"/>
  <c r="M410" i="2" s="1"/>
  <c r="J410" i="2"/>
  <c r="B411" i="2"/>
  <c r="C411" i="2"/>
  <c r="D411" i="2"/>
  <c r="E411" i="2"/>
  <c r="F411" i="2"/>
  <c r="G411" i="2"/>
  <c r="I411" i="2"/>
  <c r="M411" i="2" s="1"/>
  <c r="J411" i="2"/>
  <c r="B412" i="2"/>
  <c r="C412" i="2"/>
  <c r="D412" i="2"/>
  <c r="E412" i="2"/>
  <c r="F412" i="2"/>
  <c r="G412" i="2"/>
  <c r="I412" i="2"/>
  <c r="M412" i="2" s="1"/>
  <c r="J412" i="2"/>
  <c r="B413" i="2"/>
  <c r="C413" i="2"/>
  <c r="D413" i="2"/>
  <c r="E413" i="2"/>
  <c r="F413" i="2"/>
  <c r="G413" i="2"/>
  <c r="I413" i="2"/>
  <c r="M413" i="2" s="1"/>
  <c r="J413" i="2"/>
  <c r="B414" i="2"/>
  <c r="C414" i="2"/>
  <c r="D414" i="2"/>
  <c r="E414" i="2"/>
  <c r="F414" i="2"/>
  <c r="G414" i="2"/>
  <c r="I414" i="2"/>
  <c r="M414" i="2" s="1"/>
  <c r="J414" i="2"/>
  <c r="B415" i="2"/>
  <c r="C415" i="2"/>
  <c r="D415" i="2"/>
  <c r="E415" i="2"/>
  <c r="F415" i="2"/>
  <c r="G415" i="2"/>
  <c r="I415" i="2"/>
  <c r="M415" i="2" s="1"/>
  <c r="J415" i="2"/>
  <c r="B416" i="2"/>
  <c r="C416" i="2"/>
  <c r="D416" i="2"/>
  <c r="E416" i="2"/>
  <c r="F416" i="2"/>
  <c r="G416" i="2"/>
  <c r="I416" i="2"/>
  <c r="M416" i="2" s="1"/>
  <c r="J416" i="2"/>
  <c r="B417" i="2"/>
  <c r="C417" i="2"/>
  <c r="D417" i="2"/>
  <c r="E417" i="2"/>
  <c r="F417" i="2"/>
  <c r="G417" i="2"/>
  <c r="I417" i="2"/>
  <c r="M417" i="2" s="1"/>
  <c r="J417" i="2"/>
  <c r="B418" i="2"/>
  <c r="C418" i="2"/>
  <c r="D418" i="2"/>
  <c r="E418" i="2"/>
  <c r="F418" i="2"/>
  <c r="G418" i="2"/>
  <c r="I418" i="2"/>
  <c r="M418" i="2" s="1"/>
  <c r="J418" i="2"/>
  <c r="B419" i="2"/>
  <c r="C419" i="2"/>
  <c r="D419" i="2"/>
  <c r="E419" i="2"/>
  <c r="F419" i="2"/>
  <c r="G419" i="2"/>
  <c r="H419" i="2"/>
  <c r="I419" i="2"/>
  <c r="J419" i="2"/>
  <c r="B420" i="2"/>
  <c r="C420" i="2"/>
  <c r="D420" i="2"/>
  <c r="E420" i="2"/>
  <c r="F420" i="2"/>
  <c r="G420" i="2"/>
  <c r="I420" i="2"/>
  <c r="M420" i="2" s="1"/>
  <c r="J420" i="2"/>
  <c r="B421" i="2"/>
  <c r="C421" i="2"/>
  <c r="D421" i="2"/>
  <c r="E421" i="2"/>
  <c r="F421" i="2"/>
  <c r="G421" i="2"/>
  <c r="I421" i="2"/>
  <c r="M421" i="2" s="1"/>
  <c r="J421" i="2"/>
  <c r="B422" i="2"/>
  <c r="C422" i="2"/>
  <c r="D422" i="2"/>
  <c r="E422" i="2"/>
  <c r="F422" i="2"/>
  <c r="G422" i="2"/>
  <c r="I422" i="2"/>
  <c r="M422" i="2" s="1"/>
  <c r="J422" i="2"/>
  <c r="B423" i="2"/>
  <c r="C423" i="2"/>
  <c r="D423" i="2"/>
  <c r="E423" i="2"/>
  <c r="F423" i="2"/>
  <c r="G423" i="2"/>
  <c r="I423" i="2"/>
  <c r="M423" i="2" s="1"/>
  <c r="J423" i="2"/>
  <c r="B424" i="2"/>
  <c r="C424" i="2"/>
  <c r="D424" i="2"/>
  <c r="E424" i="2"/>
  <c r="F424" i="2"/>
  <c r="G424" i="2"/>
  <c r="I424" i="2"/>
  <c r="M424" i="2" s="1"/>
  <c r="J424" i="2"/>
  <c r="B425" i="2"/>
  <c r="C425" i="2"/>
  <c r="D425" i="2"/>
  <c r="E425" i="2"/>
  <c r="F425" i="2"/>
  <c r="G425" i="2"/>
  <c r="I425" i="2"/>
  <c r="M425" i="2" s="1"/>
  <c r="J425" i="2"/>
  <c r="B426" i="2"/>
  <c r="C426" i="2"/>
  <c r="D426" i="2"/>
  <c r="E426" i="2"/>
  <c r="F426" i="2"/>
  <c r="G426" i="2"/>
  <c r="I426" i="2"/>
  <c r="M426" i="2" s="1"/>
  <c r="J426" i="2"/>
  <c r="B427" i="2"/>
  <c r="C427" i="2"/>
  <c r="D427" i="2"/>
  <c r="E427" i="2"/>
  <c r="F427" i="2"/>
  <c r="G427" i="2"/>
  <c r="I427" i="2"/>
  <c r="M427" i="2" s="1"/>
  <c r="J427" i="2"/>
  <c r="B428" i="2"/>
  <c r="C428" i="2"/>
  <c r="D428" i="2"/>
  <c r="E428" i="2"/>
  <c r="F428" i="2"/>
  <c r="G428" i="2"/>
  <c r="H428" i="2"/>
  <c r="I428" i="2"/>
  <c r="M428" i="2" s="1"/>
  <c r="J428" i="2"/>
  <c r="B429" i="2"/>
  <c r="C429" i="2"/>
  <c r="D429" i="2"/>
  <c r="E429" i="2"/>
  <c r="F429" i="2"/>
  <c r="G429" i="2"/>
  <c r="I429" i="2"/>
  <c r="M429" i="2" s="1"/>
  <c r="J429" i="2"/>
  <c r="B430" i="2"/>
  <c r="C430" i="2"/>
  <c r="D430" i="2"/>
  <c r="E430" i="2"/>
  <c r="F430" i="2"/>
  <c r="G430" i="2"/>
  <c r="I430" i="2"/>
  <c r="M430" i="2" s="1"/>
  <c r="J430" i="2"/>
  <c r="B431" i="2"/>
  <c r="C431" i="2"/>
  <c r="D431" i="2"/>
  <c r="E431" i="2"/>
  <c r="F431" i="2"/>
  <c r="G431" i="2"/>
  <c r="I431" i="2"/>
  <c r="M431" i="2" s="1"/>
  <c r="J431" i="2"/>
  <c r="B432" i="2"/>
  <c r="C432" i="2"/>
  <c r="D432" i="2"/>
  <c r="E432" i="2"/>
  <c r="F432" i="2"/>
  <c r="G432" i="2"/>
  <c r="I432" i="2"/>
  <c r="M432" i="2" s="1"/>
  <c r="J432" i="2"/>
  <c r="B433" i="2"/>
  <c r="C433" i="2"/>
  <c r="D433" i="2"/>
  <c r="E433" i="2"/>
  <c r="F433" i="2"/>
  <c r="G433" i="2"/>
  <c r="H433" i="2"/>
  <c r="I433" i="2"/>
  <c r="M433" i="2" s="1"/>
  <c r="J433" i="2"/>
  <c r="B434" i="2"/>
  <c r="C434" i="2"/>
  <c r="D434" i="2"/>
  <c r="E434" i="2"/>
  <c r="F434" i="2"/>
  <c r="G434" i="2"/>
  <c r="H434" i="2"/>
  <c r="I434" i="2"/>
  <c r="J434" i="2"/>
  <c r="B435" i="2"/>
  <c r="C435" i="2"/>
  <c r="D435" i="2"/>
  <c r="E435" i="2"/>
  <c r="F435" i="2"/>
  <c r="G435" i="2"/>
  <c r="I435" i="2"/>
  <c r="M435" i="2" s="1"/>
  <c r="J435" i="2"/>
  <c r="B436" i="2"/>
  <c r="C436" i="2"/>
  <c r="D436" i="2"/>
  <c r="E436" i="2"/>
  <c r="F436" i="2"/>
  <c r="G436" i="2"/>
  <c r="I436" i="2"/>
  <c r="M436" i="2" s="1"/>
  <c r="J436" i="2"/>
  <c r="B437" i="2"/>
  <c r="C437" i="2"/>
  <c r="D437" i="2"/>
  <c r="E437" i="2"/>
  <c r="F437" i="2"/>
  <c r="G437" i="2"/>
  <c r="H437" i="2"/>
  <c r="I437" i="2"/>
  <c r="J437" i="2"/>
  <c r="B438" i="2"/>
  <c r="C438" i="2"/>
  <c r="D438" i="2"/>
  <c r="E438" i="2"/>
  <c r="F438" i="2"/>
  <c r="G438" i="2"/>
  <c r="H438" i="2"/>
  <c r="I438" i="2"/>
  <c r="M438" i="2" s="1"/>
  <c r="J438" i="2"/>
  <c r="B439" i="2"/>
  <c r="C439" i="2"/>
  <c r="D439" i="2"/>
  <c r="E439" i="2"/>
  <c r="F439" i="2"/>
  <c r="G439" i="2"/>
  <c r="H439" i="2"/>
  <c r="I439" i="2"/>
  <c r="M439" i="2" s="1"/>
  <c r="J439" i="2"/>
  <c r="B440" i="2"/>
  <c r="C440" i="2"/>
  <c r="D440" i="2"/>
  <c r="E440" i="2"/>
  <c r="F440" i="2"/>
  <c r="G440" i="2"/>
  <c r="I440" i="2"/>
  <c r="M440" i="2" s="1"/>
  <c r="J440" i="2"/>
  <c r="B441" i="2"/>
  <c r="C441" i="2"/>
  <c r="D441" i="2"/>
  <c r="E441" i="2"/>
  <c r="F441" i="2"/>
  <c r="G441" i="2"/>
  <c r="H441" i="2"/>
  <c r="I441" i="2"/>
  <c r="J441" i="2"/>
  <c r="B442" i="2"/>
  <c r="C442" i="2"/>
  <c r="D442" i="2"/>
  <c r="E442" i="2"/>
  <c r="F442" i="2"/>
  <c r="G442" i="2"/>
  <c r="I442" i="2"/>
  <c r="M442" i="2" s="1"/>
  <c r="J442" i="2"/>
  <c r="B443" i="2"/>
  <c r="C443" i="2"/>
  <c r="D443" i="2"/>
  <c r="E443" i="2"/>
  <c r="F443" i="2"/>
  <c r="G443" i="2"/>
  <c r="H443" i="2"/>
  <c r="I443" i="2"/>
  <c r="J443" i="2"/>
  <c r="B444" i="2"/>
  <c r="C444" i="2"/>
  <c r="D444" i="2"/>
  <c r="E444" i="2"/>
  <c r="F444" i="2"/>
  <c r="G444" i="2"/>
  <c r="H444" i="2"/>
  <c r="I444" i="2"/>
  <c r="M444" i="2" s="1"/>
  <c r="J444" i="2"/>
  <c r="B445" i="2"/>
  <c r="C445" i="2"/>
  <c r="D445" i="2"/>
  <c r="E445" i="2"/>
  <c r="F445" i="2"/>
  <c r="G445" i="2"/>
  <c r="H445" i="2"/>
  <c r="I445" i="2"/>
  <c r="M445" i="2" s="1"/>
  <c r="J445" i="2"/>
  <c r="B446" i="2"/>
  <c r="C446" i="2"/>
  <c r="D446" i="2"/>
  <c r="E446" i="2"/>
  <c r="F446" i="2"/>
  <c r="G446" i="2"/>
  <c r="I446" i="2"/>
  <c r="M446" i="2" s="1"/>
  <c r="J446" i="2"/>
  <c r="B447" i="2"/>
  <c r="C447" i="2"/>
  <c r="D447" i="2"/>
  <c r="E447" i="2"/>
  <c r="F447" i="2"/>
  <c r="G447" i="2"/>
  <c r="I447" i="2"/>
  <c r="M447" i="2" s="1"/>
  <c r="J447" i="2"/>
  <c r="B448" i="2"/>
  <c r="C448" i="2"/>
  <c r="D448" i="2"/>
  <c r="E448" i="2"/>
  <c r="F448" i="2"/>
  <c r="G448" i="2"/>
  <c r="H448" i="2"/>
  <c r="I448" i="2"/>
  <c r="J448" i="2"/>
  <c r="B449" i="2"/>
  <c r="C449" i="2"/>
  <c r="D449" i="2"/>
  <c r="E449" i="2"/>
  <c r="F449" i="2"/>
  <c r="G449" i="2"/>
  <c r="H449" i="2"/>
  <c r="I449" i="2"/>
  <c r="J449" i="2"/>
  <c r="B450" i="2"/>
  <c r="C450" i="2"/>
  <c r="D450" i="2"/>
  <c r="E450" i="2"/>
  <c r="F450" i="2"/>
  <c r="G450" i="2"/>
  <c r="H450" i="2"/>
  <c r="I450" i="2"/>
  <c r="M450" i="2" s="1"/>
  <c r="J450" i="2"/>
  <c r="B451" i="2"/>
  <c r="C451" i="2"/>
  <c r="D451" i="2"/>
  <c r="E451" i="2"/>
  <c r="F451" i="2"/>
  <c r="G451" i="2"/>
  <c r="I451" i="2"/>
  <c r="M451" i="2" s="1"/>
  <c r="J451" i="2"/>
  <c r="B452" i="2"/>
  <c r="C452" i="2"/>
  <c r="D452" i="2"/>
  <c r="E452" i="2"/>
  <c r="F452" i="2"/>
  <c r="G452" i="2"/>
  <c r="H452" i="2"/>
  <c r="I452" i="2"/>
  <c r="M452" i="2" s="1"/>
  <c r="J452" i="2"/>
  <c r="B453" i="2"/>
  <c r="C453" i="2"/>
  <c r="D453" i="2"/>
  <c r="E453" i="2"/>
  <c r="F453" i="2"/>
  <c r="G453" i="2"/>
  <c r="I453" i="2"/>
  <c r="M453" i="2" s="1"/>
  <c r="J453" i="2"/>
  <c r="B454" i="2"/>
  <c r="C454" i="2"/>
  <c r="D454" i="2"/>
  <c r="E454" i="2"/>
  <c r="F454" i="2"/>
  <c r="G454" i="2"/>
  <c r="I454" i="2"/>
  <c r="M454" i="2" s="1"/>
  <c r="J454" i="2"/>
  <c r="B455" i="2"/>
  <c r="C455" i="2"/>
  <c r="D455" i="2"/>
  <c r="E455" i="2"/>
  <c r="F455" i="2"/>
  <c r="G455" i="2"/>
  <c r="H455" i="2"/>
  <c r="I455" i="2"/>
  <c r="J455" i="2"/>
  <c r="B456" i="2"/>
  <c r="C456" i="2"/>
  <c r="D456" i="2"/>
  <c r="E456" i="2"/>
  <c r="F456" i="2"/>
  <c r="G456" i="2"/>
  <c r="I456" i="2"/>
  <c r="M456" i="2" s="1"/>
  <c r="J456" i="2"/>
  <c r="B457" i="2"/>
  <c r="C457" i="2"/>
  <c r="D457" i="2"/>
  <c r="E457" i="2"/>
  <c r="F457" i="2"/>
  <c r="G457" i="2"/>
  <c r="I457" i="2"/>
  <c r="M457" i="2" s="1"/>
  <c r="J457" i="2"/>
  <c r="B458" i="2"/>
  <c r="C458" i="2"/>
  <c r="D458" i="2"/>
  <c r="E458" i="2"/>
  <c r="F458" i="2"/>
  <c r="G458" i="2"/>
  <c r="H458" i="2"/>
  <c r="I458" i="2"/>
  <c r="J458" i="2"/>
  <c r="B459" i="2"/>
  <c r="C459" i="2"/>
  <c r="D459" i="2"/>
  <c r="E459" i="2"/>
  <c r="F459" i="2"/>
  <c r="G459" i="2"/>
  <c r="I459" i="2"/>
  <c r="M459" i="2" s="1"/>
  <c r="J459" i="2"/>
  <c r="B460" i="2"/>
  <c r="C460" i="2"/>
  <c r="D460" i="2"/>
  <c r="E460" i="2"/>
  <c r="F460" i="2"/>
  <c r="G460" i="2"/>
  <c r="I460" i="2"/>
  <c r="M460" i="2" s="1"/>
  <c r="J460" i="2"/>
  <c r="B461" i="2"/>
  <c r="C461" i="2"/>
  <c r="D461" i="2"/>
  <c r="E461" i="2"/>
  <c r="F461" i="2"/>
  <c r="G461" i="2"/>
  <c r="I461" i="2"/>
  <c r="M461" i="2" s="1"/>
  <c r="J461" i="2"/>
  <c r="B462" i="2"/>
  <c r="C462" i="2"/>
  <c r="D462" i="2"/>
  <c r="E462" i="2"/>
  <c r="F462" i="2"/>
  <c r="G462" i="2"/>
  <c r="I462" i="2"/>
  <c r="M462" i="2" s="1"/>
  <c r="J462" i="2"/>
  <c r="B463" i="2"/>
  <c r="C463" i="2"/>
  <c r="D463" i="2"/>
  <c r="E463" i="2"/>
  <c r="F463" i="2"/>
  <c r="G463" i="2"/>
  <c r="I463" i="2"/>
  <c r="M463" i="2" s="1"/>
  <c r="J463" i="2"/>
  <c r="B464" i="2"/>
  <c r="C464" i="2"/>
  <c r="D464" i="2"/>
  <c r="E464" i="2"/>
  <c r="F464" i="2"/>
  <c r="G464" i="2"/>
  <c r="I464" i="2"/>
  <c r="M464" i="2" s="1"/>
  <c r="J464" i="2"/>
  <c r="B465" i="2"/>
  <c r="C465" i="2"/>
  <c r="D465" i="2"/>
  <c r="E465" i="2"/>
  <c r="F465" i="2"/>
  <c r="G465" i="2"/>
  <c r="I465" i="2"/>
  <c r="M465" i="2" s="1"/>
  <c r="J465" i="2"/>
  <c r="B466" i="2"/>
  <c r="C466" i="2"/>
  <c r="D466" i="2"/>
  <c r="E466" i="2"/>
  <c r="F466" i="2"/>
  <c r="G466" i="2"/>
  <c r="H466" i="2"/>
  <c r="I466" i="2"/>
  <c r="M466" i="2" s="1"/>
  <c r="J466" i="2"/>
  <c r="B467" i="2"/>
  <c r="C467" i="2"/>
  <c r="D467" i="2"/>
  <c r="E467" i="2"/>
  <c r="F467" i="2"/>
  <c r="G467" i="2"/>
  <c r="I467" i="2"/>
  <c r="M467" i="2" s="1"/>
  <c r="J467" i="2"/>
  <c r="B468" i="2"/>
  <c r="C468" i="2"/>
  <c r="D468" i="2"/>
  <c r="E468" i="2"/>
  <c r="F468" i="2"/>
  <c r="G468" i="2"/>
  <c r="I468" i="2"/>
  <c r="M468" i="2" s="1"/>
  <c r="J468" i="2"/>
  <c r="B469" i="2"/>
  <c r="C469" i="2"/>
  <c r="D469" i="2"/>
  <c r="E469" i="2"/>
  <c r="F469" i="2"/>
  <c r="G469" i="2"/>
  <c r="I469" i="2"/>
  <c r="M469" i="2" s="1"/>
  <c r="J469" i="2"/>
  <c r="B470" i="2"/>
  <c r="C470" i="2"/>
  <c r="D470" i="2"/>
  <c r="E470" i="2"/>
  <c r="F470" i="2"/>
  <c r="G470" i="2"/>
  <c r="I470" i="2"/>
  <c r="M470" i="2" s="1"/>
  <c r="J470" i="2"/>
  <c r="B471" i="2"/>
  <c r="C471" i="2"/>
  <c r="D471" i="2"/>
  <c r="E471" i="2"/>
  <c r="F471" i="2"/>
  <c r="G471" i="2"/>
  <c r="I471" i="2"/>
  <c r="M471" i="2" s="1"/>
  <c r="J471" i="2"/>
  <c r="B472" i="2"/>
  <c r="C472" i="2"/>
  <c r="D472" i="2"/>
  <c r="E472" i="2"/>
  <c r="F472" i="2"/>
  <c r="G472" i="2"/>
  <c r="I472" i="2"/>
  <c r="M472" i="2" s="1"/>
  <c r="J472" i="2"/>
  <c r="B473" i="2"/>
  <c r="C473" i="2"/>
  <c r="D473" i="2"/>
  <c r="E473" i="2"/>
  <c r="F473" i="2"/>
  <c r="G473" i="2"/>
  <c r="I473" i="2"/>
  <c r="M473" i="2" s="1"/>
  <c r="J473" i="2"/>
  <c r="B474" i="2"/>
  <c r="C474" i="2"/>
  <c r="D474" i="2"/>
  <c r="E474" i="2"/>
  <c r="F474" i="2"/>
  <c r="G474" i="2"/>
  <c r="I474" i="2"/>
  <c r="M474" i="2" s="1"/>
  <c r="J474" i="2"/>
  <c r="B475" i="2"/>
  <c r="C475" i="2"/>
  <c r="D475" i="2"/>
  <c r="E475" i="2"/>
  <c r="F475" i="2"/>
  <c r="G475" i="2"/>
  <c r="H475" i="2"/>
  <c r="I475" i="2"/>
  <c r="M475" i="2" s="1"/>
  <c r="J475" i="2"/>
  <c r="B476" i="2"/>
  <c r="C476" i="2"/>
  <c r="D476" i="2"/>
  <c r="E476" i="2"/>
  <c r="F476" i="2"/>
  <c r="G476" i="2"/>
  <c r="I476" i="2"/>
  <c r="M476" i="2" s="1"/>
  <c r="J476" i="2"/>
  <c r="B477" i="2"/>
  <c r="C477" i="2"/>
  <c r="D477" i="2"/>
  <c r="E477" i="2"/>
  <c r="F477" i="2"/>
  <c r="G477" i="2"/>
  <c r="I477" i="2"/>
  <c r="M477" i="2" s="1"/>
  <c r="J477" i="2"/>
  <c r="B478" i="2"/>
  <c r="C478" i="2"/>
  <c r="D478" i="2"/>
  <c r="E478" i="2"/>
  <c r="F478" i="2"/>
  <c r="G478" i="2"/>
  <c r="I478" i="2"/>
  <c r="M478" i="2" s="1"/>
  <c r="J478" i="2"/>
  <c r="B479" i="2"/>
  <c r="C479" i="2"/>
  <c r="D479" i="2"/>
  <c r="E479" i="2"/>
  <c r="F479" i="2"/>
  <c r="G479" i="2"/>
  <c r="I479" i="2"/>
  <c r="M479" i="2" s="1"/>
  <c r="J479" i="2"/>
  <c r="B480" i="2"/>
  <c r="C480" i="2"/>
  <c r="D480" i="2"/>
  <c r="E480" i="2"/>
  <c r="F480" i="2"/>
  <c r="G480" i="2"/>
  <c r="I480" i="2"/>
  <c r="M480" i="2" s="1"/>
  <c r="J480" i="2"/>
  <c r="B481" i="2"/>
  <c r="C481" i="2"/>
  <c r="D481" i="2"/>
  <c r="E481" i="2"/>
  <c r="F481" i="2"/>
  <c r="G481" i="2"/>
  <c r="I481" i="2"/>
  <c r="M481" i="2" s="1"/>
  <c r="J481" i="2"/>
  <c r="B482" i="2"/>
  <c r="C482" i="2"/>
  <c r="D482" i="2"/>
  <c r="E482" i="2"/>
  <c r="F482" i="2"/>
  <c r="G482" i="2"/>
  <c r="I482" i="2"/>
  <c r="M482" i="2" s="1"/>
  <c r="J482" i="2"/>
  <c r="B483" i="2"/>
  <c r="C483" i="2"/>
  <c r="D483" i="2"/>
  <c r="E483" i="2"/>
  <c r="F483" i="2"/>
  <c r="G483" i="2"/>
  <c r="I483" i="2"/>
  <c r="M483" i="2" s="1"/>
  <c r="J483" i="2"/>
  <c r="B484" i="2"/>
  <c r="C484" i="2"/>
  <c r="D484" i="2"/>
  <c r="E484" i="2"/>
  <c r="F484" i="2"/>
  <c r="G484" i="2"/>
  <c r="I484" i="2"/>
  <c r="M484" i="2" s="1"/>
  <c r="J484" i="2"/>
  <c r="B485" i="2"/>
  <c r="C485" i="2"/>
  <c r="D485" i="2"/>
  <c r="E485" i="2"/>
  <c r="F485" i="2"/>
  <c r="G485" i="2"/>
  <c r="I485" i="2"/>
  <c r="M485" i="2" s="1"/>
  <c r="J485" i="2"/>
  <c r="B486" i="2"/>
  <c r="C486" i="2"/>
  <c r="D486" i="2"/>
  <c r="E486" i="2"/>
  <c r="F486" i="2"/>
  <c r="G486" i="2"/>
  <c r="I486" i="2"/>
  <c r="M486" i="2" s="1"/>
  <c r="J486" i="2"/>
  <c r="B487" i="2"/>
  <c r="C487" i="2"/>
  <c r="D487" i="2"/>
  <c r="E487" i="2"/>
  <c r="F487" i="2"/>
  <c r="G487" i="2"/>
  <c r="I487" i="2"/>
  <c r="M487" i="2" s="1"/>
  <c r="J487" i="2"/>
  <c r="B488" i="2"/>
  <c r="C488" i="2"/>
  <c r="D488" i="2"/>
  <c r="E488" i="2"/>
  <c r="F488" i="2"/>
  <c r="G488" i="2"/>
  <c r="I488" i="2"/>
  <c r="M488" i="2" s="1"/>
  <c r="J488" i="2"/>
  <c r="B489" i="2"/>
  <c r="C489" i="2"/>
  <c r="D489" i="2"/>
  <c r="E489" i="2"/>
  <c r="F489" i="2"/>
  <c r="G489" i="2"/>
  <c r="I489" i="2"/>
  <c r="M489" i="2" s="1"/>
  <c r="J489" i="2"/>
  <c r="B490" i="2"/>
  <c r="C490" i="2"/>
  <c r="D490" i="2"/>
  <c r="E490" i="2"/>
  <c r="F490" i="2"/>
  <c r="G490" i="2"/>
  <c r="I490" i="2"/>
  <c r="M490" i="2" s="1"/>
  <c r="J490" i="2"/>
  <c r="B491" i="2"/>
  <c r="C491" i="2"/>
  <c r="D491" i="2"/>
  <c r="E491" i="2"/>
  <c r="F491" i="2"/>
  <c r="G491" i="2"/>
  <c r="I491" i="2"/>
  <c r="M491" i="2" s="1"/>
  <c r="J491" i="2"/>
  <c r="B492" i="2"/>
  <c r="C492" i="2"/>
  <c r="D492" i="2"/>
  <c r="E492" i="2"/>
  <c r="F492" i="2"/>
  <c r="G492" i="2"/>
  <c r="I492" i="2"/>
  <c r="M492" i="2" s="1"/>
  <c r="J492" i="2"/>
  <c r="B493" i="2"/>
  <c r="C493" i="2"/>
  <c r="D493" i="2"/>
  <c r="E493" i="2"/>
  <c r="F493" i="2"/>
  <c r="G493" i="2"/>
  <c r="I493" i="2"/>
  <c r="M493" i="2" s="1"/>
  <c r="J493" i="2"/>
  <c r="B494" i="2"/>
  <c r="C494" i="2"/>
  <c r="D494" i="2"/>
  <c r="E494" i="2"/>
  <c r="F494" i="2"/>
  <c r="G494" i="2"/>
  <c r="I494" i="2"/>
  <c r="M494" i="2" s="1"/>
  <c r="J494" i="2"/>
  <c r="B495" i="2"/>
  <c r="C495" i="2"/>
  <c r="D495" i="2"/>
  <c r="E495" i="2"/>
  <c r="F495" i="2"/>
  <c r="G495" i="2"/>
  <c r="I495" i="2"/>
  <c r="M495" i="2" s="1"/>
  <c r="J495" i="2"/>
  <c r="B496" i="2"/>
  <c r="C496" i="2"/>
  <c r="D496" i="2"/>
  <c r="E496" i="2"/>
  <c r="F496" i="2"/>
  <c r="G496" i="2"/>
  <c r="I496" i="2"/>
  <c r="M496" i="2" s="1"/>
  <c r="J496" i="2"/>
  <c r="B497" i="2"/>
  <c r="C497" i="2"/>
  <c r="D497" i="2"/>
  <c r="E497" i="2"/>
  <c r="F497" i="2"/>
  <c r="G497" i="2"/>
  <c r="I497" i="2"/>
  <c r="M497" i="2" s="1"/>
  <c r="J497" i="2"/>
  <c r="B498" i="2"/>
  <c r="C498" i="2"/>
  <c r="D498" i="2"/>
  <c r="E498" i="2"/>
  <c r="F498" i="2"/>
  <c r="G498" i="2"/>
  <c r="I498" i="2"/>
  <c r="M498" i="2" s="1"/>
  <c r="J498" i="2"/>
  <c r="B499" i="2"/>
  <c r="C499" i="2"/>
  <c r="D499" i="2"/>
  <c r="E499" i="2"/>
  <c r="F499" i="2"/>
  <c r="G499" i="2"/>
  <c r="I499" i="2"/>
  <c r="M499" i="2" s="1"/>
  <c r="J499" i="2"/>
  <c r="B500" i="2"/>
  <c r="C500" i="2"/>
  <c r="D500" i="2"/>
  <c r="E500" i="2"/>
  <c r="F500" i="2"/>
  <c r="G500" i="2"/>
  <c r="I500" i="2"/>
  <c r="M500" i="2" s="1"/>
  <c r="J500" i="2"/>
  <c r="B501" i="2"/>
  <c r="C501" i="2"/>
  <c r="D501" i="2"/>
  <c r="E501" i="2"/>
  <c r="F501" i="2"/>
  <c r="G501" i="2"/>
  <c r="I501" i="2"/>
  <c r="M501" i="2" s="1"/>
  <c r="J501" i="2"/>
  <c r="B502" i="2"/>
  <c r="C502" i="2"/>
  <c r="D502" i="2"/>
  <c r="E502" i="2"/>
  <c r="F502" i="2"/>
  <c r="G502" i="2"/>
  <c r="I502" i="2"/>
  <c r="M502" i="2" s="1"/>
  <c r="J502" i="2"/>
  <c r="B503" i="2"/>
  <c r="C503" i="2"/>
  <c r="D503" i="2"/>
  <c r="E503" i="2"/>
  <c r="F503" i="2"/>
  <c r="G503" i="2"/>
  <c r="I503" i="2"/>
  <c r="M503" i="2" s="1"/>
  <c r="J503" i="2"/>
  <c r="B504" i="2"/>
  <c r="C504" i="2"/>
  <c r="D504" i="2"/>
  <c r="E504" i="2"/>
  <c r="F504" i="2"/>
  <c r="G504" i="2"/>
  <c r="I504" i="2"/>
  <c r="M504" i="2" s="1"/>
  <c r="J504" i="2"/>
  <c r="B505" i="2"/>
  <c r="C505" i="2"/>
  <c r="D505" i="2"/>
  <c r="E505" i="2"/>
  <c r="F505" i="2"/>
  <c r="G505" i="2"/>
  <c r="I505" i="2"/>
  <c r="M505" i="2" s="1"/>
  <c r="J505" i="2"/>
  <c r="B506" i="2"/>
  <c r="C506" i="2"/>
  <c r="D506" i="2"/>
  <c r="E506" i="2"/>
  <c r="F506" i="2"/>
  <c r="G506" i="2"/>
  <c r="H506" i="2"/>
  <c r="I506" i="2"/>
  <c r="M506" i="2" s="1"/>
  <c r="J506" i="2"/>
  <c r="B507" i="2"/>
  <c r="C507" i="2"/>
  <c r="D507" i="2"/>
  <c r="E507" i="2"/>
  <c r="F507" i="2"/>
  <c r="G507" i="2"/>
  <c r="H507" i="2"/>
  <c r="I507" i="2"/>
  <c r="M507" i="2" s="1"/>
  <c r="J507" i="2"/>
  <c r="B508" i="2"/>
  <c r="C508" i="2"/>
  <c r="D508" i="2"/>
  <c r="E508" i="2"/>
  <c r="F508" i="2"/>
  <c r="G508" i="2"/>
  <c r="I508" i="2"/>
  <c r="M508" i="2" s="1"/>
  <c r="J508" i="2"/>
  <c r="B509" i="2"/>
  <c r="C509" i="2"/>
  <c r="D509" i="2"/>
  <c r="E509" i="2"/>
  <c r="F509" i="2"/>
  <c r="G509" i="2"/>
  <c r="I509" i="2"/>
  <c r="M509" i="2" s="1"/>
  <c r="J509" i="2"/>
  <c r="B510" i="2"/>
  <c r="C510" i="2"/>
  <c r="D510" i="2"/>
  <c r="E510" i="2"/>
  <c r="F510" i="2"/>
  <c r="G510" i="2"/>
  <c r="I510" i="2"/>
  <c r="M510" i="2" s="1"/>
  <c r="J510" i="2"/>
  <c r="B511" i="2"/>
  <c r="C511" i="2"/>
  <c r="D511" i="2"/>
  <c r="E511" i="2"/>
  <c r="F511" i="2"/>
  <c r="G511" i="2"/>
  <c r="I511" i="2"/>
  <c r="M511" i="2" s="1"/>
  <c r="J511" i="2"/>
  <c r="B512" i="2"/>
  <c r="C512" i="2"/>
  <c r="D512" i="2"/>
  <c r="E512" i="2"/>
  <c r="F512" i="2"/>
  <c r="G512" i="2"/>
  <c r="I512" i="2"/>
  <c r="M512" i="2" s="1"/>
  <c r="J512" i="2"/>
  <c r="B513" i="2"/>
  <c r="C513" i="2"/>
  <c r="D513" i="2"/>
  <c r="E513" i="2"/>
  <c r="F513" i="2"/>
  <c r="G513" i="2"/>
  <c r="H513" i="2"/>
  <c r="I513" i="2"/>
  <c r="M513" i="2" s="1"/>
  <c r="J513" i="2"/>
  <c r="B514" i="2"/>
  <c r="C514" i="2"/>
  <c r="D514" i="2"/>
  <c r="E514" i="2"/>
  <c r="F514" i="2"/>
  <c r="G514" i="2"/>
  <c r="I514" i="2"/>
  <c r="M514" i="2" s="1"/>
  <c r="J514" i="2"/>
  <c r="B515" i="2"/>
  <c r="C515" i="2"/>
  <c r="D515" i="2"/>
  <c r="E515" i="2"/>
  <c r="F515" i="2"/>
  <c r="G515" i="2"/>
  <c r="I515" i="2"/>
  <c r="M515" i="2" s="1"/>
  <c r="J515" i="2"/>
  <c r="B516" i="2"/>
  <c r="C516" i="2"/>
  <c r="D516" i="2"/>
  <c r="E516" i="2"/>
  <c r="F516" i="2"/>
  <c r="G516" i="2"/>
  <c r="I516" i="2"/>
  <c r="M516" i="2" s="1"/>
  <c r="J516" i="2"/>
  <c r="B517" i="2"/>
  <c r="C517" i="2"/>
  <c r="D517" i="2"/>
  <c r="E517" i="2"/>
  <c r="F517" i="2"/>
  <c r="G517" i="2"/>
  <c r="I517" i="2"/>
  <c r="M517" i="2" s="1"/>
  <c r="J517" i="2"/>
  <c r="B518" i="2"/>
  <c r="C518" i="2"/>
  <c r="D518" i="2"/>
  <c r="E518" i="2"/>
  <c r="F518" i="2"/>
  <c r="G518" i="2"/>
  <c r="I518" i="2"/>
  <c r="M518" i="2" s="1"/>
  <c r="J518" i="2"/>
  <c r="B519" i="2"/>
  <c r="C519" i="2"/>
  <c r="D519" i="2"/>
  <c r="E519" i="2"/>
  <c r="F519" i="2"/>
  <c r="G519" i="2"/>
  <c r="I519" i="2"/>
  <c r="M519" i="2" s="1"/>
  <c r="J519" i="2"/>
  <c r="B520" i="2"/>
  <c r="C520" i="2"/>
  <c r="D520" i="2"/>
  <c r="E520" i="2"/>
  <c r="F520" i="2"/>
  <c r="G520" i="2"/>
  <c r="I520" i="2"/>
  <c r="M520" i="2" s="1"/>
  <c r="J520" i="2"/>
  <c r="B521" i="2"/>
  <c r="C521" i="2"/>
  <c r="D521" i="2"/>
  <c r="E521" i="2"/>
  <c r="F521" i="2"/>
  <c r="G521" i="2"/>
  <c r="I521" i="2"/>
  <c r="M521" i="2" s="1"/>
  <c r="J521" i="2"/>
  <c r="B522" i="2"/>
  <c r="C522" i="2"/>
  <c r="D522" i="2"/>
  <c r="E522" i="2"/>
  <c r="F522" i="2"/>
  <c r="G522" i="2"/>
  <c r="H522" i="2"/>
  <c r="I522" i="2"/>
  <c r="M522" i="2" s="1"/>
  <c r="J522" i="2"/>
  <c r="B523" i="2"/>
  <c r="C523" i="2"/>
  <c r="D523" i="2"/>
  <c r="E523" i="2"/>
  <c r="F523" i="2"/>
  <c r="G523" i="2"/>
  <c r="I523" i="2"/>
  <c r="M523" i="2" s="1"/>
  <c r="J523" i="2"/>
  <c r="B524" i="2"/>
  <c r="C524" i="2"/>
  <c r="D524" i="2"/>
  <c r="E524" i="2"/>
  <c r="F524" i="2"/>
  <c r="G524" i="2"/>
  <c r="I524" i="2"/>
  <c r="M524" i="2" s="1"/>
  <c r="J524" i="2"/>
  <c r="B525" i="2"/>
  <c r="C525" i="2"/>
  <c r="D525" i="2"/>
  <c r="E525" i="2"/>
  <c r="F525" i="2"/>
  <c r="G525" i="2"/>
  <c r="I525" i="2"/>
  <c r="M525" i="2" s="1"/>
  <c r="J525" i="2"/>
  <c r="B526" i="2"/>
  <c r="C526" i="2"/>
  <c r="D526" i="2"/>
  <c r="E526" i="2"/>
  <c r="F526" i="2"/>
  <c r="G526" i="2"/>
  <c r="I526" i="2"/>
  <c r="M526" i="2" s="1"/>
  <c r="J526" i="2"/>
  <c r="B527" i="2"/>
  <c r="C527" i="2"/>
  <c r="D527" i="2"/>
  <c r="E527" i="2"/>
  <c r="F527" i="2"/>
  <c r="G527" i="2"/>
  <c r="I527" i="2"/>
  <c r="M527" i="2" s="1"/>
  <c r="J527" i="2"/>
  <c r="B528" i="2"/>
  <c r="C528" i="2"/>
  <c r="D528" i="2"/>
  <c r="E528" i="2"/>
  <c r="F528" i="2"/>
  <c r="G528" i="2"/>
  <c r="I528" i="2"/>
  <c r="M528" i="2" s="1"/>
  <c r="J528" i="2"/>
  <c r="B529" i="2"/>
  <c r="C529" i="2"/>
  <c r="D529" i="2"/>
  <c r="E529" i="2"/>
  <c r="F529" i="2"/>
  <c r="G529" i="2"/>
  <c r="I529" i="2"/>
  <c r="M529" i="2" s="1"/>
  <c r="J529" i="2"/>
  <c r="B530" i="2"/>
  <c r="C530" i="2"/>
  <c r="D530" i="2"/>
  <c r="E530" i="2"/>
  <c r="F530" i="2"/>
  <c r="G530" i="2"/>
  <c r="I530" i="2"/>
  <c r="M530" i="2" s="1"/>
  <c r="J530" i="2"/>
  <c r="B531" i="2"/>
  <c r="C531" i="2"/>
  <c r="D531" i="2"/>
  <c r="E531" i="2"/>
  <c r="F531" i="2"/>
  <c r="G531" i="2"/>
  <c r="I531" i="2"/>
  <c r="M531" i="2" s="1"/>
  <c r="J531" i="2"/>
  <c r="B532" i="2"/>
  <c r="C532" i="2"/>
  <c r="D532" i="2"/>
  <c r="E532" i="2"/>
  <c r="F532" i="2"/>
  <c r="G532" i="2"/>
  <c r="H532" i="2"/>
  <c r="I532" i="2"/>
  <c r="M532" i="2" s="1"/>
  <c r="J532" i="2"/>
  <c r="B533" i="2"/>
  <c r="C533" i="2"/>
  <c r="D533" i="2"/>
  <c r="E533" i="2"/>
  <c r="F533" i="2"/>
  <c r="G533" i="2"/>
  <c r="I533" i="2"/>
  <c r="M533" i="2" s="1"/>
  <c r="J533" i="2"/>
  <c r="B534" i="2"/>
  <c r="C534" i="2"/>
  <c r="D534" i="2"/>
  <c r="E534" i="2"/>
  <c r="F534" i="2"/>
  <c r="G534" i="2"/>
  <c r="H534" i="2"/>
  <c r="I534" i="2"/>
  <c r="M534" i="2" s="1"/>
  <c r="J534" i="2"/>
  <c r="B535" i="2"/>
  <c r="C535" i="2"/>
  <c r="D535" i="2"/>
  <c r="E535" i="2"/>
  <c r="F535" i="2"/>
  <c r="G535" i="2"/>
  <c r="I535" i="2"/>
  <c r="M535" i="2" s="1"/>
  <c r="J535" i="2"/>
  <c r="B536" i="2"/>
  <c r="C536" i="2"/>
  <c r="D536" i="2"/>
  <c r="E536" i="2"/>
  <c r="F536" i="2"/>
  <c r="G536" i="2"/>
  <c r="I536" i="2"/>
  <c r="M536" i="2" s="1"/>
  <c r="J536" i="2"/>
  <c r="B537" i="2"/>
  <c r="C537" i="2"/>
  <c r="D537" i="2"/>
  <c r="E537" i="2"/>
  <c r="F537" i="2"/>
  <c r="G537" i="2"/>
  <c r="I537" i="2"/>
  <c r="M537" i="2" s="1"/>
  <c r="J537" i="2"/>
  <c r="B538" i="2"/>
  <c r="C538" i="2"/>
  <c r="D538" i="2"/>
  <c r="E538" i="2"/>
  <c r="F538" i="2"/>
  <c r="G538" i="2"/>
  <c r="I538" i="2"/>
  <c r="M538" i="2" s="1"/>
  <c r="J538" i="2"/>
  <c r="B539" i="2"/>
  <c r="C539" i="2"/>
  <c r="D539" i="2"/>
  <c r="E539" i="2"/>
  <c r="F539" i="2"/>
  <c r="G539" i="2"/>
  <c r="I539" i="2"/>
  <c r="M539" i="2" s="1"/>
  <c r="J539" i="2"/>
  <c r="B540" i="2"/>
  <c r="C540" i="2"/>
  <c r="D540" i="2"/>
  <c r="E540" i="2"/>
  <c r="F540" i="2"/>
  <c r="G540" i="2"/>
  <c r="I540" i="2"/>
  <c r="M540" i="2" s="1"/>
  <c r="J540" i="2"/>
  <c r="B541" i="2"/>
  <c r="C541" i="2"/>
  <c r="D541" i="2"/>
  <c r="E541" i="2"/>
  <c r="F541" i="2"/>
  <c r="G541" i="2"/>
  <c r="I541" i="2"/>
  <c r="M541" i="2" s="1"/>
  <c r="J541" i="2"/>
  <c r="B542" i="2"/>
  <c r="C542" i="2"/>
  <c r="D542" i="2"/>
  <c r="E542" i="2"/>
  <c r="F542" i="2"/>
  <c r="G542" i="2"/>
  <c r="I542" i="2"/>
  <c r="M542" i="2" s="1"/>
  <c r="J542" i="2"/>
  <c r="B543" i="2"/>
  <c r="C543" i="2"/>
  <c r="D543" i="2"/>
  <c r="E543" i="2"/>
  <c r="F543" i="2"/>
  <c r="G543" i="2"/>
  <c r="I543" i="2"/>
  <c r="M543" i="2" s="1"/>
  <c r="J543" i="2"/>
  <c r="B544" i="2"/>
  <c r="C544" i="2"/>
  <c r="D544" i="2"/>
  <c r="E544" i="2"/>
  <c r="F544" i="2"/>
  <c r="G544" i="2"/>
  <c r="H544" i="2"/>
  <c r="I544" i="2"/>
  <c r="M544" i="2" s="1"/>
  <c r="J544" i="2"/>
  <c r="B545" i="2"/>
  <c r="C545" i="2"/>
  <c r="D545" i="2"/>
  <c r="E545" i="2"/>
  <c r="F545" i="2"/>
  <c r="G545" i="2"/>
  <c r="H545" i="2"/>
  <c r="I545" i="2"/>
  <c r="M545" i="2" s="1"/>
  <c r="J545" i="2"/>
  <c r="B546" i="2"/>
  <c r="C546" i="2"/>
  <c r="D546" i="2"/>
  <c r="E546" i="2"/>
  <c r="F546" i="2"/>
  <c r="G546" i="2"/>
  <c r="H546" i="2"/>
  <c r="I546" i="2"/>
  <c r="M546" i="2" s="1"/>
  <c r="J546" i="2"/>
  <c r="B547" i="2"/>
  <c r="C547" i="2"/>
  <c r="D547" i="2"/>
  <c r="E547" i="2"/>
  <c r="F547" i="2"/>
  <c r="G547" i="2"/>
  <c r="I547" i="2"/>
  <c r="M547" i="2" s="1"/>
  <c r="J547" i="2"/>
  <c r="B548" i="2"/>
  <c r="C548" i="2"/>
  <c r="D548" i="2"/>
  <c r="E548" i="2"/>
  <c r="F548" i="2"/>
  <c r="G548" i="2"/>
  <c r="I548" i="2"/>
  <c r="M548" i="2" s="1"/>
  <c r="J548" i="2"/>
  <c r="B549" i="2"/>
  <c r="C549" i="2"/>
  <c r="D549" i="2"/>
  <c r="E549" i="2"/>
  <c r="F549" i="2"/>
  <c r="G549" i="2"/>
  <c r="I549" i="2"/>
  <c r="M549" i="2" s="1"/>
  <c r="J549" i="2"/>
  <c r="B550" i="2"/>
  <c r="C550" i="2"/>
  <c r="D550" i="2"/>
  <c r="E550" i="2"/>
  <c r="F550" i="2"/>
  <c r="G550" i="2"/>
  <c r="I550" i="2"/>
  <c r="M550" i="2" s="1"/>
  <c r="J550" i="2"/>
  <c r="B551" i="2"/>
  <c r="C551" i="2"/>
  <c r="D551" i="2"/>
  <c r="E551" i="2"/>
  <c r="F551" i="2"/>
  <c r="G551" i="2"/>
  <c r="I551" i="2"/>
  <c r="M551" i="2" s="1"/>
  <c r="J551" i="2"/>
  <c r="B552" i="2"/>
  <c r="C552" i="2"/>
  <c r="D552" i="2"/>
  <c r="E552" i="2"/>
  <c r="F552" i="2"/>
  <c r="G552" i="2"/>
  <c r="I552" i="2"/>
  <c r="M552" i="2" s="1"/>
  <c r="J552" i="2"/>
  <c r="B553" i="2"/>
  <c r="C553" i="2"/>
  <c r="D553" i="2"/>
  <c r="E553" i="2"/>
  <c r="F553" i="2"/>
  <c r="G553" i="2"/>
  <c r="I553" i="2"/>
  <c r="M553" i="2" s="1"/>
  <c r="J553" i="2"/>
  <c r="B554" i="2"/>
  <c r="C554" i="2"/>
  <c r="D554" i="2"/>
  <c r="E554" i="2"/>
  <c r="F554" i="2"/>
  <c r="G554" i="2"/>
  <c r="H554" i="2"/>
  <c r="I554" i="2"/>
  <c r="M554" i="2" s="1"/>
  <c r="J554" i="2"/>
  <c r="B555" i="2"/>
  <c r="C555" i="2"/>
  <c r="D555" i="2"/>
  <c r="E555" i="2"/>
  <c r="F555" i="2"/>
  <c r="G555" i="2"/>
  <c r="H555" i="2"/>
  <c r="I555" i="2"/>
  <c r="M555" i="2" s="1"/>
  <c r="J555" i="2"/>
  <c r="B556" i="2"/>
  <c r="C556" i="2"/>
  <c r="D556" i="2"/>
  <c r="E556" i="2"/>
  <c r="F556" i="2"/>
  <c r="G556" i="2"/>
  <c r="H556" i="2"/>
  <c r="I556" i="2"/>
  <c r="M556" i="2" s="1"/>
  <c r="J556" i="2"/>
  <c r="B557" i="2"/>
  <c r="C557" i="2"/>
  <c r="D557" i="2"/>
  <c r="E557" i="2"/>
  <c r="F557" i="2"/>
  <c r="G557" i="2"/>
  <c r="I557" i="2"/>
  <c r="M557" i="2" s="1"/>
  <c r="J557" i="2"/>
  <c r="B558" i="2"/>
  <c r="C558" i="2"/>
  <c r="D558" i="2"/>
  <c r="E558" i="2"/>
  <c r="F558" i="2"/>
  <c r="G558" i="2"/>
  <c r="I558" i="2"/>
  <c r="M558" i="2" s="1"/>
  <c r="J558" i="2"/>
  <c r="B559" i="2"/>
  <c r="C559" i="2"/>
  <c r="D559" i="2"/>
  <c r="E559" i="2"/>
  <c r="F559" i="2"/>
  <c r="G559" i="2"/>
  <c r="I559" i="2"/>
  <c r="M559" i="2" s="1"/>
  <c r="J559" i="2"/>
  <c r="B560" i="2"/>
  <c r="C560" i="2"/>
  <c r="D560" i="2"/>
  <c r="E560" i="2"/>
  <c r="F560" i="2"/>
  <c r="G560" i="2"/>
  <c r="I560" i="2"/>
  <c r="M560" i="2" s="1"/>
  <c r="J560" i="2"/>
  <c r="B561" i="2"/>
  <c r="C561" i="2"/>
  <c r="D561" i="2"/>
  <c r="E561" i="2"/>
  <c r="F561" i="2"/>
  <c r="G561" i="2"/>
  <c r="I561" i="2"/>
  <c r="M561" i="2" s="1"/>
  <c r="J561" i="2"/>
  <c r="B562" i="2"/>
  <c r="C562" i="2"/>
  <c r="D562" i="2"/>
  <c r="E562" i="2"/>
  <c r="F562" i="2"/>
  <c r="G562" i="2"/>
  <c r="H562" i="2"/>
  <c r="I562" i="2"/>
  <c r="M562" i="2" s="1"/>
  <c r="J562" i="2"/>
  <c r="B563" i="2"/>
  <c r="C563" i="2"/>
  <c r="D563" i="2"/>
  <c r="E563" i="2"/>
  <c r="F563" i="2"/>
  <c r="G563" i="2"/>
  <c r="I563" i="2"/>
  <c r="M563" i="2" s="1"/>
  <c r="J563" i="2"/>
  <c r="B564" i="2"/>
  <c r="C564" i="2"/>
  <c r="D564" i="2"/>
  <c r="E564" i="2"/>
  <c r="F564" i="2"/>
  <c r="G564" i="2"/>
  <c r="I564" i="2"/>
  <c r="M564" i="2" s="1"/>
  <c r="J564" i="2"/>
  <c r="B565" i="2"/>
  <c r="C565" i="2"/>
  <c r="D565" i="2"/>
  <c r="E565" i="2"/>
  <c r="F565" i="2"/>
  <c r="G565" i="2"/>
  <c r="I565" i="2"/>
  <c r="M565" i="2" s="1"/>
  <c r="J565" i="2"/>
  <c r="B566" i="2"/>
  <c r="C566" i="2"/>
  <c r="D566" i="2"/>
  <c r="E566" i="2"/>
  <c r="F566" i="2"/>
  <c r="G566" i="2"/>
  <c r="H566" i="2"/>
  <c r="I566" i="2"/>
  <c r="M566" i="2" s="1"/>
  <c r="J566" i="2"/>
  <c r="B567" i="2"/>
  <c r="C567" i="2"/>
  <c r="D567" i="2"/>
  <c r="E567" i="2"/>
  <c r="F567" i="2"/>
  <c r="G567" i="2"/>
  <c r="I567" i="2"/>
  <c r="M567" i="2" s="1"/>
  <c r="J567" i="2"/>
  <c r="B568" i="2"/>
  <c r="C568" i="2"/>
  <c r="D568" i="2"/>
  <c r="E568" i="2"/>
  <c r="F568" i="2"/>
  <c r="G568" i="2"/>
  <c r="I568" i="2"/>
  <c r="M568" i="2" s="1"/>
  <c r="J568" i="2"/>
  <c r="B569" i="2"/>
  <c r="C569" i="2"/>
  <c r="D569" i="2"/>
  <c r="E569" i="2"/>
  <c r="F569" i="2"/>
  <c r="G569" i="2"/>
  <c r="I569" i="2"/>
  <c r="M569" i="2" s="1"/>
  <c r="J569" i="2"/>
  <c r="B570" i="2"/>
  <c r="C570" i="2"/>
  <c r="D570" i="2"/>
  <c r="E570" i="2"/>
  <c r="F570" i="2"/>
  <c r="G570" i="2"/>
  <c r="I570" i="2"/>
  <c r="M570" i="2" s="1"/>
  <c r="J570" i="2"/>
  <c r="B571" i="2"/>
  <c r="C571" i="2"/>
  <c r="D571" i="2"/>
  <c r="E571" i="2"/>
  <c r="F571" i="2"/>
  <c r="G571" i="2"/>
  <c r="I571" i="2"/>
  <c r="M571" i="2" s="1"/>
  <c r="J571" i="2"/>
  <c r="B572" i="2"/>
  <c r="C572" i="2"/>
  <c r="D572" i="2"/>
  <c r="E572" i="2"/>
  <c r="F572" i="2"/>
  <c r="G572" i="2"/>
  <c r="I572" i="2"/>
  <c r="M572" i="2" s="1"/>
  <c r="J572" i="2"/>
  <c r="B573" i="2"/>
  <c r="C573" i="2"/>
  <c r="D573" i="2"/>
  <c r="E573" i="2"/>
  <c r="F573" i="2"/>
  <c r="G573" i="2"/>
  <c r="I573" i="2"/>
  <c r="M573" i="2" s="1"/>
  <c r="J573" i="2"/>
  <c r="B574" i="2"/>
  <c r="C574" i="2"/>
  <c r="D574" i="2"/>
  <c r="E574" i="2"/>
  <c r="F574" i="2"/>
  <c r="G574" i="2"/>
  <c r="I574" i="2"/>
  <c r="M574" i="2" s="1"/>
  <c r="J574" i="2"/>
  <c r="B575" i="2"/>
  <c r="C575" i="2"/>
  <c r="D575" i="2"/>
  <c r="E575" i="2"/>
  <c r="F575" i="2"/>
  <c r="G575" i="2"/>
  <c r="I575" i="2"/>
  <c r="M575" i="2" s="1"/>
  <c r="J575" i="2"/>
  <c r="B576" i="2"/>
  <c r="C576" i="2"/>
  <c r="D576" i="2"/>
  <c r="E576" i="2"/>
  <c r="F576" i="2"/>
  <c r="G576" i="2"/>
  <c r="I576" i="2"/>
  <c r="M576" i="2" s="1"/>
  <c r="J576" i="2"/>
  <c r="B577" i="2"/>
  <c r="C577" i="2"/>
  <c r="D577" i="2"/>
  <c r="E577" i="2"/>
  <c r="F577" i="2"/>
  <c r="G577" i="2"/>
  <c r="I577" i="2"/>
  <c r="M577" i="2" s="1"/>
  <c r="J577" i="2"/>
  <c r="B578" i="2"/>
  <c r="C578" i="2"/>
  <c r="D578" i="2"/>
  <c r="E578" i="2"/>
  <c r="F578" i="2"/>
  <c r="G578" i="2"/>
  <c r="H578" i="2"/>
  <c r="I578" i="2"/>
  <c r="M578" i="2" s="1"/>
  <c r="J578" i="2"/>
  <c r="B579" i="2"/>
  <c r="C579" i="2"/>
  <c r="D579" i="2"/>
  <c r="E579" i="2"/>
  <c r="F579" i="2"/>
  <c r="G579" i="2"/>
  <c r="I579" i="2"/>
  <c r="M579" i="2" s="1"/>
  <c r="J579" i="2"/>
  <c r="B580" i="2"/>
  <c r="C580" i="2"/>
  <c r="D580" i="2"/>
  <c r="E580" i="2"/>
  <c r="F580" i="2"/>
  <c r="G580" i="2"/>
  <c r="I580" i="2"/>
  <c r="M580" i="2" s="1"/>
  <c r="J580" i="2"/>
  <c r="B581" i="2"/>
  <c r="C581" i="2"/>
  <c r="D581" i="2"/>
  <c r="E581" i="2"/>
  <c r="F581" i="2"/>
  <c r="G581" i="2"/>
  <c r="I581" i="2"/>
  <c r="M581" i="2" s="1"/>
  <c r="J581" i="2"/>
  <c r="B582" i="2"/>
  <c r="C582" i="2"/>
  <c r="D582" i="2"/>
  <c r="E582" i="2"/>
  <c r="F582" i="2"/>
  <c r="G582" i="2"/>
  <c r="I582" i="2"/>
  <c r="M582" i="2" s="1"/>
  <c r="J582" i="2"/>
  <c r="B583" i="2"/>
  <c r="C583" i="2"/>
  <c r="D583" i="2"/>
  <c r="E583" i="2"/>
  <c r="F583" i="2"/>
  <c r="G583" i="2"/>
  <c r="I583" i="2"/>
  <c r="M583" i="2" s="1"/>
  <c r="J583" i="2"/>
  <c r="B584" i="2"/>
  <c r="C584" i="2"/>
  <c r="D584" i="2"/>
  <c r="E584" i="2"/>
  <c r="F584" i="2"/>
  <c r="G584" i="2"/>
  <c r="H584" i="2"/>
  <c r="I584" i="2"/>
  <c r="M584" i="2" s="1"/>
  <c r="J584" i="2"/>
  <c r="B585" i="2"/>
  <c r="C585" i="2"/>
  <c r="D585" i="2"/>
  <c r="E585" i="2"/>
  <c r="F585" i="2"/>
  <c r="G585" i="2"/>
  <c r="I585" i="2"/>
  <c r="M585" i="2" s="1"/>
  <c r="J585" i="2"/>
  <c r="B586" i="2"/>
  <c r="C586" i="2"/>
  <c r="D586" i="2"/>
  <c r="E586" i="2"/>
  <c r="F586" i="2"/>
  <c r="G586" i="2"/>
  <c r="I586" i="2"/>
  <c r="M586" i="2" s="1"/>
  <c r="J586" i="2"/>
  <c r="B587" i="2"/>
  <c r="C587" i="2"/>
  <c r="D587" i="2"/>
  <c r="E587" i="2"/>
  <c r="F587" i="2"/>
  <c r="G587" i="2"/>
  <c r="I587" i="2"/>
  <c r="M587" i="2" s="1"/>
  <c r="J587" i="2"/>
  <c r="B588" i="2"/>
  <c r="C588" i="2"/>
  <c r="D588" i="2"/>
  <c r="E588" i="2"/>
  <c r="F588" i="2"/>
  <c r="G588" i="2"/>
  <c r="I588" i="2"/>
  <c r="M588" i="2" s="1"/>
  <c r="J588" i="2"/>
  <c r="B589" i="2"/>
  <c r="C589" i="2"/>
  <c r="D589" i="2"/>
  <c r="E589" i="2"/>
  <c r="F589" i="2"/>
  <c r="G589" i="2"/>
  <c r="I589" i="2"/>
  <c r="M589" i="2" s="1"/>
  <c r="J589" i="2"/>
  <c r="B590" i="2"/>
  <c r="C590" i="2"/>
  <c r="D590" i="2"/>
  <c r="E590" i="2"/>
  <c r="F590" i="2"/>
  <c r="G590" i="2"/>
  <c r="I590" i="2"/>
  <c r="M590" i="2" s="1"/>
  <c r="J590" i="2"/>
  <c r="B591" i="2"/>
  <c r="C591" i="2"/>
  <c r="D591" i="2"/>
  <c r="E591" i="2"/>
  <c r="F591" i="2"/>
  <c r="G591" i="2"/>
  <c r="I591" i="2"/>
  <c r="M591" i="2" s="1"/>
  <c r="J591" i="2"/>
  <c r="B592" i="2"/>
  <c r="C592" i="2"/>
  <c r="D592" i="2"/>
  <c r="E592" i="2"/>
  <c r="F592" i="2"/>
  <c r="G592" i="2"/>
  <c r="I592" i="2"/>
  <c r="M592" i="2" s="1"/>
  <c r="J592" i="2"/>
  <c r="B593" i="2"/>
  <c r="C593" i="2"/>
  <c r="D593" i="2"/>
  <c r="E593" i="2"/>
  <c r="F593" i="2"/>
  <c r="G593" i="2"/>
  <c r="I593" i="2"/>
  <c r="M593" i="2" s="1"/>
  <c r="J593" i="2"/>
  <c r="B594" i="2"/>
  <c r="C594" i="2"/>
  <c r="D594" i="2"/>
  <c r="E594" i="2"/>
  <c r="F594" i="2"/>
  <c r="G594" i="2"/>
  <c r="H594" i="2"/>
  <c r="I594" i="2"/>
  <c r="M594" i="2" s="1"/>
  <c r="J594" i="2"/>
  <c r="B595" i="2"/>
  <c r="C595" i="2"/>
  <c r="D595" i="2"/>
  <c r="E595" i="2"/>
  <c r="F595" i="2"/>
  <c r="G595" i="2"/>
  <c r="I595" i="2"/>
  <c r="M595" i="2" s="1"/>
  <c r="J595" i="2"/>
  <c r="B596" i="2"/>
  <c r="C596" i="2"/>
  <c r="D596" i="2"/>
  <c r="E596" i="2"/>
  <c r="F596" i="2"/>
  <c r="G596" i="2"/>
  <c r="I596" i="2"/>
  <c r="M596" i="2" s="1"/>
  <c r="J596" i="2"/>
  <c r="B597" i="2"/>
  <c r="C597" i="2"/>
  <c r="D597" i="2"/>
  <c r="E597" i="2"/>
  <c r="F597" i="2"/>
  <c r="G597" i="2"/>
  <c r="I597" i="2"/>
  <c r="M597" i="2" s="1"/>
  <c r="J597" i="2"/>
  <c r="B598" i="2"/>
  <c r="C598" i="2"/>
  <c r="D598" i="2"/>
  <c r="E598" i="2"/>
  <c r="F598" i="2"/>
  <c r="G598" i="2"/>
  <c r="I598" i="2"/>
  <c r="M598" i="2" s="1"/>
  <c r="J598" i="2"/>
  <c r="B599" i="2"/>
  <c r="C599" i="2"/>
  <c r="D599" i="2"/>
  <c r="E599" i="2"/>
  <c r="F599" i="2"/>
  <c r="G599" i="2"/>
  <c r="I599" i="2"/>
  <c r="M599" i="2" s="1"/>
  <c r="J599" i="2"/>
  <c r="B600" i="2"/>
  <c r="C600" i="2"/>
  <c r="D600" i="2"/>
  <c r="E600" i="2"/>
  <c r="F600" i="2"/>
  <c r="G600" i="2"/>
  <c r="I600" i="2"/>
  <c r="M600" i="2" s="1"/>
  <c r="J600" i="2"/>
  <c r="B601" i="2"/>
  <c r="C601" i="2"/>
  <c r="D601" i="2"/>
  <c r="E601" i="2"/>
  <c r="F601" i="2"/>
  <c r="G601" i="2"/>
  <c r="I601" i="2"/>
  <c r="M601" i="2" s="1"/>
  <c r="J601" i="2"/>
  <c r="B602" i="2"/>
  <c r="C602" i="2"/>
  <c r="D602" i="2"/>
  <c r="E602" i="2"/>
  <c r="F602" i="2"/>
  <c r="G602" i="2"/>
  <c r="I602" i="2"/>
  <c r="M602" i="2" s="1"/>
  <c r="J602" i="2"/>
  <c r="B603" i="2"/>
  <c r="C603" i="2"/>
  <c r="D603" i="2"/>
  <c r="E603" i="2"/>
  <c r="F603" i="2"/>
  <c r="G603" i="2"/>
  <c r="I603" i="2"/>
  <c r="M603" i="2" s="1"/>
  <c r="J603" i="2"/>
  <c r="B604" i="2"/>
  <c r="C604" i="2"/>
  <c r="D604" i="2"/>
  <c r="E604" i="2"/>
  <c r="F604" i="2"/>
  <c r="G604" i="2"/>
  <c r="I604" i="2"/>
  <c r="M604" i="2" s="1"/>
  <c r="J604" i="2"/>
  <c r="B605" i="2"/>
  <c r="C605" i="2"/>
  <c r="D605" i="2"/>
  <c r="E605" i="2"/>
  <c r="F605" i="2"/>
  <c r="G605" i="2"/>
  <c r="I605" i="2"/>
  <c r="M605" i="2" s="1"/>
  <c r="J605" i="2"/>
  <c r="B606" i="2"/>
  <c r="C606" i="2"/>
  <c r="D606" i="2"/>
  <c r="E606" i="2"/>
  <c r="F606" i="2"/>
  <c r="G606" i="2"/>
  <c r="I606" i="2"/>
  <c r="M606" i="2" s="1"/>
  <c r="J606" i="2"/>
  <c r="B607" i="2"/>
  <c r="C607" i="2"/>
  <c r="D607" i="2"/>
  <c r="E607" i="2"/>
  <c r="F607" i="2"/>
  <c r="G607" i="2"/>
  <c r="I607" i="2"/>
  <c r="M607" i="2" s="1"/>
  <c r="J607" i="2"/>
  <c r="B608" i="2"/>
  <c r="C608" i="2"/>
  <c r="D608" i="2"/>
  <c r="E608" i="2"/>
  <c r="F608" i="2"/>
  <c r="G608" i="2"/>
  <c r="I608" i="2"/>
  <c r="M608" i="2" s="1"/>
  <c r="J608" i="2"/>
  <c r="B609" i="2"/>
  <c r="C609" i="2"/>
  <c r="D609" i="2"/>
  <c r="E609" i="2"/>
  <c r="F609" i="2"/>
  <c r="G609" i="2"/>
  <c r="I609" i="2"/>
  <c r="M609" i="2" s="1"/>
  <c r="J609" i="2"/>
  <c r="B610" i="2"/>
  <c r="C610" i="2"/>
  <c r="D610" i="2"/>
  <c r="E610" i="2"/>
  <c r="F610" i="2"/>
  <c r="G610" i="2"/>
  <c r="I610" i="2"/>
  <c r="M610" i="2" s="1"/>
  <c r="J610" i="2"/>
  <c r="B611" i="2"/>
  <c r="C611" i="2"/>
  <c r="D611" i="2"/>
  <c r="E611" i="2"/>
  <c r="F611" i="2"/>
  <c r="G611" i="2"/>
  <c r="I611" i="2"/>
  <c r="M611" i="2" s="1"/>
  <c r="J611" i="2"/>
  <c r="B612" i="2"/>
  <c r="C612" i="2"/>
  <c r="D612" i="2"/>
  <c r="E612" i="2"/>
  <c r="F612" i="2"/>
  <c r="G612" i="2"/>
  <c r="I612" i="2"/>
  <c r="M612" i="2" s="1"/>
  <c r="J612" i="2"/>
  <c r="B613" i="2"/>
  <c r="C613" i="2"/>
  <c r="D613" i="2"/>
  <c r="E613" i="2"/>
  <c r="F613" i="2"/>
  <c r="G613" i="2"/>
  <c r="H613" i="2"/>
  <c r="I613" i="2"/>
  <c r="M613" i="2" s="1"/>
  <c r="J613" i="2"/>
  <c r="B614" i="2"/>
  <c r="C614" i="2"/>
  <c r="D614" i="2"/>
  <c r="E614" i="2"/>
  <c r="F614" i="2"/>
  <c r="G614" i="2"/>
  <c r="H614" i="2"/>
  <c r="I614" i="2"/>
  <c r="M614" i="2" s="1"/>
  <c r="J614" i="2"/>
  <c r="B615" i="2"/>
  <c r="C615" i="2"/>
  <c r="D615" i="2"/>
  <c r="E615" i="2"/>
  <c r="F615" i="2"/>
  <c r="G615" i="2"/>
  <c r="I615" i="2"/>
  <c r="M615" i="2" s="1"/>
  <c r="J615" i="2"/>
  <c r="B616" i="2"/>
  <c r="C616" i="2"/>
  <c r="D616" i="2"/>
  <c r="E616" i="2"/>
  <c r="F616" i="2"/>
  <c r="G616" i="2"/>
  <c r="H616" i="2"/>
  <c r="I616" i="2"/>
  <c r="M616" i="2" s="1"/>
  <c r="J616" i="2"/>
  <c r="B617" i="2"/>
  <c r="C617" i="2"/>
  <c r="D617" i="2"/>
  <c r="E617" i="2"/>
  <c r="F617" i="2"/>
  <c r="G617" i="2"/>
  <c r="H617" i="2"/>
  <c r="I617" i="2"/>
  <c r="M617" i="2" s="1"/>
  <c r="J617" i="2"/>
  <c r="B618" i="2"/>
  <c r="C618" i="2"/>
  <c r="D618" i="2"/>
  <c r="E618" i="2"/>
  <c r="F618" i="2"/>
  <c r="G618" i="2"/>
  <c r="I618" i="2"/>
  <c r="M618" i="2" s="1"/>
  <c r="J618" i="2"/>
  <c r="B619" i="2"/>
  <c r="C619" i="2"/>
  <c r="D619" i="2"/>
  <c r="E619" i="2"/>
  <c r="F619" i="2"/>
  <c r="G619" i="2"/>
  <c r="H619" i="2"/>
  <c r="I619" i="2"/>
  <c r="M619" i="2" s="1"/>
  <c r="J619" i="2"/>
  <c r="B620" i="2"/>
  <c r="C620" i="2"/>
  <c r="D620" i="2"/>
  <c r="E620" i="2"/>
  <c r="F620" i="2"/>
  <c r="G620" i="2"/>
  <c r="I620" i="2"/>
  <c r="M620" i="2" s="1"/>
  <c r="J620" i="2"/>
  <c r="B621" i="2"/>
  <c r="C621" i="2"/>
  <c r="D621" i="2"/>
  <c r="E621" i="2"/>
  <c r="F621" i="2"/>
  <c r="G621" i="2"/>
  <c r="I621" i="2"/>
  <c r="M621" i="2" s="1"/>
  <c r="J621" i="2"/>
  <c r="B622" i="2"/>
  <c r="C622" i="2"/>
  <c r="D622" i="2"/>
  <c r="E622" i="2"/>
  <c r="F622" i="2"/>
  <c r="G622" i="2"/>
  <c r="I622" i="2"/>
  <c r="M622" i="2" s="1"/>
  <c r="J622" i="2"/>
  <c r="B623" i="2"/>
  <c r="C623" i="2"/>
  <c r="D623" i="2"/>
  <c r="E623" i="2"/>
  <c r="F623" i="2"/>
  <c r="G623" i="2"/>
  <c r="I623" i="2"/>
  <c r="M623" i="2" s="1"/>
  <c r="J623" i="2"/>
  <c r="B624" i="2"/>
  <c r="C624" i="2"/>
  <c r="D624" i="2"/>
  <c r="E624" i="2"/>
  <c r="F624" i="2"/>
  <c r="G624" i="2"/>
  <c r="H624" i="2"/>
  <c r="I624" i="2"/>
  <c r="M624" i="2" s="1"/>
  <c r="J624" i="2"/>
  <c r="B625" i="2"/>
  <c r="C625" i="2"/>
  <c r="D625" i="2"/>
  <c r="E625" i="2"/>
  <c r="F625" i="2"/>
  <c r="G625" i="2"/>
  <c r="H625" i="2"/>
  <c r="I625" i="2"/>
  <c r="M625" i="2" s="1"/>
  <c r="J625" i="2"/>
  <c r="B626" i="2"/>
  <c r="C626" i="2"/>
  <c r="D626" i="2"/>
  <c r="E626" i="2"/>
  <c r="F626" i="2"/>
  <c r="G626" i="2"/>
  <c r="I626" i="2"/>
  <c r="M626" i="2" s="1"/>
  <c r="J626" i="2"/>
  <c r="B627" i="2"/>
  <c r="C627" i="2"/>
  <c r="D627" i="2"/>
  <c r="E627" i="2"/>
  <c r="F627" i="2"/>
  <c r="G627" i="2"/>
  <c r="I627" i="2"/>
  <c r="M627" i="2" s="1"/>
  <c r="J627" i="2"/>
  <c r="B628" i="2"/>
  <c r="C628" i="2"/>
  <c r="D628" i="2"/>
  <c r="E628" i="2"/>
  <c r="F628" i="2"/>
  <c r="G628" i="2"/>
  <c r="I628" i="2"/>
  <c r="M628" i="2" s="1"/>
  <c r="J628" i="2"/>
  <c r="B629" i="2"/>
  <c r="C629" i="2"/>
  <c r="D629" i="2"/>
  <c r="E629" i="2"/>
  <c r="F629" i="2"/>
  <c r="G629" i="2"/>
  <c r="I629" i="2"/>
  <c r="M629" i="2" s="1"/>
  <c r="J629" i="2"/>
  <c r="B630" i="2"/>
  <c r="C630" i="2"/>
  <c r="D630" i="2"/>
  <c r="E630" i="2"/>
  <c r="F630" i="2"/>
  <c r="G630" i="2"/>
  <c r="I630" i="2"/>
  <c r="M630" i="2" s="1"/>
  <c r="J630" i="2"/>
  <c r="B631" i="2"/>
  <c r="C631" i="2"/>
  <c r="D631" i="2"/>
  <c r="E631" i="2"/>
  <c r="F631" i="2"/>
  <c r="G631" i="2"/>
  <c r="I631" i="2"/>
  <c r="M631" i="2" s="1"/>
  <c r="J631" i="2"/>
  <c r="B632" i="2"/>
  <c r="C632" i="2"/>
  <c r="D632" i="2"/>
  <c r="E632" i="2"/>
  <c r="F632" i="2"/>
  <c r="G632" i="2"/>
  <c r="H632" i="2"/>
  <c r="I632" i="2"/>
  <c r="M632" i="2" s="1"/>
  <c r="J632" i="2"/>
  <c r="B633" i="2"/>
  <c r="C633" i="2"/>
  <c r="D633" i="2"/>
  <c r="E633" i="2"/>
  <c r="F633" i="2"/>
  <c r="G633" i="2"/>
  <c r="I633" i="2"/>
  <c r="M633" i="2" s="1"/>
  <c r="J633" i="2"/>
  <c r="B634" i="2"/>
  <c r="C634" i="2"/>
  <c r="D634" i="2"/>
  <c r="E634" i="2"/>
  <c r="F634" i="2"/>
  <c r="G634" i="2"/>
  <c r="H634" i="2"/>
  <c r="I634" i="2"/>
  <c r="M634" i="2" s="1"/>
  <c r="J634" i="2"/>
  <c r="B635" i="2"/>
  <c r="C635" i="2"/>
  <c r="D635" i="2"/>
  <c r="E635" i="2"/>
  <c r="F635" i="2"/>
  <c r="G635" i="2"/>
  <c r="I635" i="2"/>
  <c r="M635" i="2" s="1"/>
  <c r="J635" i="2"/>
  <c r="B636" i="2"/>
  <c r="C636" i="2"/>
  <c r="D636" i="2"/>
  <c r="E636" i="2"/>
  <c r="F636" i="2"/>
  <c r="G636" i="2"/>
  <c r="H636" i="2"/>
  <c r="I636" i="2"/>
  <c r="M636" i="2" s="1"/>
  <c r="J636" i="2"/>
  <c r="B637" i="2"/>
  <c r="C637" i="2"/>
  <c r="D637" i="2"/>
  <c r="E637" i="2"/>
  <c r="F637" i="2"/>
  <c r="G637" i="2"/>
  <c r="I637" i="2"/>
  <c r="M637" i="2" s="1"/>
  <c r="J637" i="2"/>
  <c r="B638" i="2"/>
  <c r="C638" i="2"/>
  <c r="D638" i="2"/>
  <c r="E638" i="2"/>
  <c r="F638" i="2"/>
  <c r="G638" i="2"/>
  <c r="H638" i="2"/>
  <c r="I638" i="2"/>
  <c r="M638" i="2" s="1"/>
  <c r="J638" i="2"/>
  <c r="B639" i="2"/>
  <c r="C639" i="2"/>
  <c r="D639" i="2"/>
  <c r="E639" i="2"/>
  <c r="F639" i="2"/>
  <c r="G639" i="2"/>
  <c r="I639" i="2"/>
  <c r="M639" i="2" s="1"/>
  <c r="J639" i="2"/>
  <c r="B640" i="2"/>
  <c r="C640" i="2"/>
  <c r="D640" i="2"/>
  <c r="E640" i="2"/>
  <c r="F640" i="2"/>
  <c r="G640" i="2"/>
  <c r="H640" i="2"/>
  <c r="I640" i="2"/>
  <c r="M640" i="2" s="1"/>
  <c r="J640" i="2"/>
  <c r="B641" i="2"/>
  <c r="C641" i="2"/>
  <c r="D641" i="2"/>
  <c r="E641" i="2"/>
  <c r="F641" i="2"/>
  <c r="G641" i="2"/>
  <c r="H641" i="2"/>
  <c r="I641" i="2"/>
  <c r="M641" i="2" s="1"/>
  <c r="J641" i="2"/>
  <c r="B642" i="2"/>
  <c r="C642" i="2"/>
  <c r="D642" i="2"/>
  <c r="E642" i="2"/>
  <c r="F642" i="2"/>
  <c r="G642" i="2"/>
  <c r="I642" i="2"/>
  <c r="M642" i="2" s="1"/>
  <c r="J642" i="2"/>
  <c r="B643" i="2"/>
  <c r="C643" i="2"/>
  <c r="D643" i="2"/>
  <c r="E643" i="2"/>
  <c r="F643" i="2"/>
  <c r="G643" i="2"/>
  <c r="H643" i="2"/>
  <c r="I643" i="2"/>
  <c r="M643" i="2" s="1"/>
  <c r="J643" i="2"/>
  <c r="B644" i="2"/>
  <c r="C644" i="2"/>
  <c r="D644" i="2"/>
  <c r="E644" i="2"/>
  <c r="F644" i="2"/>
  <c r="G644" i="2"/>
  <c r="I644" i="2"/>
  <c r="M644" i="2" s="1"/>
  <c r="J644" i="2"/>
  <c r="B645" i="2"/>
  <c r="C645" i="2"/>
  <c r="D645" i="2"/>
  <c r="E645" i="2"/>
  <c r="F645" i="2"/>
  <c r="G645" i="2"/>
  <c r="I645" i="2"/>
  <c r="M645" i="2" s="1"/>
  <c r="J645" i="2"/>
  <c r="B646" i="2"/>
  <c r="C646" i="2"/>
  <c r="D646" i="2"/>
  <c r="E646" i="2"/>
  <c r="F646" i="2"/>
  <c r="G646" i="2"/>
  <c r="I646" i="2"/>
  <c r="M646" i="2" s="1"/>
  <c r="J646" i="2"/>
  <c r="B647" i="2"/>
  <c r="C647" i="2"/>
  <c r="D647" i="2"/>
  <c r="E647" i="2"/>
  <c r="F647" i="2"/>
  <c r="G647" i="2"/>
  <c r="I647" i="2"/>
  <c r="M647" i="2" s="1"/>
  <c r="J647" i="2"/>
  <c r="B648" i="2"/>
  <c r="C648" i="2"/>
  <c r="D648" i="2"/>
  <c r="E648" i="2"/>
  <c r="F648" i="2"/>
  <c r="G648" i="2"/>
  <c r="I648" i="2"/>
  <c r="M648" i="2" s="1"/>
  <c r="J648" i="2"/>
  <c r="B649" i="2"/>
  <c r="C649" i="2"/>
  <c r="D649" i="2"/>
  <c r="E649" i="2"/>
  <c r="F649" i="2"/>
  <c r="G649" i="2"/>
  <c r="I649" i="2"/>
  <c r="M649" i="2" s="1"/>
  <c r="J649" i="2"/>
  <c r="B650" i="2"/>
  <c r="C650" i="2"/>
  <c r="D650" i="2"/>
  <c r="E650" i="2"/>
  <c r="F650" i="2"/>
  <c r="G650" i="2"/>
  <c r="I650" i="2"/>
  <c r="M650" i="2" s="1"/>
  <c r="J650" i="2"/>
  <c r="B651" i="2"/>
  <c r="C651" i="2"/>
  <c r="D651" i="2"/>
  <c r="E651" i="2"/>
  <c r="F651" i="2"/>
  <c r="G651" i="2"/>
  <c r="H651" i="2"/>
  <c r="I651" i="2"/>
  <c r="M651" i="2" s="1"/>
  <c r="J651" i="2"/>
  <c r="B652" i="2"/>
  <c r="C652" i="2"/>
  <c r="D652" i="2"/>
  <c r="E652" i="2"/>
  <c r="F652" i="2"/>
  <c r="G652" i="2"/>
  <c r="I652" i="2"/>
  <c r="M652" i="2" s="1"/>
  <c r="J652" i="2"/>
  <c r="B653" i="2"/>
  <c r="C653" i="2"/>
  <c r="D653" i="2"/>
  <c r="E653" i="2"/>
  <c r="F653" i="2"/>
  <c r="G653" i="2"/>
  <c r="H653" i="2"/>
  <c r="I653" i="2"/>
  <c r="M653" i="2" s="1"/>
  <c r="J653" i="2"/>
  <c r="B654" i="2"/>
  <c r="C654" i="2"/>
  <c r="D654" i="2"/>
  <c r="E654" i="2"/>
  <c r="F654" i="2"/>
  <c r="G654" i="2"/>
  <c r="I654" i="2"/>
  <c r="M654" i="2" s="1"/>
  <c r="J654" i="2"/>
  <c r="B655" i="2"/>
  <c r="C655" i="2"/>
  <c r="D655" i="2"/>
  <c r="E655" i="2"/>
  <c r="F655" i="2"/>
  <c r="G655" i="2"/>
  <c r="I655" i="2"/>
  <c r="M655" i="2" s="1"/>
  <c r="J655" i="2"/>
  <c r="B656" i="2"/>
  <c r="C656" i="2"/>
  <c r="D656" i="2"/>
  <c r="E656" i="2"/>
  <c r="F656" i="2"/>
  <c r="G656" i="2"/>
  <c r="I656" i="2"/>
  <c r="M656" i="2" s="1"/>
  <c r="J656" i="2"/>
  <c r="B657" i="2"/>
  <c r="C657" i="2"/>
  <c r="D657" i="2"/>
  <c r="E657" i="2"/>
  <c r="F657" i="2"/>
  <c r="G657" i="2"/>
  <c r="I657" i="2"/>
  <c r="M657" i="2" s="1"/>
  <c r="J657" i="2"/>
  <c r="B658" i="2"/>
  <c r="C658" i="2"/>
  <c r="D658" i="2"/>
  <c r="E658" i="2"/>
  <c r="F658" i="2"/>
  <c r="G658" i="2"/>
  <c r="I658" i="2"/>
  <c r="M658" i="2" s="1"/>
  <c r="J658" i="2"/>
  <c r="B659" i="2"/>
  <c r="C659" i="2"/>
  <c r="D659" i="2"/>
  <c r="E659" i="2"/>
  <c r="F659" i="2"/>
  <c r="G659" i="2"/>
  <c r="I659" i="2"/>
  <c r="M659" i="2" s="1"/>
  <c r="J659" i="2"/>
  <c r="B660" i="2"/>
  <c r="C660" i="2"/>
  <c r="D660" i="2"/>
  <c r="E660" i="2"/>
  <c r="F660" i="2"/>
  <c r="G660" i="2"/>
  <c r="I660" i="2"/>
  <c r="M660" i="2" s="1"/>
  <c r="J660" i="2"/>
  <c r="B661" i="2"/>
  <c r="C661" i="2"/>
  <c r="D661" i="2"/>
  <c r="E661" i="2"/>
  <c r="F661" i="2"/>
  <c r="G661" i="2"/>
  <c r="H661" i="2"/>
  <c r="I661" i="2"/>
  <c r="M661" i="2" s="1"/>
  <c r="J661" i="2"/>
  <c r="B662" i="2"/>
  <c r="C662" i="2"/>
  <c r="D662" i="2"/>
  <c r="E662" i="2"/>
  <c r="F662" i="2"/>
  <c r="G662" i="2"/>
  <c r="I662" i="2"/>
  <c r="M662" i="2" s="1"/>
  <c r="J662" i="2"/>
  <c r="B663" i="2"/>
  <c r="C663" i="2"/>
  <c r="D663" i="2"/>
  <c r="E663" i="2"/>
  <c r="F663" i="2"/>
  <c r="G663" i="2"/>
  <c r="I663" i="2"/>
  <c r="M663" i="2" s="1"/>
  <c r="J663" i="2"/>
  <c r="B664" i="2"/>
  <c r="C664" i="2"/>
  <c r="D664" i="2"/>
  <c r="E664" i="2"/>
  <c r="F664" i="2"/>
  <c r="G664" i="2"/>
  <c r="I664" i="2"/>
  <c r="M664" i="2" s="1"/>
  <c r="J664" i="2"/>
  <c r="B665" i="2"/>
  <c r="C665" i="2"/>
  <c r="D665" i="2"/>
  <c r="E665" i="2"/>
  <c r="F665" i="2"/>
  <c r="G665" i="2"/>
  <c r="I665" i="2"/>
  <c r="M665" i="2" s="1"/>
  <c r="J665" i="2"/>
  <c r="B666" i="2"/>
  <c r="C666" i="2"/>
  <c r="D666" i="2"/>
  <c r="E666" i="2"/>
  <c r="F666" i="2"/>
  <c r="G666" i="2"/>
  <c r="I666" i="2"/>
  <c r="M666" i="2" s="1"/>
  <c r="J666" i="2"/>
  <c r="B667" i="2"/>
  <c r="C667" i="2"/>
  <c r="D667" i="2"/>
  <c r="E667" i="2"/>
  <c r="F667" i="2"/>
  <c r="G667" i="2"/>
  <c r="I667" i="2"/>
  <c r="M667" i="2" s="1"/>
  <c r="J667" i="2"/>
  <c r="B668" i="2"/>
  <c r="C668" i="2"/>
  <c r="D668" i="2"/>
  <c r="E668" i="2"/>
  <c r="F668" i="2"/>
  <c r="G668" i="2"/>
  <c r="I668" i="2"/>
  <c r="M668" i="2" s="1"/>
  <c r="J668" i="2"/>
  <c r="B669" i="2"/>
  <c r="C669" i="2"/>
  <c r="D669" i="2"/>
  <c r="E669" i="2"/>
  <c r="F669" i="2"/>
  <c r="G669" i="2"/>
  <c r="I669" i="2"/>
  <c r="M669" i="2" s="1"/>
  <c r="J669" i="2"/>
  <c r="B670" i="2"/>
  <c r="C670" i="2"/>
  <c r="D670" i="2"/>
  <c r="E670" i="2"/>
  <c r="F670" i="2"/>
  <c r="G670" i="2"/>
  <c r="I670" i="2"/>
  <c r="M670" i="2" s="1"/>
  <c r="J670" i="2"/>
  <c r="B671" i="2"/>
  <c r="C671" i="2"/>
  <c r="D671" i="2"/>
  <c r="E671" i="2"/>
  <c r="F671" i="2"/>
  <c r="G671" i="2"/>
  <c r="H671" i="2"/>
  <c r="I671" i="2"/>
  <c r="M671" i="2" s="1"/>
  <c r="J671" i="2"/>
  <c r="B672" i="2"/>
  <c r="C672" i="2"/>
  <c r="D672" i="2"/>
  <c r="E672" i="2"/>
  <c r="F672" i="2"/>
  <c r="G672" i="2"/>
  <c r="I672" i="2"/>
  <c r="M672" i="2" s="1"/>
  <c r="J672" i="2"/>
  <c r="B673" i="2"/>
  <c r="C673" i="2"/>
  <c r="D673" i="2"/>
  <c r="E673" i="2"/>
  <c r="F673" i="2"/>
  <c r="G673" i="2"/>
  <c r="I673" i="2"/>
  <c r="M673" i="2" s="1"/>
  <c r="J673" i="2"/>
  <c r="B674" i="2"/>
  <c r="C674" i="2"/>
  <c r="D674" i="2"/>
  <c r="E674" i="2"/>
  <c r="F674" i="2"/>
  <c r="G674" i="2"/>
  <c r="I674" i="2"/>
  <c r="M674" i="2" s="1"/>
  <c r="J674" i="2"/>
  <c r="B675" i="2"/>
  <c r="C675" i="2"/>
  <c r="D675" i="2"/>
  <c r="E675" i="2"/>
  <c r="F675" i="2"/>
  <c r="G675" i="2"/>
  <c r="I675" i="2"/>
  <c r="M675" i="2" s="1"/>
  <c r="J675" i="2"/>
  <c r="B676" i="2"/>
  <c r="C676" i="2"/>
  <c r="D676" i="2"/>
  <c r="E676" i="2"/>
  <c r="F676" i="2"/>
  <c r="G676" i="2"/>
  <c r="I676" i="2"/>
  <c r="M676" i="2" s="1"/>
  <c r="J676" i="2"/>
  <c r="B677" i="2"/>
  <c r="C677" i="2"/>
  <c r="D677" i="2"/>
  <c r="E677" i="2"/>
  <c r="F677" i="2"/>
  <c r="G677" i="2"/>
  <c r="I677" i="2"/>
  <c r="M677" i="2" s="1"/>
  <c r="J677" i="2"/>
  <c r="B678" i="2"/>
  <c r="C678" i="2"/>
  <c r="D678" i="2"/>
  <c r="E678" i="2"/>
  <c r="F678" i="2"/>
  <c r="G678" i="2"/>
  <c r="H678" i="2"/>
  <c r="I678" i="2"/>
  <c r="M678" i="2" s="1"/>
  <c r="J678" i="2"/>
  <c r="B679" i="2"/>
  <c r="C679" i="2"/>
  <c r="D679" i="2"/>
  <c r="E679" i="2"/>
  <c r="F679" i="2"/>
  <c r="G679" i="2"/>
  <c r="I679" i="2"/>
  <c r="M679" i="2" s="1"/>
  <c r="J679" i="2"/>
  <c r="B680" i="2"/>
  <c r="C680" i="2"/>
  <c r="D680" i="2"/>
  <c r="E680" i="2"/>
  <c r="F680" i="2"/>
  <c r="G680" i="2"/>
  <c r="I680" i="2"/>
  <c r="M680" i="2" s="1"/>
  <c r="J680" i="2"/>
  <c r="B681" i="2"/>
  <c r="C681" i="2"/>
  <c r="D681" i="2"/>
  <c r="E681" i="2"/>
  <c r="F681" i="2"/>
  <c r="G681" i="2"/>
  <c r="I681" i="2"/>
  <c r="M681" i="2" s="1"/>
  <c r="J681" i="2"/>
  <c r="B682" i="2"/>
  <c r="C682" i="2"/>
  <c r="D682" i="2"/>
  <c r="E682" i="2"/>
  <c r="F682" i="2"/>
  <c r="G682" i="2"/>
  <c r="I682" i="2"/>
  <c r="M682" i="2" s="1"/>
  <c r="J682" i="2"/>
  <c r="B683" i="2"/>
  <c r="C683" i="2"/>
  <c r="D683" i="2"/>
  <c r="E683" i="2"/>
  <c r="F683" i="2"/>
  <c r="G683" i="2"/>
  <c r="H683" i="2"/>
  <c r="I683" i="2"/>
  <c r="M683" i="2" s="1"/>
  <c r="J683" i="2"/>
  <c r="B684" i="2"/>
  <c r="C684" i="2"/>
  <c r="D684" i="2"/>
  <c r="E684" i="2"/>
  <c r="F684" i="2"/>
  <c r="G684" i="2"/>
  <c r="I684" i="2"/>
  <c r="M684" i="2" s="1"/>
  <c r="J684" i="2"/>
  <c r="B685" i="2"/>
  <c r="C685" i="2"/>
  <c r="D685" i="2"/>
  <c r="E685" i="2"/>
  <c r="F685" i="2"/>
  <c r="G685" i="2"/>
  <c r="H685" i="2"/>
  <c r="I685" i="2"/>
  <c r="M685" i="2" s="1"/>
  <c r="J685" i="2"/>
  <c r="B686" i="2"/>
  <c r="C686" i="2"/>
  <c r="D686" i="2"/>
  <c r="E686" i="2"/>
  <c r="F686" i="2"/>
  <c r="G686" i="2"/>
  <c r="I686" i="2"/>
  <c r="M686" i="2" s="1"/>
  <c r="J686" i="2"/>
  <c r="B687" i="2"/>
  <c r="C687" i="2"/>
  <c r="D687" i="2"/>
  <c r="E687" i="2"/>
  <c r="F687" i="2"/>
  <c r="G687" i="2"/>
  <c r="I687" i="2"/>
  <c r="M687" i="2" s="1"/>
  <c r="J687" i="2"/>
  <c r="B688" i="2"/>
  <c r="C688" i="2"/>
  <c r="D688" i="2"/>
  <c r="E688" i="2"/>
  <c r="F688" i="2"/>
  <c r="G688" i="2"/>
  <c r="I688" i="2"/>
  <c r="M688" i="2" s="1"/>
  <c r="J688" i="2"/>
  <c r="B689" i="2"/>
  <c r="C689" i="2"/>
  <c r="D689" i="2"/>
  <c r="E689" i="2"/>
  <c r="F689" i="2"/>
  <c r="G689" i="2"/>
  <c r="I689" i="2"/>
  <c r="M689" i="2" s="1"/>
  <c r="J689" i="2"/>
  <c r="B690" i="2"/>
  <c r="C690" i="2"/>
  <c r="D690" i="2"/>
  <c r="E690" i="2"/>
  <c r="F690" i="2"/>
  <c r="G690" i="2"/>
  <c r="I690" i="2"/>
  <c r="M690" i="2" s="1"/>
  <c r="J690" i="2"/>
  <c r="B691" i="2"/>
  <c r="C691" i="2"/>
  <c r="D691" i="2"/>
  <c r="E691" i="2"/>
  <c r="F691" i="2"/>
  <c r="G691" i="2"/>
  <c r="I691" i="2"/>
  <c r="M691" i="2" s="1"/>
  <c r="J691" i="2"/>
  <c r="B692" i="2"/>
  <c r="C692" i="2"/>
  <c r="D692" i="2"/>
  <c r="E692" i="2"/>
  <c r="F692" i="2"/>
  <c r="G692" i="2"/>
  <c r="H692" i="2"/>
  <c r="I692" i="2"/>
  <c r="M692" i="2" s="1"/>
  <c r="J692" i="2"/>
  <c r="B693" i="2"/>
  <c r="C693" i="2"/>
  <c r="D693" i="2"/>
  <c r="E693" i="2"/>
  <c r="F693" i="2"/>
  <c r="G693" i="2"/>
  <c r="I693" i="2"/>
  <c r="M693" i="2" s="1"/>
  <c r="J693" i="2"/>
  <c r="B694" i="2"/>
  <c r="C694" i="2"/>
  <c r="D694" i="2"/>
  <c r="E694" i="2"/>
  <c r="F694" i="2"/>
  <c r="G694" i="2"/>
  <c r="I694" i="2"/>
  <c r="M694" i="2" s="1"/>
  <c r="J694" i="2"/>
  <c r="B695" i="2"/>
  <c r="C695" i="2"/>
  <c r="D695" i="2"/>
  <c r="E695" i="2"/>
  <c r="F695" i="2"/>
  <c r="G695" i="2"/>
  <c r="H695" i="2"/>
  <c r="I695" i="2"/>
  <c r="M695" i="2" s="1"/>
  <c r="J695" i="2"/>
  <c r="B696" i="2"/>
  <c r="C696" i="2"/>
  <c r="D696" i="2"/>
  <c r="E696" i="2"/>
  <c r="F696" i="2"/>
  <c r="G696" i="2"/>
  <c r="I696" i="2"/>
  <c r="M696" i="2" s="1"/>
  <c r="J696" i="2"/>
  <c r="B697" i="2"/>
  <c r="C697" i="2"/>
  <c r="D697" i="2"/>
  <c r="E697" i="2"/>
  <c r="F697" i="2"/>
  <c r="G697" i="2"/>
  <c r="I697" i="2"/>
  <c r="M697" i="2" s="1"/>
  <c r="J697" i="2"/>
  <c r="B698" i="2"/>
  <c r="C698" i="2"/>
  <c r="D698" i="2"/>
  <c r="E698" i="2"/>
  <c r="F698" i="2"/>
  <c r="G698" i="2"/>
  <c r="I698" i="2"/>
  <c r="M698" i="2" s="1"/>
  <c r="J698" i="2"/>
  <c r="B699" i="2"/>
  <c r="C699" i="2"/>
  <c r="D699" i="2"/>
  <c r="E699" i="2"/>
  <c r="F699" i="2"/>
  <c r="G699" i="2"/>
  <c r="I699" i="2"/>
  <c r="M699" i="2" s="1"/>
  <c r="J699" i="2"/>
  <c r="B700" i="2"/>
  <c r="C700" i="2"/>
  <c r="D700" i="2"/>
  <c r="E700" i="2"/>
  <c r="F700" i="2"/>
  <c r="G700" i="2"/>
  <c r="I700" i="2"/>
  <c r="M700" i="2" s="1"/>
  <c r="J700" i="2"/>
  <c r="B701" i="2"/>
  <c r="C701" i="2"/>
  <c r="D701" i="2"/>
  <c r="E701" i="2"/>
  <c r="F701" i="2"/>
  <c r="G701" i="2"/>
  <c r="H701" i="2"/>
  <c r="I701" i="2"/>
  <c r="M701" i="2" s="1"/>
  <c r="J701" i="2"/>
  <c r="B702" i="2"/>
  <c r="C702" i="2"/>
  <c r="D702" i="2"/>
  <c r="E702" i="2"/>
  <c r="F702" i="2"/>
  <c r="G702" i="2"/>
  <c r="H702" i="2"/>
  <c r="I702" i="2"/>
  <c r="M702" i="2" s="1"/>
  <c r="J702" i="2"/>
  <c r="B703" i="2"/>
  <c r="C703" i="2"/>
  <c r="D703" i="2"/>
  <c r="E703" i="2"/>
  <c r="F703" i="2"/>
  <c r="G703" i="2"/>
  <c r="I703" i="2"/>
  <c r="M703" i="2" s="1"/>
  <c r="J703" i="2"/>
  <c r="B704" i="2"/>
  <c r="C704" i="2"/>
  <c r="D704" i="2"/>
  <c r="E704" i="2"/>
  <c r="F704" i="2"/>
  <c r="G704" i="2"/>
  <c r="I704" i="2"/>
  <c r="M704" i="2" s="1"/>
  <c r="J704" i="2"/>
  <c r="B705" i="2"/>
  <c r="C705" i="2"/>
  <c r="D705" i="2"/>
  <c r="E705" i="2"/>
  <c r="F705" i="2"/>
  <c r="G705" i="2"/>
  <c r="I705" i="2"/>
  <c r="M705" i="2" s="1"/>
  <c r="J705" i="2"/>
  <c r="B706" i="2"/>
  <c r="C706" i="2"/>
  <c r="D706" i="2"/>
  <c r="E706" i="2"/>
  <c r="F706" i="2"/>
  <c r="G706" i="2"/>
  <c r="I706" i="2"/>
  <c r="M706" i="2" s="1"/>
  <c r="J706" i="2"/>
  <c r="B707" i="2"/>
  <c r="C707" i="2"/>
  <c r="D707" i="2"/>
  <c r="E707" i="2"/>
  <c r="F707" i="2"/>
  <c r="G707" i="2"/>
  <c r="I707" i="2"/>
  <c r="M707" i="2" s="1"/>
  <c r="J707" i="2"/>
  <c r="B708" i="2"/>
  <c r="C708" i="2"/>
  <c r="D708" i="2"/>
  <c r="E708" i="2"/>
  <c r="F708" i="2"/>
  <c r="G708" i="2"/>
  <c r="I708" i="2"/>
  <c r="M708" i="2" s="1"/>
  <c r="J708" i="2"/>
  <c r="B709" i="2"/>
  <c r="C709" i="2"/>
  <c r="D709" i="2"/>
  <c r="E709" i="2"/>
  <c r="F709" i="2"/>
  <c r="G709" i="2"/>
  <c r="H709" i="2"/>
  <c r="I709" i="2"/>
  <c r="M709" i="2" s="1"/>
  <c r="J709" i="2"/>
  <c r="B710" i="2"/>
  <c r="C710" i="2"/>
  <c r="D710" i="2"/>
  <c r="E710" i="2"/>
  <c r="F710" i="2"/>
  <c r="G710" i="2"/>
  <c r="I710" i="2"/>
  <c r="M710" i="2" s="1"/>
  <c r="J710" i="2"/>
  <c r="B711" i="2"/>
  <c r="C711" i="2"/>
  <c r="D711" i="2"/>
  <c r="E711" i="2"/>
  <c r="F711" i="2"/>
  <c r="G711" i="2"/>
  <c r="H711" i="2"/>
  <c r="I711" i="2"/>
  <c r="M711" i="2" s="1"/>
  <c r="J711" i="2"/>
  <c r="B712" i="2"/>
  <c r="C712" i="2"/>
  <c r="D712" i="2"/>
  <c r="E712" i="2"/>
  <c r="F712" i="2"/>
  <c r="G712" i="2"/>
  <c r="I712" i="2"/>
  <c r="M712" i="2" s="1"/>
  <c r="J712" i="2"/>
  <c r="B713" i="2"/>
  <c r="C713" i="2"/>
  <c r="D713" i="2"/>
  <c r="E713" i="2"/>
  <c r="F713" i="2"/>
  <c r="G713" i="2"/>
  <c r="I713" i="2"/>
  <c r="M713" i="2" s="1"/>
  <c r="J713" i="2"/>
  <c r="B714" i="2"/>
  <c r="C714" i="2"/>
  <c r="D714" i="2"/>
  <c r="E714" i="2"/>
  <c r="F714" i="2"/>
  <c r="G714" i="2"/>
  <c r="I714" i="2"/>
  <c r="M714" i="2" s="1"/>
  <c r="J714" i="2"/>
  <c r="B715" i="2"/>
  <c r="C715" i="2"/>
  <c r="D715" i="2"/>
  <c r="E715" i="2"/>
  <c r="F715" i="2"/>
  <c r="G715" i="2"/>
  <c r="I715" i="2"/>
  <c r="M715" i="2" s="1"/>
  <c r="J715" i="2"/>
  <c r="B716" i="2"/>
  <c r="C716" i="2"/>
  <c r="D716" i="2"/>
  <c r="E716" i="2"/>
  <c r="F716" i="2"/>
  <c r="G716" i="2"/>
  <c r="I716" i="2"/>
  <c r="M716" i="2" s="1"/>
  <c r="J716" i="2"/>
  <c r="B717" i="2"/>
  <c r="C717" i="2"/>
  <c r="D717" i="2"/>
  <c r="E717" i="2"/>
  <c r="F717" i="2"/>
  <c r="G717" i="2"/>
  <c r="I717" i="2"/>
  <c r="M717" i="2" s="1"/>
  <c r="J717" i="2"/>
  <c r="B718" i="2"/>
  <c r="C718" i="2"/>
  <c r="D718" i="2"/>
  <c r="E718" i="2"/>
  <c r="F718" i="2"/>
  <c r="G718" i="2"/>
  <c r="I718" i="2"/>
  <c r="M718" i="2" s="1"/>
  <c r="J718" i="2"/>
  <c r="B719" i="2"/>
  <c r="C719" i="2"/>
  <c r="D719" i="2"/>
  <c r="E719" i="2"/>
  <c r="F719" i="2"/>
  <c r="G719" i="2"/>
  <c r="H719" i="2"/>
  <c r="I719" i="2"/>
  <c r="M719" i="2" s="1"/>
  <c r="J719" i="2"/>
  <c r="B720" i="2"/>
  <c r="C720" i="2"/>
  <c r="D720" i="2"/>
  <c r="E720" i="2"/>
  <c r="F720" i="2"/>
  <c r="G720" i="2"/>
  <c r="I720" i="2"/>
  <c r="M720" i="2" s="1"/>
  <c r="J720" i="2"/>
  <c r="B721" i="2"/>
  <c r="C721" i="2"/>
  <c r="D721" i="2"/>
  <c r="E721" i="2"/>
  <c r="F721" i="2"/>
  <c r="G721" i="2"/>
  <c r="I721" i="2"/>
  <c r="M721" i="2" s="1"/>
  <c r="J721" i="2"/>
  <c r="B722" i="2"/>
  <c r="C722" i="2"/>
  <c r="D722" i="2"/>
  <c r="E722" i="2"/>
  <c r="F722" i="2"/>
  <c r="G722" i="2"/>
  <c r="I722" i="2"/>
  <c r="M722" i="2" s="1"/>
  <c r="J722" i="2"/>
  <c r="B723" i="2"/>
  <c r="C723" i="2"/>
  <c r="D723" i="2"/>
  <c r="E723" i="2"/>
  <c r="F723" i="2"/>
  <c r="G723" i="2"/>
  <c r="I723" i="2"/>
  <c r="M723" i="2" s="1"/>
  <c r="J723" i="2"/>
  <c r="B724" i="2"/>
  <c r="C724" i="2"/>
  <c r="D724" i="2"/>
  <c r="E724" i="2"/>
  <c r="F724" i="2"/>
  <c r="G724" i="2"/>
  <c r="I724" i="2"/>
  <c r="M724" i="2" s="1"/>
  <c r="J724" i="2"/>
  <c r="B725" i="2"/>
  <c r="C725" i="2"/>
  <c r="D725" i="2"/>
  <c r="E725" i="2"/>
  <c r="F725" i="2"/>
  <c r="G725" i="2"/>
  <c r="I725" i="2"/>
  <c r="M725" i="2" s="1"/>
  <c r="J725" i="2"/>
  <c r="B726" i="2"/>
  <c r="C726" i="2"/>
  <c r="D726" i="2"/>
  <c r="E726" i="2"/>
  <c r="F726" i="2"/>
  <c r="G726" i="2"/>
  <c r="I726" i="2"/>
  <c r="M726" i="2" s="1"/>
  <c r="J726" i="2"/>
  <c r="B727" i="2"/>
  <c r="C727" i="2"/>
  <c r="D727" i="2"/>
  <c r="E727" i="2"/>
  <c r="F727" i="2"/>
  <c r="G727" i="2"/>
  <c r="I727" i="2"/>
  <c r="M727" i="2" s="1"/>
  <c r="J727" i="2"/>
  <c r="B728" i="2"/>
  <c r="C728" i="2"/>
  <c r="D728" i="2"/>
  <c r="E728" i="2"/>
  <c r="F728" i="2"/>
  <c r="G728" i="2"/>
  <c r="I728" i="2"/>
  <c r="M728" i="2" s="1"/>
  <c r="J728" i="2"/>
  <c r="B729" i="2"/>
  <c r="C729" i="2"/>
  <c r="D729" i="2"/>
  <c r="E729" i="2"/>
  <c r="F729" i="2"/>
  <c r="G729" i="2"/>
  <c r="I729" i="2"/>
  <c r="M729" i="2" s="1"/>
  <c r="J729" i="2"/>
  <c r="B730" i="2"/>
  <c r="C730" i="2"/>
  <c r="D730" i="2"/>
  <c r="E730" i="2"/>
  <c r="F730" i="2"/>
  <c r="G730" i="2"/>
  <c r="I730" i="2"/>
  <c r="M730" i="2" s="1"/>
  <c r="J730" i="2"/>
  <c r="B731" i="2"/>
  <c r="C731" i="2"/>
  <c r="D731" i="2"/>
  <c r="E731" i="2"/>
  <c r="F731" i="2"/>
  <c r="G731" i="2"/>
  <c r="I731" i="2"/>
  <c r="M731" i="2" s="1"/>
  <c r="J731" i="2"/>
  <c r="B732" i="2"/>
  <c r="C732" i="2"/>
  <c r="D732" i="2"/>
  <c r="E732" i="2"/>
  <c r="F732" i="2"/>
  <c r="G732" i="2"/>
  <c r="I732" i="2"/>
  <c r="M732" i="2" s="1"/>
  <c r="J732" i="2"/>
  <c r="B733" i="2"/>
  <c r="C733" i="2"/>
  <c r="D733" i="2"/>
  <c r="E733" i="2"/>
  <c r="F733" i="2"/>
  <c r="G733" i="2"/>
  <c r="I733" i="2"/>
  <c r="M733" i="2" s="1"/>
  <c r="J733" i="2"/>
  <c r="B734" i="2"/>
  <c r="C734" i="2"/>
  <c r="D734" i="2"/>
  <c r="E734" i="2"/>
  <c r="F734" i="2"/>
  <c r="G734" i="2"/>
  <c r="I734" i="2"/>
  <c r="M734" i="2" s="1"/>
  <c r="J734" i="2"/>
  <c r="B735" i="2"/>
  <c r="C735" i="2"/>
  <c r="D735" i="2"/>
  <c r="E735" i="2"/>
  <c r="F735" i="2"/>
  <c r="G735" i="2"/>
  <c r="I735" i="2"/>
  <c r="M735" i="2" s="1"/>
  <c r="J735" i="2"/>
  <c r="B736" i="2"/>
  <c r="C736" i="2"/>
  <c r="D736" i="2"/>
  <c r="E736" i="2"/>
  <c r="F736" i="2"/>
  <c r="G736" i="2"/>
  <c r="I736" i="2"/>
  <c r="M736" i="2" s="1"/>
  <c r="J736" i="2"/>
  <c r="B737" i="2"/>
  <c r="C737" i="2"/>
  <c r="D737" i="2"/>
  <c r="E737" i="2"/>
  <c r="F737" i="2"/>
  <c r="G737" i="2"/>
  <c r="I737" i="2"/>
  <c r="M737" i="2" s="1"/>
  <c r="J737" i="2"/>
  <c r="B738" i="2"/>
  <c r="C738" i="2"/>
  <c r="D738" i="2"/>
  <c r="E738" i="2"/>
  <c r="F738" i="2"/>
  <c r="G738" i="2"/>
  <c r="I738" i="2"/>
  <c r="M738" i="2" s="1"/>
  <c r="J738" i="2"/>
  <c r="B739" i="2"/>
  <c r="C739" i="2"/>
  <c r="D739" i="2"/>
  <c r="E739" i="2"/>
  <c r="F739" i="2"/>
  <c r="G739" i="2"/>
  <c r="H739" i="2"/>
  <c r="I739" i="2"/>
  <c r="M739" i="2" s="1"/>
  <c r="J739" i="2"/>
  <c r="B740" i="2"/>
  <c r="C740" i="2"/>
  <c r="D740" i="2"/>
  <c r="E740" i="2"/>
  <c r="F740" i="2"/>
  <c r="G740" i="2"/>
  <c r="I740" i="2"/>
  <c r="M740" i="2" s="1"/>
  <c r="J740" i="2"/>
  <c r="B741" i="2"/>
  <c r="C741" i="2"/>
  <c r="D741" i="2"/>
  <c r="E741" i="2"/>
  <c r="F741" i="2"/>
  <c r="G741" i="2"/>
  <c r="I741" i="2"/>
  <c r="M741" i="2" s="1"/>
  <c r="J741" i="2"/>
  <c r="B742" i="2"/>
  <c r="C742" i="2"/>
  <c r="D742" i="2"/>
  <c r="E742" i="2"/>
  <c r="F742" i="2"/>
  <c r="G742" i="2"/>
  <c r="I742" i="2"/>
  <c r="M742" i="2" s="1"/>
  <c r="J742" i="2"/>
  <c r="B743" i="2"/>
  <c r="C743" i="2"/>
  <c r="D743" i="2"/>
  <c r="E743" i="2"/>
  <c r="F743" i="2"/>
  <c r="G743" i="2"/>
  <c r="I743" i="2"/>
  <c r="M743" i="2" s="1"/>
  <c r="J743" i="2"/>
  <c r="B744" i="2"/>
  <c r="C744" i="2"/>
  <c r="D744" i="2"/>
  <c r="E744" i="2"/>
  <c r="F744" i="2"/>
  <c r="G744" i="2"/>
  <c r="I744" i="2"/>
  <c r="M744" i="2" s="1"/>
  <c r="J744" i="2"/>
  <c r="B745" i="2"/>
  <c r="C745" i="2"/>
  <c r="D745" i="2"/>
  <c r="E745" i="2"/>
  <c r="F745" i="2"/>
  <c r="G745" i="2"/>
  <c r="I745" i="2"/>
  <c r="M745" i="2" s="1"/>
  <c r="J745" i="2"/>
  <c r="B746" i="2"/>
  <c r="C746" i="2"/>
  <c r="D746" i="2"/>
  <c r="E746" i="2"/>
  <c r="F746" i="2"/>
  <c r="G746" i="2"/>
  <c r="I746" i="2"/>
  <c r="M746" i="2" s="1"/>
  <c r="J746" i="2"/>
  <c r="B747" i="2"/>
  <c r="C747" i="2"/>
  <c r="D747" i="2"/>
  <c r="E747" i="2"/>
  <c r="F747" i="2"/>
  <c r="G747" i="2"/>
  <c r="I747" i="2"/>
  <c r="M747" i="2" s="1"/>
  <c r="J747" i="2"/>
  <c r="B748" i="2"/>
  <c r="C748" i="2"/>
  <c r="D748" i="2"/>
  <c r="E748" i="2"/>
  <c r="F748" i="2"/>
  <c r="G748" i="2"/>
  <c r="I748" i="2"/>
  <c r="M748" i="2" s="1"/>
  <c r="J748" i="2"/>
  <c r="B749" i="2"/>
  <c r="C749" i="2"/>
  <c r="D749" i="2"/>
  <c r="E749" i="2"/>
  <c r="F749" i="2"/>
  <c r="G749" i="2"/>
  <c r="I749" i="2"/>
  <c r="M749" i="2" s="1"/>
  <c r="J749" i="2"/>
  <c r="B750" i="2"/>
  <c r="C750" i="2"/>
  <c r="D750" i="2"/>
  <c r="E750" i="2"/>
  <c r="F750" i="2"/>
  <c r="G750" i="2"/>
  <c r="H750" i="2"/>
  <c r="I750" i="2"/>
  <c r="M750" i="2" s="1"/>
  <c r="J750" i="2"/>
  <c r="B751" i="2"/>
  <c r="C751" i="2"/>
  <c r="D751" i="2"/>
  <c r="E751" i="2"/>
  <c r="F751" i="2"/>
  <c r="G751" i="2"/>
  <c r="I751" i="2"/>
  <c r="M751" i="2" s="1"/>
  <c r="J751" i="2"/>
  <c r="B752" i="2"/>
  <c r="C752" i="2"/>
  <c r="D752" i="2"/>
  <c r="E752" i="2"/>
  <c r="F752" i="2"/>
  <c r="G752" i="2"/>
  <c r="I752" i="2"/>
  <c r="M752" i="2" s="1"/>
  <c r="J752" i="2"/>
  <c r="B753" i="2"/>
  <c r="C753" i="2"/>
  <c r="D753" i="2"/>
  <c r="E753" i="2"/>
  <c r="F753" i="2"/>
  <c r="G753" i="2"/>
  <c r="I753" i="2"/>
  <c r="M753" i="2" s="1"/>
  <c r="J753" i="2"/>
  <c r="B754" i="2"/>
  <c r="C754" i="2"/>
  <c r="D754" i="2"/>
  <c r="E754" i="2"/>
  <c r="F754" i="2"/>
  <c r="G754" i="2"/>
  <c r="I754" i="2"/>
  <c r="M754" i="2" s="1"/>
  <c r="J754" i="2"/>
  <c r="B755" i="2"/>
  <c r="C755" i="2"/>
  <c r="D755" i="2"/>
  <c r="E755" i="2"/>
  <c r="F755" i="2"/>
  <c r="G755" i="2"/>
  <c r="I755" i="2"/>
  <c r="M755" i="2" s="1"/>
  <c r="J755" i="2"/>
  <c r="B756" i="2"/>
  <c r="C756" i="2"/>
  <c r="D756" i="2"/>
  <c r="E756" i="2"/>
  <c r="F756" i="2"/>
  <c r="G756" i="2"/>
  <c r="I756" i="2"/>
  <c r="M756" i="2" s="1"/>
  <c r="J756" i="2"/>
  <c r="B757" i="2"/>
  <c r="C757" i="2"/>
  <c r="D757" i="2"/>
  <c r="E757" i="2"/>
  <c r="F757" i="2"/>
  <c r="G757" i="2"/>
  <c r="I757" i="2"/>
  <c r="M757" i="2" s="1"/>
  <c r="J757" i="2"/>
  <c r="B758" i="2"/>
  <c r="C758" i="2"/>
  <c r="D758" i="2"/>
  <c r="E758" i="2"/>
  <c r="F758" i="2"/>
  <c r="G758" i="2"/>
  <c r="I758" i="2"/>
  <c r="M758" i="2" s="1"/>
  <c r="J758" i="2"/>
  <c r="B759" i="2"/>
  <c r="C759" i="2"/>
  <c r="D759" i="2"/>
  <c r="E759" i="2"/>
  <c r="F759" i="2"/>
  <c r="G759" i="2"/>
  <c r="I759" i="2"/>
  <c r="M759" i="2" s="1"/>
  <c r="J759" i="2"/>
  <c r="B760" i="2"/>
  <c r="C760" i="2"/>
  <c r="D760" i="2"/>
  <c r="E760" i="2"/>
  <c r="F760" i="2"/>
  <c r="G760" i="2"/>
  <c r="H760" i="2"/>
  <c r="I760" i="2"/>
  <c r="M760" i="2" s="1"/>
  <c r="J760" i="2"/>
  <c r="B761" i="2"/>
  <c r="C761" i="2"/>
  <c r="D761" i="2"/>
  <c r="E761" i="2"/>
  <c r="F761" i="2"/>
  <c r="G761" i="2"/>
  <c r="H761" i="2"/>
  <c r="I761" i="2"/>
  <c r="M761" i="2" s="1"/>
  <c r="J761" i="2"/>
  <c r="B762" i="2"/>
  <c r="C762" i="2"/>
  <c r="D762" i="2"/>
  <c r="E762" i="2"/>
  <c r="F762" i="2"/>
  <c r="G762" i="2"/>
  <c r="H762" i="2"/>
  <c r="I762" i="2"/>
  <c r="M762" i="2" s="1"/>
  <c r="J762" i="2"/>
  <c r="B763" i="2"/>
  <c r="C763" i="2"/>
  <c r="D763" i="2"/>
  <c r="E763" i="2"/>
  <c r="F763" i="2"/>
  <c r="G763" i="2"/>
  <c r="H763" i="2"/>
  <c r="I763" i="2"/>
  <c r="M763" i="2" s="1"/>
  <c r="J763" i="2"/>
  <c r="B764" i="2"/>
  <c r="C764" i="2"/>
  <c r="D764" i="2"/>
  <c r="E764" i="2"/>
  <c r="F764" i="2"/>
  <c r="G764" i="2"/>
  <c r="I764" i="2"/>
  <c r="M764" i="2" s="1"/>
  <c r="J764" i="2"/>
  <c r="B765" i="2"/>
  <c r="C765" i="2"/>
  <c r="D765" i="2"/>
  <c r="E765" i="2"/>
  <c r="F765" i="2"/>
  <c r="G765" i="2"/>
  <c r="I765" i="2"/>
  <c r="M765" i="2" s="1"/>
  <c r="J765" i="2"/>
  <c r="B766" i="2"/>
  <c r="C766" i="2"/>
  <c r="D766" i="2"/>
  <c r="E766" i="2"/>
  <c r="F766" i="2"/>
  <c r="G766" i="2"/>
  <c r="I766" i="2"/>
  <c r="M766" i="2" s="1"/>
  <c r="J766" i="2"/>
  <c r="B767" i="2"/>
  <c r="C767" i="2"/>
  <c r="D767" i="2"/>
  <c r="E767" i="2"/>
  <c r="F767" i="2"/>
  <c r="G767" i="2"/>
  <c r="I767" i="2"/>
  <c r="M767" i="2" s="1"/>
  <c r="J767" i="2"/>
  <c r="B768" i="2"/>
  <c r="C768" i="2"/>
  <c r="D768" i="2"/>
  <c r="E768" i="2"/>
  <c r="F768" i="2"/>
  <c r="G768" i="2"/>
  <c r="H768" i="2"/>
  <c r="I768" i="2"/>
  <c r="M768" i="2" s="1"/>
  <c r="J768" i="2"/>
  <c r="B769" i="2"/>
  <c r="C769" i="2"/>
  <c r="D769" i="2"/>
  <c r="E769" i="2"/>
  <c r="F769" i="2"/>
  <c r="G769" i="2"/>
  <c r="I769" i="2"/>
  <c r="M769" i="2" s="1"/>
  <c r="J769" i="2"/>
  <c r="B770" i="2"/>
  <c r="C770" i="2"/>
  <c r="D770" i="2"/>
  <c r="E770" i="2"/>
  <c r="F770" i="2"/>
  <c r="G770" i="2"/>
  <c r="I770" i="2"/>
  <c r="M770" i="2" s="1"/>
  <c r="J770" i="2"/>
  <c r="B771" i="2"/>
  <c r="C771" i="2"/>
  <c r="D771" i="2"/>
  <c r="E771" i="2"/>
  <c r="F771" i="2"/>
  <c r="G771" i="2"/>
  <c r="I771" i="2"/>
  <c r="M771" i="2" s="1"/>
  <c r="J771" i="2"/>
  <c r="B772" i="2"/>
  <c r="C772" i="2"/>
  <c r="D772" i="2"/>
  <c r="E772" i="2"/>
  <c r="F772" i="2"/>
  <c r="G772" i="2"/>
  <c r="I772" i="2"/>
  <c r="M772" i="2" s="1"/>
  <c r="J772" i="2"/>
  <c r="B773" i="2"/>
  <c r="C773" i="2"/>
  <c r="D773" i="2"/>
  <c r="E773" i="2"/>
  <c r="F773" i="2"/>
  <c r="G773" i="2"/>
  <c r="I773" i="2"/>
  <c r="M773" i="2" s="1"/>
  <c r="J773" i="2"/>
  <c r="B774" i="2"/>
  <c r="C774" i="2"/>
  <c r="D774" i="2"/>
  <c r="E774" i="2"/>
  <c r="F774" i="2"/>
  <c r="G774" i="2"/>
  <c r="I774" i="2"/>
  <c r="M774" i="2" s="1"/>
  <c r="J774" i="2"/>
  <c r="B775" i="2"/>
  <c r="C775" i="2"/>
  <c r="D775" i="2"/>
  <c r="E775" i="2"/>
  <c r="F775" i="2"/>
  <c r="G775" i="2"/>
  <c r="I775" i="2"/>
  <c r="M775" i="2" s="1"/>
  <c r="J775" i="2"/>
  <c r="B776" i="2"/>
  <c r="C776" i="2"/>
  <c r="D776" i="2"/>
  <c r="E776" i="2"/>
  <c r="F776" i="2"/>
  <c r="G776" i="2"/>
  <c r="I776" i="2"/>
  <c r="M776" i="2" s="1"/>
  <c r="J776" i="2"/>
  <c r="B777" i="2"/>
  <c r="C777" i="2"/>
  <c r="D777" i="2"/>
  <c r="E777" i="2"/>
  <c r="F777" i="2"/>
  <c r="G777" i="2"/>
  <c r="I777" i="2"/>
  <c r="M777" i="2" s="1"/>
  <c r="J777" i="2"/>
  <c r="B778" i="2"/>
  <c r="C778" i="2"/>
  <c r="D778" i="2"/>
  <c r="E778" i="2"/>
  <c r="F778" i="2"/>
  <c r="G778" i="2"/>
  <c r="I778" i="2"/>
  <c r="M778" i="2" s="1"/>
  <c r="J778" i="2"/>
  <c r="B779" i="2"/>
  <c r="C779" i="2"/>
  <c r="D779" i="2"/>
  <c r="E779" i="2"/>
  <c r="F779" i="2"/>
  <c r="G779" i="2"/>
  <c r="I779" i="2"/>
  <c r="M779" i="2" s="1"/>
  <c r="J779" i="2"/>
  <c r="B780" i="2"/>
  <c r="C780" i="2"/>
  <c r="D780" i="2"/>
  <c r="E780" i="2"/>
  <c r="F780" i="2"/>
  <c r="G780" i="2"/>
  <c r="I780" i="2"/>
  <c r="M780" i="2" s="1"/>
  <c r="J780" i="2"/>
  <c r="B781" i="2"/>
  <c r="C781" i="2"/>
  <c r="D781" i="2"/>
  <c r="E781" i="2"/>
  <c r="F781" i="2"/>
  <c r="G781" i="2"/>
  <c r="H781" i="2"/>
  <c r="I781" i="2"/>
  <c r="M781" i="2" s="1"/>
  <c r="J781" i="2"/>
  <c r="B782" i="2"/>
  <c r="C782" i="2"/>
  <c r="D782" i="2"/>
  <c r="E782" i="2"/>
  <c r="F782" i="2"/>
  <c r="G782" i="2"/>
  <c r="I782" i="2"/>
  <c r="M782" i="2" s="1"/>
  <c r="J782" i="2"/>
  <c r="B783" i="2"/>
  <c r="C783" i="2"/>
  <c r="D783" i="2"/>
  <c r="E783" i="2"/>
  <c r="F783" i="2"/>
  <c r="G783" i="2"/>
  <c r="I783" i="2"/>
  <c r="M783" i="2" s="1"/>
  <c r="J783" i="2"/>
  <c r="B784" i="2"/>
  <c r="C784" i="2"/>
  <c r="D784" i="2"/>
  <c r="E784" i="2"/>
  <c r="F784" i="2"/>
  <c r="G784" i="2"/>
  <c r="I784" i="2"/>
  <c r="M784" i="2" s="1"/>
  <c r="J784" i="2"/>
  <c r="B785" i="2"/>
  <c r="C785" i="2"/>
  <c r="D785" i="2"/>
  <c r="E785" i="2"/>
  <c r="F785" i="2"/>
  <c r="G785" i="2"/>
  <c r="H785" i="2"/>
  <c r="I785" i="2"/>
  <c r="M785" i="2" s="1"/>
  <c r="J785" i="2"/>
  <c r="B786" i="2"/>
  <c r="C786" i="2"/>
  <c r="D786" i="2"/>
  <c r="E786" i="2"/>
  <c r="F786" i="2"/>
  <c r="G786" i="2"/>
  <c r="I786" i="2"/>
  <c r="M786" i="2" s="1"/>
  <c r="J786" i="2"/>
  <c r="B787" i="2"/>
  <c r="C787" i="2"/>
  <c r="D787" i="2"/>
  <c r="E787" i="2"/>
  <c r="F787" i="2"/>
  <c r="G787" i="2"/>
  <c r="I787" i="2"/>
  <c r="M787" i="2" s="1"/>
  <c r="J787" i="2"/>
  <c r="B788" i="2"/>
  <c r="C788" i="2"/>
  <c r="D788" i="2"/>
  <c r="E788" i="2"/>
  <c r="F788" i="2"/>
  <c r="G788" i="2"/>
  <c r="I788" i="2"/>
  <c r="M788" i="2" s="1"/>
  <c r="J788" i="2"/>
  <c r="B789" i="2"/>
  <c r="C789" i="2"/>
  <c r="D789" i="2"/>
  <c r="E789" i="2"/>
  <c r="F789" i="2"/>
  <c r="G789" i="2"/>
  <c r="I789" i="2"/>
  <c r="M789" i="2" s="1"/>
  <c r="J789" i="2"/>
  <c r="B790" i="2"/>
  <c r="C790" i="2"/>
  <c r="D790" i="2"/>
  <c r="E790" i="2"/>
  <c r="F790" i="2"/>
  <c r="G790" i="2"/>
  <c r="H790" i="2"/>
  <c r="I790" i="2"/>
  <c r="M790" i="2" s="1"/>
  <c r="J790" i="2"/>
  <c r="B791" i="2"/>
  <c r="C791" i="2"/>
  <c r="D791" i="2"/>
  <c r="E791" i="2"/>
  <c r="F791" i="2"/>
  <c r="G791" i="2"/>
  <c r="I791" i="2"/>
  <c r="M791" i="2" s="1"/>
  <c r="J791" i="2"/>
  <c r="B792" i="2"/>
  <c r="C792" i="2"/>
  <c r="D792" i="2"/>
  <c r="E792" i="2"/>
  <c r="F792" i="2"/>
  <c r="G792" i="2"/>
  <c r="H792" i="2"/>
  <c r="I792" i="2"/>
  <c r="M792" i="2" s="1"/>
  <c r="J792" i="2"/>
  <c r="B793" i="2"/>
  <c r="C793" i="2"/>
  <c r="D793" i="2"/>
  <c r="E793" i="2"/>
  <c r="F793" i="2"/>
  <c r="G793" i="2"/>
  <c r="I793" i="2"/>
  <c r="M793" i="2" s="1"/>
  <c r="J793" i="2"/>
  <c r="B794" i="2"/>
  <c r="C794" i="2"/>
  <c r="D794" i="2"/>
  <c r="E794" i="2"/>
  <c r="F794" i="2"/>
  <c r="G794" i="2"/>
  <c r="I794" i="2"/>
  <c r="M794" i="2" s="1"/>
  <c r="J794" i="2"/>
  <c r="B795" i="2"/>
  <c r="C795" i="2"/>
  <c r="D795" i="2"/>
  <c r="E795" i="2"/>
  <c r="F795" i="2"/>
  <c r="G795" i="2"/>
  <c r="I795" i="2"/>
  <c r="M795" i="2" s="1"/>
  <c r="J795" i="2"/>
  <c r="B796" i="2"/>
  <c r="C796" i="2"/>
  <c r="D796" i="2"/>
  <c r="E796" i="2"/>
  <c r="F796" i="2"/>
  <c r="G796" i="2"/>
  <c r="I796" i="2"/>
  <c r="M796" i="2" s="1"/>
  <c r="J796" i="2"/>
  <c r="B797" i="2"/>
  <c r="C797" i="2"/>
  <c r="D797" i="2"/>
  <c r="E797" i="2"/>
  <c r="F797" i="2"/>
  <c r="G797" i="2"/>
  <c r="I797" i="2"/>
  <c r="M797" i="2" s="1"/>
  <c r="J797" i="2"/>
  <c r="B798" i="2"/>
  <c r="C798" i="2"/>
  <c r="D798" i="2"/>
  <c r="E798" i="2"/>
  <c r="F798" i="2"/>
  <c r="G798" i="2"/>
  <c r="I798" i="2"/>
  <c r="M798" i="2" s="1"/>
  <c r="J798" i="2"/>
  <c r="B799" i="2"/>
  <c r="C799" i="2"/>
  <c r="D799" i="2"/>
  <c r="E799" i="2"/>
  <c r="F799" i="2"/>
  <c r="G799" i="2"/>
  <c r="I799" i="2"/>
  <c r="M799" i="2" s="1"/>
  <c r="J799" i="2"/>
  <c r="B800" i="2"/>
  <c r="C800" i="2"/>
  <c r="D800" i="2"/>
  <c r="E800" i="2"/>
  <c r="F800" i="2"/>
  <c r="G800" i="2"/>
  <c r="I800" i="2"/>
  <c r="M800" i="2" s="1"/>
  <c r="J800" i="2"/>
  <c r="B801" i="2"/>
  <c r="C801" i="2"/>
  <c r="D801" i="2"/>
  <c r="E801" i="2"/>
  <c r="F801" i="2"/>
  <c r="G801" i="2"/>
  <c r="I801" i="2"/>
  <c r="M801" i="2" s="1"/>
  <c r="J801" i="2"/>
  <c r="B802" i="2"/>
  <c r="C802" i="2"/>
  <c r="D802" i="2"/>
  <c r="E802" i="2"/>
  <c r="F802" i="2"/>
  <c r="G802" i="2"/>
  <c r="I802" i="2"/>
  <c r="M802" i="2" s="1"/>
  <c r="J802" i="2"/>
  <c r="B803" i="2"/>
  <c r="C803" i="2"/>
  <c r="D803" i="2"/>
  <c r="E803" i="2"/>
  <c r="F803" i="2"/>
  <c r="G803" i="2"/>
  <c r="I803" i="2"/>
  <c r="M803" i="2" s="1"/>
  <c r="J803" i="2"/>
  <c r="B804" i="2"/>
  <c r="C804" i="2"/>
  <c r="D804" i="2"/>
  <c r="E804" i="2"/>
  <c r="F804" i="2"/>
  <c r="G804" i="2"/>
  <c r="I804" i="2"/>
  <c r="M804" i="2" s="1"/>
  <c r="J804" i="2"/>
  <c r="B805" i="2"/>
  <c r="C805" i="2"/>
  <c r="D805" i="2"/>
  <c r="E805" i="2"/>
  <c r="F805" i="2"/>
  <c r="G805" i="2"/>
  <c r="I805" i="2"/>
  <c r="M805" i="2" s="1"/>
  <c r="J805" i="2"/>
  <c r="B806" i="2"/>
  <c r="C806" i="2"/>
  <c r="D806" i="2"/>
  <c r="E806" i="2"/>
  <c r="F806" i="2"/>
  <c r="G806" i="2"/>
  <c r="I806" i="2"/>
  <c r="M806" i="2" s="1"/>
  <c r="J806" i="2"/>
  <c r="B807" i="2"/>
  <c r="C807" i="2"/>
  <c r="D807" i="2"/>
  <c r="E807" i="2"/>
  <c r="F807" i="2"/>
  <c r="G807" i="2"/>
  <c r="I807" i="2"/>
  <c r="M807" i="2" s="1"/>
  <c r="J807" i="2"/>
  <c r="B808" i="2"/>
  <c r="C808" i="2"/>
  <c r="D808" i="2"/>
  <c r="E808" i="2"/>
  <c r="F808" i="2"/>
  <c r="G808" i="2"/>
  <c r="I808" i="2"/>
  <c r="M808" i="2" s="1"/>
  <c r="J808" i="2"/>
  <c r="B809" i="2"/>
  <c r="C809" i="2"/>
  <c r="D809" i="2"/>
  <c r="E809" i="2"/>
  <c r="F809" i="2"/>
  <c r="G809" i="2"/>
  <c r="I809" i="2"/>
  <c r="M809" i="2" s="1"/>
  <c r="J809" i="2"/>
  <c r="B810" i="2"/>
  <c r="C810" i="2"/>
  <c r="D810" i="2"/>
  <c r="E810" i="2"/>
  <c r="F810" i="2"/>
  <c r="G810" i="2"/>
  <c r="I810" i="2"/>
  <c r="M810" i="2" s="1"/>
  <c r="J810" i="2"/>
  <c r="B811" i="2"/>
  <c r="C811" i="2"/>
  <c r="D811" i="2"/>
  <c r="E811" i="2"/>
  <c r="F811" i="2"/>
  <c r="G811" i="2"/>
  <c r="I811" i="2"/>
  <c r="M811" i="2" s="1"/>
  <c r="J811" i="2"/>
  <c r="B812" i="2"/>
  <c r="C812" i="2"/>
  <c r="D812" i="2"/>
  <c r="E812" i="2"/>
  <c r="F812" i="2"/>
  <c r="G812" i="2"/>
  <c r="I812" i="2"/>
  <c r="M812" i="2" s="1"/>
  <c r="J812" i="2"/>
  <c r="B813" i="2"/>
  <c r="C813" i="2"/>
  <c r="D813" i="2"/>
  <c r="E813" i="2"/>
  <c r="F813" i="2"/>
  <c r="G813" i="2"/>
  <c r="H813" i="2"/>
  <c r="I813" i="2"/>
  <c r="M813" i="2" s="1"/>
  <c r="J813" i="2"/>
  <c r="B814" i="2"/>
  <c r="C814" i="2"/>
  <c r="D814" i="2"/>
  <c r="E814" i="2"/>
  <c r="F814" i="2"/>
  <c r="G814" i="2"/>
  <c r="I814" i="2"/>
  <c r="M814" i="2" s="1"/>
  <c r="J814" i="2"/>
  <c r="B815" i="2"/>
  <c r="C815" i="2"/>
  <c r="D815" i="2"/>
  <c r="E815" i="2"/>
  <c r="F815" i="2"/>
  <c r="G815" i="2"/>
  <c r="I815" i="2"/>
  <c r="M815" i="2" s="1"/>
  <c r="J815" i="2"/>
  <c r="B816" i="2"/>
  <c r="C816" i="2"/>
  <c r="D816" i="2"/>
  <c r="E816" i="2"/>
  <c r="F816" i="2"/>
  <c r="G816" i="2"/>
  <c r="I816" i="2"/>
  <c r="M816" i="2" s="1"/>
  <c r="J816" i="2"/>
  <c r="B817" i="2"/>
  <c r="C817" i="2"/>
  <c r="D817" i="2"/>
  <c r="E817" i="2"/>
  <c r="F817" i="2"/>
  <c r="G817" i="2"/>
  <c r="H817" i="2"/>
  <c r="I817" i="2"/>
  <c r="M817" i="2" s="1"/>
  <c r="J817" i="2"/>
  <c r="B818" i="2"/>
  <c r="C818" i="2"/>
  <c r="D818" i="2"/>
  <c r="E818" i="2"/>
  <c r="F818" i="2"/>
  <c r="G818" i="2"/>
  <c r="I818" i="2"/>
  <c r="M818" i="2" s="1"/>
  <c r="J818" i="2"/>
  <c r="B819" i="2"/>
  <c r="C819" i="2"/>
  <c r="D819" i="2"/>
  <c r="E819" i="2"/>
  <c r="F819" i="2"/>
  <c r="G819" i="2"/>
  <c r="I819" i="2"/>
  <c r="M819" i="2" s="1"/>
  <c r="J819" i="2"/>
  <c r="B820" i="2"/>
  <c r="C820" i="2"/>
  <c r="D820" i="2"/>
  <c r="E820" i="2"/>
  <c r="F820" i="2"/>
  <c r="G820" i="2"/>
  <c r="I820" i="2"/>
  <c r="M820" i="2" s="1"/>
  <c r="J820" i="2"/>
  <c r="B821" i="2"/>
  <c r="C821" i="2"/>
  <c r="D821" i="2"/>
  <c r="E821" i="2"/>
  <c r="F821" i="2"/>
  <c r="G821" i="2"/>
  <c r="I821" i="2"/>
  <c r="M821" i="2" s="1"/>
  <c r="J821" i="2"/>
  <c r="B822" i="2"/>
  <c r="C822" i="2"/>
  <c r="D822" i="2"/>
  <c r="E822" i="2"/>
  <c r="F822" i="2"/>
  <c r="G822" i="2"/>
  <c r="H822" i="2"/>
  <c r="I822" i="2"/>
  <c r="M822" i="2" s="1"/>
  <c r="J822" i="2"/>
  <c r="B823" i="2"/>
  <c r="C823" i="2"/>
  <c r="D823" i="2"/>
  <c r="E823" i="2"/>
  <c r="F823" i="2"/>
  <c r="G823" i="2"/>
  <c r="H823" i="2"/>
  <c r="I823" i="2"/>
  <c r="M823" i="2" s="1"/>
  <c r="J823" i="2"/>
  <c r="B824" i="2"/>
  <c r="C824" i="2"/>
  <c r="D824" i="2"/>
  <c r="E824" i="2"/>
  <c r="F824" i="2"/>
  <c r="G824" i="2"/>
  <c r="I824" i="2"/>
  <c r="M824" i="2" s="1"/>
  <c r="J824" i="2"/>
  <c r="B825" i="2"/>
  <c r="C825" i="2"/>
  <c r="D825" i="2"/>
  <c r="E825" i="2"/>
  <c r="F825" i="2"/>
  <c r="G825" i="2"/>
  <c r="I825" i="2"/>
  <c r="M825" i="2" s="1"/>
  <c r="J825" i="2"/>
  <c r="B826" i="2"/>
  <c r="C826" i="2"/>
  <c r="D826" i="2"/>
  <c r="E826" i="2"/>
  <c r="F826" i="2"/>
  <c r="G826" i="2"/>
  <c r="H826" i="2"/>
  <c r="I826" i="2"/>
  <c r="M826" i="2" s="1"/>
  <c r="J826" i="2"/>
  <c r="B827" i="2"/>
  <c r="C827" i="2"/>
  <c r="D827" i="2"/>
  <c r="E827" i="2"/>
  <c r="F827" i="2"/>
  <c r="G827" i="2"/>
  <c r="I827" i="2"/>
  <c r="M827" i="2" s="1"/>
  <c r="J827" i="2"/>
  <c r="B828" i="2"/>
  <c r="C828" i="2"/>
  <c r="D828" i="2"/>
  <c r="E828" i="2"/>
  <c r="F828" i="2"/>
  <c r="G828" i="2"/>
  <c r="I828" i="2"/>
  <c r="M828" i="2" s="1"/>
  <c r="J828" i="2"/>
  <c r="B829" i="2"/>
  <c r="C829" i="2"/>
  <c r="D829" i="2"/>
  <c r="E829" i="2"/>
  <c r="F829" i="2"/>
  <c r="G829" i="2"/>
  <c r="I829" i="2"/>
  <c r="M829" i="2" s="1"/>
  <c r="J829" i="2"/>
  <c r="B830" i="2"/>
  <c r="C830" i="2"/>
  <c r="D830" i="2"/>
  <c r="E830" i="2"/>
  <c r="F830" i="2"/>
  <c r="G830" i="2"/>
  <c r="I830" i="2"/>
  <c r="M830" i="2" s="1"/>
  <c r="J830" i="2"/>
  <c r="B831" i="2"/>
  <c r="C831" i="2"/>
  <c r="D831" i="2"/>
  <c r="E831" i="2"/>
  <c r="F831" i="2"/>
  <c r="G831" i="2"/>
  <c r="H831" i="2"/>
  <c r="I831" i="2"/>
  <c r="M831" i="2" s="1"/>
  <c r="J831" i="2"/>
  <c r="B832" i="2"/>
  <c r="C832" i="2"/>
  <c r="D832" i="2"/>
  <c r="E832" i="2"/>
  <c r="F832" i="2"/>
  <c r="G832" i="2"/>
  <c r="I832" i="2"/>
  <c r="M832" i="2" s="1"/>
  <c r="J832" i="2"/>
  <c r="B833" i="2"/>
  <c r="C833" i="2"/>
  <c r="D833" i="2"/>
  <c r="E833" i="2"/>
  <c r="F833" i="2"/>
  <c r="G833" i="2"/>
  <c r="H833" i="2"/>
  <c r="I833" i="2"/>
  <c r="M833" i="2" s="1"/>
  <c r="J833" i="2"/>
  <c r="B834" i="2"/>
  <c r="C834" i="2"/>
  <c r="D834" i="2"/>
  <c r="E834" i="2"/>
  <c r="F834" i="2"/>
  <c r="G834" i="2"/>
  <c r="H834" i="2"/>
  <c r="I834" i="2"/>
  <c r="M834" i="2" s="1"/>
  <c r="J834" i="2"/>
  <c r="B835" i="2"/>
  <c r="C835" i="2"/>
  <c r="D835" i="2"/>
  <c r="E835" i="2"/>
  <c r="F835" i="2"/>
  <c r="G835" i="2"/>
  <c r="I835" i="2"/>
  <c r="M835" i="2" s="1"/>
  <c r="J835" i="2"/>
  <c r="B836" i="2"/>
  <c r="C836" i="2"/>
  <c r="D836" i="2"/>
  <c r="E836" i="2"/>
  <c r="F836" i="2"/>
  <c r="G836" i="2"/>
  <c r="I836" i="2"/>
  <c r="M836" i="2" s="1"/>
  <c r="J836" i="2"/>
  <c r="B837" i="2"/>
  <c r="C837" i="2"/>
  <c r="D837" i="2"/>
  <c r="E837" i="2"/>
  <c r="F837" i="2"/>
  <c r="G837" i="2"/>
  <c r="I837" i="2"/>
  <c r="M837" i="2" s="1"/>
  <c r="J837" i="2"/>
  <c r="B838" i="2"/>
  <c r="C838" i="2"/>
  <c r="D838" i="2"/>
  <c r="E838" i="2"/>
  <c r="F838" i="2"/>
  <c r="G838" i="2"/>
  <c r="I838" i="2"/>
  <c r="M838" i="2" s="1"/>
  <c r="J838" i="2"/>
  <c r="B839" i="2"/>
  <c r="C839" i="2"/>
  <c r="D839" i="2"/>
  <c r="E839" i="2"/>
  <c r="F839" i="2"/>
  <c r="G839" i="2"/>
  <c r="I839" i="2"/>
  <c r="M839" i="2" s="1"/>
  <c r="J839" i="2"/>
  <c r="B840" i="2"/>
  <c r="C840" i="2"/>
  <c r="D840" i="2"/>
  <c r="E840" i="2"/>
  <c r="F840" i="2"/>
  <c r="G840" i="2"/>
  <c r="I840" i="2"/>
  <c r="M840" i="2" s="1"/>
  <c r="J840" i="2"/>
  <c r="B841" i="2"/>
  <c r="C841" i="2"/>
  <c r="D841" i="2"/>
  <c r="E841" i="2"/>
  <c r="F841" i="2"/>
  <c r="G841" i="2"/>
  <c r="I841" i="2"/>
  <c r="M841" i="2" s="1"/>
  <c r="J841" i="2"/>
  <c r="B842" i="2"/>
  <c r="C842" i="2"/>
  <c r="D842" i="2"/>
  <c r="E842" i="2"/>
  <c r="F842" i="2"/>
  <c r="G842" i="2"/>
  <c r="I842" i="2"/>
  <c r="M842" i="2" s="1"/>
  <c r="J842" i="2"/>
  <c r="B843" i="2"/>
  <c r="C843" i="2"/>
  <c r="D843" i="2"/>
  <c r="E843" i="2"/>
  <c r="F843" i="2"/>
  <c r="G843" i="2"/>
  <c r="I843" i="2"/>
  <c r="M843" i="2" s="1"/>
  <c r="J843" i="2"/>
  <c r="B844" i="2"/>
  <c r="C844" i="2"/>
  <c r="D844" i="2"/>
  <c r="E844" i="2"/>
  <c r="F844" i="2"/>
  <c r="G844" i="2"/>
  <c r="H844" i="2"/>
  <c r="I844" i="2"/>
  <c r="M844" i="2" s="1"/>
  <c r="J844" i="2"/>
  <c r="B845" i="2"/>
  <c r="C845" i="2"/>
  <c r="D845" i="2"/>
  <c r="E845" i="2"/>
  <c r="F845" i="2"/>
  <c r="G845" i="2"/>
  <c r="I845" i="2"/>
  <c r="M845" i="2" s="1"/>
  <c r="J845" i="2"/>
  <c r="B846" i="2"/>
  <c r="C846" i="2"/>
  <c r="D846" i="2"/>
  <c r="E846" i="2"/>
  <c r="F846" i="2"/>
  <c r="G846" i="2"/>
  <c r="I846" i="2"/>
  <c r="M846" i="2" s="1"/>
  <c r="J846" i="2"/>
  <c r="B847" i="2"/>
  <c r="C847" i="2"/>
  <c r="D847" i="2"/>
  <c r="E847" i="2"/>
  <c r="F847" i="2"/>
  <c r="G847" i="2"/>
  <c r="H847" i="2"/>
  <c r="I847" i="2"/>
  <c r="M847" i="2" s="1"/>
  <c r="J847" i="2"/>
  <c r="B848" i="2"/>
  <c r="C848" i="2"/>
  <c r="D848" i="2"/>
  <c r="E848" i="2"/>
  <c r="F848" i="2"/>
  <c r="G848" i="2"/>
  <c r="H848" i="2"/>
  <c r="I848" i="2"/>
  <c r="M848" i="2" s="1"/>
  <c r="J848" i="2"/>
  <c r="B849" i="2"/>
  <c r="C849" i="2"/>
  <c r="D849" i="2"/>
  <c r="E849" i="2"/>
  <c r="F849" i="2"/>
  <c r="G849" i="2"/>
  <c r="I849" i="2"/>
  <c r="M849" i="2" s="1"/>
  <c r="J849" i="2"/>
  <c r="B850" i="2"/>
  <c r="C850" i="2"/>
  <c r="D850" i="2"/>
  <c r="E850" i="2"/>
  <c r="F850" i="2"/>
  <c r="G850" i="2"/>
  <c r="H850" i="2"/>
  <c r="I850" i="2"/>
  <c r="M850" i="2" s="1"/>
  <c r="J850" i="2"/>
  <c r="B851" i="2"/>
  <c r="C851" i="2"/>
  <c r="D851" i="2"/>
  <c r="E851" i="2"/>
  <c r="F851" i="2"/>
  <c r="G851" i="2"/>
  <c r="H851" i="2"/>
  <c r="I851" i="2"/>
  <c r="M851" i="2" s="1"/>
  <c r="J851" i="2"/>
  <c r="B852" i="2"/>
  <c r="C852" i="2"/>
  <c r="D852" i="2"/>
  <c r="E852" i="2"/>
  <c r="F852" i="2"/>
  <c r="G852" i="2"/>
  <c r="I852" i="2"/>
  <c r="M852" i="2" s="1"/>
  <c r="J852" i="2"/>
  <c r="B853" i="2"/>
  <c r="C853" i="2"/>
  <c r="D853" i="2"/>
  <c r="E853" i="2"/>
  <c r="F853" i="2"/>
  <c r="G853" i="2"/>
  <c r="H853" i="2"/>
  <c r="I853" i="2"/>
  <c r="M853" i="2" s="1"/>
  <c r="J853" i="2"/>
  <c r="B854" i="2"/>
  <c r="C854" i="2"/>
  <c r="D854" i="2"/>
  <c r="E854" i="2"/>
  <c r="F854" i="2"/>
  <c r="G854" i="2"/>
  <c r="I854" i="2"/>
  <c r="M854" i="2" s="1"/>
  <c r="J854" i="2"/>
  <c r="B855" i="2"/>
  <c r="C855" i="2"/>
  <c r="D855" i="2"/>
  <c r="E855" i="2"/>
  <c r="F855" i="2"/>
  <c r="G855" i="2"/>
  <c r="H855" i="2"/>
  <c r="I855" i="2"/>
  <c r="M855" i="2" s="1"/>
  <c r="J855" i="2"/>
  <c r="B856" i="2"/>
  <c r="C856" i="2"/>
  <c r="D856" i="2"/>
  <c r="E856" i="2"/>
  <c r="F856" i="2"/>
  <c r="G856" i="2"/>
  <c r="I856" i="2"/>
  <c r="M856" i="2" s="1"/>
  <c r="J856" i="2"/>
  <c r="B857" i="2"/>
  <c r="C857" i="2"/>
  <c r="D857" i="2"/>
  <c r="E857" i="2"/>
  <c r="F857" i="2"/>
  <c r="G857" i="2"/>
  <c r="I857" i="2"/>
  <c r="M857" i="2" s="1"/>
  <c r="J857" i="2"/>
  <c r="B858" i="2"/>
  <c r="C858" i="2"/>
  <c r="D858" i="2"/>
  <c r="E858" i="2"/>
  <c r="F858" i="2"/>
  <c r="G858" i="2"/>
  <c r="I858" i="2"/>
  <c r="M858" i="2" s="1"/>
  <c r="J858" i="2"/>
  <c r="B859" i="2"/>
  <c r="C859" i="2"/>
  <c r="D859" i="2"/>
  <c r="E859" i="2"/>
  <c r="F859" i="2"/>
  <c r="G859" i="2"/>
  <c r="I859" i="2"/>
  <c r="M859" i="2" s="1"/>
  <c r="J859" i="2"/>
  <c r="B860" i="2"/>
  <c r="C860" i="2"/>
  <c r="D860" i="2"/>
  <c r="E860" i="2"/>
  <c r="F860" i="2"/>
  <c r="G860" i="2"/>
  <c r="I860" i="2"/>
  <c r="M860" i="2" s="1"/>
  <c r="J860" i="2"/>
  <c r="B861" i="2"/>
  <c r="C861" i="2"/>
  <c r="D861" i="2"/>
  <c r="E861" i="2"/>
  <c r="F861" i="2"/>
  <c r="G861" i="2"/>
  <c r="H861" i="2"/>
  <c r="I861" i="2"/>
  <c r="M861" i="2" s="1"/>
  <c r="J861" i="2"/>
  <c r="B862" i="2"/>
  <c r="C862" i="2"/>
  <c r="D862" i="2"/>
  <c r="E862" i="2"/>
  <c r="F862" i="2"/>
  <c r="G862" i="2"/>
  <c r="H862" i="2"/>
  <c r="I862" i="2"/>
  <c r="M862" i="2" s="1"/>
  <c r="J862" i="2"/>
  <c r="B863" i="2"/>
  <c r="C863" i="2"/>
  <c r="D863" i="2"/>
  <c r="E863" i="2"/>
  <c r="F863" i="2"/>
  <c r="G863" i="2"/>
  <c r="I863" i="2"/>
  <c r="M863" i="2" s="1"/>
  <c r="J863" i="2"/>
  <c r="B864" i="2"/>
  <c r="C864" i="2"/>
  <c r="D864" i="2"/>
  <c r="E864" i="2"/>
  <c r="F864" i="2"/>
  <c r="G864" i="2"/>
  <c r="I864" i="2"/>
  <c r="M864" i="2" s="1"/>
  <c r="J864" i="2"/>
  <c r="B865" i="2"/>
  <c r="C865" i="2"/>
  <c r="D865" i="2"/>
  <c r="E865" i="2"/>
  <c r="F865" i="2"/>
  <c r="G865" i="2"/>
  <c r="H865" i="2"/>
  <c r="I865" i="2"/>
  <c r="M865" i="2" s="1"/>
  <c r="J865" i="2"/>
  <c r="B866" i="2"/>
  <c r="C866" i="2"/>
  <c r="D866" i="2"/>
  <c r="E866" i="2"/>
  <c r="F866" i="2"/>
  <c r="G866" i="2"/>
  <c r="I866" i="2"/>
  <c r="M866" i="2" s="1"/>
  <c r="J866" i="2"/>
  <c r="B867" i="2"/>
  <c r="C867" i="2"/>
  <c r="D867" i="2"/>
  <c r="E867" i="2"/>
  <c r="F867" i="2"/>
  <c r="G867" i="2"/>
  <c r="H867" i="2"/>
  <c r="I867" i="2"/>
  <c r="M867" i="2" s="1"/>
  <c r="J867" i="2"/>
  <c r="B868" i="2"/>
  <c r="C868" i="2"/>
  <c r="D868" i="2"/>
  <c r="E868" i="2"/>
  <c r="F868" i="2"/>
  <c r="G868" i="2"/>
  <c r="I868" i="2"/>
  <c r="M868" i="2" s="1"/>
  <c r="J868" i="2"/>
  <c r="B869" i="2"/>
  <c r="C869" i="2"/>
  <c r="D869" i="2"/>
  <c r="E869" i="2"/>
  <c r="F869" i="2"/>
  <c r="G869" i="2"/>
  <c r="I869" i="2"/>
  <c r="M869" i="2" s="1"/>
  <c r="J869" i="2"/>
  <c r="B870" i="2"/>
  <c r="C870" i="2"/>
  <c r="D870" i="2"/>
  <c r="E870" i="2"/>
  <c r="F870" i="2"/>
  <c r="G870" i="2"/>
  <c r="I870" i="2"/>
  <c r="M870" i="2" s="1"/>
  <c r="J870" i="2"/>
  <c r="B871" i="2"/>
  <c r="C871" i="2"/>
  <c r="D871" i="2"/>
  <c r="E871" i="2"/>
  <c r="F871" i="2"/>
  <c r="G871" i="2"/>
  <c r="I871" i="2"/>
  <c r="M871" i="2" s="1"/>
  <c r="J871" i="2"/>
  <c r="B872" i="2"/>
  <c r="C872" i="2"/>
  <c r="D872" i="2"/>
  <c r="E872" i="2"/>
  <c r="F872" i="2"/>
  <c r="G872" i="2"/>
  <c r="I872" i="2"/>
  <c r="M872" i="2" s="1"/>
  <c r="J872" i="2"/>
  <c r="B873" i="2"/>
  <c r="C873" i="2"/>
  <c r="D873" i="2"/>
  <c r="E873" i="2"/>
  <c r="F873" i="2"/>
  <c r="G873" i="2"/>
  <c r="I873" i="2"/>
  <c r="M873" i="2" s="1"/>
  <c r="J873" i="2"/>
  <c r="B874" i="2"/>
  <c r="C874" i="2"/>
  <c r="D874" i="2"/>
  <c r="E874" i="2"/>
  <c r="F874" i="2"/>
  <c r="G874" i="2"/>
  <c r="I874" i="2"/>
  <c r="M874" i="2" s="1"/>
  <c r="J874" i="2"/>
  <c r="B875" i="2"/>
  <c r="C875" i="2"/>
  <c r="D875" i="2"/>
  <c r="E875" i="2"/>
  <c r="F875" i="2"/>
  <c r="G875" i="2"/>
  <c r="I875" i="2"/>
  <c r="M875" i="2" s="1"/>
  <c r="J875" i="2"/>
  <c r="B876" i="2"/>
  <c r="C876" i="2"/>
  <c r="D876" i="2"/>
  <c r="E876" i="2"/>
  <c r="F876" i="2"/>
  <c r="G876" i="2"/>
  <c r="I876" i="2"/>
  <c r="M876" i="2" s="1"/>
  <c r="J876" i="2"/>
  <c r="B877" i="2"/>
  <c r="C877" i="2"/>
  <c r="D877" i="2"/>
  <c r="E877" i="2"/>
  <c r="F877" i="2"/>
  <c r="G877" i="2"/>
  <c r="H877" i="2"/>
  <c r="I877" i="2"/>
  <c r="M877" i="2" s="1"/>
  <c r="J877" i="2"/>
  <c r="B878" i="2"/>
  <c r="C878" i="2"/>
  <c r="D878" i="2"/>
  <c r="E878" i="2"/>
  <c r="F878" i="2"/>
  <c r="G878" i="2"/>
  <c r="H878" i="2"/>
  <c r="I878" i="2"/>
  <c r="M878" i="2" s="1"/>
  <c r="J878" i="2"/>
  <c r="B879" i="2"/>
  <c r="C879" i="2"/>
  <c r="D879" i="2"/>
  <c r="E879" i="2"/>
  <c r="F879" i="2"/>
  <c r="G879" i="2"/>
  <c r="I879" i="2"/>
  <c r="M879" i="2" s="1"/>
  <c r="J879" i="2"/>
  <c r="B880" i="2"/>
  <c r="C880" i="2"/>
  <c r="D880" i="2"/>
  <c r="E880" i="2"/>
  <c r="F880" i="2"/>
  <c r="G880" i="2"/>
  <c r="I880" i="2"/>
  <c r="M880" i="2" s="1"/>
  <c r="J880" i="2"/>
  <c r="B881" i="2"/>
  <c r="C881" i="2"/>
  <c r="D881" i="2"/>
  <c r="E881" i="2"/>
  <c r="F881" i="2"/>
  <c r="G881" i="2"/>
  <c r="H881" i="2"/>
  <c r="I881" i="2"/>
  <c r="M881" i="2" s="1"/>
  <c r="J881" i="2"/>
  <c r="B882" i="2"/>
  <c r="C882" i="2"/>
  <c r="D882" i="2"/>
  <c r="E882" i="2"/>
  <c r="F882" i="2"/>
  <c r="G882" i="2"/>
  <c r="I882" i="2"/>
  <c r="M882" i="2" s="1"/>
  <c r="J882" i="2"/>
  <c r="B883" i="2"/>
  <c r="C883" i="2"/>
  <c r="D883" i="2"/>
  <c r="E883" i="2"/>
  <c r="F883" i="2"/>
  <c r="G883" i="2"/>
  <c r="H883" i="2"/>
  <c r="I883" i="2"/>
  <c r="M883" i="2" s="1"/>
  <c r="J883" i="2"/>
  <c r="B884" i="2"/>
  <c r="C884" i="2"/>
  <c r="D884" i="2"/>
  <c r="E884" i="2"/>
  <c r="F884" i="2"/>
  <c r="G884" i="2"/>
  <c r="H884" i="2"/>
  <c r="I884" i="2"/>
  <c r="M884" i="2" s="1"/>
  <c r="J884" i="2"/>
  <c r="B885" i="2"/>
  <c r="C885" i="2"/>
  <c r="D885" i="2"/>
  <c r="E885" i="2"/>
  <c r="F885" i="2"/>
  <c r="G885" i="2"/>
  <c r="H885" i="2"/>
  <c r="I885" i="2"/>
  <c r="M885" i="2" s="1"/>
  <c r="J885" i="2"/>
  <c r="B886" i="2"/>
  <c r="C886" i="2"/>
  <c r="D886" i="2"/>
  <c r="E886" i="2"/>
  <c r="F886" i="2"/>
  <c r="G886" i="2"/>
  <c r="I886" i="2"/>
  <c r="M886" i="2" s="1"/>
  <c r="J886" i="2"/>
  <c r="B887" i="2"/>
  <c r="C887" i="2"/>
  <c r="D887" i="2"/>
  <c r="E887" i="2"/>
  <c r="F887" i="2"/>
  <c r="G887" i="2"/>
  <c r="I887" i="2"/>
  <c r="M887" i="2" s="1"/>
  <c r="J887" i="2"/>
  <c r="B888" i="2"/>
  <c r="C888" i="2"/>
  <c r="D888" i="2"/>
  <c r="E888" i="2"/>
  <c r="F888" i="2"/>
  <c r="G888" i="2"/>
  <c r="H888" i="2"/>
  <c r="I888" i="2"/>
  <c r="M888" i="2" s="1"/>
  <c r="J888" i="2"/>
  <c r="B889" i="2"/>
  <c r="C889" i="2"/>
  <c r="D889" i="2"/>
  <c r="E889" i="2"/>
  <c r="F889" i="2"/>
  <c r="G889" i="2"/>
  <c r="H889" i="2"/>
  <c r="I889" i="2"/>
  <c r="M889" i="2" s="1"/>
  <c r="J889" i="2"/>
  <c r="B890" i="2"/>
  <c r="C890" i="2"/>
  <c r="D890" i="2"/>
  <c r="E890" i="2"/>
  <c r="F890" i="2"/>
  <c r="G890" i="2"/>
  <c r="H890" i="2"/>
  <c r="I890" i="2"/>
  <c r="M890" i="2" s="1"/>
  <c r="J890" i="2"/>
  <c r="B891" i="2"/>
  <c r="C891" i="2"/>
  <c r="D891" i="2"/>
  <c r="E891" i="2"/>
  <c r="F891" i="2"/>
  <c r="G891" i="2"/>
  <c r="I891" i="2"/>
  <c r="M891" i="2" s="1"/>
  <c r="J891" i="2"/>
  <c r="B892" i="2"/>
  <c r="C892" i="2"/>
  <c r="D892" i="2"/>
  <c r="E892" i="2"/>
  <c r="F892" i="2"/>
  <c r="G892" i="2"/>
  <c r="H892" i="2"/>
  <c r="I892" i="2"/>
  <c r="M892" i="2" s="1"/>
  <c r="J892" i="2"/>
  <c r="B893" i="2"/>
  <c r="C893" i="2"/>
  <c r="D893" i="2"/>
  <c r="E893" i="2"/>
  <c r="F893" i="2"/>
  <c r="G893" i="2"/>
  <c r="I893" i="2"/>
  <c r="M893" i="2" s="1"/>
  <c r="J893" i="2"/>
  <c r="B894" i="2"/>
  <c r="C894" i="2"/>
  <c r="D894" i="2"/>
  <c r="E894" i="2"/>
  <c r="F894" i="2"/>
  <c r="G894" i="2"/>
  <c r="H894" i="2"/>
  <c r="I894" i="2"/>
  <c r="M894" i="2" s="1"/>
  <c r="J894" i="2"/>
  <c r="B895" i="2"/>
  <c r="C895" i="2"/>
  <c r="D895" i="2"/>
  <c r="E895" i="2"/>
  <c r="F895" i="2"/>
  <c r="G895" i="2"/>
  <c r="I895" i="2"/>
  <c r="M895" i="2" s="1"/>
  <c r="J895" i="2"/>
  <c r="B896" i="2"/>
  <c r="C896" i="2"/>
  <c r="D896" i="2"/>
  <c r="E896" i="2"/>
  <c r="F896" i="2"/>
  <c r="G896" i="2"/>
  <c r="H896" i="2"/>
  <c r="I896" i="2"/>
  <c r="M896" i="2" s="1"/>
  <c r="J896" i="2"/>
  <c r="B897" i="2"/>
  <c r="C897" i="2"/>
  <c r="D897" i="2"/>
  <c r="E897" i="2"/>
  <c r="F897" i="2"/>
  <c r="G897" i="2"/>
  <c r="H897" i="2"/>
  <c r="I897" i="2"/>
  <c r="M897" i="2" s="1"/>
  <c r="J897" i="2"/>
  <c r="B898" i="2"/>
  <c r="C898" i="2"/>
  <c r="D898" i="2"/>
  <c r="E898" i="2"/>
  <c r="F898" i="2"/>
  <c r="G898" i="2"/>
  <c r="H898" i="2"/>
  <c r="I898" i="2"/>
  <c r="M898" i="2" s="1"/>
  <c r="J898" i="2"/>
  <c r="B899" i="2"/>
  <c r="C899" i="2"/>
  <c r="D899" i="2"/>
  <c r="E899" i="2"/>
  <c r="F899" i="2"/>
  <c r="G899" i="2"/>
  <c r="H899" i="2"/>
  <c r="I899" i="2"/>
  <c r="M899" i="2" s="1"/>
  <c r="J899" i="2"/>
  <c r="B900" i="2"/>
  <c r="C900" i="2"/>
  <c r="D900" i="2"/>
  <c r="E900" i="2"/>
  <c r="F900" i="2"/>
  <c r="G900" i="2"/>
  <c r="H900" i="2"/>
  <c r="I900" i="2"/>
  <c r="M900" i="2" s="1"/>
  <c r="J900" i="2"/>
  <c r="B901" i="2"/>
  <c r="C901" i="2"/>
  <c r="D901" i="2"/>
  <c r="E901" i="2"/>
  <c r="F901" i="2"/>
  <c r="G901" i="2"/>
  <c r="H901" i="2"/>
  <c r="I901" i="2"/>
  <c r="M901" i="2" s="1"/>
  <c r="J901" i="2"/>
  <c r="B902" i="2"/>
  <c r="C902" i="2"/>
  <c r="D902" i="2"/>
  <c r="E902" i="2"/>
  <c r="F902" i="2"/>
  <c r="G902" i="2"/>
  <c r="I902" i="2"/>
  <c r="M902" i="2" s="1"/>
  <c r="J902" i="2"/>
  <c r="B903" i="2"/>
  <c r="C903" i="2"/>
  <c r="D903" i="2"/>
  <c r="E903" i="2"/>
  <c r="F903" i="2"/>
  <c r="G903" i="2"/>
  <c r="H903" i="2"/>
  <c r="I903" i="2"/>
  <c r="M903" i="2" s="1"/>
  <c r="J903" i="2"/>
  <c r="B904" i="2"/>
  <c r="C904" i="2"/>
  <c r="D904" i="2"/>
  <c r="E904" i="2"/>
  <c r="F904" i="2"/>
  <c r="G904" i="2"/>
  <c r="H904" i="2"/>
  <c r="I904" i="2"/>
  <c r="M904" i="2" s="1"/>
  <c r="J904" i="2"/>
  <c r="B905" i="2"/>
  <c r="C905" i="2"/>
  <c r="D905" i="2"/>
  <c r="E905" i="2"/>
  <c r="F905" i="2"/>
  <c r="G905" i="2"/>
  <c r="I905" i="2"/>
  <c r="M905" i="2" s="1"/>
  <c r="J905" i="2"/>
  <c r="B906" i="2"/>
  <c r="C906" i="2"/>
  <c r="D906" i="2"/>
  <c r="E906" i="2"/>
  <c r="F906" i="2"/>
  <c r="G906" i="2"/>
  <c r="I906" i="2"/>
  <c r="M906" i="2" s="1"/>
  <c r="J906" i="2"/>
  <c r="B907" i="2"/>
  <c r="C907" i="2"/>
  <c r="D907" i="2"/>
  <c r="E907" i="2"/>
  <c r="F907" i="2"/>
  <c r="G907" i="2"/>
  <c r="I907" i="2"/>
  <c r="M907" i="2" s="1"/>
  <c r="J907" i="2"/>
  <c r="B908" i="2"/>
  <c r="C908" i="2"/>
  <c r="D908" i="2"/>
  <c r="E908" i="2"/>
  <c r="F908" i="2"/>
  <c r="G908" i="2"/>
  <c r="H908" i="2"/>
  <c r="I908" i="2"/>
  <c r="M908" i="2" s="1"/>
  <c r="J908" i="2"/>
  <c r="B909" i="2"/>
  <c r="C909" i="2"/>
  <c r="D909" i="2"/>
  <c r="E909" i="2"/>
  <c r="F909" i="2"/>
  <c r="G909" i="2"/>
  <c r="H909" i="2"/>
  <c r="I909" i="2"/>
  <c r="M909" i="2" s="1"/>
  <c r="J909" i="2"/>
  <c r="B910" i="2"/>
  <c r="C910" i="2"/>
  <c r="D910" i="2"/>
  <c r="E910" i="2"/>
  <c r="F910" i="2"/>
  <c r="G910" i="2"/>
  <c r="I910" i="2"/>
  <c r="M910" i="2" s="1"/>
  <c r="J910" i="2"/>
  <c r="B911" i="2"/>
  <c r="C911" i="2"/>
  <c r="D911" i="2"/>
  <c r="E911" i="2"/>
  <c r="F911" i="2"/>
  <c r="G911" i="2"/>
  <c r="I911" i="2"/>
  <c r="M911" i="2" s="1"/>
  <c r="J911" i="2"/>
  <c r="B912" i="2"/>
  <c r="C912" i="2"/>
  <c r="D912" i="2"/>
  <c r="E912" i="2"/>
  <c r="F912" i="2"/>
  <c r="G912" i="2"/>
  <c r="H912" i="2"/>
  <c r="I912" i="2"/>
  <c r="M912" i="2" s="1"/>
  <c r="J912" i="2"/>
  <c r="B913" i="2"/>
  <c r="C913" i="2"/>
  <c r="D913" i="2"/>
  <c r="E913" i="2"/>
  <c r="F913" i="2"/>
  <c r="G913" i="2"/>
  <c r="H913" i="2"/>
  <c r="I913" i="2"/>
  <c r="M913" i="2" s="1"/>
  <c r="J913" i="2"/>
  <c r="B914" i="2"/>
  <c r="C914" i="2"/>
  <c r="D914" i="2"/>
  <c r="E914" i="2"/>
  <c r="F914" i="2"/>
  <c r="G914" i="2"/>
  <c r="H914" i="2"/>
  <c r="I914" i="2"/>
  <c r="M914" i="2" s="1"/>
  <c r="J914" i="2"/>
  <c r="B915" i="2"/>
  <c r="C915" i="2"/>
  <c r="D915" i="2"/>
  <c r="E915" i="2"/>
  <c r="F915" i="2"/>
  <c r="G915" i="2"/>
  <c r="I915" i="2"/>
  <c r="M915" i="2" s="1"/>
  <c r="J915" i="2"/>
  <c r="B916" i="2"/>
  <c r="C916" i="2"/>
  <c r="D916" i="2"/>
  <c r="E916" i="2"/>
  <c r="F916" i="2"/>
  <c r="G916" i="2"/>
  <c r="I916" i="2"/>
  <c r="M916" i="2" s="1"/>
  <c r="J916" i="2"/>
  <c r="B917" i="2"/>
  <c r="C917" i="2"/>
  <c r="D917" i="2"/>
  <c r="E917" i="2"/>
  <c r="F917" i="2"/>
  <c r="G917" i="2"/>
  <c r="I917" i="2"/>
  <c r="M917" i="2" s="1"/>
  <c r="J917" i="2"/>
  <c r="B918" i="2"/>
  <c r="C918" i="2"/>
  <c r="D918" i="2"/>
  <c r="E918" i="2"/>
  <c r="F918" i="2"/>
  <c r="G918" i="2"/>
  <c r="I918" i="2"/>
  <c r="M918" i="2" s="1"/>
  <c r="J918" i="2"/>
  <c r="B919" i="2"/>
  <c r="C919" i="2"/>
  <c r="D919" i="2"/>
  <c r="E919" i="2"/>
  <c r="F919" i="2"/>
  <c r="G919" i="2"/>
  <c r="H919" i="2"/>
  <c r="I919" i="2"/>
  <c r="M919" i="2" s="1"/>
  <c r="J919" i="2"/>
  <c r="B920" i="2"/>
  <c r="C920" i="2"/>
  <c r="D920" i="2"/>
  <c r="E920" i="2"/>
  <c r="F920" i="2"/>
  <c r="G920" i="2"/>
  <c r="H920" i="2"/>
  <c r="I920" i="2"/>
  <c r="M920" i="2" s="1"/>
  <c r="J920" i="2"/>
  <c r="B921" i="2"/>
  <c r="C921" i="2"/>
  <c r="D921" i="2"/>
  <c r="E921" i="2"/>
  <c r="F921" i="2"/>
  <c r="G921" i="2"/>
  <c r="I921" i="2"/>
  <c r="M921" i="2" s="1"/>
  <c r="J921" i="2"/>
  <c r="B922" i="2"/>
  <c r="C922" i="2"/>
  <c r="D922" i="2"/>
  <c r="E922" i="2"/>
  <c r="F922" i="2"/>
  <c r="G922" i="2"/>
  <c r="I922" i="2"/>
  <c r="M922" i="2" s="1"/>
  <c r="J922" i="2"/>
  <c r="B923" i="2"/>
  <c r="C923" i="2"/>
  <c r="D923" i="2"/>
  <c r="E923" i="2"/>
  <c r="F923" i="2"/>
  <c r="G923" i="2"/>
  <c r="I923" i="2"/>
  <c r="M923" i="2" s="1"/>
  <c r="J923" i="2"/>
  <c r="B924" i="2"/>
  <c r="C924" i="2"/>
  <c r="D924" i="2"/>
  <c r="E924" i="2"/>
  <c r="F924" i="2"/>
  <c r="G924" i="2"/>
  <c r="I924" i="2"/>
  <c r="M924" i="2" s="1"/>
  <c r="J924" i="2"/>
  <c r="B925" i="2"/>
  <c r="C925" i="2"/>
  <c r="D925" i="2"/>
  <c r="E925" i="2"/>
  <c r="F925" i="2"/>
  <c r="G925" i="2"/>
  <c r="I925" i="2"/>
  <c r="M925" i="2" s="1"/>
  <c r="J925" i="2"/>
  <c r="B926" i="2"/>
  <c r="C926" i="2"/>
  <c r="D926" i="2"/>
  <c r="E926" i="2"/>
  <c r="F926" i="2"/>
  <c r="G926" i="2"/>
  <c r="I926" i="2"/>
  <c r="M926" i="2" s="1"/>
  <c r="J926" i="2"/>
  <c r="B927" i="2"/>
  <c r="C927" i="2"/>
  <c r="D927" i="2"/>
  <c r="E927" i="2"/>
  <c r="F927" i="2"/>
  <c r="G927" i="2"/>
  <c r="I927" i="2"/>
  <c r="M927" i="2" s="1"/>
  <c r="J927" i="2"/>
  <c r="B928" i="2"/>
  <c r="C928" i="2"/>
  <c r="D928" i="2"/>
  <c r="E928" i="2"/>
  <c r="F928" i="2"/>
  <c r="G928" i="2"/>
  <c r="I928" i="2"/>
  <c r="M928" i="2" s="1"/>
  <c r="J928" i="2"/>
  <c r="B929" i="2"/>
  <c r="C929" i="2"/>
  <c r="D929" i="2"/>
  <c r="E929" i="2"/>
  <c r="F929" i="2"/>
  <c r="G929" i="2"/>
  <c r="I929" i="2"/>
  <c r="M929" i="2" s="1"/>
  <c r="J929" i="2"/>
  <c r="B930" i="2"/>
  <c r="C930" i="2"/>
  <c r="D930" i="2"/>
  <c r="E930" i="2"/>
  <c r="F930" i="2"/>
  <c r="G930" i="2"/>
  <c r="H930" i="2"/>
  <c r="I930" i="2"/>
  <c r="M930" i="2" s="1"/>
  <c r="J930" i="2"/>
  <c r="B931" i="2"/>
  <c r="C931" i="2"/>
  <c r="D931" i="2"/>
  <c r="E931" i="2"/>
  <c r="F931" i="2"/>
  <c r="G931" i="2"/>
  <c r="I931" i="2"/>
  <c r="M931" i="2" s="1"/>
  <c r="J931" i="2"/>
  <c r="B932" i="2"/>
  <c r="C932" i="2"/>
  <c r="D932" i="2"/>
  <c r="E932" i="2"/>
  <c r="F932" i="2"/>
  <c r="G932" i="2"/>
  <c r="H932" i="2"/>
  <c r="I932" i="2"/>
  <c r="M932" i="2" s="1"/>
  <c r="J932" i="2"/>
  <c r="B933" i="2"/>
  <c r="C933" i="2"/>
  <c r="D933" i="2"/>
  <c r="E933" i="2"/>
  <c r="F933" i="2"/>
  <c r="G933" i="2"/>
  <c r="I933" i="2"/>
  <c r="M933" i="2" s="1"/>
  <c r="J933" i="2"/>
  <c r="B934" i="2"/>
  <c r="C934" i="2"/>
  <c r="D934" i="2"/>
  <c r="E934" i="2"/>
  <c r="F934" i="2"/>
  <c r="G934" i="2"/>
  <c r="I934" i="2"/>
  <c r="M934" i="2" s="1"/>
  <c r="J934" i="2"/>
  <c r="B935" i="2"/>
  <c r="C935" i="2"/>
  <c r="D935" i="2"/>
  <c r="E935" i="2"/>
  <c r="F935" i="2"/>
  <c r="G935" i="2"/>
  <c r="I935" i="2"/>
  <c r="M935" i="2" s="1"/>
  <c r="J935" i="2"/>
  <c r="B936" i="2"/>
  <c r="C936" i="2"/>
  <c r="D936" i="2"/>
  <c r="E936" i="2"/>
  <c r="F936" i="2"/>
  <c r="G936" i="2"/>
  <c r="I936" i="2"/>
  <c r="M936" i="2" s="1"/>
  <c r="J936" i="2"/>
  <c r="B937" i="2"/>
  <c r="C937" i="2"/>
  <c r="D937" i="2"/>
  <c r="E937" i="2"/>
  <c r="F937" i="2"/>
  <c r="G937" i="2"/>
  <c r="I937" i="2"/>
  <c r="M937" i="2" s="1"/>
  <c r="J937" i="2"/>
  <c r="B938" i="2"/>
  <c r="C938" i="2"/>
  <c r="D938" i="2"/>
  <c r="E938" i="2"/>
  <c r="F938" i="2"/>
  <c r="G938" i="2"/>
  <c r="I938" i="2"/>
  <c r="M938" i="2" s="1"/>
  <c r="J938" i="2"/>
  <c r="B939" i="2"/>
  <c r="C939" i="2"/>
  <c r="D939" i="2"/>
  <c r="E939" i="2"/>
  <c r="F939" i="2"/>
  <c r="G939" i="2"/>
  <c r="I939" i="2"/>
  <c r="M939" i="2" s="1"/>
  <c r="J939" i="2"/>
  <c r="B940" i="2"/>
  <c r="C940" i="2"/>
  <c r="D940" i="2"/>
  <c r="E940" i="2"/>
  <c r="F940" i="2"/>
  <c r="G940" i="2"/>
  <c r="H940" i="2"/>
  <c r="I940" i="2"/>
  <c r="M940" i="2" s="1"/>
  <c r="J940" i="2"/>
  <c r="B941" i="2"/>
  <c r="C941" i="2"/>
  <c r="D941" i="2"/>
  <c r="E941" i="2"/>
  <c r="F941" i="2"/>
  <c r="G941" i="2"/>
  <c r="H941" i="2"/>
  <c r="I941" i="2"/>
  <c r="M941" i="2" s="1"/>
  <c r="J941" i="2"/>
  <c r="B942" i="2"/>
  <c r="C942" i="2"/>
  <c r="D942" i="2"/>
  <c r="E942" i="2"/>
  <c r="F942" i="2"/>
  <c r="G942" i="2"/>
  <c r="H942" i="2"/>
  <c r="I942" i="2"/>
  <c r="M942" i="2" s="1"/>
  <c r="J942" i="2"/>
  <c r="B943" i="2"/>
  <c r="C943" i="2"/>
  <c r="D943" i="2"/>
  <c r="E943" i="2"/>
  <c r="F943" i="2"/>
  <c r="G943" i="2"/>
  <c r="I943" i="2"/>
  <c r="M943" i="2" s="1"/>
  <c r="J943" i="2"/>
  <c r="B944" i="2"/>
  <c r="C944" i="2"/>
  <c r="D944" i="2"/>
  <c r="E944" i="2"/>
  <c r="F944" i="2"/>
  <c r="G944" i="2"/>
  <c r="H944" i="2"/>
  <c r="I944" i="2"/>
  <c r="M944" i="2" s="1"/>
  <c r="J944" i="2"/>
  <c r="B945" i="2"/>
  <c r="C945" i="2"/>
  <c r="D945" i="2"/>
  <c r="E945" i="2"/>
  <c r="F945" i="2"/>
  <c r="G945" i="2"/>
  <c r="I945" i="2"/>
  <c r="M945" i="2" s="1"/>
  <c r="J945" i="2"/>
  <c r="B946" i="2"/>
  <c r="C946" i="2"/>
  <c r="D946" i="2"/>
  <c r="E946" i="2"/>
  <c r="F946" i="2"/>
  <c r="G946" i="2"/>
  <c r="I946" i="2"/>
  <c r="M946" i="2" s="1"/>
  <c r="J946" i="2"/>
  <c r="B947" i="2"/>
  <c r="C947" i="2"/>
  <c r="D947" i="2"/>
  <c r="E947" i="2"/>
  <c r="F947" i="2"/>
  <c r="G947" i="2"/>
  <c r="I947" i="2"/>
  <c r="M947" i="2" s="1"/>
  <c r="J947" i="2"/>
  <c r="B948" i="2"/>
  <c r="C948" i="2"/>
  <c r="D948" i="2"/>
  <c r="E948" i="2"/>
  <c r="F948" i="2"/>
  <c r="G948" i="2"/>
  <c r="I948" i="2"/>
  <c r="M948" i="2" s="1"/>
  <c r="J948" i="2"/>
  <c r="B949" i="2"/>
  <c r="C949" i="2"/>
  <c r="D949" i="2"/>
  <c r="E949" i="2"/>
  <c r="F949" i="2"/>
  <c r="G949" i="2"/>
  <c r="I949" i="2"/>
  <c r="M949" i="2" s="1"/>
  <c r="J949" i="2"/>
  <c r="B950" i="2"/>
  <c r="C950" i="2"/>
  <c r="D950" i="2"/>
  <c r="E950" i="2"/>
  <c r="F950" i="2"/>
  <c r="G950" i="2"/>
  <c r="I950" i="2"/>
  <c r="M950" i="2" s="1"/>
  <c r="J950" i="2"/>
  <c r="B951" i="2"/>
  <c r="C951" i="2"/>
  <c r="D951" i="2"/>
  <c r="E951" i="2"/>
  <c r="F951" i="2"/>
  <c r="G951" i="2"/>
  <c r="I951" i="2"/>
  <c r="M951" i="2" s="1"/>
  <c r="J951" i="2"/>
  <c r="B952" i="2"/>
  <c r="C952" i="2"/>
  <c r="D952" i="2"/>
  <c r="E952" i="2"/>
  <c r="F952" i="2"/>
  <c r="G952" i="2"/>
  <c r="H952" i="2"/>
  <c r="I952" i="2"/>
  <c r="M952" i="2" s="1"/>
  <c r="J952" i="2"/>
  <c r="B953" i="2"/>
  <c r="C953" i="2"/>
  <c r="D953" i="2"/>
  <c r="E953" i="2"/>
  <c r="F953" i="2"/>
  <c r="G953" i="2"/>
  <c r="H953" i="2"/>
  <c r="I953" i="2"/>
  <c r="M953" i="2" s="1"/>
  <c r="J953" i="2"/>
  <c r="B954" i="2"/>
  <c r="C954" i="2"/>
  <c r="D954" i="2"/>
  <c r="E954" i="2"/>
  <c r="F954" i="2"/>
  <c r="G954" i="2"/>
  <c r="I954" i="2"/>
  <c r="M954" i="2" s="1"/>
  <c r="J954" i="2"/>
  <c r="B955" i="2"/>
  <c r="C955" i="2"/>
  <c r="D955" i="2"/>
  <c r="E955" i="2"/>
  <c r="F955" i="2"/>
  <c r="G955" i="2"/>
  <c r="H955" i="2"/>
  <c r="I955" i="2"/>
  <c r="M955" i="2" s="1"/>
  <c r="J955" i="2"/>
  <c r="B956" i="2"/>
  <c r="C956" i="2"/>
  <c r="D956" i="2"/>
  <c r="E956" i="2"/>
  <c r="F956" i="2"/>
  <c r="G956" i="2"/>
  <c r="I956" i="2"/>
  <c r="M956" i="2" s="1"/>
  <c r="J956" i="2"/>
  <c r="B957" i="2"/>
  <c r="C957" i="2"/>
  <c r="D957" i="2"/>
  <c r="E957" i="2"/>
  <c r="F957" i="2"/>
  <c r="G957" i="2"/>
  <c r="H957" i="2"/>
  <c r="I957" i="2"/>
  <c r="M957" i="2" s="1"/>
  <c r="J957" i="2"/>
  <c r="B958" i="2"/>
  <c r="C958" i="2"/>
  <c r="D958" i="2"/>
  <c r="E958" i="2"/>
  <c r="F958" i="2"/>
  <c r="G958" i="2"/>
  <c r="I958" i="2"/>
  <c r="M958" i="2" s="1"/>
  <c r="J958" i="2"/>
  <c r="B959" i="2"/>
  <c r="C959" i="2"/>
  <c r="D959" i="2"/>
  <c r="E959" i="2"/>
  <c r="F959" i="2"/>
  <c r="G959" i="2"/>
  <c r="I959" i="2"/>
  <c r="M959" i="2" s="1"/>
  <c r="J959" i="2"/>
  <c r="B960" i="2"/>
  <c r="C960" i="2"/>
  <c r="D960" i="2"/>
  <c r="E960" i="2"/>
  <c r="F960" i="2"/>
  <c r="G960" i="2"/>
  <c r="H960" i="2"/>
  <c r="I960" i="2"/>
  <c r="M960" i="2" s="1"/>
  <c r="J960" i="2"/>
  <c r="B961" i="2"/>
  <c r="C961" i="2"/>
  <c r="D961" i="2"/>
  <c r="E961" i="2"/>
  <c r="F961" i="2"/>
  <c r="G961" i="2"/>
  <c r="I961" i="2"/>
  <c r="M961" i="2" s="1"/>
  <c r="J961" i="2"/>
  <c r="B962" i="2"/>
  <c r="C962" i="2"/>
  <c r="D962" i="2"/>
  <c r="E962" i="2"/>
  <c r="F962" i="2"/>
  <c r="G962" i="2"/>
  <c r="I962" i="2"/>
  <c r="M962" i="2" s="1"/>
  <c r="J962" i="2"/>
  <c r="B963" i="2"/>
  <c r="C963" i="2"/>
  <c r="D963" i="2"/>
  <c r="E963" i="2"/>
  <c r="F963" i="2"/>
  <c r="G963" i="2"/>
  <c r="H963" i="2"/>
  <c r="I963" i="2"/>
  <c r="M963" i="2" s="1"/>
  <c r="J963" i="2"/>
  <c r="B964" i="2"/>
  <c r="C964" i="2"/>
  <c r="D964" i="2"/>
  <c r="E964" i="2"/>
  <c r="F964" i="2"/>
  <c r="G964" i="2"/>
  <c r="I964" i="2"/>
  <c r="M964" i="2" s="1"/>
  <c r="J964" i="2"/>
  <c r="B965" i="2"/>
  <c r="C965" i="2"/>
  <c r="D965" i="2"/>
  <c r="E965" i="2"/>
  <c r="F965" i="2"/>
  <c r="G965" i="2"/>
  <c r="I965" i="2"/>
  <c r="M965" i="2" s="1"/>
  <c r="J965" i="2"/>
  <c r="B966" i="2"/>
  <c r="C966" i="2"/>
  <c r="D966" i="2"/>
  <c r="E966" i="2"/>
  <c r="F966" i="2"/>
  <c r="G966" i="2"/>
  <c r="I966" i="2"/>
  <c r="M966" i="2" s="1"/>
  <c r="J966" i="2"/>
  <c r="B967" i="2"/>
  <c r="C967" i="2"/>
  <c r="D967" i="2"/>
  <c r="E967" i="2"/>
  <c r="F967" i="2"/>
  <c r="G967" i="2"/>
  <c r="I967" i="2"/>
  <c r="M967" i="2" s="1"/>
  <c r="J967" i="2"/>
  <c r="B968" i="2"/>
  <c r="C968" i="2"/>
  <c r="D968" i="2"/>
  <c r="E968" i="2"/>
  <c r="F968" i="2"/>
  <c r="G968" i="2"/>
  <c r="H968" i="2"/>
  <c r="I968" i="2"/>
  <c r="M968" i="2" s="1"/>
  <c r="J968" i="2"/>
  <c r="B969" i="2"/>
  <c r="C969" i="2"/>
  <c r="D969" i="2"/>
  <c r="E969" i="2"/>
  <c r="F969" i="2"/>
  <c r="G969" i="2"/>
  <c r="H969" i="2"/>
  <c r="I969" i="2"/>
  <c r="M969" i="2" s="1"/>
  <c r="J969" i="2"/>
  <c r="B970" i="2"/>
  <c r="C970" i="2"/>
  <c r="D970" i="2"/>
  <c r="E970" i="2"/>
  <c r="F970" i="2"/>
  <c r="G970" i="2"/>
  <c r="I970" i="2"/>
  <c r="M970" i="2" s="1"/>
  <c r="J970" i="2"/>
  <c r="B971" i="2"/>
  <c r="C971" i="2"/>
  <c r="D971" i="2"/>
  <c r="E971" i="2"/>
  <c r="F971" i="2"/>
  <c r="G971" i="2"/>
  <c r="I971" i="2"/>
  <c r="M971" i="2" s="1"/>
  <c r="J971" i="2"/>
  <c r="B972" i="2"/>
  <c r="C972" i="2"/>
  <c r="D972" i="2"/>
  <c r="E972" i="2"/>
  <c r="F972" i="2"/>
  <c r="G972" i="2"/>
  <c r="I972" i="2"/>
  <c r="M972" i="2" s="1"/>
  <c r="J972" i="2"/>
  <c r="B973" i="2"/>
  <c r="C973" i="2"/>
  <c r="D973" i="2"/>
  <c r="E973" i="2"/>
  <c r="F973" i="2"/>
  <c r="G973" i="2"/>
  <c r="I973" i="2"/>
  <c r="M973" i="2" s="1"/>
  <c r="J973" i="2"/>
  <c r="B974" i="2"/>
  <c r="C974" i="2"/>
  <c r="D974" i="2"/>
  <c r="E974" i="2"/>
  <c r="F974" i="2"/>
  <c r="G974" i="2"/>
  <c r="H974" i="2"/>
  <c r="I974" i="2"/>
  <c r="M974" i="2" s="1"/>
  <c r="J974" i="2"/>
  <c r="B975" i="2"/>
  <c r="C975" i="2"/>
  <c r="D975" i="2"/>
  <c r="E975" i="2"/>
  <c r="F975" i="2"/>
  <c r="G975" i="2"/>
  <c r="I975" i="2"/>
  <c r="M975" i="2" s="1"/>
  <c r="J975" i="2"/>
  <c r="B976" i="2"/>
  <c r="C976" i="2"/>
  <c r="D976" i="2"/>
  <c r="E976" i="2"/>
  <c r="F976" i="2"/>
  <c r="G976" i="2"/>
  <c r="H976" i="2"/>
  <c r="I976" i="2"/>
  <c r="M976" i="2" s="1"/>
  <c r="J976" i="2"/>
  <c r="B977" i="2"/>
  <c r="C977" i="2"/>
  <c r="D977" i="2"/>
  <c r="E977" i="2"/>
  <c r="F977" i="2"/>
  <c r="G977" i="2"/>
  <c r="I977" i="2"/>
  <c r="M977" i="2" s="1"/>
  <c r="J977" i="2"/>
  <c r="B978" i="2"/>
  <c r="C978" i="2"/>
  <c r="D978" i="2"/>
  <c r="E978" i="2"/>
  <c r="F978" i="2"/>
  <c r="G978" i="2"/>
  <c r="I978" i="2"/>
  <c r="M978" i="2" s="1"/>
  <c r="J978" i="2"/>
  <c r="B979" i="2"/>
  <c r="C979" i="2"/>
  <c r="D979" i="2"/>
  <c r="E979" i="2"/>
  <c r="F979" i="2"/>
  <c r="G979" i="2"/>
  <c r="I979" i="2"/>
  <c r="M979" i="2" s="1"/>
  <c r="J979" i="2"/>
  <c r="B980" i="2"/>
  <c r="C980" i="2"/>
  <c r="D980" i="2"/>
  <c r="E980" i="2"/>
  <c r="F980" i="2"/>
  <c r="G980" i="2"/>
  <c r="I980" i="2"/>
  <c r="M980" i="2" s="1"/>
  <c r="J980" i="2"/>
  <c r="B981" i="2"/>
  <c r="C981" i="2"/>
  <c r="D981" i="2"/>
  <c r="E981" i="2"/>
  <c r="F981" i="2"/>
  <c r="G981" i="2"/>
  <c r="H981" i="2"/>
  <c r="I981" i="2"/>
  <c r="M981" i="2" s="1"/>
  <c r="J981" i="2"/>
  <c r="B982" i="2"/>
  <c r="C982" i="2"/>
  <c r="D982" i="2"/>
  <c r="E982" i="2"/>
  <c r="F982" i="2"/>
  <c r="G982" i="2"/>
  <c r="H982" i="2"/>
  <c r="I982" i="2"/>
  <c r="M982" i="2" s="1"/>
  <c r="J982" i="2"/>
  <c r="B983" i="2"/>
  <c r="C983" i="2"/>
  <c r="D983" i="2"/>
  <c r="E983" i="2"/>
  <c r="F983" i="2"/>
  <c r="G983" i="2"/>
  <c r="H983" i="2"/>
  <c r="I983" i="2"/>
  <c r="M983" i="2" s="1"/>
  <c r="J983" i="2"/>
  <c r="B984" i="2"/>
  <c r="C984" i="2"/>
  <c r="D984" i="2"/>
  <c r="E984" i="2"/>
  <c r="F984" i="2"/>
  <c r="G984" i="2"/>
  <c r="H984" i="2"/>
  <c r="I984" i="2"/>
  <c r="M984" i="2" s="1"/>
  <c r="J984" i="2"/>
  <c r="B985" i="2"/>
  <c r="C985" i="2"/>
  <c r="D985" i="2"/>
  <c r="E985" i="2"/>
  <c r="F985" i="2"/>
  <c r="G985" i="2"/>
  <c r="H985" i="2"/>
  <c r="I985" i="2"/>
  <c r="M985" i="2" s="1"/>
  <c r="J985" i="2"/>
  <c r="B986" i="2"/>
  <c r="C986" i="2"/>
  <c r="D986" i="2"/>
  <c r="E986" i="2"/>
  <c r="F986" i="2"/>
  <c r="G986" i="2"/>
  <c r="I986" i="2"/>
  <c r="M986" i="2" s="1"/>
  <c r="J986" i="2"/>
  <c r="B987" i="2"/>
  <c r="C987" i="2"/>
  <c r="D987" i="2"/>
  <c r="E987" i="2"/>
  <c r="F987" i="2"/>
  <c r="G987" i="2"/>
  <c r="I987" i="2"/>
  <c r="M987" i="2" s="1"/>
  <c r="J987" i="2"/>
  <c r="B988" i="2"/>
  <c r="C988" i="2"/>
  <c r="D988" i="2"/>
  <c r="E988" i="2"/>
  <c r="F988" i="2"/>
  <c r="G988" i="2"/>
  <c r="I988" i="2"/>
  <c r="M988" i="2" s="1"/>
  <c r="J988" i="2"/>
  <c r="B989" i="2"/>
  <c r="C989" i="2"/>
  <c r="D989" i="2"/>
  <c r="E989" i="2"/>
  <c r="F989" i="2"/>
  <c r="G989" i="2"/>
  <c r="H989" i="2"/>
  <c r="I989" i="2"/>
  <c r="M989" i="2" s="1"/>
  <c r="J989" i="2"/>
  <c r="B990" i="2"/>
  <c r="C990" i="2"/>
  <c r="D990" i="2"/>
  <c r="E990" i="2"/>
  <c r="F990" i="2"/>
  <c r="G990" i="2"/>
  <c r="H990" i="2"/>
  <c r="I990" i="2"/>
  <c r="M990" i="2" s="1"/>
  <c r="J990" i="2"/>
  <c r="B991" i="2"/>
  <c r="C991" i="2"/>
  <c r="D991" i="2"/>
  <c r="E991" i="2"/>
  <c r="F991" i="2"/>
  <c r="G991" i="2"/>
  <c r="I991" i="2"/>
  <c r="M991" i="2" s="1"/>
  <c r="J991" i="2"/>
  <c r="B992" i="2"/>
  <c r="C992" i="2"/>
  <c r="D992" i="2"/>
  <c r="E992" i="2"/>
  <c r="F992" i="2"/>
  <c r="G992" i="2"/>
  <c r="I992" i="2"/>
  <c r="M992" i="2" s="1"/>
  <c r="J992" i="2"/>
  <c r="B993" i="2"/>
  <c r="C993" i="2"/>
  <c r="D993" i="2"/>
  <c r="E993" i="2"/>
  <c r="F993" i="2"/>
  <c r="G993" i="2"/>
  <c r="I993" i="2"/>
  <c r="M993" i="2" s="1"/>
  <c r="J993" i="2"/>
  <c r="B994" i="2"/>
  <c r="C994" i="2"/>
  <c r="D994" i="2"/>
  <c r="E994" i="2"/>
  <c r="F994" i="2"/>
  <c r="G994" i="2"/>
  <c r="I994" i="2"/>
  <c r="M994" i="2" s="1"/>
  <c r="J994" i="2"/>
  <c r="B995" i="2"/>
  <c r="C995" i="2"/>
  <c r="D995" i="2"/>
  <c r="E995" i="2"/>
  <c r="F995" i="2"/>
  <c r="G995" i="2"/>
  <c r="I995" i="2"/>
  <c r="M995" i="2" s="1"/>
  <c r="J995" i="2"/>
  <c r="B996" i="2"/>
  <c r="C996" i="2"/>
  <c r="D996" i="2"/>
  <c r="E996" i="2"/>
  <c r="F996" i="2"/>
  <c r="G996" i="2"/>
  <c r="I996" i="2"/>
  <c r="M996" i="2" s="1"/>
  <c r="J996" i="2"/>
  <c r="B997" i="2"/>
  <c r="C997" i="2"/>
  <c r="D997" i="2"/>
  <c r="E997" i="2"/>
  <c r="F997" i="2"/>
  <c r="G997" i="2"/>
  <c r="H997" i="2"/>
  <c r="I997" i="2"/>
  <c r="M997" i="2" s="1"/>
  <c r="J997" i="2"/>
  <c r="B998" i="2"/>
  <c r="C998" i="2"/>
  <c r="D998" i="2"/>
  <c r="E998" i="2"/>
  <c r="F998" i="2"/>
  <c r="G998" i="2"/>
  <c r="H998" i="2"/>
  <c r="I998" i="2"/>
  <c r="M998" i="2" s="1"/>
  <c r="J998" i="2"/>
  <c r="B999" i="2"/>
  <c r="C999" i="2"/>
  <c r="D999" i="2"/>
  <c r="E999" i="2"/>
  <c r="F999" i="2"/>
  <c r="G999" i="2"/>
  <c r="I999" i="2"/>
  <c r="M999" i="2" s="1"/>
  <c r="J999" i="2"/>
  <c r="B1000" i="2"/>
  <c r="C1000" i="2"/>
  <c r="D1000" i="2"/>
  <c r="E1000" i="2"/>
  <c r="F1000" i="2"/>
  <c r="G1000" i="2"/>
  <c r="I1000" i="2"/>
  <c r="M1000" i="2" s="1"/>
  <c r="J1000" i="2"/>
  <c r="B1001" i="2"/>
  <c r="C1001" i="2"/>
  <c r="D1001" i="2"/>
  <c r="E1001" i="2"/>
  <c r="F1001" i="2"/>
  <c r="G1001" i="2"/>
  <c r="I1001" i="2"/>
  <c r="M1001" i="2" s="1"/>
  <c r="J1001" i="2"/>
  <c r="B2" i="2"/>
  <c r="C2" i="2"/>
  <c r="D2" i="2"/>
  <c r="E2" i="2"/>
  <c r="F2" i="2"/>
  <c r="I2" i="2"/>
  <c r="M2" i="2" s="1"/>
  <c r="J2" i="2"/>
  <c r="B3" i="2"/>
  <c r="C3" i="2"/>
  <c r="D3" i="2"/>
  <c r="E3" i="2"/>
  <c r="F3" i="2"/>
  <c r="G3" i="2"/>
  <c r="I3" i="2"/>
  <c r="J3" i="2"/>
  <c r="B4" i="2"/>
  <c r="C4" i="2"/>
  <c r="D4" i="2"/>
  <c r="E4" i="2"/>
  <c r="F4" i="2"/>
  <c r="G4" i="2"/>
  <c r="I4" i="2"/>
  <c r="J4" i="2"/>
  <c r="B5" i="2"/>
  <c r="C5" i="2"/>
  <c r="D5" i="2"/>
  <c r="E5" i="2"/>
  <c r="F5" i="2"/>
  <c r="G5" i="2"/>
  <c r="I5" i="2"/>
  <c r="J5" i="2"/>
  <c r="B6" i="2"/>
  <c r="C6" i="2"/>
  <c r="D6" i="2"/>
  <c r="E6" i="2"/>
  <c r="F6" i="2"/>
  <c r="G6" i="2"/>
  <c r="I6" i="2"/>
  <c r="J6" i="2"/>
  <c r="C7" i="2"/>
  <c r="D7" i="2"/>
  <c r="E7" i="2"/>
  <c r="F7" i="2"/>
  <c r="G7" i="2"/>
  <c r="I7" i="2"/>
  <c r="M7" i="2" s="1"/>
  <c r="J7" i="2"/>
  <c r="B8" i="2"/>
  <c r="C8" i="2"/>
  <c r="D8" i="2"/>
  <c r="E8" i="2"/>
  <c r="F8" i="2"/>
  <c r="G8" i="2"/>
  <c r="I8" i="2"/>
  <c r="M8" i="2" s="1"/>
  <c r="J8" i="2"/>
  <c r="B9" i="2"/>
  <c r="C9" i="2"/>
  <c r="D9" i="2"/>
  <c r="E9" i="2"/>
  <c r="F9" i="2"/>
  <c r="G9" i="2"/>
  <c r="I9" i="2"/>
  <c r="M9" i="2" s="1"/>
  <c r="J9" i="2"/>
  <c r="B10" i="2"/>
  <c r="D10" i="2"/>
  <c r="E10" i="2"/>
  <c r="F10" i="2"/>
  <c r="G10" i="2"/>
  <c r="I10" i="2"/>
  <c r="M10" i="2" s="1"/>
  <c r="J10" i="2"/>
  <c r="B11" i="2"/>
  <c r="C11" i="2"/>
  <c r="D11" i="2"/>
  <c r="E11" i="2"/>
  <c r="F11" i="2"/>
  <c r="G11" i="2"/>
  <c r="I11" i="2"/>
  <c r="J11" i="2"/>
  <c r="B12" i="2"/>
  <c r="C12" i="2"/>
  <c r="D12" i="2"/>
  <c r="E12" i="2"/>
  <c r="F12" i="2"/>
  <c r="G12" i="2"/>
  <c r="I12" i="2"/>
  <c r="M12" i="2" s="1"/>
  <c r="J12" i="2"/>
  <c r="B13" i="2"/>
  <c r="C13" i="2"/>
  <c r="D13" i="2"/>
  <c r="E13" i="2"/>
  <c r="F13" i="2"/>
  <c r="G13" i="2"/>
  <c r="I13" i="2"/>
  <c r="M13" i="2" s="1"/>
  <c r="J13" i="2"/>
  <c r="B14" i="2"/>
  <c r="C14" i="2"/>
  <c r="D14" i="2"/>
  <c r="E14" i="2"/>
  <c r="F14" i="2"/>
  <c r="G14" i="2"/>
  <c r="I14" i="2"/>
  <c r="J14" i="2"/>
  <c r="B15" i="2"/>
  <c r="C15" i="2"/>
  <c r="D15" i="2"/>
  <c r="E15" i="2"/>
  <c r="F15" i="2"/>
  <c r="G15" i="2"/>
  <c r="I15" i="2"/>
  <c r="J15" i="2"/>
  <c r="C16" i="2"/>
  <c r="D16" i="2"/>
  <c r="E16" i="2"/>
  <c r="F16" i="2"/>
  <c r="G16" i="2"/>
  <c r="I16" i="2"/>
  <c r="J16" i="2"/>
  <c r="B17" i="2"/>
  <c r="C17" i="2"/>
  <c r="D17" i="2"/>
  <c r="E17" i="2"/>
  <c r="F17" i="2"/>
  <c r="G17" i="2"/>
  <c r="I17" i="2"/>
  <c r="J17" i="2"/>
  <c r="B18" i="2"/>
  <c r="C18" i="2"/>
  <c r="D18" i="2"/>
  <c r="E18" i="2"/>
  <c r="F18" i="2"/>
  <c r="G18" i="2"/>
  <c r="I18" i="2"/>
  <c r="J18" i="2"/>
  <c r="B19" i="2"/>
  <c r="C19" i="2"/>
  <c r="D19" i="2"/>
  <c r="E19" i="2"/>
  <c r="F19" i="2"/>
  <c r="G19" i="2"/>
  <c r="I19" i="2"/>
  <c r="J19" i="2"/>
  <c r="B20" i="2"/>
  <c r="C20" i="2"/>
  <c r="D20" i="2"/>
  <c r="E20" i="2"/>
  <c r="F20" i="2"/>
  <c r="G20" i="2"/>
  <c r="I20" i="2"/>
  <c r="M20" i="2" s="1"/>
  <c r="J20" i="2"/>
  <c r="B21" i="2"/>
  <c r="C21" i="2"/>
  <c r="D21" i="2"/>
  <c r="E21" i="2"/>
  <c r="F21" i="2"/>
  <c r="G21" i="2"/>
  <c r="I21" i="2"/>
  <c r="J21" i="2"/>
  <c r="B22" i="2"/>
  <c r="C22" i="2"/>
  <c r="D22" i="2"/>
  <c r="E22" i="2"/>
  <c r="F22" i="2"/>
  <c r="G22" i="2"/>
  <c r="I22" i="2"/>
  <c r="J22" i="2"/>
  <c r="B23" i="2"/>
  <c r="C23" i="2"/>
  <c r="D23" i="2"/>
  <c r="E23" i="2"/>
  <c r="F23" i="2"/>
  <c r="G23" i="2"/>
  <c r="I23" i="2"/>
  <c r="J23" i="2"/>
  <c r="B24" i="2"/>
  <c r="C24" i="2"/>
  <c r="D24" i="2"/>
  <c r="E24" i="2"/>
  <c r="F24" i="2"/>
  <c r="G24" i="2"/>
  <c r="I24" i="2"/>
  <c r="J24" i="2"/>
  <c r="B25" i="2"/>
  <c r="C25" i="2"/>
  <c r="D25" i="2"/>
  <c r="E25" i="2"/>
  <c r="F25" i="2"/>
  <c r="G25" i="2"/>
  <c r="I25" i="2"/>
  <c r="J25" i="2"/>
  <c r="B26" i="2"/>
  <c r="C26" i="2"/>
  <c r="D26" i="2"/>
  <c r="E26" i="2"/>
  <c r="F26" i="2"/>
  <c r="G26" i="2"/>
  <c r="I26" i="2"/>
  <c r="J26" i="2"/>
  <c r="B27" i="2"/>
  <c r="C27" i="2"/>
  <c r="D27" i="2"/>
  <c r="E27" i="2"/>
  <c r="F27" i="2"/>
  <c r="G27" i="2"/>
  <c r="I27" i="2"/>
  <c r="M27" i="2" s="1"/>
  <c r="J27" i="2"/>
  <c r="B28" i="2"/>
  <c r="C28" i="2"/>
  <c r="D28" i="2"/>
  <c r="E28" i="2"/>
  <c r="F28" i="2"/>
  <c r="G28" i="2"/>
  <c r="I28" i="2"/>
  <c r="J28" i="2"/>
  <c r="B29" i="2"/>
  <c r="C29" i="2"/>
  <c r="D29" i="2"/>
  <c r="E29" i="2"/>
  <c r="F29" i="2"/>
  <c r="G29" i="2"/>
  <c r="I29" i="2"/>
  <c r="J29" i="2"/>
  <c r="B30" i="2"/>
  <c r="C30" i="2"/>
  <c r="D30" i="2"/>
  <c r="E30" i="2"/>
  <c r="F30" i="2"/>
  <c r="G30" i="2"/>
  <c r="I30" i="2"/>
  <c r="J30" i="2"/>
  <c r="B31" i="2"/>
  <c r="C31" i="2"/>
  <c r="D31" i="2"/>
  <c r="E31" i="2"/>
  <c r="F31" i="2"/>
  <c r="G31" i="2"/>
  <c r="I31" i="2"/>
  <c r="J31" i="2"/>
  <c r="B32" i="2"/>
  <c r="C32" i="2"/>
  <c r="D32" i="2"/>
  <c r="E32" i="2"/>
  <c r="F32" i="2"/>
  <c r="G32" i="2"/>
  <c r="I32" i="2"/>
  <c r="M32" i="2" s="1"/>
  <c r="J32" i="2"/>
  <c r="B33" i="2"/>
  <c r="C33" i="2"/>
  <c r="D33" i="2"/>
  <c r="E33" i="2"/>
  <c r="F33" i="2"/>
  <c r="G33" i="2"/>
  <c r="I33" i="2"/>
  <c r="J33" i="2"/>
  <c r="B34" i="2"/>
  <c r="C34" i="2"/>
  <c r="D34" i="2"/>
  <c r="E34" i="2"/>
  <c r="F34" i="2"/>
  <c r="G34" i="2"/>
  <c r="I34" i="2"/>
  <c r="J34" i="2"/>
  <c r="B35" i="2"/>
  <c r="C35" i="2"/>
  <c r="D35" i="2"/>
  <c r="E35" i="2"/>
  <c r="F35" i="2"/>
  <c r="G35" i="2"/>
  <c r="I35" i="2"/>
  <c r="M35" i="2" s="1"/>
  <c r="J35" i="2"/>
  <c r="B36" i="2"/>
  <c r="C36" i="2"/>
  <c r="D36" i="2"/>
  <c r="E36" i="2"/>
  <c r="F36" i="2"/>
  <c r="G36" i="2"/>
  <c r="I36" i="2"/>
  <c r="J36" i="2"/>
  <c r="B37" i="2"/>
  <c r="C37" i="2"/>
  <c r="D37" i="2"/>
  <c r="E37" i="2"/>
  <c r="F37" i="2"/>
  <c r="G37" i="2"/>
  <c r="I37" i="2"/>
  <c r="J37" i="2"/>
  <c r="B38" i="2"/>
  <c r="C38" i="2"/>
  <c r="D38" i="2"/>
  <c r="E38" i="2"/>
  <c r="F38" i="2"/>
  <c r="G38" i="2"/>
  <c r="I38" i="2"/>
  <c r="J38" i="2"/>
  <c r="B39" i="2"/>
  <c r="C39" i="2"/>
  <c r="D39" i="2"/>
  <c r="E39" i="2"/>
  <c r="F39" i="2"/>
  <c r="G39" i="2"/>
  <c r="I39" i="2"/>
  <c r="J39" i="2"/>
  <c r="B40" i="2"/>
  <c r="C40" i="2"/>
  <c r="D40" i="2"/>
  <c r="E40" i="2"/>
  <c r="F40" i="2"/>
  <c r="G40" i="2"/>
  <c r="I40" i="2"/>
  <c r="J40" i="2"/>
  <c r="B41" i="2"/>
  <c r="C41" i="2"/>
  <c r="D41" i="2"/>
  <c r="E41" i="2"/>
  <c r="F41" i="2"/>
  <c r="G41" i="2"/>
  <c r="I41" i="2"/>
  <c r="J41" i="2"/>
  <c r="B42" i="2"/>
  <c r="C42" i="2"/>
  <c r="D42" i="2"/>
  <c r="E42" i="2"/>
  <c r="F42" i="2"/>
  <c r="G42" i="2"/>
  <c r="I42" i="2"/>
  <c r="J42" i="2"/>
  <c r="B43" i="2"/>
  <c r="C43" i="2"/>
  <c r="D43" i="2"/>
  <c r="E43" i="2"/>
  <c r="F43" i="2"/>
  <c r="G43" i="2"/>
  <c r="I43" i="2"/>
  <c r="J43" i="2"/>
  <c r="B44" i="2"/>
  <c r="C44" i="2"/>
  <c r="D44" i="2"/>
  <c r="E44" i="2"/>
  <c r="F44" i="2"/>
  <c r="G44" i="2"/>
  <c r="I44" i="2"/>
  <c r="J44" i="2"/>
  <c r="B45" i="2"/>
  <c r="C45" i="2"/>
  <c r="D45" i="2"/>
  <c r="E45" i="2"/>
  <c r="F45" i="2"/>
  <c r="G45" i="2"/>
  <c r="I45" i="2"/>
  <c r="J45" i="2"/>
  <c r="B46" i="2"/>
  <c r="C46" i="2"/>
  <c r="D46" i="2"/>
  <c r="E46" i="2"/>
  <c r="F46" i="2"/>
  <c r="G46" i="2"/>
  <c r="I46" i="2"/>
  <c r="J46" i="2"/>
  <c r="B47" i="2"/>
  <c r="C47" i="2"/>
  <c r="D47" i="2"/>
  <c r="E47" i="2"/>
  <c r="F47" i="2"/>
  <c r="G47" i="2"/>
  <c r="I47" i="2"/>
  <c r="J47" i="2"/>
  <c r="B48" i="2"/>
  <c r="C48" i="2"/>
  <c r="D48" i="2"/>
  <c r="E48" i="2"/>
  <c r="F48" i="2"/>
  <c r="G48" i="2"/>
  <c r="I48" i="2"/>
  <c r="J48" i="2"/>
  <c r="B49" i="2"/>
  <c r="C49" i="2"/>
  <c r="D49" i="2"/>
  <c r="E49" i="2"/>
  <c r="F49" i="2"/>
  <c r="G49" i="2"/>
  <c r="I49" i="2"/>
  <c r="J49" i="2"/>
  <c r="B50" i="2"/>
  <c r="C50" i="2"/>
  <c r="D50" i="2"/>
  <c r="E50" i="2"/>
  <c r="F50" i="2"/>
  <c r="G50" i="2"/>
  <c r="I50" i="2"/>
  <c r="J50" i="2"/>
  <c r="B51" i="2"/>
  <c r="C51" i="2"/>
  <c r="D51" i="2"/>
  <c r="E51" i="2"/>
  <c r="F51" i="2"/>
  <c r="G51" i="2"/>
  <c r="I51" i="2"/>
  <c r="J51" i="2"/>
  <c r="B52" i="2"/>
  <c r="C52" i="2"/>
  <c r="D52" i="2"/>
  <c r="E52" i="2"/>
  <c r="F52" i="2"/>
  <c r="G52" i="2"/>
  <c r="I52" i="2"/>
  <c r="J52" i="2"/>
  <c r="B53" i="2"/>
  <c r="C53" i="2"/>
  <c r="D53" i="2"/>
  <c r="E53" i="2"/>
  <c r="F53" i="2"/>
  <c r="G53" i="2"/>
  <c r="I53" i="2"/>
  <c r="J53" i="2"/>
  <c r="B54" i="2"/>
  <c r="C54" i="2"/>
  <c r="D54" i="2"/>
  <c r="E54" i="2"/>
  <c r="F54" i="2"/>
  <c r="G54" i="2"/>
  <c r="I54" i="2"/>
  <c r="M54" i="2" s="1"/>
  <c r="J54" i="2"/>
  <c r="B55" i="2"/>
  <c r="C55" i="2"/>
  <c r="D55" i="2"/>
  <c r="E55" i="2"/>
  <c r="F55" i="2"/>
  <c r="G55" i="2"/>
  <c r="I55" i="2"/>
  <c r="M55" i="2" s="1"/>
  <c r="J55" i="2"/>
  <c r="B56" i="2"/>
  <c r="C56" i="2"/>
  <c r="D56" i="2"/>
  <c r="E56" i="2"/>
  <c r="F56" i="2"/>
  <c r="G56" i="2"/>
  <c r="I56" i="2"/>
  <c r="J56" i="2"/>
  <c r="B57" i="2"/>
  <c r="C57" i="2"/>
  <c r="D57" i="2"/>
  <c r="E57" i="2"/>
  <c r="F57" i="2"/>
  <c r="G57" i="2"/>
  <c r="I57" i="2"/>
  <c r="J57" i="2"/>
  <c r="B58" i="2"/>
  <c r="C58" i="2"/>
  <c r="D58" i="2"/>
  <c r="E58" i="2"/>
  <c r="F58" i="2"/>
  <c r="G58" i="2"/>
  <c r="I58" i="2"/>
  <c r="J58" i="2"/>
  <c r="B59" i="2"/>
  <c r="C59" i="2"/>
  <c r="D59" i="2"/>
  <c r="E59" i="2"/>
  <c r="F59" i="2"/>
  <c r="G59" i="2"/>
  <c r="I59" i="2"/>
  <c r="M59" i="2" s="1"/>
  <c r="J59" i="2"/>
  <c r="B60" i="2"/>
  <c r="C60" i="2"/>
  <c r="D60" i="2"/>
  <c r="E60" i="2"/>
  <c r="F60" i="2"/>
  <c r="G60" i="2"/>
  <c r="I60" i="2"/>
  <c r="J60" i="2"/>
  <c r="B61" i="2"/>
  <c r="C61" i="2"/>
  <c r="D61" i="2"/>
  <c r="E61" i="2"/>
  <c r="F61" i="2"/>
  <c r="G61" i="2"/>
  <c r="I61" i="2"/>
  <c r="M61" i="2" s="1"/>
  <c r="J61" i="2"/>
  <c r="B62" i="2"/>
  <c r="C62" i="2"/>
  <c r="D62" i="2"/>
  <c r="E62" i="2"/>
  <c r="F62" i="2"/>
  <c r="G62" i="2"/>
  <c r="I62" i="2"/>
  <c r="J62" i="2"/>
  <c r="B63" i="2"/>
  <c r="C63" i="2"/>
  <c r="D63" i="2"/>
  <c r="E63" i="2"/>
  <c r="F63" i="2"/>
  <c r="G63" i="2"/>
  <c r="I63" i="2"/>
  <c r="M63" i="2" s="1"/>
  <c r="J63" i="2"/>
  <c r="B64" i="2"/>
  <c r="C64" i="2"/>
  <c r="D64" i="2"/>
  <c r="E64" i="2"/>
  <c r="F64" i="2"/>
  <c r="G64" i="2"/>
  <c r="I64" i="2"/>
  <c r="M64" i="2" s="1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B89" i="2"/>
  <c r="C89" i="2"/>
  <c r="D89" i="2"/>
  <c r="E89" i="2"/>
  <c r="F89" i="2"/>
  <c r="G89" i="2"/>
  <c r="I89" i="2"/>
  <c r="M89" i="2" s="1"/>
  <c r="J89" i="2"/>
  <c r="B90" i="2"/>
  <c r="C90" i="2"/>
  <c r="D90" i="2"/>
  <c r="E90" i="2"/>
  <c r="F90" i="2"/>
  <c r="G90" i="2"/>
  <c r="I90" i="2"/>
  <c r="J90" i="2"/>
  <c r="B91" i="2"/>
  <c r="C91" i="2"/>
  <c r="D91" i="2"/>
  <c r="E91" i="2"/>
  <c r="F91" i="2"/>
  <c r="G91" i="2"/>
  <c r="I91" i="2"/>
  <c r="M91" i="2" s="1"/>
  <c r="J91" i="2"/>
  <c r="B92" i="2"/>
  <c r="C92" i="2"/>
  <c r="D92" i="2"/>
  <c r="E92" i="2"/>
  <c r="F92" i="2"/>
  <c r="G92" i="2"/>
  <c r="I92" i="2"/>
  <c r="J92" i="2"/>
  <c r="B93" i="2"/>
  <c r="C93" i="2"/>
  <c r="D93" i="2"/>
  <c r="E93" i="2"/>
  <c r="F93" i="2"/>
  <c r="G93" i="2"/>
  <c r="I93" i="2"/>
  <c r="J93" i="2"/>
  <c r="B94" i="2"/>
  <c r="C94" i="2"/>
  <c r="D94" i="2"/>
  <c r="E94" i="2"/>
  <c r="F94" i="2"/>
  <c r="G94" i="2"/>
  <c r="I94" i="2"/>
  <c r="J94" i="2"/>
  <c r="B95" i="2"/>
  <c r="C95" i="2"/>
  <c r="D95" i="2"/>
  <c r="E95" i="2"/>
  <c r="F95" i="2"/>
  <c r="G95" i="2"/>
  <c r="I95" i="2"/>
  <c r="M95" i="2" s="1"/>
  <c r="J95" i="2"/>
  <c r="B96" i="2"/>
  <c r="C96" i="2"/>
  <c r="D96" i="2"/>
  <c r="E96" i="2"/>
  <c r="F96" i="2"/>
  <c r="G96" i="2"/>
  <c r="I96" i="2"/>
  <c r="J96" i="2"/>
  <c r="B97" i="2"/>
  <c r="C97" i="2"/>
  <c r="D97" i="2"/>
  <c r="E97" i="2"/>
  <c r="F97" i="2"/>
  <c r="G97" i="2"/>
  <c r="I97" i="2"/>
  <c r="J97" i="2"/>
  <c r="B98" i="2"/>
  <c r="C98" i="2"/>
  <c r="D98" i="2"/>
  <c r="E98" i="2"/>
  <c r="F98" i="2"/>
  <c r="G98" i="2"/>
  <c r="I98" i="2"/>
  <c r="J98" i="2"/>
  <c r="B99" i="2"/>
  <c r="C99" i="2"/>
  <c r="D99" i="2"/>
  <c r="E99" i="2"/>
  <c r="F99" i="2"/>
  <c r="G99" i="2"/>
  <c r="I99" i="2"/>
  <c r="M99" i="2" s="1"/>
  <c r="J99" i="2"/>
  <c r="B100" i="2"/>
  <c r="C100" i="2"/>
  <c r="D100" i="2"/>
  <c r="E100" i="2"/>
  <c r="F100" i="2"/>
  <c r="G100" i="2"/>
  <c r="I100" i="2"/>
  <c r="J100" i="2"/>
  <c r="B101" i="2"/>
  <c r="C101" i="2"/>
  <c r="D101" i="2"/>
  <c r="E101" i="2"/>
  <c r="F101" i="2"/>
  <c r="G101" i="2"/>
  <c r="I101" i="2"/>
  <c r="M101" i="2" s="1"/>
  <c r="J101" i="2"/>
  <c r="B102" i="2"/>
  <c r="C102" i="2"/>
  <c r="D102" i="2"/>
  <c r="E102" i="2"/>
  <c r="F102" i="2"/>
  <c r="G102" i="2"/>
  <c r="I102" i="2"/>
  <c r="M102" i="2" s="1"/>
  <c r="J102" i="2"/>
  <c r="B103" i="2"/>
  <c r="C103" i="2"/>
  <c r="D103" i="2"/>
  <c r="E103" i="2"/>
  <c r="F103" i="2"/>
  <c r="G103" i="2"/>
  <c r="I103" i="2"/>
  <c r="J103" i="2"/>
  <c r="B104" i="2"/>
  <c r="C104" i="2"/>
  <c r="D104" i="2"/>
  <c r="E104" i="2"/>
  <c r="F104" i="2"/>
  <c r="G104" i="2"/>
  <c r="I104" i="2"/>
  <c r="M104" i="2" s="1"/>
  <c r="J104" i="2"/>
  <c r="B105" i="2"/>
  <c r="C105" i="2"/>
  <c r="D105" i="2"/>
  <c r="E105" i="2"/>
  <c r="F105" i="2"/>
  <c r="G105" i="2"/>
  <c r="I105" i="2"/>
  <c r="J105" i="2"/>
  <c r="B106" i="2"/>
  <c r="C106" i="2"/>
  <c r="D106" i="2"/>
  <c r="E106" i="2"/>
  <c r="F106" i="2"/>
  <c r="G106" i="2"/>
  <c r="I106" i="2"/>
  <c r="J106" i="2"/>
  <c r="B107" i="2"/>
  <c r="C107" i="2"/>
  <c r="D107" i="2"/>
  <c r="E107" i="2"/>
  <c r="F107" i="2"/>
  <c r="G107" i="2"/>
  <c r="I107" i="2"/>
  <c r="J107" i="2"/>
  <c r="B108" i="2"/>
  <c r="C108" i="2"/>
  <c r="D108" i="2"/>
  <c r="E108" i="2"/>
  <c r="F108" i="2"/>
  <c r="G108" i="2"/>
  <c r="I108" i="2"/>
  <c r="J108" i="2"/>
  <c r="B109" i="2"/>
  <c r="C109" i="2"/>
  <c r="D109" i="2"/>
  <c r="E109" i="2"/>
  <c r="F109" i="2"/>
  <c r="G109" i="2"/>
  <c r="H109" i="2"/>
  <c r="I109" i="2"/>
  <c r="J109" i="2"/>
  <c r="B110" i="2"/>
  <c r="C110" i="2"/>
  <c r="D110" i="2"/>
  <c r="E110" i="2"/>
  <c r="F110" i="2"/>
  <c r="G110" i="2"/>
  <c r="I110" i="2"/>
  <c r="M110" i="2" s="1"/>
  <c r="J110" i="2"/>
  <c r="B111" i="2"/>
  <c r="C111" i="2"/>
  <c r="D111" i="2"/>
  <c r="E111" i="2"/>
  <c r="F111" i="2"/>
  <c r="G111" i="2"/>
  <c r="I111" i="2"/>
  <c r="J111" i="2"/>
  <c r="B112" i="2"/>
  <c r="C112" i="2"/>
  <c r="D112" i="2"/>
  <c r="E112" i="2"/>
  <c r="F112" i="2"/>
  <c r="G112" i="2"/>
  <c r="I112" i="2"/>
  <c r="J112" i="2"/>
  <c r="B113" i="2"/>
  <c r="C113" i="2"/>
  <c r="D113" i="2"/>
  <c r="E113" i="2"/>
  <c r="F113" i="2"/>
  <c r="G113" i="2"/>
  <c r="I113" i="2"/>
  <c r="M113" i="2" s="1"/>
  <c r="J113" i="2"/>
  <c r="B114" i="2"/>
  <c r="C114" i="2"/>
  <c r="D114" i="2"/>
  <c r="E114" i="2"/>
  <c r="F114" i="2"/>
  <c r="G114" i="2"/>
  <c r="I114" i="2"/>
  <c r="J114" i="2"/>
  <c r="B115" i="2"/>
  <c r="C115" i="2"/>
  <c r="D115" i="2"/>
  <c r="E115" i="2"/>
  <c r="F115" i="2"/>
  <c r="G115" i="2"/>
  <c r="I115" i="2"/>
  <c r="J115" i="2"/>
  <c r="B116" i="2"/>
  <c r="C116" i="2"/>
  <c r="D116" i="2"/>
  <c r="E116" i="2"/>
  <c r="F116" i="2"/>
  <c r="G116" i="2"/>
  <c r="I116" i="2"/>
  <c r="M116" i="2" s="1"/>
  <c r="J116" i="2"/>
  <c r="B117" i="2"/>
  <c r="C117" i="2"/>
  <c r="D117" i="2"/>
  <c r="E117" i="2"/>
  <c r="F117" i="2"/>
  <c r="G117" i="2"/>
  <c r="I117" i="2"/>
  <c r="J117" i="2"/>
  <c r="B118" i="2"/>
  <c r="C118" i="2"/>
  <c r="D118" i="2"/>
  <c r="E118" i="2"/>
  <c r="F118" i="2"/>
  <c r="G118" i="2"/>
  <c r="I118" i="2"/>
  <c r="J118" i="2"/>
  <c r="B119" i="2"/>
  <c r="C119" i="2"/>
  <c r="D119" i="2"/>
  <c r="E119" i="2"/>
  <c r="F119" i="2"/>
  <c r="G119" i="2"/>
  <c r="I119" i="2"/>
  <c r="M119" i="2" s="1"/>
  <c r="J119" i="2"/>
  <c r="B120" i="2"/>
  <c r="C120" i="2"/>
  <c r="D120" i="2"/>
  <c r="E120" i="2"/>
  <c r="F120" i="2"/>
  <c r="G120" i="2"/>
  <c r="I120" i="2"/>
  <c r="M120" i="2" s="1"/>
  <c r="J120" i="2"/>
  <c r="B121" i="2"/>
  <c r="C121" i="2"/>
  <c r="D121" i="2"/>
  <c r="E121" i="2"/>
  <c r="F121" i="2"/>
  <c r="G121" i="2"/>
  <c r="I121" i="2"/>
  <c r="M121" i="2" s="1"/>
  <c r="J121" i="2"/>
  <c r="B122" i="2"/>
  <c r="C122" i="2"/>
  <c r="D122" i="2"/>
  <c r="E122" i="2"/>
  <c r="F122" i="2"/>
  <c r="G122" i="2"/>
  <c r="I122" i="2"/>
  <c r="J122" i="2"/>
  <c r="B123" i="2"/>
  <c r="C123" i="2"/>
  <c r="D123" i="2"/>
  <c r="E123" i="2"/>
  <c r="F123" i="2"/>
  <c r="G123" i="2"/>
  <c r="I123" i="2"/>
  <c r="M123" i="2" s="1"/>
  <c r="J123" i="2"/>
  <c r="B124" i="2"/>
  <c r="C124" i="2"/>
  <c r="D124" i="2"/>
  <c r="E124" i="2"/>
  <c r="F124" i="2"/>
  <c r="G124" i="2"/>
  <c r="I124" i="2"/>
  <c r="M124" i="2" s="1"/>
  <c r="J124" i="2"/>
  <c r="B125" i="2"/>
  <c r="C125" i="2"/>
  <c r="D125" i="2"/>
  <c r="E125" i="2"/>
  <c r="F125" i="2"/>
  <c r="G125" i="2"/>
  <c r="I125" i="2"/>
  <c r="M125" i="2" s="1"/>
  <c r="J125" i="2"/>
  <c r="B126" i="2"/>
  <c r="C126" i="2"/>
  <c r="D126" i="2"/>
  <c r="E126" i="2"/>
  <c r="F126" i="2"/>
  <c r="G126" i="2"/>
  <c r="I126" i="2"/>
  <c r="J126" i="2"/>
  <c r="B127" i="2"/>
  <c r="C127" i="2"/>
  <c r="D127" i="2"/>
  <c r="E127" i="2"/>
  <c r="F127" i="2"/>
  <c r="G127" i="2"/>
  <c r="I127" i="2"/>
  <c r="M127" i="2" s="1"/>
  <c r="J127" i="2"/>
  <c r="B128" i="2"/>
  <c r="C128" i="2"/>
  <c r="D128" i="2"/>
  <c r="E128" i="2"/>
  <c r="F128" i="2"/>
  <c r="G128" i="2"/>
  <c r="I128" i="2"/>
  <c r="M128" i="2" s="1"/>
  <c r="J128" i="2"/>
  <c r="B129" i="2"/>
  <c r="C129" i="2"/>
  <c r="D129" i="2"/>
  <c r="E129" i="2"/>
  <c r="F129" i="2"/>
  <c r="G129" i="2"/>
  <c r="I129" i="2"/>
  <c r="J129" i="2"/>
  <c r="B130" i="2"/>
  <c r="C130" i="2"/>
  <c r="D130" i="2"/>
  <c r="E130" i="2"/>
  <c r="F130" i="2"/>
  <c r="G130" i="2"/>
  <c r="I130" i="2"/>
  <c r="J130" i="2"/>
  <c r="B131" i="2"/>
  <c r="C131" i="2"/>
  <c r="D131" i="2"/>
  <c r="E131" i="2"/>
  <c r="F131" i="2"/>
  <c r="G131" i="2"/>
  <c r="I131" i="2"/>
  <c r="M131" i="2" s="1"/>
  <c r="J131" i="2"/>
  <c r="B132" i="2"/>
  <c r="C132" i="2"/>
  <c r="D132" i="2"/>
  <c r="E132" i="2"/>
  <c r="F132" i="2"/>
  <c r="G132" i="2"/>
  <c r="I132" i="2"/>
  <c r="J132" i="2"/>
  <c r="B133" i="2"/>
  <c r="C133" i="2"/>
  <c r="D133" i="2"/>
  <c r="E133" i="2"/>
  <c r="F133" i="2"/>
  <c r="G133" i="2"/>
  <c r="I133" i="2"/>
  <c r="M133" i="2" s="1"/>
  <c r="J133" i="2"/>
  <c r="B134" i="2"/>
  <c r="C134" i="2"/>
  <c r="D134" i="2"/>
  <c r="E134" i="2"/>
  <c r="F134" i="2"/>
  <c r="G134" i="2"/>
  <c r="I134" i="2"/>
  <c r="J134" i="2"/>
  <c r="B135" i="2"/>
  <c r="C135" i="2"/>
  <c r="D135" i="2"/>
  <c r="E135" i="2"/>
  <c r="F135" i="2"/>
  <c r="G135" i="2"/>
  <c r="I135" i="2"/>
  <c r="J135" i="2"/>
  <c r="B136" i="2"/>
  <c r="C136" i="2"/>
  <c r="D136" i="2"/>
  <c r="E136" i="2"/>
  <c r="F136" i="2"/>
  <c r="G136" i="2"/>
  <c r="I136" i="2"/>
  <c r="M136" i="2" s="1"/>
  <c r="J136" i="2"/>
  <c r="B137" i="2"/>
  <c r="C137" i="2"/>
  <c r="D137" i="2"/>
  <c r="E137" i="2"/>
  <c r="F137" i="2"/>
  <c r="G137" i="2"/>
  <c r="I137" i="2"/>
  <c r="M137" i="2" s="1"/>
  <c r="J137" i="2"/>
  <c r="B138" i="2"/>
  <c r="C138" i="2"/>
  <c r="D138" i="2"/>
  <c r="E138" i="2"/>
  <c r="F138" i="2"/>
  <c r="G138" i="2"/>
  <c r="I138" i="2"/>
  <c r="J138" i="2"/>
  <c r="B139" i="2"/>
  <c r="C139" i="2"/>
  <c r="D139" i="2"/>
  <c r="E139" i="2"/>
  <c r="F139" i="2"/>
  <c r="G139" i="2"/>
  <c r="I139" i="2"/>
  <c r="J139" i="2"/>
  <c r="B140" i="2"/>
  <c r="C140" i="2"/>
  <c r="D140" i="2"/>
  <c r="E140" i="2"/>
  <c r="F140" i="2"/>
  <c r="G140" i="2"/>
  <c r="I140" i="2"/>
  <c r="M140" i="2" s="1"/>
  <c r="J140" i="2"/>
  <c r="B141" i="2"/>
  <c r="C141" i="2"/>
  <c r="D141" i="2"/>
  <c r="E141" i="2"/>
  <c r="F141" i="2"/>
  <c r="G141" i="2"/>
  <c r="I141" i="2"/>
  <c r="J141" i="2"/>
  <c r="B142" i="2"/>
  <c r="C142" i="2"/>
  <c r="D142" i="2"/>
  <c r="E142" i="2"/>
  <c r="F142" i="2"/>
  <c r="G142" i="2"/>
  <c r="I142" i="2"/>
  <c r="J142" i="2"/>
  <c r="B143" i="2"/>
  <c r="C143" i="2"/>
  <c r="D143" i="2"/>
  <c r="E143" i="2"/>
  <c r="F143" i="2"/>
  <c r="G143" i="2"/>
  <c r="I143" i="2"/>
  <c r="J143" i="2"/>
  <c r="B144" i="2"/>
  <c r="C144" i="2"/>
  <c r="D144" i="2"/>
  <c r="E144" i="2"/>
  <c r="F144" i="2"/>
  <c r="G144" i="2"/>
  <c r="I144" i="2"/>
  <c r="M144" i="2" s="1"/>
  <c r="J144" i="2"/>
  <c r="B145" i="2"/>
  <c r="C145" i="2"/>
  <c r="D145" i="2"/>
  <c r="E145" i="2"/>
  <c r="F145" i="2"/>
  <c r="G145" i="2"/>
  <c r="I145" i="2"/>
  <c r="J145" i="2"/>
  <c r="B146" i="2"/>
  <c r="C146" i="2"/>
  <c r="D146" i="2"/>
  <c r="E146" i="2"/>
  <c r="F146" i="2"/>
  <c r="G146" i="2"/>
  <c r="I146" i="2"/>
  <c r="M146" i="2" s="1"/>
  <c r="J146" i="2"/>
  <c r="B147" i="2"/>
  <c r="C147" i="2"/>
  <c r="D147" i="2"/>
  <c r="E147" i="2"/>
  <c r="F147" i="2"/>
  <c r="G147" i="2"/>
  <c r="I147" i="2"/>
  <c r="M147" i="2" s="1"/>
  <c r="J147" i="2"/>
  <c r="B148" i="2"/>
  <c r="C148" i="2"/>
  <c r="D148" i="2"/>
  <c r="E148" i="2"/>
  <c r="F148" i="2"/>
  <c r="G148" i="2"/>
  <c r="I148" i="2"/>
  <c r="J148" i="2"/>
  <c r="B149" i="2"/>
  <c r="C149" i="2"/>
  <c r="D149" i="2"/>
  <c r="E149" i="2"/>
  <c r="F149" i="2"/>
  <c r="G149" i="2"/>
  <c r="I149" i="2"/>
  <c r="M149" i="2" s="1"/>
  <c r="J149" i="2"/>
  <c r="B150" i="2"/>
  <c r="C150" i="2"/>
  <c r="D150" i="2"/>
  <c r="E150" i="2"/>
  <c r="F150" i="2"/>
  <c r="G150" i="2"/>
  <c r="I150" i="2"/>
  <c r="M150" i="2" s="1"/>
  <c r="J150" i="2"/>
  <c r="B151" i="2"/>
  <c r="C151" i="2"/>
  <c r="D151" i="2"/>
  <c r="E151" i="2"/>
  <c r="F151" i="2"/>
  <c r="G151" i="2"/>
  <c r="I151" i="2"/>
  <c r="M151" i="2" s="1"/>
  <c r="J151" i="2"/>
  <c r="B152" i="2"/>
  <c r="C152" i="2"/>
  <c r="D152" i="2"/>
  <c r="E152" i="2"/>
  <c r="F152" i="2"/>
  <c r="G152" i="2"/>
  <c r="I152" i="2"/>
  <c r="M152" i="2" s="1"/>
  <c r="J152" i="2"/>
  <c r="B153" i="2"/>
  <c r="C153" i="2"/>
  <c r="D153" i="2"/>
  <c r="E153" i="2"/>
  <c r="F153" i="2"/>
  <c r="G153" i="2"/>
  <c r="I153" i="2"/>
  <c r="M153" i="2" s="1"/>
  <c r="J153" i="2"/>
  <c r="B154" i="2"/>
  <c r="C154" i="2"/>
  <c r="D154" i="2"/>
  <c r="E154" i="2"/>
  <c r="F154" i="2"/>
  <c r="G154" i="2"/>
  <c r="I154" i="2"/>
  <c r="M154" i="2" s="1"/>
  <c r="J154" i="2"/>
  <c r="B155" i="2"/>
  <c r="C155" i="2"/>
  <c r="D155" i="2"/>
  <c r="E155" i="2"/>
  <c r="F155" i="2"/>
  <c r="G155" i="2"/>
  <c r="I155" i="2"/>
  <c r="M155" i="2" s="1"/>
  <c r="J155" i="2"/>
  <c r="B156" i="2"/>
  <c r="C156" i="2"/>
  <c r="D156" i="2"/>
  <c r="E156" i="2"/>
  <c r="F156" i="2"/>
  <c r="G156" i="2"/>
  <c r="I156" i="2"/>
  <c r="M156" i="2" s="1"/>
  <c r="J156" i="2"/>
  <c r="B157" i="2"/>
  <c r="C157" i="2"/>
  <c r="D157" i="2"/>
  <c r="E157" i="2"/>
  <c r="F157" i="2"/>
  <c r="G157" i="2"/>
  <c r="I157" i="2"/>
  <c r="M157" i="2" s="1"/>
  <c r="J157" i="2"/>
  <c r="B158" i="2"/>
  <c r="C158" i="2"/>
  <c r="D158" i="2"/>
  <c r="E158" i="2"/>
  <c r="F158" i="2"/>
  <c r="G158" i="2"/>
  <c r="I158" i="2"/>
  <c r="J158" i="2"/>
  <c r="B159" i="2"/>
  <c r="C159" i="2"/>
  <c r="D159" i="2"/>
  <c r="E159" i="2"/>
  <c r="F159" i="2"/>
  <c r="G159" i="2"/>
  <c r="I159" i="2"/>
  <c r="J159" i="2"/>
  <c r="B160" i="2"/>
  <c r="C160" i="2"/>
  <c r="D160" i="2"/>
  <c r="E160" i="2"/>
  <c r="F160" i="2"/>
  <c r="G160" i="2"/>
  <c r="I160" i="2"/>
  <c r="M160" i="2" s="1"/>
  <c r="J160" i="2"/>
  <c r="B161" i="2"/>
  <c r="C161" i="2"/>
  <c r="D161" i="2"/>
  <c r="E161" i="2"/>
  <c r="F161" i="2"/>
  <c r="G161" i="2"/>
  <c r="I161" i="2"/>
  <c r="J161" i="2"/>
  <c r="B162" i="2"/>
  <c r="C162" i="2"/>
  <c r="D162" i="2"/>
  <c r="E162" i="2"/>
  <c r="F162" i="2"/>
  <c r="G162" i="2"/>
  <c r="I162" i="2"/>
  <c r="M162" i="2" s="1"/>
  <c r="J162" i="2"/>
  <c r="B163" i="2"/>
  <c r="C163" i="2"/>
  <c r="D163" i="2"/>
  <c r="E163" i="2"/>
  <c r="F163" i="2"/>
  <c r="G163" i="2"/>
  <c r="I163" i="2"/>
  <c r="M163" i="2" s="1"/>
  <c r="J163" i="2"/>
  <c r="B164" i="2"/>
  <c r="C164" i="2"/>
  <c r="D164" i="2"/>
  <c r="E164" i="2"/>
  <c r="F164" i="2"/>
  <c r="G164" i="2"/>
  <c r="I164" i="2"/>
  <c r="M164" i="2" s="1"/>
  <c r="J164" i="2"/>
  <c r="B165" i="2"/>
  <c r="C165" i="2"/>
  <c r="D165" i="2"/>
  <c r="E165" i="2"/>
  <c r="F165" i="2"/>
  <c r="G165" i="2"/>
  <c r="I165" i="2"/>
  <c r="M165" i="2" s="1"/>
  <c r="J165" i="2"/>
  <c r="B166" i="2"/>
  <c r="C166" i="2"/>
  <c r="D166" i="2"/>
  <c r="E166" i="2"/>
  <c r="F166" i="2"/>
  <c r="G166" i="2"/>
  <c r="I166" i="2"/>
  <c r="M166" i="2" s="1"/>
  <c r="J166" i="2"/>
  <c r="B167" i="2"/>
  <c r="C167" i="2"/>
  <c r="D167" i="2"/>
  <c r="E167" i="2"/>
  <c r="F167" i="2"/>
  <c r="G167" i="2"/>
  <c r="I167" i="2"/>
  <c r="M167" i="2" s="1"/>
  <c r="J167" i="2"/>
  <c r="B168" i="2"/>
  <c r="C168" i="2"/>
  <c r="D168" i="2"/>
  <c r="E168" i="2"/>
  <c r="F168" i="2"/>
  <c r="G168" i="2"/>
  <c r="I168" i="2"/>
  <c r="M168" i="2" s="1"/>
  <c r="J168" i="2"/>
  <c r="B169" i="2"/>
  <c r="C169" i="2"/>
  <c r="D169" i="2"/>
  <c r="E169" i="2"/>
  <c r="F169" i="2"/>
  <c r="G169" i="2"/>
  <c r="I169" i="2"/>
  <c r="M169" i="2" s="1"/>
  <c r="J169" i="2"/>
  <c r="B170" i="2"/>
  <c r="C170" i="2"/>
  <c r="D170" i="2"/>
  <c r="E170" i="2"/>
  <c r="F170" i="2"/>
  <c r="G170" i="2"/>
  <c r="I170" i="2"/>
  <c r="M170" i="2" s="1"/>
  <c r="J170" i="2"/>
  <c r="B171" i="2"/>
  <c r="C171" i="2"/>
  <c r="D171" i="2"/>
  <c r="E171" i="2"/>
  <c r="F171" i="2"/>
  <c r="G171" i="2"/>
  <c r="I171" i="2"/>
  <c r="J171" i="2"/>
  <c r="B172" i="2"/>
  <c r="C172" i="2"/>
  <c r="D172" i="2"/>
  <c r="E172" i="2"/>
  <c r="F172" i="2"/>
  <c r="G172" i="2"/>
  <c r="I172" i="2"/>
  <c r="J172" i="2"/>
  <c r="B173" i="2"/>
  <c r="C173" i="2"/>
  <c r="D173" i="2"/>
  <c r="E173" i="2"/>
  <c r="F173" i="2"/>
  <c r="G173" i="2"/>
  <c r="I173" i="2"/>
  <c r="M173" i="2" s="1"/>
  <c r="J173" i="2"/>
  <c r="B174" i="2"/>
  <c r="C174" i="2"/>
  <c r="D174" i="2"/>
  <c r="E174" i="2"/>
  <c r="F174" i="2"/>
  <c r="G174" i="2"/>
  <c r="I174" i="2"/>
  <c r="M174" i="2" s="1"/>
  <c r="J174" i="2"/>
  <c r="B175" i="2"/>
  <c r="C175" i="2"/>
  <c r="D175" i="2"/>
  <c r="E175" i="2"/>
  <c r="F175" i="2"/>
  <c r="G175" i="2"/>
  <c r="I175" i="2"/>
  <c r="M175" i="2" s="1"/>
  <c r="J175" i="2"/>
  <c r="B176" i="2"/>
  <c r="C176" i="2"/>
  <c r="D176" i="2"/>
  <c r="E176" i="2"/>
  <c r="F176" i="2"/>
  <c r="G176" i="2"/>
  <c r="I176" i="2"/>
  <c r="M176" i="2" s="1"/>
  <c r="J176" i="2"/>
  <c r="B177" i="2"/>
  <c r="C177" i="2"/>
  <c r="D177" i="2"/>
  <c r="E177" i="2"/>
  <c r="F177" i="2"/>
  <c r="G177" i="2"/>
  <c r="I177" i="2"/>
  <c r="M177" i="2" s="1"/>
  <c r="J177" i="2"/>
  <c r="B178" i="2"/>
  <c r="C178" i="2"/>
  <c r="D178" i="2"/>
  <c r="E178" i="2"/>
  <c r="F178" i="2"/>
  <c r="G178" i="2"/>
  <c r="I178" i="2"/>
  <c r="J178" i="2"/>
  <c r="B179" i="2"/>
  <c r="C179" i="2"/>
  <c r="D179" i="2"/>
  <c r="E179" i="2"/>
  <c r="F179" i="2"/>
  <c r="G179" i="2"/>
  <c r="I179" i="2"/>
  <c r="M179" i="2" s="1"/>
  <c r="J179" i="2"/>
  <c r="B180" i="2"/>
  <c r="C180" i="2"/>
  <c r="D180" i="2"/>
  <c r="E180" i="2"/>
  <c r="F180" i="2"/>
  <c r="G180" i="2"/>
  <c r="I180" i="2"/>
  <c r="M180" i="2" s="1"/>
  <c r="J180" i="2"/>
  <c r="B181" i="2"/>
  <c r="C181" i="2"/>
  <c r="D181" i="2"/>
  <c r="E181" i="2"/>
  <c r="F181" i="2"/>
  <c r="G181" i="2"/>
  <c r="I181" i="2"/>
  <c r="M181" i="2" s="1"/>
  <c r="J181" i="2"/>
  <c r="B182" i="2"/>
  <c r="C182" i="2"/>
  <c r="D182" i="2"/>
  <c r="E182" i="2"/>
  <c r="F182" i="2"/>
  <c r="G182" i="2"/>
  <c r="I182" i="2"/>
  <c r="M182" i="2" s="1"/>
  <c r="J182" i="2"/>
  <c r="B183" i="2"/>
  <c r="C183" i="2"/>
  <c r="D183" i="2"/>
  <c r="E183" i="2"/>
  <c r="F183" i="2"/>
  <c r="G183" i="2"/>
  <c r="I183" i="2"/>
  <c r="M183" i="2" s="1"/>
  <c r="J183" i="2"/>
  <c r="B184" i="2"/>
  <c r="C184" i="2"/>
  <c r="D184" i="2"/>
  <c r="E184" i="2"/>
  <c r="F184" i="2"/>
  <c r="G184" i="2"/>
  <c r="I184" i="2"/>
  <c r="M184" i="2" s="1"/>
  <c r="J184" i="2"/>
  <c r="B185" i="2"/>
  <c r="C185" i="2"/>
  <c r="D185" i="2"/>
  <c r="E185" i="2"/>
  <c r="F185" i="2"/>
  <c r="G185" i="2"/>
  <c r="I185" i="2"/>
  <c r="M185" i="2" s="1"/>
  <c r="J185" i="2"/>
  <c r="B186" i="2"/>
  <c r="C186" i="2"/>
  <c r="D186" i="2"/>
  <c r="E186" i="2"/>
  <c r="F186" i="2"/>
  <c r="G186" i="2"/>
  <c r="I186" i="2"/>
  <c r="J186" i="2"/>
  <c r="B187" i="2"/>
  <c r="C187" i="2"/>
  <c r="D187" i="2"/>
  <c r="E187" i="2"/>
  <c r="F187" i="2"/>
  <c r="G187" i="2"/>
  <c r="I187" i="2"/>
  <c r="M187" i="2" s="1"/>
  <c r="J187" i="2"/>
  <c r="B188" i="2"/>
  <c r="C188" i="2"/>
  <c r="D188" i="2"/>
  <c r="E188" i="2"/>
  <c r="F188" i="2"/>
  <c r="G188" i="2"/>
  <c r="I188" i="2"/>
  <c r="M188" i="2" s="1"/>
  <c r="J188" i="2"/>
  <c r="B189" i="2"/>
  <c r="C189" i="2"/>
  <c r="D189" i="2"/>
  <c r="E189" i="2"/>
  <c r="F189" i="2"/>
  <c r="G189" i="2"/>
  <c r="I189" i="2"/>
  <c r="J189" i="2"/>
  <c r="B190" i="2"/>
  <c r="C190" i="2"/>
  <c r="D190" i="2"/>
  <c r="E190" i="2"/>
  <c r="F190" i="2"/>
  <c r="G190" i="2"/>
  <c r="I190" i="2"/>
  <c r="M190" i="2" s="1"/>
  <c r="J190" i="2"/>
  <c r="B191" i="2"/>
  <c r="C191" i="2"/>
  <c r="D191" i="2"/>
  <c r="E191" i="2"/>
  <c r="F191" i="2"/>
  <c r="G191" i="2"/>
  <c r="I191" i="2"/>
  <c r="M191" i="2" s="1"/>
  <c r="J191" i="2"/>
  <c r="B192" i="2"/>
  <c r="C192" i="2"/>
  <c r="D192" i="2"/>
  <c r="E192" i="2"/>
  <c r="F192" i="2"/>
  <c r="G192" i="2"/>
  <c r="I192" i="2"/>
  <c r="M192" i="2" s="1"/>
  <c r="J192" i="2"/>
  <c r="B193" i="2"/>
  <c r="C193" i="2"/>
  <c r="D193" i="2"/>
  <c r="E193" i="2"/>
  <c r="F193" i="2"/>
  <c r="G193" i="2"/>
  <c r="I193" i="2"/>
  <c r="M193" i="2" s="1"/>
  <c r="J193" i="2"/>
  <c r="B194" i="2"/>
  <c r="C194" i="2"/>
  <c r="D194" i="2"/>
  <c r="E194" i="2"/>
  <c r="F194" i="2"/>
  <c r="G194" i="2"/>
  <c r="I194" i="2"/>
  <c r="M194" i="2" s="1"/>
  <c r="J194" i="2"/>
  <c r="B195" i="2"/>
  <c r="C195" i="2"/>
  <c r="D195" i="2"/>
  <c r="E195" i="2"/>
  <c r="F195" i="2"/>
  <c r="G195" i="2"/>
  <c r="I195" i="2"/>
  <c r="M195" i="2" s="1"/>
  <c r="J195" i="2"/>
  <c r="B196" i="2"/>
  <c r="C196" i="2"/>
  <c r="D196" i="2"/>
  <c r="E196" i="2"/>
  <c r="F196" i="2"/>
  <c r="G196" i="2"/>
  <c r="I196" i="2"/>
  <c r="J196" i="2"/>
  <c r="B197" i="2"/>
  <c r="C197" i="2"/>
  <c r="D197" i="2"/>
  <c r="E197" i="2"/>
  <c r="F197" i="2"/>
  <c r="G197" i="2"/>
  <c r="I197" i="2"/>
  <c r="M197" i="2" s="1"/>
  <c r="J197" i="2"/>
  <c r="B198" i="2"/>
  <c r="C198" i="2"/>
  <c r="D198" i="2"/>
  <c r="E198" i="2"/>
  <c r="F198" i="2"/>
  <c r="G198" i="2"/>
  <c r="I198" i="2"/>
  <c r="M198" i="2" s="1"/>
  <c r="J198" i="2"/>
  <c r="B199" i="2"/>
  <c r="C199" i="2"/>
  <c r="D199" i="2"/>
  <c r="E199" i="2"/>
  <c r="F199" i="2"/>
  <c r="G199" i="2"/>
  <c r="I199" i="2"/>
  <c r="J199" i="2"/>
  <c r="J200" i="2"/>
  <c r="I200" i="2"/>
  <c r="G200" i="2"/>
  <c r="F200" i="2"/>
  <c r="E200" i="2"/>
  <c r="D200" i="2"/>
  <c r="C200" i="2"/>
  <c r="B200" i="2"/>
  <c r="N300" i="29"/>
  <c r="N299" i="29"/>
  <c r="N298" i="29"/>
  <c r="N296" i="29"/>
  <c r="N295" i="29"/>
  <c r="N294" i="29"/>
  <c r="N292" i="29"/>
  <c r="N291" i="29"/>
  <c r="N290" i="29"/>
  <c r="N288" i="29"/>
  <c r="N287" i="29"/>
  <c r="N286" i="29"/>
  <c r="N284" i="29"/>
  <c r="N283" i="29"/>
  <c r="N282" i="29"/>
  <c r="N281" i="29"/>
  <c r="N280" i="29"/>
  <c r="N279" i="29"/>
  <c r="N278" i="29"/>
  <c r="N277" i="29"/>
  <c r="N276" i="29"/>
  <c r="N275" i="29"/>
  <c r="N274" i="29"/>
  <c r="N273" i="29"/>
  <c r="N272" i="29"/>
  <c r="N271" i="29"/>
  <c r="N270" i="29"/>
  <c r="N266" i="29"/>
  <c r="W266" i="29"/>
  <c r="N267" i="29"/>
  <c r="W267" i="29"/>
  <c r="N268" i="29"/>
  <c r="W268" i="29"/>
  <c r="N269" i="29"/>
  <c r="W269" i="29"/>
  <c r="B301" i="29"/>
  <c r="B300" i="29"/>
  <c r="B299" i="29"/>
  <c r="B298" i="29"/>
  <c r="B297" i="29"/>
  <c r="B296" i="29"/>
  <c r="B295" i="29"/>
  <c r="B294" i="29"/>
  <c r="B293" i="29"/>
  <c r="B292" i="29"/>
  <c r="B291" i="29"/>
  <c r="B290" i="29"/>
  <c r="B289" i="29"/>
  <c r="B288" i="29"/>
  <c r="B287" i="29"/>
  <c r="B286" i="29"/>
  <c r="B285" i="29"/>
  <c r="B284" i="29"/>
  <c r="B283" i="29"/>
  <c r="B282" i="29"/>
  <c r="B281" i="29"/>
  <c r="B280" i="29"/>
  <c r="B279" i="29"/>
  <c r="B278" i="29"/>
  <c r="B277" i="29"/>
  <c r="B276" i="29"/>
  <c r="B275" i="29"/>
  <c r="B274" i="29"/>
  <c r="B273" i="29"/>
  <c r="B272" i="29"/>
  <c r="B271" i="29"/>
  <c r="B270" i="29"/>
  <c r="B269" i="29"/>
  <c r="B268" i="29"/>
  <c r="B267" i="29"/>
  <c r="B266" i="29"/>
  <c r="B265" i="29"/>
  <c r="B264" i="29"/>
  <c r="B263" i="29"/>
  <c r="B262" i="29"/>
  <c r="B261" i="29"/>
  <c r="B260" i="29"/>
  <c r="B259" i="29"/>
  <c r="B258" i="29"/>
  <c r="B257" i="29"/>
  <c r="B256" i="29"/>
  <c r="B255" i="29"/>
  <c r="B254" i="29"/>
  <c r="B253" i="29"/>
  <c r="B252" i="29"/>
  <c r="B251" i="29"/>
  <c r="B250" i="29"/>
  <c r="B249" i="29"/>
  <c r="B248" i="29"/>
  <c r="B247" i="29"/>
  <c r="B246" i="29"/>
  <c r="B245" i="29"/>
  <c r="B244" i="29"/>
  <c r="B243" i="29"/>
  <c r="B242" i="29"/>
  <c r="B241" i="29"/>
  <c r="B240" i="29"/>
  <c r="B239" i="29"/>
  <c r="B238" i="29"/>
  <c r="B237" i="29"/>
  <c r="B236" i="29"/>
  <c r="B235" i="29"/>
  <c r="B234" i="29"/>
  <c r="B233" i="29"/>
  <c r="B232" i="29"/>
  <c r="B231" i="29"/>
  <c r="B230" i="29"/>
  <c r="B229" i="29"/>
  <c r="B228" i="29"/>
  <c r="B227" i="29"/>
  <c r="B226" i="29"/>
  <c r="B225" i="29"/>
  <c r="B224" i="29"/>
  <c r="B223" i="29"/>
  <c r="B222" i="29"/>
  <c r="B221" i="29"/>
  <c r="B220" i="29"/>
  <c r="B219" i="29"/>
  <c r="B218" i="29"/>
  <c r="B217" i="29"/>
  <c r="B216" i="29"/>
  <c r="B215" i="29"/>
  <c r="B214" i="29"/>
  <c r="B213" i="29"/>
  <c r="B212" i="29"/>
  <c r="B211" i="29"/>
  <c r="B210" i="29"/>
  <c r="B209" i="29"/>
  <c r="B208" i="29"/>
  <c r="B207" i="29"/>
  <c r="B206" i="29"/>
  <c r="B205" i="29"/>
  <c r="B204" i="29"/>
  <c r="B203" i="29"/>
  <c r="B202" i="29"/>
  <c r="B201" i="29"/>
  <c r="B200" i="29"/>
  <c r="B199" i="29"/>
  <c r="B197" i="29"/>
  <c r="B196" i="29"/>
  <c r="B195" i="29"/>
  <c r="B194" i="29"/>
  <c r="B193" i="29"/>
  <c r="B192" i="29"/>
  <c r="B191" i="29"/>
  <c r="B190" i="29"/>
  <c r="B189" i="29"/>
  <c r="B188" i="29"/>
  <c r="B187" i="29"/>
  <c r="B186" i="29"/>
  <c r="B185" i="29"/>
  <c r="B184" i="29"/>
  <c r="B183" i="29"/>
  <c r="B182" i="29"/>
  <c r="B181" i="29"/>
  <c r="B180" i="29"/>
  <c r="B179" i="29"/>
  <c r="B178" i="29"/>
  <c r="B177" i="29"/>
  <c r="B176" i="29"/>
  <c r="B175" i="29"/>
  <c r="B174" i="29"/>
  <c r="B173" i="29"/>
  <c r="B172" i="29"/>
  <c r="B171" i="29"/>
  <c r="B170" i="29"/>
  <c r="B169" i="29"/>
  <c r="B168" i="29"/>
  <c r="B167" i="29"/>
  <c r="B166" i="29"/>
  <c r="B165" i="29"/>
  <c r="B164" i="29"/>
  <c r="B163" i="29"/>
  <c r="B162" i="29"/>
  <c r="B161" i="29"/>
  <c r="B160" i="29"/>
  <c r="B159" i="29"/>
  <c r="B158" i="29"/>
  <c r="B157" i="29"/>
  <c r="B156" i="29"/>
  <c r="B155" i="29"/>
  <c r="B154" i="29"/>
  <c r="B153" i="29"/>
  <c r="B152" i="29"/>
  <c r="B151" i="29"/>
  <c r="B150" i="29"/>
  <c r="B149" i="29"/>
  <c r="B148" i="29"/>
  <c r="B147" i="29"/>
  <c r="B146" i="29"/>
  <c r="B145" i="29"/>
  <c r="B144" i="29"/>
  <c r="B143" i="29"/>
  <c r="B142" i="29"/>
  <c r="B141" i="29"/>
  <c r="B140" i="29"/>
  <c r="B139" i="29"/>
  <c r="B138" i="29"/>
  <c r="B137" i="29"/>
  <c r="B136" i="29"/>
  <c r="B135" i="29"/>
  <c r="B134" i="29"/>
  <c r="B133" i="29"/>
  <c r="B132" i="29"/>
  <c r="B131" i="29"/>
  <c r="B130" i="29"/>
  <c r="B129" i="29"/>
  <c r="B128" i="29"/>
  <c r="B127" i="29"/>
  <c r="B126" i="29"/>
  <c r="B125" i="29"/>
  <c r="B124" i="29"/>
  <c r="B123" i="29"/>
  <c r="B122" i="29"/>
  <c r="B121" i="29"/>
  <c r="B120" i="29"/>
  <c r="B119" i="29"/>
  <c r="B118" i="29"/>
  <c r="B117" i="29"/>
  <c r="B116" i="29"/>
  <c r="B115" i="29"/>
  <c r="B114" i="29"/>
  <c r="B113" i="29"/>
  <c r="B112" i="29"/>
  <c r="B111" i="29"/>
  <c r="B110" i="29"/>
  <c r="B109" i="29"/>
  <c r="B108" i="29"/>
  <c r="B107" i="29"/>
  <c r="B106" i="29"/>
  <c r="B105" i="29"/>
  <c r="B104" i="29"/>
  <c r="B103" i="29"/>
  <c r="B102" i="29"/>
  <c r="B101" i="29"/>
  <c r="B100" i="29"/>
  <c r="B99" i="29"/>
  <c r="B98" i="29"/>
  <c r="B97" i="29"/>
  <c r="B96" i="29"/>
  <c r="B95" i="29"/>
  <c r="B94" i="29"/>
  <c r="B93" i="29"/>
  <c r="B92" i="29"/>
  <c r="B91" i="29"/>
  <c r="B90" i="29"/>
  <c r="B89" i="29"/>
  <c r="B88" i="29"/>
  <c r="B87" i="29"/>
  <c r="B86" i="29"/>
  <c r="B85" i="29"/>
  <c r="B84" i="29"/>
  <c r="B83" i="29"/>
  <c r="B82" i="29"/>
  <c r="B81" i="29"/>
  <c r="B80" i="29"/>
  <c r="B79" i="29"/>
  <c r="B78" i="29"/>
  <c r="B77" i="29"/>
  <c r="B76" i="29"/>
  <c r="B75" i="29"/>
  <c r="B74" i="29"/>
  <c r="B73" i="29"/>
  <c r="B72" i="29"/>
  <c r="B71" i="29"/>
  <c r="B70" i="29"/>
  <c r="B69" i="29"/>
  <c r="B68" i="29"/>
  <c r="B67" i="29"/>
  <c r="B66" i="29"/>
  <c r="B65" i="29"/>
  <c r="B64" i="29"/>
  <c r="B63" i="29"/>
  <c r="B62" i="29"/>
  <c r="B61" i="29"/>
  <c r="B60" i="29"/>
  <c r="B59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B11" i="29"/>
  <c r="W270" i="29"/>
  <c r="W271" i="29"/>
  <c r="W272" i="29"/>
  <c r="W273" i="29"/>
  <c r="W274" i="29"/>
  <c r="W275" i="29"/>
  <c r="W276" i="29"/>
  <c r="W277" i="29"/>
  <c r="W278" i="29"/>
  <c r="W279" i="29"/>
  <c r="W280" i="29"/>
  <c r="W281" i="29"/>
  <c r="W282" i="29"/>
  <c r="W283" i="29"/>
  <c r="W284" i="29"/>
  <c r="N285" i="29"/>
  <c r="W285" i="29"/>
  <c r="W286" i="29"/>
  <c r="W287" i="29"/>
  <c r="W288" i="29"/>
  <c r="N289" i="29"/>
  <c r="W289" i="29"/>
  <c r="W290" i="29"/>
  <c r="W291" i="29"/>
  <c r="W292" i="29"/>
  <c r="N293" i="29"/>
  <c r="W293" i="29"/>
  <c r="W294" i="29"/>
  <c r="W295" i="29"/>
  <c r="W296" i="29"/>
  <c r="N297" i="29"/>
  <c r="W297" i="29"/>
  <c r="W298" i="29"/>
  <c r="W299" i="29"/>
  <c r="W300" i="29"/>
  <c r="N301" i="29"/>
  <c r="W301" i="29"/>
  <c r="B10" i="29"/>
  <c r="B9" i="29"/>
  <c r="B8" i="29"/>
  <c r="B7" i="29"/>
  <c r="B6" i="29"/>
  <c r="B5" i="29"/>
  <c r="B4" i="29"/>
  <c r="B3" i="29"/>
  <c r="B2" i="29"/>
  <c r="M284" i="2" l="1"/>
  <c r="M186" i="2"/>
  <c r="M78" i="2"/>
  <c r="M178" i="2"/>
  <c r="M172" i="2"/>
  <c r="M83" i="2"/>
  <c r="M171" i="2"/>
  <c r="M69" i="2"/>
  <c r="M161" i="2"/>
  <c r="M159" i="2"/>
  <c r="M68" i="2"/>
  <c r="M158" i="2"/>
  <c r="M84" i="2"/>
  <c r="M148" i="2"/>
  <c r="M145" i="2"/>
  <c r="M143" i="2"/>
  <c r="M142" i="2"/>
  <c r="M141" i="2"/>
  <c r="M77" i="2"/>
  <c r="M139" i="2"/>
  <c r="M138" i="2"/>
  <c r="M135" i="2"/>
  <c r="M75" i="2"/>
  <c r="M134" i="2"/>
  <c r="M132" i="2"/>
  <c r="M130" i="2"/>
  <c r="M86" i="2"/>
  <c r="M129" i="2"/>
  <c r="M126" i="2"/>
  <c r="M70" i="2"/>
  <c r="M122" i="2"/>
  <c r="M118" i="2"/>
  <c r="M117" i="2"/>
  <c r="M115" i="2"/>
  <c r="M114" i="2"/>
  <c r="M112" i="2"/>
  <c r="M111" i="2"/>
  <c r="M109" i="2"/>
  <c r="M15" i="2"/>
  <c r="M14" i="2"/>
  <c r="M76" i="2"/>
  <c r="M11" i="2"/>
  <c r="M199" i="2"/>
  <c r="M73" i="2"/>
  <c r="M196" i="2"/>
  <c r="M66" i="2"/>
  <c r="M189" i="2"/>
  <c r="M67" i="2"/>
  <c r="M200" i="2"/>
  <c r="M85" i="2"/>
  <c r="M108" i="2"/>
  <c r="M107" i="2"/>
  <c r="M72" i="2"/>
  <c r="M106" i="2"/>
  <c r="M105" i="2"/>
  <c r="M103" i="2"/>
  <c r="M100" i="2"/>
  <c r="M98" i="2"/>
  <c r="M97" i="2"/>
  <c r="M96" i="2"/>
  <c r="M81" i="2"/>
  <c r="M94" i="2"/>
  <c r="M74" i="2"/>
  <c r="M93" i="2"/>
  <c r="M92" i="2"/>
  <c r="M90" i="2"/>
  <c r="M62" i="2"/>
  <c r="M60" i="2"/>
  <c r="M58" i="2"/>
  <c r="M57" i="2"/>
  <c r="M56" i="2"/>
  <c r="M53" i="2"/>
  <c r="M52" i="2"/>
  <c r="M65" i="2"/>
  <c r="M51" i="2"/>
  <c r="M50" i="2"/>
  <c r="M49" i="2"/>
  <c r="M48" i="2"/>
  <c r="M47" i="2"/>
  <c r="M46" i="2"/>
  <c r="M88" i="2"/>
  <c r="M45" i="2"/>
  <c r="M87" i="2"/>
  <c r="M44" i="2"/>
  <c r="M80" i="2"/>
  <c r="M43" i="2"/>
  <c r="M42" i="2"/>
  <c r="M41" i="2"/>
  <c r="M40" i="2"/>
  <c r="M39" i="2"/>
  <c r="M71" i="2"/>
  <c r="M38" i="2"/>
  <c r="M37" i="2"/>
  <c r="M79" i="2"/>
  <c r="M36" i="2"/>
  <c r="M34" i="2"/>
  <c r="M33" i="2"/>
  <c r="M31" i="2"/>
  <c r="M30" i="2"/>
  <c r="M29" i="2"/>
  <c r="M28" i="2"/>
  <c r="M26" i="2"/>
  <c r="M25" i="2"/>
  <c r="M24" i="2"/>
  <c r="M23" i="2"/>
  <c r="M22" i="2"/>
  <c r="M21" i="2"/>
  <c r="M19" i="2"/>
  <c r="M18" i="2"/>
  <c r="M17" i="2"/>
  <c r="M16" i="2"/>
  <c r="M458" i="2"/>
  <c r="M449" i="2"/>
  <c r="M443" i="2"/>
  <c r="M437" i="2"/>
  <c r="M419" i="2"/>
  <c r="M367" i="2"/>
  <c r="M333" i="2"/>
  <c r="M301" i="2"/>
  <c r="M271" i="2"/>
  <c r="M238" i="2"/>
  <c r="M211" i="2"/>
  <c r="M6" i="2"/>
  <c r="M5" i="2"/>
  <c r="M4" i="2"/>
  <c r="M3" i="2"/>
  <c r="M455" i="2"/>
  <c r="M448" i="2"/>
  <c r="M441" i="2"/>
  <c r="M434" i="2"/>
  <c r="M383" i="2"/>
  <c r="M355" i="2"/>
  <c r="M330" i="2"/>
  <c r="M291" i="2"/>
  <c r="M264" i="2"/>
  <c r="M230" i="2"/>
  <c r="M209" i="2"/>
  <c r="M208" i="2"/>
  <c r="M207" i="2"/>
  <c r="M206" i="2"/>
  <c r="M205" i="2"/>
  <c r="M1" i="2"/>
  <c r="AD269" i="29"/>
  <c r="AD268" i="29"/>
  <c r="AD267" i="29"/>
  <c r="AD266" i="29"/>
  <c r="AD265" i="29"/>
  <c r="W265" i="29"/>
  <c r="N265" i="29"/>
  <c r="AD264" i="29"/>
  <c r="W264" i="29"/>
  <c r="N264" i="29"/>
  <c r="AD263" i="29"/>
  <c r="W263" i="29"/>
  <c r="N263" i="29"/>
  <c r="AD262" i="29"/>
  <c r="W262" i="29"/>
  <c r="N262" i="29"/>
  <c r="AD261" i="29"/>
  <c r="W261" i="29"/>
  <c r="N261" i="29"/>
  <c r="AD260" i="29"/>
  <c r="W260" i="29"/>
  <c r="N260" i="29"/>
  <c r="AD259" i="29"/>
  <c r="W259" i="29"/>
  <c r="N259" i="29"/>
  <c r="AD258" i="29"/>
  <c r="W258" i="29"/>
  <c r="N258" i="29"/>
  <c r="AD257" i="29"/>
  <c r="W257" i="29"/>
  <c r="N257" i="29"/>
  <c r="AD256" i="29"/>
  <c r="W256" i="29"/>
  <c r="N256" i="29"/>
  <c r="AD255" i="29"/>
  <c r="W255" i="29"/>
  <c r="N255" i="29"/>
  <c r="AD254" i="29"/>
  <c r="W254" i="29"/>
  <c r="N254" i="29"/>
  <c r="AD253" i="29"/>
  <c r="W253" i="29"/>
  <c r="N253" i="29"/>
  <c r="AD252" i="29"/>
  <c r="W252" i="29"/>
  <c r="N252" i="29"/>
  <c r="AD251" i="29"/>
  <c r="W251" i="29"/>
  <c r="N251" i="29"/>
  <c r="AD250" i="29"/>
  <c r="W250" i="29"/>
  <c r="N250" i="29"/>
  <c r="AD249" i="29"/>
  <c r="W249" i="29"/>
  <c r="N249" i="29"/>
  <c r="AD248" i="29"/>
  <c r="W248" i="29"/>
  <c r="N248" i="29"/>
  <c r="AD247" i="29"/>
  <c r="W247" i="29"/>
  <c r="N247" i="29"/>
  <c r="AD246" i="29"/>
  <c r="W246" i="29"/>
  <c r="N246" i="29"/>
  <c r="AD245" i="29"/>
  <c r="W245" i="29"/>
  <c r="N245" i="29"/>
  <c r="AD244" i="29"/>
  <c r="W244" i="29"/>
  <c r="N244" i="29"/>
  <c r="AD243" i="29"/>
  <c r="W243" i="29"/>
  <c r="N243" i="29"/>
  <c r="AD242" i="29"/>
  <c r="W242" i="29"/>
  <c r="N242" i="29"/>
  <c r="AD241" i="29"/>
  <c r="W241" i="29"/>
  <c r="N241" i="29"/>
  <c r="AD240" i="29"/>
  <c r="W240" i="29"/>
  <c r="N240" i="29"/>
  <c r="AD239" i="29"/>
  <c r="W239" i="29"/>
  <c r="N239" i="29"/>
  <c r="AD238" i="29"/>
  <c r="W238" i="29"/>
  <c r="N238" i="29"/>
  <c r="AD237" i="29"/>
  <c r="W237" i="29"/>
  <c r="N237" i="29"/>
  <c r="AD236" i="29"/>
  <c r="W236" i="29"/>
  <c r="N236" i="29"/>
  <c r="AD235" i="29"/>
  <c r="W235" i="29"/>
  <c r="N235" i="29"/>
  <c r="AD234" i="29"/>
  <c r="W234" i="29"/>
  <c r="N234" i="29"/>
  <c r="AD233" i="29"/>
  <c r="W233" i="29"/>
  <c r="N233" i="29"/>
  <c r="AD232" i="29"/>
  <c r="W232" i="29"/>
  <c r="N232" i="29"/>
  <c r="AD231" i="29"/>
  <c r="W231" i="29"/>
  <c r="N231" i="29"/>
  <c r="AD230" i="29"/>
  <c r="W230" i="29"/>
  <c r="N230" i="29"/>
  <c r="AD229" i="29"/>
  <c r="W229" i="29"/>
  <c r="N229" i="29"/>
  <c r="AD228" i="29"/>
  <c r="W228" i="29"/>
  <c r="N228" i="29"/>
  <c r="AD227" i="29"/>
  <c r="W227" i="29"/>
  <c r="N227" i="29"/>
  <c r="AD226" i="29"/>
  <c r="W226" i="29"/>
  <c r="N226" i="29"/>
  <c r="AD225" i="29"/>
  <c r="W225" i="29"/>
  <c r="N225" i="29"/>
  <c r="AD224" i="29"/>
  <c r="W224" i="29"/>
  <c r="N224" i="29"/>
  <c r="AD223" i="29"/>
  <c r="W223" i="29"/>
  <c r="N223" i="29"/>
  <c r="AD222" i="29"/>
  <c r="W222" i="29"/>
  <c r="N222" i="29"/>
  <c r="AD221" i="29"/>
  <c r="W221" i="29"/>
  <c r="N221" i="29"/>
  <c r="AD220" i="29"/>
  <c r="W220" i="29"/>
  <c r="N220" i="29"/>
  <c r="AD219" i="29"/>
  <c r="W219" i="29"/>
  <c r="N219" i="29"/>
  <c r="AD218" i="29"/>
  <c r="W218" i="29"/>
  <c r="N218" i="29"/>
  <c r="AD217" i="29"/>
  <c r="W217" i="29"/>
  <c r="N217" i="29"/>
  <c r="AD216" i="29"/>
  <c r="W216" i="29"/>
  <c r="N216" i="29"/>
  <c r="AD215" i="29"/>
  <c r="W215" i="29"/>
  <c r="N215" i="29"/>
  <c r="AD214" i="29"/>
  <c r="W214" i="29"/>
  <c r="N214" i="29"/>
  <c r="AD213" i="29"/>
  <c r="W213" i="29"/>
  <c r="N213" i="29"/>
  <c r="AD212" i="29"/>
  <c r="W212" i="29"/>
  <c r="N212" i="29"/>
  <c r="AD211" i="29"/>
  <c r="W211" i="29"/>
  <c r="N211" i="29"/>
  <c r="AD210" i="29"/>
  <c r="W210" i="29"/>
  <c r="N210" i="29"/>
  <c r="AD209" i="29"/>
  <c r="W209" i="29"/>
  <c r="N209" i="29"/>
  <c r="AD208" i="29"/>
  <c r="W208" i="29"/>
  <c r="N208" i="29"/>
  <c r="AD207" i="29"/>
  <c r="W207" i="29"/>
  <c r="N207" i="29"/>
  <c r="AD206" i="29"/>
  <c r="W206" i="29"/>
  <c r="N206" i="29"/>
  <c r="AD205" i="29"/>
  <c r="W205" i="29"/>
  <c r="N205" i="29"/>
  <c r="AD204" i="29"/>
  <c r="W204" i="29"/>
  <c r="N204" i="29"/>
  <c r="AD203" i="29"/>
  <c r="W203" i="29"/>
  <c r="N203" i="29"/>
  <c r="AD202" i="29"/>
  <c r="W202" i="29"/>
  <c r="N202" i="29"/>
  <c r="AD201" i="29"/>
  <c r="W201" i="29"/>
  <c r="N201" i="29"/>
  <c r="AD200" i="29"/>
  <c r="W200" i="29"/>
  <c r="N200" i="29"/>
  <c r="AD199" i="29"/>
  <c r="W199" i="29"/>
  <c r="N199" i="29"/>
  <c r="AD198" i="29"/>
  <c r="W198" i="29"/>
  <c r="N198" i="29"/>
  <c r="AD197" i="29"/>
  <c r="W197" i="29"/>
  <c r="N197" i="29"/>
  <c r="AD196" i="29"/>
  <c r="W196" i="29"/>
  <c r="N196" i="29"/>
  <c r="AD195" i="29"/>
  <c r="W195" i="29"/>
  <c r="N195" i="29"/>
  <c r="AD194" i="29"/>
  <c r="W194" i="29"/>
  <c r="N194" i="29"/>
  <c r="AD193" i="29"/>
  <c r="W193" i="29"/>
  <c r="N193" i="29"/>
  <c r="AD192" i="29"/>
  <c r="W192" i="29"/>
  <c r="N192" i="29"/>
  <c r="AD191" i="29"/>
  <c r="W191" i="29"/>
  <c r="N191" i="29"/>
  <c r="AD190" i="29"/>
  <c r="W190" i="29"/>
  <c r="N190" i="29"/>
  <c r="AD189" i="29"/>
  <c r="W189" i="29"/>
  <c r="N189" i="29"/>
  <c r="AD188" i="29"/>
  <c r="W188" i="29"/>
  <c r="N188" i="29"/>
  <c r="AD187" i="29"/>
  <c r="W187" i="29"/>
  <c r="N187" i="29"/>
  <c r="AD186" i="29"/>
  <c r="W186" i="29"/>
  <c r="N186" i="29"/>
  <c r="AD185" i="29"/>
  <c r="W185" i="29"/>
  <c r="N185" i="29"/>
  <c r="AD184" i="29"/>
  <c r="W184" i="29"/>
  <c r="N184" i="29"/>
  <c r="AD183" i="29"/>
  <c r="W183" i="29"/>
  <c r="N183" i="29"/>
  <c r="AD182" i="29"/>
  <c r="W182" i="29"/>
  <c r="N182" i="29"/>
  <c r="AD181" i="29"/>
  <c r="W181" i="29"/>
  <c r="N181" i="29"/>
  <c r="AD180" i="29"/>
  <c r="W180" i="29"/>
  <c r="N180" i="29"/>
  <c r="AD179" i="29"/>
  <c r="W179" i="29"/>
  <c r="N179" i="29"/>
  <c r="AD178" i="29"/>
  <c r="W178" i="29"/>
  <c r="N178" i="29"/>
  <c r="AD177" i="29"/>
  <c r="W177" i="29"/>
  <c r="N177" i="29"/>
  <c r="AD176" i="29"/>
  <c r="W176" i="29"/>
  <c r="N176" i="29"/>
  <c r="AD175" i="29"/>
  <c r="W175" i="29"/>
  <c r="N175" i="29"/>
  <c r="AD174" i="29"/>
  <c r="W174" i="29"/>
  <c r="N174" i="29"/>
  <c r="AD173" i="29"/>
  <c r="W173" i="29"/>
  <c r="N173" i="29"/>
  <c r="AD172" i="29"/>
  <c r="W172" i="29"/>
  <c r="N172" i="29"/>
  <c r="AD171" i="29"/>
  <c r="W171" i="29"/>
  <c r="N171" i="29"/>
  <c r="AD170" i="29"/>
  <c r="W170" i="29"/>
  <c r="N170" i="29"/>
  <c r="AD169" i="29"/>
  <c r="W169" i="29"/>
  <c r="N169" i="29"/>
  <c r="AD168" i="29"/>
  <c r="W168" i="29"/>
  <c r="N168" i="29"/>
  <c r="AD167" i="29"/>
  <c r="W167" i="29"/>
  <c r="N167" i="29"/>
  <c r="AD166" i="29"/>
  <c r="W166" i="29"/>
  <c r="N166" i="29"/>
  <c r="AD165" i="29"/>
  <c r="W165" i="29"/>
  <c r="N165" i="29"/>
  <c r="AD164" i="29"/>
  <c r="W164" i="29"/>
  <c r="N164" i="29"/>
  <c r="AD163" i="29"/>
  <c r="W163" i="29"/>
  <c r="N163" i="29"/>
  <c r="AD162" i="29"/>
  <c r="W162" i="29"/>
  <c r="N162" i="29"/>
  <c r="AD161" i="29"/>
  <c r="W161" i="29"/>
  <c r="N161" i="29"/>
  <c r="AD160" i="29"/>
  <c r="W160" i="29"/>
  <c r="N160" i="29"/>
  <c r="AD159" i="29"/>
  <c r="W159" i="29"/>
  <c r="N159" i="29"/>
  <c r="AD158" i="29"/>
  <c r="W158" i="29"/>
  <c r="N158" i="29"/>
  <c r="AD157" i="29"/>
  <c r="W157" i="29"/>
  <c r="N157" i="29"/>
  <c r="AD156" i="29"/>
  <c r="W156" i="29"/>
  <c r="N156" i="29"/>
  <c r="AD155" i="29"/>
  <c r="W155" i="29"/>
  <c r="N155" i="29"/>
  <c r="AD154" i="29"/>
  <c r="W154" i="29"/>
  <c r="N154" i="29"/>
  <c r="AD153" i="29"/>
  <c r="W153" i="29"/>
  <c r="N153" i="29"/>
  <c r="AD152" i="29"/>
  <c r="W152" i="29"/>
  <c r="N152" i="29"/>
  <c r="AD151" i="29"/>
  <c r="W151" i="29"/>
  <c r="N151" i="29"/>
  <c r="AD150" i="29"/>
  <c r="W150" i="29"/>
  <c r="N150" i="29"/>
  <c r="AD149" i="29"/>
  <c r="W149" i="29"/>
  <c r="N149" i="29"/>
  <c r="AD148" i="29"/>
  <c r="W148" i="29"/>
  <c r="N148" i="29"/>
  <c r="AD147" i="29"/>
  <c r="W147" i="29"/>
  <c r="N147" i="29"/>
  <c r="AD146" i="29"/>
  <c r="W146" i="29"/>
  <c r="N146" i="29"/>
  <c r="AD145" i="29"/>
  <c r="W145" i="29"/>
  <c r="N145" i="29"/>
  <c r="AD144" i="29"/>
  <c r="W144" i="29"/>
  <c r="N144" i="29"/>
  <c r="AD143" i="29"/>
  <c r="W143" i="29"/>
  <c r="N143" i="29"/>
  <c r="AD142" i="29"/>
  <c r="W142" i="29"/>
  <c r="N142" i="29"/>
  <c r="AD141" i="29"/>
  <c r="W141" i="29"/>
  <c r="N141" i="29"/>
  <c r="AD140" i="29"/>
  <c r="W140" i="29"/>
  <c r="N140" i="29"/>
  <c r="AD139" i="29"/>
  <c r="W139" i="29"/>
  <c r="N139" i="29"/>
  <c r="AD138" i="29"/>
  <c r="W138" i="29"/>
  <c r="N138" i="29"/>
  <c r="AD137" i="29"/>
  <c r="W137" i="29"/>
  <c r="N137" i="29"/>
  <c r="AD136" i="29"/>
  <c r="W136" i="29"/>
  <c r="N136" i="29"/>
  <c r="AD135" i="29"/>
  <c r="W135" i="29"/>
  <c r="N135" i="29"/>
  <c r="AD134" i="29"/>
  <c r="W134" i="29"/>
  <c r="N134" i="29"/>
  <c r="AD133" i="29"/>
  <c r="W133" i="29"/>
  <c r="N133" i="29"/>
  <c r="AD132" i="29"/>
  <c r="W132" i="29"/>
  <c r="N132" i="29"/>
  <c r="AD131" i="29"/>
  <c r="W131" i="29"/>
  <c r="N131" i="29"/>
  <c r="AD130" i="29"/>
  <c r="W130" i="29"/>
  <c r="N130" i="29"/>
  <c r="AD129" i="29"/>
  <c r="W129" i="29"/>
  <c r="N129" i="29"/>
  <c r="AD128" i="29"/>
  <c r="W128" i="29"/>
  <c r="N128" i="29"/>
  <c r="AD127" i="29"/>
  <c r="W127" i="29"/>
  <c r="N127" i="29"/>
  <c r="AD126" i="29"/>
  <c r="W126" i="29"/>
  <c r="N126" i="29"/>
  <c r="AD125" i="29"/>
  <c r="W125" i="29"/>
  <c r="N125" i="29"/>
  <c r="AD124" i="29"/>
  <c r="W124" i="29"/>
  <c r="N124" i="29"/>
  <c r="AD123" i="29"/>
  <c r="W123" i="29"/>
  <c r="N123" i="29"/>
  <c r="AD122" i="29"/>
  <c r="W122" i="29"/>
  <c r="N122" i="29"/>
  <c r="AD121" i="29"/>
  <c r="W121" i="29"/>
  <c r="N121" i="29"/>
  <c r="AD120" i="29"/>
  <c r="W120" i="29"/>
  <c r="AD119" i="29"/>
  <c r="W119" i="29"/>
  <c r="N119" i="29"/>
  <c r="AD118" i="29"/>
  <c r="W118" i="29"/>
  <c r="N118" i="29"/>
  <c r="AD117" i="29"/>
  <c r="W117" i="29"/>
  <c r="N117" i="29"/>
  <c r="AD116" i="29"/>
  <c r="W116" i="29"/>
  <c r="N116" i="29"/>
  <c r="AD115" i="29"/>
  <c r="W115" i="29"/>
  <c r="N115" i="29"/>
  <c r="AD114" i="29"/>
  <c r="W114" i="29"/>
  <c r="N114" i="29"/>
  <c r="AD113" i="29"/>
  <c r="W113" i="29"/>
  <c r="N113" i="29"/>
  <c r="AD112" i="29"/>
  <c r="W112" i="29"/>
  <c r="AD111" i="29"/>
  <c r="W111" i="29"/>
  <c r="N111" i="29"/>
  <c r="AD110" i="29"/>
  <c r="W110" i="29"/>
  <c r="N110" i="29"/>
  <c r="AD109" i="29"/>
  <c r="W109" i="29"/>
  <c r="N109" i="29"/>
  <c r="AD108" i="29"/>
  <c r="W108" i="29"/>
  <c r="N108" i="29"/>
  <c r="AD107" i="29"/>
  <c r="W107" i="29"/>
  <c r="N107" i="29"/>
  <c r="AD106" i="29"/>
  <c r="W106" i="29"/>
  <c r="N106" i="29"/>
  <c r="AD105" i="29"/>
  <c r="W105" i="29"/>
  <c r="N105" i="29"/>
  <c r="AD104" i="29"/>
  <c r="W104" i="29"/>
  <c r="N104" i="29"/>
  <c r="AD103" i="29"/>
  <c r="W103" i="29"/>
  <c r="N103" i="29"/>
  <c r="AD102" i="29"/>
  <c r="W102" i="29"/>
  <c r="N102" i="29"/>
  <c r="AD101" i="29"/>
  <c r="W101" i="29"/>
  <c r="N101" i="29"/>
  <c r="AD100" i="29"/>
  <c r="W100" i="29"/>
  <c r="N100" i="29"/>
  <c r="AD99" i="29"/>
  <c r="W99" i="29"/>
  <c r="N99" i="29"/>
  <c r="AD98" i="29"/>
  <c r="W98" i="29"/>
  <c r="N98" i="29"/>
  <c r="AD97" i="29"/>
  <c r="W97" i="29"/>
  <c r="N97" i="29"/>
  <c r="AD96" i="29"/>
  <c r="W96" i="29"/>
  <c r="N96" i="29"/>
  <c r="AD95" i="29"/>
  <c r="W95" i="29"/>
  <c r="N95" i="29"/>
  <c r="AD94" i="29"/>
  <c r="W94" i="29"/>
  <c r="N94" i="29"/>
  <c r="AD93" i="29"/>
  <c r="W93" i="29"/>
  <c r="N93" i="29"/>
  <c r="AD92" i="29"/>
  <c r="W92" i="29"/>
  <c r="N92" i="29"/>
  <c r="AD91" i="29"/>
  <c r="W91" i="29"/>
  <c r="N91" i="29"/>
  <c r="AD90" i="29"/>
  <c r="W90" i="29"/>
  <c r="N90" i="29"/>
  <c r="AD89" i="29"/>
  <c r="W89" i="29"/>
  <c r="N89" i="29"/>
  <c r="AD88" i="29"/>
  <c r="W88" i="29"/>
  <c r="N88" i="29"/>
  <c r="AD87" i="29"/>
  <c r="W87" i="29"/>
  <c r="N87" i="29"/>
  <c r="AD86" i="29"/>
  <c r="W86" i="29"/>
  <c r="N86" i="29"/>
  <c r="AD85" i="29"/>
  <c r="W85" i="29"/>
  <c r="N85" i="29"/>
  <c r="AD84" i="29"/>
  <c r="W84" i="29"/>
  <c r="N84" i="29"/>
  <c r="AD83" i="29"/>
  <c r="W83" i="29"/>
  <c r="N83" i="29"/>
  <c r="AD82" i="29"/>
  <c r="W82" i="29"/>
  <c r="N82" i="29"/>
  <c r="AD81" i="29"/>
  <c r="W81" i="29"/>
  <c r="N81" i="29"/>
  <c r="AD80" i="29"/>
  <c r="W80" i="29"/>
  <c r="N80" i="29"/>
  <c r="AD79" i="29"/>
  <c r="W79" i="29"/>
  <c r="N79" i="29"/>
  <c r="AD78" i="29"/>
  <c r="W78" i="29"/>
  <c r="N78" i="29"/>
  <c r="AD77" i="29"/>
  <c r="W77" i="29"/>
  <c r="N77" i="29"/>
  <c r="AD76" i="29"/>
  <c r="W76" i="29"/>
  <c r="N76" i="29"/>
  <c r="AD75" i="29"/>
  <c r="W75" i="29"/>
  <c r="N75" i="29"/>
  <c r="AD74" i="29"/>
  <c r="W74" i="29"/>
  <c r="N74" i="29"/>
  <c r="AD73" i="29"/>
  <c r="W73" i="29"/>
  <c r="N73" i="29"/>
  <c r="AD72" i="29"/>
  <c r="W72" i="29"/>
  <c r="N72" i="29"/>
  <c r="AD71" i="29"/>
  <c r="W71" i="29"/>
  <c r="N71" i="29"/>
  <c r="AD70" i="29"/>
  <c r="W70" i="29"/>
  <c r="N70" i="29"/>
  <c r="AD69" i="29"/>
  <c r="W69" i="29"/>
  <c r="N69" i="29"/>
  <c r="AD68" i="29"/>
  <c r="W68" i="29"/>
  <c r="N68" i="29"/>
  <c r="AD67" i="29"/>
  <c r="W67" i="29"/>
  <c r="N67" i="29"/>
  <c r="AD66" i="29"/>
  <c r="W66" i="29"/>
  <c r="N66" i="29"/>
  <c r="AD65" i="29"/>
  <c r="W65" i="29"/>
  <c r="N65" i="29"/>
  <c r="AD64" i="29"/>
  <c r="W64" i="29"/>
  <c r="N64" i="29"/>
  <c r="AD63" i="29"/>
  <c r="W63" i="29"/>
  <c r="N63" i="29"/>
  <c r="AD62" i="29"/>
  <c r="W62" i="29"/>
  <c r="N62" i="29"/>
  <c r="AD61" i="29"/>
  <c r="W61" i="29"/>
  <c r="N61" i="29"/>
  <c r="AD60" i="29"/>
  <c r="W60" i="29"/>
  <c r="N60" i="29"/>
  <c r="AD59" i="29"/>
  <c r="W59" i="29"/>
  <c r="N59" i="29"/>
  <c r="AD58" i="29"/>
  <c r="W58" i="29"/>
  <c r="N58" i="29"/>
  <c r="AD57" i="29"/>
  <c r="W57" i="29"/>
  <c r="N57" i="29"/>
  <c r="AD56" i="29"/>
  <c r="W56" i="29"/>
  <c r="N56" i="29"/>
  <c r="AD55" i="29"/>
  <c r="W55" i="29"/>
  <c r="N55" i="29"/>
  <c r="AD54" i="29"/>
  <c r="W54" i="29"/>
  <c r="N54" i="29"/>
  <c r="AD53" i="29"/>
  <c r="W53" i="29"/>
  <c r="N53" i="29"/>
  <c r="AD52" i="29"/>
  <c r="W52" i="29"/>
  <c r="N52" i="29"/>
  <c r="AD51" i="29"/>
  <c r="W51" i="29"/>
  <c r="N51" i="29"/>
  <c r="AD50" i="29"/>
  <c r="W50" i="29"/>
  <c r="N50" i="29"/>
  <c r="AD49" i="29"/>
  <c r="W49" i="29"/>
  <c r="N49" i="29"/>
  <c r="AD48" i="29"/>
  <c r="W48" i="29"/>
  <c r="N48" i="29"/>
  <c r="AD47" i="29"/>
  <c r="W47" i="29"/>
  <c r="N47" i="29"/>
  <c r="AD46" i="29"/>
  <c r="W46" i="29"/>
  <c r="N46" i="29"/>
  <c r="AD45" i="29"/>
  <c r="W45" i="29"/>
  <c r="N45" i="29"/>
  <c r="AD44" i="29"/>
  <c r="W44" i="29"/>
  <c r="N44" i="29"/>
  <c r="AD43" i="29"/>
  <c r="W43" i="29"/>
  <c r="N43" i="29"/>
  <c r="AD42" i="29"/>
  <c r="W42" i="29"/>
  <c r="N42" i="29"/>
  <c r="AD41" i="29"/>
  <c r="W41" i="29"/>
  <c r="N41" i="29"/>
  <c r="AD40" i="29"/>
  <c r="W40" i="29"/>
  <c r="N40" i="29"/>
  <c r="AD39" i="29"/>
  <c r="W39" i="29"/>
  <c r="N39" i="29"/>
  <c r="AD38" i="29"/>
  <c r="W38" i="29"/>
  <c r="N38" i="29"/>
  <c r="AD37" i="29"/>
  <c r="W37" i="29"/>
  <c r="N37" i="29"/>
  <c r="AD36" i="29"/>
  <c r="W36" i="29"/>
  <c r="N36" i="29"/>
  <c r="AD35" i="29"/>
  <c r="W35" i="29"/>
  <c r="N35" i="29"/>
  <c r="AD34" i="29"/>
  <c r="W34" i="29"/>
  <c r="N34" i="29"/>
  <c r="AD33" i="29"/>
  <c r="W33" i="29"/>
  <c r="N33" i="29"/>
  <c r="AD32" i="29"/>
  <c r="W32" i="29"/>
  <c r="N32" i="29"/>
  <c r="AD31" i="29"/>
  <c r="W31" i="29"/>
  <c r="N31" i="29"/>
  <c r="AD30" i="29"/>
  <c r="W30" i="29"/>
  <c r="N30" i="29"/>
  <c r="AD29" i="29"/>
  <c r="W29" i="29"/>
  <c r="N29" i="29"/>
  <c r="AD28" i="29"/>
  <c r="W28" i="29"/>
  <c r="N28" i="29"/>
  <c r="AD27" i="29"/>
  <c r="W27" i="29"/>
  <c r="N27" i="29"/>
  <c r="AD26" i="29"/>
  <c r="W26" i="29"/>
  <c r="N26" i="29"/>
  <c r="AD25" i="29"/>
  <c r="W25" i="29"/>
  <c r="N25" i="29"/>
  <c r="AD24" i="29"/>
  <c r="W24" i="29"/>
  <c r="N24" i="29"/>
  <c r="AD23" i="29"/>
  <c r="W23" i="29"/>
  <c r="N23" i="29"/>
  <c r="AD22" i="29"/>
  <c r="W22" i="29"/>
  <c r="N22" i="29"/>
  <c r="AD21" i="29"/>
  <c r="W21" i="29"/>
  <c r="N21" i="29"/>
  <c r="AD20" i="29"/>
  <c r="W20" i="29"/>
  <c r="N20" i="29"/>
  <c r="AD19" i="29"/>
  <c r="W19" i="29"/>
  <c r="N19" i="29"/>
  <c r="AD18" i="29"/>
  <c r="W18" i="29"/>
  <c r="N18" i="29"/>
  <c r="AD17" i="29"/>
  <c r="W17" i="29"/>
  <c r="N17" i="29"/>
  <c r="AD16" i="29"/>
  <c r="W16" i="29"/>
  <c r="N16" i="29"/>
  <c r="AD15" i="29"/>
  <c r="W15" i="29"/>
  <c r="N15" i="29"/>
  <c r="AD14" i="29"/>
  <c r="W14" i="29"/>
  <c r="N14" i="29"/>
  <c r="AD13" i="29"/>
  <c r="W13" i="29"/>
  <c r="N13" i="29"/>
  <c r="AD12" i="29"/>
  <c r="W12" i="29"/>
  <c r="N12" i="29"/>
  <c r="AD11" i="29"/>
  <c r="W11" i="29"/>
  <c r="N11" i="29"/>
  <c r="AD10" i="29"/>
  <c r="W10" i="29"/>
  <c r="N10" i="29"/>
  <c r="AD9" i="29"/>
  <c r="W9" i="29"/>
  <c r="N9" i="29"/>
  <c r="AD8" i="29"/>
  <c r="W8" i="29"/>
  <c r="N8" i="29"/>
  <c r="AD7" i="29"/>
  <c r="W7" i="29"/>
  <c r="N7" i="29"/>
  <c r="AD6" i="29"/>
  <c r="W6" i="29"/>
  <c r="N6" i="29"/>
  <c r="AD5" i="29"/>
  <c r="W5" i="29"/>
  <c r="N5" i="29"/>
  <c r="AD4" i="29"/>
  <c r="W4" i="29"/>
  <c r="N4" i="29"/>
  <c r="AD3" i="29"/>
  <c r="W3" i="29"/>
  <c r="N3" i="29"/>
  <c r="N2" i="29"/>
  <c r="AD2" i="29" l="1"/>
  <c r="W2" i="29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D140" i="29" s="1"/>
  <c r="Z36" i="3"/>
  <c r="D144" i="29" s="1"/>
  <c r="Z37" i="3"/>
  <c r="Z38" i="3"/>
  <c r="Z39" i="3"/>
  <c r="Z40" i="3"/>
  <c r="D160" i="29" s="1"/>
  <c r="Z41" i="3"/>
  <c r="Z42" i="3"/>
  <c r="Z43" i="3"/>
  <c r="Z44" i="3"/>
  <c r="Z45" i="3"/>
  <c r="Z46" i="3"/>
  <c r="Z47" i="3"/>
  <c r="Z48" i="3"/>
  <c r="Z49" i="3"/>
  <c r="Z50" i="3"/>
  <c r="Z51" i="3"/>
  <c r="Z52" i="3"/>
  <c r="Y53" i="3"/>
  <c r="Z53" i="3"/>
  <c r="AA53" i="3"/>
  <c r="AB53" i="3"/>
  <c r="AC53" i="3"/>
  <c r="AD53" i="3"/>
  <c r="AF53" i="3"/>
  <c r="L215" i="4" s="1"/>
  <c r="AG53" i="3"/>
  <c r="M215" i="4" s="1"/>
  <c r="Y54" i="3"/>
  <c r="Z54" i="3"/>
  <c r="AA54" i="3"/>
  <c r="AB54" i="3"/>
  <c r="AC54" i="3"/>
  <c r="AD54" i="3"/>
  <c r="AF54" i="3"/>
  <c r="L219" i="4" s="1"/>
  <c r="AG54" i="3"/>
  <c r="M219" i="4" s="1"/>
  <c r="Y55" i="3"/>
  <c r="Z55" i="3"/>
  <c r="AA55" i="3"/>
  <c r="AB55" i="3"/>
  <c r="AC55" i="3"/>
  <c r="AD55" i="3"/>
  <c r="AF55" i="3"/>
  <c r="L223" i="4" s="1"/>
  <c r="AG55" i="3"/>
  <c r="M223" i="4" s="1"/>
  <c r="Y56" i="3"/>
  <c r="Z56" i="3"/>
  <c r="AA56" i="3"/>
  <c r="AB56" i="3"/>
  <c r="AC56" i="3"/>
  <c r="AD56" i="3"/>
  <c r="AF56" i="3"/>
  <c r="L227" i="4" s="1"/>
  <c r="AG56" i="3"/>
  <c r="M227" i="4" s="1"/>
  <c r="Y57" i="3"/>
  <c r="Z57" i="3"/>
  <c r="AA57" i="3"/>
  <c r="AB57" i="3"/>
  <c r="AC57" i="3"/>
  <c r="AD57" i="3"/>
  <c r="AF57" i="3"/>
  <c r="L231" i="4" s="1"/>
  <c r="AG57" i="3"/>
  <c r="M231" i="4" s="1"/>
  <c r="Y58" i="3"/>
  <c r="Z58" i="3"/>
  <c r="AA58" i="3"/>
  <c r="AB58" i="3"/>
  <c r="AC58" i="3"/>
  <c r="AD58" i="3"/>
  <c r="AF58" i="3"/>
  <c r="L235" i="4" s="1"/>
  <c r="AG58" i="3"/>
  <c r="M235" i="4" s="1"/>
  <c r="Y59" i="3"/>
  <c r="Z59" i="3"/>
  <c r="AA59" i="3"/>
  <c r="AB59" i="3"/>
  <c r="AC59" i="3"/>
  <c r="AD59" i="3"/>
  <c r="AE59" i="3"/>
  <c r="AF59" i="3"/>
  <c r="L239" i="4" s="1"/>
  <c r="AG59" i="3"/>
  <c r="M239" i="4" s="1"/>
  <c r="Y60" i="3"/>
  <c r="Z60" i="3"/>
  <c r="AA60" i="3"/>
  <c r="AB60" i="3"/>
  <c r="AC60" i="3"/>
  <c r="AD60" i="3"/>
  <c r="AF60" i="3"/>
  <c r="L243" i="4" s="1"/>
  <c r="AG60" i="3"/>
  <c r="M243" i="4" s="1"/>
  <c r="Y61" i="3"/>
  <c r="Z61" i="3"/>
  <c r="AA61" i="3"/>
  <c r="AB61" i="3"/>
  <c r="AC61" i="3"/>
  <c r="AD61" i="3"/>
  <c r="AF61" i="3"/>
  <c r="L248" i="4" s="1"/>
  <c r="AG61" i="3"/>
  <c r="M248" i="4" s="1"/>
  <c r="Y62" i="3"/>
  <c r="Z62" i="3"/>
  <c r="AA62" i="3"/>
  <c r="AB62" i="3"/>
  <c r="AC62" i="3"/>
  <c r="AD62" i="3"/>
  <c r="AF62" i="3"/>
  <c r="L252" i="4" s="1"/>
  <c r="AG62" i="3"/>
  <c r="M252" i="4" s="1"/>
  <c r="Y63" i="3"/>
  <c r="Z63" i="3"/>
  <c r="AA63" i="3"/>
  <c r="AB63" i="3"/>
  <c r="AC63" i="3"/>
  <c r="AD63" i="3"/>
  <c r="AF63" i="3"/>
  <c r="L256" i="4" s="1"/>
  <c r="AG63" i="3"/>
  <c r="M256" i="4" s="1"/>
  <c r="Y64" i="3"/>
  <c r="Z64" i="3"/>
  <c r="AA64" i="3"/>
  <c r="AB64" i="3"/>
  <c r="AC64" i="3"/>
  <c r="AD64" i="3"/>
  <c r="AE64" i="3"/>
  <c r="AF64" i="3"/>
  <c r="L260" i="4" s="1"/>
  <c r="AG64" i="3"/>
  <c r="M260" i="4" s="1"/>
  <c r="Y65" i="3"/>
  <c r="Z65" i="3"/>
  <c r="AA65" i="3"/>
  <c r="AB65" i="3"/>
  <c r="AC65" i="3"/>
  <c r="AD65" i="3"/>
  <c r="AF65" i="3"/>
  <c r="L264" i="4" s="1"/>
  <c r="AG65" i="3"/>
  <c r="M264" i="4" s="1"/>
  <c r="Y66" i="3"/>
  <c r="Z66" i="3"/>
  <c r="AA66" i="3"/>
  <c r="AB66" i="3"/>
  <c r="AC66" i="3"/>
  <c r="AD66" i="3"/>
  <c r="AF66" i="3"/>
  <c r="L268" i="4" s="1"/>
  <c r="AG66" i="3"/>
  <c r="M268" i="4" s="1"/>
  <c r="Y67" i="3"/>
  <c r="Z67" i="3"/>
  <c r="AA67" i="3"/>
  <c r="AB67" i="3"/>
  <c r="AC67" i="3"/>
  <c r="AD67" i="3"/>
  <c r="AF67" i="3"/>
  <c r="L272" i="4" s="1"/>
  <c r="AG67" i="3"/>
  <c r="M272" i="4" s="1"/>
  <c r="Y68" i="3"/>
  <c r="Z68" i="3"/>
  <c r="AA68" i="3"/>
  <c r="AB68" i="3"/>
  <c r="AC68" i="3"/>
  <c r="AD68" i="3"/>
  <c r="AF68" i="3"/>
  <c r="L276" i="4" s="1"/>
  <c r="AG68" i="3"/>
  <c r="M276" i="4" s="1"/>
  <c r="Y69" i="3"/>
  <c r="Z69" i="3"/>
  <c r="AA69" i="3"/>
  <c r="AB69" i="3"/>
  <c r="AC69" i="3"/>
  <c r="AD69" i="3"/>
  <c r="AF69" i="3"/>
  <c r="L280" i="4" s="1"/>
  <c r="AG69" i="3"/>
  <c r="M280" i="4" s="1"/>
  <c r="Y70" i="3"/>
  <c r="Z70" i="3"/>
  <c r="AA70" i="3"/>
  <c r="AB70" i="3"/>
  <c r="AC70" i="3"/>
  <c r="AD70" i="3"/>
  <c r="AE70" i="3"/>
  <c r="AF70" i="3"/>
  <c r="L284" i="4" s="1"/>
  <c r="AG70" i="3"/>
  <c r="M284" i="4" s="1"/>
  <c r="Y71" i="3"/>
  <c r="Z71" i="3"/>
  <c r="AA71" i="3"/>
  <c r="AB71" i="3"/>
  <c r="AC71" i="3"/>
  <c r="AD71" i="3"/>
  <c r="AF71" i="3"/>
  <c r="L288" i="4" s="1"/>
  <c r="AG71" i="3"/>
  <c r="M288" i="4" s="1"/>
  <c r="Y72" i="3"/>
  <c r="Z72" i="3"/>
  <c r="AA72" i="3"/>
  <c r="AB72" i="3"/>
  <c r="AC72" i="3"/>
  <c r="AD72" i="3"/>
  <c r="AF72" i="3"/>
  <c r="L292" i="4" s="1"/>
  <c r="AG72" i="3"/>
  <c r="M292" i="4" s="1"/>
  <c r="Y73" i="3"/>
  <c r="Z73" i="3"/>
  <c r="AA73" i="3"/>
  <c r="AB73" i="3"/>
  <c r="AC73" i="3"/>
  <c r="AD73" i="3"/>
  <c r="AF73" i="3"/>
  <c r="L296" i="4" s="1"/>
  <c r="AG73" i="3"/>
  <c r="M296" i="4" s="1"/>
  <c r="Y74" i="3"/>
  <c r="Z74" i="3"/>
  <c r="AA74" i="3"/>
  <c r="AB74" i="3"/>
  <c r="AC74" i="3"/>
  <c r="AD74" i="3"/>
  <c r="AF74" i="3"/>
  <c r="L300" i="4" s="1"/>
  <c r="AG74" i="3"/>
  <c r="M300" i="4" s="1"/>
  <c r="Y75" i="3"/>
  <c r="Z75" i="3"/>
  <c r="AA75" i="3"/>
  <c r="AB75" i="3"/>
  <c r="AC75" i="3"/>
  <c r="AD75" i="3"/>
  <c r="AF75" i="3"/>
  <c r="L304" i="4" s="1"/>
  <c r="AG75" i="3"/>
  <c r="M304" i="4" s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D135" i="29" s="1"/>
  <c r="P35" i="3"/>
  <c r="D139" i="29" s="1"/>
  <c r="P36" i="3"/>
  <c r="P37" i="3"/>
  <c r="P38" i="3"/>
  <c r="P39" i="3"/>
  <c r="D155" i="29" s="1"/>
  <c r="P40" i="3"/>
  <c r="D159" i="29" s="1"/>
  <c r="P41" i="3"/>
  <c r="P42" i="3"/>
  <c r="P43" i="3"/>
  <c r="P44" i="3"/>
  <c r="P45" i="3"/>
  <c r="P46" i="3"/>
  <c r="P47" i="3"/>
  <c r="P48" i="3"/>
  <c r="P49" i="3"/>
  <c r="P50" i="3"/>
  <c r="P51" i="3"/>
  <c r="P52" i="3"/>
  <c r="O53" i="3"/>
  <c r="P53" i="3"/>
  <c r="Q53" i="3"/>
  <c r="R53" i="3"/>
  <c r="S53" i="3"/>
  <c r="T53" i="3"/>
  <c r="V53" i="3"/>
  <c r="L214" i="4" s="1"/>
  <c r="W53" i="3"/>
  <c r="M214" i="4" s="1"/>
  <c r="O54" i="3"/>
  <c r="P54" i="3"/>
  <c r="Q54" i="3"/>
  <c r="R54" i="3"/>
  <c r="S54" i="3"/>
  <c r="T54" i="3"/>
  <c r="V54" i="3"/>
  <c r="L218" i="4" s="1"/>
  <c r="W54" i="3"/>
  <c r="M218" i="4" s="1"/>
  <c r="O55" i="3"/>
  <c r="P55" i="3"/>
  <c r="Q55" i="3"/>
  <c r="R55" i="3"/>
  <c r="S55" i="3"/>
  <c r="T55" i="3"/>
  <c r="V55" i="3"/>
  <c r="L222" i="4" s="1"/>
  <c r="W55" i="3"/>
  <c r="M222" i="4" s="1"/>
  <c r="O56" i="3"/>
  <c r="P56" i="3"/>
  <c r="Q56" i="3"/>
  <c r="R56" i="3"/>
  <c r="S56" i="3"/>
  <c r="T56" i="3"/>
  <c r="V56" i="3"/>
  <c r="L226" i="4" s="1"/>
  <c r="W56" i="3"/>
  <c r="M226" i="4" s="1"/>
  <c r="O57" i="3"/>
  <c r="P57" i="3"/>
  <c r="Q57" i="3"/>
  <c r="R57" i="3"/>
  <c r="S57" i="3"/>
  <c r="T57" i="3"/>
  <c r="V57" i="3"/>
  <c r="L230" i="4" s="1"/>
  <c r="W57" i="3"/>
  <c r="M230" i="4" s="1"/>
  <c r="O58" i="3"/>
  <c r="P58" i="3"/>
  <c r="Q58" i="3"/>
  <c r="R58" i="3"/>
  <c r="S58" i="3"/>
  <c r="T58" i="3"/>
  <c r="V58" i="3"/>
  <c r="L234" i="4" s="1"/>
  <c r="W58" i="3"/>
  <c r="M234" i="4" s="1"/>
  <c r="O59" i="3"/>
  <c r="P59" i="3"/>
  <c r="Q59" i="3"/>
  <c r="R59" i="3"/>
  <c r="S59" i="3"/>
  <c r="T59" i="3"/>
  <c r="V59" i="3"/>
  <c r="L238" i="4" s="1"/>
  <c r="W59" i="3"/>
  <c r="M238" i="4" s="1"/>
  <c r="O60" i="3"/>
  <c r="P60" i="3"/>
  <c r="Q60" i="3"/>
  <c r="R60" i="3"/>
  <c r="S60" i="3"/>
  <c r="T60" i="3"/>
  <c r="V60" i="3"/>
  <c r="L242" i="4" s="1"/>
  <c r="W60" i="3"/>
  <c r="M242" i="4" s="1"/>
  <c r="O61" i="3"/>
  <c r="P61" i="3"/>
  <c r="Q61" i="3"/>
  <c r="R61" i="3"/>
  <c r="S61" i="3"/>
  <c r="T61" i="3"/>
  <c r="U61" i="3"/>
  <c r="V61" i="3"/>
  <c r="L247" i="4" s="1"/>
  <c r="W61" i="3"/>
  <c r="M247" i="4" s="1"/>
  <c r="O62" i="3"/>
  <c r="P62" i="3"/>
  <c r="Q62" i="3"/>
  <c r="R62" i="3"/>
  <c r="S62" i="3"/>
  <c r="T62" i="3"/>
  <c r="V62" i="3"/>
  <c r="L251" i="4" s="1"/>
  <c r="W62" i="3"/>
  <c r="M251" i="4" s="1"/>
  <c r="O63" i="3"/>
  <c r="P63" i="3"/>
  <c r="Q63" i="3"/>
  <c r="R63" i="3"/>
  <c r="S63" i="3"/>
  <c r="T63" i="3"/>
  <c r="U63" i="3"/>
  <c r="V63" i="3"/>
  <c r="L255" i="4" s="1"/>
  <c r="W63" i="3"/>
  <c r="M255" i="4" s="1"/>
  <c r="O64" i="3"/>
  <c r="P64" i="3"/>
  <c r="Q64" i="3"/>
  <c r="R64" i="3"/>
  <c r="S64" i="3"/>
  <c r="T64" i="3"/>
  <c r="V64" i="3"/>
  <c r="L259" i="4" s="1"/>
  <c r="W64" i="3"/>
  <c r="M259" i="4" s="1"/>
  <c r="O65" i="3"/>
  <c r="P65" i="3"/>
  <c r="Q65" i="3"/>
  <c r="R65" i="3"/>
  <c r="S65" i="3"/>
  <c r="T65" i="3"/>
  <c r="V65" i="3"/>
  <c r="L263" i="4" s="1"/>
  <c r="W65" i="3"/>
  <c r="M263" i="4" s="1"/>
  <c r="O66" i="3"/>
  <c r="P66" i="3"/>
  <c r="Q66" i="3"/>
  <c r="R66" i="3"/>
  <c r="S66" i="3"/>
  <c r="T66" i="3"/>
  <c r="V66" i="3"/>
  <c r="L267" i="4" s="1"/>
  <c r="W66" i="3"/>
  <c r="M267" i="4" s="1"/>
  <c r="O67" i="3"/>
  <c r="P67" i="3"/>
  <c r="Q67" i="3"/>
  <c r="R67" i="3"/>
  <c r="S67" i="3"/>
  <c r="T67" i="3"/>
  <c r="U67" i="3"/>
  <c r="V67" i="3"/>
  <c r="L271" i="4" s="1"/>
  <c r="W67" i="3"/>
  <c r="M271" i="4" s="1"/>
  <c r="O68" i="3"/>
  <c r="P68" i="3"/>
  <c r="Q68" i="3"/>
  <c r="R68" i="3"/>
  <c r="S68" i="3"/>
  <c r="T68" i="3"/>
  <c r="V68" i="3"/>
  <c r="L275" i="4" s="1"/>
  <c r="W68" i="3"/>
  <c r="M275" i="4" s="1"/>
  <c r="O69" i="3"/>
  <c r="P69" i="3"/>
  <c r="Q69" i="3"/>
  <c r="R69" i="3"/>
  <c r="S69" i="3"/>
  <c r="T69" i="3"/>
  <c r="V69" i="3"/>
  <c r="L279" i="4" s="1"/>
  <c r="W69" i="3"/>
  <c r="M279" i="4" s="1"/>
  <c r="O70" i="3"/>
  <c r="P70" i="3"/>
  <c r="Q70" i="3"/>
  <c r="R70" i="3"/>
  <c r="S70" i="3"/>
  <c r="T70" i="3"/>
  <c r="V70" i="3"/>
  <c r="L283" i="4" s="1"/>
  <c r="W70" i="3"/>
  <c r="M283" i="4" s="1"/>
  <c r="O71" i="3"/>
  <c r="P71" i="3"/>
  <c r="Q71" i="3"/>
  <c r="R71" i="3"/>
  <c r="S71" i="3"/>
  <c r="T71" i="3"/>
  <c r="V71" i="3"/>
  <c r="L287" i="4" s="1"/>
  <c r="W71" i="3"/>
  <c r="M287" i="4" s="1"/>
  <c r="O72" i="3"/>
  <c r="P72" i="3"/>
  <c r="Q72" i="3"/>
  <c r="R72" i="3"/>
  <c r="S72" i="3"/>
  <c r="T72" i="3"/>
  <c r="V72" i="3"/>
  <c r="L291" i="4" s="1"/>
  <c r="W72" i="3"/>
  <c r="M291" i="4" s="1"/>
  <c r="O73" i="3"/>
  <c r="P73" i="3"/>
  <c r="Q73" i="3"/>
  <c r="R73" i="3"/>
  <c r="S73" i="3"/>
  <c r="T73" i="3"/>
  <c r="V73" i="3"/>
  <c r="L295" i="4" s="1"/>
  <c r="W73" i="3"/>
  <c r="M295" i="4" s="1"/>
  <c r="O74" i="3"/>
  <c r="P74" i="3"/>
  <c r="Q74" i="3"/>
  <c r="R74" i="3"/>
  <c r="S74" i="3"/>
  <c r="T74" i="3"/>
  <c r="V74" i="3"/>
  <c r="L299" i="4" s="1"/>
  <c r="W74" i="3"/>
  <c r="M299" i="4" s="1"/>
  <c r="O75" i="3"/>
  <c r="P75" i="3"/>
  <c r="Q75" i="3"/>
  <c r="R75" i="3"/>
  <c r="S75" i="3"/>
  <c r="T75" i="3"/>
  <c r="V75" i="3"/>
  <c r="L303" i="4" s="1"/>
  <c r="W75" i="3"/>
  <c r="M303" i="4" s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D134" i="29" s="1"/>
  <c r="F35" i="3"/>
  <c r="D138" i="29" s="1"/>
  <c r="F36" i="3"/>
  <c r="F37" i="3"/>
  <c r="F38" i="3"/>
  <c r="D150" i="29" s="1"/>
  <c r="F39" i="3"/>
  <c r="D154" i="29" s="1"/>
  <c r="F40" i="3"/>
  <c r="F41" i="3"/>
  <c r="F42" i="3"/>
  <c r="D166" i="29" s="1"/>
  <c r="F43" i="3"/>
  <c r="F44" i="3"/>
  <c r="F45" i="3"/>
  <c r="F46" i="3"/>
  <c r="F47" i="3"/>
  <c r="F48" i="3"/>
  <c r="F49" i="3"/>
  <c r="F50" i="3"/>
  <c r="F51" i="3"/>
  <c r="F52" i="3"/>
  <c r="E53" i="3"/>
  <c r="F53" i="3"/>
  <c r="G53" i="3"/>
  <c r="H53" i="3"/>
  <c r="I53" i="3"/>
  <c r="J53" i="3"/>
  <c r="L53" i="3"/>
  <c r="L213" i="4" s="1"/>
  <c r="M53" i="3"/>
  <c r="M213" i="4" s="1"/>
  <c r="E54" i="3"/>
  <c r="F54" i="3"/>
  <c r="G54" i="3"/>
  <c r="H54" i="3"/>
  <c r="I54" i="3"/>
  <c r="J54" i="3"/>
  <c r="L54" i="3"/>
  <c r="L217" i="4" s="1"/>
  <c r="M54" i="3"/>
  <c r="M217" i="4" s="1"/>
  <c r="E55" i="3"/>
  <c r="F55" i="3"/>
  <c r="G55" i="3"/>
  <c r="H55" i="3"/>
  <c r="I55" i="3"/>
  <c r="J55" i="3"/>
  <c r="L55" i="3"/>
  <c r="L221" i="4" s="1"/>
  <c r="M55" i="3"/>
  <c r="M221" i="4" s="1"/>
  <c r="E56" i="3"/>
  <c r="F56" i="3"/>
  <c r="G56" i="3"/>
  <c r="H56" i="3"/>
  <c r="I56" i="3"/>
  <c r="J56" i="3"/>
  <c r="L56" i="3"/>
  <c r="L225" i="4" s="1"/>
  <c r="M56" i="3"/>
  <c r="M225" i="4" s="1"/>
  <c r="E57" i="3"/>
  <c r="F57" i="3"/>
  <c r="G57" i="3"/>
  <c r="H57" i="3"/>
  <c r="I57" i="3"/>
  <c r="J57" i="3"/>
  <c r="L57" i="3"/>
  <c r="L229" i="4" s="1"/>
  <c r="M57" i="3"/>
  <c r="M229" i="4" s="1"/>
  <c r="E58" i="3"/>
  <c r="F58" i="3"/>
  <c r="G58" i="3"/>
  <c r="H58" i="3"/>
  <c r="I58" i="3"/>
  <c r="J58" i="3"/>
  <c r="L58" i="3"/>
  <c r="L233" i="4" s="1"/>
  <c r="M58" i="3"/>
  <c r="M233" i="4" s="1"/>
  <c r="E59" i="3"/>
  <c r="F59" i="3"/>
  <c r="G59" i="3"/>
  <c r="H59" i="3"/>
  <c r="I59" i="3"/>
  <c r="J59" i="3"/>
  <c r="L59" i="3"/>
  <c r="L237" i="4" s="1"/>
  <c r="M59" i="3"/>
  <c r="M237" i="4" s="1"/>
  <c r="E60" i="3"/>
  <c r="F60" i="3"/>
  <c r="G60" i="3"/>
  <c r="H60" i="3"/>
  <c r="I60" i="3"/>
  <c r="J60" i="3"/>
  <c r="L60" i="3"/>
  <c r="L241" i="4" s="1"/>
  <c r="M60" i="3"/>
  <c r="M241" i="4" s="1"/>
  <c r="E61" i="3"/>
  <c r="F61" i="3"/>
  <c r="G61" i="3"/>
  <c r="H61" i="3"/>
  <c r="I61" i="3"/>
  <c r="J61" i="3"/>
  <c r="L61" i="3"/>
  <c r="L246" i="4" s="1"/>
  <c r="M61" i="3"/>
  <c r="M246" i="4" s="1"/>
  <c r="E62" i="3"/>
  <c r="F62" i="3"/>
  <c r="G62" i="3"/>
  <c r="H62" i="3"/>
  <c r="I62" i="3"/>
  <c r="J62" i="3"/>
  <c r="L62" i="3"/>
  <c r="L250" i="4" s="1"/>
  <c r="M62" i="3"/>
  <c r="M250" i="4" s="1"/>
  <c r="E63" i="3"/>
  <c r="F63" i="3"/>
  <c r="G63" i="3"/>
  <c r="H63" i="3"/>
  <c r="I63" i="3"/>
  <c r="J63" i="3"/>
  <c r="L63" i="3"/>
  <c r="L254" i="4" s="1"/>
  <c r="M63" i="3"/>
  <c r="M254" i="4" s="1"/>
  <c r="E64" i="3"/>
  <c r="F64" i="3"/>
  <c r="G64" i="3"/>
  <c r="H64" i="3"/>
  <c r="I64" i="3"/>
  <c r="J64" i="3"/>
  <c r="L64" i="3"/>
  <c r="L258" i="4" s="1"/>
  <c r="M64" i="3"/>
  <c r="M258" i="4" s="1"/>
  <c r="E65" i="3"/>
  <c r="F65" i="3"/>
  <c r="G65" i="3"/>
  <c r="H65" i="3"/>
  <c r="I65" i="3"/>
  <c r="J65" i="3"/>
  <c r="L65" i="3"/>
  <c r="L262" i="4" s="1"/>
  <c r="M65" i="3"/>
  <c r="M262" i="4" s="1"/>
  <c r="E66" i="3"/>
  <c r="F66" i="3"/>
  <c r="G66" i="3"/>
  <c r="H66" i="3"/>
  <c r="I66" i="3"/>
  <c r="J66" i="3"/>
  <c r="L66" i="3"/>
  <c r="L266" i="4" s="1"/>
  <c r="M66" i="3"/>
  <c r="M266" i="4" s="1"/>
  <c r="E67" i="3"/>
  <c r="F67" i="3"/>
  <c r="G67" i="3"/>
  <c r="H67" i="3"/>
  <c r="I67" i="3"/>
  <c r="J67" i="3"/>
  <c r="L67" i="3"/>
  <c r="L270" i="4" s="1"/>
  <c r="M67" i="3"/>
  <c r="M270" i="4" s="1"/>
  <c r="E68" i="3"/>
  <c r="F68" i="3"/>
  <c r="G68" i="3"/>
  <c r="H68" i="3"/>
  <c r="I68" i="3"/>
  <c r="J68" i="3"/>
  <c r="L68" i="3"/>
  <c r="L274" i="4" s="1"/>
  <c r="M68" i="3"/>
  <c r="M274" i="4" s="1"/>
  <c r="E69" i="3"/>
  <c r="F69" i="3"/>
  <c r="G69" i="3"/>
  <c r="H69" i="3"/>
  <c r="I69" i="3"/>
  <c r="J69" i="3"/>
  <c r="L69" i="3"/>
  <c r="L278" i="4" s="1"/>
  <c r="M69" i="3"/>
  <c r="M278" i="4" s="1"/>
  <c r="E70" i="3"/>
  <c r="F70" i="3"/>
  <c r="G70" i="3"/>
  <c r="H70" i="3"/>
  <c r="I70" i="3"/>
  <c r="J70" i="3"/>
  <c r="L70" i="3"/>
  <c r="L282" i="4" s="1"/>
  <c r="M70" i="3"/>
  <c r="M282" i="4" s="1"/>
  <c r="E71" i="3"/>
  <c r="F71" i="3"/>
  <c r="G71" i="3"/>
  <c r="H71" i="3"/>
  <c r="I71" i="3"/>
  <c r="J71" i="3"/>
  <c r="L71" i="3"/>
  <c r="L286" i="4" s="1"/>
  <c r="M71" i="3"/>
  <c r="M286" i="4" s="1"/>
  <c r="E72" i="3"/>
  <c r="F72" i="3"/>
  <c r="G72" i="3"/>
  <c r="H72" i="3"/>
  <c r="I72" i="3"/>
  <c r="J72" i="3"/>
  <c r="L72" i="3"/>
  <c r="L290" i="4" s="1"/>
  <c r="M72" i="3"/>
  <c r="M290" i="4" s="1"/>
  <c r="E73" i="3"/>
  <c r="F73" i="3"/>
  <c r="G73" i="3"/>
  <c r="H73" i="3"/>
  <c r="I73" i="3"/>
  <c r="J73" i="3"/>
  <c r="K73" i="3"/>
  <c r="L73" i="3"/>
  <c r="L294" i="4" s="1"/>
  <c r="M73" i="3"/>
  <c r="M294" i="4" s="1"/>
  <c r="E74" i="3"/>
  <c r="F74" i="3"/>
  <c r="G74" i="3"/>
  <c r="H74" i="3"/>
  <c r="I74" i="3"/>
  <c r="J74" i="3"/>
  <c r="L74" i="3"/>
  <c r="L298" i="4" s="1"/>
  <c r="M74" i="3"/>
  <c r="M298" i="4" s="1"/>
  <c r="E75" i="3"/>
  <c r="F75" i="3"/>
  <c r="G75" i="3"/>
  <c r="H75" i="3"/>
  <c r="I75" i="3"/>
  <c r="J75" i="3"/>
  <c r="L75" i="3"/>
  <c r="L302" i="4" s="1"/>
  <c r="M75" i="3"/>
  <c r="M302" i="4" s="1"/>
  <c r="D167" i="29" l="1"/>
  <c r="D151" i="29"/>
  <c r="D156" i="29"/>
  <c r="D136" i="29"/>
  <c r="D171" i="29"/>
  <c r="D162" i="29"/>
  <c r="D146" i="29"/>
  <c r="D172" i="29"/>
  <c r="D158" i="29"/>
  <c r="D142" i="29"/>
  <c r="D163" i="29"/>
  <c r="D147" i="29"/>
  <c r="D168" i="29"/>
  <c r="D152" i="29"/>
  <c r="D170" i="29"/>
  <c r="D143" i="29"/>
  <c r="D164" i="29"/>
  <c r="D148" i="29"/>
  <c r="D130" i="29"/>
  <c r="D131" i="29"/>
  <c r="D132" i="29"/>
  <c r="H224" i="2"/>
  <c r="H376" i="2"/>
  <c r="H220" i="2"/>
  <c r="H292" i="2"/>
  <c r="H597" i="2"/>
  <c r="H304" i="2"/>
  <c r="H720" i="2"/>
  <c r="H856" i="2"/>
  <c r="H917" i="2"/>
  <c r="H429" i="2"/>
  <c r="H421" i="2"/>
  <c r="H415" i="2"/>
  <c r="H411" i="2"/>
  <c r="H407" i="2"/>
  <c r="H401" i="2"/>
  <c r="H397" i="2"/>
  <c r="H388" i="2"/>
  <c r="H375" i="2"/>
  <c r="H369" i="2"/>
  <c r="H363" i="2"/>
  <c r="H356" i="2"/>
  <c r="H345" i="2"/>
  <c r="H340" i="2"/>
  <c r="H332" i="2"/>
  <c r="H324" i="2"/>
  <c r="H305" i="2"/>
  <c r="H299" i="2"/>
  <c r="H287" i="2"/>
  <c r="H276" i="2"/>
  <c r="H266" i="2"/>
  <c r="H253" i="2"/>
  <c r="H245" i="2"/>
  <c r="H240" i="2"/>
  <c r="H232" i="2"/>
  <c r="H221" i="2"/>
  <c r="H210" i="2"/>
  <c r="H135" i="2"/>
  <c r="H39" i="2"/>
  <c r="H1000" i="2"/>
  <c r="H988" i="2"/>
  <c r="H959" i="2"/>
  <c r="H733" i="2"/>
  <c r="H537" i="2"/>
  <c r="H978" i="2"/>
  <c r="H849" i="2"/>
  <c r="H518" i="2"/>
  <c r="H964" i="2"/>
  <c r="H893" i="2"/>
  <c r="H874" i="2"/>
  <c r="H799" i="2"/>
  <c r="H794" i="2"/>
  <c r="H786" i="2"/>
  <c r="H946" i="2"/>
  <c r="H871" i="2"/>
  <c r="H838" i="2"/>
  <c r="H811" i="2"/>
  <c r="H778" i="2"/>
  <c r="H715" i="2"/>
  <c r="H605" i="2"/>
  <c r="H595" i="2"/>
  <c r="H565" i="2"/>
  <c r="H549" i="2"/>
  <c r="H541" i="2"/>
  <c r="H485" i="2"/>
  <c r="H471" i="2"/>
  <c r="H447" i="2"/>
  <c r="H931" i="2"/>
  <c r="H891" i="2"/>
  <c r="H827" i="2"/>
  <c r="H735" i="2"/>
  <c r="H721" i="2"/>
  <c r="H681" i="2"/>
  <c r="H656" i="2"/>
  <c r="H543" i="2"/>
  <c r="H430" i="2"/>
  <c r="H406" i="2"/>
  <c r="H336" i="2"/>
  <c r="H327" i="2"/>
  <c r="H320" i="2"/>
  <c r="H316" i="2"/>
  <c r="H309" i="2"/>
  <c r="H297" i="2"/>
  <c r="H290" i="2"/>
  <c r="H130" i="2"/>
  <c r="H571" i="2"/>
  <c r="H215" i="2"/>
  <c r="H971" i="2"/>
  <c r="H575" i="2"/>
  <c r="H461" i="2"/>
  <c r="H467" i="2"/>
  <c r="H473" i="2"/>
  <c r="H478" i="2"/>
  <c r="H482" i="2"/>
  <c r="H489" i="2"/>
  <c r="H493" i="2"/>
  <c r="H497" i="2"/>
  <c r="H504" i="2"/>
  <c r="H521" i="2"/>
  <c r="H528" i="2"/>
  <c r="H558" i="2"/>
  <c r="H579" i="2"/>
  <c r="H592" i="2"/>
  <c r="H602" i="2"/>
  <c r="H629" i="2"/>
  <c r="H642" i="2"/>
  <c r="H649" i="2"/>
  <c r="H664" i="2"/>
  <c r="H687" i="2"/>
  <c r="H698" i="2"/>
  <c r="H707" i="2"/>
  <c r="H714" i="2"/>
  <c r="H730" i="2"/>
  <c r="H737" i="2"/>
  <c r="H994" i="2"/>
  <c r="H954" i="2"/>
  <c r="H935" i="2"/>
  <c r="H924" i="2"/>
  <c r="H863" i="2"/>
  <c r="H841" i="2"/>
  <c r="H806" i="2"/>
  <c r="H801" i="2"/>
  <c r="H782" i="2"/>
  <c r="H775" i="2"/>
  <c r="H765" i="2"/>
  <c r="H755" i="2"/>
  <c r="H746" i="2"/>
  <c r="H431" i="2"/>
  <c r="H423" i="2"/>
  <c r="H417" i="2"/>
  <c r="H412" i="2"/>
  <c r="H408" i="2"/>
  <c r="H402" i="2"/>
  <c r="H398" i="2"/>
  <c r="H389" i="2"/>
  <c r="H380" i="2"/>
  <c r="H370" i="2"/>
  <c r="H365" i="2"/>
  <c r="H357" i="2"/>
  <c r="H346" i="2"/>
  <c r="H341" i="2"/>
  <c r="H334" i="2"/>
  <c r="H325" i="2"/>
  <c r="H306" i="2"/>
  <c r="H300" i="2"/>
  <c r="H289" i="2"/>
  <c r="H281" i="2"/>
  <c r="H270" i="2"/>
  <c r="H254" i="2"/>
  <c r="H246" i="2"/>
  <c r="H241" i="2"/>
  <c r="H234" i="2"/>
  <c r="H222" i="2"/>
  <c r="H212" i="2"/>
  <c r="H186" i="2"/>
  <c r="H175" i="2"/>
  <c r="H137" i="2"/>
  <c r="H110" i="2"/>
  <c r="H34" i="2"/>
  <c r="H28" i="2"/>
  <c r="H10" i="2"/>
  <c r="H993" i="2"/>
  <c r="H973" i="2"/>
  <c r="H738" i="2"/>
  <c r="H538" i="2"/>
  <c r="H979" i="2"/>
  <c r="H866" i="2"/>
  <c r="H519" i="2"/>
  <c r="H515" i="2"/>
  <c r="H895" i="2"/>
  <c r="H879" i="2"/>
  <c r="H972" i="2"/>
  <c r="H800" i="2"/>
  <c r="H795" i="2"/>
  <c r="H789" i="2"/>
  <c r="H965" i="2"/>
  <c r="H872" i="2"/>
  <c r="H840" i="2"/>
  <c r="H812" i="2"/>
  <c r="H807" i="2"/>
  <c r="H770" i="2"/>
  <c r="H665" i="2"/>
  <c r="H599" i="2"/>
  <c r="H573" i="2"/>
  <c r="H550" i="2"/>
  <c r="H542" i="2"/>
  <c r="H498" i="2"/>
  <c r="H472" i="2"/>
  <c r="H451" i="2"/>
  <c r="H225" i="2"/>
  <c r="H939" i="2"/>
  <c r="H902" i="2"/>
  <c r="H830" i="2"/>
  <c r="H752" i="2"/>
  <c r="H722" i="2"/>
  <c r="H682" i="2"/>
  <c r="H657" i="2"/>
  <c r="H569" i="2"/>
  <c r="H446" i="2"/>
  <c r="H416" i="2"/>
  <c r="H378" i="2"/>
  <c r="H337" i="2"/>
  <c r="H328" i="2"/>
  <c r="H321" i="2"/>
  <c r="H317" i="2"/>
  <c r="H312" i="2"/>
  <c r="H298" i="2"/>
  <c r="H585" i="2"/>
  <c r="H248" i="2"/>
  <c r="H216" i="2"/>
  <c r="H672" i="2"/>
  <c r="H460" i="2"/>
  <c r="H465" i="2"/>
  <c r="H470" i="2"/>
  <c r="H477" i="2"/>
  <c r="H481" i="2"/>
  <c r="H488" i="2"/>
  <c r="H492" i="2"/>
  <c r="H496" i="2"/>
  <c r="H503" i="2"/>
  <c r="H520" i="2"/>
  <c r="H526" i="2"/>
  <c r="H552" i="2"/>
  <c r="H574" i="2"/>
  <c r="H589" i="2"/>
  <c r="H601" i="2"/>
  <c r="H623" i="2"/>
  <c r="H635" i="2"/>
  <c r="H647" i="2"/>
  <c r="H658" i="2"/>
  <c r="H686" i="2"/>
  <c r="H697" i="2"/>
  <c r="H706" i="2"/>
  <c r="H713" i="2"/>
  <c r="H725" i="2"/>
  <c r="H736" i="2"/>
  <c r="H996" i="2"/>
  <c r="H956" i="2"/>
  <c r="H936" i="2"/>
  <c r="H928" i="2"/>
  <c r="H873" i="2"/>
  <c r="H843" i="2"/>
  <c r="H815" i="2"/>
  <c r="H802" i="2"/>
  <c r="H787" i="2"/>
  <c r="H776" i="2"/>
  <c r="H767" i="2"/>
  <c r="H756" i="2"/>
  <c r="H751" i="2"/>
  <c r="H454" i="2"/>
  <c r="H836" i="2"/>
  <c r="H432" i="2"/>
  <c r="H424" i="2"/>
  <c r="H418" i="2"/>
  <c r="H413" i="2"/>
  <c r="H409" i="2"/>
  <c r="H403" i="2"/>
  <c r="H399" i="2"/>
  <c r="H390" i="2"/>
  <c r="H385" i="2"/>
  <c r="H373" i="2"/>
  <c r="H366" i="2"/>
  <c r="H360" i="2"/>
  <c r="H352" i="2"/>
  <c r="H342" i="2"/>
  <c r="H338" i="2"/>
  <c r="H326" i="2"/>
  <c r="H310" i="2"/>
  <c r="H302" i="2"/>
  <c r="H294" i="2"/>
  <c r="H282" i="2"/>
  <c r="H273" i="2"/>
  <c r="H255" i="2"/>
  <c r="H247" i="2"/>
  <c r="H242" i="2"/>
  <c r="H235" i="2"/>
  <c r="H223" i="2"/>
  <c r="H213" i="2"/>
  <c r="H208" i="2"/>
  <c r="H133" i="2"/>
  <c r="H111" i="2"/>
  <c r="H6" i="2"/>
  <c r="H995" i="2"/>
  <c r="H986" i="2"/>
  <c r="H748" i="2"/>
  <c r="H576" i="2"/>
  <c r="H980" i="2"/>
  <c r="H975" i="2"/>
  <c r="H529" i="2"/>
  <c r="H516" i="2"/>
  <c r="H905" i="2"/>
  <c r="H880" i="2"/>
  <c r="H514" i="2"/>
  <c r="H803" i="2"/>
  <c r="H796" i="2"/>
  <c r="H791" i="2"/>
  <c r="H679" i="2"/>
  <c r="H934" i="2"/>
  <c r="H864" i="2"/>
  <c r="H816" i="2"/>
  <c r="H808" i="2"/>
  <c r="H771" i="2"/>
  <c r="H688" i="2"/>
  <c r="H603" i="2"/>
  <c r="H587" i="2"/>
  <c r="H551" i="2"/>
  <c r="H547" i="2"/>
  <c r="H502" i="2"/>
  <c r="H483" i="2"/>
  <c r="H457" i="2"/>
  <c r="H284" i="2"/>
  <c r="H947" i="2"/>
  <c r="H906" i="2"/>
  <c r="H859" i="2"/>
  <c r="H780" i="2"/>
  <c r="H723" i="2"/>
  <c r="H693" i="2"/>
  <c r="H667" i="2"/>
  <c r="H539" i="2"/>
  <c r="H426" i="2"/>
  <c r="H391" i="2"/>
  <c r="H358" i="2"/>
  <c r="H331" i="2"/>
  <c r="H322" i="2"/>
  <c r="H318" i="2"/>
  <c r="H313" i="2"/>
  <c r="H293" i="2"/>
  <c r="H280" i="2"/>
  <c r="H700" i="2"/>
  <c r="H512" i="2"/>
  <c r="H217" i="2"/>
  <c r="H203" i="2"/>
  <c r="K72" i="3" s="1"/>
  <c r="H677" i="2"/>
  <c r="H456" i="2"/>
  <c r="H464" i="2"/>
  <c r="H469" i="2"/>
  <c r="H476" i="2"/>
  <c r="H480" i="2"/>
  <c r="H487" i="2"/>
  <c r="H491" i="2"/>
  <c r="H495" i="2"/>
  <c r="H500" i="2"/>
  <c r="H511" i="2"/>
  <c r="H524" i="2"/>
  <c r="H531" i="2"/>
  <c r="H561" i="2"/>
  <c r="H581" i="2"/>
  <c r="H600" i="2"/>
  <c r="H618" i="2"/>
  <c r="H633" i="2"/>
  <c r="H645" i="2"/>
  <c r="H652" i="2"/>
  <c r="H680" i="2"/>
  <c r="H696" i="2"/>
  <c r="H705" i="2"/>
  <c r="H710" i="2"/>
  <c r="H724" i="2"/>
  <c r="H732" i="2"/>
  <c r="H1" i="2"/>
  <c r="H1001" i="2"/>
  <c r="H962" i="2"/>
  <c r="H943" i="2"/>
  <c r="H929" i="2"/>
  <c r="H921" i="2"/>
  <c r="H852" i="2"/>
  <c r="H824" i="2"/>
  <c r="H804" i="2"/>
  <c r="H788" i="2"/>
  <c r="H777" i="2"/>
  <c r="H772" i="2"/>
  <c r="H758" i="2"/>
  <c r="H753" i="2"/>
  <c r="H453" i="2"/>
  <c r="H425" i="2"/>
  <c r="H420" i="2"/>
  <c r="H414" i="2"/>
  <c r="H410" i="2"/>
  <c r="H405" i="2"/>
  <c r="H400" i="2"/>
  <c r="H392" i="2"/>
  <c r="H387" i="2"/>
  <c r="H374" i="2"/>
  <c r="H368" i="2"/>
  <c r="H361" i="2"/>
  <c r="H353" i="2"/>
  <c r="H344" i="2"/>
  <c r="H339" i="2"/>
  <c r="H329" i="2"/>
  <c r="H315" i="2"/>
  <c r="H303" i="2"/>
  <c r="H295" i="2"/>
  <c r="H286" i="2"/>
  <c r="H275" i="2"/>
  <c r="H259" i="2"/>
  <c r="H252" i="2"/>
  <c r="H243" i="2"/>
  <c r="H236" i="2"/>
  <c r="H226" i="2"/>
  <c r="H214" i="2"/>
  <c r="H209" i="2"/>
  <c r="H193" i="2"/>
  <c r="H126" i="2"/>
  <c r="H999" i="2"/>
  <c r="H987" i="2"/>
  <c r="H886" i="2"/>
  <c r="H577" i="2"/>
  <c r="H510" i="2"/>
  <c r="H977" i="2"/>
  <c r="H846" i="2"/>
  <c r="H517" i="2"/>
  <c r="H950" i="2"/>
  <c r="H882" i="2"/>
  <c r="H659" i="2"/>
  <c r="H810" i="2"/>
  <c r="H797" i="2"/>
  <c r="H793" i="2"/>
  <c r="H784" i="2"/>
  <c r="H945" i="2"/>
  <c r="H868" i="2"/>
  <c r="H818" i="2"/>
  <c r="H809" i="2"/>
  <c r="H773" i="2"/>
  <c r="H690" i="2"/>
  <c r="H604" i="2"/>
  <c r="H591" i="2"/>
  <c r="H564" i="2"/>
  <c r="H548" i="2"/>
  <c r="H536" i="2"/>
  <c r="H484" i="2"/>
  <c r="H459" i="2"/>
  <c r="H285" i="2"/>
  <c r="H961" i="2"/>
  <c r="H907" i="2"/>
  <c r="H887" i="2"/>
  <c r="H814" i="2"/>
  <c r="H734" i="2"/>
  <c r="H675" i="2"/>
  <c r="H639" i="2"/>
  <c r="H540" i="2"/>
  <c r="H427" i="2"/>
  <c r="H404" i="2"/>
  <c r="H359" i="2"/>
  <c r="H335" i="2"/>
  <c r="H323" i="2"/>
  <c r="H319" i="2"/>
  <c r="H314" i="2"/>
  <c r="H308" i="2"/>
  <c r="H296" i="2"/>
  <c r="H288" i="2"/>
  <c r="H991" i="2"/>
  <c r="H533" i="2"/>
  <c r="H218" i="2"/>
  <c r="H206" i="2"/>
  <c r="H916" i="2"/>
  <c r="H570" i="2"/>
  <c r="H463" i="2"/>
  <c r="H468" i="2"/>
  <c r="H474" i="2"/>
  <c r="H479" i="2"/>
  <c r="H486" i="2"/>
  <c r="H490" i="2"/>
  <c r="H494" i="2"/>
  <c r="H499" i="2"/>
  <c r="H505" i="2"/>
  <c r="H523" i="2"/>
  <c r="H530" i="2"/>
  <c r="H560" i="2"/>
  <c r="H580" i="2"/>
  <c r="H596" i="2"/>
  <c r="H615" i="2"/>
  <c r="H630" i="2"/>
  <c r="H644" i="2"/>
  <c r="H650" i="2"/>
  <c r="H669" i="2"/>
  <c r="H694" i="2"/>
  <c r="H703" i="2"/>
  <c r="H708" i="2"/>
  <c r="H716" i="2"/>
  <c r="H731" i="2"/>
  <c r="H740" i="2"/>
  <c r="H970" i="2"/>
  <c r="H951" i="2"/>
  <c r="H933" i="2"/>
  <c r="H923" i="2"/>
  <c r="H858" i="2"/>
  <c r="H825" i="2"/>
  <c r="H805" i="2"/>
  <c r="H798" i="2"/>
  <c r="H779" i="2"/>
  <c r="H774" i="2"/>
  <c r="H764" i="2"/>
  <c r="H754" i="2"/>
  <c r="H742" i="2"/>
  <c r="H172" i="2"/>
  <c r="H148" i="2"/>
  <c r="H122" i="2"/>
  <c r="H180" i="2"/>
  <c r="H138" i="2"/>
  <c r="H92" i="2"/>
  <c r="H17" i="2"/>
  <c r="H21" i="2"/>
  <c r="H134" i="2"/>
  <c r="H103" i="2"/>
  <c r="H127" i="2"/>
  <c r="H141" i="2"/>
  <c r="H189" i="2"/>
  <c r="H63" i="2"/>
  <c r="H60" i="2"/>
  <c r="H52" i="2"/>
  <c r="H35" i="2"/>
  <c r="H123" i="2"/>
  <c r="H96" i="2"/>
  <c r="H94" i="2"/>
  <c r="H173" i="2"/>
  <c r="H170" i="2"/>
  <c r="H161" i="2"/>
  <c r="H149" i="2"/>
  <c r="H40" i="2"/>
  <c r="H5" i="2"/>
  <c r="H29" i="2"/>
  <c r="H48" i="2"/>
  <c r="H44" i="2"/>
  <c r="H120" i="2"/>
  <c r="H100" i="2"/>
  <c r="H93" i="2"/>
  <c r="H194" i="2"/>
  <c r="H176" i="2"/>
  <c r="H157" i="2"/>
  <c r="H152" i="2"/>
  <c r="H121" i="2"/>
  <c r="H95" i="2"/>
  <c r="H183" i="2"/>
  <c r="H171" i="2"/>
  <c r="H165" i="2"/>
  <c r="H158" i="2"/>
  <c r="H144" i="2"/>
  <c r="H46" i="2"/>
  <c r="H25" i="2"/>
  <c r="H27" i="2"/>
  <c r="H125" i="2"/>
  <c r="H129" i="2"/>
  <c r="H102" i="2"/>
  <c r="H99" i="2"/>
  <c r="AE60" i="3" s="1"/>
  <c r="H184" i="2"/>
  <c r="H181" i="2"/>
  <c r="H166" i="2"/>
  <c r="H160" i="2"/>
  <c r="H159" i="2"/>
  <c r="H145" i="2"/>
  <c r="H140" i="2"/>
  <c r="D298" i="29"/>
  <c r="D126" i="29"/>
  <c r="D282" i="29"/>
  <c r="D110" i="29"/>
  <c r="D266" i="29"/>
  <c r="D94" i="29"/>
  <c r="D250" i="29"/>
  <c r="D78" i="29"/>
  <c r="D234" i="29"/>
  <c r="D62" i="29"/>
  <c r="D218" i="29"/>
  <c r="D202" i="29"/>
  <c r="D30" i="29"/>
  <c r="D186" i="29"/>
  <c r="D14" i="29"/>
  <c r="D287" i="29"/>
  <c r="D115" i="29"/>
  <c r="D271" i="29"/>
  <c r="D99" i="29"/>
  <c r="D255" i="29"/>
  <c r="D83" i="29"/>
  <c r="D239" i="29"/>
  <c r="D67" i="29"/>
  <c r="D223" i="29"/>
  <c r="D51" i="29"/>
  <c r="D207" i="29"/>
  <c r="D191" i="29"/>
  <c r="D19" i="29"/>
  <c r="D292" i="29"/>
  <c r="D120" i="29"/>
  <c r="D276" i="29"/>
  <c r="D104" i="29"/>
  <c r="D260" i="29"/>
  <c r="D88" i="29"/>
  <c r="D244" i="29"/>
  <c r="D228" i="29"/>
  <c r="D56" i="29"/>
  <c r="D212" i="29"/>
  <c r="D40" i="29"/>
  <c r="D196" i="29"/>
  <c r="D24" i="29"/>
  <c r="D286" i="29"/>
  <c r="D114" i="29"/>
  <c r="D270" i="29"/>
  <c r="D98" i="29"/>
  <c r="D254" i="29"/>
  <c r="D82" i="29"/>
  <c r="D238" i="29"/>
  <c r="D66" i="29"/>
  <c r="D222" i="29"/>
  <c r="D50" i="29"/>
  <c r="D206" i="29"/>
  <c r="D190" i="29"/>
  <c r="D18" i="29"/>
  <c r="D291" i="29"/>
  <c r="D119" i="29"/>
  <c r="D275" i="29"/>
  <c r="D103" i="29"/>
  <c r="D259" i="29"/>
  <c r="D87" i="29"/>
  <c r="D243" i="29"/>
  <c r="D227" i="29"/>
  <c r="D55" i="29"/>
  <c r="D211" i="29"/>
  <c r="D39" i="29"/>
  <c r="D195" i="29"/>
  <c r="D23" i="29"/>
  <c r="D296" i="29"/>
  <c r="D124" i="29"/>
  <c r="D280" i="29"/>
  <c r="D108" i="29"/>
  <c r="D264" i="29"/>
  <c r="D92" i="29"/>
  <c r="D248" i="29"/>
  <c r="D76" i="29"/>
  <c r="D232" i="29"/>
  <c r="D60" i="29"/>
  <c r="D216" i="29"/>
  <c r="D44" i="29"/>
  <c r="D200" i="29"/>
  <c r="D28" i="29"/>
  <c r="D184" i="29"/>
  <c r="D12" i="29"/>
  <c r="D290" i="29"/>
  <c r="D118" i="29"/>
  <c r="D274" i="29"/>
  <c r="D102" i="29"/>
  <c r="D258" i="29"/>
  <c r="D86" i="29"/>
  <c r="D242" i="29"/>
  <c r="D226" i="29"/>
  <c r="D54" i="29"/>
  <c r="D210" i="29"/>
  <c r="D38" i="29"/>
  <c r="D194" i="29"/>
  <c r="D22" i="29"/>
  <c r="D295" i="29"/>
  <c r="D123" i="29"/>
  <c r="D279" i="29"/>
  <c r="D107" i="29"/>
  <c r="D263" i="29"/>
  <c r="D91" i="29"/>
  <c r="D247" i="29"/>
  <c r="D75" i="29"/>
  <c r="D231" i="29"/>
  <c r="D59" i="29"/>
  <c r="D215" i="29"/>
  <c r="D43" i="29"/>
  <c r="D199" i="29"/>
  <c r="D27" i="29"/>
  <c r="D183" i="29"/>
  <c r="D11" i="29"/>
  <c r="D300" i="29"/>
  <c r="D128" i="29"/>
  <c r="D284" i="29"/>
  <c r="D112" i="29"/>
  <c r="D268" i="29"/>
  <c r="D96" i="29"/>
  <c r="D252" i="29"/>
  <c r="D80" i="29"/>
  <c r="D236" i="29"/>
  <c r="D64" i="29"/>
  <c r="D220" i="29"/>
  <c r="D204" i="29"/>
  <c r="D32" i="29"/>
  <c r="D188" i="29"/>
  <c r="D16" i="29"/>
  <c r="D294" i="29"/>
  <c r="D122" i="29"/>
  <c r="D278" i="29"/>
  <c r="D106" i="29"/>
  <c r="D262" i="29"/>
  <c r="D90" i="29"/>
  <c r="D246" i="29"/>
  <c r="D74" i="29"/>
  <c r="D230" i="29"/>
  <c r="D58" i="29"/>
  <c r="D214" i="29"/>
  <c r="D42" i="29"/>
  <c r="D198" i="29"/>
  <c r="D26" i="29"/>
  <c r="D182" i="29"/>
  <c r="D10" i="29"/>
  <c r="D299" i="29"/>
  <c r="D127" i="29"/>
  <c r="D283" i="29"/>
  <c r="D111" i="29"/>
  <c r="D267" i="29"/>
  <c r="D95" i="29"/>
  <c r="D251" i="29"/>
  <c r="D79" i="29"/>
  <c r="D235" i="29"/>
  <c r="D63" i="29"/>
  <c r="D219" i="29"/>
  <c r="D203" i="29"/>
  <c r="D31" i="29"/>
  <c r="D187" i="29"/>
  <c r="D15" i="29"/>
  <c r="D288" i="29"/>
  <c r="D116" i="29"/>
  <c r="D272" i="29"/>
  <c r="D100" i="29"/>
  <c r="D256" i="29"/>
  <c r="D84" i="29"/>
  <c r="D240" i="29"/>
  <c r="D68" i="29"/>
  <c r="D224" i="29"/>
  <c r="D52" i="29"/>
  <c r="D208" i="29"/>
  <c r="D192" i="29"/>
  <c r="D20" i="29"/>
  <c r="D244" i="4"/>
  <c r="H637" i="2" l="1"/>
  <c r="H436" i="2"/>
  <c r="H435" i="2"/>
  <c r="H169" i="2"/>
  <c r="H598" i="2"/>
  <c r="H179" i="2" l="1"/>
  <c r="H178" i="2"/>
  <c r="H202" i="2" l="1"/>
  <c r="H442" i="2"/>
  <c r="H745" i="2"/>
  <c r="H249" i="2"/>
  <c r="H269" i="2"/>
  <c r="H268" i="2"/>
  <c r="H250" i="2"/>
  <c r="H13" i="2"/>
  <c r="H97" i="2"/>
  <c r="H142" i="2"/>
  <c r="H153" i="2"/>
  <c r="H278" i="2"/>
  <c r="U62" i="3" s="1"/>
  <c r="H673" i="2"/>
  <c r="H922" i="2"/>
  <c r="H783" i="2"/>
  <c r="H769" i="2"/>
  <c r="H257" i="2"/>
  <c r="H508" i="2"/>
  <c r="H588" i="2"/>
  <c r="H691" i="2"/>
  <c r="AE68" i="3" s="1"/>
  <c r="H2" i="2"/>
  <c r="H251" i="2"/>
  <c r="H689" i="2"/>
  <c r="K75" i="3" s="1"/>
  <c r="H966" i="2"/>
  <c r="H509" i="2"/>
  <c r="U70" i="3" s="1"/>
  <c r="H627" i="2"/>
  <c r="AE62" i="3" s="1"/>
  <c r="H668" i="2"/>
  <c r="AE67" i="3" s="1"/>
  <c r="H231" i="2"/>
  <c r="H927" i="2"/>
  <c r="H98" i="2"/>
  <c r="K62" i="3" s="1"/>
  <c r="H535" i="2"/>
  <c r="H857" i="2"/>
  <c r="H343" i="2"/>
  <c r="U64" i="3" s="1"/>
  <c r="H501" i="2"/>
  <c r="U69" i="3" s="1"/>
  <c r="H674" i="2"/>
  <c r="H910" i="2"/>
  <c r="H396" i="2"/>
  <c r="H626" i="2"/>
  <c r="AE61" i="3" s="1"/>
  <c r="H992" i="2"/>
  <c r="H347" i="2"/>
  <c r="H854" i="2"/>
  <c r="H20" i="2"/>
  <c r="H61" i="2"/>
  <c r="H101" i="2"/>
  <c r="K63" i="3" s="1"/>
  <c r="H395" i="2"/>
  <c r="K71" i="3" s="1"/>
  <c r="H379" i="2"/>
  <c r="H684" i="2"/>
  <c r="H938" i="2"/>
  <c r="H128" i="2"/>
  <c r="H167" i="2"/>
  <c r="H177" i="2"/>
  <c r="H187" i="2"/>
  <c r="H192" i="2"/>
  <c r="H261" i="2"/>
  <c r="H394" i="2"/>
  <c r="U66" i="3" s="1"/>
  <c r="H610" i="2"/>
  <c r="U74" i="3" s="1"/>
  <c r="H628" i="2"/>
  <c r="H662" i="2"/>
  <c r="H911" i="2"/>
  <c r="H926" i="2"/>
  <c r="H118" i="2"/>
  <c r="H237" i="2"/>
  <c r="H258" i="2"/>
  <c r="H621" i="2"/>
  <c r="H655" i="2"/>
  <c r="AE65" i="3" s="1"/>
  <c r="H699" i="2"/>
  <c r="AE69" i="3" s="1"/>
  <c r="H728" i="2"/>
  <c r="AE74" i="3" s="1"/>
  <c r="H828" i="2"/>
  <c r="H875" i="2"/>
  <c r="H162" i="2"/>
  <c r="H362" i="2"/>
  <c r="H553" i="2"/>
  <c r="H567" i="2"/>
  <c r="H741" i="2"/>
  <c r="H870" i="2"/>
  <c r="H256" i="2"/>
  <c r="H819" i="2"/>
  <c r="H364" i="2"/>
  <c r="H386" i="2"/>
  <c r="H832" i="2"/>
  <c r="H150" i="2"/>
  <c r="H156" i="2"/>
  <c r="H185" i="2"/>
  <c r="H191" i="2"/>
  <c r="H393" i="2"/>
  <c r="U65" i="3" s="1"/>
  <c r="H609" i="2"/>
  <c r="U73" i="3" s="1"/>
  <c r="H660" i="2"/>
  <c r="H704" i="2"/>
  <c r="H766" i="2"/>
  <c r="H925" i="2"/>
  <c r="H949" i="2"/>
  <c r="H586" i="2"/>
  <c r="H620" i="2"/>
  <c r="H727" i="2"/>
  <c r="AE73" i="3" s="1"/>
  <c r="H820" i="2"/>
  <c r="H860" i="2"/>
  <c r="H151" i="2"/>
  <c r="H272" i="2"/>
  <c r="H440" i="2"/>
  <c r="H563" i="2"/>
  <c r="H718" i="2"/>
  <c r="H869" i="2"/>
  <c r="H164" i="2"/>
  <c r="H351" i="2"/>
  <c r="H525" i="2"/>
  <c r="H201" i="2"/>
  <c r="H283" i="2"/>
  <c r="H654" i="2"/>
  <c r="H837" i="2"/>
  <c r="H19" i="2"/>
  <c r="H33" i="2"/>
  <c r="H56" i="2"/>
  <c r="H350" i="2"/>
  <c r="K70" i="3" s="1"/>
  <c r="H143" i="2"/>
  <c r="H200" i="2"/>
  <c r="K69" i="3" s="1"/>
  <c r="H835" i="2"/>
  <c r="H354" i="2"/>
  <c r="H384" i="2"/>
  <c r="H821" i="2"/>
  <c r="H59" i="2"/>
  <c r="H147" i="2"/>
  <c r="H155" i="2"/>
  <c r="H174" i="2"/>
  <c r="H190" i="2"/>
  <c r="H196" i="2"/>
  <c r="H233" i="2"/>
  <c r="H274" i="2"/>
  <c r="H422" i="2"/>
  <c r="U68" i="3" s="1"/>
  <c r="H608" i="2"/>
  <c r="U72" i="3" s="1"/>
  <c r="H612" i="2"/>
  <c r="H646" i="2"/>
  <c r="H670" i="2"/>
  <c r="H676" i="2"/>
  <c r="H747" i="2"/>
  <c r="H839" i="2"/>
  <c r="H948" i="2"/>
  <c r="H207" i="2"/>
  <c r="H244" i="2"/>
  <c r="H462" i="2"/>
  <c r="H583" i="2"/>
  <c r="H607" i="2"/>
  <c r="H648" i="2"/>
  <c r="AE63" i="3" s="1"/>
  <c r="H726" i="2"/>
  <c r="AE72" i="3" s="1"/>
  <c r="H757" i="2"/>
  <c r="H842" i="2"/>
  <c r="H915" i="2"/>
  <c r="H124" i="2"/>
  <c r="H372" i="2"/>
  <c r="H559" i="2"/>
  <c r="H572" i="2"/>
  <c r="H845" i="2"/>
  <c r="H163" i="2"/>
  <c r="H265" i="2"/>
  <c r="H132" i="2"/>
  <c r="H267" i="2"/>
  <c r="H717" i="2"/>
  <c r="H590" i="2"/>
  <c r="H26" i="2"/>
  <c r="H55" i="2"/>
  <c r="H106" i="2"/>
  <c r="K65" i="3" s="1"/>
  <c r="H136" i="2"/>
  <c r="H527" i="2"/>
  <c r="H744" i="2"/>
  <c r="H9" i="2"/>
  <c r="H23" i="2"/>
  <c r="H967" i="2"/>
  <c r="H382" i="2"/>
  <c r="H759" i="2"/>
  <c r="H958" i="2"/>
  <c r="H131" i="2"/>
  <c r="H146" i="2"/>
  <c r="H154" i="2"/>
  <c r="H168" i="2"/>
  <c r="H182" i="2"/>
  <c r="H188" i="2"/>
  <c r="H195" i="2"/>
  <c r="H229" i="2"/>
  <c r="H262" i="2"/>
  <c r="U59" i="3" s="1"/>
  <c r="H606" i="2"/>
  <c r="U71" i="3" s="1"/>
  <c r="H611" i="2"/>
  <c r="U75" i="3" s="1"/>
  <c r="H631" i="2"/>
  <c r="H663" i="2"/>
  <c r="H729" i="2"/>
  <c r="H918" i="2"/>
  <c r="H937" i="2"/>
  <c r="H205" i="2"/>
  <c r="AO60" i="3" s="1"/>
  <c r="H582" i="2"/>
  <c r="H593" i="2"/>
  <c r="H622" i="2"/>
  <c r="H666" i="2"/>
  <c r="AE66" i="3" s="1"/>
  <c r="H712" i="2"/>
  <c r="AE71" i="3" s="1"/>
  <c r="H743" i="2"/>
  <c r="AE75" i="3" s="1"/>
  <c r="H829" i="2"/>
  <c r="H876" i="2"/>
  <c r="H119" i="2"/>
  <c r="H228" i="2"/>
  <c r="H371" i="2"/>
  <c r="H557" i="2"/>
  <c r="H568" i="2"/>
  <c r="H749" i="2"/>
  <c r="H263" i="2"/>
  <c r="H89" i="2"/>
  <c r="H53" i="2"/>
  <c r="AE53" i="3" s="1"/>
  <c r="H37" i="2"/>
  <c r="H16" i="2"/>
  <c r="H51" i="2"/>
  <c r="H14" i="2"/>
  <c r="H22" i="2"/>
  <c r="H38" i="2"/>
  <c r="H42" i="2"/>
  <c r="H54" i="2"/>
  <c r="H104" i="2"/>
  <c r="H41" i="2"/>
  <c r="K60" i="3"/>
  <c r="H62" i="2"/>
  <c r="H47" i="2"/>
  <c r="H31" i="2"/>
  <c r="H199" i="2"/>
  <c r="U54" i="3" s="1"/>
  <c r="H64" i="2"/>
  <c r="H30" i="2"/>
  <c r="H50" i="2"/>
  <c r="K57" i="3"/>
  <c r="H57" i="2"/>
  <c r="H43" i="2"/>
  <c r="H197" i="2"/>
  <c r="K66" i="3" s="1"/>
  <c r="H91" i="2"/>
  <c r="H36" i="2"/>
  <c r="H15" i="2"/>
  <c r="H32" i="2"/>
  <c r="H105" i="2"/>
  <c r="K64" i="3" s="1"/>
  <c r="H12" i="2"/>
  <c r="H8" i="2"/>
  <c r="H24" i="2"/>
  <c r="H3" i="2"/>
  <c r="H90" i="2"/>
  <c r="H18" i="2"/>
  <c r="U57" i="3" s="1"/>
  <c r="K59" i="3"/>
  <c r="H7" i="2"/>
  <c r="H58" i="2"/>
  <c r="H11" i="2"/>
  <c r="K56" i="3" s="1"/>
  <c r="H107" i="2"/>
  <c r="H108" i="2"/>
  <c r="H112" i="2"/>
  <c r="H45" i="2"/>
  <c r="H49" i="2"/>
  <c r="H4" i="2"/>
  <c r="H139" i="2"/>
  <c r="H115" i="2"/>
  <c r="H114" i="2"/>
  <c r="H113" i="2"/>
  <c r="H117" i="2"/>
  <c r="H116" i="2"/>
  <c r="H198" i="2"/>
  <c r="J45" i="8"/>
  <c r="K45" i="8"/>
  <c r="J178" i="8"/>
  <c r="K178" i="8"/>
  <c r="J116" i="8"/>
  <c r="K116" i="8"/>
  <c r="J146" i="8"/>
  <c r="K146" i="8"/>
  <c r="J184" i="8"/>
  <c r="K184" i="8"/>
  <c r="J33" i="8"/>
  <c r="K33" i="8"/>
  <c r="J127" i="8"/>
  <c r="K127" i="8"/>
  <c r="J81" i="8"/>
  <c r="K81" i="8"/>
  <c r="J166" i="8"/>
  <c r="K166" i="8"/>
  <c r="J195" i="8"/>
  <c r="K195" i="8"/>
  <c r="J77" i="8"/>
  <c r="K77" i="8"/>
  <c r="J84" i="8"/>
  <c r="K84" i="8"/>
  <c r="J203" i="8"/>
  <c r="K203" i="8"/>
  <c r="J180" i="8"/>
  <c r="K180" i="8"/>
  <c r="J76" i="8"/>
  <c r="K76" i="8"/>
  <c r="J11" i="8"/>
  <c r="K11" i="8"/>
  <c r="J119" i="8"/>
  <c r="K119" i="8"/>
  <c r="J186" i="8"/>
  <c r="K186" i="8"/>
  <c r="J73" i="8"/>
  <c r="K73" i="8"/>
  <c r="J104" i="8"/>
  <c r="K104" i="8"/>
  <c r="J69" i="8"/>
  <c r="K69" i="8"/>
  <c r="J32" i="8"/>
  <c r="K32" i="8"/>
  <c r="J200" i="8"/>
  <c r="K200" i="8"/>
  <c r="J50" i="8"/>
  <c r="K50" i="8"/>
  <c r="J124" i="8"/>
  <c r="K124" i="8"/>
  <c r="J135" i="8"/>
  <c r="K135" i="8"/>
  <c r="J149" i="8"/>
  <c r="K149" i="8"/>
  <c r="J71" i="8"/>
  <c r="K71" i="8"/>
  <c r="J91" i="8"/>
  <c r="K91" i="8"/>
  <c r="J164" i="8"/>
  <c r="K164" i="8"/>
  <c r="J35" i="8"/>
  <c r="K35" i="8"/>
  <c r="J123" i="8"/>
  <c r="K123" i="8"/>
  <c r="J57" i="8"/>
  <c r="K57" i="8"/>
  <c r="J120" i="8"/>
  <c r="K120" i="8"/>
  <c r="J170" i="8"/>
  <c r="K170" i="8"/>
  <c r="J62" i="8"/>
  <c r="K62" i="8"/>
  <c r="J171" i="8"/>
  <c r="K171" i="8"/>
  <c r="J5" i="8"/>
  <c r="K5" i="8"/>
  <c r="J198" i="8"/>
  <c r="K198" i="8"/>
  <c r="J105" i="8"/>
  <c r="K105" i="8"/>
  <c r="J130" i="8"/>
  <c r="K130" i="8"/>
  <c r="J131" i="8"/>
  <c r="K131" i="8"/>
  <c r="J30" i="8"/>
  <c r="K30" i="8"/>
  <c r="J78" i="8"/>
  <c r="K78" i="8"/>
  <c r="J185" i="8"/>
  <c r="K185" i="8"/>
  <c r="J154" i="8"/>
  <c r="K154" i="8"/>
  <c r="J194" i="8"/>
  <c r="K194" i="8"/>
  <c r="J143" i="8"/>
  <c r="K143" i="8"/>
  <c r="J173" i="8"/>
  <c r="K173" i="8"/>
  <c r="J206" i="8"/>
  <c r="K206" i="8"/>
  <c r="J54" i="8"/>
  <c r="K54" i="8"/>
  <c r="J53" i="8"/>
  <c r="K53" i="8"/>
  <c r="J202" i="8"/>
  <c r="K202" i="8"/>
  <c r="J102" i="8"/>
  <c r="K102" i="8"/>
  <c r="J190" i="8"/>
  <c r="K190" i="8"/>
  <c r="J75" i="8"/>
  <c r="K75" i="8"/>
  <c r="J138" i="8"/>
  <c r="K138" i="8"/>
  <c r="J26" i="8"/>
  <c r="K26" i="8"/>
  <c r="J60" i="8"/>
  <c r="K60" i="8"/>
  <c r="J108" i="8"/>
  <c r="K108" i="8"/>
  <c r="J114" i="8"/>
  <c r="K114" i="8"/>
  <c r="J19" i="8"/>
  <c r="K19" i="8"/>
  <c r="J44" i="8"/>
  <c r="K44" i="8"/>
  <c r="J47" i="8"/>
  <c r="K47" i="8"/>
  <c r="J141" i="8"/>
  <c r="K141" i="8"/>
  <c r="J82" i="8"/>
  <c r="K82" i="8"/>
  <c r="J4" i="8"/>
  <c r="K4" i="8"/>
  <c r="J74" i="8"/>
  <c r="K74" i="8"/>
  <c r="J165" i="8"/>
  <c r="K165" i="8"/>
  <c r="J25" i="8"/>
  <c r="K25" i="8"/>
  <c r="J129" i="8"/>
  <c r="K129" i="8"/>
  <c r="J36" i="8"/>
  <c r="K36" i="8"/>
  <c r="J183" i="8"/>
  <c r="K183" i="8"/>
  <c r="J27" i="8"/>
  <c r="K27" i="8"/>
  <c r="J58" i="8"/>
  <c r="K58" i="8"/>
  <c r="J106" i="8"/>
  <c r="K106" i="8"/>
  <c r="J121" i="8"/>
  <c r="K121" i="8"/>
  <c r="J20" i="8"/>
  <c r="K20" i="8"/>
  <c r="J86" i="8"/>
  <c r="K86" i="8"/>
  <c r="J39" i="8"/>
  <c r="K39" i="8"/>
  <c r="J136" i="8"/>
  <c r="K136" i="8"/>
  <c r="J66" i="8"/>
  <c r="K66" i="8"/>
  <c r="J13" i="8"/>
  <c r="K13" i="8"/>
  <c r="J189" i="8"/>
  <c r="K189" i="8"/>
  <c r="J128" i="8"/>
  <c r="K128" i="8"/>
  <c r="J15" i="8"/>
  <c r="K15" i="8"/>
  <c r="J100" i="8"/>
  <c r="K100" i="8"/>
  <c r="J67" i="8"/>
  <c r="K67" i="8"/>
  <c r="J162" i="8"/>
  <c r="K162" i="8"/>
  <c r="J96" i="8"/>
  <c r="K96" i="8"/>
  <c r="J22" i="8"/>
  <c r="K22" i="8"/>
  <c r="J37" i="8"/>
  <c r="K37" i="8"/>
  <c r="J125" i="8"/>
  <c r="K125" i="8"/>
  <c r="J112" i="8"/>
  <c r="K112" i="8"/>
  <c r="J6" i="8"/>
  <c r="K6" i="8"/>
  <c r="J142" i="8"/>
  <c r="K142" i="8"/>
  <c r="J118" i="8"/>
  <c r="K118" i="8"/>
  <c r="J7" i="8"/>
  <c r="K7" i="8"/>
  <c r="J111" i="8"/>
  <c r="K111" i="8"/>
  <c r="J79" i="8"/>
  <c r="K79" i="8"/>
  <c r="J159" i="8"/>
  <c r="K159" i="8"/>
  <c r="J9" i="8"/>
  <c r="K9" i="8"/>
  <c r="J85" i="8"/>
  <c r="K85" i="8"/>
  <c r="J137" i="8"/>
  <c r="K137" i="8"/>
  <c r="J176" i="8"/>
  <c r="K176" i="8"/>
  <c r="J72" i="8"/>
  <c r="K72" i="8"/>
  <c r="J140" i="8"/>
  <c r="K140" i="8"/>
  <c r="J12" i="8"/>
  <c r="K12" i="8"/>
  <c r="J126" i="8"/>
  <c r="K126" i="8"/>
  <c r="J88" i="8"/>
  <c r="K88" i="8"/>
  <c r="J193" i="8"/>
  <c r="K193" i="8"/>
  <c r="J181" i="8"/>
  <c r="K181" i="8"/>
  <c r="J205" i="8"/>
  <c r="K205" i="8"/>
  <c r="J14" i="8"/>
  <c r="K14" i="8"/>
  <c r="J133" i="8"/>
  <c r="K133" i="8"/>
  <c r="J99" i="8"/>
  <c r="K99" i="8"/>
  <c r="J103" i="8"/>
  <c r="K103" i="8"/>
  <c r="J28" i="8"/>
  <c r="K28" i="8"/>
  <c r="J2" i="8"/>
  <c r="K2" i="8"/>
  <c r="J187" i="8"/>
  <c r="K187" i="8"/>
  <c r="J172" i="8"/>
  <c r="K172" i="8"/>
  <c r="J80" i="8"/>
  <c r="K80" i="8"/>
  <c r="J109" i="8"/>
  <c r="K109" i="8"/>
  <c r="J199" i="8"/>
  <c r="K199" i="8"/>
  <c r="J157" i="8"/>
  <c r="K157" i="8"/>
  <c r="J51" i="8"/>
  <c r="K51" i="8"/>
  <c r="J179" i="8"/>
  <c r="K179" i="8"/>
  <c r="J145" i="8"/>
  <c r="K145" i="8"/>
  <c r="J122" i="8"/>
  <c r="K122" i="8"/>
  <c r="J107" i="8"/>
  <c r="K107" i="8"/>
  <c r="J93" i="8"/>
  <c r="K93" i="8"/>
  <c r="J132" i="8"/>
  <c r="K132" i="8"/>
  <c r="J182" i="8"/>
  <c r="K182" i="8"/>
  <c r="J56" i="8"/>
  <c r="K56" i="8"/>
  <c r="J64" i="8"/>
  <c r="K64" i="8"/>
  <c r="J8" i="8"/>
  <c r="K8" i="8"/>
  <c r="J160" i="8"/>
  <c r="K160" i="8"/>
  <c r="J95" i="8"/>
  <c r="K95" i="8"/>
  <c r="J24" i="8"/>
  <c r="K24" i="8"/>
  <c r="J204" i="8"/>
  <c r="K204" i="8"/>
  <c r="J177" i="8"/>
  <c r="K177" i="8"/>
  <c r="J163" i="8"/>
  <c r="K163" i="8"/>
  <c r="J34" i="8"/>
  <c r="K34" i="8"/>
  <c r="J113" i="8"/>
  <c r="K113" i="8"/>
  <c r="J197" i="8"/>
  <c r="K197" i="8"/>
  <c r="J90" i="8"/>
  <c r="K90" i="8"/>
  <c r="J101" i="8"/>
  <c r="K101" i="8"/>
  <c r="J21" i="8"/>
  <c r="K21" i="8"/>
  <c r="J87" i="8"/>
  <c r="K87" i="8"/>
  <c r="J168" i="8"/>
  <c r="K168" i="8"/>
  <c r="J48" i="8"/>
  <c r="K48" i="8"/>
  <c r="J207" i="8"/>
  <c r="K207" i="8"/>
  <c r="J153" i="8"/>
  <c r="K153" i="8"/>
  <c r="J158" i="8"/>
  <c r="K158" i="8"/>
  <c r="J70" i="8"/>
  <c r="K70" i="8"/>
  <c r="J89" i="8"/>
  <c r="K89" i="8"/>
  <c r="J167" i="8"/>
  <c r="K167" i="8"/>
  <c r="J59" i="8"/>
  <c r="K59" i="8"/>
  <c r="J18" i="8"/>
  <c r="K18" i="8"/>
  <c r="J3" i="8"/>
  <c r="K3" i="8"/>
  <c r="J115" i="8"/>
  <c r="K115" i="8"/>
  <c r="J68" i="8"/>
  <c r="K68" i="8"/>
  <c r="J23" i="8"/>
  <c r="K23" i="8"/>
  <c r="J134" i="8"/>
  <c r="K134" i="8"/>
  <c r="J117" i="8"/>
  <c r="K117" i="8"/>
  <c r="J31" i="8"/>
  <c r="K31" i="8"/>
  <c r="J43" i="8"/>
  <c r="K43" i="8"/>
  <c r="J42" i="8"/>
  <c r="K42" i="8"/>
  <c r="J139" i="8"/>
  <c r="K139" i="8"/>
  <c r="J65" i="8"/>
  <c r="K65" i="8"/>
  <c r="J38" i="8"/>
  <c r="K38" i="8"/>
  <c r="J155" i="8"/>
  <c r="K155" i="8"/>
  <c r="J150" i="8"/>
  <c r="K150" i="8"/>
  <c r="J46" i="8"/>
  <c r="K46" i="8"/>
  <c r="J110" i="8"/>
  <c r="K110" i="8"/>
  <c r="J152" i="8"/>
  <c r="K152" i="8"/>
  <c r="J161" i="8"/>
  <c r="K161" i="8"/>
  <c r="J92" i="8"/>
  <c r="K92" i="8"/>
  <c r="J10" i="8"/>
  <c r="K10" i="8"/>
  <c r="J156" i="8"/>
  <c r="K156" i="8"/>
  <c r="J147" i="8"/>
  <c r="K147" i="8"/>
  <c r="J63" i="8"/>
  <c r="K63" i="8"/>
  <c r="J94" i="8"/>
  <c r="K94" i="8"/>
  <c r="J40" i="8"/>
  <c r="K40" i="8"/>
  <c r="J201" i="8"/>
  <c r="K201" i="8"/>
  <c r="J55" i="8"/>
  <c r="K55" i="8"/>
  <c r="J16" i="8"/>
  <c r="K16" i="8"/>
  <c r="J192" i="8"/>
  <c r="J209" i="8"/>
  <c r="K209" i="8"/>
  <c r="J210" i="8"/>
  <c r="K210" i="8"/>
  <c r="J211" i="8"/>
  <c r="K211" i="8"/>
  <c r="J212" i="8"/>
  <c r="K212" i="8"/>
  <c r="J213" i="8"/>
  <c r="K213" i="8"/>
  <c r="J214" i="8"/>
  <c r="K214" i="8"/>
  <c r="J215" i="8"/>
  <c r="K215" i="8"/>
  <c r="J216" i="8"/>
  <c r="K216" i="8"/>
  <c r="J217" i="8"/>
  <c r="K217" i="8"/>
  <c r="J218" i="8"/>
  <c r="K218" i="8"/>
  <c r="J219" i="8"/>
  <c r="K219" i="8"/>
  <c r="J220" i="8"/>
  <c r="K220" i="8"/>
  <c r="J221" i="8"/>
  <c r="K221" i="8"/>
  <c r="J222" i="8"/>
  <c r="K222" i="8"/>
  <c r="J223" i="8"/>
  <c r="K223" i="8"/>
  <c r="J224" i="8"/>
  <c r="K224" i="8"/>
  <c r="J225" i="8"/>
  <c r="K225" i="8"/>
  <c r="J226" i="8"/>
  <c r="K226" i="8"/>
  <c r="J227" i="8"/>
  <c r="K227" i="8"/>
  <c r="J228" i="8"/>
  <c r="K228" i="8"/>
  <c r="J229" i="8"/>
  <c r="K229" i="8"/>
  <c r="J230" i="8"/>
  <c r="K230" i="8"/>
  <c r="J231" i="8"/>
  <c r="K231" i="8"/>
  <c r="J232" i="8"/>
  <c r="K232" i="8"/>
  <c r="J233" i="8"/>
  <c r="K233" i="8"/>
  <c r="J234" i="8"/>
  <c r="K234" i="8"/>
  <c r="J235" i="8"/>
  <c r="K235" i="8"/>
  <c r="J236" i="8"/>
  <c r="K236" i="8"/>
  <c r="J237" i="8"/>
  <c r="K237" i="8"/>
  <c r="J238" i="8"/>
  <c r="K238" i="8"/>
  <c r="J239" i="8"/>
  <c r="K239" i="8"/>
  <c r="J240" i="8"/>
  <c r="K240" i="8"/>
  <c r="J241" i="8"/>
  <c r="K241" i="8"/>
  <c r="J242" i="8"/>
  <c r="K242" i="8"/>
  <c r="J243" i="8"/>
  <c r="K243" i="8"/>
  <c r="J244" i="8"/>
  <c r="K244" i="8"/>
  <c r="J245" i="8"/>
  <c r="K245" i="8"/>
  <c r="J246" i="8"/>
  <c r="K246" i="8"/>
  <c r="J247" i="8"/>
  <c r="K247" i="8"/>
  <c r="J248" i="8"/>
  <c r="K248" i="8"/>
  <c r="J249" i="8"/>
  <c r="K249" i="8"/>
  <c r="J250" i="8"/>
  <c r="K250" i="8"/>
  <c r="J251" i="8"/>
  <c r="K251" i="8"/>
  <c r="J252" i="8"/>
  <c r="K252" i="8"/>
  <c r="J253" i="8"/>
  <c r="K253" i="8"/>
  <c r="J254" i="8"/>
  <c r="K254" i="8"/>
  <c r="J255" i="8"/>
  <c r="K255" i="8"/>
  <c r="J256" i="8"/>
  <c r="K256" i="8"/>
  <c r="J257" i="8"/>
  <c r="K257" i="8"/>
  <c r="J258" i="8"/>
  <c r="K258" i="8"/>
  <c r="J259" i="8"/>
  <c r="K259" i="8"/>
  <c r="J260" i="8"/>
  <c r="K260" i="8"/>
  <c r="J261" i="8"/>
  <c r="K261" i="8"/>
  <c r="J262" i="8"/>
  <c r="K262" i="8"/>
  <c r="J263" i="8"/>
  <c r="K263" i="8"/>
  <c r="J264" i="8"/>
  <c r="K264" i="8"/>
  <c r="J265" i="8"/>
  <c r="K265" i="8"/>
  <c r="J266" i="8"/>
  <c r="K266" i="8"/>
  <c r="J267" i="8"/>
  <c r="K267" i="8"/>
  <c r="J268" i="8"/>
  <c r="K268" i="8"/>
  <c r="J269" i="8"/>
  <c r="K269" i="8"/>
  <c r="J270" i="8"/>
  <c r="K270" i="8"/>
  <c r="J271" i="8"/>
  <c r="K271" i="8"/>
  <c r="J272" i="8"/>
  <c r="K272" i="8"/>
  <c r="J273" i="8"/>
  <c r="K273" i="8"/>
  <c r="J274" i="8"/>
  <c r="K274" i="8"/>
  <c r="J275" i="8"/>
  <c r="K275" i="8"/>
  <c r="J276" i="8"/>
  <c r="K276" i="8"/>
  <c r="J277" i="8"/>
  <c r="K277" i="8"/>
  <c r="J278" i="8"/>
  <c r="K278" i="8"/>
  <c r="J279" i="8"/>
  <c r="K279" i="8"/>
  <c r="J280" i="8"/>
  <c r="K280" i="8"/>
  <c r="J281" i="8"/>
  <c r="K281" i="8"/>
  <c r="J282" i="8"/>
  <c r="K282" i="8"/>
  <c r="J283" i="8"/>
  <c r="K283" i="8"/>
  <c r="J284" i="8"/>
  <c r="K284" i="8"/>
  <c r="J285" i="8"/>
  <c r="K285" i="8"/>
  <c r="J286" i="8"/>
  <c r="K286" i="8"/>
  <c r="J287" i="8"/>
  <c r="K287" i="8"/>
  <c r="J288" i="8"/>
  <c r="K288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192" i="8"/>
  <c r="I16" i="8"/>
  <c r="I55" i="8"/>
  <c r="I201" i="8"/>
  <c r="I40" i="8"/>
  <c r="I94" i="8"/>
  <c r="I63" i="8"/>
  <c r="I147" i="8"/>
  <c r="I156" i="8"/>
  <c r="I10" i="8"/>
  <c r="I92" i="8"/>
  <c r="I161" i="8"/>
  <c r="I152" i="8"/>
  <c r="I110" i="8"/>
  <c r="I46" i="8"/>
  <c r="I150" i="8"/>
  <c r="I155" i="8"/>
  <c r="I38" i="8"/>
  <c r="I65" i="8"/>
  <c r="I139" i="8"/>
  <c r="I42" i="8"/>
  <c r="I43" i="8"/>
  <c r="I31" i="8"/>
  <c r="I117" i="8"/>
  <c r="I134" i="8"/>
  <c r="I23" i="8"/>
  <c r="I68" i="8"/>
  <c r="I115" i="8"/>
  <c r="I3" i="8"/>
  <c r="I18" i="8"/>
  <c r="I59" i="8"/>
  <c r="I167" i="8"/>
  <c r="I89" i="8"/>
  <c r="I70" i="8"/>
  <c r="I158" i="8"/>
  <c r="I153" i="8"/>
  <c r="I207" i="8"/>
  <c r="I48" i="8"/>
  <c r="I168" i="8"/>
  <c r="I87" i="8"/>
  <c r="I21" i="8"/>
  <c r="I101" i="8"/>
  <c r="I90" i="8"/>
  <c r="I197" i="8"/>
  <c r="I113" i="8"/>
  <c r="I34" i="8"/>
  <c r="I163" i="8"/>
  <c r="I177" i="8"/>
  <c r="I204" i="8"/>
  <c r="I24" i="8"/>
  <c r="I95" i="8"/>
  <c r="I160" i="8"/>
  <c r="I8" i="8"/>
  <c r="I64" i="8"/>
  <c r="I56" i="8"/>
  <c r="I182" i="8"/>
  <c r="I132" i="8"/>
  <c r="I93" i="8"/>
  <c r="I107" i="8"/>
  <c r="I122" i="8"/>
  <c r="I145" i="8"/>
  <c r="I179" i="8"/>
  <c r="I51" i="8"/>
  <c r="I157" i="8"/>
  <c r="I199" i="8"/>
  <c r="I109" i="8"/>
  <c r="I80" i="8"/>
  <c r="I172" i="8"/>
  <c r="I187" i="8"/>
  <c r="I2" i="8"/>
  <c r="I28" i="8"/>
  <c r="I103" i="8"/>
  <c r="I99" i="8"/>
  <c r="I133" i="8"/>
  <c r="I14" i="8"/>
  <c r="I205" i="8"/>
  <c r="I181" i="8"/>
  <c r="I193" i="8"/>
  <c r="I88" i="8"/>
  <c r="I126" i="8"/>
  <c r="I12" i="8"/>
  <c r="I140" i="8"/>
  <c r="I72" i="8"/>
  <c r="I176" i="8"/>
  <c r="I137" i="8"/>
  <c r="I85" i="8"/>
  <c r="I9" i="8"/>
  <c r="I159" i="8"/>
  <c r="I79" i="8"/>
  <c r="I111" i="8"/>
  <c r="I7" i="8"/>
  <c r="I118" i="8"/>
  <c r="I142" i="8"/>
  <c r="I6" i="8"/>
  <c r="I112" i="8"/>
  <c r="I125" i="8"/>
  <c r="I37" i="8"/>
  <c r="I22" i="8"/>
  <c r="I96" i="8"/>
  <c r="I162" i="8"/>
  <c r="I67" i="8"/>
  <c r="I100" i="8"/>
  <c r="I15" i="8"/>
  <c r="I128" i="8"/>
  <c r="I189" i="8"/>
  <c r="I13" i="8"/>
  <c r="I66" i="8"/>
  <c r="I136" i="8"/>
  <c r="I39" i="8"/>
  <c r="I86" i="8"/>
  <c r="I20" i="8"/>
  <c r="I121" i="8"/>
  <c r="I106" i="8"/>
  <c r="I58" i="8"/>
  <c r="I27" i="8"/>
  <c r="I129" i="8"/>
  <c r="I183" i="8"/>
  <c r="I36" i="8"/>
  <c r="I25" i="8"/>
  <c r="I165" i="8"/>
  <c r="I74" i="8"/>
  <c r="I4" i="8"/>
  <c r="I82" i="8"/>
  <c r="I141" i="8"/>
  <c r="I47" i="8"/>
  <c r="I44" i="8"/>
  <c r="I19" i="8"/>
  <c r="I114" i="8"/>
  <c r="I108" i="8"/>
  <c r="I60" i="8"/>
  <c r="I26" i="8"/>
  <c r="I138" i="8"/>
  <c r="I75" i="8"/>
  <c r="I190" i="8"/>
  <c r="I102" i="8"/>
  <c r="I202" i="8"/>
  <c r="I53" i="8"/>
  <c r="I54" i="8"/>
  <c r="I206" i="8"/>
  <c r="I173" i="8"/>
  <c r="I143" i="8"/>
  <c r="I194" i="8"/>
  <c r="I154" i="8"/>
  <c r="I185" i="8"/>
  <c r="I78" i="8"/>
  <c r="I30" i="8"/>
  <c r="I131" i="8"/>
  <c r="I130" i="8"/>
  <c r="I105" i="8"/>
  <c r="I198" i="8"/>
  <c r="I5" i="8"/>
  <c r="I171" i="8"/>
  <c r="I62" i="8"/>
  <c r="I170" i="8"/>
  <c r="I120" i="8"/>
  <c r="I57" i="8"/>
  <c r="I123" i="8"/>
  <c r="I35" i="8"/>
  <c r="I164" i="8"/>
  <c r="I91" i="8"/>
  <c r="I71" i="8"/>
  <c r="I149" i="8"/>
  <c r="I135" i="8"/>
  <c r="I124" i="8"/>
  <c r="I50" i="8"/>
  <c r="I200" i="8"/>
  <c r="I32" i="8"/>
  <c r="I69" i="8"/>
  <c r="I104" i="8"/>
  <c r="I73" i="8"/>
  <c r="I186" i="8"/>
  <c r="I119" i="8"/>
  <c r="I203" i="8"/>
  <c r="I11" i="8"/>
  <c r="I76" i="8"/>
  <c r="I180" i="8"/>
  <c r="I84" i="8"/>
  <c r="I77" i="8"/>
  <c r="I195" i="8"/>
  <c r="I166" i="8"/>
  <c r="I81" i="8"/>
  <c r="I127" i="8"/>
  <c r="I33" i="8"/>
  <c r="I184" i="8"/>
  <c r="I146" i="8"/>
  <c r="I116" i="8"/>
  <c r="I178" i="8"/>
  <c r="I45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192" i="8"/>
  <c r="A16" i="8"/>
  <c r="A55" i="8"/>
  <c r="A201" i="8"/>
  <c r="A40" i="8"/>
  <c r="A94" i="8"/>
  <c r="A63" i="8"/>
  <c r="A147" i="8"/>
  <c r="A156" i="8"/>
  <c r="A10" i="8"/>
  <c r="A92" i="8"/>
  <c r="A161" i="8"/>
  <c r="A152" i="8"/>
  <c r="A110" i="8"/>
  <c r="A46" i="8"/>
  <c r="A150" i="8"/>
  <c r="J83" i="8"/>
  <c r="K83" i="8"/>
  <c r="J191" i="8"/>
  <c r="K191" i="8"/>
  <c r="J17" i="8"/>
  <c r="K17" i="8"/>
  <c r="J61" i="8"/>
  <c r="K61" i="8"/>
  <c r="I61" i="8"/>
  <c r="I17" i="8"/>
  <c r="I191" i="8"/>
  <c r="I83" i="8"/>
  <c r="J196" i="8"/>
  <c r="K196" i="8"/>
  <c r="J52" i="8"/>
  <c r="K52" i="8"/>
  <c r="J98" i="8"/>
  <c r="K98" i="8"/>
  <c r="J151" i="8"/>
  <c r="K151" i="8"/>
  <c r="I151" i="8"/>
  <c r="I98" i="8"/>
  <c r="I52" i="8"/>
  <c r="I196" i="8"/>
  <c r="A155" i="8"/>
  <c r="A38" i="8"/>
  <c r="A65" i="8"/>
  <c r="A139" i="8"/>
  <c r="AP60" i="3"/>
  <c r="L244" i="4" s="1"/>
  <c r="AQ60" i="3"/>
  <c r="M244" i="4" s="1"/>
  <c r="AP62" i="3"/>
  <c r="L253" i="4" s="1"/>
  <c r="AQ62" i="3"/>
  <c r="M253" i="4" s="1"/>
  <c r="AP63" i="3"/>
  <c r="L257" i="4" s="1"/>
  <c r="AQ63" i="3"/>
  <c r="M257" i="4" s="1"/>
  <c r="AP64" i="3"/>
  <c r="L261" i="4" s="1"/>
  <c r="AQ64" i="3"/>
  <c r="M261" i="4" s="1"/>
  <c r="AP65" i="3"/>
  <c r="L265" i="4" s="1"/>
  <c r="AQ65" i="3"/>
  <c r="M265" i="4" s="1"/>
  <c r="AP66" i="3"/>
  <c r="L269" i="4" s="1"/>
  <c r="AQ66" i="3"/>
  <c r="M269" i="4" s="1"/>
  <c r="AP67" i="3"/>
  <c r="L273" i="4" s="1"/>
  <c r="AQ67" i="3"/>
  <c r="M273" i="4" s="1"/>
  <c r="AP68" i="3"/>
  <c r="L277" i="4" s="1"/>
  <c r="AQ68" i="3"/>
  <c r="M277" i="4" s="1"/>
  <c r="AP70" i="3"/>
  <c r="L285" i="4" s="1"/>
  <c r="AQ70" i="3"/>
  <c r="M285" i="4" s="1"/>
  <c r="AP71" i="3"/>
  <c r="L289" i="4" s="1"/>
  <c r="AQ71" i="3"/>
  <c r="M289" i="4" s="1"/>
  <c r="AP72" i="3"/>
  <c r="L293" i="4" s="1"/>
  <c r="AQ72" i="3"/>
  <c r="M293" i="4" s="1"/>
  <c r="AI60" i="3"/>
  <c r="AJ60" i="3"/>
  <c r="AK60" i="3"/>
  <c r="AL60" i="3"/>
  <c r="AM60" i="3"/>
  <c r="AN60" i="3"/>
  <c r="AI62" i="3"/>
  <c r="B248" i="8" s="1"/>
  <c r="AJ62" i="3"/>
  <c r="AK62" i="3"/>
  <c r="D248" i="8" s="1"/>
  <c r="AL62" i="3"/>
  <c r="E248" i="8" s="1"/>
  <c r="AM62" i="3"/>
  <c r="F248" i="8" s="1"/>
  <c r="AN62" i="3"/>
  <c r="G248" i="8" s="1"/>
  <c r="AO62" i="3"/>
  <c r="AI63" i="3"/>
  <c r="B252" i="8" s="1"/>
  <c r="AJ63" i="3"/>
  <c r="AK63" i="3"/>
  <c r="D252" i="8" s="1"/>
  <c r="AL63" i="3"/>
  <c r="E252" i="8" s="1"/>
  <c r="AM63" i="3"/>
  <c r="F252" i="8" s="1"/>
  <c r="AN63" i="3"/>
  <c r="G252" i="8" s="1"/>
  <c r="AO63" i="3"/>
  <c r="AI64" i="3"/>
  <c r="B256" i="8" s="1"/>
  <c r="AJ64" i="3"/>
  <c r="AK64" i="3"/>
  <c r="D256" i="8" s="1"/>
  <c r="AL64" i="3"/>
  <c r="E256" i="8" s="1"/>
  <c r="AM64" i="3"/>
  <c r="F256" i="8" s="1"/>
  <c r="AN64" i="3"/>
  <c r="G256" i="8" s="1"/>
  <c r="AO64" i="3"/>
  <c r="AI65" i="3"/>
  <c r="B260" i="8" s="1"/>
  <c r="AJ65" i="3"/>
  <c r="AK65" i="3"/>
  <c r="D260" i="8" s="1"/>
  <c r="AL65" i="3"/>
  <c r="E260" i="8" s="1"/>
  <c r="AM65" i="3"/>
  <c r="F260" i="8" s="1"/>
  <c r="AN65" i="3"/>
  <c r="G260" i="8" s="1"/>
  <c r="AO65" i="3"/>
  <c r="AI66" i="3"/>
  <c r="B264" i="8" s="1"/>
  <c r="AJ66" i="3"/>
  <c r="AK66" i="3"/>
  <c r="D264" i="8" s="1"/>
  <c r="AL66" i="3"/>
  <c r="E264" i="8" s="1"/>
  <c r="AM66" i="3"/>
  <c r="F264" i="8" s="1"/>
  <c r="AN66" i="3"/>
  <c r="G264" i="8" s="1"/>
  <c r="AO66" i="3"/>
  <c r="AI67" i="3"/>
  <c r="B268" i="8" s="1"/>
  <c r="AJ67" i="3"/>
  <c r="AK67" i="3"/>
  <c r="D268" i="8" s="1"/>
  <c r="AL67" i="3"/>
  <c r="E268" i="8" s="1"/>
  <c r="AM67" i="3"/>
  <c r="F268" i="8" s="1"/>
  <c r="AN67" i="3"/>
  <c r="G268" i="8" s="1"/>
  <c r="AO67" i="3"/>
  <c r="AI68" i="3"/>
  <c r="B272" i="8" s="1"/>
  <c r="AJ68" i="3"/>
  <c r="AK68" i="3"/>
  <c r="D272" i="8" s="1"/>
  <c r="AL68" i="3"/>
  <c r="E272" i="8" s="1"/>
  <c r="AM68" i="3"/>
  <c r="F272" i="8" s="1"/>
  <c r="AN68" i="3"/>
  <c r="G272" i="8" s="1"/>
  <c r="AO68" i="3"/>
  <c r="AI70" i="3"/>
  <c r="B280" i="8" s="1"/>
  <c r="AJ70" i="3"/>
  <c r="AK70" i="3"/>
  <c r="D280" i="8" s="1"/>
  <c r="AL70" i="3"/>
  <c r="E280" i="8" s="1"/>
  <c r="AM70" i="3"/>
  <c r="F280" i="8" s="1"/>
  <c r="AN70" i="3"/>
  <c r="G280" i="8" s="1"/>
  <c r="AO70" i="3"/>
  <c r="AI71" i="3"/>
  <c r="B284" i="8" s="1"/>
  <c r="AJ71" i="3"/>
  <c r="AK71" i="3"/>
  <c r="D284" i="8" s="1"/>
  <c r="AL71" i="3"/>
  <c r="E284" i="8" s="1"/>
  <c r="AM71" i="3"/>
  <c r="F284" i="8" s="1"/>
  <c r="AN71" i="3"/>
  <c r="G284" i="8" s="1"/>
  <c r="AO71" i="3"/>
  <c r="AI72" i="3"/>
  <c r="B288" i="8" s="1"/>
  <c r="AJ72" i="3"/>
  <c r="AK72" i="3"/>
  <c r="D288" i="8" s="1"/>
  <c r="AL72" i="3"/>
  <c r="E288" i="8" s="1"/>
  <c r="AM72" i="3"/>
  <c r="F288" i="8" s="1"/>
  <c r="AN72" i="3"/>
  <c r="G288" i="8" s="1"/>
  <c r="AO72" i="3"/>
  <c r="U56" i="3" l="1"/>
  <c r="U60" i="3"/>
  <c r="AE55" i="3"/>
  <c r="U58" i="3"/>
  <c r="AE56" i="3"/>
  <c r="U53" i="3"/>
  <c r="AE58" i="3"/>
  <c r="AE57" i="3"/>
  <c r="U55" i="3"/>
  <c r="K53" i="3"/>
  <c r="K55" i="3"/>
  <c r="K54" i="3"/>
  <c r="K58" i="3"/>
  <c r="AE54" i="3"/>
  <c r="K68" i="3"/>
  <c r="K67" i="3"/>
  <c r="K74" i="3"/>
  <c r="K61" i="3"/>
  <c r="H288" i="8"/>
  <c r="K293" i="4"/>
  <c r="C288" i="8"/>
  <c r="H284" i="8"/>
  <c r="K289" i="4"/>
  <c r="C284" i="8"/>
  <c r="H280" i="8"/>
  <c r="K285" i="4"/>
  <c r="C280" i="8"/>
  <c r="H272" i="8"/>
  <c r="K277" i="4"/>
  <c r="C272" i="8"/>
  <c r="H268" i="8"/>
  <c r="K273" i="4"/>
  <c r="C268" i="8"/>
  <c r="H264" i="8"/>
  <c r="K269" i="4"/>
  <c r="C264" i="8"/>
  <c r="H260" i="8"/>
  <c r="K265" i="4"/>
  <c r="C260" i="8"/>
  <c r="H256" i="8"/>
  <c r="K261" i="4"/>
  <c r="C256" i="8"/>
  <c r="H252" i="8"/>
  <c r="K257" i="4"/>
  <c r="C252" i="8"/>
  <c r="H248" i="8"/>
  <c r="K253" i="4"/>
  <c r="C248" i="8"/>
  <c r="H240" i="8"/>
  <c r="K244" i="4"/>
  <c r="G240" i="8"/>
  <c r="J244" i="4"/>
  <c r="F240" i="8"/>
  <c r="I244" i="4"/>
  <c r="E240" i="8"/>
  <c r="H244" i="4"/>
  <c r="D240" i="8"/>
  <c r="G244" i="4"/>
  <c r="C240" i="8"/>
  <c r="F244" i="4"/>
  <c r="B240" i="8"/>
  <c r="E244" i="4"/>
  <c r="A68" i="8"/>
  <c r="A115" i="8"/>
  <c r="A42" i="8"/>
  <c r="A43" i="8"/>
  <c r="A31" i="8"/>
  <c r="A117" i="8"/>
  <c r="A134" i="8"/>
  <c r="A23" i="8"/>
  <c r="A3" i="8"/>
  <c r="A18" i="8"/>
  <c r="A59" i="8"/>
  <c r="A167" i="8"/>
  <c r="A207" i="8"/>
  <c r="A89" i="8"/>
  <c r="A70" i="8"/>
  <c r="A158" i="8"/>
  <c r="A153" i="8"/>
  <c r="A48" i="8"/>
  <c r="A168" i="8"/>
  <c r="A87" i="8"/>
  <c r="A21" i="8"/>
  <c r="A101" i="8"/>
  <c r="A90" i="8"/>
  <c r="A163" i="8"/>
  <c r="A197" i="8"/>
  <c r="A113" i="8"/>
  <c r="A34" i="8"/>
  <c r="A177" i="8"/>
  <c r="A204" i="8"/>
  <c r="A24" i="8"/>
  <c r="A95" i="8"/>
  <c r="A160" i="8"/>
  <c r="A8" i="8"/>
  <c r="A64" i="8"/>
  <c r="A56" i="8"/>
  <c r="A182" i="8"/>
  <c r="A132" i="8"/>
  <c r="A93" i="8"/>
  <c r="A107" i="8"/>
  <c r="A122" i="8"/>
  <c r="A145" i="8"/>
  <c r="A179" i="8"/>
  <c r="A51" i="8"/>
  <c r="A157" i="8"/>
  <c r="A199" i="8"/>
  <c r="A109" i="8"/>
  <c r="A80" i="8"/>
  <c r="A172" i="8"/>
  <c r="A187" i="8"/>
  <c r="A2" i="8"/>
  <c r="A28" i="8"/>
  <c r="A103" i="8"/>
  <c r="A99" i="8"/>
  <c r="A133" i="8"/>
  <c r="A14" i="8"/>
  <c r="A205" i="8"/>
  <c r="A181" i="8"/>
  <c r="A193" i="8"/>
  <c r="A88" i="8"/>
  <c r="A126" i="8"/>
  <c r="A12" i="8"/>
  <c r="A140" i="8"/>
  <c r="A72" i="8"/>
  <c r="A176" i="8"/>
  <c r="A137" i="8"/>
  <c r="A85" i="8"/>
  <c r="A9" i="8"/>
  <c r="A159" i="8"/>
  <c r="A79" i="8"/>
  <c r="A111" i="8"/>
  <c r="A7" i="8"/>
  <c r="A118" i="8"/>
  <c r="A142" i="8"/>
  <c r="A6" i="8"/>
  <c r="A112" i="8"/>
  <c r="A125" i="8"/>
  <c r="A37" i="8"/>
  <c r="A22" i="8"/>
  <c r="A96" i="8"/>
  <c r="A162" i="8"/>
  <c r="A67" i="8"/>
  <c r="A100" i="8"/>
  <c r="A15" i="8"/>
  <c r="A128" i="8"/>
  <c r="A189" i="8"/>
  <c r="A13" i="8"/>
  <c r="A66" i="8"/>
  <c r="A136" i="8"/>
  <c r="A39" i="8"/>
  <c r="A86" i="8"/>
  <c r="A20" i="8"/>
  <c r="A121" i="8"/>
  <c r="A106" i="8"/>
  <c r="A58" i="8"/>
  <c r="A27" i="8"/>
  <c r="A183" i="8"/>
  <c r="A36" i="8"/>
  <c r="A129" i="8"/>
  <c r="A25" i="8"/>
  <c r="A165" i="8"/>
  <c r="A74" i="8"/>
  <c r="A4" i="8"/>
  <c r="A82" i="8"/>
  <c r="A141" i="8"/>
  <c r="A47" i="8"/>
  <c r="A44" i="8"/>
  <c r="A19" i="8"/>
  <c r="A114" i="8"/>
  <c r="A108" i="8"/>
  <c r="A60" i="8"/>
  <c r="A26" i="8"/>
  <c r="A138" i="8"/>
  <c r="A75" i="8"/>
  <c r="A190" i="8"/>
  <c r="A102" i="8"/>
  <c r="A202" i="8"/>
  <c r="A53" i="8"/>
  <c r="A54" i="8"/>
  <c r="A206" i="8"/>
  <c r="A173" i="8"/>
  <c r="A143" i="8"/>
  <c r="A194" i="8"/>
  <c r="A154" i="8"/>
  <c r="A185" i="8"/>
  <c r="A78" i="8"/>
  <c r="A30" i="8"/>
  <c r="A131" i="8"/>
  <c r="A130" i="8"/>
  <c r="A105" i="8"/>
  <c r="A198" i="8"/>
  <c r="A5" i="8"/>
  <c r="A171" i="8"/>
  <c r="A62" i="8"/>
  <c r="A170" i="8"/>
  <c r="A120" i="8"/>
  <c r="A57" i="8"/>
  <c r="A123" i="8"/>
  <c r="A35" i="8"/>
  <c r="A164" i="8"/>
  <c r="A91" i="8"/>
  <c r="A71" i="8"/>
  <c r="A149" i="8"/>
  <c r="A135" i="8"/>
  <c r="A124" i="8"/>
  <c r="A50" i="8"/>
  <c r="A200" i="8"/>
  <c r="A32" i="8"/>
  <c r="A69" i="8"/>
  <c r="A104" i="8"/>
  <c r="A73" i="8"/>
  <c r="A186" i="8"/>
  <c r="A119" i="8"/>
  <c r="A11" i="8"/>
  <c r="A76" i="8"/>
  <c r="A180" i="8"/>
  <c r="A203" i="8"/>
  <c r="A84" i="8"/>
  <c r="A77" i="8"/>
  <c r="A195" i="8"/>
  <c r="A166" i="8"/>
  <c r="A81" i="8"/>
  <c r="A127" i="8"/>
  <c r="A33" i="8"/>
  <c r="A184" i="8"/>
  <c r="A146" i="8"/>
  <c r="A116" i="8"/>
  <c r="A178" i="8"/>
  <c r="A45" i="8"/>
  <c r="A61" i="8"/>
  <c r="A17" i="8"/>
  <c r="A191" i="8"/>
  <c r="A83" i="8"/>
  <c r="A151" i="8"/>
  <c r="A98" i="8"/>
  <c r="A52" i="8"/>
  <c r="A196" i="8"/>
  <c r="J148" i="8"/>
  <c r="K148" i="8"/>
  <c r="J175" i="8"/>
  <c r="K175" i="8"/>
  <c r="J41" i="8"/>
  <c r="K41" i="8"/>
  <c r="J97" i="8"/>
  <c r="K97" i="8"/>
  <c r="I97" i="8"/>
  <c r="I41" i="8"/>
  <c r="I175" i="8"/>
  <c r="I148" i="8"/>
  <c r="A97" i="8"/>
  <c r="A41" i="8"/>
  <c r="A175" i="8"/>
  <c r="A148" i="8"/>
  <c r="J174" i="8"/>
  <c r="K174" i="8"/>
  <c r="J188" i="8"/>
  <c r="K188" i="8"/>
  <c r="J169" i="8"/>
  <c r="K169" i="8"/>
  <c r="J49" i="8"/>
  <c r="K49" i="8"/>
  <c r="I49" i="8"/>
  <c r="I169" i="8"/>
  <c r="I188" i="8"/>
  <c r="I174" i="8"/>
  <c r="A49" i="8"/>
  <c r="A169" i="8"/>
  <c r="A188" i="8"/>
  <c r="A174" i="8"/>
  <c r="A208" i="8"/>
  <c r="A29" i="8"/>
  <c r="A144" i="8"/>
  <c r="K208" i="8"/>
  <c r="K29" i="8"/>
  <c r="K144" i="8"/>
  <c r="J208" i="8"/>
  <c r="J29" i="8"/>
  <c r="J144" i="8"/>
  <c r="I208" i="8"/>
  <c r="I29" i="8"/>
  <c r="I144" i="8"/>
  <c r="K1" i="8"/>
  <c r="J1" i="8"/>
  <c r="I1" i="8"/>
  <c r="A1" i="8"/>
  <c r="AX74" i="23" l="1"/>
  <c r="AY74" i="23" s="1"/>
  <c r="AX70" i="23"/>
  <c r="AY70" i="23" s="1"/>
  <c r="AX66" i="23"/>
  <c r="AY66" i="23" s="1"/>
  <c r="AX62" i="23"/>
  <c r="AY62" i="23" s="1"/>
  <c r="AX58" i="23"/>
  <c r="AY58" i="23" s="1"/>
  <c r="AX73" i="23"/>
  <c r="AY73" i="23" s="1"/>
  <c r="AX69" i="23"/>
  <c r="AY69" i="23" s="1"/>
  <c r="AX65" i="23"/>
  <c r="AY65" i="23" s="1"/>
  <c r="AX61" i="23"/>
  <c r="AY61" i="23" s="1"/>
  <c r="AX57" i="23"/>
  <c r="AY57" i="23" s="1"/>
  <c r="AX72" i="23"/>
  <c r="AY72" i="23" s="1"/>
  <c r="AX68" i="23"/>
  <c r="AY68" i="23" s="1"/>
  <c r="AX64" i="23"/>
  <c r="AY64" i="23" s="1"/>
  <c r="AX60" i="23"/>
  <c r="AY60" i="23" s="1"/>
  <c r="AX71" i="23"/>
  <c r="AY71" i="23" s="1"/>
  <c r="AX67" i="23"/>
  <c r="AY67" i="23" s="1"/>
  <c r="AX63" i="23"/>
  <c r="AY63" i="23" s="1"/>
  <c r="AX59" i="23"/>
  <c r="AY59" i="23" s="1"/>
  <c r="O18" i="23"/>
  <c r="E33" i="3" l="1"/>
  <c r="E31" i="3"/>
  <c r="O30" i="3"/>
  <c r="Y12" i="3"/>
  <c r="E12" i="3"/>
  <c r="K18" i="23"/>
  <c r="C218" i="29" l="1"/>
  <c r="C294" i="29"/>
  <c r="C291" i="29"/>
  <c r="C220" i="29"/>
  <c r="M18" i="23"/>
  <c r="AG18" i="23" s="1"/>
  <c r="I18" i="23"/>
  <c r="AA18" i="23" s="1"/>
  <c r="Y30" i="23"/>
  <c r="W30" i="23"/>
  <c r="AD18" i="23"/>
  <c r="P1" i="3"/>
  <c r="D32" i="40" s="1"/>
  <c r="AB30" i="40" s="1"/>
  <c r="Q1" i="3"/>
  <c r="R1" i="3"/>
  <c r="S1" i="3"/>
  <c r="T1" i="3"/>
  <c r="U1" i="3"/>
  <c r="V1" i="3"/>
  <c r="L3" i="4" s="1"/>
  <c r="W1" i="3"/>
  <c r="Z1" i="3"/>
  <c r="D35" i="40" s="1"/>
  <c r="AF30" i="40" s="1"/>
  <c r="AA1" i="3"/>
  <c r="AB1" i="3"/>
  <c r="AC1" i="3"/>
  <c r="AD1" i="3"/>
  <c r="AE1" i="3"/>
  <c r="AF1" i="3"/>
  <c r="L4" i="4" s="1"/>
  <c r="AG1" i="3"/>
  <c r="F2" i="3"/>
  <c r="D34" i="29" s="1"/>
  <c r="G2" i="3"/>
  <c r="H2" i="3"/>
  <c r="I2" i="3"/>
  <c r="J2" i="3"/>
  <c r="K2" i="3"/>
  <c r="L2" i="3"/>
  <c r="L6" i="4" s="1"/>
  <c r="M2" i="3"/>
  <c r="M6" i="4" s="1"/>
  <c r="P2" i="3"/>
  <c r="D35" i="29" s="1"/>
  <c r="Q2" i="3"/>
  <c r="R2" i="3"/>
  <c r="S2" i="3"/>
  <c r="T2" i="3"/>
  <c r="U2" i="3"/>
  <c r="V2" i="3"/>
  <c r="L7" i="4" s="1"/>
  <c r="W2" i="3"/>
  <c r="M7" i="4" s="1"/>
  <c r="AB2" i="3"/>
  <c r="AC2" i="3"/>
  <c r="AF2" i="3"/>
  <c r="L8" i="4" s="1"/>
  <c r="AG2" i="3"/>
  <c r="M8" i="4" s="1"/>
  <c r="F285" i="8"/>
  <c r="G3" i="3"/>
  <c r="H3" i="3"/>
  <c r="I3" i="3"/>
  <c r="J3" i="3"/>
  <c r="K3" i="3"/>
  <c r="L3" i="3"/>
  <c r="L10" i="4" s="1"/>
  <c r="M3" i="3"/>
  <c r="M10" i="4" s="1"/>
  <c r="Q3" i="3"/>
  <c r="R3" i="3"/>
  <c r="S3" i="3"/>
  <c r="T3" i="3"/>
  <c r="U3" i="3"/>
  <c r="V3" i="3"/>
  <c r="L11" i="4" s="1"/>
  <c r="W3" i="3"/>
  <c r="M11" i="4" s="1"/>
  <c r="AA3" i="3"/>
  <c r="AB3" i="3"/>
  <c r="AD3" i="3"/>
  <c r="AE3" i="3"/>
  <c r="AF3" i="3"/>
  <c r="L12" i="4" s="1"/>
  <c r="AG3" i="3"/>
  <c r="M12" i="4" s="1"/>
  <c r="G4" i="3"/>
  <c r="H4" i="3"/>
  <c r="I4" i="3"/>
  <c r="J4" i="3"/>
  <c r="K4" i="3"/>
  <c r="L4" i="3"/>
  <c r="L14" i="4" s="1"/>
  <c r="M4" i="3"/>
  <c r="M14" i="4" s="1"/>
  <c r="Q4" i="3"/>
  <c r="R4" i="3"/>
  <c r="S4" i="3"/>
  <c r="T4" i="3"/>
  <c r="U4" i="3"/>
  <c r="V4" i="3"/>
  <c r="L15" i="4" s="1"/>
  <c r="W4" i="3"/>
  <c r="M15" i="4" s="1"/>
  <c r="AJ61" i="3"/>
  <c r="Q25" i="3"/>
  <c r="R25" i="3"/>
  <c r="S25" i="3"/>
  <c r="T25" i="3"/>
  <c r="U25" i="3"/>
  <c r="V25" i="3"/>
  <c r="L100" i="4" s="1"/>
  <c r="W25" i="3"/>
  <c r="M100" i="4" s="1"/>
  <c r="AA4" i="3"/>
  <c r="AB4" i="3"/>
  <c r="AC4" i="3"/>
  <c r="AD4" i="3"/>
  <c r="AE4" i="3"/>
  <c r="AF4" i="3"/>
  <c r="L16" i="4" s="1"/>
  <c r="AG4" i="3"/>
  <c r="M16" i="4" s="1"/>
  <c r="G5" i="3"/>
  <c r="H5" i="3"/>
  <c r="I5" i="3"/>
  <c r="J5" i="3"/>
  <c r="K5" i="3"/>
  <c r="L5" i="3"/>
  <c r="L18" i="4" s="1"/>
  <c r="M5" i="3"/>
  <c r="M18" i="4" s="1"/>
  <c r="Q5" i="3"/>
  <c r="R5" i="3"/>
  <c r="S5" i="3"/>
  <c r="T5" i="3"/>
  <c r="U5" i="3"/>
  <c r="V5" i="3"/>
  <c r="L19" i="4" s="1"/>
  <c r="W5" i="3"/>
  <c r="M19" i="4" s="1"/>
  <c r="AA5" i="3"/>
  <c r="AB5" i="3"/>
  <c r="AD5" i="3"/>
  <c r="AE5" i="3"/>
  <c r="AF5" i="3"/>
  <c r="L20" i="4" s="1"/>
  <c r="AG5" i="3"/>
  <c r="M20" i="4" s="1"/>
  <c r="G6" i="3"/>
  <c r="H6" i="3"/>
  <c r="I6" i="3"/>
  <c r="J6" i="3"/>
  <c r="K6" i="3"/>
  <c r="L6" i="3"/>
  <c r="L22" i="4" s="1"/>
  <c r="M6" i="3"/>
  <c r="M22" i="4" s="1"/>
  <c r="Q6" i="3"/>
  <c r="R6" i="3"/>
  <c r="T6" i="3"/>
  <c r="U6" i="3"/>
  <c r="V6" i="3"/>
  <c r="L23" i="4" s="1"/>
  <c r="W6" i="3"/>
  <c r="M23" i="4" s="1"/>
  <c r="AA6" i="3"/>
  <c r="AB6" i="3"/>
  <c r="AD6" i="3"/>
  <c r="AE6" i="3"/>
  <c r="AF6" i="3"/>
  <c r="L24" i="4" s="1"/>
  <c r="AG6" i="3"/>
  <c r="M24" i="4" s="1"/>
  <c r="G7" i="3"/>
  <c r="H7" i="3"/>
  <c r="I7" i="3"/>
  <c r="J7" i="3"/>
  <c r="K7" i="3"/>
  <c r="L7" i="3"/>
  <c r="L26" i="4" s="1"/>
  <c r="M7" i="3"/>
  <c r="M26" i="4" s="1"/>
  <c r="Q7" i="3"/>
  <c r="R7" i="3"/>
  <c r="S7" i="3"/>
  <c r="T7" i="3"/>
  <c r="U7" i="3"/>
  <c r="V7" i="3"/>
  <c r="L27" i="4" s="1"/>
  <c r="W7" i="3"/>
  <c r="M27" i="4" s="1"/>
  <c r="AA7" i="3"/>
  <c r="AB7" i="3"/>
  <c r="AC7" i="3"/>
  <c r="AD7" i="3"/>
  <c r="AE7" i="3"/>
  <c r="AF7" i="3"/>
  <c r="L28" i="4" s="1"/>
  <c r="AG7" i="3"/>
  <c r="M28" i="4" s="1"/>
  <c r="G8" i="3"/>
  <c r="H8" i="3"/>
  <c r="I8" i="3"/>
  <c r="J8" i="3"/>
  <c r="K8" i="3"/>
  <c r="L8" i="3"/>
  <c r="L30" i="4" s="1"/>
  <c r="M8" i="3"/>
  <c r="M30" i="4" s="1"/>
  <c r="Q8" i="3"/>
  <c r="R8" i="3"/>
  <c r="S8" i="3"/>
  <c r="T8" i="3"/>
  <c r="U8" i="3"/>
  <c r="V8" i="3"/>
  <c r="L31" i="4" s="1"/>
  <c r="W8" i="3"/>
  <c r="M31" i="4" s="1"/>
  <c r="AA8" i="3"/>
  <c r="AB8" i="3"/>
  <c r="AC8" i="3"/>
  <c r="AD8" i="3"/>
  <c r="AE8" i="3"/>
  <c r="AF8" i="3"/>
  <c r="L32" i="4" s="1"/>
  <c r="AG8" i="3"/>
  <c r="M32" i="4" s="1"/>
  <c r="G9" i="3"/>
  <c r="H9" i="3"/>
  <c r="I9" i="3"/>
  <c r="J9" i="3"/>
  <c r="K9" i="3"/>
  <c r="L9" i="3"/>
  <c r="L34" i="4" s="1"/>
  <c r="M9" i="3"/>
  <c r="M34" i="4" s="1"/>
  <c r="Q9" i="3"/>
  <c r="R9" i="3"/>
  <c r="S9" i="3"/>
  <c r="T9" i="3"/>
  <c r="U9" i="3"/>
  <c r="V9" i="3"/>
  <c r="L35" i="4" s="1"/>
  <c r="W9" i="3"/>
  <c r="M35" i="4" s="1"/>
  <c r="AA9" i="3"/>
  <c r="AB9" i="3"/>
  <c r="AC9" i="3"/>
  <c r="AD9" i="3"/>
  <c r="AE9" i="3"/>
  <c r="AF9" i="3"/>
  <c r="L36" i="4" s="1"/>
  <c r="AG9" i="3"/>
  <c r="M36" i="4" s="1"/>
  <c r="G10" i="3"/>
  <c r="H10" i="3"/>
  <c r="I10" i="3"/>
  <c r="J10" i="3"/>
  <c r="K10" i="3"/>
  <c r="L10" i="3"/>
  <c r="L38" i="4" s="1"/>
  <c r="M10" i="3"/>
  <c r="M38" i="4" s="1"/>
  <c r="Q10" i="3"/>
  <c r="R10" i="3"/>
  <c r="S10" i="3"/>
  <c r="T10" i="3"/>
  <c r="U10" i="3"/>
  <c r="V10" i="3"/>
  <c r="L39" i="4" s="1"/>
  <c r="W10" i="3"/>
  <c r="M39" i="4" s="1"/>
  <c r="AA10" i="3"/>
  <c r="AB10" i="3"/>
  <c r="AC10" i="3"/>
  <c r="AD10" i="3"/>
  <c r="AE10" i="3"/>
  <c r="AF10" i="3"/>
  <c r="L40" i="4" s="1"/>
  <c r="AG10" i="3"/>
  <c r="M40" i="4" s="1"/>
  <c r="G26" i="3"/>
  <c r="H26" i="3"/>
  <c r="I26" i="3"/>
  <c r="J26" i="3"/>
  <c r="K26" i="3"/>
  <c r="L26" i="3"/>
  <c r="L103" i="4" s="1"/>
  <c r="M26" i="3"/>
  <c r="M103" i="4" s="1"/>
  <c r="G11" i="3"/>
  <c r="H11" i="3"/>
  <c r="I11" i="3"/>
  <c r="J11" i="3"/>
  <c r="K11" i="3"/>
  <c r="L11" i="3"/>
  <c r="L42" i="4" s="1"/>
  <c r="M11" i="3"/>
  <c r="M42" i="4" s="1"/>
  <c r="Q11" i="3"/>
  <c r="R11" i="3"/>
  <c r="T11" i="3"/>
  <c r="U11" i="3"/>
  <c r="V11" i="3"/>
  <c r="L43" i="4" s="1"/>
  <c r="W11" i="3"/>
  <c r="M43" i="4" s="1"/>
  <c r="AA11" i="3"/>
  <c r="AB11" i="3"/>
  <c r="AC11" i="3"/>
  <c r="AD11" i="3"/>
  <c r="AE11" i="3"/>
  <c r="AF11" i="3"/>
  <c r="L44" i="4" s="1"/>
  <c r="AG11" i="3"/>
  <c r="M44" i="4" s="1"/>
  <c r="G12" i="3"/>
  <c r="H12" i="3"/>
  <c r="I12" i="3"/>
  <c r="J12" i="3"/>
  <c r="K12" i="3"/>
  <c r="L12" i="3"/>
  <c r="L46" i="4" s="1"/>
  <c r="M12" i="3"/>
  <c r="M46" i="4" s="1"/>
  <c r="G25" i="3"/>
  <c r="H25" i="3"/>
  <c r="I25" i="3"/>
  <c r="J25" i="3"/>
  <c r="K25" i="3"/>
  <c r="L25" i="3"/>
  <c r="L99" i="4" s="1"/>
  <c r="M25" i="3"/>
  <c r="M99" i="4" s="1"/>
  <c r="AA12" i="3"/>
  <c r="AB12" i="3"/>
  <c r="AC12" i="3"/>
  <c r="AD12" i="3"/>
  <c r="AE12" i="3"/>
  <c r="AF12" i="3"/>
  <c r="L48" i="4" s="1"/>
  <c r="AG12" i="3"/>
  <c r="M48" i="4" s="1"/>
  <c r="Q12" i="3"/>
  <c r="R12" i="3"/>
  <c r="S12" i="3"/>
  <c r="T12" i="3"/>
  <c r="U12" i="3"/>
  <c r="V12" i="3"/>
  <c r="L47" i="4" s="1"/>
  <c r="W12" i="3"/>
  <c r="M47" i="4" s="1"/>
  <c r="G13" i="3"/>
  <c r="H13" i="3"/>
  <c r="I13" i="3"/>
  <c r="J13" i="3"/>
  <c r="K13" i="3"/>
  <c r="L13" i="3"/>
  <c r="L50" i="4" s="1"/>
  <c r="M13" i="3"/>
  <c r="M50" i="4" s="1"/>
  <c r="Q13" i="3"/>
  <c r="R13" i="3"/>
  <c r="S13" i="3"/>
  <c r="T13" i="3"/>
  <c r="U13" i="3"/>
  <c r="V13" i="3"/>
  <c r="L51" i="4" s="1"/>
  <c r="W13" i="3"/>
  <c r="M51" i="4" s="1"/>
  <c r="AA13" i="3"/>
  <c r="AB13" i="3"/>
  <c r="AC13" i="3"/>
  <c r="AD13" i="3"/>
  <c r="AE13" i="3"/>
  <c r="AF13" i="3"/>
  <c r="L52" i="4" s="1"/>
  <c r="AG13" i="3"/>
  <c r="M52" i="4" s="1"/>
  <c r="G14" i="3"/>
  <c r="H14" i="3"/>
  <c r="J14" i="3"/>
  <c r="K14" i="3"/>
  <c r="L14" i="3"/>
  <c r="L54" i="4" s="1"/>
  <c r="M14" i="3"/>
  <c r="M54" i="4" s="1"/>
  <c r="Q14" i="3"/>
  <c r="R14" i="3"/>
  <c r="S14" i="3"/>
  <c r="T14" i="3"/>
  <c r="U14" i="3"/>
  <c r="V14" i="3"/>
  <c r="L55" i="4" s="1"/>
  <c r="W14" i="3"/>
  <c r="M55" i="4" s="1"/>
  <c r="AA14" i="3"/>
  <c r="AB14" i="3"/>
  <c r="AC14" i="3"/>
  <c r="AD14" i="3"/>
  <c r="AE14" i="3"/>
  <c r="AF14" i="3"/>
  <c r="L56" i="4" s="1"/>
  <c r="AG14" i="3"/>
  <c r="M56" i="4" s="1"/>
  <c r="G15" i="3"/>
  <c r="H15" i="3"/>
  <c r="I15" i="3"/>
  <c r="J15" i="3"/>
  <c r="K15" i="3"/>
  <c r="L15" i="3"/>
  <c r="L58" i="4" s="1"/>
  <c r="M15" i="3"/>
  <c r="M58" i="4" s="1"/>
  <c r="Q15" i="3"/>
  <c r="R15" i="3"/>
  <c r="S15" i="3"/>
  <c r="T15" i="3"/>
  <c r="U15" i="3"/>
  <c r="V15" i="3"/>
  <c r="L59" i="4" s="1"/>
  <c r="W15" i="3"/>
  <c r="M59" i="4" s="1"/>
  <c r="AA15" i="3"/>
  <c r="AB15" i="3"/>
  <c r="AC15" i="3"/>
  <c r="AD15" i="3"/>
  <c r="AE15" i="3"/>
  <c r="AF15" i="3"/>
  <c r="L60" i="4" s="1"/>
  <c r="AG15" i="3"/>
  <c r="M60" i="4" s="1"/>
  <c r="G16" i="3"/>
  <c r="H16" i="3"/>
  <c r="I16" i="3"/>
  <c r="J16" i="3"/>
  <c r="K16" i="3"/>
  <c r="L16" i="3"/>
  <c r="L63" i="4" s="1"/>
  <c r="M16" i="3"/>
  <c r="M63" i="4" s="1"/>
  <c r="Q16" i="3"/>
  <c r="R16" i="3"/>
  <c r="S16" i="3"/>
  <c r="T16" i="3"/>
  <c r="U16" i="3"/>
  <c r="V16" i="3"/>
  <c r="L64" i="4" s="1"/>
  <c r="W16" i="3"/>
  <c r="M64" i="4" s="1"/>
  <c r="AA16" i="3"/>
  <c r="AB16" i="3"/>
  <c r="AC16" i="3"/>
  <c r="AD16" i="3"/>
  <c r="AE16" i="3"/>
  <c r="AF16" i="3"/>
  <c r="L65" i="4" s="1"/>
  <c r="AG16" i="3"/>
  <c r="M65" i="4" s="1"/>
  <c r="G17" i="3"/>
  <c r="H17" i="3"/>
  <c r="I17" i="3"/>
  <c r="J17" i="3"/>
  <c r="K17" i="3"/>
  <c r="L17" i="3"/>
  <c r="L67" i="4" s="1"/>
  <c r="M17" i="3"/>
  <c r="M67" i="4" s="1"/>
  <c r="AA25" i="3"/>
  <c r="AB25" i="3"/>
  <c r="AC25" i="3"/>
  <c r="AD25" i="3"/>
  <c r="AE25" i="3"/>
  <c r="AF25" i="3"/>
  <c r="L101" i="4" s="1"/>
  <c r="AG25" i="3"/>
  <c r="M101" i="4" s="1"/>
  <c r="AA17" i="3"/>
  <c r="AB17" i="3"/>
  <c r="AC17" i="3"/>
  <c r="AD17" i="3"/>
  <c r="AE17" i="3"/>
  <c r="AF17" i="3"/>
  <c r="L69" i="4" s="1"/>
  <c r="AG17" i="3"/>
  <c r="M69" i="4" s="1"/>
  <c r="Q17" i="3"/>
  <c r="R17" i="3"/>
  <c r="S17" i="3"/>
  <c r="T17" i="3"/>
  <c r="U17" i="3"/>
  <c r="V17" i="3"/>
  <c r="L68" i="4" s="1"/>
  <c r="W17" i="3"/>
  <c r="M68" i="4" s="1"/>
  <c r="G18" i="3"/>
  <c r="H18" i="3"/>
  <c r="I18" i="3"/>
  <c r="J18" i="3"/>
  <c r="K18" i="3"/>
  <c r="L18" i="3"/>
  <c r="L71" i="4" s="1"/>
  <c r="M18" i="3"/>
  <c r="M71" i="4" s="1"/>
  <c r="Q18" i="3"/>
  <c r="R18" i="3"/>
  <c r="S18" i="3"/>
  <c r="T18" i="3"/>
  <c r="U18" i="3"/>
  <c r="V18" i="3"/>
  <c r="L72" i="4" s="1"/>
  <c r="W18" i="3"/>
  <c r="M72" i="4" s="1"/>
  <c r="AA18" i="3"/>
  <c r="AB18" i="3"/>
  <c r="AC18" i="3"/>
  <c r="AD18" i="3"/>
  <c r="AE18" i="3"/>
  <c r="AF18" i="3"/>
  <c r="L73" i="4" s="1"/>
  <c r="AG18" i="3"/>
  <c r="M73" i="4" s="1"/>
  <c r="G19" i="3"/>
  <c r="H19" i="3"/>
  <c r="I19" i="3"/>
  <c r="J19" i="3"/>
  <c r="K19" i="3"/>
  <c r="L19" i="3"/>
  <c r="L75" i="4" s="1"/>
  <c r="M19" i="3"/>
  <c r="M75" i="4" s="1"/>
  <c r="Q19" i="3"/>
  <c r="R19" i="3"/>
  <c r="S19" i="3"/>
  <c r="T19" i="3"/>
  <c r="U19" i="3"/>
  <c r="V19" i="3"/>
  <c r="L76" i="4" s="1"/>
  <c r="W19" i="3"/>
  <c r="M76" i="4" s="1"/>
  <c r="AA19" i="3"/>
  <c r="AB19" i="3"/>
  <c r="AC19" i="3"/>
  <c r="AD19" i="3"/>
  <c r="AE19" i="3"/>
  <c r="AF19" i="3"/>
  <c r="L77" i="4" s="1"/>
  <c r="AG19" i="3"/>
  <c r="M77" i="4" s="1"/>
  <c r="G20" i="3"/>
  <c r="H20" i="3"/>
  <c r="I20" i="3"/>
  <c r="J20" i="3"/>
  <c r="K20" i="3"/>
  <c r="L20" i="3"/>
  <c r="L79" i="4" s="1"/>
  <c r="M20" i="3"/>
  <c r="M79" i="4" s="1"/>
  <c r="Q20" i="3"/>
  <c r="R20" i="3"/>
  <c r="S20" i="3"/>
  <c r="T20" i="3"/>
  <c r="U20" i="3"/>
  <c r="V20" i="3"/>
  <c r="L80" i="4" s="1"/>
  <c r="W20" i="3"/>
  <c r="M80" i="4" s="1"/>
  <c r="AA20" i="3"/>
  <c r="AB20" i="3"/>
  <c r="AC20" i="3"/>
  <c r="AD20" i="3"/>
  <c r="AE20" i="3"/>
  <c r="AF20" i="3"/>
  <c r="L81" i="4" s="1"/>
  <c r="AG20" i="3"/>
  <c r="M81" i="4" s="1"/>
  <c r="G21" i="3"/>
  <c r="H21" i="3"/>
  <c r="I21" i="3"/>
  <c r="J21" i="3"/>
  <c r="K21" i="3"/>
  <c r="L21" i="3"/>
  <c r="L83" i="4" s="1"/>
  <c r="M21" i="3"/>
  <c r="M83" i="4" s="1"/>
  <c r="Q21" i="3"/>
  <c r="R21" i="3"/>
  <c r="S21" i="3"/>
  <c r="T21" i="3"/>
  <c r="U21" i="3"/>
  <c r="V21" i="3"/>
  <c r="L84" i="4" s="1"/>
  <c r="W21" i="3"/>
  <c r="M84" i="4" s="1"/>
  <c r="G24" i="3"/>
  <c r="H24" i="3"/>
  <c r="I24" i="3"/>
  <c r="J24" i="3"/>
  <c r="K24" i="3"/>
  <c r="L24" i="3"/>
  <c r="L95" i="4" s="1"/>
  <c r="M24" i="3"/>
  <c r="M95" i="4" s="1"/>
  <c r="AA21" i="3"/>
  <c r="AB21" i="3"/>
  <c r="AC21" i="3"/>
  <c r="AD21" i="3"/>
  <c r="AE21" i="3"/>
  <c r="AF21" i="3"/>
  <c r="L85" i="4" s="1"/>
  <c r="AG21" i="3"/>
  <c r="M85" i="4" s="1"/>
  <c r="G22" i="3"/>
  <c r="H22" i="3"/>
  <c r="I22" i="3"/>
  <c r="J22" i="3"/>
  <c r="K22" i="3"/>
  <c r="L22" i="3"/>
  <c r="L87" i="4" s="1"/>
  <c r="M22" i="3"/>
  <c r="M87" i="4" s="1"/>
  <c r="Q22" i="3"/>
  <c r="R22" i="3"/>
  <c r="S22" i="3"/>
  <c r="T22" i="3"/>
  <c r="U22" i="3"/>
  <c r="V22" i="3"/>
  <c r="L88" i="4" s="1"/>
  <c r="W22" i="3"/>
  <c r="M88" i="4" s="1"/>
  <c r="AA22" i="3"/>
  <c r="AB22" i="3"/>
  <c r="AC22" i="3"/>
  <c r="AD22" i="3"/>
  <c r="AE22" i="3"/>
  <c r="AF22" i="3"/>
  <c r="L89" i="4" s="1"/>
  <c r="AG22" i="3"/>
  <c r="M89" i="4" s="1"/>
  <c r="Q24" i="3"/>
  <c r="R24" i="3"/>
  <c r="S24" i="3"/>
  <c r="T24" i="3"/>
  <c r="U24" i="3"/>
  <c r="V24" i="3"/>
  <c r="L96" i="4" s="1"/>
  <c r="W24" i="3"/>
  <c r="M96" i="4" s="1"/>
  <c r="G23" i="3"/>
  <c r="H23" i="3"/>
  <c r="I23" i="3"/>
  <c r="J23" i="3"/>
  <c r="K23" i="3"/>
  <c r="L23" i="3"/>
  <c r="L91" i="4" s="1"/>
  <c r="M23" i="3"/>
  <c r="M91" i="4" s="1"/>
  <c r="Q23" i="3"/>
  <c r="R23" i="3"/>
  <c r="T23" i="3"/>
  <c r="U23" i="3"/>
  <c r="V23" i="3"/>
  <c r="L92" i="4" s="1"/>
  <c r="W23" i="3"/>
  <c r="M92" i="4" s="1"/>
  <c r="AA23" i="3"/>
  <c r="AB23" i="3"/>
  <c r="AC23" i="3"/>
  <c r="AD23" i="3"/>
  <c r="AE23" i="3"/>
  <c r="AF23" i="3"/>
  <c r="L93" i="4" s="1"/>
  <c r="AG23" i="3"/>
  <c r="M93" i="4" s="1"/>
  <c r="Q30" i="3"/>
  <c r="R30" i="3"/>
  <c r="S30" i="3"/>
  <c r="T30" i="3"/>
  <c r="U30" i="3"/>
  <c r="V30" i="3"/>
  <c r="L120" i="4" s="1"/>
  <c r="W30" i="3"/>
  <c r="M120" i="4" s="1"/>
  <c r="G31" i="3"/>
  <c r="H31" i="3"/>
  <c r="I31" i="3"/>
  <c r="J31" i="3"/>
  <c r="K31" i="3"/>
  <c r="L31" i="3"/>
  <c r="L124" i="4" s="1"/>
  <c r="M31" i="3"/>
  <c r="M124" i="4" s="1"/>
  <c r="Q32" i="3"/>
  <c r="R32" i="3"/>
  <c r="T32" i="3"/>
  <c r="U32" i="3"/>
  <c r="V32" i="3"/>
  <c r="L129" i="4" s="1"/>
  <c r="W32" i="3"/>
  <c r="M129" i="4" s="1"/>
  <c r="G33" i="3"/>
  <c r="H33" i="3"/>
  <c r="I33" i="3"/>
  <c r="J33" i="3"/>
  <c r="K33" i="3"/>
  <c r="L33" i="3"/>
  <c r="M33" i="3"/>
  <c r="G34" i="3"/>
  <c r="H34" i="3"/>
  <c r="F134" i="29" s="1"/>
  <c r="I34" i="3"/>
  <c r="J34" i="3"/>
  <c r="K34" i="3"/>
  <c r="L34" i="3"/>
  <c r="M34" i="3"/>
  <c r="G35" i="3"/>
  <c r="H35" i="3"/>
  <c r="I35" i="3"/>
  <c r="J35" i="3"/>
  <c r="H138" i="29" s="1"/>
  <c r="X138" i="29" s="1"/>
  <c r="K35" i="3"/>
  <c r="L35" i="3"/>
  <c r="M35" i="3"/>
  <c r="Q36" i="3"/>
  <c r="R36" i="3"/>
  <c r="T36" i="3"/>
  <c r="H143" i="29" s="1"/>
  <c r="X143" i="29" s="1"/>
  <c r="U36" i="3"/>
  <c r="I143" i="29" s="1"/>
  <c r="V36" i="3"/>
  <c r="W36" i="3"/>
  <c r="Q37" i="3"/>
  <c r="R37" i="3"/>
  <c r="T37" i="3"/>
  <c r="U37" i="3"/>
  <c r="V37" i="3"/>
  <c r="W37" i="3"/>
  <c r="Q38" i="3"/>
  <c r="R38" i="3"/>
  <c r="S38" i="3"/>
  <c r="T38" i="3"/>
  <c r="H151" i="29" s="1"/>
  <c r="X151" i="29" s="1"/>
  <c r="U38" i="3"/>
  <c r="V38" i="3"/>
  <c r="W38" i="3"/>
  <c r="Q39" i="3"/>
  <c r="E155" i="29" s="1"/>
  <c r="R39" i="3"/>
  <c r="F155" i="29" s="1"/>
  <c r="S39" i="3"/>
  <c r="G155" i="29" s="1"/>
  <c r="T39" i="3"/>
  <c r="U39" i="3"/>
  <c r="I155" i="29" s="1"/>
  <c r="V39" i="3"/>
  <c r="W39" i="3"/>
  <c r="G40" i="3"/>
  <c r="H40" i="3"/>
  <c r="I40" i="3"/>
  <c r="G158" i="29" s="1"/>
  <c r="J40" i="3"/>
  <c r="K40" i="3"/>
  <c r="L40" i="3"/>
  <c r="M40" i="3"/>
  <c r="G41" i="3"/>
  <c r="H41" i="3"/>
  <c r="I41" i="3"/>
  <c r="J41" i="3"/>
  <c r="K41" i="3"/>
  <c r="L41" i="3"/>
  <c r="M41" i="3"/>
  <c r="G42" i="3"/>
  <c r="H42" i="3"/>
  <c r="I42" i="3"/>
  <c r="J42" i="3"/>
  <c r="H166" i="29" s="1"/>
  <c r="X166" i="29" s="1"/>
  <c r="K42" i="3"/>
  <c r="L42" i="3"/>
  <c r="M42" i="3"/>
  <c r="Q43" i="3"/>
  <c r="R43" i="3"/>
  <c r="S43" i="3"/>
  <c r="T43" i="3"/>
  <c r="U43" i="3"/>
  <c r="V43" i="3"/>
  <c r="W43" i="3"/>
  <c r="Q44" i="3"/>
  <c r="R44" i="3"/>
  <c r="S44" i="3"/>
  <c r="T44" i="3"/>
  <c r="U44" i="3"/>
  <c r="V44" i="3"/>
  <c r="L177" i="4" s="1"/>
  <c r="W44" i="3"/>
  <c r="M177" i="4" s="1"/>
  <c r="Q45" i="3"/>
  <c r="R45" i="3"/>
  <c r="S45" i="3"/>
  <c r="T45" i="3"/>
  <c r="U45" i="3"/>
  <c r="V45" i="3"/>
  <c r="L181" i="4" s="1"/>
  <c r="W45" i="3"/>
  <c r="M181" i="4" s="1"/>
  <c r="Q46" i="3"/>
  <c r="R46" i="3"/>
  <c r="S46" i="3"/>
  <c r="T46" i="3"/>
  <c r="U46" i="3"/>
  <c r="V46" i="3"/>
  <c r="L186" i="4" s="1"/>
  <c r="W46" i="3"/>
  <c r="M186" i="4" s="1"/>
  <c r="Q47" i="3"/>
  <c r="R47" i="3"/>
  <c r="S47" i="3"/>
  <c r="T47" i="3"/>
  <c r="U47" i="3"/>
  <c r="V47" i="3"/>
  <c r="L190" i="4" s="1"/>
  <c r="W47" i="3"/>
  <c r="M190" i="4" s="1"/>
  <c r="Q48" i="3"/>
  <c r="R48" i="3"/>
  <c r="S48" i="3"/>
  <c r="T48" i="3"/>
  <c r="U48" i="3"/>
  <c r="V48" i="3"/>
  <c r="L194" i="4" s="1"/>
  <c r="W48" i="3"/>
  <c r="M194" i="4" s="1"/>
  <c r="Q49" i="3"/>
  <c r="R49" i="3"/>
  <c r="S49" i="3"/>
  <c r="T49" i="3"/>
  <c r="U49" i="3"/>
  <c r="V49" i="3"/>
  <c r="L198" i="4" s="1"/>
  <c r="W49" i="3"/>
  <c r="M198" i="4" s="1"/>
  <c r="Q50" i="3"/>
  <c r="R50" i="3"/>
  <c r="S50" i="3"/>
  <c r="T50" i="3"/>
  <c r="U50" i="3"/>
  <c r="V50" i="3"/>
  <c r="L202" i="4" s="1"/>
  <c r="W50" i="3"/>
  <c r="M202" i="4" s="1"/>
  <c r="Q51" i="3"/>
  <c r="R51" i="3"/>
  <c r="S51" i="3"/>
  <c r="T51" i="3"/>
  <c r="U51" i="3"/>
  <c r="V51" i="3"/>
  <c r="L206" i="4" s="1"/>
  <c r="W51" i="3"/>
  <c r="M206" i="4" s="1"/>
  <c r="G52" i="3"/>
  <c r="H52" i="3"/>
  <c r="I52" i="3"/>
  <c r="J52" i="3"/>
  <c r="K52" i="3"/>
  <c r="L52" i="3"/>
  <c r="L209" i="4" s="1"/>
  <c r="M52" i="3"/>
  <c r="M209" i="4" s="1"/>
  <c r="Q28" i="3"/>
  <c r="R28" i="3"/>
  <c r="S28" i="3"/>
  <c r="T28" i="3"/>
  <c r="U28" i="3"/>
  <c r="V28" i="3"/>
  <c r="L112" i="4" s="1"/>
  <c r="W28" i="3"/>
  <c r="M112" i="4" s="1"/>
  <c r="G27" i="3"/>
  <c r="H27" i="3"/>
  <c r="I27" i="3"/>
  <c r="J27" i="3"/>
  <c r="K27" i="3"/>
  <c r="L27" i="3"/>
  <c r="L107" i="4" s="1"/>
  <c r="M27" i="3"/>
  <c r="M107" i="4" s="1"/>
  <c r="G29" i="3"/>
  <c r="H29" i="3"/>
  <c r="I29" i="3"/>
  <c r="J29" i="3"/>
  <c r="K29" i="3"/>
  <c r="L29" i="3"/>
  <c r="L115" i="4" s="1"/>
  <c r="M29" i="3"/>
  <c r="M115" i="4" s="1"/>
  <c r="G30" i="3"/>
  <c r="H30" i="3"/>
  <c r="I30" i="3"/>
  <c r="J30" i="3"/>
  <c r="K30" i="3"/>
  <c r="L30" i="3"/>
  <c r="L119" i="4" s="1"/>
  <c r="M30" i="3"/>
  <c r="M119" i="4" s="1"/>
  <c r="Q31" i="3"/>
  <c r="R31" i="3"/>
  <c r="S31" i="3"/>
  <c r="T31" i="3"/>
  <c r="U31" i="3"/>
  <c r="V31" i="3"/>
  <c r="L125" i="4" s="1"/>
  <c r="W31" i="3"/>
  <c r="M125" i="4" s="1"/>
  <c r="G32" i="3"/>
  <c r="H32" i="3"/>
  <c r="I32" i="3"/>
  <c r="J32" i="3"/>
  <c r="K32" i="3"/>
  <c r="L32" i="3"/>
  <c r="L128" i="4" s="1"/>
  <c r="M32" i="3"/>
  <c r="M128" i="4" s="1"/>
  <c r="Q33" i="3"/>
  <c r="E131" i="29" s="1"/>
  <c r="R33" i="3"/>
  <c r="S33" i="3"/>
  <c r="T33" i="3"/>
  <c r="H131" i="29" s="1"/>
  <c r="X131" i="29" s="1"/>
  <c r="U33" i="3"/>
  <c r="I131" i="29" s="1"/>
  <c r="V33" i="3"/>
  <c r="W33" i="3"/>
  <c r="Q34" i="3"/>
  <c r="E135" i="29" s="1"/>
  <c r="R34" i="3"/>
  <c r="F135" i="29" s="1"/>
  <c r="S34" i="3"/>
  <c r="G135" i="29" s="1"/>
  <c r="T34" i="3"/>
  <c r="U34" i="3"/>
  <c r="I135" i="29" s="1"/>
  <c r="V34" i="3"/>
  <c r="W34" i="3"/>
  <c r="Q35" i="3"/>
  <c r="E139" i="29" s="1"/>
  <c r="R35" i="3"/>
  <c r="F139" i="29" s="1"/>
  <c r="S35" i="3"/>
  <c r="G139" i="29" s="1"/>
  <c r="T35" i="3"/>
  <c r="H139" i="29" s="1"/>
  <c r="X139" i="29" s="1"/>
  <c r="U35" i="3"/>
  <c r="I139" i="29" s="1"/>
  <c r="V35" i="3"/>
  <c r="W35" i="3"/>
  <c r="G36" i="3"/>
  <c r="H36" i="3"/>
  <c r="I36" i="3"/>
  <c r="J36" i="3"/>
  <c r="K36" i="3"/>
  <c r="L36" i="3"/>
  <c r="M36" i="3"/>
  <c r="AA37" i="3"/>
  <c r="AB37" i="3"/>
  <c r="AC37" i="3"/>
  <c r="AD37" i="3"/>
  <c r="AE37" i="3"/>
  <c r="AF37" i="3"/>
  <c r="AG37" i="3"/>
  <c r="AA38" i="3"/>
  <c r="E152" i="29" s="1"/>
  <c r="AB38" i="3"/>
  <c r="F152" i="29" s="1"/>
  <c r="AC38" i="3"/>
  <c r="G152" i="29" s="1"/>
  <c r="AD38" i="3"/>
  <c r="AE38" i="3"/>
  <c r="I152" i="29" s="1"/>
  <c r="AF38" i="3"/>
  <c r="AG38" i="3"/>
  <c r="G39" i="3"/>
  <c r="H39" i="3"/>
  <c r="F154" i="29" s="1"/>
  <c r="I39" i="3"/>
  <c r="G154" i="29" s="1"/>
  <c r="J39" i="3"/>
  <c r="H154" i="29" s="1"/>
  <c r="X154" i="29" s="1"/>
  <c r="K39" i="3"/>
  <c r="L39" i="3"/>
  <c r="M39" i="3"/>
  <c r="Q40" i="3"/>
  <c r="R40" i="3"/>
  <c r="S40" i="3"/>
  <c r="T40" i="3"/>
  <c r="H159" i="29" s="1"/>
  <c r="X159" i="29" s="1"/>
  <c r="U40" i="3"/>
  <c r="V40" i="3"/>
  <c r="W40" i="3"/>
  <c r="Q41" i="3"/>
  <c r="E163" i="29" s="1"/>
  <c r="R41" i="3"/>
  <c r="F163" i="29" s="1"/>
  <c r="S41" i="3"/>
  <c r="G163" i="29" s="1"/>
  <c r="T41" i="3"/>
  <c r="H163" i="29" s="1"/>
  <c r="X163" i="29" s="1"/>
  <c r="U41" i="3"/>
  <c r="I163" i="29" s="1"/>
  <c r="V41" i="3"/>
  <c r="W41" i="3"/>
  <c r="Q42" i="3"/>
  <c r="E167" i="29" s="1"/>
  <c r="R42" i="3"/>
  <c r="F167" i="29" s="1"/>
  <c r="S42" i="3"/>
  <c r="G167" i="29" s="1"/>
  <c r="T42" i="3"/>
  <c r="U42" i="3"/>
  <c r="I167" i="29" s="1"/>
  <c r="V42" i="3"/>
  <c r="W42" i="3"/>
  <c r="G43" i="3"/>
  <c r="H43" i="3"/>
  <c r="I43" i="3"/>
  <c r="J43" i="3"/>
  <c r="K43" i="3"/>
  <c r="L43" i="3"/>
  <c r="M43" i="3"/>
  <c r="AA44" i="3"/>
  <c r="AB44" i="3"/>
  <c r="AC44" i="3"/>
  <c r="AD44" i="3"/>
  <c r="AE44" i="3"/>
  <c r="AF44" i="3"/>
  <c r="L178" i="4" s="1"/>
  <c r="AG44" i="3"/>
  <c r="M178" i="4" s="1"/>
  <c r="G45" i="3"/>
  <c r="H45" i="3"/>
  <c r="J45" i="3"/>
  <c r="K45" i="3"/>
  <c r="L45" i="3"/>
  <c r="L180" i="4" s="1"/>
  <c r="M45" i="3"/>
  <c r="M180" i="4" s="1"/>
  <c r="AA46" i="3"/>
  <c r="AB46" i="3"/>
  <c r="AC46" i="3"/>
  <c r="AD46" i="3"/>
  <c r="AE46" i="3"/>
  <c r="AF46" i="3"/>
  <c r="L187" i="4" s="1"/>
  <c r="AG46" i="3"/>
  <c r="M187" i="4" s="1"/>
  <c r="G47" i="3"/>
  <c r="H47" i="3"/>
  <c r="I47" i="3"/>
  <c r="J47" i="3"/>
  <c r="K47" i="3"/>
  <c r="L47" i="3"/>
  <c r="L189" i="4" s="1"/>
  <c r="M47" i="3"/>
  <c r="M189" i="4" s="1"/>
  <c r="AA48" i="3"/>
  <c r="AB48" i="3"/>
  <c r="AC48" i="3"/>
  <c r="AD48" i="3"/>
  <c r="AE48" i="3"/>
  <c r="AF48" i="3"/>
  <c r="L195" i="4" s="1"/>
  <c r="AG48" i="3"/>
  <c r="M195" i="4" s="1"/>
  <c r="AA24" i="3"/>
  <c r="AB24" i="3"/>
  <c r="AC24" i="3"/>
  <c r="AD24" i="3"/>
  <c r="AE24" i="3"/>
  <c r="AF24" i="3"/>
  <c r="L97" i="4" s="1"/>
  <c r="AG24" i="3"/>
  <c r="M97" i="4" s="1"/>
  <c r="Q26" i="3"/>
  <c r="R26" i="3"/>
  <c r="S26" i="3"/>
  <c r="T26" i="3"/>
  <c r="U26" i="3"/>
  <c r="V26" i="3"/>
  <c r="L104" i="4" s="1"/>
  <c r="W26" i="3"/>
  <c r="M104" i="4" s="1"/>
  <c r="Q27" i="3"/>
  <c r="R27" i="3"/>
  <c r="S27" i="3"/>
  <c r="T27" i="3"/>
  <c r="U27" i="3"/>
  <c r="V27" i="3"/>
  <c r="L108" i="4" s="1"/>
  <c r="W27" i="3"/>
  <c r="M108" i="4" s="1"/>
  <c r="G28" i="3"/>
  <c r="H28" i="3"/>
  <c r="I28" i="3"/>
  <c r="J28" i="3"/>
  <c r="K28" i="3"/>
  <c r="L28" i="3"/>
  <c r="L111" i="4" s="1"/>
  <c r="M28" i="3"/>
  <c r="M111" i="4" s="1"/>
  <c r="AA29" i="3"/>
  <c r="AB29" i="3"/>
  <c r="AC29" i="3"/>
  <c r="AD29" i="3"/>
  <c r="AE29" i="3"/>
  <c r="AF29" i="3"/>
  <c r="L117" i="4" s="1"/>
  <c r="AG29" i="3"/>
  <c r="M117" i="4" s="1"/>
  <c r="AA30" i="3"/>
  <c r="AD30" i="3"/>
  <c r="AE30" i="3"/>
  <c r="AF30" i="3"/>
  <c r="L121" i="4" s="1"/>
  <c r="AG30" i="3"/>
  <c r="M121" i="4" s="1"/>
  <c r="AA31" i="3"/>
  <c r="AB31" i="3"/>
  <c r="AC31" i="3"/>
  <c r="AD31" i="3"/>
  <c r="AE31" i="3"/>
  <c r="AF31" i="3"/>
  <c r="L126" i="4" s="1"/>
  <c r="AG31" i="3"/>
  <c r="M126" i="4" s="1"/>
  <c r="AA32" i="3"/>
  <c r="AB32" i="3"/>
  <c r="AC32" i="3"/>
  <c r="AD32" i="3"/>
  <c r="AE32" i="3"/>
  <c r="AF32" i="3"/>
  <c r="L130" i="4" s="1"/>
  <c r="AG32" i="3"/>
  <c r="M130" i="4" s="1"/>
  <c r="AA33" i="3"/>
  <c r="E132" i="29" s="1"/>
  <c r="AB33" i="3"/>
  <c r="AC33" i="3"/>
  <c r="G132" i="29" s="1"/>
  <c r="AD33" i="3"/>
  <c r="H132" i="29" s="1"/>
  <c r="X132" i="29" s="1"/>
  <c r="AE33" i="3"/>
  <c r="I132" i="29" s="1"/>
  <c r="AF33" i="3"/>
  <c r="AG33" i="3"/>
  <c r="AA34" i="3"/>
  <c r="E136" i="29" s="1"/>
  <c r="AB34" i="3"/>
  <c r="F136" i="29" s="1"/>
  <c r="AD34" i="3"/>
  <c r="H136" i="29" s="1"/>
  <c r="X136" i="29" s="1"/>
  <c r="AE34" i="3"/>
  <c r="I136" i="29" s="1"/>
  <c r="AF34" i="3"/>
  <c r="AG34" i="3"/>
  <c r="AA35" i="3"/>
  <c r="AB35" i="3"/>
  <c r="F140" i="29" s="1"/>
  <c r="AC35" i="3"/>
  <c r="G140" i="29" s="1"/>
  <c r="AD35" i="3"/>
  <c r="H140" i="29" s="1"/>
  <c r="X140" i="29" s="1"/>
  <c r="AE35" i="3"/>
  <c r="AF35" i="3"/>
  <c r="AG35" i="3"/>
  <c r="AA36" i="3"/>
  <c r="AB36" i="3"/>
  <c r="AC36" i="3"/>
  <c r="AD36" i="3"/>
  <c r="AE36" i="3"/>
  <c r="AF36" i="3"/>
  <c r="AG36" i="3"/>
  <c r="G37" i="3"/>
  <c r="H37" i="3"/>
  <c r="I37" i="3"/>
  <c r="J37" i="3"/>
  <c r="K37" i="3"/>
  <c r="L37" i="3"/>
  <c r="M37" i="3"/>
  <c r="G38" i="3"/>
  <c r="E150" i="29" s="1"/>
  <c r="H38" i="3"/>
  <c r="I38" i="3"/>
  <c r="G150" i="29" s="1"/>
  <c r="J38" i="3"/>
  <c r="K38" i="3"/>
  <c r="I150" i="29" s="1"/>
  <c r="L38" i="3"/>
  <c r="M38" i="3"/>
  <c r="AA39" i="3"/>
  <c r="E156" i="29" s="1"/>
  <c r="AB39" i="3"/>
  <c r="AC39" i="3"/>
  <c r="G156" i="29" s="1"/>
  <c r="AD39" i="3"/>
  <c r="AE39" i="3"/>
  <c r="I156" i="29" s="1"/>
  <c r="AF39" i="3"/>
  <c r="AG39" i="3"/>
  <c r="AJ73" i="3"/>
  <c r="AA41" i="3"/>
  <c r="AB41" i="3"/>
  <c r="AC41" i="3"/>
  <c r="AD41" i="3"/>
  <c r="AE41" i="3"/>
  <c r="AF41" i="3"/>
  <c r="AG41" i="3"/>
  <c r="AJ74" i="3"/>
  <c r="AJ75" i="3"/>
  <c r="AA45" i="3"/>
  <c r="AB45" i="3"/>
  <c r="AC45" i="3"/>
  <c r="AD45" i="3"/>
  <c r="AE45" i="3"/>
  <c r="AF45" i="3"/>
  <c r="L182" i="4" s="1"/>
  <c r="AG45" i="3"/>
  <c r="M182" i="4" s="1"/>
  <c r="G46" i="3"/>
  <c r="H46" i="3"/>
  <c r="I46" i="3"/>
  <c r="J46" i="3"/>
  <c r="K46" i="3"/>
  <c r="L46" i="3"/>
  <c r="L185" i="4" s="1"/>
  <c r="M46" i="3"/>
  <c r="M185" i="4" s="1"/>
  <c r="AA47" i="3"/>
  <c r="AB47" i="3"/>
  <c r="AC47" i="3"/>
  <c r="AD47" i="3"/>
  <c r="AE47" i="3"/>
  <c r="AF47" i="3"/>
  <c r="L191" i="4" s="1"/>
  <c r="AG47" i="3"/>
  <c r="M191" i="4" s="1"/>
  <c r="G48" i="3"/>
  <c r="H48" i="3"/>
  <c r="I48" i="3"/>
  <c r="J48" i="3"/>
  <c r="K48" i="3"/>
  <c r="L48" i="3"/>
  <c r="L193" i="4" s="1"/>
  <c r="M48" i="3"/>
  <c r="M193" i="4" s="1"/>
  <c r="G49" i="3"/>
  <c r="H49" i="3"/>
  <c r="I49" i="3"/>
  <c r="J49" i="3"/>
  <c r="K49" i="3"/>
  <c r="L49" i="3"/>
  <c r="L197" i="4" s="1"/>
  <c r="M49" i="3"/>
  <c r="M197" i="4" s="1"/>
  <c r="AA50" i="3"/>
  <c r="AB50" i="3"/>
  <c r="AC50" i="3"/>
  <c r="AD50" i="3"/>
  <c r="AE50" i="3"/>
  <c r="AF50" i="3"/>
  <c r="L203" i="4" s="1"/>
  <c r="AG50" i="3"/>
  <c r="M203" i="4" s="1"/>
  <c r="G51" i="3"/>
  <c r="H51" i="3"/>
  <c r="J51" i="3"/>
  <c r="K51" i="3"/>
  <c r="L51" i="3"/>
  <c r="L205" i="4" s="1"/>
  <c r="M51" i="3"/>
  <c r="M205" i="4" s="1"/>
  <c r="Q52" i="3"/>
  <c r="R52" i="3"/>
  <c r="S52" i="3"/>
  <c r="T52" i="3"/>
  <c r="U52" i="3"/>
  <c r="V52" i="3"/>
  <c r="L210" i="4" s="1"/>
  <c r="W52" i="3"/>
  <c r="M210" i="4" s="1"/>
  <c r="AA26" i="3"/>
  <c r="AB26" i="3"/>
  <c r="AC26" i="3"/>
  <c r="AD26" i="3"/>
  <c r="AE26" i="3"/>
  <c r="AF26" i="3"/>
  <c r="L105" i="4" s="1"/>
  <c r="AG26" i="3"/>
  <c r="M105" i="4" s="1"/>
  <c r="AA27" i="3"/>
  <c r="AB27" i="3"/>
  <c r="AC27" i="3"/>
  <c r="AD27" i="3"/>
  <c r="AE27" i="3"/>
  <c r="AF27" i="3"/>
  <c r="L109" i="4" s="1"/>
  <c r="AG27" i="3"/>
  <c r="M109" i="4" s="1"/>
  <c r="AA28" i="3"/>
  <c r="AB28" i="3"/>
  <c r="AC28" i="3"/>
  <c r="AD28" i="3"/>
  <c r="AE28" i="3"/>
  <c r="AF28" i="3"/>
  <c r="L113" i="4" s="1"/>
  <c r="AG28" i="3"/>
  <c r="M113" i="4" s="1"/>
  <c r="E257" i="8"/>
  <c r="F257" i="8"/>
  <c r="F277" i="8"/>
  <c r="G44" i="3"/>
  <c r="J44" i="3"/>
  <c r="K44" i="3"/>
  <c r="L44" i="3"/>
  <c r="L176" i="4" s="1"/>
  <c r="M44" i="3"/>
  <c r="M176" i="4" s="1"/>
  <c r="E250" i="8"/>
  <c r="F250" i="8"/>
  <c r="AA49" i="3"/>
  <c r="AB49" i="3"/>
  <c r="AD49" i="3"/>
  <c r="AE49" i="3"/>
  <c r="AF49" i="3"/>
  <c r="L199" i="4" s="1"/>
  <c r="AG49" i="3"/>
  <c r="M199" i="4" s="1"/>
  <c r="G50" i="3"/>
  <c r="H50" i="3"/>
  <c r="I50" i="3"/>
  <c r="J50" i="3"/>
  <c r="K50" i="3"/>
  <c r="L50" i="3"/>
  <c r="L201" i="4" s="1"/>
  <c r="M50" i="3"/>
  <c r="M201" i="4" s="1"/>
  <c r="AA51" i="3"/>
  <c r="AB51" i="3"/>
  <c r="AC51" i="3"/>
  <c r="AD51" i="3"/>
  <c r="AE51" i="3"/>
  <c r="AF51" i="3"/>
  <c r="L207" i="4" s="1"/>
  <c r="AG51" i="3"/>
  <c r="M207" i="4" s="1"/>
  <c r="AA52" i="3"/>
  <c r="AB52" i="3"/>
  <c r="AC52" i="3"/>
  <c r="AD52" i="3"/>
  <c r="AE52" i="3"/>
  <c r="AF52" i="3"/>
  <c r="L211" i="4" s="1"/>
  <c r="AG52" i="3"/>
  <c r="M211" i="4" s="1"/>
  <c r="Q29" i="3"/>
  <c r="R29" i="3"/>
  <c r="S29" i="3"/>
  <c r="T29" i="3"/>
  <c r="U29" i="3"/>
  <c r="V29" i="3"/>
  <c r="L116" i="4" s="1"/>
  <c r="W29" i="3"/>
  <c r="M116" i="4" s="1"/>
  <c r="E273" i="8"/>
  <c r="F273" i="8"/>
  <c r="C286" i="8"/>
  <c r="F286" i="8"/>
  <c r="G286" i="8"/>
  <c r="AJ69" i="3"/>
  <c r="AK69" i="3"/>
  <c r="D276" i="8" s="1"/>
  <c r="AL69" i="3"/>
  <c r="E276" i="8" s="1"/>
  <c r="AM69" i="3"/>
  <c r="F276" i="8" s="1"/>
  <c r="AN69" i="3"/>
  <c r="G276" i="8" s="1"/>
  <c r="AO69" i="3"/>
  <c r="AP69" i="3"/>
  <c r="L281" i="4" s="1"/>
  <c r="AQ69" i="3"/>
  <c r="M281" i="4" s="1"/>
  <c r="C287" i="8"/>
  <c r="F287" i="8"/>
  <c r="G287" i="8"/>
  <c r="C277" i="8"/>
  <c r="G277" i="8"/>
  <c r="M1" i="3"/>
  <c r="L1" i="3"/>
  <c r="L2" i="4" s="1"/>
  <c r="K1" i="3"/>
  <c r="J1" i="3"/>
  <c r="I1" i="3"/>
  <c r="H1" i="3"/>
  <c r="G1" i="3"/>
  <c r="F1" i="3"/>
  <c r="Y1" i="3"/>
  <c r="E2" i="3"/>
  <c r="O2" i="3"/>
  <c r="Y2" i="3"/>
  <c r="E3" i="3"/>
  <c r="O3" i="3"/>
  <c r="E4" i="3"/>
  <c r="O4" i="3"/>
  <c r="O25" i="3"/>
  <c r="Y4" i="3"/>
  <c r="E5" i="3"/>
  <c r="O5" i="3"/>
  <c r="E6" i="3"/>
  <c r="E7" i="3"/>
  <c r="O7" i="3"/>
  <c r="Y7" i="3"/>
  <c r="E8" i="3"/>
  <c r="O8" i="3"/>
  <c r="Y8" i="3"/>
  <c r="E9" i="3"/>
  <c r="O9" i="3"/>
  <c r="Y9" i="3"/>
  <c r="E10" i="3"/>
  <c r="O10" i="3"/>
  <c r="Y10" i="3"/>
  <c r="E26" i="3"/>
  <c r="E11" i="3"/>
  <c r="O11" i="3"/>
  <c r="Y11" i="3"/>
  <c r="E25" i="3"/>
  <c r="O12" i="3"/>
  <c r="E13" i="3"/>
  <c r="O13" i="3"/>
  <c r="Y13" i="3"/>
  <c r="O14" i="3"/>
  <c r="Y14" i="3"/>
  <c r="E15" i="3"/>
  <c r="O15" i="3"/>
  <c r="Y15" i="3"/>
  <c r="E16" i="3"/>
  <c r="O16" i="3"/>
  <c r="Y16" i="3"/>
  <c r="E17" i="3"/>
  <c r="Y25" i="3"/>
  <c r="Y17" i="3"/>
  <c r="O17" i="3"/>
  <c r="E18" i="3"/>
  <c r="C122" i="29" s="1"/>
  <c r="O18" i="3"/>
  <c r="Y18" i="3"/>
  <c r="E19" i="3"/>
  <c r="O19" i="3"/>
  <c r="Y19" i="3"/>
  <c r="E20" i="3"/>
  <c r="O20" i="3"/>
  <c r="Y20" i="3"/>
  <c r="E21" i="3"/>
  <c r="O21" i="3"/>
  <c r="E24" i="3"/>
  <c r="Y21" i="3"/>
  <c r="E22" i="3"/>
  <c r="O22" i="3"/>
  <c r="Y22" i="3"/>
  <c r="O24" i="3"/>
  <c r="E23" i="3"/>
  <c r="O23" i="3"/>
  <c r="Y23" i="3"/>
  <c r="E34" i="3"/>
  <c r="C134" i="29" s="1"/>
  <c r="E35" i="3"/>
  <c r="O36" i="3"/>
  <c r="C143" i="29" s="1"/>
  <c r="O37" i="3"/>
  <c r="O38" i="3"/>
  <c r="O39" i="3"/>
  <c r="E40" i="3"/>
  <c r="E41" i="3"/>
  <c r="E42" i="3"/>
  <c r="O43" i="3"/>
  <c r="O44" i="3"/>
  <c r="O45" i="3"/>
  <c r="O46" i="3"/>
  <c r="O47" i="3"/>
  <c r="O48" i="3"/>
  <c r="O49" i="3"/>
  <c r="O50" i="3"/>
  <c r="O51" i="3"/>
  <c r="E52" i="3"/>
  <c r="O28" i="3"/>
  <c r="E27" i="3"/>
  <c r="E29" i="3"/>
  <c r="E30" i="3"/>
  <c r="O31" i="3"/>
  <c r="E32" i="3"/>
  <c r="O33" i="3"/>
  <c r="O34" i="3"/>
  <c r="O35" i="3"/>
  <c r="C139" i="29" s="1"/>
  <c r="E36" i="3"/>
  <c r="Y37" i="3"/>
  <c r="Y38" i="3"/>
  <c r="E39" i="3"/>
  <c r="C154" i="29" s="1"/>
  <c r="O40" i="3"/>
  <c r="O41" i="3"/>
  <c r="C163" i="29" s="1"/>
  <c r="O42" i="3"/>
  <c r="E43" i="3"/>
  <c r="Y44" i="3"/>
  <c r="Y46" i="3"/>
  <c r="E47" i="3"/>
  <c r="Y48" i="3"/>
  <c r="Y24" i="3"/>
  <c r="O26" i="3"/>
  <c r="O27" i="3"/>
  <c r="C119" i="29" s="1"/>
  <c r="E28" i="3"/>
  <c r="Y29" i="3"/>
  <c r="Y31" i="3"/>
  <c r="Y32" i="3"/>
  <c r="Y33" i="3"/>
  <c r="Y35" i="3"/>
  <c r="C140" i="29" s="1"/>
  <c r="Y36" i="3"/>
  <c r="E37" i="3"/>
  <c r="E38" i="3"/>
  <c r="Y39" i="3"/>
  <c r="Y41" i="3"/>
  <c r="Y45" i="3"/>
  <c r="E46" i="3"/>
  <c r="Y47" i="3"/>
  <c r="E48" i="3"/>
  <c r="E49" i="3"/>
  <c r="Y50" i="3"/>
  <c r="E51" i="3"/>
  <c r="O52" i="3"/>
  <c r="Y26" i="3"/>
  <c r="Y27" i="3"/>
  <c r="Y28" i="3"/>
  <c r="B277" i="8"/>
  <c r="Y49" i="3"/>
  <c r="E50" i="3"/>
  <c r="Y51" i="3"/>
  <c r="Y52" i="3"/>
  <c r="O29" i="3"/>
  <c r="AI69" i="3"/>
  <c r="B276" i="8" s="1"/>
  <c r="B287" i="8"/>
  <c r="E1" i="3"/>
  <c r="O1" i="3"/>
  <c r="C249" i="8"/>
  <c r="D249" i="8"/>
  <c r="E249" i="8"/>
  <c r="G249" i="8"/>
  <c r="H249" i="8"/>
  <c r="B250" i="8"/>
  <c r="C250" i="8"/>
  <c r="D250" i="8"/>
  <c r="G250" i="8"/>
  <c r="H250" i="8"/>
  <c r="C251" i="8"/>
  <c r="D251" i="8"/>
  <c r="E251" i="8"/>
  <c r="G251" i="8"/>
  <c r="H251" i="8"/>
  <c r="B253" i="8"/>
  <c r="C253" i="8"/>
  <c r="D253" i="8"/>
  <c r="E253" i="8"/>
  <c r="F253" i="8"/>
  <c r="G253" i="8"/>
  <c r="H253" i="8"/>
  <c r="C254" i="8"/>
  <c r="D254" i="8"/>
  <c r="E254" i="8"/>
  <c r="G254" i="8"/>
  <c r="H254" i="8"/>
  <c r="C255" i="8"/>
  <c r="D255" i="8"/>
  <c r="E255" i="8"/>
  <c r="G255" i="8"/>
  <c r="H255" i="8"/>
  <c r="D257" i="8"/>
  <c r="G257" i="8"/>
  <c r="H257" i="8"/>
  <c r="C258" i="8"/>
  <c r="D258" i="8"/>
  <c r="E258" i="8"/>
  <c r="G258" i="8"/>
  <c r="H258" i="8"/>
  <c r="C259" i="8"/>
  <c r="D259" i="8"/>
  <c r="E259" i="8"/>
  <c r="G259" i="8"/>
  <c r="H259" i="8"/>
  <c r="C261" i="8"/>
  <c r="D261" i="8"/>
  <c r="E261" i="8"/>
  <c r="G261" i="8"/>
  <c r="H261" i="8"/>
  <c r="C262" i="8"/>
  <c r="D262" i="8"/>
  <c r="E262" i="8"/>
  <c r="G262" i="8"/>
  <c r="H262" i="8"/>
  <c r="B263" i="8"/>
  <c r="E263" i="8"/>
  <c r="F263" i="8"/>
  <c r="C265" i="8"/>
  <c r="D265" i="8"/>
  <c r="G265" i="8"/>
  <c r="H265" i="8"/>
  <c r="C266" i="8"/>
  <c r="D266" i="8"/>
  <c r="G266" i="8"/>
  <c r="H266" i="8"/>
  <c r="C267" i="8"/>
  <c r="D267" i="8"/>
  <c r="E267" i="8"/>
  <c r="F267" i="8"/>
  <c r="G267" i="8"/>
  <c r="H267" i="8"/>
  <c r="B269" i="8"/>
  <c r="C269" i="8"/>
  <c r="D269" i="8"/>
  <c r="E269" i="8"/>
  <c r="G269" i="8"/>
  <c r="H269" i="8"/>
  <c r="C270" i="8"/>
  <c r="D270" i="8"/>
  <c r="E270" i="8"/>
  <c r="G270" i="8"/>
  <c r="H270" i="8"/>
  <c r="B271" i="8"/>
  <c r="C271" i="8"/>
  <c r="D271" i="8"/>
  <c r="E271" i="8"/>
  <c r="F271" i="8"/>
  <c r="G271" i="8"/>
  <c r="H271" i="8"/>
  <c r="C273" i="8"/>
  <c r="D273" i="8"/>
  <c r="G273" i="8"/>
  <c r="H273" i="8"/>
  <c r="C274" i="8"/>
  <c r="D274" i="8"/>
  <c r="E274" i="8"/>
  <c r="G274" i="8"/>
  <c r="H274" i="8"/>
  <c r="B275" i="8"/>
  <c r="C275" i="8"/>
  <c r="D275" i="8"/>
  <c r="E275" i="8"/>
  <c r="F275" i="8"/>
  <c r="G275" i="8"/>
  <c r="H275" i="8"/>
  <c r="D277" i="8"/>
  <c r="H277" i="8"/>
  <c r="C278" i="8"/>
  <c r="D278" i="8"/>
  <c r="E278" i="8"/>
  <c r="G278" i="8"/>
  <c r="H278" i="8"/>
  <c r="B279" i="8"/>
  <c r="D279" i="8"/>
  <c r="F279" i="8"/>
  <c r="H279" i="8"/>
  <c r="C281" i="8"/>
  <c r="D281" i="8"/>
  <c r="E281" i="8"/>
  <c r="G281" i="8"/>
  <c r="H281" i="8"/>
  <c r="B282" i="8"/>
  <c r="C282" i="8"/>
  <c r="D282" i="8"/>
  <c r="E282" i="8"/>
  <c r="G282" i="8"/>
  <c r="H282" i="8"/>
  <c r="B283" i="8"/>
  <c r="C283" i="8"/>
  <c r="D283" i="8"/>
  <c r="E283" i="8"/>
  <c r="F283" i="8"/>
  <c r="G283" i="8"/>
  <c r="H283" i="8"/>
  <c r="B285" i="8"/>
  <c r="C285" i="8"/>
  <c r="D285" i="8"/>
  <c r="E285" i="8"/>
  <c r="G285" i="8"/>
  <c r="H285" i="8"/>
  <c r="B286" i="8"/>
  <c r="D286" i="8"/>
  <c r="E286" i="8"/>
  <c r="H286" i="8"/>
  <c r="D287" i="8"/>
  <c r="E287" i="8"/>
  <c r="H287" i="8"/>
  <c r="H150" i="29" l="1"/>
  <c r="X150" i="29" s="1"/>
  <c r="H158" i="29"/>
  <c r="X158" i="29" s="1"/>
  <c r="I138" i="29"/>
  <c r="E138" i="29"/>
  <c r="C158" i="29"/>
  <c r="H156" i="29"/>
  <c r="X156" i="29" s="1"/>
  <c r="I144" i="29"/>
  <c r="I159" i="29"/>
  <c r="E159" i="29"/>
  <c r="I166" i="29"/>
  <c r="E166" i="29"/>
  <c r="I151" i="29"/>
  <c r="E151" i="29"/>
  <c r="E143" i="29"/>
  <c r="G134" i="29"/>
  <c r="C146" i="29"/>
  <c r="C167" i="29"/>
  <c r="C152" i="29"/>
  <c r="C135" i="29"/>
  <c r="E144" i="29"/>
  <c r="H170" i="29"/>
  <c r="X170" i="29" s="1"/>
  <c r="I142" i="29"/>
  <c r="E142" i="29"/>
  <c r="H147" i="29"/>
  <c r="X147" i="29" s="1"/>
  <c r="I4" i="41"/>
  <c r="C148" i="29"/>
  <c r="C171" i="29"/>
  <c r="H144" i="29"/>
  <c r="X144" i="29" s="1"/>
  <c r="G170" i="29"/>
  <c r="H142" i="29"/>
  <c r="X142" i="29" s="1"/>
  <c r="F171" i="29"/>
  <c r="H162" i="29"/>
  <c r="X162" i="29" s="1"/>
  <c r="F150" i="29"/>
  <c r="E146" i="29"/>
  <c r="I148" i="29"/>
  <c r="E148" i="29"/>
  <c r="I171" i="29"/>
  <c r="E171" i="29"/>
  <c r="G162" i="29"/>
  <c r="F158" i="29"/>
  <c r="F147" i="29"/>
  <c r="G138" i="29"/>
  <c r="I130" i="29"/>
  <c r="E130" i="29"/>
  <c r="F146" i="29"/>
  <c r="F148" i="29"/>
  <c r="C155" i="29"/>
  <c r="I146" i="29"/>
  <c r="C156" i="29"/>
  <c r="C159" i="29"/>
  <c r="C142" i="29"/>
  <c r="C166" i="29"/>
  <c r="C151" i="29"/>
  <c r="F156" i="29"/>
  <c r="H146" i="29"/>
  <c r="X146" i="29" s="1"/>
  <c r="F170" i="29"/>
  <c r="G159" i="29"/>
  <c r="H148" i="29"/>
  <c r="X148" i="29" s="1"/>
  <c r="G142" i="29"/>
  <c r="H171" i="29"/>
  <c r="X171" i="29" s="1"/>
  <c r="G166" i="29"/>
  <c r="F162" i="29"/>
  <c r="I158" i="29"/>
  <c r="E158" i="29"/>
  <c r="H155" i="29"/>
  <c r="X155" i="29" s="1"/>
  <c r="G151" i="29"/>
  <c r="Y151" i="29" s="1"/>
  <c r="E147" i="29"/>
  <c r="F138" i="29"/>
  <c r="I134" i="29"/>
  <c r="E134" i="29"/>
  <c r="H130" i="29"/>
  <c r="X130" i="29" s="1"/>
  <c r="C138" i="29"/>
  <c r="C150" i="29"/>
  <c r="C170" i="29"/>
  <c r="C162" i="29"/>
  <c r="C147" i="29"/>
  <c r="G146" i="29"/>
  <c r="I140" i="29"/>
  <c r="E140" i="29"/>
  <c r="I170" i="29"/>
  <c r="E170" i="29"/>
  <c r="H167" i="29"/>
  <c r="X167" i="29" s="1"/>
  <c r="F159" i="29"/>
  <c r="I154" i="29"/>
  <c r="E154" i="29"/>
  <c r="H152" i="29"/>
  <c r="X152" i="29" s="1"/>
  <c r="G148" i="29"/>
  <c r="F142" i="29"/>
  <c r="H135" i="29"/>
  <c r="X135" i="29" s="1"/>
  <c r="G131" i="29"/>
  <c r="G171" i="29"/>
  <c r="F166" i="29"/>
  <c r="I162" i="29"/>
  <c r="E162" i="29"/>
  <c r="F151" i="29"/>
  <c r="I147" i="29"/>
  <c r="F143" i="29"/>
  <c r="H134" i="29"/>
  <c r="X134" i="29" s="1"/>
  <c r="M15" i="41"/>
  <c r="M31" i="23" s="1"/>
  <c r="M4" i="4"/>
  <c r="K15" i="41"/>
  <c r="K31" i="23" s="1"/>
  <c r="M3" i="4"/>
  <c r="I15" i="41"/>
  <c r="I31" i="23" s="1"/>
  <c r="M2" i="4"/>
  <c r="K136" i="29"/>
  <c r="M138" i="4"/>
  <c r="K152" i="29"/>
  <c r="M154" i="4"/>
  <c r="J148" i="29"/>
  <c r="L150" i="4"/>
  <c r="M166" i="4"/>
  <c r="K156" i="29"/>
  <c r="M158" i="4"/>
  <c r="K140" i="29"/>
  <c r="M142" i="4"/>
  <c r="J136" i="29"/>
  <c r="L138" i="4"/>
  <c r="J152" i="29"/>
  <c r="L154" i="4"/>
  <c r="L166" i="4"/>
  <c r="J156" i="29"/>
  <c r="L158" i="4"/>
  <c r="K144" i="29"/>
  <c r="M146" i="4"/>
  <c r="J140" i="29"/>
  <c r="L142" i="4"/>
  <c r="K132" i="29"/>
  <c r="M134" i="4"/>
  <c r="J144" i="29"/>
  <c r="L146" i="4"/>
  <c r="J132" i="29"/>
  <c r="L134" i="4"/>
  <c r="K148" i="29"/>
  <c r="M150" i="4"/>
  <c r="K167" i="29"/>
  <c r="M169" i="4"/>
  <c r="J163" i="29"/>
  <c r="L165" i="4"/>
  <c r="K135" i="29"/>
  <c r="M137" i="4"/>
  <c r="J131" i="29"/>
  <c r="L133" i="4"/>
  <c r="J171" i="29"/>
  <c r="L173" i="4"/>
  <c r="J155" i="29"/>
  <c r="L157" i="4"/>
  <c r="J143" i="29"/>
  <c r="L145" i="4"/>
  <c r="J167" i="29"/>
  <c r="L169" i="4"/>
  <c r="K139" i="29"/>
  <c r="M141" i="4"/>
  <c r="J135" i="29"/>
  <c r="L137" i="4"/>
  <c r="K147" i="29"/>
  <c r="M149" i="4"/>
  <c r="K159" i="29"/>
  <c r="M161" i="4"/>
  <c r="J139" i="29"/>
  <c r="L141" i="4"/>
  <c r="K151" i="29"/>
  <c r="M153" i="4"/>
  <c r="J147" i="29"/>
  <c r="L149" i="4"/>
  <c r="K163" i="29"/>
  <c r="M165" i="4"/>
  <c r="J159" i="29"/>
  <c r="L161" i="4"/>
  <c r="K131" i="29"/>
  <c r="M133" i="4"/>
  <c r="K171" i="29"/>
  <c r="M173" i="4"/>
  <c r="K155" i="29"/>
  <c r="M157" i="4"/>
  <c r="J151" i="29"/>
  <c r="L153" i="4"/>
  <c r="K143" i="29"/>
  <c r="M145" i="4"/>
  <c r="J146" i="29"/>
  <c r="L148" i="4"/>
  <c r="J130" i="29"/>
  <c r="L132" i="4"/>
  <c r="J150" i="29"/>
  <c r="L152" i="4"/>
  <c r="K170" i="29"/>
  <c r="M172" i="4"/>
  <c r="K154" i="29"/>
  <c r="M156" i="4"/>
  <c r="K162" i="29"/>
  <c r="M164" i="4"/>
  <c r="J158" i="29"/>
  <c r="L160" i="4"/>
  <c r="K138" i="29"/>
  <c r="M140" i="4"/>
  <c r="J134" i="29"/>
  <c r="L136" i="4"/>
  <c r="J170" i="29"/>
  <c r="L172" i="4"/>
  <c r="J154" i="29"/>
  <c r="L156" i="4"/>
  <c r="K142" i="29"/>
  <c r="M144" i="4"/>
  <c r="K166" i="29"/>
  <c r="M168" i="4"/>
  <c r="J162" i="29"/>
  <c r="L164" i="4"/>
  <c r="J138" i="29"/>
  <c r="L140" i="4"/>
  <c r="K150" i="29"/>
  <c r="M152" i="4"/>
  <c r="K158" i="29"/>
  <c r="M160" i="4"/>
  <c r="K134" i="29"/>
  <c r="M136" i="4"/>
  <c r="K146" i="29"/>
  <c r="M148" i="4"/>
  <c r="J142" i="29"/>
  <c r="L144" i="4"/>
  <c r="J166" i="29"/>
  <c r="L168" i="4"/>
  <c r="K130" i="29"/>
  <c r="M132" i="4"/>
  <c r="J4" i="41"/>
  <c r="D29" i="40"/>
  <c r="Y30" i="40" s="1"/>
  <c r="D4" i="40"/>
  <c r="Y5" i="40" s="1"/>
  <c r="K29" i="40"/>
  <c r="Y29" i="40" s="1"/>
  <c r="AB3" i="41"/>
  <c r="Y23" i="41" s="1"/>
  <c r="C131" i="29"/>
  <c r="K32" i="40"/>
  <c r="AB29" i="40" s="1"/>
  <c r="C132" i="29"/>
  <c r="K35" i="40"/>
  <c r="AF29" i="40" s="1"/>
  <c r="F132" i="29"/>
  <c r="AF41" i="40"/>
  <c r="AF31" i="40"/>
  <c r="AF6" i="40"/>
  <c r="F131" i="29"/>
  <c r="AB41" i="40"/>
  <c r="AB31" i="40"/>
  <c r="AB6" i="40"/>
  <c r="Y31" i="40"/>
  <c r="Y6" i="40"/>
  <c r="Y41" i="40"/>
  <c r="AF16" i="40"/>
  <c r="AB16" i="40"/>
  <c r="AB13" i="40" s="1"/>
  <c r="Y16" i="40"/>
  <c r="D27" i="41"/>
  <c r="D7" i="40"/>
  <c r="AB5" i="40" s="1"/>
  <c r="D24" i="41"/>
  <c r="K7" i="40"/>
  <c r="AB4" i="40" s="1"/>
  <c r="K24" i="41"/>
  <c r="K21" i="41"/>
  <c r="K4" i="40"/>
  <c r="Y4" i="40" s="1"/>
  <c r="D21" i="41"/>
  <c r="L3" i="41"/>
  <c r="J3" i="41"/>
  <c r="N3" i="41"/>
  <c r="I3" i="41"/>
  <c r="M3" i="41"/>
  <c r="K3" i="41"/>
  <c r="AH3" i="41"/>
  <c r="AG23" i="41" s="1"/>
  <c r="AG19" i="23"/>
  <c r="AE3" i="41"/>
  <c r="AC23" i="41" s="1"/>
  <c r="AD19" i="23"/>
  <c r="AA19" i="23"/>
  <c r="N4" i="41"/>
  <c r="L4" i="41"/>
  <c r="K4" i="41"/>
  <c r="D71" i="29"/>
  <c r="D70" i="29"/>
  <c r="C48" i="29"/>
  <c r="D48" i="29"/>
  <c r="D47" i="29"/>
  <c r="C46" i="29"/>
  <c r="D174" i="29"/>
  <c r="D46" i="29"/>
  <c r="Y32" i="23"/>
  <c r="K174" i="29"/>
  <c r="E174" i="29"/>
  <c r="H174" i="29"/>
  <c r="X174" i="29" s="1"/>
  <c r="J174" i="29"/>
  <c r="I174" i="29"/>
  <c r="C280" i="29"/>
  <c r="C108" i="29"/>
  <c r="C275" i="29"/>
  <c r="C103" i="29"/>
  <c r="C290" i="29"/>
  <c r="C118" i="29"/>
  <c r="C283" i="29"/>
  <c r="C262" i="29"/>
  <c r="C90" i="29"/>
  <c r="C258" i="29"/>
  <c r="C86" i="29"/>
  <c r="C254" i="29"/>
  <c r="C82" i="29"/>
  <c r="C250" i="29"/>
  <c r="C78" i="29"/>
  <c r="C246" i="29"/>
  <c r="C74" i="29"/>
  <c r="C242" i="29"/>
  <c r="C70" i="29"/>
  <c r="C238" i="29"/>
  <c r="C66" i="29"/>
  <c r="C234" i="29"/>
  <c r="C62" i="29"/>
  <c r="C230" i="29"/>
  <c r="C58" i="29"/>
  <c r="C222" i="29"/>
  <c r="C50" i="29"/>
  <c r="C216" i="29"/>
  <c r="C44" i="29"/>
  <c r="C212" i="29"/>
  <c r="C40" i="29"/>
  <c r="C204" i="29"/>
  <c r="C32" i="29"/>
  <c r="C200" i="29"/>
  <c r="C271" i="29"/>
  <c r="C99" i="29"/>
  <c r="C180" i="29"/>
  <c r="C8" i="29"/>
  <c r="C176" i="29"/>
  <c r="K287" i="29"/>
  <c r="K115" i="29"/>
  <c r="G287" i="29"/>
  <c r="Y287" i="29" s="1"/>
  <c r="G115" i="29"/>
  <c r="Y115" i="29" s="1"/>
  <c r="J284" i="29"/>
  <c r="J112" i="29"/>
  <c r="F284" i="29"/>
  <c r="F112" i="29"/>
  <c r="I280" i="29"/>
  <c r="I108" i="29"/>
  <c r="E280" i="29"/>
  <c r="E108" i="29"/>
  <c r="H276" i="29"/>
  <c r="H104" i="29"/>
  <c r="X104" i="29" s="1"/>
  <c r="J300" i="29"/>
  <c r="J128" i="29"/>
  <c r="F300" i="29"/>
  <c r="F128" i="29"/>
  <c r="I296" i="29"/>
  <c r="I124" i="29"/>
  <c r="E296" i="29"/>
  <c r="E124" i="29"/>
  <c r="H292" i="29"/>
  <c r="H120" i="29"/>
  <c r="X120" i="29" s="1"/>
  <c r="K288" i="29"/>
  <c r="K116" i="29"/>
  <c r="G288" i="29"/>
  <c r="Y288" i="29" s="1"/>
  <c r="J282" i="29"/>
  <c r="J110" i="29"/>
  <c r="F282" i="29"/>
  <c r="F110" i="29"/>
  <c r="I279" i="29"/>
  <c r="I107" i="29"/>
  <c r="E279" i="29"/>
  <c r="E107" i="29"/>
  <c r="H275" i="29"/>
  <c r="H103" i="29"/>
  <c r="X103" i="29" s="1"/>
  <c r="K268" i="29"/>
  <c r="K96" i="29"/>
  <c r="G268" i="29"/>
  <c r="Y268" i="29" s="1"/>
  <c r="G96" i="29"/>
  <c r="Y96" i="29" s="1"/>
  <c r="J298" i="29"/>
  <c r="J126" i="29"/>
  <c r="F298" i="29"/>
  <c r="F126" i="29"/>
  <c r="I295" i="29"/>
  <c r="I123" i="29"/>
  <c r="E295" i="29"/>
  <c r="E123" i="29"/>
  <c r="H290" i="29"/>
  <c r="X290" i="29" s="1"/>
  <c r="H118" i="29"/>
  <c r="X118" i="29" s="1"/>
  <c r="K286" i="29"/>
  <c r="K114" i="29"/>
  <c r="G286" i="29"/>
  <c r="Y286" i="29" s="1"/>
  <c r="G114" i="29"/>
  <c r="Y114" i="29" s="1"/>
  <c r="I278" i="29"/>
  <c r="I106" i="29"/>
  <c r="E278" i="29"/>
  <c r="E106" i="29"/>
  <c r="H283" i="29"/>
  <c r="H111" i="29"/>
  <c r="X111" i="29" s="1"/>
  <c r="K299" i="29"/>
  <c r="K127" i="29"/>
  <c r="J294" i="29"/>
  <c r="J122" i="29"/>
  <c r="F294" i="29"/>
  <c r="F122" i="29"/>
  <c r="I291" i="29"/>
  <c r="I119" i="29"/>
  <c r="E291" i="29"/>
  <c r="E119" i="29"/>
  <c r="K264" i="29"/>
  <c r="K92" i="29"/>
  <c r="G264" i="29"/>
  <c r="Y264" i="29" s="1"/>
  <c r="G92" i="29"/>
  <c r="Y92" i="29" s="1"/>
  <c r="J263" i="29"/>
  <c r="J91" i="29"/>
  <c r="F263" i="29"/>
  <c r="F91" i="29"/>
  <c r="I262" i="29"/>
  <c r="I90" i="29"/>
  <c r="E262" i="29"/>
  <c r="E90" i="29"/>
  <c r="H267" i="29"/>
  <c r="X267" i="29" s="1"/>
  <c r="H95" i="29"/>
  <c r="X95" i="29" s="1"/>
  <c r="K260" i="29"/>
  <c r="K88" i="29"/>
  <c r="G260" i="29"/>
  <c r="Y260" i="29" s="1"/>
  <c r="G88" i="29"/>
  <c r="Y88" i="29" s="1"/>
  <c r="J259" i="29"/>
  <c r="J87" i="29"/>
  <c r="F259" i="29"/>
  <c r="F87" i="29"/>
  <c r="I258" i="29"/>
  <c r="I86" i="29"/>
  <c r="E258" i="29"/>
  <c r="E86" i="29"/>
  <c r="H256" i="29"/>
  <c r="X256" i="29" s="1"/>
  <c r="H84" i="29"/>
  <c r="X84" i="29" s="1"/>
  <c r="K266" i="29"/>
  <c r="K94" i="29"/>
  <c r="G266" i="29"/>
  <c r="Y266" i="29" s="1"/>
  <c r="G94" i="29"/>
  <c r="Y94" i="29" s="1"/>
  <c r="J255" i="29"/>
  <c r="J83" i="29"/>
  <c r="F255" i="29"/>
  <c r="F83" i="29"/>
  <c r="I254" i="29"/>
  <c r="I82" i="29"/>
  <c r="E254" i="29"/>
  <c r="E82" i="29"/>
  <c r="K252" i="29"/>
  <c r="G252" i="29"/>
  <c r="Y252" i="29" s="1"/>
  <c r="J251" i="29"/>
  <c r="J79" i="29"/>
  <c r="F251" i="29"/>
  <c r="F79" i="29"/>
  <c r="I250" i="29"/>
  <c r="I78" i="29"/>
  <c r="E250" i="29"/>
  <c r="E78" i="29"/>
  <c r="K248" i="29"/>
  <c r="G248" i="29"/>
  <c r="Y248" i="29" s="1"/>
  <c r="J247" i="29"/>
  <c r="J75" i="29"/>
  <c r="F247" i="29"/>
  <c r="F75" i="29"/>
  <c r="I246" i="29"/>
  <c r="I74" i="29"/>
  <c r="E246" i="29"/>
  <c r="E74" i="29"/>
  <c r="K244" i="29"/>
  <c r="K72" i="29"/>
  <c r="G244" i="29"/>
  <c r="Y244" i="29" s="1"/>
  <c r="G72" i="29"/>
  <c r="Y72" i="29" s="1"/>
  <c r="J243" i="29"/>
  <c r="J71" i="29"/>
  <c r="F243" i="29"/>
  <c r="F71" i="29"/>
  <c r="I242" i="29"/>
  <c r="I70" i="29"/>
  <c r="E242" i="29"/>
  <c r="E70" i="29"/>
  <c r="H239" i="29"/>
  <c r="X239" i="29" s="1"/>
  <c r="H67" i="29"/>
  <c r="X67" i="29" s="1"/>
  <c r="K240" i="29"/>
  <c r="K68" i="29"/>
  <c r="G240" i="29"/>
  <c r="Y240" i="29" s="1"/>
  <c r="G68" i="29"/>
  <c r="Y68" i="29" s="1"/>
  <c r="J272" i="29"/>
  <c r="J100" i="29"/>
  <c r="F272" i="29"/>
  <c r="F100" i="29"/>
  <c r="I238" i="29"/>
  <c r="I66" i="29"/>
  <c r="E238" i="29"/>
  <c r="E66" i="29"/>
  <c r="K236" i="29"/>
  <c r="K64" i="29"/>
  <c r="G236" i="29"/>
  <c r="Y236" i="29" s="1"/>
  <c r="J235" i="29"/>
  <c r="J63" i="29"/>
  <c r="F235" i="29"/>
  <c r="F63" i="29"/>
  <c r="I234" i="29"/>
  <c r="I62" i="29"/>
  <c r="E234" i="29"/>
  <c r="E62" i="29"/>
  <c r="K232" i="29"/>
  <c r="K60" i="29"/>
  <c r="G232" i="29"/>
  <c r="Y232" i="29" s="1"/>
  <c r="G60" i="29"/>
  <c r="Y60" i="29" s="1"/>
  <c r="J231" i="29"/>
  <c r="J59" i="29"/>
  <c r="F231" i="29"/>
  <c r="F59" i="29"/>
  <c r="I230" i="29"/>
  <c r="I58" i="29"/>
  <c r="E230" i="29"/>
  <c r="E58" i="29"/>
  <c r="K228" i="29"/>
  <c r="K56" i="29"/>
  <c r="G228" i="29"/>
  <c r="Y228" i="29" s="1"/>
  <c r="J227" i="29"/>
  <c r="J55" i="29"/>
  <c r="F227" i="29"/>
  <c r="F55" i="29"/>
  <c r="I226" i="29"/>
  <c r="I54" i="29"/>
  <c r="E226" i="29"/>
  <c r="E54" i="29"/>
  <c r="K224" i="29"/>
  <c r="K52" i="29"/>
  <c r="G224" i="29"/>
  <c r="Y224" i="29" s="1"/>
  <c r="J223" i="29"/>
  <c r="J51" i="29"/>
  <c r="F223" i="29"/>
  <c r="F51" i="29"/>
  <c r="I222" i="29"/>
  <c r="I50" i="29"/>
  <c r="E222" i="29"/>
  <c r="E50" i="29"/>
  <c r="H219" i="29"/>
  <c r="X219" i="29" s="1"/>
  <c r="H47" i="29"/>
  <c r="X47" i="29" s="1"/>
  <c r="K220" i="29"/>
  <c r="K48" i="29"/>
  <c r="G220" i="29"/>
  <c r="Y220" i="29" s="1"/>
  <c r="G48" i="29"/>
  <c r="Y48" i="29" s="1"/>
  <c r="J270" i="29"/>
  <c r="J98" i="29"/>
  <c r="F270" i="29"/>
  <c r="F98" i="29"/>
  <c r="I218" i="29"/>
  <c r="I46" i="29"/>
  <c r="E218" i="29"/>
  <c r="E46" i="29"/>
  <c r="K216" i="29"/>
  <c r="K44" i="29"/>
  <c r="G216" i="29"/>
  <c r="Y216" i="29" s="1"/>
  <c r="G44" i="29"/>
  <c r="Y44" i="29" s="1"/>
  <c r="J215" i="29"/>
  <c r="J43" i="29"/>
  <c r="F215" i="29"/>
  <c r="F43" i="29"/>
  <c r="I214" i="29"/>
  <c r="I42" i="29"/>
  <c r="E214" i="29"/>
  <c r="E42" i="29"/>
  <c r="H274" i="29"/>
  <c r="X274" i="29" s="1"/>
  <c r="H102" i="29"/>
  <c r="X102" i="29" s="1"/>
  <c r="K212" i="29"/>
  <c r="K40" i="29"/>
  <c r="G212" i="29"/>
  <c r="Y212" i="29" s="1"/>
  <c r="G40" i="29"/>
  <c r="Y40" i="29" s="1"/>
  <c r="J211" i="29"/>
  <c r="J39" i="29"/>
  <c r="F211" i="29"/>
  <c r="F39" i="29"/>
  <c r="I210" i="29"/>
  <c r="I38" i="29"/>
  <c r="E210" i="29"/>
  <c r="E38" i="29"/>
  <c r="H208" i="29"/>
  <c r="X208" i="29" s="1"/>
  <c r="J207" i="29"/>
  <c r="J35" i="29"/>
  <c r="F207" i="29"/>
  <c r="F35" i="29"/>
  <c r="I206" i="29"/>
  <c r="I34" i="29"/>
  <c r="E206" i="29"/>
  <c r="E34" i="29"/>
  <c r="K204" i="29"/>
  <c r="K32" i="29"/>
  <c r="G204" i="29"/>
  <c r="Y204" i="29" s="1"/>
  <c r="G32" i="29"/>
  <c r="Y32" i="29" s="1"/>
  <c r="J203" i="29"/>
  <c r="J31" i="29"/>
  <c r="F203" i="29"/>
  <c r="F31" i="29"/>
  <c r="I202" i="29"/>
  <c r="I30" i="29"/>
  <c r="E202" i="29"/>
  <c r="E30" i="29"/>
  <c r="K200" i="29"/>
  <c r="K28" i="29"/>
  <c r="G200" i="29"/>
  <c r="Y200" i="29" s="1"/>
  <c r="J199" i="29"/>
  <c r="J27" i="29"/>
  <c r="F199" i="29"/>
  <c r="F27" i="29"/>
  <c r="I198" i="29"/>
  <c r="I26" i="29"/>
  <c r="E198" i="29"/>
  <c r="E26" i="29"/>
  <c r="K196" i="29"/>
  <c r="K24" i="29"/>
  <c r="J195" i="29"/>
  <c r="J23" i="29"/>
  <c r="F195" i="29"/>
  <c r="F23" i="29"/>
  <c r="I194" i="29"/>
  <c r="I22" i="29"/>
  <c r="E194" i="29"/>
  <c r="E22" i="29"/>
  <c r="K192" i="29"/>
  <c r="K20" i="29"/>
  <c r="J191" i="29"/>
  <c r="J19" i="29"/>
  <c r="F191" i="29"/>
  <c r="F19" i="29"/>
  <c r="I190" i="29"/>
  <c r="I18" i="29"/>
  <c r="E190" i="29"/>
  <c r="E18" i="29"/>
  <c r="H188" i="29"/>
  <c r="X188" i="29" s="1"/>
  <c r="H16" i="29"/>
  <c r="X16" i="29" s="1"/>
  <c r="K271" i="29"/>
  <c r="K99" i="29"/>
  <c r="G271" i="29"/>
  <c r="Y271" i="29" s="1"/>
  <c r="G99" i="29"/>
  <c r="Y99" i="29" s="1"/>
  <c r="K187" i="29"/>
  <c r="K15" i="29"/>
  <c r="G187" i="29"/>
  <c r="Y187" i="29" s="1"/>
  <c r="G15" i="29"/>
  <c r="Y15" i="29" s="1"/>
  <c r="J186" i="29"/>
  <c r="J14" i="29"/>
  <c r="F186" i="29"/>
  <c r="F14" i="29"/>
  <c r="H184" i="29"/>
  <c r="X184" i="29" s="1"/>
  <c r="H12" i="29"/>
  <c r="X12" i="29" s="1"/>
  <c r="K183" i="29"/>
  <c r="K11" i="29"/>
  <c r="G183" i="29"/>
  <c r="Y183" i="29" s="1"/>
  <c r="J182" i="29"/>
  <c r="J10" i="29"/>
  <c r="F182" i="29"/>
  <c r="F10" i="29"/>
  <c r="I179" i="29"/>
  <c r="I7" i="29"/>
  <c r="E179" i="29"/>
  <c r="E7" i="29"/>
  <c r="I178" i="29"/>
  <c r="I6" i="29"/>
  <c r="E178" i="29"/>
  <c r="E6" i="29"/>
  <c r="I4" i="29"/>
  <c r="I176" i="29"/>
  <c r="E4" i="29"/>
  <c r="E176" i="29"/>
  <c r="I3" i="29"/>
  <c r="I175" i="29"/>
  <c r="E3" i="29"/>
  <c r="E175" i="29"/>
  <c r="C276" i="29"/>
  <c r="C104" i="29"/>
  <c r="C296" i="29"/>
  <c r="C124" i="29"/>
  <c r="C279" i="29"/>
  <c r="C107" i="29"/>
  <c r="C295" i="29"/>
  <c r="C123" i="29"/>
  <c r="C278" i="29"/>
  <c r="C106" i="29"/>
  <c r="C263" i="29"/>
  <c r="C91" i="29"/>
  <c r="C259" i="29"/>
  <c r="C87" i="29"/>
  <c r="C255" i="29"/>
  <c r="C83" i="29"/>
  <c r="C251" i="29"/>
  <c r="C79" i="29"/>
  <c r="C247" i="29"/>
  <c r="C75" i="29"/>
  <c r="C243" i="29"/>
  <c r="C71" i="29"/>
  <c r="C272" i="29"/>
  <c r="C100" i="29"/>
  <c r="C235" i="29"/>
  <c r="C63" i="29"/>
  <c r="C231" i="29"/>
  <c r="C59" i="29"/>
  <c r="C227" i="29"/>
  <c r="C55" i="29"/>
  <c r="C223" i="29"/>
  <c r="C51" i="29"/>
  <c r="C274" i="29"/>
  <c r="C102" i="29"/>
  <c r="C208" i="29"/>
  <c r="C36" i="29"/>
  <c r="C188" i="29"/>
  <c r="C16" i="29"/>
  <c r="H287" i="29"/>
  <c r="H115" i="29"/>
  <c r="X115" i="29" s="1"/>
  <c r="K284" i="29"/>
  <c r="K112" i="29"/>
  <c r="G284" i="29"/>
  <c r="Y284" i="29" s="1"/>
  <c r="J280" i="29"/>
  <c r="J108" i="29"/>
  <c r="F280" i="29"/>
  <c r="F108" i="29"/>
  <c r="I276" i="29"/>
  <c r="I104" i="29"/>
  <c r="E276" i="29"/>
  <c r="E104" i="29"/>
  <c r="K300" i="29"/>
  <c r="K128" i="29"/>
  <c r="G300" i="29"/>
  <c r="Y300" i="29" s="1"/>
  <c r="G128" i="29"/>
  <c r="Y128" i="29" s="1"/>
  <c r="J296" i="29"/>
  <c r="J124" i="29"/>
  <c r="F296" i="29"/>
  <c r="F124" i="29"/>
  <c r="I292" i="29"/>
  <c r="I120" i="29"/>
  <c r="E292" i="29"/>
  <c r="E120" i="29"/>
  <c r="H288" i="29"/>
  <c r="H116" i="29"/>
  <c r="X116" i="29" s="1"/>
  <c r="K282" i="29"/>
  <c r="K110" i="29"/>
  <c r="G282" i="29"/>
  <c r="Y282" i="29" s="1"/>
  <c r="G110" i="29"/>
  <c r="Y110" i="29" s="1"/>
  <c r="J279" i="29"/>
  <c r="J107" i="29"/>
  <c r="F279" i="29"/>
  <c r="F107" i="29"/>
  <c r="I275" i="29"/>
  <c r="I103" i="29"/>
  <c r="E275" i="29"/>
  <c r="E103" i="29"/>
  <c r="H268" i="29"/>
  <c r="X268" i="29" s="1"/>
  <c r="H96" i="29"/>
  <c r="X96" i="29" s="1"/>
  <c r="K298" i="29"/>
  <c r="K126" i="29"/>
  <c r="G298" i="29"/>
  <c r="Y298" i="29" s="1"/>
  <c r="J295" i="29"/>
  <c r="J123" i="29"/>
  <c r="F295" i="29"/>
  <c r="F123" i="29"/>
  <c r="I290" i="29"/>
  <c r="I118" i="29"/>
  <c r="E290" i="29"/>
  <c r="E118" i="29"/>
  <c r="H286" i="29"/>
  <c r="X286" i="29" s="1"/>
  <c r="H114" i="29"/>
  <c r="X114" i="29" s="1"/>
  <c r="J278" i="29"/>
  <c r="J106" i="29"/>
  <c r="F278" i="29"/>
  <c r="F106" i="29"/>
  <c r="I283" i="29"/>
  <c r="I111" i="29"/>
  <c r="E283" i="29"/>
  <c r="E111" i="29"/>
  <c r="H299" i="29"/>
  <c r="H127" i="29"/>
  <c r="X127" i="29" s="1"/>
  <c r="K294" i="29"/>
  <c r="K122" i="29"/>
  <c r="G294" i="29"/>
  <c r="Y294" i="29" s="1"/>
  <c r="G122" i="29"/>
  <c r="Y122" i="29" s="1"/>
  <c r="J291" i="29"/>
  <c r="J119" i="29"/>
  <c r="F291" i="29"/>
  <c r="F119" i="29"/>
  <c r="H264" i="29"/>
  <c r="X264" i="29" s="1"/>
  <c r="H92" i="29"/>
  <c r="X92" i="29" s="1"/>
  <c r="K263" i="29"/>
  <c r="K91" i="29"/>
  <c r="J262" i="29"/>
  <c r="J90" i="29"/>
  <c r="F262" i="29"/>
  <c r="F90" i="29"/>
  <c r="I267" i="29"/>
  <c r="I95" i="29"/>
  <c r="E267" i="29"/>
  <c r="E95" i="29"/>
  <c r="H260" i="29"/>
  <c r="X260" i="29" s="1"/>
  <c r="H88" i="29"/>
  <c r="X88" i="29" s="1"/>
  <c r="K259" i="29"/>
  <c r="K87" i="29"/>
  <c r="G259" i="29"/>
  <c r="Y259" i="29" s="1"/>
  <c r="G87" i="29"/>
  <c r="Y87" i="29" s="1"/>
  <c r="J258" i="29"/>
  <c r="J86" i="29"/>
  <c r="F258" i="29"/>
  <c r="F86" i="29"/>
  <c r="I256" i="29"/>
  <c r="I84" i="29"/>
  <c r="E256" i="29"/>
  <c r="E84" i="29"/>
  <c r="H266" i="29"/>
  <c r="X266" i="29" s="1"/>
  <c r="H94" i="29"/>
  <c r="X94" i="29" s="1"/>
  <c r="K255" i="29"/>
  <c r="K83" i="29"/>
  <c r="G255" i="29"/>
  <c r="Y255" i="29" s="1"/>
  <c r="G83" i="29"/>
  <c r="Y83" i="29" s="1"/>
  <c r="J254" i="29"/>
  <c r="J82" i="29"/>
  <c r="F254" i="29"/>
  <c r="F82" i="29"/>
  <c r="H252" i="29"/>
  <c r="X252" i="29" s="1"/>
  <c r="K251" i="29"/>
  <c r="K79" i="29"/>
  <c r="G251" i="29"/>
  <c r="Y251" i="29" s="1"/>
  <c r="G79" i="29"/>
  <c r="Y79" i="29" s="1"/>
  <c r="J250" i="29"/>
  <c r="J78" i="29"/>
  <c r="F250" i="29"/>
  <c r="F78" i="29"/>
  <c r="H248" i="29"/>
  <c r="X248" i="29" s="1"/>
  <c r="K247" i="29"/>
  <c r="K75" i="29"/>
  <c r="G247" i="29"/>
  <c r="Y247" i="29" s="1"/>
  <c r="G75" i="29"/>
  <c r="Y75" i="29" s="1"/>
  <c r="J246" i="29"/>
  <c r="J74" i="29"/>
  <c r="F246" i="29"/>
  <c r="F74" i="29"/>
  <c r="H244" i="29"/>
  <c r="X244" i="29" s="1"/>
  <c r="K243" i="29"/>
  <c r="K71" i="29"/>
  <c r="G243" i="29"/>
  <c r="Y243" i="29" s="1"/>
  <c r="G71" i="29"/>
  <c r="Y71" i="29" s="1"/>
  <c r="J242" i="29"/>
  <c r="J70" i="29"/>
  <c r="F242" i="29"/>
  <c r="F70" i="29"/>
  <c r="I239" i="29"/>
  <c r="I67" i="29"/>
  <c r="E239" i="29"/>
  <c r="E67" i="29"/>
  <c r="H240" i="29"/>
  <c r="X240" i="29" s="1"/>
  <c r="H68" i="29"/>
  <c r="X68" i="29" s="1"/>
  <c r="K272" i="29"/>
  <c r="K100" i="29"/>
  <c r="G272" i="29"/>
  <c r="Y272" i="29" s="1"/>
  <c r="G100" i="29"/>
  <c r="Y100" i="29" s="1"/>
  <c r="J238" i="29"/>
  <c r="J66" i="29"/>
  <c r="F238" i="29"/>
  <c r="F66" i="29"/>
  <c r="H236" i="29"/>
  <c r="X236" i="29" s="1"/>
  <c r="H64" i="29"/>
  <c r="X64" i="29" s="1"/>
  <c r="K235" i="29"/>
  <c r="K63" i="29"/>
  <c r="G235" i="29"/>
  <c r="Y235" i="29" s="1"/>
  <c r="G63" i="29"/>
  <c r="Y63" i="29" s="1"/>
  <c r="J234" i="29"/>
  <c r="J62" i="29"/>
  <c r="F234" i="29"/>
  <c r="F62" i="29"/>
  <c r="H232" i="29"/>
  <c r="X232" i="29" s="1"/>
  <c r="H60" i="29"/>
  <c r="X60" i="29" s="1"/>
  <c r="K231" i="29"/>
  <c r="K59" i="29"/>
  <c r="G231" i="29"/>
  <c r="Y231" i="29" s="1"/>
  <c r="G59" i="29"/>
  <c r="Y59" i="29" s="1"/>
  <c r="J230" i="29"/>
  <c r="J58" i="29"/>
  <c r="F230" i="29"/>
  <c r="F58" i="29"/>
  <c r="H228" i="29"/>
  <c r="X228" i="29" s="1"/>
  <c r="H56" i="29"/>
  <c r="X56" i="29" s="1"/>
  <c r="K227" i="29"/>
  <c r="K55" i="29"/>
  <c r="G227" i="29"/>
  <c r="Y227" i="29" s="1"/>
  <c r="G55" i="29"/>
  <c r="Y55" i="29" s="1"/>
  <c r="J226" i="29"/>
  <c r="J54" i="29"/>
  <c r="F226" i="29"/>
  <c r="F54" i="29"/>
  <c r="H224" i="29"/>
  <c r="X224" i="29" s="1"/>
  <c r="H52" i="29"/>
  <c r="X52" i="29" s="1"/>
  <c r="K223" i="29"/>
  <c r="K51" i="29"/>
  <c r="G223" i="29"/>
  <c r="Y223" i="29" s="1"/>
  <c r="G51" i="29"/>
  <c r="Y51" i="29" s="1"/>
  <c r="J222" i="29"/>
  <c r="J50" i="29"/>
  <c r="F222" i="29"/>
  <c r="F50" i="29"/>
  <c r="I219" i="29"/>
  <c r="I47" i="29"/>
  <c r="E219" i="29"/>
  <c r="E47" i="29"/>
  <c r="H220" i="29"/>
  <c r="X220" i="29" s="1"/>
  <c r="H48" i="29"/>
  <c r="X48" i="29" s="1"/>
  <c r="K270" i="29"/>
  <c r="K98" i="29"/>
  <c r="G270" i="29"/>
  <c r="Y270" i="29" s="1"/>
  <c r="G98" i="29"/>
  <c r="Y98" i="29" s="1"/>
  <c r="J218" i="29"/>
  <c r="J46" i="29"/>
  <c r="F218" i="29"/>
  <c r="F46" i="29"/>
  <c r="H216" i="29"/>
  <c r="X216" i="29" s="1"/>
  <c r="H44" i="29"/>
  <c r="X44" i="29" s="1"/>
  <c r="K215" i="29"/>
  <c r="K43" i="29"/>
  <c r="J214" i="29"/>
  <c r="J42" i="29"/>
  <c r="F214" i="29"/>
  <c r="F42" i="29"/>
  <c r="I274" i="29"/>
  <c r="I102" i="29"/>
  <c r="E274" i="29"/>
  <c r="E102" i="29"/>
  <c r="H212" i="29"/>
  <c r="X212" i="29" s="1"/>
  <c r="H40" i="29"/>
  <c r="X40" i="29" s="1"/>
  <c r="K211" i="29"/>
  <c r="K39" i="29"/>
  <c r="G211" i="29"/>
  <c r="Y211" i="29" s="1"/>
  <c r="J210" i="29"/>
  <c r="J38" i="29"/>
  <c r="F210" i="29"/>
  <c r="F38" i="29"/>
  <c r="I208" i="29"/>
  <c r="E208" i="29"/>
  <c r="K207" i="29"/>
  <c r="K35" i="29"/>
  <c r="G207" i="29"/>
  <c r="Y207" i="29" s="1"/>
  <c r="G35" i="29"/>
  <c r="Y35" i="29" s="1"/>
  <c r="J206" i="29"/>
  <c r="J34" i="29"/>
  <c r="F206" i="29"/>
  <c r="F34" i="29"/>
  <c r="H204" i="29"/>
  <c r="X204" i="29" s="1"/>
  <c r="H32" i="29"/>
  <c r="X32" i="29" s="1"/>
  <c r="K203" i="29"/>
  <c r="K31" i="29"/>
  <c r="G203" i="29"/>
  <c r="Y203" i="29" s="1"/>
  <c r="J202" i="29"/>
  <c r="J30" i="29"/>
  <c r="F202" i="29"/>
  <c r="F30" i="29"/>
  <c r="H200" i="29"/>
  <c r="X200" i="29" s="1"/>
  <c r="H28" i="29"/>
  <c r="X28" i="29" s="1"/>
  <c r="K199" i="29"/>
  <c r="K27" i="29"/>
  <c r="G27" i="29"/>
  <c r="Y27" i="29" s="1"/>
  <c r="J198" i="29"/>
  <c r="J26" i="29"/>
  <c r="F198" i="29"/>
  <c r="F26" i="29"/>
  <c r="H196" i="29"/>
  <c r="X196" i="29" s="1"/>
  <c r="H24" i="29"/>
  <c r="X24" i="29" s="1"/>
  <c r="K195" i="29"/>
  <c r="K23" i="29"/>
  <c r="J194" i="29"/>
  <c r="J22" i="29"/>
  <c r="F194" i="29"/>
  <c r="F22" i="29"/>
  <c r="H192" i="29"/>
  <c r="X192" i="29" s="1"/>
  <c r="H20" i="29"/>
  <c r="X20" i="29" s="1"/>
  <c r="K191" i="29"/>
  <c r="K19" i="29"/>
  <c r="G191" i="29"/>
  <c r="Y191" i="29" s="1"/>
  <c r="G19" i="29"/>
  <c r="Y19" i="29" s="1"/>
  <c r="J190" i="29"/>
  <c r="J18" i="29"/>
  <c r="F190" i="29"/>
  <c r="F18" i="29"/>
  <c r="I188" i="29"/>
  <c r="I16" i="29"/>
  <c r="E188" i="29"/>
  <c r="E16" i="29"/>
  <c r="H271" i="29"/>
  <c r="H99" i="29"/>
  <c r="X99" i="29" s="1"/>
  <c r="H187" i="29"/>
  <c r="X187" i="29" s="1"/>
  <c r="H15" i="29"/>
  <c r="X15" i="29" s="1"/>
  <c r="K186" i="29"/>
  <c r="K14" i="29"/>
  <c r="G186" i="29"/>
  <c r="Y186" i="29" s="1"/>
  <c r="I184" i="29"/>
  <c r="I12" i="29"/>
  <c r="E184" i="29"/>
  <c r="E12" i="29"/>
  <c r="H183" i="29"/>
  <c r="X183" i="29" s="1"/>
  <c r="H11" i="29"/>
  <c r="X11" i="29" s="1"/>
  <c r="K182" i="29"/>
  <c r="K10" i="29"/>
  <c r="G182" i="29"/>
  <c r="Y182" i="29" s="1"/>
  <c r="G10" i="29"/>
  <c r="Y10" i="29" s="1"/>
  <c r="J180" i="29"/>
  <c r="J8" i="29"/>
  <c r="F180" i="29"/>
  <c r="F8" i="29"/>
  <c r="J179" i="29"/>
  <c r="J7" i="29"/>
  <c r="F179" i="29"/>
  <c r="F7" i="29"/>
  <c r="J178" i="29"/>
  <c r="J6" i="29"/>
  <c r="F178" i="29"/>
  <c r="F6" i="29"/>
  <c r="J4" i="29"/>
  <c r="J176" i="29"/>
  <c r="F4" i="29"/>
  <c r="F176" i="29"/>
  <c r="J3" i="29"/>
  <c r="J175" i="29"/>
  <c r="F3" i="29"/>
  <c r="F175" i="29"/>
  <c r="C175" i="29"/>
  <c r="C284" i="29"/>
  <c r="C287" i="29"/>
  <c r="C115" i="29"/>
  <c r="C300" i="29"/>
  <c r="C128" i="29"/>
  <c r="C282" i="29"/>
  <c r="C110" i="29"/>
  <c r="C298" i="29"/>
  <c r="C264" i="29"/>
  <c r="C92" i="29"/>
  <c r="C260" i="29"/>
  <c r="C88" i="29"/>
  <c r="C266" i="29"/>
  <c r="C94" i="29"/>
  <c r="C252" i="29"/>
  <c r="C248" i="29"/>
  <c r="C244" i="29"/>
  <c r="C72" i="29"/>
  <c r="C240" i="29"/>
  <c r="C68" i="29"/>
  <c r="C236" i="29"/>
  <c r="C232" i="29"/>
  <c r="C60" i="29"/>
  <c r="C228" i="29"/>
  <c r="C224" i="29"/>
  <c r="C270" i="29"/>
  <c r="C98" i="29"/>
  <c r="C214" i="29"/>
  <c r="C42" i="29"/>
  <c r="C210" i="29"/>
  <c r="C38" i="29"/>
  <c r="C206" i="29"/>
  <c r="C34" i="29"/>
  <c r="C30" i="29"/>
  <c r="C198" i="29"/>
  <c r="C26" i="29"/>
  <c r="C194" i="29"/>
  <c r="C22" i="29"/>
  <c r="C190" i="29"/>
  <c r="C18" i="29"/>
  <c r="C186" i="29"/>
  <c r="C182" i="29"/>
  <c r="C10" i="29"/>
  <c r="C6" i="29"/>
  <c r="I287" i="29"/>
  <c r="I115" i="29"/>
  <c r="E287" i="29"/>
  <c r="E115" i="29"/>
  <c r="H284" i="29"/>
  <c r="H112" i="29"/>
  <c r="X112" i="29" s="1"/>
  <c r="K280" i="29"/>
  <c r="K108" i="29"/>
  <c r="G280" i="29"/>
  <c r="Y280" i="29" s="1"/>
  <c r="G108" i="29"/>
  <c r="Y108" i="29" s="1"/>
  <c r="J276" i="29"/>
  <c r="J104" i="29"/>
  <c r="F276" i="29"/>
  <c r="F104" i="29"/>
  <c r="H300" i="29"/>
  <c r="H128" i="29"/>
  <c r="X128" i="29" s="1"/>
  <c r="K296" i="29"/>
  <c r="K124" i="29"/>
  <c r="G296" i="29"/>
  <c r="Y296" i="29" s="1"/>
  <c r="G124" i="29"/>
  <c r="Y124" i="29" s="1"/>
  <c r="J292" i="29"/>
  <c r="J120" i="29"/>
  <c r="I288" i="29"/>
  <c r="I116" i="29"/>
  <c r="E288" i="29"/>
  <c r="E116" i="29"/>
  <c r="H282" i="29"/>
  <c r="X282" i="29" s="1"/>
  <c r="H110" i="29"/>
  <c r="X110" i="29" s="1"/>
  <c r="K279" i="29"/>
  <c r="K107" i="29"/>
  <c r="G279" i="29"/>
  <c r="Y279" i="29" s="1"/>
  <c r="G107" i="29"/>
  <c r="Y107" i="29" s="1"/>
  <c r="J275" i="29"/>
  <c r="J103" i="29"/>
  <c r="F275" i="29"/>
  <c r="F103" i="29"/>
  <c r="I268" i="29"/>
  <c r="I96" i="29"/>
  <c r="E268" i="29"/>
  <c r="E96" i="29"/>
  <c r="H298" i="29"/>
  <c r="X298" i="29" s="1"/>
  <c r="H126" i="29"/>
  <c r="X126" i="29" s="1"/>
  <c r="K295" i="29"/>
  <c r="K123" i="29"/>
  <c r="G295" i="29"/>
  <c r="Y295" i="29" s="1"/>
  <c r="G123" i="29"/>
  <c r="Y123" i="29" s="1"/>
  <c r="J290" i="29"/>
  <c r="J118" i="29"/>
  <c r="F290" i="29"/>
  <c r="F118" i="29"/>
  <c r="I286" i="29"/>
  <c r="I114" i="29"/>
  <c r="E286" i="29"/>
  <c r="E114" i="29"/>
  <c r="K278" i="29"/>
  <c r="K106" i="29"/>
  <c r="G278" i="29"/>
  <c r="Y278" i="29" s="1"/>
  <c r="G106" i="29"/>
  <c r="Y106" i="29" s="1"/>
  <c r="J283" i="29"/>
  <c r="J111" i="29"/>
  <c r="F283" i="29"/>
  <c r="F111" i="29"/>
  <c r="I299" i="29"/>
  <c r="I127" i="29"/>
  <c r="E299" i="29"/>
  <c r="E127" i="29"/>
  <c r="H294" i="29"/>
  <c r="X294" i="29" s="1"/>
  <c r="H122" i="29"/>
  <c r="X122" i="29" s="1"/>
  <c r="K291" i="29"/>
  <c r="K119" i="29"/>
  <c r="G291" i="29"/>
  <c r="Y291" i="29" s="1"/>
  <c r="G119" i="29"/>
  <c r="Y119" i="29" s="1"/>
  <c r="I264" i="29"/>
  <c r="I92" i="29"/>
  <c r="E264" i="29"/>
  <c r="E92" i="29"/>
  <c r="H263" i="29"/>
  <c r="X263" i="29" s="1"/>
  <c r="H91" i="29"/>
  <c r="X91" i="29" s="1"/>
  <c r="K262" i="29"/>
  <c r="K90" i="29"/>
  <c r="G262" i="29"/>
  <c r="Y262" i="29" s="1"/>
  <c r="G90" i="29"/>
  <c r="Y90" i="29" s="1"/>
  <c r="J267" i="29"/>
  <c r="J95" i="29"/>
  <c r="F267" i="29"/>
  <c r="F95" i="29"/>
  <c r="I260" i="29"/>
  <c r="I88" i="29"/>
  <c r="E260" i="29"/>
  <c r="E88" i="29"/>
  <c r="H259" i="29"/>
  <c r="X259" i="29" s="1"/>
  <c r="H87" i="29"/>
  <c r="X87" i="29" s="1"/>
  <c r="K258" i="29"/>
  <c r="K86" i="29"/>
  <c r="G258" i="29"/>
  <c r="Y258" i="29" s="1"/>
  <c r="G86" i="29"/>
  <c r="Y86" i="29" s="1"/>
  <c r="J256" i="29"/>
  <c r="J84" i="29"/>
  <c r="F256" i="29"/>
  <c r="F84" i="29"/>
  <c r="I266" i="29"/>
  <c r="I94" i="29"/>
  <c r="E266" i="29"/>
  <c r="E94" i="29"/>
  <c r="H255" i="29"/>
  <c r="X255" i="29" s="1"/>
  <c r="H83" i="29"/>
  <c r="X83" i="29" s="1"/>
  <c r="K254" i="29"/>
  <c r="K82" i="29"/>
  <c r="G254" i="29"/>
  <c r="Y254" i="29" s="1"/>
  <c r="G82" i="29"/>
  <c r="Y82" i="29" s="1"/>
  <c r="I252" i="29"/>
  <c r="E252" i="29"/>
  <c r="H251" i="29"/>
  <c r="X251" i="29" s="1"/>
  <c r="H79" i="29"/>
  <c r="X79" i="29" s="1"/>
  <c r="K250" i="29"/>
  <c r="K78" i="29"/>
  <c r="G250" i="29"/>
  <c r="Y250" i="29" s="1"/>
  <c r="G78" i="29"/>
  <c r="Y78" i="29" s="1"/>
  <c r="I248" i="29"/>
  <c r="E248" i="29"/>
  <c r="H247" i="29"/>
  <c r="X247" i="29" s="1"/>
  <c r="H75" i="29"/>
  <c r="X75" i="29" s="1"/>
  <c r="K246" i="29"/>
  <c r="K74" i="29"/>
  <c r="G246" i="29"/>
  <c r="Y246" i="29" s="1"/>
  <c r="G74" i="29"/>
  <c r="Y74" i="29" s="1"/>
  <c r="I244" i="29"/>
  <c r="E244" i="29"/>
  <c r="H243" i="29"/>
  <c r="X243" i="29" s="1"/>
  <c r="H71" i="29"/>
  <c r="X71" i="29" s="1"/>
  <c r="K242" i="29"/>
  <c r="K70" i="29"/>
  <c r="G242" i="29"/>
  <c r="Y242" i="29" s="1"/>
  <c r="G70" i="29"/>
  <c r="Y70" i="29" s="1"/>
  <c r="J239" i="29"/>
  <c r="J67" i="29"/>
  <c r="F239" i="29"/>
  <c r="F67" i="29"/>
  <c r="I240" i="29"/>
  <c r="I68" i="29"/>
  <c r="E240" i="29"/>
  <c r="E68" i="29"/>
  <c r="H272" i="29"/>
  <c r="H100" i="29"/>
  <c r="X100" i="29" s="1"/>
  <c r="K238" i="29"/>
  <c r="K66" i="29"/>
  <c r="G238" i="29"/>
  <c r="Y238" i="29" s="1"/>
  <c r="G66" i="29"/>
  <c r="Y66" i="29" s="1"/>
  <c r="I236" i="29"/>
  <c r="I64" i="29"/>
  <c r="E236" i="29"/>
  <c r="E64" i="29"/>
  <c r="H235" i="29"/>
  <c r="X235" i="29" s="1"/>
  <c r="H63" i="29"/>
  <c r="X63" i="29" s="1"/>
  <c r="K234" i="29"/>
  <c r="K62" i="29"/>
  <c r="G234" i="29"/>
  <c r="Y234" i="29" s="1"/>
  <c r="G62" i="29"/>
  <c r="Y62" i="29" s="1"/>
  <c r="I232" i="29"/>
  <c r="I60" i="29"/>
  <c r="E232" i="29"/>
  <c r="E60" i="29"/>
  <c r="H231" i="29"/>
  <c r="X231" i="29" s="1"/>
  <c r="H59" i="29"/>
  <c r="X59" i="29" s="1"/>
  <c r="K230" i="29"/>
  <c r="K58" i="29"/>
  <c r="G230" i="29"/>
  <c r="Y230" i="29" s="1"/>
  <c r="I228" i="29"/>
  <c r="I56" i="29"/>
  <c r="E228" i="29"/>
  <c r="E56" i="29"/>
  <c r="H227" i="29"/>
  <c r="X227" i="29" s="1"/>
  <c r="H55" i="29"/>
  <c r="X55" i="29" s="1"/>
  <c r="K226" i="29"/>
  <c r="K54" i="29"/>
  <c r="I224" i="29"/>
  <c r="I52" i="29"/>
  <c r="E224" i="29"/>
  <c r="E52" i="29"/>
  <c r="H223" i="29"/>
  <c r="X223" i="29" s="1"/>
  <c r="H51" i="29"/>
  <c r="X51" i="29" s="1"/>
  <c r="K222" i="29"/>
  <c r="K50" i="29"/>
  <c r="G222" i="29"/>
  <c r="Y222" i="29" s="1"/>
  <c r="G50" i="29"/>
  <c r="Y50" i="29" s="1"/>
  <c r="J219" i="29"/>
  <c r="J47" i="29"/>
  <c r="F219" i="29"/>
  <c r="F47" i="29"/>
  <c r="I220" i="29"/>
  <c r="I48" i="29"/>
  <c r="E220" i="29"/>
  <c r="E48" i="29"/>
  <c r="H270" i="29"/>
  <c r="X270" i="29" s="1"/>
  <c r="H98" i="29"/>
  <c r="X98" i="29" s="1"/>
  <c r="K218" i="29"/>
  <c r="K46" i="29"/>
  <c r="G218" i="29"/>
  <c r="Y218" i="29" s="1"/>
  <c r="G46" i="29"/>
  <c r="Y46" i="29" s="1"/>
  <c r="I216" i="29"/>
  <c r="I44" i="29"/>
  <c r="E216" i="29"/>
  <c r="E44" i="29"/>
  <c r="H215" i="29"/>
  <c r="X215" i="29" s="1"/>
  <c r="H43" i="29"/>
  <c r="X43" i="29" s="1"/>
  <c r="K214" i="29"/>
  <c r="K42" i="29"/>
  <c r="G214" i="29"/>
  <c r="Y214" i="29" s="1"/>
  <c r="G42" i="29"/>
  <c r="Y42" i="29" s="1"/>
  <c r="J274" i="29"/>
  <c r="J102" i="29"/>
  <c r="F274" i="29"/>
  <c r="F102" i="29"/>
  <c r="I212" i="29"/>
  <c r="I40" i="29"/>
  <c r="E212" i="29"/>
  <c r="E40" i="29"/>
  <c r="H211" i="29"/>
  <c r="X211" i="29" s="1"/>
  <c r="H39" i="29"/>
  <c r="X39" i="29" s="1"/>
  <c r="K210" i="29"/>
  <c r="K38" i="29"/>
  <c r="G210" i="29"/>
  <c r="Y210" i="29" s="1"/>
  <c r="G38" i="29"/>
  <c r="Y38" i="29" s="1"/>
  <c r="J208" i="29"/>
  <c r="J36" i="29"/>
  <c r="F208" i="29"/>
  <c r="F36" i="29"/>
  <c r="H207" i="29"/>
  <c r="X207" i="29" s="1"/>
  <c r="H35" i="29"/>
  <c r="X35" i="29" s="1"/>
  <c r="K206" i="29"/>
  <c r="K34" i="29"/>
  <c r="G206" i="29"/>
  <c r="Y206" i="29" s="1"/>
  <c r="G34" i="29"/>
  <c r="Y34" i="29" s="1"/>
  <c r="I204" i="29"/>
  <c r="I32" i="29"/>
  <c r="E204" i="29"/>
  <c r="E32" i="29"/>
  <c r="H203" i="29"/>
  <c r="X203" i="29" s="1"/>
  <c r="H31" i="29"/>
  <c r="X31" i="29" s="1"/>
  <c r="K202" i="29"/>
  <c r="K30" i="29"/>
  <c r="G30" i="29"/>
  <c r="Y30" i="29" s="1"/>
  <c r="I200" i="29"/>
  <c r="I28" i="29"/>
  <c r="E200" i="29"/>
  <c r="E28" i="29"/>
  <c r="H199" i="29"/>
  <c r="X199" i="29" s="1"/>
  <c r="H27" i="29"/>
  <c r="X27" i="29" s="1"/>
  <c r="K198" i="29"/>
  <c r="K26" i="29"/>
  <c r="G198" i="29"/>
  <c r="Y198" i="29" s="1"/>
  <c r="G26" i="29"/>
  <c r="Y26" i="29" s="1"/>
  <c r="I196" i="29"/>
  <c r="I24" i="29"/>
  <c r="E196" i="29"/>
  <c r="E24" i="29"/>
  <c r="H195" i="29"/>
  <c r="X195" i="29" s="1"/>
  <c r="H23" i="29"/>
  <c r="X23" i="29" s="1"/>
  <c r="K194" i="29"/>
  <c r="K22" i="29"/>
  <c r="G194" i="29"/>
  <c r="Y194" i="29" s="1"/>
  <c r="G22" i="29"/>
  <c r="Y22" i="29" s="1"/>
  <c r="I192" i="29"/>
  <c r="I20" i="29"/>
  <c r="E192" i="29"/>
  <c r="E20" i="29"/>
  <c r="H191" i="29"/>
  <c r="X191" i="29" s="1"/>
  <c r="H19" i="29"/>
  <c r="X19" i="29" s="1"/>
  <c r="K190" i="29"/>
  <c r="K18" i="29"/>
  <c r="G190" i="29"/>
  <c r="Y190" i="29" s="1"/>
  <c r="G18" i="29"/>
  <c r="Y18" i="29" s="1"/>
  <c r="J188" i="29"/>
  <c r="J16" i="29"/>
  <c r="F188" i="29"/>
  <c r="F16" i="29"/>
  <c r="I271" i="29"/>
  <c r="I99" i="29"/>
  <c r="E271" i="29"/>
  <c r="E99" i="29"/>
  <c r="I187" i="29"/>
  <c r="I15" i="29"/>
  <c r="E187" i="29"/>
  <c r="E15" i="29"/>
  <c r="H186" i="29"/>
  <c r="X186" i="29" s="1"/>
  <c r="H14" i="29"/>
  <c r="X14" i="29" s="1"/>
  <c r="J184" i="29"/>
  <c r="J12" i="29"/>
  <c r="F184" i="29"/>
  <c r="F12" i="29"/>
  <c r="I183" i="29"/>
  <c r="I11" i="29"/>
  <c r="E183" i="29"/>
  <c r="E11" i="29"/>
  <c r="H182" i="29"/>
  <c r="X182" i="29" s="1"/>
  <c r="H10" i="29"/>
  <c r="X10" i="29" s="1"/>
  <c r="K180" i="29"/>
  <c r="K8" i="29"/>
  <c r="G180" i="29"/>
  <c r="Y180" i="29" s="1"/>
  <c r="G8" i="29"/>
  <c r="K179" i="29"/>
  <c r="K7" i="29"/>
  <c r="G179" i="29"/>
  <c r="Y179" i="29" s="1"/>
  <c r="G7" i="29"/>
  <c r="Y7" i="29" s="1"/>
  <c r="K178" i="29"/>
  <c r="K6" i="29"/>
  <c r="G6" i="29"/>
  <c r="Y6" i="29" s="1"/>
  <c r="K4" i="29"/>
  <c r="K176" i="29"/>
  <c r="G176" i="29"/>
  <c r="Y176" i="29" s="1"/>
  <c r="K3" i="29"/>
  <c r="K175" i="29"/>
  <c r="G175" i="29"/>
  <c r="Y175" i="29" s="1"/>
  <c r="C288" i="29"/>
  <c r="C116" i="29"/>
  <c r="C268" i="29"/>
  <c r="C96" i="29"/>
  <c r="C286" i="29"/>
  <c r="C114" i="29"/>
  <c r="C267" i="29"/>
  <c r="C95" i="29"/>
  <c r="C256" i="29"/>
  <c r="C84" i="29"/>
  <c r="C239" i="29"/>
  <c r="C219" i="29"/>
  <c r="C47" i="29"/>
  <c r="C215" i="29"/>
  <c r="C43" i="29"/>
  <c r="C211" i="29"/>
  <c r="C39" i="29"/>
  <c r="C207" i="29"/>
  <c r="C35" i="29"/>
  <c r="C203" i="29"/>
  <c r="C31" i="29"/>
  <c r="C199" i="29"/>
  <c r="C27" i="29"/>
  <c r="C191" i="29"/>
  <c r="C19" i="29"/>
  <c r="C187" i="29"/>
  <c r="C15" i="29"/>
  <c r="C183" i="29"/>
  <c r="C11" i="29"/>
  <c r="C179" i="29"/>
  <c r="C7" i="29"/>
  <c r="J287" i="29"/>
  <c r="J115" i="29"/>
  <c r="F287" i="29"/>
  <c r="F115" i="29"/>
  <c r="I284" i="29"/>
  <c r="I112" i="29"/>
  <c r="E284" i="29"/>
  <c r="E112" i="29"/>
  <c r="H280" i="29"/>
  <c r="H108" i="29"/>
  <c r="X108" i="29" s="1"/>
  <c r="K276" i="29"/>
  <c r="K104" i="29"/>
  <c r="G276" i="29"/>
  <c r="Y276" i="29" s="1"/>
  <c r="G104" i="29"/>
  <c r="Y104" i="29" s="1"/>
  <c r="I300" i="29"/>
  <c r="I128" i="29"/>
  <c r="E300" i="29"/>
  <c r="E128" i="29"/>
  <c r="H296" i="29"/>
  <c r="H124" i="29"/>
  <c r="X124" i="29" s="1"/>
  <c r="K292" i="29"/>
  <c r="K120" i="29"/>
  <c r="J288" i="29"/>
  <c r="J116" i="29"/>
  <c r="F288" i="29"/>
  <c r="F116" i="29"/>
  <c r="I282" i="29"/>
  <c r="I110" i="29"/>
  <c r="E282" i="29"/>
  <c r="E110" i="29"/>
  <c r="H279" i="29"/>
  <c r="H107" i="29"/>
  <c r="X107" i="29" s="1"/>
  <c r="K275" i="29"/>
  <c r="K103" i="29"/>
  <c r="G275" i="29"/>
  <c r="Y275" i="29" s="1"/>
  <c r="G103" i="29"/>
  <c r="Y103" i="29" s="1"/>
  <c r="J268" i="29"/>
  <c r="J96" i="29"/>
  <c r="F268" i="29"/>
  <c r="F96" i="29"/>
  <c r="I298" i="29"/>
  <c r="I126" i="29"/>
  <c r="E298" i="29"/>
  <c r="E126" i="29"/>
  <c r="H295" i="29"/>
  <c r="H123" i="29"/>
  <c r="X123" i="29" s="1"/>
  <c r="K290" i="29"/>
  <c r="K118" i="29"/>
  <c r="G290" i="29"/>
  <c r="Y290" i="29" s="1"/>
  <c r="G118" i="29"/>
  <c r="Y118" i="29" s="1"/>
  <c r="J286" i="29"/>
  <c r="J114" i="29"/>
  <c r="F286" i="29"/>
  <c r="F114" i="29"/>
  <c r="H278" i="29"/>
  <c r="X278" i="29" s="1"/>
  <c r="H106" i="29"/>
  <c r="X106" i="29" s="1"/>
  <c r="K283" i="29"/>
  <c r="K111" i="29"/>
  <c r="G283" i="29"/>
  <c r="Y283" i="29" s="1"/>
  <c r="J299" i="29"/>
  <c r="J127" i="29"/>
  <c r="F299" i="29"/>
  <c r="F127" i="29"/>
  <c r="I294" i="29"/>
  <c r="I122" i="29"/>
  <c r="E294" i="29"/>
  <c r="E122" i="29"/>
  <c r="H291" i="29"/>
  <c r="H119" i="29"/>
  <c r="X119" i="29" s="1"/>
  <c r="J264" i="29"/>
  <c r="J92" i="29"/>
  <c r="F264" i="29"/>
  <c r="F92" i="29"/>
  <c r="I263" i="29"/>
  <c r="I91" i="29"/>
  <c r="E263" i="29"/>
  <c r="E91" i="29"/>
  <c r="H262" i="29"/>
  <c r="X262" i="29" s="1"/>
  <c r="H90" i="29"/>
  <c r="X90" i="29" s="1"/>
  <c r="K267" i="29"/>
  <c r="K95" i="29"/>
  <c r="G267" i="29"/>
  <c r="Y267" i="29" s="1"/>
  <c r="G95" i="29"/>
  <c r="Y95" i="29" s="1"/>
  <c r="J260" i="29"/>
  <c r="J88" i="29"/>
  <c r="F260" i="29"/>
  <c r="F88" i="29"/>
  <c r="I259" i="29"/>
  <c r="I87" i="29"/>
  <c r="E259" i="29"/>
  <c r="E87" i="29"/>
  <c r="H258" i="29"/>
  <c r="X258" i="29" s="1"/>
  <c r="H86" i="29"/>
  <c r="X86" i="29" s="1"/>
  <c r="K256" i="29"/>
  <c r="K84" i="29"/>
  <c r="G256" i="29"/>
  <c r="Y256" i="29" s="1"/>
  <c r="G84" i="29"/>
  <c r="Y84" i="29" s="1"/>
  <c r="J266" i="29"/>
  <c r="J94" i="29"/>
  <c r="F266" i="29"/>
  <c r="F94" i="29"/>
  <c r="I255" i="29"/>
  <c r="I83" i="29"/>
  <c r="E255" i="29"/>
  <c r="E83" i="29"/>
  <c r="H254" i="29"/>
  <c r="X254" i="29" s="1"/>
  <c r="H82" i="29"/>
  <c r="X82" i="29" s="1"/>
  <c r="J252" i="29"/>
  <c r="F252" i="29"/>
  <c r="I251" i="29"/>
  <c r="I79" i="29"/>
  <c r="E251" i="29"/>
  <c r="E79" i="29"/>
  <c r="H250" i="29"/>
  <c r="X250" i="29" s="1"/>
  <c r="H78" i="29"/>
  <c r="X78" i="29" s="1"/>
  <c r="J248" i="29"/>
  <c r="F248" i="29"/>
  <c r="I247" i="29"/>
  <c r="I75" i="29"/>
  <c r="E247" i="29"/>
  <c r="E75" i="29"/>
  <c r="H246" i="29"/>
  <c r="X246" i="29" s="1"/>
  <c r="H74" i="29"/>
  <c r="X74" i="29" s="1"/>
  <c r="J244" i="29"/>
  <c r="J72" i="29"/>
  <c r="F244" i="29"/>
  <c r="F72" i="29"/>
  <c r="I243" i="29"/>
  <c r="I71" i="29"/>
  <c r="E243" i="29"/>
  <c r="E71" i="29"/>
  <c r="H242" i="29"/>
  <c r="X242" i="29" s="1"/>
  <c r="H70" i="29"/>
  <c r="X70" i="29" s="1"/>
  <c r="K239" i="29"/>
  <c r="K67" i="29"/>
  <c r="G239" i="29"/>
  <c r="Y239" i="29" s="1"/>
  <c r="J240" i="29"/>
  <c r="J68" i="29"/>
  <c r="F240" i="29"/>
  <c r="F68" i="29"/>
  <c r="I272" i="29"/>
  <c r="I100" i="29"/>
  <c r="E272" i="29"/>
  <c r="E100" i="29"/>
  <c r="H238" i="29"/>
  <c r="X238" i="29" s="1"/>
  <c r="H66" i="29"/>
  <c r="X66" i="29" s="1"/>
  <c r="J236" i="29"/>
  <c r="J64" i="29"/>
  <c r="F236" i="29"/>
  <c r="F64" i="29"/>
  <c r="I235" i="29"/>
  <c r="I63" i="29"/>
  <c r="E235" i="29"/>
  <c r="E63" i="29"/>
  <c r="H234" i="29"/>
  <c r="X234" i="29" s="1"/>
  <c r="H62" i="29"/>
  <c r="X62" i="29" s="1"/>
  <c r="J232" i="29"/>
  <c r="J60" i="29"/>
  <c r="F232" i="29"/>
  <c r="F60" i="29"/>
  <c r="I231" i="29"/>
  <c r="I59" i="29"/>
  <c r="E231" i="29"/>
  <c r="E59" i="29"/>
  <c r="H230" i="29"/>
  <c r="X230" i="29" s="1"/>
  <c r="H58" i="29"/>
  <c r="X58" i="29" s="1"/>
  <c r="J228" i="29"/>
  <c r="J56" i="29"/>
  <c r="F228" i="29"/>
  <c r="F56" i="29"/>
  <c r="I227" i="29"/>
  <c r="I55" i="29"/>
  <c r="E227" i="29"/>
  <c r="E55" i="29"/>
  <c r="H226" i="29"/>
  <c r="X226" i="29" s="1"/>
  <c r="H54" i="29"/>
  <c r="X54" i="29" s="1"/>
  <c r="J224" i="29"/>
  <c r="J52" i="29"/>
  <c r="F224" i="29"/>
  <c r="F52" i="29"/>
  <c r="I223" i="29"/>
  <c r="I51" i="29"/>
  <c r="E223" i="29"/>
  <c r="E51" i="29"/>
  <c r="H222" i="29"/>
  <c r="X222" i="29" s="1"/>
  <c r="H50" i="29"/>
  <c r="X50" i="29" s="1"/>
  <c r="K219" i="29"/>
  <c r="K47" i="29"/>
  <c r="G219" i="29"/>
  <c r="Y219" i="29" s="1"/>
  <c r="G47" i="29"/>
  <c r="Y47" i="29" s="1"/>
  <c r="J220" i="29"/>
  <c r="J48" i="29"/>
  <c r="F220" i="29"/>
  <c r="F48" i="29"/>
  <c r="I270" i="29"/>
  <c r="I98" i="29"/>
  <c r="E270" i="29"/>
  <c r="E98" i="29"/>
  <c r="H218" i="29"/>
  <c r="X218" i="29" s="1"/>
  <c r="H46" i="29"/>
  <c r="X46" i="29" s="1"/>
  <c r="J216" i="29"/>
  <c r="J44" i="29"/>
  <c r="F216" i="29"/>
  <c r="F44" i="29"/>
  <c r="I215" i="29"/>
  <c r="I43" i="29"/>
  <c r="E215" i="29"/>
  <c r="E43" i="29"/>
  <c r="H214" i="29"/>
  <c r="X214" i="29" s="1"/>
  <c r="H42" i="29"/>
  <c r="X42" i="29" s="1"/>
  <c r="K274" i="29"/>
  <c r="K102" i="29"/>
  <c r="G274" i="29"/>
  <c r="Y274" i="29" s="1"/>
  <c r="G102" i="29"/>
  <c r="Y102" i="29" s="1"/>
  <c r="J212" i="29"/>
  <c r="J40" i="29"/>
  <c r="F212" i="29"/>
  <c r="F40" i="29"/>
  <c r="I211" i="29"/>
  <c r="I39" i="29"/>
  <c r="E211" i="29"/>
  <c r="E39" i="29"/>
  <c r="H210" i="29"/>
  <c r="X210" i="29" s="1"/>
  <c r="H38" i="29"/>
  <c r="X38" i="29" s="1"/>
  <c r="K208" i="29"/>
  <c r="K36" i="29"/>
  <c r="G208" i="29"/>
  <c r="Y208" i="29" s="1"/>
  <c r="G36" i="29"/>
  <c r="Y36" i="29" s="1"/>
  <c r="I207" i="29"/>
  <c r="I35" i="29"/>
  <c r="E207" i="29"/>
  <c r="E35" i="29"/>
  <c r="H206" i="29"/>
  <c r="X206" i="29" s="1"/>
  <c r="H34" i="29"/>
  <c r="X34" i="29" s="1"/>
  <c r="J204" i="29"/>
  <c r="J32" i="29"/>
  <c r="F204" i="29"/>
  <c r="F32" i="29"/>
  <c r="I203" i="29"/>
  <c r="I31" i="29"/>
  <c r="E203" i="29"/>
  <c r="E31" i="29"/>
  <c r="H202" i="29"/>
  <c r="X202" i="29" s="1"/>
  <c r="H30" i="29"/>
  <c r="X30" i="29" s="1"/>
  <c r="J200" i="29"/>
  <c r="J28" i="29"/>
  <c r="F200" i="29"/>
  <c r="F28" i="29"/>
  <c r="I199" i="29"/>
  <c r="I27" i="29"/>
  <c r="E199" i="29"/>
  <c r="E27" i="29"/>
  <c r="H198" i="29"/>
  <c r="X198" i="29" s="1"/>
  <c r="H26" i="29"/>
  <c r="X26" i="29" s="1"/>
  <c r="J196" i="29"/>
  <c r="J24" i="29"/>
  <c r="F196" i="29"/>
  <c r="F24" i="29"/>
  <c r="I195" i="29"/>
  <c r="I23" i="29"/>
  <c r="E195" i="29"/>
  <c r="E23" i="29"/>
  <c r="H194" i="29"/>
  <c r="X194" i="29" s="1"/>
  <c r="H22" i="29"/>
  <c r="X22" i="29" s="1"/>
  <c r="J192" i="29"/>
  <c r="J20" i="29"/>
  <c r="F192" i="29"/>
  <c r="F20" i="29"/>
  <c r="I191" i="29"/>
  <c r="I19" i="29"/>
  <c r="E191" i="29"/>
  <c r="E19" i="29"/>
  <c r="H190" i="29"/>
  <c r="X190" i="29" s="1"/>
  <c r="H18" i="29"/>
  <c r="X18" i="29" s="1"/>
  <c r="K188" i="29"/>
  <c r="K16" i="29"/>
  <c r="G188" i="29"/>
  <c r="Y188" i="29" s="1"/>
  <c r="G16" i="29"/>
  <c r="Y16" i="29" s="1"/>
  <c r="J271" i="29"/>
  <c r="J99" i="29"/>
  <c r="F271" i="29"/>
  <c r="F99" i="29"/>
  <c r="J187" i="29"/>
  <c r="J15" i="29"/>
  <c r="F187" i="29"/>
  <c r="F15" i="29"/>
  <c r="I186" i="29"/>
  <c r="I14" i="29"/>
  <c r="E186" i="29"/>
  <c r="E14" i="29"/>
  <c r="K184" i="29"/>
  <c r="K12" i="29"/>
  <c r="J183" i="29"/>
  <c r="J11" i="29"/>
  <c r="F183" i="29"/>
  <c r="F11" i="29"/>
  <c r="I182" i="29"/>
  <c r="I10" i="29"/>
  <c r="E182" i="29"/>
  <c r="E10" i="29"/>
  <c r="H179" i="29"/>
  <c r="X179" i="29" s="1"/>
  <c r="H7" i="29"/>
  <c r="X7" i="29" s="1"/>
  <c r="D179" i="29"/>
  <c r="D7" i="29"/>
  <c r="H178" i="29"/>
  <c r="X178" i="29" s="1"/>
  <c r="H6" i="29"/>
  <c r="X6" i="29" s="1"/>
  <c r="D178" i="29"/>
  <c r="D6" i="29"/>
  <c r="H4" i="29"/>
  <c r="X4" i="29" s="1"/>
  <c r="H176" i="29"/>
  <c r="X176" i="29" s="1"/>
  <c r="D4" i="29"/>
  <c r="D176" i="29"/>
  <c r="H3" i="29"/>
  <c r="H175" i="29"/>
  <c r="X175" i="29" s="1"/>
  <c r="D3" i="29"/>
  <c r="D175" i="29"/>
  <c r="AI74" i="3"/>
  <c r="Y42" i="3"/>
  <c r="C168" i="29" s="1"/>
  <c r="B255" i="8"/>
  <c r="Y34" i="3"/>
  <c r="C136" i="29" s="1"/>
  <c r="B266" i="8"/>
  <c r="Y30" i="3"/>
  <c r="B111" i="8" s="1"/>
  <c r="B274" i="8"/>
  <c r="O32" i="3"/>
  <c r="B72" i="8" s="1"/>
  <c r="B261" i="8"/>
  <c r="E14" i="3"/>
  <c r="C14" i="29" s="1"/>
  <c r="B281" i="8"/>
  <c r="Y6" i="3"/>
  <c r="B116" i="8" s="1"/>
  <c r="B251" i="8"/>
  <c r="Y5" i="3"/>
  <c r="B17" i="8" s="1"/>
  <c r="B278" i="8"/>
  <c r="Y3" i="3"/>
  <c r="B41" i="8" s="1"/>
  <c r="Y131" i="29"/>
  <c r="Y135" i="29"/>
  <c r="Y139" i="29"/>
  <c r="Y155" i="29"/>
  <c r="Y159" i="29"/>
  <c r="Y163" i="29"/>
  <c r="Y167" i="29"/>
  <c r="Y171" i="29"/>
  <c r="Y132" i="29"/>
  <c r="Y134" i="29"/>
  <c r="Y138" i="29"/>
  <c r="Y140" i="29"/>
  <c r="Y142" i="29"/>
  <c r="Y146" i="29"/>
  <c r="Y148" i="29"/>
  <c r="Y150" i="29"/>
  <c r="Y152" i="29"/>
  <c r="Y154" i="29"/>
  <c r="Y156" i="29"/>
  <c r="Y158" i="29"/>
  <c r="Y162" i="29"/>
  <c r="Y166" i="29"/>
  <c r="Y170" i="29"/>
  <c r="G2" i="29"/>
  <c r="Y2" i="29" s="1"/>
  <c r="K2" i="29"/>
  <c r="F282" i="8"/>
  <c r="AC49" i="3"/>
  <c r="F110" i="8" s="1"/>
  <c r="E265" i="8"/>
  <c r="H44" i="3"/>
  <c r="E153" i="8" s="1"/>
  <c r="AP75" i="3"/>
  <c r="L305" i="4" s="1"/>
  <c r="AF43" i="3"/>
  <c r="J164" i="29" s="1"/>
  <c r="AL75" i="3"/>
  <c r="H305" i="4" s="1"/>
  <c r="AB43" i="3"/>
  <c r="F172" i="29" s="1"/>
  <c r="AP74" i="3"/>
  <c r="L301" i="4" s="1"/>
  <c r="AF42" i="3"/>
  <c r="J80" i="29" s="1"/>
  <c r="AL74" i="3"/>
  <c r="AB42" i="3"/>
  <c r="F168" i="29" s="1"/>
  <c r="AO73" i="3"/>
  <c r="K297" i="4" s="1"/>
  <c r="AE40" i="3"/>
  <c r="I160" i="29" s="1"/>
  <c r="AK73" i="3"/>
  <c r="AA40" i="3"/>
  <c r="E160" i="29" s="1"/>
  <c r="F262" i="8"/>
  <c r="I45" i="3"/>
  <c r="F167" i="8" s="1"/>
  <c r="F269" i="8"/>
  <c r="S36" i="3"/>
  <c r="G143" i="29" s="1"/>
  <c r="Y143" i="29" s="1"/>
  <c r="F274" i="8"/>
  <c r="S32" i="3"/>
  <c r="F72" i="8" s="1"/>
  <c r="F281" i="8"/>
  <c r="AC6" i="3"/>
  <c r="F116" i="8" s="1"/>
  <c r="F251" i="8"/>
  <c r="AC5" i="3"/>
  <c r="F17" i="8" s="1"/>
  <c r="H263" i="8"/>
  <c r="AE2" i="3"/>
  <c r="H169" i="8" s="1"/>
  <c r="D263" i="8"/>
  <c r="AA2" i="3"/>
  <c r="E72" i="29" s="1"/>
  <c r="C2" i="29"/>
  <c r="B265" i="8"/>
  <c r="E44" i="3"/>
  <c r="AI75" i="3"/>
  <c r="Y43" i="3"/>
  <c r="C172" i="29" s="1"/>
  <c r="F2" i="29"/>
  <c r="J2" i="29"/>
  <c r="F265" i="8"/>
  <c r="I44" i="3"/>
  <c r="F153" i="8" s="1"/>
  <c r="F270" i="8"/>
  <c r="I51" i="3"/>
  <c r="F147" i="8" s="1"/>
  <c r="AQ75" i="3"/>
  <c r="M305" i="4" s="1"/>
  <c r="AG43" i="3"/>
  <c r="K164" i="29" s="1"/>
  <c r="AM75" i="3"/>
  <c r="AC43" i="3"/>
  <c r="G172" i="29" s="1"/>
  <c r="Y172" i="29" s="1"/>
  <c r="AQ74" i="3"/>
  <c r="M301" i="4" s="1"/>
  <c r="AG42" i="3"/>
  <c r="K80" i="29" s="1"/>
  <c r="AM74" i="3"/>
  <c r="AC42" i="3"/>
  <c r="G168" i="29" s="1"/>
  <c r="Y168" i="29" s="1"/>
  <c r="AP73" i="3"/>
  <c r="L297" i="4" s="1"/>
  <c r="AF40" i="3"/>
  <c r="J76" i="29" s="1"/>
  <c r="AL73" i="3"/>
  <c r="AB40" i="3"/>
  <c r="F160" i="29" s="1"/>
  <c r="F254" i="8"/>
  <c r="S23" i="3"/>
  <c r="F25" i="8" s="1"/>
  <c r="F259" i="8"/>
  <c r="S11" i="3"/>
  <c r="F32" i="8" s="1"/>
  <c r="F258" i="8"/>
  <c r="S6" i="3"/>
  <c r="F178" i="8" s="1"/>
  <c r="E2" i="29"/>
  <c r="I2" i="29"/>
  <c r="AN75" i="3"/>
  <c r="AD43" i="3"/>
  <c r="H172" i="29" s="1"/>
  <c r="X172" i="29" s="1"/>
  <c r="AN74" i="3"/>
  <c r="AD42" i="3"/>
  <c r="H168" i="29" s="1"/>
  <c r="X168" i="29" s="1"/>
  <c r="AQ73" i="3"/>
  <c r="M297" i="4" s="1"/>
  <c r="AG40" i="3"/>
  <c r="K76" i="29" s="1"/>
  <c r="AM73" i="3"/>
  <c r="AC40" i="3"/>
  <c r="G160" i="29" s="1"/>
  <c r="Y160" i="29" s="1"/>
  <c r="E266" i="8"/>
  <c r="AB30" i="3"/>
  <c r="E111" i="8" s="1"/>
  <c r="F261" i="8"/>
  <c r="I14" i="3"/>
  <c r="G14" i="29" s="1"/>
  <c r="Y14" i="29" s="1"/>
  <c r="AI73" i="3"/>
  <c r="Y40" i="3"/>
  <c r="C160" i="29" s="1"/>
  <c r="B262" i="8"/>
  <c r="E45" i="3"/>
  <c r="B167" i="8" s="1"/>
  <c r="B258" i="8"/>
  <c r="O6" i="3"/>
  <c r="B178" i="8" s="1"/>
  <c r="D2" i="29"/>
  <c r="H2" i="29"/>
  <c r="X2" i="29" s="1"/>
  <c r="AO75" i="3"/>
  <c r="K305" i="4" s="1"/>
  <c r="AE43" i="3"/>
  <c r="I172" i="29" s="1"/>
  <c r="AK75" i="3"/>
  <c r="AA43" i="3"/>
  <c r="E172" i="29" s="1"/>
  <c r="AO74" i="3"/>
  <c r="K301" i="4" s="1"/>
  <c r="AE42" i="3"/>
  <c r="I168" i="29" s="1"/>
  <c r="AK74" i="3"/>
  <c r="AA42" i="3"/>
  <c r="E168" i="29" s="1"/>
  <c r="AN73" i="3"/>
  <c r="AD40" i="3"/>
  <c r="H160" i="29" s="1"/>
  <c r="X160" i="29" s="1"/>
  <c r="F255" i="8"/>
  <c r="AC34" i="3"/>
  <c r="G136" i="29" s="1"/>
  <c r="Y136" i="29" s="1"/>
  <c r="F266" i="8"/>
  <c r="AC30" i="3"/>
  <c r="F111" i="8" s="1"/>
  <c r="F249" i="8"/>
  <c r="S37" i="3"/>
  <c r="G147" i="29" s="1"/>
  <c r="Y147" i="29" s="1"/>
  <c r="F278" i="8"/>
  <c r="AC3" i="3"/>
  <c r="F41" i="8" s="1"/>
  <c r="G263" i="8"/>
  <c r="AD2" i="3"/>
  <c r="H72" i="29" s="1"/>
  <c r="X72" i="29" s="1"/>
  <c r="C263" i="8"/>
  <c r="Z2" i="3"/>
  <c r="AI61" i="3"/>
  <c r="B244" i="8" s="1"/>
  <c r="AQ61" i="3"/>
  <c r="M249" i="4" s="1"/>
  <c r="AM61" i="3"/>
  <c r="F244" i="8" s="1"/>
  <c r="AN61" i="3"/>
  <c r="G244" i="8" s="1"/>
  <c r="AO61" i="3"/>
  <c r="K249" i="4" s="1"/>
  <c r="AK61" i="3"/>
  <c r="D244" i="8" s="1"/>
  <c r="AP61" i="3"/>
  <c r="L249" i="4" s="1"/>
  <c r="AL61" i="3"/>
  <c r="E244" i="8" s="1"/>
  <c r="H276" i="8"/>
  <c r="K281" i="4"/>
  <c r="C276" i="8"/>
  <c r="C244" i="8"/>
  <c r="E277" i="8"/>
  <c r="B130" i="8"/>
  <c r="AI30" i="3"/>
  <c r="W32" i="23"/>
  <c r="B254" i="8"/>
  <c r="AI59" i="3"/>
  <c r="B236" i="8" s="1"/>
  <c r="B259" i="8"/>
  <c r="B270" i="8"/>
  <c r="B257" i="8"/>
  <c r="AI57" i="3"/>
  <c r="B228" i="8" s="1"/>
  <c r="AI33" i="3"/>
  <c r="AI29" i="3"/>
  <c r="AI27" i="3"/>
  <c r="B273" i="8"/>
  <c r="AI20" i="3"/>
  <c r="AI56" i="3"/>
  <c r="B224" i="8" s="1"/>
  <c r="AI55" i="3"/>
  <c r="B220" i="8" s="1"/>
  <c r="AI54" i="3"/>
  <c r="B216" i="8" s="1"/>
  <c r="AI53" i="3"/>
  <c r="B212" i="8" s="1"/>
  <c r="AI51" i="3"/>
  <c r="B40" i="8" s="1"/>
  <c r="AI50" i="3"/>
  <c r="B156" i="8" s="1"/>
  <c r="AI49" i="3"/>
  <c r="B152" i="8" s="1"/>
  <c r="AI48" i="3"/>
  <c r="B155" i="8" s="1"/>
  <c r="AI46" i="3"/>
  <c r="AI45" i="3"/>
  <c r="AI44" i="3"/>
  <c r="AI43" i="3"/>
  <c r="AI42" i="3"/>
  <c r="AI41" i="3"/>
  <c r="AI40" i="3"/>
  <c r="AI37" i="3"/>
  <c r="C149" i="29" s="1"/>
  <c r="AI36" i="3"/>
  <c r="AI35" i="3"/>
  <c r="AI34" i="3"/>
  <c r="AI32" i="3"/>
  <c r="AI28" i="3"/>
  <c r="AI26" i="3"/>
  <c r="AI24" i="3"/>
  <c r="AI15" i="3"/>
  <c r="AI14" i="3"/>
  <c r="AI13" i="3"/>
  <c r="AI39" i="3"/>
  <c r="AI38" i="3"/>
  <c r="AI31" i="3"/>
  <c r="AI23" i="3"/>
  <c r="AI22" i="3"/>
  <c r="AI21" i="3"/>
  <c r="AI18" i="3"/>
  <c r="AI17" i="3"/>
  <c r="B249" i="8"/>
  <c r="AI52" i="3"/>
  <c r="B192" i="8" s="1"/>
  <c r="AI25" i="3"/>
  <c r="AI19" i="3"/>
  <c r="AI16" i="3"/>
  <c r="G279" i="8"/>
  <c r="E279" i="8"/>
  <c r="C279" i="8"/>
  <c r="AQ59" i="3"/>
  <c r="M240" i="4" s="1"/>
  <c r="AP59" i="3"/>
  <c r="L240" i="4" s="1"/>
  <c r="AO59" i="3"/>
  <c r="H236" i="8" s="1"/>
  <c r="AN59" i="3"/>
  <c r="G236" i="8" s="1"/>
  <c r="AM59" i="3"/>
  <c r="F236" i="8" s="1"/>
  <c r="AL59" i="3"/>
  <c r="E236" i="8" s="1"/>
  <c r="AK59" i="3"/>
  <c r="D236" i="8" s="1"/>
  <c r="AJ59" i="3"/>
  <c r="C236" i="8" s="1"/>
  <c r="AQ57" i="3"/>
  <c r="M232" i="4" s="1"/>
  <c r="AP57" i="3"/>
  <c r="L232" i="4" s="1"/>
  <c r="AO57" i="3"/>
  <c r="H228" i="8" s="1"/>
  <c r="AN57" i="3"/>
  <c r="G228" i="8" s="1"/>
  <c r="AM57" i="3"/>
  <c r="F228" i="8" s="1"/>
  <c r="AL57" i="3"/>
  <c r="E228" i="8" s="1"/>
  <c r="AK57" i="3"/>
  <c r="D228" i="8" s="1"/>
  <c r="AJ57" i="3"/>
  <c r="C228" i="8" s="1"/>
  <c r="AQ33" i="3"/>
  <c r="AP33" i="3"/>
  <c r="AO33" i="3"/>
  <c r="AN33" i="3"/>
  <c r="AM33" i="3"/>
  <c r="AL33" i="3"/>
  <c r="AK33" i="3"/>
  <c r="AJ33" i="3"/>
  <c r="AQ29" i="3"/>
  <c r="M118" i="4" s="1"/>
  <c r="AP29" i="3"/>
  <c r="L118" i="4" s="1"/>
  <c r="AO29" i="3"/>
  <c r="AN29" i="3"/>
  <c r="AM29" i="3"/>
  <c r="AL29" i="3"/>
  <c r="AK29" i="3"/>
  <c r="AJ29" i="3"/>
  <c r="AQ27" i="3"/>
  <c r="M110" i="4" s="1"/>
  <c r="AP27" i="3"/>
  <c r="L110" i="4" s="1"/>
  <c r="AO27" i="3"/>
  <c r="AN27" i="3"/>
  <c r="AM27" i="3"/>
  <c r="AL27" i="3"/>
  <c r="AK27" i="3"/>
  <c r="AJ27" i="3"/>
  <c r="AQ20" i="3"/>
  <c r="M82" i="4" s="1"/>
  <c r="AP20" i="3"/>
  <c r="L82" i="4" s="1"/>
  <c r="AO20" i="3"/>
  <c r="AN20" i="3"/>
  <c r="AM20" i="3"/>
  <c r="AL20" i="3"/>
  <c r="AK20" i="3"/>
  <c r="AJ20" i="3"/>
  <c r="AQ56" i="3"/>
  <c r="M228" i="4" s="1"/>
  <c r="AP56" i="3"/>
  <c r="L228" i="4" s="1"/>
  <c r="AO56" i="3"/>
  <c r="H224" i="8" s="1"/>
  <c r="AN56" i="3"/>
  <c r="G224" i="8" s="1"/>
  <c r="AM56" i="3"/>
  <c r="F224" i="8" s="1"/>
  <c r="AL56" i="3"/>
  <c r="E224" i="8" s="1"/>
  <c r="AK56" i="3"/>
  <c r="D224" i="8" s="1"/>
  <c r="AJ56" i="3"/>
  <c r="C224" i="8" s="1"/>
  <c r="AQ55" i="3"/>
  <c r="M224" i="4" s="1"/>
  <c r="AP55" i="3"/>
  <c r="L224" i="4" s="1"/>
  <c r="AO55" i="3"/>
  <c r="H220" i="8" s="1"/>
  <c r="AN55" i="3"/>
  <c r="G220" i="8" s="1"/>
  <c r="AM55" i="3"/>
  <c r="F220" i="8" s="1"/>
  <c r="AL55" i="3"/>
  <c r="E220" i="8" s="1"/>
  <c r="AK55" i="3"/>
  <c r="D220" i="8" s="1"/>
  <c r="AJ55" i="3"/>
  <c r="C220" i="8" s="1"/>
  <c r="AQ54" i="3"/>
  <c r="M220" i="4" s="1"/>
  <c r="AP54" i="3"/>
  <c r="L220" i="4" s="1"/>
  <c r="AO54" i="3"/>
  <c r="H216" i="8" s="1"/>
  <c r="AN54" i="3"/>
  <c r="G216" i="8" s="1"/>
  <c r="AM54" i="3"/>
  <c r="F216" i="8" s="1"/>
  <c r="AL54" i="3"/>
  <c r="E216" i="8" s="1"/>
  <c r="AK54" i="3"/>
  <c r="D216" i="8" s="1"/>
  <c r="AJ54" i="3"/>
  <c r="C216" i="8" s="1"/>
  <c r="AQ53" i="3"/>
  <c r="M216" i="4" s="1"/>
  <c r="AP53" i="3"/>
  <c r="L216" i="4" s="1"/>
  <c r="AO53" i="3"/>
  <c r="H212" i="8" s="1"/>
  <c r="AN53" i="3"/>
  <c r="G212" i="8" s="1"/>
  <c r="AM53" i="3"/>
  <c r="F212" i="8" s="1"/>
  <c r="AL53" i="3"/>
  <c r="E212" i="8" s="1"/>
  <c r="AK53" i="3"/>
  <c r="D212" i="8" s="1"/>
  <c r="AJ53" i="3"/>
  <c r="C212" i="8" s="1"/>
  <c r="AQ51" i="3"/>
  <c r="M208" i="4" s="1"/>
  <c r="AP51" i="3"/>
  <c r="L208" i="4" s="1"/>
  <c r="AO51" i="3"/>
  <c r="H40" i="8" s="1"/>
  <c r="AN51" i="3"/>
  <c r="G40" i="8" s="1"/>
  <c r="AM51" i="3"/>
  <c r="F40" i="8" s="1"/>
  <c r="AL51" i="3"/>
  <c r="E40" i="8" s="1"/>
  <c r="AK51" i="3"/>
  <c r="D40" i="8" s="1"/>
  <c r="AJ51" i="3"/>
  <c r="C40" i="8" s="1"/>
  <c r="AQ50" i="3"/>
  <c r="M204" i="4" s="1"/>
  <c r="AP50" i="3"/>
  <c r="L204" i="4" s="1"/>
  <c r="AO50" i="3"/>
  <c r="H156" i="8" s="1"/>
  <c r="AN50" i="3"/>
  <c r="G156" i="8" s="1"/>
  <c r="AM50" i="3"/>
  <c r="F156" i="8" s="1"/>
  <c r="AL50" i="3"/>
  <c r="E156" i="8" s="1"/>
  <c r="AK50" i="3"/>
  <c r="D156" i="8" s="1"/>
  <c r="AJ50" i="3"/>
  <c r="C156" i="8" s="1"/>
  <c r="AQ49" i="3"/>
  <c r="M200" i="4" s="1"/>
  <c r="AP49" i="3"/>
  <c r="L200" i="4" s="1"/>
  <c r="AO49" i="3"/>
  <c r="H152" i="8" s="1"/>
  <c r="AN49" i="3"/>
  <c r="G152" i="8" s="1"/>
  <c r="AM49" i="3"/>
  <c r="F152" i="8" s="1"/>
  <c r="AL49" i="3"/>
  <c r="E152" i="8" s="1"/>
  <c r="AK49" i="3"/>
  <c r="D152" i="8" s="1"/>
  <c r="AJ49" i="3"/>
  <c r="C152" i="8" s="1"/>
  <c r="AQ48" i="3"/>
  <c r="M196" i="4" s="1"/>
  <c r="AP48" i="3"/>
  <c r="L196" i="4" s="1"/>
  <c r="AO48" i="3"/>
  <c r="H155" i="8" s="1"/>
  <c r="AN48" i="3"/>
  <c r="G155" i="8" s="1"/>
  <c r="AM48" i="3"/>
  <c r="F155" i="8" s="1"/>
  <c r="AL48" i="3"/>
  <c r="E155" i="8" s="1"/>
  <c r="AK48" i="3"/>
  <c r="D155" i="8" s="1"/>
  <c r="AJ48" i="3"/>
  <c r="C155" i="8" s="1"/>
  <c r="AQ46" i="3"/>
  <c r="M188" i="4" s="1"/>
  <c r="AP46" i="3"/>
  <c r="L188" i="4" s="1"/>
  <c r="AO46" i="3"/>
  <c r="AN46" i="3"/>
  <c r="AM46" i="3"/>
  <c r="AL46" i="3"/>
  <c r="AK46" i="3"/>
  <c r="AJ46" i="3"/>
  <c r="AQ45" i="3"/>
  <c r="M183" i="4" s="1"/>
  <c r="AP45" i="3"/>
  <c r="L183" i="4" s="1"/>
  <c r="AO45" i="3"/>
  <c r="AN45" i="3"/>
  <c r="AM45" i="3"/>
  <c r="AL45" i="3"/>
  <c r="AK45" i="3"/>
  <c r="AJ45" i="3"/>
  <c r="AQ44" i="3"/>
  <c r="M179" i="4" s="1"/>
  <c r="AP44" i="3"/>
  <c r="L179" i="4" s="1"/>
  <c r="AO44" i="3"/>
  <c r="AN44" i="3"/>
  <c r="AM44" i="3"/>
  <c r="AL44" i="3"/>
  <c r="AK44" i="3"/>
  <c r="AJ44" i="3"/>
  <c r="AQ43" i="3"/>
  <c r="AP43" i="3"/>
  <c r="AO43" i="3"/>
  <c r="AN43" i="3"/>
  <c r="AM43" i="3"/>
  <c r="AL43" i="3"/>
  <c r="AK43" i="3"/>
  <c r="AJ43" i="3"/>
  <c r="AQ42" i="3"/>
  <c r="AP42" i="3"/>
  <c r="AO42" i="3"/>
  <c r="I169" i="29" s="1"/>
  <c r="AN42" i="3"/>
  <c r="H169" i="29" s="1"/>
  <c r="X169" i="29" s="1"/>
  <c r="AM42" i="3"/>
  <c r="G169" i="29" s="1"/>
  <c r="Y169" i="29" s="1"/>
  <c r="AL42" i="3"/>
  <c r="AK42" i="3"/>
  <c r="E169" i="29" s="1"/>
  <c r="AJ42" i="3"/>
  <c r="D169" i="29" s="1"/>
  <c r="AQ41" i="3"/>
  <c r="AP41" i="3"/>
  <c r="AO41" i="3"/>
  <c r="I165" i="29" s="1"/>
  <c r="AN41" i="3"/>
  <c r="H165" i="29" s="1"/>
  <c r="X165" i="29" s="1"/>
  <c r="AM41" i="3"/>
  <c r="G165" i="29" s="1"/>
  <c r="Y165" i="29" s="1"/>
  <c r="AL41" i="3"/>
  <c r="F165" i="29" s="1"/>
  <c r="AK41" i="3"/>
  <c r="E165" i="29" s="1"/>
  <c r="AJ41" i="3"/>
  <c r="D165" i="29" s="1"/>
  <c r="AQ40" i="3"/>
  <c r="AP40" i="3"/>
  <c r="AO40" i="3"/>
  <c r="AN40" i="3"/>
  <c r="AM40" i="3"/>
  <c r="AL40" i="3"/>
  <c r="AK40" i="3"/>
  <c r="AJ40" i="3"/>
  <c r="AQ37" i="3"/>
  <c r="AP37" i="3"/>
  <c r="AO37" i="3"/>
  <c r="I149" i="29" s="1"/>
  <c r="AN37" i="3"/>
  <c r="H149" i="29" s="1"/>
  <c r="X149" i="29" s="1"/>
  <c r="AM37" i="3"/>
  <c r="G149" i="29" s="1"/>
  <c r="Y149" i="29" s="1"/>
  <c r="AL37" i="3"/>
  <c r="F149" i="29" s="1"/>
  <c r="AK37" i="3"/>
  <c r="E149" i="29" s="1"/>
  <c r="AJ37" i="3"/>
  <c r="D149" i="29" s="1"/>
  <c r="AQ36" i="3"/>
  <c r="AP36" i="3"/>
  <c r="AO36" i="3"/>
  <c r="AN36" i="3"/>
  <c r="AM36" i="3"/>
  <c r="AL36" i="3"/>
  <c r="AK36" i="3"/>
  <c r="AJ36" i="3"/>
  <c r="AQ35" i="3"/>
  <c r="AP35" i="3"/>
  <c r="AO35" i="3"/>
  <c r="AN35" i="3"/>
  <c r="AM35" i="3"/>
  <c r="AL35" i="3"/>
  <c r="AK35" i="3"/>
  <c r="AJ35" i="3"/>
  <c r="AQ34" i="3"/>
  <c r="AP34" i="3"/>
  <c r="AO34" i="3"/>
  <c r="AN34" i="3"/>
  <c r="AM34" i="3"/>
  <c r="AL34" i="3"/>
  <c r="AK34" i="3"/>
  <c r="AJ34" i="3"/>
  <c r="AQ32" i="3"/>
  <c r="M131" i="4" s="1"/>
  <c r="AP32" i="3"/>
  <c r="L131" i="4" s="1"/>
  <c r="AO32" i="3"/>
  <c r="AN32" i="3"/>
  <c r="AM32" i="3"/>
  <c r="AL32" i="3"/>
  <c r="AK32" i="3"/>
  <c r="AJ32" i="3"/>
  <c r="AQ28" i="3"/>
  <c r="M114" i="4" s="1"/>
  <c r="AP28" i="3"/>
  <c r="L114" i="4" s="1"/>
  <c r="AO28" i="3"/>
  <c r="AN28" i="3"/>
  <c r="AM28" i="3"/>
  <c r="AL28" i="3"/>
  <c r="AK28" i="3"/>
  <c r="AJ28" i="3"/>
  <c r="AQ26" i="3"/>
  <c r="M106" i="4" s="1"/>
  <c r="AP26" i="3"/>
  <c r="L106" i="4" s="1"/>
  <c r="AO26" i="3"/>
  <c r="AN26" i="3"/>
  <c r="AM26" i="3"/>
  <c r="AL26" i="3"/>
  <c r="AK26" i="3"/>
  <c r="AJ26" i="3"/>
  <c r="AQ24" i="3"/>
  <c r="M98" i="4" s="1"/>
  <c r="AP24" i="3"/>
  <c r="L98" i="4" s="1"/>
  <c r="AO24" i="3"/>
  <c r="AN24" i="3"/>
  <c r="AM24" i="3"/>
  <c r="AL24" i="3"/>
  <c r="AK24" i="3"/>
  <c r="AJ24" i="3"/>
  <c r="AQ15" i="3"/>
  <c r="M61" i="4" s="1"/>
  <c r="AP15" i="3"/>
  <c r="L61" i="4" s="1"/>
  <c r="AO15" i="3"/>
  <c r="AN15" i="3"/>
  <c r="AM15" i="3"/>
  <c r="AL15" i="3"/>
  <c r="AK15" i="3"/>
  <c r="AJ15" i="3"/>
  <c r="AQ14" i="3"/>
  <c r="M57" i="4" s="1"/>
  <c r="AP14" i="3"/>
  <c r="L57" i="4" s="1"/>
  <c r="AO14" i="3"/>
  <c r="AN14" i="3"/>
  <c r="AM14" i="3"/>
  <c r="AL14" i="3"/>
  <c r="AK14" i="3"/>
  <c r="AJ14" i="3"/>
  <c r="AQ13" i="3"/>
  <c r="M53" i="4" s="1"/>
  <c r="AP13" i="3"/>
  <c r="L53" i="4" s="1"/>
  <c r="AO13" i="3"/>
  <c r="AN13" i="3"/>
  <c r="AM13" i="3"/>
  <c r="AL13" i="3"/>
  <c r="AK13" i="3"/>
  <c r="AJ13" i="3"/>
  <c r="AQ12" i="3"/>
  <c r="M49" i="4" s="1"/>
  <c r="AP12" i="3"/>
  <c r="L49" i="4" s="1"/>
  <c r="AO12" i="3"/>
  <c r="AN12" i="3"/>
  <c r="AM12" i="3"/>
  <c r="AL12" i="3"/>
  <c r="AK12" i="3"/>
  <c r="AJ12" i="3"/>
  <c r="AQ9" i="3"/>
  <c r="M37" i="4" s="1"/>
  <c r="AP9" i="3"/>
  <c r="L37" i="4" s="1"/>
  <c r="AO9" i="3"/>
  <c r="AN9" i="3"/>
  <c r="AM9" i="3"/>
  <c r="AL9" i="3"/>
  <c r="AK9" i="3"/>
  <c r="AJ9" i="3"/>
  <c r="AQ8" i="3"/>
  <c r="M33" i="4" s="1"/>
  <c r="AP8" i="3"/>
  <c r="L33" i="4" s="1"/>
  <c r="AO8" i="3"/>
  <c r="AN8" i="3"/>
  <c r="AM8" i="3"/>
  <c r="AL8" i="3"/>
  <c r="AK8" i="3"/>
  <c r="AJ8" i="3"/>
  <c r="AQ7" i="3"/>
  <c r="M29" i="4" s="1"/>
  <c r="AP7" i="3"/>
  <c r="L29" i="4" s="1"/>
  <c r="AO7" i="3"/>
  <c r="AN7" i="3"/>
  <c r="AM7" i="3"/>
  <c r="AL7" i="3"/>
  <c r="AK7" i="3"/>
  <c r="AJ7" i="3"/>
  <c r="AQ6" i="3"/>
  <c r="M25" i="4" s="1"/>
  <c r="AP6" i="3"/>
  <c r="L25" i="4" s="1"/>
  <c r="AO6" i="3"/>
  <c r="AN6" i="3"/>
  <c r="AM6" i="3"/>
  <c r="AL6" i="3"/>
  <c r="AK6" i="3"/>
  <c r="AJ6" i="3"/>
  <c r="AQ39" i="3"/>
  <c r="AP39" i="3"/>
  <c r="AO39" i="3"/>
  <c r="AN39" i="3"/>
  <c r="AM39" i="3"/>
  <c r="AL39" i="3"/>
  <c r="AK39" i="3"/>
  <c r="AJ39" i="3"/>
  <c r="AQ38" i="3"/>
  <c r="AP38" i="3"/>
  <c r="AO38" i="3"/>
  <c r="AN38" i="3"/>
  <c r="AM38" i="3"/>
  <c r="AL38" i="3"/>
  <c r="AK38" i="3"/>
  <c r="AJ38" i="3"/>
  <c r="AQ31" i="3"/>
  <c r="M127" i="4" s="1"/>
  <c r="AP31" i="3"/>
  <c r="L127" i="4" s="1"/>
  <c r="AO31" i="3"/>
  <c r="AN31" i="3"/>
  <c r="AM31" i="3"/>
  <c r="AL31" i="3"/>
  <c r="AK31" i="3"/>
  <c r="AJ31" i="3"/>
  <c r="AQ30" i="3"/>
  <c r="M122" i="4" s="1"/>
  <c r="AP30" i="3"/>
  <c r="L122" i="4" s="1"/>
  <c r="AO30" i="3"/>
  <c r="AN30" i="3"/>
  <c r="AM30" i="3"/>
  <c r="AL30" i="3"/>
  <c r="AK30" i="3"/>
  <c r="AJ30" i="3"/>
  <c r="AQ23" i="3"/>
  <c r="M94" i="4" s="1"/>
  <c r="AP23" i="3"/>
  <c r="L94" i="4" s="1"/>
  <c r="AO23" i="3"/>
  <c r="AN23" i="3"/>
  <c r="AM23" i="3"/>
  <c r="AL23" i="3"/>
  <c r="AK23" i="3"/>
  <c r="AJ23" i="3"/>
  <c r="AQ22" i="3"/>
  <c r="M90" i="4" s="1"/>
  <c r="AP22" i="3"/>
  <c r="L90" i="4" s="1"/>
  <c r="AO22" i="3"/>
  <c r="AN22" i="3"/>
  <c r="AM22" i="3"/>
  <c r="AL22" i="3"/>
  <c r="AK22" i="3"/>
  <c r="AJ22" i="3"/>
  <c r="AQ21" i="3"/>
  <c r="M86" i="4" s="1"/>
  <c r="AP21" i="3"/>
  <c r="L86" i="4" s="1"/>
  <c r="AO21" i="3"/>
  <c r="AN21" i="3"/>
  <c r="AM21" i="3"/>
  <c r="AL21" i="3"/>
  <c r="AK21" i="3"/>
  <c r="AJ21" i="3"/>
  <c r="AQ18" i="3"/>
  <c r="M74" i="4" s="1"/>
  <c r="AP18" i="3"/>
  <c r="L74" i="4" s="1"/>
  <c r="AO18" i="3"/>
  <c r="AN18" i="3"/>
  <c r="AM18" i="3"/>
  <c r="AL18" i="3"/>
  <c r="AK18" i="3"/>
  <c r="AJ18" i="3"/>
  <c r="AQ17" i="3"/>
  <c r="M70" i="4" s="1"/>
  <c r="AP17" i="3"/>
  <c r="L70" i="4" s="1"/>
  <c r="AO17" i="3"/>
  <c r="AN17" i="3"/>
  <c r="AM17" i="3"/>
  <c r="AL17" i="3"/>
  <c r="AK17" i="3"/>
  <c r="AJ17" i="3"/>
  <c r="AQ52" i="3"/>
  <c r="M212" i="4" s="1"/>
  <c r="AP52" i="3"/>
  <c r="L212" i="4" s="1"/>
  <c r="AO52" i="3"/>
  <c r="H192" i="8" s="1"/>
  <c r="AN52" i="3"/>
  <c r="G192" i="8" s="1"/>
  <c r="AM52" i="3"/>
  <c r="F192" i="8" s="1"/>
  <c r="AL52" i="3"/>
  <c r="E192" i="8" s="1"/>
  <c r="AK52" i="3"/>
  <c r="D192" i="8" s="1"/>
  <c r="AJ52" i="3"/>
  <c r="C192" i="8" s="1"/>
  <c r="E45" i="8"/>
  <c r="E195" i="8"/>
  <c r="AQ25" i="3"/>
  <c r="M102" i="4" s="1"/>
  <c r="AP25" i="3"/>
  <c r="L102" i="4" s="1"/>
  <c r="AO25" i="3"/>
  <c r="AN25" i="3"/>
  <c r="AM25" i="3"/>
  <c r="AL25" i="3"/>
  <c r="AK25" i="3"/>
  <c r="AJ25" i="3"/>
  <c r="AQ19" i="3"/>
  <c r="M78" i="4" s="1"/>
  <c r="AP19" i="3"/>
  <c r="L78" i="4" s="1"/>
  <c r="AO19" i="3"/>
  <c r="AN19" i="3"/>
  <c r="AM19" i="3"/>
  <c r="AL19" i="3"/>
  <c r="AK19" i="3"/>
  <c r="AJ19" i="3"/>
  <c r="AQ16" i="3"/>
  <c r="M66" i="4" s="1"/>
  <c r="AP16" i="3"/>
  <c r="L66" i="4" s="1"/>
  <c r="AO16" i="3"/>
  <c r="AN16" i="3"/>
  <c r="AM16" i="3"/>
  <c r="AL16" i="3"/>
  <c r="AK16" i="3"/>
  <c r="AJ16" i="3"/>
  <c r="C257" i="8"/>
  <c r="AI12" i="3"/>
  <c r="AI9" i="3"/>
  <c r="AI8" i="3"/>
  <c r="AI7" i="3"/>
  <c r="AI6" i="3"/>
  <c r="AI10" i="3"/>
  <c r="AI5" i="3"/>
  <c r="AQ10" i="3"/>
  <c r="M41" i="4" s="1"/>
  <c r="AP10" i="3"/>
  <c r="L41" i="4" s="1"/>
  <c r="AO10" i="3"/>
  <c r="AN10" i="3"/>
  <c r="AM10" i="3"/>
  <c r="AL10" i="3"/>
  <c r="AK10" i="3"/>
  <c r="AJ10" i="3"/>
  <c r="AQ5" i="3"/>
  <c r="M21" i="4" s="1"/>
  <c r="AP5" i="3"/>
  <c r="L21" i="4" s="1"/>
  <c r="AO5" i="3"/>
  <c r="AN5" i="3"/>
  <c r="AM5" i="3"/>
  <c r="AL5" i="3"/>
  <c r="AK5" i="3"/>
  <c r="AJ5" i="3"/>
  <c r="AI11" i="3"/>
  <c r="AI1" i="3"/>
  <c r="AQ11" i="3"/>
  <c r="M45" i="4" s="1"/>
  <c r="AP11" i="3"/>
  <c r="L45" i="4" s="1"/>
  <c r="AO11" i="3"/>
  <c r="AN11" i="3"/>
  <c r="AM11" i="3"/>
  <c r="AL11" i="3"/>
  <c r="AK11" i="3"/>
  <c r="AJ11" i="3"/>
  <c r="AQ1" i="3"/>
  <c r="AP1" i="3"/>
  <c r="L5" i="4" s="1"/>
  <c r="AO1" i="3"/>
  <c r="AN1" i="3"/>
  <c r="AM1" i="3"/>
  <c r="AL1" i="3"/>
  <c r="AK1" i="3"/>
  <c r="E177" i="29" s="1"/>
  <c r="AJ1" i="3"/>
  <c r="B267" i="8"/>
  <c r="AQ58" i="3"/>
  <c r="M236" i="4" s="1"/>
  <c r="AP58" i="3"/>
  <c r="L236" i="4" s="1"/>
  <c r="AO58" i="3"/>
  <c r="H232" i="8" s="1"/>
  <c r="AN58" i="3"/>
  <c r="G232" i="8" s="1"/>
  <c r="AM58" i="3"/>
  <c r="F232" i="8" s="1"/>
  <c r="AL58" i="3"/>
  <c r="E232" i="8" s="1"/>
  <c r="AK58" i="3"/>
  <c r="D232" i="8" s="1"/>
  <c r="AJ58" i="3"/>
  <c r="C232" i="8" s="1"/>
  <c r="AI58" i="3"/>
  <c r="B232" i="8" s="1"/>
  <c r="AI2" i="3"/>
  <c r="AI3" i="3"/>
  <c r="AI4" i="3"/>
  <c r="AI47" i="3"/>
  <c r="AJ2" i="3"/>
  <c r="AJ3" i="3"/>
  <c r="AJ4" i="3"/>
  <c r="AJ47" i="3"/>
  <c r="AK2" i="3"/>
  <c r="AK3" i="3"/>
  <c r="AK4" i="3"/>
  <c r="AK47" i="3"/>
  <c r="AL2" i="3"/>
  <c r="AL3" i="3"/>
  <c r="AL4" i="3"/>
  <c r="AL47" i="3"/>
  <c r="AM2" i="3"/>
  <c r="AM3" i="3"/>
  <c r="AM4" i="3"/>
  <c r="AM47" i="3"/>
  <c r="AN2" i="3"/>
  <c r="AN3" i="3"/>
  <c r="AN4" i="3"/>
  <c r="AN47" i="3"/>
  <c r="AO2" i="3"/>
  <c r="AO3" i="3"/>
  <c r="AO4" i="3"/>
  <c r="AO47" i="3"/>
  <c r="AP2" i="3"/>
  <c r="L9" i="4" s="1"/>
  <c r="AP3" i="3"/>
  <c r="L13" i="4" s="1"/>
  <c r="AP4" i="3"/>
  <c r="L17" i="4" s="1"/>
  <c r="AP47" i="3"/>
  <c r="L192" i="4" s="1"/>
  <c r="AQ2" i="3"/>
  <c r="M9" i="4" s="1"/>
  <c r="AQ3" i="3"/>
  <c r="M13" i="4" s="1"/>
  <c r="AQ4" i="3"/>
  <c r="M17" i="4" s="1"/>
  <c r="AQ47" i="3"/>
  <c r="M192" i="4" s="1"/>
  <c r="D4" i="4"/>
  <c r="D2" i="4"/>
  <c r="D3" i="4"/>
  <c r="D5" i="4"/>
  <c r="D6" i="4"/>
  <c r="D7" i="4"/>
  <c r="D8" i="4"/>
  <c r="D9" i="4"/>
  <c r="B227" i="8"/>
  <c r="C227" i="8"/>
  <c r="D227" i="8"/>
  <c r="E227" i="8"/>
  <c r="F227" i="8"/>
  <c r="G227" i="8"/>
  <c r="H227" i="8"/>
  <c r="B231" i="8"/>
  <c r="C231" i="8"/>
  <c r="D231" i="8"/>
  <c r="E231" i="8"/>
  <c r="F231" i="8"/>
  <c r="G231" i="8"/>
  <c r="H231" i="8"/>
  <c r="B235" i="8"/>
  <c r="C235" i="8"/>
  <c r="D235" i="8"/>
  <c r="E235" i="8"/>
  <c r="F235" i="8"/>
  <c r="G235" i="8"/>
  <c r="H235" i="8"/>
  <c r="B239" i="8"/>
  <c r="C239" i="8"/>
  <c r="D239" i="8"/>
  <c r="E239" i="8"/>
  <c r="F239" i="8"/>
  <c r="G239" i="8"/>
  <c r="H239" i="8"/>
  <c r="B243" i="8"/>
  <c r="C243" i="8"/>
  <c r="D243" i="8"/>
  <c r="E243" i="8"/>
  <c r="F243" i="8"/>
  <c r="G243" i="8"/>
  <c r="H243" i="8"/>
  <c r="B247" i="8"/>
  <c r="C247" i="8"/>
  <c r="D247" i="8"/>
  <c r="E247" i="8"/>
  <c r="F247" i="8"/>
  <c r="G247" i="8"/>
  <c r="H247" i="8"/>
  <c r="B226" i="8"/>
  <c r="C226" i="8"/>
  <c r="D226" i="8"/>
  <c r="E226" i="8"/>
  <c r="F226" i="8"/>
  <c r="G226" i="8"/>
  <c r="H226" i="8"/>
  <c r="B230" i="8"/>
  <c r="C230" i="8"/>
  <c r="D230" i="8"/>
  <c r="E230" i="8"/>
  <c r="F230" i="8"/>
  <c r="G230" i="8"/>
  <c r="H230" i="8"/>
  <c r="B234" i="8"/>
  <c r="C234" i="8"/>
  <c r="D234" i="8"/>
  <c r="E234" i="8"/>
  <c r="F234" i="8"/>
  <c r="G234" i="8"/>
  <c r="H234" i="8"/>
  <c r="B238" i="8"/>
  <c r="C238" i="8"/>
  <c r="D238" i="8"/>
  <c r="E238" i="8"/>
  <c r="F238" i="8"/>
  <c r="G238" i="8"/>
  <c r="H238" i="8"/>
  <c r="B242" i="8"/>
  <c r="C242" i="8"/>
  <c r="D242" i="8"/>
  <c r="E242" i="8"/>
  <c r="F242" i="8"/>
  <c r="G242" i="8"/>
  <c r="H242" i="8"/>
  <c r="B246" i="8"/>
  <c r="C246" i="8"/>
  <c r="D246" i="8"/>
  <c r="E246" i="8"/>
  <c r="F246" i="8"/>
  <c r="G246" i="8"/>
  <c r="H246" i="8"/>
  <c r="B225" i="8"/>
  <c r="C225" i="8"/>
  <c r="D225" i="8"/>
  <c r="E225" i="8"/>
  <c r="F225" i="8"/>
  <c r="G225" i="8"/>
  <c r="H225" i="8"/>
  <c r="B229" i="8"/>
  <c r="C229" i="8"/>
  <c r="D229" i="8"/>
  <c r="E229" i="8"/>
  <c r="F229" i="8"/>
  <c r="G229" i="8"/>
  <c r="H229" i="8"/>
  <c r="B233" i="8"/>
  <c r="C233" i="8"/>
  <c r="D233" i="8"/>
  <c r="E233" i="8"/>
  <c r="F233" i="8"/>
  <c r="G233" i="8"/>
  <c r="H233" i="8"/>
  <c r="B237" i="8"/>
  <c r="C237" i="8"/>
  <c r="D237" i="8"/>
  <c r="E237" i="8"/>
  <c r="F237" i="8"/>
  <c r="G237" i="8"/>
  <c r="H237" i="8"/>
  <c r="B241" i="8"/>
  <c r="C241" i="8"/>
  <c r="D241" i="8"/>
  <c r="E241" i="8"/>
  <c r="F241" i="8"/>
  <c r="G241" i="8"/>
  <c r="H241" i="8"/>
  <c r="B245" i="8"/>
  <c r="C245" i="8"/>
  <c r="D245" i="8"/>
  <c r="E245" i="8"/>
  <c r="F245" i="8"/>
  <c r="G245" i="8"/>
  <c r="H245" i="8"/>
  <c r="B196" i="8"/>
  <c r="B91" i="8"/>
  <c r="C91" i="8"/>
  <c r="D91" i="8"/>
  <c r="E91" i="8"/>
  <c r="F91" i="8"/>
  <c r="G91" i="8"/>
  <c r="H91" i="8"/>
  <c r="B185" i="8"/>
  <c r="C185" i="8"/>
  <c r="D185" i="8"/>
  <c r="E185" i="8"/>
  <c r="F185" i="8"/>
  <c r="G185" i="8"/>
  <c r="H185" i="8"/>
  <c r="B173" i="8"/>
  <c r="C173" i="8"/>
  <c r="D173" i="8"/>
  <c r="E173" i="8"/>
  <c r="F173" i="8"/>
  <c r="G173" i="8"/>
  <c r="H173" i="8"/>
  <c r="B32" i="8"/>
  <c r="C32" i="8"/>
  <c r="D32" i="8"/>
  <c r="E32" i="8"/>
  <c r="G32" i="8"/>
  <c r="H32" i="8"/>
  <c r="B120" i="8"/>
  <c r="C120" i="8"/>
  <c r="D120" i="8"/>
  <c r="E120" i="8"/>
  <c r="F120" i="8"/>
  <c r="G120" i="8"/>
  <c r="H120" i="8"/>
  <c r="B131" i="8"/>
  <c r="C131" i="8"/>
  <c r="D131" i="8"/>
  <c r="E131" i="8"/>
  <c r="F131" i="8"/>
  <c r="G131" i="8"/>
  <c r="H131" i="8"/>
  <c r="B169" i="8"/>
  <c r="B175" i="8"/>
  <c r="C175" i="8"/>
  <c r="D175" i="8"/>
  <c r="E175" i="8"/>
  <c r="F175" i="8"/>
  <c r="G175" i="8"/>
  <c r="H175" i="8"/>
  <c r="B52" i="8"/>
  <c r="C52" i="8"/>
  <c r="D52" i="8"/>
  <c r="E52" i="8"/>
  <c r="F52" i="8"/>
  <c r="G52" i="8"/>
  <c r="H52" i="8"/>
  <c r="C17" i="8"/>
  <c r="D17" i="8"/>
  <c r="E17" i="8"/>
  <c r="G17" i="8"/>
  <c r="H17" i="8"/>
  <c r="B127" i="8"/>
  <c r="C127" i="8"/>
  <c r="D127" i="8"/>
  <c r="E127" i="8"/>
  <c r="F127" i="8"/>
  <c r="G127" i="8"/>
  <c r="H127" i="8"/>
  <c r="B200" i="8"/>
  <c r="C200" i="8"/>
  <c r="D200" i="8"/>
  <c r="E200" i="8"/>
  <c r="F200" i="8"/>
  <c r="G200" i="8"/>
  <c r="H200" i="8"/>
  <c r="B149" i="8"/>
  <c r="C149" i="8"/>
  <c r="D149" i="8"/>
  <c r="E149" i="8"/>
  <c r="F149" i="8"/>
  <c r="G149" i="8"/>
  <c r="H149" i="8"/>
  <c r="B138" i="8"/>
  <c r="C138" i="8"/>
  <c r="D138" i="8"/>
  <c r="E138" i="8"/>
  <c r="F138" i="8"/>
  <c r="G138" i="8"/>
  <c r="H138" i="8"/>
  <c r="C114" i="8"/>
  <c r="D114" i="8"/>
  <c r="E114" i="8"/>
  <c r="F114" i="8"/>
  <c r="G114" i="8"/>
  <c r="H114" i="8"/>
  <c r="B121" i="8"/>
  <c r="C121" i="8"/>
  <c r="D121" i="8"/>
  <c r="E121" i="8"/>
  <c r="F121" i="8"/>
  <c r="G121" i="8"/>
  <c r="H121" i="8"/>
  <c r="B162" i="8"/>
  <c r="C162" i="8"/>
  <c r="D162" i="8"/>
  <c r="E162" i="8"/>
  <c r="F162" i="8"/>
  <c r="G162" i="8"/>
  <c r="H162" i="8"/>
  <c r="B25" i="8"/>
  <c r="C25" i="8"/>
  <c r="D25" i="8"/>
  <c r="E25" i="8"/>
  <c r="G25" i="8"/>
  <c r="H25" i="8"/>
  <c r="B96" i="8"/>
  <c r="C96" i="8"/>
  <c r="D96" i="8"/>
  <c r="E96" i="8"/>
  <c r="F96" i="8"/>
  <c r="G96" i="8"/>
  <c r="H96" i="8"/>
  <c r="B118" i="8"/>
  <c r="C118" i="8"/>
  <c r="D118" i="8"/>
  <c r="E118" i="8"/>
  <c r="F118" i="8"/>
  <c r="G118" i="8"/>
  <c r="H118" i="8"/>
  <c r="B159" i="8"/>
  <c r="C159" i="8"/>
  <c r="D159" i="8"/>
  <c r="E159" i="8"/>
  <c r="F159" i="8"/>
  <c r="G159" i="8"/>
  <c r="H159" i="8"/>
  <c r="B126" i="8"/>
  <c r="C126" i="8"/>
  <c r="D126" i="8"/>
  <c r="E126" i="8"/>
  <c r="F126" i="8"/>
  <c r="G126" i="8"/>
  <c r="H126" i="8"/>
  <c r="B103" i="8"/>
  <c r="C103" i="8"/>
  <c r="D103" i="8"/>
  <c r="E103" i="8"/>
  <c r="F103" i="8"/>
  <c r="G103" i="8"/>
  <c r="H103" i="8"/>
  <c r="B172" i="8"/>
  <c r="C172" i="8"/>
  <c r="D172" i="8"/>
  <c r="E172" i="8"/>
  <c r="F172" i="8"/>
  <c r="G172" i="8"/>
  <c r="H172" i="8"/>
  <c r="B157" i="8"/>
  <c r="C157" i="8"/>
  <c r="D157" i="8"/>
  <c r="E157" i="8"/>
  <c r="F157" i="8"/>
  <c r="G157" i="8"/>
  <c r="H157" i="8"/>
  <c r="B122" i="8"/>
  <c r="C122" i="8"/>
  <c r="D122" i="8"/>
  <c r="E122" i="8"/>
  <c r="F122" i="8"/>
  <c r="G122" i="8"/>
  <c r="H122" i="8"/>
  <c r="B160" i="8"/>
  <c r="C160" i="8"/>
  <c r="D160" i="8"/>
  <c r="E160" i="8"/>
  <c r="F160" i="8"/>
  <c r="G160" i="8"/>
  <c r="H160" i="8"/>
  <c r="B177" i="8"/>
  <c r="C177" i="8"/>
  <c r="D177" i="8"/>
  <c r="E177" i="8"/>
  <c r="F177" i="8"/>
  <c r="G177" i="8"/>
  <c r="H177" i="8"/>
  <c r="C153" i="8"/>
  <c r="D153" i="8"/>
  <c r="G153" i="8"/>
  <c r="H153" i="8"/>
  <c r="B115" i="8"/>
  <c r="C115" i="8"/>
  <c r="D115" i="8"/>
  <c r="E115" i="8"/>
  <c r="F115" i="8"/>
  <c r="G115" i="8"/>
  <c r="H115" i="8"/>
  <c r="B112" i="8"/>
  <c r="C112" i="8"/>
  <c r="D112" i="8"/>
  <c r="E112" i="8"/>
  <c r="F112" i="8"/>
  <c r="G112" i="8"/>
  <c r="H112" i="8"/>
  <c r="B9" i="8"/>
  <c r="C9" i="8"/>
  <c r="D9" i="8"/>
  <c r="E9" i="8"/>
  <c r="F9" i="8"/>
  <c r="G9" i="8"/>
  <c r="H9" i="8"/>
  <c r="C72" i="8"/>
  <c r="D72" i="8"/>
  <c r="E72" i="8"/>
  <c r="G72" i="8"/>
  <c r="H72" i="8"/>
  <c r="B28" i="8"/>
  <c r="C28" i="8"/>
  <c r="D28" i="8"/>
  <c r="E28" i="8"/>
  <c r="F28" i="8"/>
  <c r="G28" i="8"/>
  <c r="H28" i="8"/>
  <c r="B51" i="8"/>
  <c r="C51" i="8"/>
  <c r="D51" i="8"/>
  <c r="E51" i="8"/>
  <c r="G51" i="8"/>
  <c r="H51" i="8"/>
  <c r="B56" i="8"/>
  <c r="C56" i="8"/>
  <c r="D56" i="8"/>
  <c r="E56" i="8"/>
  <c r="F56" i="8"/>
  <c r="G56" i="8"/>
  <c r="H56" i="8"/>
  <c r="B95" i="8"/>
  <c r="C95" i="8"/>
  <c r="D95" i="8"/>
  <c r="E95" i="8"/>
  <c r="F95" i="8"/>
  <c r="G95" i="8"/>
  <c r="H95" i="8"/>
  <c r="B163" i="8"/>
  <c r="C163" i="8"/>
  <c r="D163" i="8"/>
  <c r="E163" i="8"/>
  <c r="F163" i="8"/>
  <c r="G163" i="8"/>
  <c r="H163" i="8"/>
  <c r="B59" i="8"/>
  <c r="C59" i="8"/>
  <c r="D59" i="8"/>
  <c r="E59" i="8"/>
  <c r="F59" i="8"/>
  <c r="G59" i="8"/>
  <c r="H59" i="8"/>
  <c r="B193" i="8"/>
  <c r="C193" i="8"/>
  <c r="D193" i="8"/>
  <c r="E193" i="8"/>
  <c r="F193" i="8"/>
  <c r="G193" i="8"/>
  <c r="H193" i="8"/>
  <c r="B2" i="8"/>
  <c r="C2" i="8"/>
  <c r="D2" i="8"/>
  <c r="E2" i="8"/>
  <c r="F2" i="8"/>
  <c r="G2" i="8"/>
  <c r="H2" i="8"/>
  <c r="B109" i="8"/>
  <c r="C109" i="8"/>
  <c r="D109" i="8"/>
  <c r="E109" i="8"/>
  <c r="F109" i="8"/>
  <c r="G109" i="8"/>
  <c r="H109" i="8"/>
  <c r="B179" i="8"/>
  <c r="C179" i="8"/>
  <c r="D179" i="8"/>
  <c r="E179" i="8"/>
  <c r="F179" i="8"/>
  <c r="G179" i="8"/>
  <c r="H179" i="8"/>
  <c r="C24" i="8"/>
  <c r="B34" i="8"/>
  <c r="C34" i="8"/>
  <c r="D34" i="8"/>
  <c r="E34" i="8"/>
  <c r="F34" i="8"/>
  <c r="G34" i="8"/>
  <c r="H34" i="8"/>
  <c r="C101" i="8"/>
  <c r="B70" i="8"/>
  <c r="C70" i="8"/>
  <c r="D70" i="8"/>
  <c r="E70" i="8"/>
  <c r="F70" i="8"/>
  <c r="G70" i="8"/>
  <c r="H70" i="8"/>
  <c r="B139" i="8"/>
  <c r="C139" i="8"/>
  <c r="D139" i="8"/>
  <c r="E139" i="8"/>
  <c r="F139" i="8"/>
  <c r="G139" i="8"/>
  <c r="H139" i="8"/>
  <c r="B150" i="8"/>
  <c r="C150" i="8"/>
  <c r="D150" i="8"/>
  <c r="E150" i="8"/>
  <c r="F150" i="8"/>
  <c r="G150" i="8"/>
  <c r="H150" i="8"/>
  <c r="B201" i="8"/>
  <c r="C201" i="8"/>
  <c r="D201" i="8"/>
  <c r="E201" i="8"/>
  <c r="F201" i="8"/>
  <c r="G201" i="8"/>
  <c r="H201" i="8"/>
  <c r="B217" i="8"/>
  <c r="C217" i="8"/>
  <c r="D217" i="8"/>
  <c r="E217" i="8"/>
  <c r="F217" i="8"/>
  <c r="G217" i="8"/>
  <c r="H217" i="8"/>
  <c r="B214" i="8"/>
  <c r="C214" i="8"/>
  <c r="D214" i="8"/>
  <c r="E214" i="8"/>
  <c r="F214" i="8"/>
  <c r="G214" i="8"/>
  <c r="H214" i="8"/>
  <c r="B45" i="8"/>
  <c r="C45" i="8"/>
  <c r="D45" i="8"/>
  <c r="F45" i="8"/>
  <c r="G45" i="8"/>
  <c r="H45" i="8"/>
  <c r="B184" i="8"/>
  <c r="C184" i="8"/>
  <c r="D184" i="8"/>
  <c r="E184" i="8"/>
  <c r="F184" i="8"/>
  <c r="G184" i="8"/>
  <c r="H184" i="8"/>
  <c r="B124" i="8"/>
  <c r="C124" i="8"/>
  <c r="D124" i="8"/>
  <c r="E124" i="8"/>
  <c r="F124" i="8"/>
  <c r="G124" i="8"/>
  <c r="H124" i="8"/>
  <c r="B191" i="8"/>
  <c r="C191" i="8"/>
  <c r="D191" i="8"/>
  <c r="E191" i="8"/>
  <c r="F191" i="8"/>
  <c r="G191" i="8"/>
  <c r="H191" i="8"/>
  <c r="C178" i="8"/>
  <c r="D178" i="8"/>
  <c r="E178" i="8"/>
  <c r="G178" i="8"/>
  <c r="H178" i="8"/>
  <c r="B33" i="8"/>
  <c r="C33" i="8"/>
  <c r="D33" i="8"/>
  <c r="E33" i="8"/>
  <c r="F33" i="8"/>
  <c r="G33" i="8"/>
  <c r="H33" i="8"/>
  <c r="B186" i="8"/>
  <c r="C186" i="8"/>
  <c r="D186" i="8"/>
  <c r="E186" i="8"/>
  <c r="F186" i="8"/>
  <c r="G186" i="8"/>
  <c r="H186" i="8"/>
  <c r="B135" i="8"/>
  <c r="C135" i="8"/>
  <c r="D135" i="8"/>
  <c r="E135" i="8"/>
  <c r="F135" i="8"/>
  <c r="G135" i="8"/>
  <c r="H135" i="8"/>
  <c r="B154" i="8"/>
  <c r="C154" i="8"/>
  <c r="D154" i="8"/>
  <c r="E154" i="8"/>
  <c r="F154" i="8"/>
  <c r="G154" i="8"/>
  <c r="H154" i="8"/>
  <c r="C116" i="8"/>
  <c r="D116" i="8"/>
  <c r="E116" i="8"/>
  <c r="G116" i="8"/>
  <c r="H116" i="8"/>
  <c r="B77" i="8"/>
  <c r="C77" i="8"/>
  <c r="D77" i="8"/>
  <c r="E77" i="8"/>
  <c r="F77" i="8"/>
  <c r="G77" i="8"/>
  <c r="H77" i="8"/>
  <c r="B73" i="8"/>
  <c r="C73" i="8"/>
  <c r="D73" i="8"/>
  <c r="E73" i="8"/>
  <c r="F73" i="8"/>
  <c r="G73" i="8"/>
  <c r="H73" i="8"/>
  <c r="B30" i="8"/>
  <c r="C30" i="8"/>
  <c r="D30" i="8"/>
  <c r="E30" i="8"/>
  <c r="F30" i="8"/>
  <c r="G30" i="8"/>
  <c r="H30" i="8"/>
  <c r="B194" i="8"/>
  <c r="C194" i="8"/>
  <c r="D194" i="8"/>
  <c r="E194" i="8"/>
  <c r="F194" i="8"/>
  <c r="G194" i="8"/>
  <c r="H194" i="8"/>
  <c r="B54" i="8"/>
  <c r="C54" i="8"/>
  <c r="D54" i="8"/>
  <c r="E54" i="8"/>
  <c r="F54" i="8"/>
  <c r="G54" i="8"/>
  <c r="H54" i="8"/>
  <c r="C41" i="8"/>
  <c r="D41" i="8"/>
  <c r="E41" i="8"/>
  <c r="G41" i="8"/>
  <c r="H41" i="8"/>
  <c r="B102" i="8"/>
  <c r="C102" i="8"/>
  <c r="D102" i="8"/>
  <c r="E102" i="8"/>
  <c r="F102" i="8"/>
  <c r="G102" i="8"/>
  <c r="H102" i="8"/>
  <c r="B26" i="8"/>
  <c r="C26" i="8"/>
  <c r="D26" i="8"/>
  <c r="E26" i="8"/>
  <c r="F26" i="8"/>
  <c r="G26" i="8"/>
  <c r="H26" i="8"/>
  <c r="B19" i="8"/>
  <c r="C19" i="8"/>
  <c r="D19" i="8"/>
  <c r="E19" i="8"/>
  <c r="F19" i="8"/>
  <c r="G19" i="8"/>
  <c r="H19" i="8"/>
  <c r="B20" i="8"/>
  <c r="C20" i="8"/>
  <c r="D20" i="8"/>
  <c r="E20" i="8"/>
  <c r="F20" i="8"/>
  <c r="G20" i="8"/>
  <c r="H20" i="8"/>
  <c r="B66" i="8"/>
  <c r="C66" i="8"/>
  <c r="D66" i="8"/>
  <c r="E66" i="8"/>
  <c r="F66" i="8"/>
  <c r="G66" i="8"/>
  <c r="H66" i="8"/>
  <c r="B128" i="8"/>
  <c r="C128" i="8"/>
  <c r="D128" i="8"/>
  <c r="E128" i="8"/>
  <c r="F128" i="8"/>
  <c r="G128" i="8"/>
  <c r="H128" i="8"/>
  <c r="B190" i="8"/>
  <c r="C190" i="8"/>
  <c r="D190" i="8"/>
  <c r="E190" i="8"/>
  <c r="F190" i="8"/>
  <c r="G190" i="8"/>
  <c r="H190" i="8"/>
  <c r="B60" i="8"/>
  <c r="C60" i="8"/>
  <c r="D60" i="8"/>
  <c r="E60" i="8"/>
  <c r="F60" i="8"/>
  <c r="G60" i="8"/>
  <c r="H60" i="8"/>
  <c r="B4" i="8"/>
  <c r="C4" i="8"/>
  <c r="D4" i="8"/>
  <c r="E4" i="8"/>
  <c r="F4" i="8"/>
  <c r="G4" i="8"/>
  <c r="H4" i="8"/>
  <c r="B58" i="8"/>
  <c r="C58" i="8"/>
  <c r="D58" i="8"/>
  <c r="E58" i="8"/>
  <c r="F58" i="8"/>
  <c r="G58" i="8"/>
  <c r="H58" i="8"/>
  <c r="B86" i="8"/>
  <c r="C86" i="8"/>
  <c r="D86" i="8"/>
  <c r="E86" i="8"/>
  <c r="F86" i="8"/>
  <c r="G86" i="8"/>
  <c r="H86" i="8"/>
  <c r="B15" i="8"/>
  <c r="C15" i="8"/>
  <c r="D15" i="8"/>
  <c r="E15" i="8"/>
  <c r="F15" i="8"/>
  <c r="G15" i="8"/>
  <c r="H15" i="8"/>
  <c r="B14" i="8"/>
  <c r="C14" i="8"/>
  <c r="D14" i="8"/>
  <c r="E14" i="8"/>
  <c r="F14" i="8"/>
  <c r="G14" i="8"/>
  <c r="H14" i="8"/>
  <c r="B80" i="8"/>
  <c r="C80" i="8"/>
  <c r="D80" i="8"/>
  <c r="E80" i="8"/>
  <c r="G80" i="8"/>
  <c r="H80" i="8"/>
  <c r="B90" i="8"/>
  <c r="C90" i="8"/>
  <c r="D90" i="8"/>
  <c r="E90" i="8"/>
  <c r="F90" i="8"/>
  <c r="G90" i="8"/>
  <c r="H90" i="8"/>
  <c r="B168" i="8"/>
  <c r="C168" i="8"/>
  <c r="D168" i="8"/>
  <c r="E168" i="8"/>
  <c r="F168" i="8"/>
  <c r="G168" i="8"/>
  <c r="H168" i="8"/>
  <c r="B68" i="8"/>
  <c r="C68" i="8"/>
  <c r="D68" i="8"/>
  <c r="E68" i="8"/>
  <c r="F68" i="8"/>
  <c r="G68" i="8"/>
  <c r="H68" i="8"/>
  <c r="B6" i="8"/>
  <c r="C6" i="8"/>
  <c r="D6" i="8"/>
  <c r="E6" i="8"/>
  <c r="F6" i="8"/>
  <c r="G6" i="8"/>
  <c r="H6" i="8"/>
  <c r="B85" i="8"/>
  <c r="C85" i="8"/>
  <c r="D85" i="8"/>
  <c r="E85" i="8"/>
  <c r="F85" i="8"/>
  <c r="G85" i="8"/>
  <c r="H85" i="8"/>
  <c r="C133" i="8"/>
  <c r="D133" i="8"/>
  <c r="E133" i="8"/>
  <c r="G133" i="8"/>
  <c r="H133" i="8"/>
  <c r="B18" i="8"/>
  <c r="C18" i="8"/>
  <c r="D18" i="8"/>
  <c r="E18" i="8"/>
  <c r="F18" i="8"/>
  <c r="G18" i="8"/>
  <c r="H18" i="8"/>
  <c r="B209" i="8"/>
  <c r="C209" i="8"/>
  <c r="D209" i="8"/>
  <c r="E209" i="8"/>
  <c r="F209" i="8"/>
  <c r="G209" i="8"/>
  <c r="H209" i="8"/>
  <c r="B213" i="8"/>
  <c r="C213" i="8"/>
  <c r="D213" i="8"/>
  <c r="E213" i="8"/>
  <c r="F213" i="8"/>
  <c r="G213" i="8"/>
  <c r="H213" i="8"/>
  <c r="B221" i="8"/>
  <c r="C221" i="8"/>
  <c r="D221" i="8"/>
  <c r="E221" i="8"/>
  <c r="F221" i="8"/>
  <c r="G221" i="8"/>
  <c r="H221" i="8"/>
  <c r="B65" i="8"/>
  <c r="C65" i="8"/>
  <c r="D65" i="8"/>
  <c r="E65" i="8"/>
  <c r="F65" i="8"/>
  <c r="G65" i="8"/>
  <c r="H65" i="8"/>
  <c r="B46" i="8"/>
  <c r="C46" i="8"/>
  <c r="D46" i="8"/>
  <c r="E46" i="8"/>
  <c r="F46" i="8"/>
  <c r="G46" i="8"/>
  <c r="H46" i="8"/>
  <c r="B92" i="8"/>
  <c r="C92" i="8"/>
  <c r="D92" i="8"/>
  <c r="E92" i="8"/>
  <c r="F92" i="8"/>
  <c r="G92" i="8"/>
  <c r="H92" i="8"/>
  <c r="B63" i="8"/>
  <c r="C63" i="8"/>
  <c r="D63" i="8"/>
  <c r="E63" i="8"/>
  <c r="F63" i="8"/>
  <c r="G63" i="8"/>
  <c r="H63" i="8"/>
  <c r="B210" i="8"/>
  <c r="C210" i="8"/>
  <c r="D210" i="8"/>
  <c r="E210" i="8"/>
  <c r="F210" i="8"/>
  <c r="G210" i="8"/>
  <c r="H210" i="8"/>
  <c r="B218" i="8"/>
  <c r="C218" i="8"/>
  <c r="D218" i="8"/>
  <c r="E218" i="8"/>
  <c r="F218" i="8"/>
  <c r="G218" i="8"/>
  <c r="H218" i="8"/>
  <c r="B110" i="8"/>
  <c r="C110" i="8"/>
  <c r="D110" i="8"/>
  <c r="E110" i="8"/>
  <c r="G110" i="8"/>
  <c r="H110" i="8"/>
  <c r="B211" i="8"/>
  <c r="C211" i="8"/>
  <c r="D211" i="8"/>
  <c r="E211" i="8"/>
  <c r="F211" i="8"/>
  <c r="G211" i="8"/>
  <c r="H211" i="8"/>
  <c r="B215" i="8"/>
  <c r="C215" i="8"/>
  <c r="D215" i="8"/>
  <c r="E215" i="8"/>
  <c r="F215" i="8"/>
  <c r="G215" i="8"/>
  <c r="H215" i="8"/>
  <c r="B223" i="8"/>
  <c r="C223" i="8"/>
  <c r="D223" i="8"/>
  <c r="E223" i="8"/>
  <c r="F223" i="8"/>
  <c r="G223" i="8"/>
  <c r="H223" i="8"/>
  <c r="B43" i="8"/>
  <c r="C43" i="8"/>
  <c r="D43" i="8"/>
  <c r="E43" i="8"/>
  <c r="F43" i="8"/>
  <c r="G43" i="8"/>
  <c r="H43" i="8"/>
  <c r="B195" i="8"/>
  <c r="C195" i="8"/>
  <c r="D195" i="8"/>
  <c r="F195" i="8"/>
  <c r="G195" i="8"/>
  <c r="H195" i="8"/>
  <c r="B164" i="8"/>
  <c r="C164" i="8"/>
  <c r="D164" i="8"/>
  <c r="E164" i="8"/>
  <c r="F164" i="8"/>
  <c r="G164" i="8"/>
  <c r="H164" i="8"/>
  <c r="B5" i="8"/>
  <c r="C5" i="8"/>
  <c r="D5" i="8"/>
  <c r="E5" i="8"/>
  <c r="F5" i="8"/>
  <c r="G5" i="8"/>
  <c r="H5" i="8"/>
  <c r="B76" i="8"/>
  <c r="C76" i="8"/>
  <c r="D76" i="8"/>
  <c r="E76" i="8"/>
  <c r="F76" i="8"/>
  <c r="G76" i="8"/>
  <c r="H76" i="8"/>
  <c r="B35" i="8"/>
  <c r="C35" i="8"/>
  <c r="D35" i="8"/>
  <c r="E35" i="8"/>
  <c r="F35" i="8"/>
  <c r="G35" i="8"/>
  <c r="H35" i="8"/>
  <c r="B170" i="8"/>
  <c r="C170" i="8"/>
  <c r="D170" i="8"/>
  <c r="E170" i="8"/>
  <c r="F170" i="8"/>
  <c r="G170" i="8"/>
  <c r="H170" i="8"/>
  <c r="B198" i="8"/>
  <c r="C198" i="8"/>
  <c r="D198" i="8"/>
  <c r="E198" i="8"/>
  <c r="F198" i="8"/>
  <c r="G198" i="8"/>
  <c r="H198" i="8"/>
  <c r="B98" i="8"/>
  <c r="C98" i="8"/>
  <c r="D98" i="8"/>
  <c r="E98" i="8"/>
  <c r="F98" i="8"/>
  <c r="G98" i="8"/>
  <c r="H98" i="8"/>
  <c r="B27" i="8"/>
  <c r="C27" i="8"/>
  <c r="D27" i="8"/>
  <c r="E27" i="8"/>
  <c r="F27" i="8"/>
  <c r="G27" i="8"/>
  <c r="H27" i="8"/>
  <c r="B44" i="8"/>
  <c r="C44" i="8"/>
  <c r="D44" i="8"/>
  <c r="E44" i="8"/>
  <c r="F44" i="8"/>
  <c r="G44" i="8"/>
  <c r="H44" i="8"/>
  <c r="B129" i="8"/>
  <c r="C129" i="8"/>
  <c r="D129" i="8"/>
  <c r="E129" i="8"/>
  <c r="F129" i="8"/>
  <c r="G129" i="8"/>
  <c r="H129" i="8"/>
  <c r="B13" i="8"/>
  <c r="C13" i="8"/>
  <c r="D13" i="8"/>
  <c r="E13" i="8"/>
  <c r="F13" i="8"/>
  <c r="G13" i="8"/>
  <c r="H13" i="8"/>
  <c r="B22" i="8"/>
  <c r="C22" i="8"/>
  <c r="D22" i="8"/>
  <c r="E22" i="8"/>
  <c r="F22" i="8"/>
  <c r="G22" i="8"/>
  <c r="H22" i="8"/>
  <c r="B100" i="8"/>
  <c r="C100" i="8"/>
  <c r="D100" i="8"/>
  <c r="E100" i="8"/>
  <c r="F100" i="8"/>
  <c r="G100" i="8"/>
  <c r="H100" i="8"/>
  <c r="B180" i="8"/>
  <c r="C180" i="8"/>
  <c r="D180" i="8"/>
  <c r="E180" i="8"/>
  <c r="F180" i="8"/>
  <c r="G180" i="8"/>
  <c r="H180" i="8"/>
  <c r="B88" i="8"/>
  <c r="C88" i="8"/>
  <c r="D88" i="8"/>
  <c r="E88" i="8"/>
  <c r="F88" i="8"/>
  <c r="G88" i="8"/>
  <c r="H88" i="8"/>
  <c r="B107" i="8"/>
  <c r="C107" i="8"/>
  <c r="D107" i="8"/>
  <c r="E107" i="8"/>
  <c r="F107" i="8"/>
  <c r="G107" i="8"/>
  <c r="H107" i="8"/>
  <c r="B158" i="8"/>
  <c r="C158" i="8"/>
  <c r="D158" i="8"/>
  <c r="E158" i="8"/>
  <c r="F158" i="8"/>
  <c r="G158" i="8"/>
  <c r="H158" i="8"/>
  <c r="B140" i="8"/>
  <c r="C140" i="8"/>
  <c r="D140" i="8"/>
  <c r="E140" i="8"/>
  <c r="F140" i="8"/>
  <c r="G140" i="8"/>
  <c r="H140" i="8"/>
  <c r="B93" i="8"/>
  <c r="C93" i="8"/>
  <c r="D93" i="8"/>
  <c r="E93" i="8"/>
  <c r="F93" i="8"/>
  <c r="G93" i="8"/>
  <c r="H93" i="8"/>
  <c r="B64" i="8"/>
  <c r="C64" i="8"/>
  <c r="D64" i="8"/>
  <c r="E64" i="8"/>
  <c r="F64" i="8"/>
  <c r="G64" i="8"/>
  <c r="H64" i="8"/>
  <c r="C48" i="8"/>
  <c r="B23" i="8"/>
  <c r="C23" i="8"/>
  <c r="D23" i="8"/>
  <c r="E23" i="8"/>
  <c r="F23" i="8"/>
  <c r="G23" i="8"/>
  <c r="H23" i="8"/>
  <c r="B161" i="8"/>
  <c r="C161" i="8"/>
  <c r="D161" i="8"/>
  <c r="E161" i="8"/>
  <c r="F161" i="8"/>
  <c r="G161" i="8"/>
  <c r="H161" i="8"/>
  <c r="B31" i="8"/>
  <c r="C31" i="8"/>
  <c r="D31" i="8"/>
  <c r="E31" i="8"/>
  <c r="F31" i="8"/>
  <c r="G31" i="8"/>
  <c r="H31" i="8"/>
  <c r="B222" i="8"/>
  <c r="C222" i="8"/>
  <c r="D222" i="8"/>
  <c r="E222" i="8"/>
  <c r="F222" i="8"/>
  <c r="G222" i="8"/>
  <c r="H222" i="8"/>
  <c r="B38" i="8"/>
  <c r="C38" i="8"/>
  <c r="D38" i="8"/>
  <c r="E38" i="8"/>
  <c r="F38" i="8"/>
  <c r="G38" i="8"/>
  <c r="H38" i="8"/>
  <c r="B16" i="8"/>
  <c r="C16" i="8"/>
  <c r="D16" i="8"/>
  <c r="E16" i="8"/>
  <c r="F16" i="8"/>
  <c r="G16" i="8"/>
  <c r="H16" i="8"/>
  <c r="B219" i="8"/>
  <c r="C219" i="8"/>
  <c r="D219" i="8"/>
  <c r="E219" i="8"/>
  <c r="F219" i="8"/>
  <c r="G219" i="8"/>
  <c r="H219" i="8"/>
  <c r="B83" i="8"/>
  <c r="C83" i="8"/>
  <c r="D83" i="8"/>
  <c r="E83" i="8"/>
  <c r="F83" i="8"/>
  <c r="G83" i="8"/>
  <c r="H83" i="8"/>
  <c r="B203" i="8"/>
  <c r="C203" i="8"/>
  <c r="D203" i="8"/>
  <c r="E203" i="8"/>
  <c r="F203" i="8"/>
  <c r="G203" i="8"/>
  <c r="H203" i="8"/>
  <c r="B119" i="8"/>
  <c r="C119" i="8"/>
  <c r="D119" i="8"/>
  <c r="E119" i="8"/>
  <c r="F119" i="8"/>
  <c r="G119" i="8"/>
  <c r="H119" i="8"/>
  <c r="B171" i="8"/>
  <c r="C171" i="8"/>
  <c r="D171" i="8"/>
  <c r="E171" i="8"/>
  <c r="F171" i="8"/>
  <c r="G171" i="8"/>
  <c r="H171" i="8"/>
  <c r="C130" i="8"/>
  <c r="D130" i="8"/>
  <c r="E130" i="8"/>
  <c r="F130" i="8"/>
  <c r="G130" i="8"/>
  <c r="H130" i="8"/>
  <c r="B206" i="8"/>
  <c r="C206" i="8"/>
  <c r="D206" i="8"/>
  <c r="E206" i="8"/>
  <c r="F206" i="8"/>
  <c r="G206" i="8"/>
  <c r="H206" i="8"/>
  <c r="B202" i="8"/>
  <c r="C202" i="8"/>
  <c r="D202" i="8"/>
  <c r="E202" i="8"/>
  <c r="F202" i="8"/>
  <c r="G202" i="8"/>
  <c r="H202" i="8"/>
  <c r="B141" i="8"/>
  <c r="C141" i="8"/>
  <c r="D141" i="8"/>
  <c r="E141" i="8"/>
  <c r="F141" i="8"/>
  <c r="G141" i="8"/>
  <c r="H141" i="8"/>
  <c r="B165" i="8"/>
  <c r="C165" i="8"/>
  <c r="D165" i="8"/>
  <c r="E165" i="8"/>
  <c r="F165" i="8"/>
  <c r="G165" i="8"/>
  <c r="H165" i="8"/>
  <c r="B183" i="8"/>
  <c r="C183" i="8"/>
  <c r="D183" i="8"/>
  <c r="E183" i="8"/>
  <c r="F183" i="8"/>
  <c r="G183" i="8"/>
  <c r="H183" i="8"/>
  <c r="B136" i="8"/>
  <c r="C136" i="8"/>
  <c r="D136" i="8"/>
  <c r="E136" i="8"/>
  <c r="F136" i="8"/>
  <c r="G136" i="8"/>
  <c r="H136" i="8"/>
  <c r="B82" i="8"/>
  <c r="C82" i="8"/>
  <c r="D82" i="8"/>
  <c r="E82" i="8"/>
  <c r="F82" i="8"/>
  <c r="G82" i="8"/>
  <c r="H82" i="8"/>
  <c r="B125" i="8"/>
  <c r="C125" i="8"/>
  <c r="D125" i="8"/>
  <c r="E125" i="8"/>
  <c r="F125" i="8"/>
  <c r="G125" i="8"/>
  <c r="H125" i="8"/>
  <c r="B176" i="8"/>
  <c r="C176" i="8"/>
  <c r="D176" i="8"/>
  <c r="E176" i="8"/>
  <c r="F176" i="8"/>
  <c r="G176" i="8"/>
  <c r="H176" i="8"/>
  <c r="B205" i="8"/>
  <c r="C205" i="8"/>
  <c r="D205" i="8"/>
  <c r="E205" i="8"/>
  <c r="F205" i="8"/>
  <c r="G205" i="8"/>
  <c r="H205" i="8"/>
  <c r="B182" i="8"/>
  <c r="C182" i="8"/>
  <c r="D182" i="8"/>
  <c r="E182" i="8"/>
  <c r="F182" i="8"/>
  <c r="G182" i="8"/>
  <c r="H182" i="8"/>
  <c r="B197" i="8"/>
  <c r="C197" i="8"/>
  <c r="D197" i="8"/>
  <c r="E197" i="8"/>
  <c r="F197" i="8"/>
  <c r="G197" i="8"/>
  <c r="H197" i="8"/>
  <c r="B87" i="8"/>
  <c r="C87" i="8"/>
  <c r="D87" i="8"/>
  <c r="E87" i="8"/>
  <c r="F87" i="8"/>
  <c r="G87" i="8"/>
  <c r="H87" i="8"/>
  <c r="C167" i="8"/>
  <c r="D167" i="8"/>
  <c r="E167" i="8"/>
  <c r="G167" i="8"/>
  <c r="H167" i="8"/>
  <c r="B7" i="8"/>
  <c r="C7" i="8"/>
  <c r="D7" i="8"/>
  <c r="E7" i="8"/>
  <c r="F7" i="8"/>
  <c r="G7" i="8"/>
  <c r="H7" i="8"/>
  <c r="C111" i="8"/>
  <c r="D111" i="8"/>
  <c r="G111" i="8"/>
  <c r="H111" i="8"/>
  <c r="B117" i="8"/>
  <c r="C117" i="8"/>
  <c r="D117" i="8"/>
  <c r="E117" i="8"/>
  <c r="F117" i="8"/>
  <c r="G117" i="8"/>
  <c r="H117" i="8"/>
  <c r="B147" i="8"/>
  <c r="C147" i="8"/>
  <c r="D147" i="8"/>
  <c r="E147" i="8"/>
  <c r="G147" i="8"/>
  <c r="H147" i="8"/>
  <c r="B55" i="8"/>
  <c r="C55" i="8"/>
  <c r="D55" i="8"/>
  <c r="E55" i="8"/>
  <c r="F55" i="8"/>
  <c r="G55" i="8"/>
  <c r="H55" i="8"/>
  <c r="B10" i="8"/>
  <c r="C10" i="8"/>
  <c r="D10" i="8"/>
  <c r="E10" i="8"/>
  <c r="F10" i="8"/>
  <c r="G10" i="8"/>
  <c r="H10" i="8"/>
  <c r="B94" i="8"/>
  <c r="C94" i="8"/>
  <c r="D94" i="8"/>
  <c r="E94" i="8"/>
  <c r="F94" i="8"/>
  <c r="G94" i="8"/>
  <c r="H94" i="8"/>
  <c r="H1" i="8"/>
  <c r="G1" i="8"/>
  <c r="F1" i="8"/>
  <c r="E1" i="8"/>
  <c r="D1" i="8"/>
  <c r="C1" i="8"/>
  <c r="B1" i="8"/>
  <c r="F169" i="29" l="1"/>
  <c r="C137" i="29"/>
  <c r="C157" i="29"/>
  <c r="I36" i="29"/>
  <c r="C28" i="29"/>
  <c r="C111" i="29"/>
  <c r="F144" i="29"/>
  <c r="F80" i="29"/>
  <c r="G31" i="29"/>
  <c r="Y31" i="29" s="1"/>
  <c r="AB31" i="29" s="1"/>
  <c r="E153" i="29"/>
  <c r="I153" i="29"/>
  <c r="E157" i="29"/>
  <c r="I157" i="29"/>
  <c r="C80" i="29"/>
  <c r="C126" i="29"/>
  <c r="C112" i="29"/>
  <c r="G164" i="29"/>
  <c r="Y164" i="29" s="1"/>
  <c r="F153" i="29"/>
  <c r="F157" i="29"/>
  <c r="C153" i="29"/>
  <c r="C56" i="29"/>
  <c r="C64" i="29"/>
  <c r="G28" i="29"/>
  <c r="Y28" i="29" s="1"/>
  <c r="H36" i="29"/>
  <c r="X36" i="29" s="1"/>
  <c r="F137" i="29"/>
  <c r="F145" i="29"/>
  <c r="F161" i="29"/>
  <c r="F173" i="29"/>
  <c r="C173" i="29"/>
  <c r="G153" i="29"/>
  <c r="Y153" i="29" s="1"/>
  <c r="G157" i="29"/>
  <c r="Y157" i="29" s="1"/>
  <c r="G137" i="29"/>
  <c r="Y137" i="29" s="1"/>
  <c r="G141" i="29"/>
  <c r="Y141" i="29" s="1"/>
  <c r="G145" i="29"/>
  <c r="Y145" i="29" s="1"/>
  <c r="G161" i="29"/>
  <c r="Y161" i="29" s="1"/>
  <c r="G173" i="29"/>
  <c r="Y173" i="29" s="1"/>
  <c r="G133" i="29"/>
  <c r="Y133" i="29" s="1"/>
  <c r="C161" i="29"/>
  <c r="B153" i="8"/>
  <c r="C130" i="29"/>
  <c r="G111" i="29"/>
  <c r="Y111" i="29" s="1"/>
  <c r="AB111" i="29" s="1"/>
  <c r="C67" i="29"/>
  <c r="I76" i="29"/>
  <c r="E80" i="29"/>
  <c r="H76" i="29"/>
  <c r="X76" i="29" s="1"/>
  <c r="G126" i="29"/>
  <c r="Y126" i="29" s="1"/>
  <c r="AB126" i="29" s="1"/>
  <c r="G112" i="29"/>
  <c r="Y112" i="29" s="1"/>
  <c r="G56" i="29"/>
  <c r="Y56" i="29" s="1"/>
  <c r="Z56" i="29" s="1"/>
  <c r="G64" i="29"/>
  <c r="Y64" i="29" s="1"/>
  <c r="AB64" i="29" s="1"/>
  <c r="C164" i="29"/>
  <c r="C144" i="29"/>
  <c r="F141" i="29"/>
  <c r="G5" i="29"/>
  <c r="Y5" i="29" s="1"/>
  <c r="D153" i="29"/>
  <c r="H153" i="29"/>
  <c r="X153" i="29" s="1"/>
  <c r="D157" i="29"/>
  <c r="H157" i="29"/>
  <c r="X157" i="29" s="1"/>
  <c r="D137" i="29"/>
  <c r="H137" i="29"/>
  <c r="X137" i="29" s="1"/>
  <c r="D141" i="29"/>
  <c r="H141" i="29"/>
  <c r="X141" i="29" s="1"/>
  <c r="AB141" i="29" s="1"/>
  <c r="D145" i="29"/>
  <c r="H145" i="29"/>
  <c r="X145" i="29" s="1"/>
  <c r="D161" i="29"/>
  <c r="H161" i="29"/>
  <c r="X161" i="29" s="1"/>
  <c r="D173" i="29"/>
  <c r="H173" i="29"/>
  <c r="X173" i="29" s="1"/>
  <c r="H133" i="29"/>
  <c r="X133" i="29" s="1"/>
  <c r="C141" i="29"/>
  <c r="C165" i="29"/>
  <c r="C202" i="29"/>
  <c r="C76" i="29"/>
  <c r="E36" i="29"/>
  <c r="G39" i="29"/>
  <c r="Y39" i="29" s="1"/>
  <c r="AB39" i="29" s="1"/>
  <c r="F130" i="29"/>
  <c r="G130" i="29"/>
  <c r="Y130" i="29" s="1"/>
  <c r="AB130" i="29" s="1"/>
  <c r="E164" i="29"/>
  <c r="H164" i="29"/>
  <c r="X164" i="29" s="1"/>
  <c r="F164" i="29"/>
  <c r="E137" i="29"/>
  <c r="I137" i="29"/>
  <c r="E141" i="29"/>
  <c r="I141" i="29"/>
  <c r="E145" i="29"/>
  <c r="I145" i="29"/>
  <c r="E161" i="29"/>
  <c r="I161" i="29"/>
  <c r="E173" i="29"/>
  <c r="I173" i="29"/>
  <c r="E133" i="29"/>
  <c r="I133" i="29"/>
  <c r="C145" i="29"/>
  <c r="C169" i="29"/>
  <c r="D10" i="40"/>
  <c r="AF5" i="40" s="1"/>
  <c r="D36" i="29"/>
  <c r="G67" i="29"/>
  <c r="Y67" i="29" s="1"/>
  <c r="AB67" i="29" s="1"/>
  <c r="F76" i="29"/>
  <c r="G58" i="29"/>
  <c r="Y58" i="29" s="1"/>
  <c r="Z58" i="29" s="1"/>
  <c r="E76" i="29"/>
  <c r="I80" i="29"/>
  <c r="G199" i="29"/>
  <c r="Y199" i="29" s="1"/>
  <c r="AB199" i="29" s="1"/>
  <c r="H80" i="29"/>
  <c r="X80" i="29" s="1"/>
  <c r="G76" i="29"/>
  <c r="Y76" i="29" s="1"/>
  <c r="G80" i="29"/>
  <c r="Y80" i="29" s="1"/>
  <c r="G116" i="29"/>
  <c r="Y116" i="29" s="1"/>
  <c r="AB116" i="29" s="1"/>
  <c r="I164" i="29"/>
  <c r="G144" i="29"/>
  <c r="Y144" i="29" s="1"/>
  <c r="J153" i="29"/>
  <c r="L155" i="4"/>
  <c r="J157" i="29"/>
  <c r="L159" i="4"/>
  <c r="J137" i="29"/>
  <c r="L139" i="4"/>
  <c r="J141" i="29"/>
  <c r="L143" i="4"/>
  <c r="J145" i="29"/>
  <c r="L147" i="4"/>
  <c r="J149" i="29"/>
  <c r="L151" i="4"/>
  <c r="J161" i="29"/>
  <c r="L163" i="4"/>
  <c r="J165" i="29"/>
  <c r="L167" i="4"/>
  <c r="J169" i="29"/>
  <c r="L171" i="4"/>
  <c r="J173" i="29"/>
  <c r="L175" i="4"/>
  <c r="J133" i="29"/>
  <c r="L135" i="4"/>
  <c r="O15" i="41"/>
  <c r="O31" i="23" s="1"/>
  <c r="M5" i="4"/>
  <c r="K153" i="29"/>
  <c r="M155" i="4"/>
  <c r="K157" i="29"/>
  <c r="M159" i="4"/>
  <c r="K137" i="29"/>
  <c r="M139" i="4"/>
  <c r="K141" i="29"/>
  <c r="M143" i="4"/>
  <c r="K145" i="29"/>
  <c r="M147" i="4"/>
  <c r="K149" i="29"/>
  <c r="M151" i="4"/>
  <c r="K161" i="29"/>
  <c r="M163" i="4"/>
  <c r="K165" i="29"/>
  <c r="M167" i="4"/>
  <c r="K169" i="29"/>
  <c r="M171" i="4"/>
  <c r="K173" i="29"/>
  <c r="M175" i="4"/>
  <c r="K133" i="29"/>
  <c r="M135" i="4"/>
  <c r="J168" i="29"/>
  <c r="L170" i="4"/>
  <c r="J172" i="29"/>
  <c r="L174" i="4"/>
  <c r="K160" i="29"/>
  <c r="M162" i="4"/>
  <c r="J160" i="29"/>
  <c r="L162" i="4"/>
  <c r="K168" i="29"/>
  <c r="M170" i="4"/>
  <c r="K172" i="29"/>
  <c r="M174" i="4"/>
  <c r="F133" i="29"/>
  <c r="AI41" i="40"/>
  <c r="AI31" i="40"/>
  <c r="AI6" i="40"/>
  <c r="C133" i="29"/>
  <c r="K38" i="40"/>
  <c r="AI29" i="40" s="1"/>
  <c r="AB33" i="40"/>
  <c r="AB38" i="40"/>
  <c r="AF38" i="40"/>
  <c r="AF33" i="40"/>
  <c r="D133" i="29"/>
  <c r="D38" i="40"/>
  <c r="AI30" i="40" s="1"/>
  <c r="Y38" i="40"/>
  <c r="Y33" i="40"/>
  <c r="AF13" i="40"/>
  <c r="AB8" i="40"/>
  <c r="Y13" i="40"/>
  <c r="AF8" i="40"/>
  <c r="AI16" i="40"/>
  <c r="AI8" i="40" s="1"/>
  <c r="Y8" i="40"/>
  <c r="K10" i="40"/>
  <c r="AF4" i="40" s="1"/>
  <c r="K27" i="41"/>
  <c r="M4" i="41"/>
  <c r="AH4" i="41" s="1"/>
  <c r="K13" i="40"/>
  <c r="AI4" i="40" s="1"/>
  <c r="K30" i="41"/>
  <c r="D30" i="41"/>
  <c r="D13" i="40"/>
  <c r="AI5" i="40" s="1"/>
  <c r="O3" i="41"/>
  <c r="P3" i="41"/>
  <c r="AK3" i="41"/>
  <c r="AJ23" i="41" s="1"/>
  <c r="AJ19" i="23"/>
  <c r="O4" i="41"/>
  <c r="AC22" i="41"/>
  <c r="AG4" i="41"/>
  <c r="Y22" i="41"/>
  <c r="AD4" i="41"/>
  <c r="P4" i="41"/>
  <c r="AE4" i="41"/>
  <c r="AC21" i="41"/>
  <c r="AI4" i="41"/>
  <c r="AG22" i="41"/>
  <c r="Y21" i="41"/>
  <c r="AB4" i="41"/>
  <c r="D72" i="29"/>
  <c r="D177" i="29"/>
  <c r="F177" i="29"/>
  <c r="I72" i="29"/>
  <c r="G11" i="29"/>
  <c r="Y11" i="29" s="1"/>
  <c r="Z11" i="29" s="1"/>
  <c r="G52" i="29"/>
  <c r="Y52" i="29" s="1"/>
  <c r="Z52" i="29" s="1"/>
  <c r="C52" i="29"/>
  <c r="C3" i="29"/>
  <c r="C4" i="29"/>
  <c r="G3" i="29"/>
  <c r="Y3" i="29" s="1"/>
  <c r="Z3" i="29" s="1"/>
  <c r="G4" i="29"/>
  <c r="Y4" i="29" s="1"/>
  <c r="AB4" i="29" s="1"/>
  <c r="AB294" i="29"/>
  <c r="AB270" i="29"/>
  <c r="C177" i="29"/>
  <c r="G202" i="29"/>
  <c r="Y202" i="29" s="1"/>
  <c r="Z202" i="29" s="1"/>
  <c r="G178" i="29"/>
  <c r="Y178" i="29" s="1"/>
  <c r="Z178" i="29" s="1"/>
  <c r="C178" i="29"/>
  <c r="C174" i="29"/>
  <c r="G174" i="29"/>
  <c r="Y174" i="29" s="1"/>
  <c r="Z174" i="29" s="1"/>
  <c r="F174" i="29"/>
  <c r="F48" i="8"/>
  <c r="B133" i="8"/>
  <c r="G48" i="8"/>
  <c r="H101" i="8"/>
  <c r="B48" i="8"/>
  <c r="B24" i="8"/>
  <c r="B101" i="8"/>
  <c r="H244" i="8"/>
  <c r="E48" i="8"/>
  <c r="D101" i="8"/>
  <c r="F51" i="8"/>
  <c r="D48" i="8"/>
  <c r="F101" i="8"/>
  <c r="E24" i="8"/>
  <c r="F133" i="8"/>
  <c r="G101" i="8"/>
  <c r="F24" i="8"/>
  <c r="Z274" i="29"/>
  <c r="AB278" i="29"/>
  <c r="AB282" i="29"/>
  <c r="H24" i="8"/>
  <c r="Z290" i="29"/>
  <c r="AB298" i="29"/>
  <c r="AB286" i="29"/>
  <c r="Z279" i="29"/>
  <c r="X279" i="29"/>
  <c r="AB279" i="29" s="1"/>
  <c r="X296" i="29"/>
  <c r="AB296" i="29" s="1"/>
  <c r="Z296" i="29"/>
  <c r="X300" i="29"/>
  <c r="AB300" i="29" s="1"/>
  <c r="Z300" i="29"/>
  <c r="X271" i="29"/>
  <c r="AB271" i="29" s="1"/>
  <c r="Z271" i="29"/>
  <c r="X299" i="29"/>
  <c r="X287" i="29"/>
  <c r="AB287" i="29" s="1"/>
  <c r="Z287" i="29"/>
  <c r="X292" i="29"/>
  <c r="Z294" i="29"/>
  <c r="Z298" i="29"/>
  <c r="Z286" i="29"/>
  <c r="AB290" i="29"/>
  <c r="Z291" i="29"/>
  <c r="X291" i="29"/>
  <c r="AB291" i="29" s="1"/>
  <c r="Z295" i="29"/>
  <c r="X295" i="29"/>
  <c r="AB295" i="29" s="1"/>
  <c r="Z280" i="29"/>
  <c r="X280" i="29"/>
  <c r="AB280" i="29" s="1"/>
  <c r="X272" i="29"/>
  <c r="AB272" i="29" s="1"/>
  <c r="Z272" i="29"/>
  <c r="X284" i="29"/>
  <c r="AB284" i="29" s="1"/>
  <c r="Z284" i="29"/>
  <c r="X288" i="29"/>
  <c r="AB288" i="29" s="1"/>
  <c r="Z288" i="29"/>
  <c r="Z283" i="29"/>
  <c r="X283" i="29"/>
  <c r="AB283" i="29" s="1"/>
  <c r="X275" i="29"/>
  <c r="AB275" i="29" s="1"/>
  <c r="Z275" i="29"/>
  <c r="X276" i="29"/>
  <c r="AB276" i="29" s="1"/>
  <c r="Z276" i="29"/>
  <c r="Z278" i="29"/>
  <c r="Z270" i="29"/>
  <c r="Z282" i="29"/>
  <c r="AB274" i="29"/>
  <c r="F80" i="8"/>
  <c r="E101" i="8"/>
  <c r="G24" i="8"/>
  <c r="X3" i="29"/>
  <c r="AB3" i="29" s="1"/>
  <c r="D24" i="8"/>
  <c r="H48" i="8"/>
  <c r="K185" i="29"/>
  <c r="K13" i="29"/>
  <c r="J185" i="29"/>
  <c r="J13" i="29"/>
  <c r="H97" i="8"/>
  <c r="I185" i="29"/>
  <c r="I13" i="29"/>
  <c r="G97" i="8"/>
  <c r="H185" i="29"/>
  <c r="X185" i="29" s="1"/>
  <c r="H13" i="29"/>
  <c r="X13" i="29" s="1"/>
  <c r="F97" i="8"/>
  <c r="G185" i="29"/>
  <c r="Y185" i="29" s="1"/>
  <c r="G13" i="29"/>
  <c r="Y13" i="29" s="1"/>
  <c r="E97" i="8"/>
  <c r="F185" i="29"/>
  <c r="F13" i="29"/>
  <c r="D97" i="8"/>
  <c r="E185" i="29"/>
  <c r="E13" i="29"/>
  <c r="C97" i="8"/>
  <c r="D185" i="29"/>
  <c r="D13" i="29"/>
  <c r="B97" i="8"/>
  <c r="C185" i="29"/>
  <c r="C13" i="29"/>
  <c r="F208" i="8"/>
  <c r="G177" i="29"/>
  <c r="Y177" i="29" s="1"/>
  <c r="K5" i="29"/>
  <c r="K177" i="29"/>
  <c r="F50" i="8"/>
  <c r="G217" i="29"/>
  <c r="Y217" i="29" s="1"/>
  <c r="G45" i="29"/>
  <c r="Y45" i="29" s="1"/>
  <c r="K217" i="29"/>
  <c r="K45" i="29"/>
  <c r="D61" i="8"/>
  <c r="E193" i="29"/>
  <c r="E21" i="29"/>
  <c r="H61" i="8"/>
  <c r="I193" i="29"/>
  <c r="I21" i="29"/>
  <c r="D104" i="8"/>
  <c r="E213" i="29"/>
  <c r="E41" i="29"/>
  <c r="H104" i="8"/>
  <c r="I213" i="29"/>
  <c r="I41" i="29"/>
  <c r="B104" i="8"/>
  <c r="C213" i="29"/>
  <c r="C41" i="29"/>
  <c r="B11" i="8"/>
  <c r="C209" i="29"/>
  <c r="C37" i="29"/>
  <c r="D78" i="8"/>
  <c r="E237" i="29"/>
  <c r="E65" i="29"/>
  <c r="H78" i="8"/>
  <c r="I237" i="29"/>
  <c r="I65" i="29"/>
  <c r="D75" i="8"/>
  <c r="E249" i="29"/>
  <c r="E77" i="29"/>
  <c r="H75" i="8"/>
  <c r="I249" i="29"/>
  <c r="I77" i="29"/>
  <c r="E273" i="29"/>
  <c r="E101" i="29"/>
  <c r="I273" i="29"/>
  <c r="I101" i="29"/>
  <c r="F143" i="8"/>
  <c r="G241" i="29"/>
  <c r="Y241" i="29" s="1"/>
  <c r="G69" i="29"/>
  <c r="Y69" i="29" s="1"/>
  <c r="K241" i="29"/>
  <c r="K69" i="29"/>
  <c r="F53" i="8"/>
  <c r="G245" i="29"/>
  <c r="Y245" i="29" s="1"/>
  <c r="G73" i="29"/>
  <c r="Y73" i="29" s="1"/>
  <c r="K245" i="29"/>
  <c r="K73" i="29"/>
  <c r="F47" i="8"/>
  <c r="G257" i="29"/>
  <c r="Y257" i="29" s="1"/>
  <c r="G85" i="29"/>
  <c r="Y85" i="29" s="1"/>
  <c r="K257" i="29"/>
  <c r="K85" i="29"/>
  <c r="F74" i="8"/>
  <c r="G261" i="29"/>
  <c r="Y261" i="29" s="1"/>
  <c r="G89" i="29"/>
  <c r="Y89" i="29" s="1"/>
  <c r="K261" i="29"/>
  <c r="K89" i="29"/>
  <c r="G265" i="29"/>
  <c r="Y265" i="29" s="1"/>
  <c r="G93" i="29"/>
  <c r="Y93" i="29" s="1"/>
  <c r="K265" i="29"/>
  <c r="K93" i="29"/>
  <c r="G293" i="29"/>
  <c r="Y293" i="29" s="1"/>
  <c r="G121" i="29"/>
  <c r="Y121" i="29" s="1"/>
  <c r="K293" i="29"/>
  <c r="K121" i="29"/>
  <c r="G297" i="29"/>
  <c r="Y297" i="29" s="1"/>
  <c r="G125" i="29"/>
  <c r="Y125" i="29" s="1"/>
  <c r="K297" i="29"/>
  <c r="K125" i="29"/>
  <c r="F146" i="8"/>
  <c r="G197" i="29"/>
  <c r="Y197" i="29" s="1"/>
  <c r="G25" i="29"/>
  <c r="Y25" i="29" s="1"/>
  <c r="K197" i="29"/>
  <c r="K25" i="29"/>
  <c r="F81" i="8"/>
  <c r="G201" i="29"/>
  <c r="Y201" i="29" s="1"/>
  <c r="G29" i="29"/>
  <c r="Y29" i="29" s="1"/>
  <c r="K201" i="29"/>
  <c r="K29" i="29"/>
  <c r="F84" i="8"/>
  <c r="G205" i="29"/>
  <c r="Y205" i="29" s="1"/>
  <c r="G33" i="29"/>
  <c r="Y33" i="29" s="1"/>
  <c r="K205" i="29"/>
  <c r="K33" i="29"/>
  <c r="F11" i="8"/>
  <c r="G209" i="29"/>
  <c r="Y209" i="29" s="1"/>
  <c r="G37" i="29"/>
  <c r="Y37" i="29" s="1"/>
  <c r="K209" i="29"/>
  <c r="K37" i="29"/>
  <c r="F71" i="8"/>
  <c r="G221" i="29"/>
  <c r="Y221" i="29" s="1"/>
  <c r="G49" i="29"/>
  <c r="Y49" i="29" s="1"/>
  <c r="K221" i="29"/>
  <c r="K49" i="29"/>
  <c r="F123" i="8"/>
  <c r="G225" i="29"/>
  <c r="Y225" i="29" s="1"/>
  <c r="G53" i="29"/>
  <c r="Y53" i="29" s="1"/>
  <c r="K225" i="29"/>
  <c r="K53" i="29"/>
  <c r="F62" i="8"/>
  <c r="G229" i="29"/>
  <c r="Y229" i="29" s="1"/>
  <c r="G57" i="29"/>
  <c r="Y57" i="29" s="1"/>
  <c r="K229" i="29"/>
  <c r="K57" i="29"/>
  <c r="F105" i="8"/>
  <c r="G233" i="29"/>
  <c r="Y233" i="29" s="1"/>
  <c r="G61" i="29"/>
  <c r="Y61" i="29" s="1"/>
  <c r="K233" i="29"/>
  <c r="K61" i="29"/>
  <c r="G269" i="29"/>
  <c r="Y269" i="29" s="1"/>
  <c r="G97" i="29"/>
  <c r="Y97" i="29" s="1"/>
  <c r="K269" i="29"/>
  <c r="K97" i="29"/>
  <c r="G277" i="29"/>
  <c r="Y277" i="29" s="1"/>
  <c r="G105" i="29"/>
  <c r="Y105" i="29" s="1"/>
  <c r="K277" i="29"/>
  <c r="K105" i="29"/>
  <c r="G285" i="29"/>
  <c r="Y285" i="29" s="1"/>
  <c r="G113" i="29"/>
  <c r="Y113" i="29" s="1"/>
  <c r="K285" i="29"/>
  <c r="K113" i="29"/>
  <c r="G301" i="29"/>
  <c r="Y301" i="29" s="1"/>
  <c r="G129" i="29"/>
  <c r="Y129" i="29" s="1"/>
  <c r="K301" i="29"/>
  <c r="K129" i="29"/>
  <c r="F108" i="8"/>
  <c r="G253" i="29"/>
  <c r="Y253" i="29" s="1"/>
  <c r="G81" i="29"/>
  <c r="Y81" i="29" s="1"/>
  <c r="K253" i="29"/>
  <c r="K81" i="29"/>
  <c r="G281" i="29"/>
  <c r="Y281" i="29" s="1"/>
  <c r="G109" i="29"/>
  <c r="Y109" i="29" s="1"/>
  <c r="K281" i="29"/>
  <c r="K109" i="29"/>
  <c r="G289" i="29"/>
  <c r="Y289" i="29" s="1"/>
  <c r="G117" i="29"/>
  <c r="Y117" i="29" s="1"/>
  <c r="K289" i="29"/>
  <c r="K117" i="29"/>
  <c r="B78" i="8"/>
  <c r="C237" i="29"/>
  <c r="C65" i="29"/>
  <c r="B74" i="8"/>
  <c r="C261" i="29"/>
  <c r="C89" i="29"/>
  <c r="C269" i="29"/>
  <c r="C97" i="29"/>
  <c r="D180" i="29"/>
  <c r="D8" i="29"/>
  <c r="G184" i="29"/>
  <c r="Y184" i="29" s="1"/>
  <c r="AB184" i="29" s="1"/>
  <c r="G12" i="29"/>
  <c r="Y12" i="29" s="1"/>
  <c r="Z12" i="29" s="1"/>
  <c r="G292" i="29"/>
  <c r="Y292" i="29" s="1"/>
  <c r="G120" i="29"/>
  <c r="Y120" i="29" s="1"/>
  <c r="Z120" i="29" s="1"/>
  <c r="C195" i="29"/>
  <c r="C23" i="29"/>
  <c r="I180" i="29"/>
  <c r="I8" i="29"/>
  <c r="G196" i="29"/>
  <c r="Y196" i="29" s="1"/>
  <c r="Z196" i="29" s="1"/>
  <c r="G24" i="29"/>
  <c r="Y24" i="29" s="1"/>
  <c r="AB24" i="29" s="1"/>
  <c r="K189" i="29"/>
  <c r="K17" i="29"/>
  <c r="J189" i="29"/>
  <c r="J17" i="29"/>
  <c r="H151" i="8"/>
  <c r="I189" i="29"/>
  <c r="I17" i="29"/>
  <c r="G151" i="8"/>
  <c r="H189" i="29"/>
  <c r="X189" i="29" s="1"/>
  <c r="H17" i="29"/>
  <c r="X17" i="29" s="1"/>
  <c r="F151" i="8"/>
  <c r="G189" i="29"/>
  <c r="Y189" i="29" s="1"/>
  <c r="G17" i="29"/>
  <c r="Y17" i="29" s="1"/>
  <c r="E151" i="8"/>
  <c r="F189" i="29"/>
  <c r="F17" i="29"/>
  <c r="D151" i="8"/>
  <c r="E189" i="29"/>
  <c r="E17" i="29"/>
  <c r="C151" i="8"/>
  <c r="D189" i="29"/>
  <c r="D17" i="29"/>
  <c r="B151" i="8"/>
  <c r="C189" i="29"/>
  <c r="C17" i="29"/>
  <c r="J5" i="29"/>
  <c r="J177" i="29"/>
  <c r="E50" i="8"/>
  <c r="F217" i="29"/>
  <c r="F45" i="29"/>
  <c r="J217" i="29"/>
  <c r="J45" i="29"/>
  <c r="C61" i="8"/>
  <c r="D193" i="29"/>
  <c r="D21" i="29"/>
  <c r="G61" i="8"/>
  <c r="H193" i="29"/>
  <c r="X193" i="29" s="1"/>
  <c r="H21" i="29"/>
  <c r="X21" i="29" s="1"/>
  <c r="C104" i="8"/>
  <c r="D213" i="29"/>
  <c r="D41" i="29"/>
  <c r="G104" i="8"/>
  <c r="H213" i="29"/>
  <c r="X213" i="29" s="1"/>
  <c r="H41" i="29"/>
  <c r="X41" i="29" s="1"/>
  <c r="B61" i="8"/>
  <c r="C193" i="29"/>
  <c r="C21" i="29"/>
  <c r="B84" i="8"/>
  <c r="C205" i="29"/>
  <c r="C33" i="29"/>
  <c r="C78" i="8"/>
  <c r="D237" i="29"/>
  <c r="D65" i="29"/>
  <c r="G78" i="8"/>
  <c r="H237" i="29"/>
  <c r="X237" i="29" s="1"/>
  <c r="H65" i="29"/>
  <c r="X65" i="29" s="1"/>
  <c r="C75" i="8"/>
  <c r="D249" i="29"/>
  <c r="D77" i="29"/>
  <c r="G75" i="8"/>
  <c r="H249" i="29"/>
  <c r="X249" i="29" s="1"/>
  <c r="H77" i="29"/>
  <c r="X77" i="29" s="1"/>
  <c r="D273" i="29"/>
  <c r="D101" i="29"/>
  <c r="H273" i="29"/>
  <c r="H101" i="29"/>
  <c r="X101" i="29" s="1"/>
  <c r="E143" i="8"/>
  <c r="F241" i="29"/>
  <c r="F69" i="29"/>
  <c r="J241" i="29"/>
  <c r="J69" i="29"/>
  <c r="E53" i="8"/>
  <c r="F245" i="29"/>
  <c r="F73" i="29"/>
  <c r="J245" i="29"/>
  <c r="J73" i="29"/>
  <c r="E47" i="8"/>
  <c r="F257" i="29"/>
  <c r="F85" i="29"/>
  <c r="J257" i="29"/>
  <c r="J85" i="29"/>
  <c r="E74" i="8"/>
  <c r="F261" i="29"/>
  <c r="F89" i="29"/>
  <c r="J261" i="29"/>
  <c r="J89" i="29"/>
  <c r="F265" i="29"/>
  <c r="F93" i="29"/>
  <c r="J265" i="29"/>
  <c r="J93" i="29"/>
  <c r="F293" i="29"/>
  <c r="F121" i="29"/>
  <c r="J293" i="29"/>
  <c r="J121" i="29"/>
  <c r="F297" i="29"/>
  <c r="F125" i="29"/>
  <c r="J297" i="29"/>
  <c r="J125" i="29"/>
  <c r="E146" i="8"/>
  <c r="F197" i="29"/>
  <c r="F25" i="29"/>
  <c r="J197" i="29"/>
  <c r="J25" i="29"/>
  <c r="E81" i="8"/>
  <c r="F201" i="29"/>
  <c r="F29" i="29"/>
  <c r="J201" i="29"/>
  <c r="J29" i="29"/>
  <c r="E84" i="8"/>
  <c r="F205" i="29"/>
  <c r="F33" i="29"/>
  <c r="J205" i="29"/>
  <c r="J33" i="29"/>
  <c r="E11" i="8"/>
  <c r="F209" i="29"/>
  <c r="F37" i="29"/>
  <c r="J209" i="29"/>
  <c r="J37" i="29"/>
  <c r="E71" i="8"/>
  <c r="F221" i="29"/>
  <c r="F49" i="29"/>
  <c r="J221" i="29"/>
  <c r="J49" i="29"/>
  <c r="E123" i="8"/>
  <c r="F225" i="29"/>
  <c r="F53" i="29"/>
  <c r="J225" i="29"/>
  <c r="J53" i="29"/>
  <c r="E62" i="8"/>
  <c r="F229" i="29"/>
  <c r="F57" i="29"/>
  <c r="J229" i="29"/>
  <c r="J57" i="29"/>
  <c r="E105" i="8"/>
  <c r="F233" i="29"/>
  <c r="F61" i="29"/>
  <c r="J233" i="29"/>
  <c r="J61" i="29"/>
  <c r="F269" i="29"/>
  <c r="F97" i="29"/>
  <c r="J269" i="29"/>
  <c r="J97" i="29"/>
  <c r="F277" i="29"/>
  <c r="F105" i="29"/>
  <c r="J277" i="29"/>
  <c r="J105" i="29"/>
  <c r="F285" i="29"/>
  <c r="F113" i="29"/>
  <c r="J285" i="29"/>
  <c r="J113" i="29"/>
  <c r="F301" i="29"/>
  <c r="F129" i="29"/>
  <c r="J301" i="29"/>
  <c r="J129" i="29"/>
  <c r="E108" i="8"/>
  <c r="F253" i="29"/>
  <c r="F81" i="29"/>
  <c r="J253" i="29"/>
  <c r="J81" i="29"/>
  <c r="F281" i="29"/>
  <c r="F109" i="29"/>
  <c r="J281" i="29"/>
  <c r="J109" i="29"/>
  <c r="F289" i="29"/>
  <c r="F117" i="29"/>
  <c r="J289" i="29"/>
  <c r="J117" i="29"/>
  <c r="B47" i="8"/>
  <c r="C257" i="29"/>
  <c r="C85" i="29"/>
  <c r="B105" i="8"/>
  <c r="C233" i="29"/>
  <c r="C61" i="29"/>
  <c r="C301" i="29"/>
  <c r="C129" i="29"/>
  <c r="B108" i="8"/>
  <c r="C253" i="29"/>
  <c r="C81" i="29"/>
  <c r="C293" i="29"/>
  <c r="C121" i="29"/>
  <c r="G226" i="29"/>
  <c r="Y226" i="29" s="1"/>
  <c r="AB226" i="29" s="1"/>
  <c r="G54" i="29"/>
  <c r="Y54" i="29" s="1"/>
  <c r="AB54" i="29" s="1"/>
  <c r="G215" i="29"/>
  <c r="Y215" i="29" s="1"/>
  <c r="AB215" i="29" s="1"/>
  <c r="G43" i="29"/>
  <c r="Y43" i="29" s="1"/>
  <c r="Z43" i="29" s="1"/>
  <c r="C192" i="29"/>
  <c r="C20" i="29"/>
  <c r="C226" i="29"/>
  <c r="C54" i="29"/>
  <c r="C292" i="29"/>
  <c r="C120" i="29"/>
  <c r="I5" i="29"/>
  <c r="I177" i="29"/>
  <c r="D50" i="8"/>
  <c r="E217" i="29"/>
  <c r="E45" i="29"/>
  <c r="H50" i="8"/>
  <c r="I217" i="29"/>
  <c r="I45" i="29"/>
  <c r="B50" i="8"/>
  <c r="C217" i="29"/>
  <c r="C45" i="29"/>
  <c r="F61" i="8"/>
  <c r="G193" i="29"/>
  <c r="Y193" i="29" s="1"/>
  <c r="G21" i="29"/>
  <c r="Y21" i="29" s="1"/>
  <c r="K193" i="29"/>
  <c r="K21" i="29"/>
  <c r="F104" i="8"/>
  <c r="G213" i="29"/>
  <c r="Y213" i="29" s="1"/>
  <c r="G41" i="29"/>
  <c r="Y41" i="29" s="1"/>
  <c r="K213" i="29"/>
  <c r="K41" i="29"/>
  <c r="B81" i="8"/>
  <c r="C201" i="29"/>
  <c r="C29" i="29"/>
  <c r="F78" i="8"/>
  <c r="G237" i="29"/>
  <c r="Y237" i="29" s="1"/>
  <c r="G65" i="29"/>
  <c r="Y65" i="29" s="1"/>
  <c r="K237" i="29"/>
  <c r="K65" i="29"/>
  <c r="F75" i="8"/>
  <c r="G249" i="29"/>
  <c r="Y249" i="29" s="1"/>
  <c r="G77" i="29"/>
  <c r="Y77" i="29" s="1"/>
  <c r="K249" i="29"/>
  <c r="K77" i="29"/>
  <c r="G273" i="29"/>
  <c r="Y273" i="29" s="1"/>
  <c r="G101" i="29"/>
  <c r="Y101" i="29" s="1"/>
  <c r="K273" i="29"/>
  <c r="K101" i="29"/>
  <c r="D143" i="8"/>
  <c r="E241" i="29"/>
  <c r="E69" i="29"/>
  <c r="H143" i="8"/>
  <c r="I241" i="29"/>
  <c r="I69" i="29"/>
  <c r="D53" i="8"/>
  <c r="E245" i="29"/>
  <c r="E73" i="29"/>
  <c r="H53" i="8"/>
  <c r="I245" i="29"/>
  <c r="I73" i="29"/>
  <c r="D47" i="8"/>
  <c r="E257" i="29"/>
  <c r="E85" i="29"/>
  <c r="H47" i="8"/>
  <c r="I257" i="29"/>
  <c r="I85" i="29"/>
  <c r="D74" i="8"/>
  <c r="E261" i="29"/>
  <c r="E89" i="29"/>
  <c r="H74" i="8"/>
  <c r="I261" i="29"/>
  <c r="I89" i="29"/>
  <c r="E265" i="29"/>
  <c r="E93" i="29"/>
  <c r="I265" i="29"/>
  <c r="I93" i="29"/>
  <c r="E293" i="29"/>
  <c r="E121" i="29"/>
  <c r="I293" i="29"/>
  <c r="I121" i="29"/>
  <c r="E297" i="29"/>
  <c r="E125" i="29"/>
  <c r="I297" i="29"/>
  <c r="I125" i="29"/>
  <c r="D146" i="8"/>
  <c r="E197" i="29"/>
  <c r="E25" i="29"/>
  <c r="H146" i="8"/>
  <c r="I197" i="29"/>
  <c r="I25" i="29"/>
  <c r="D81" i="8"/>
  <c r="E201" i="29"/>
  <c r="E29" i="29"/>
  <c r="H81" i="8"/>
  <c r="I201" i="29"/>
  <c r="I29" i="29"/>
  <c r="D84" i="8"/>
  <c r="E205" i="29"/>
  <c r="E33" i="29"/>
  <c r="H84" i="8"/>
  <c r="I205" i="29"/>
  <c r="I33" i="29"/>
  <c r="D11" i="8"/>
  <c r="E209" i="29"/>
  <c r="E37" i="29"/>
  <c r="H11" i="8"/>
  <c r="I209" i="29"/>
  <c r="I37" i="29"/>
  <c r="D71" i="8"/>
  <c r="E221" i="29"/>
  <c r="E49" i="29"/>
  <c r="H71" i="8"/>
  <c r="I221" i="29"/>
  <c r="I49" i="29"/>
  <c r="D123" i="8"/>
  <c r="E225" i="29"/>
  <c r="E53" i="29"/>
  <c r="H123" i="8"/>
  <c r="I225" i="29"/>
  <c r="I53" i="29"/>
  <c r="D62" i="8"/>
  <c r="E229" i="29"/>
  <c r="E57" i="29"/>
  <c r="H62" i="8"/>
  <c r="I229" i="29"/>
  <c r="I57" i="29"/>
  <c r="D105" i="8"/>
  <c r="E233" i="29"/>
  <c r="E61" i="29"/>
  <c r="H105" i="8"/>
  <c r="I233" i="29"/>
  <c r="I61" i="29"/>
  <c r="E269" i="29"/>
  <c r="E97" i="29"/>
  <c r="I269" i="29"/>
  <c r="I97" i="29"/>
  <c r="E277" i="29"/>
  <c r="E105" i="29"/>
  <c r="I277" i="29"/>
  <c r="I105" i="29"/>
  <c r="E285" i="29"/>
  <c r="E113" i="29"/>
  <c r="I285" i="29"/>
  <c r="I113" i="29"/>
  <c r="E301" i="29"/>
  <c r="E129" i="29"/>
  <c r="I301" i="29"/>
  <c r="I129" i="29"/>
  <c r="D108" i="8"/>
  <c r="E253" i="29"/>
  <c r="E81" i="29"/>
  <c r="H108" i="8"/>
  <c r="I253" i="29"/>
  <c r="I81" i="29"/>
  <c r="E281" i="29"/>
  <c r="E109" i="29"/>
  <c r="I281" i="29"/>
  <c r="I109" i="29"/>
  <c r="E289" i="29"/>
  <c r="E117" i="29"/>
  <c r="I289" i="29"/>
  <c r="I117" i="29"/>
  <c r="C273" i="29"/>
  <c r="C101" i="29"/>
  <c r="B53" i="8"/>
  <c r="C245" i="29"/>
  <c r="C73" i="29"/>
  <c r="C297" i="29"/>
  <c r="C125" i="29"/>
  <c r="B62" i="8"/>
  <c r="C229" i="29"/>
  <c r="C57" i="29"/>
  <c r="C285" i="29"/>
  <c r="C113" i="29"/>
  <c r="C289" i="29"/>
  <c r="C117" i="29"/>
  <c r="H180" i="29"/>
  <c r="X180" i="29" s="1"/>
  <c r="AB180" i="29" s="1"/>
  <c r="H8" i="29"/>
  <c r="E180" i="29"/>
  <c r="E8" i="29"/>
  <c r="G192" i="29"/>
  <c r="Y192" i="29" s="1"/>
  <c r="AB192" i="29" s="1"/>
  <c r="G20" i="29"/>
  <c r="Y20" i="29" s="1"/>
  <c r="AB20" i="29" s="1"/>
  <c r="G299" i="29"/>
  <c r="Y299" i="29" s="1"/>
  <c r="Z299" i="29" s="1"/>
  <c r="G127" i="29"/>
  <c r="Y127" i="29" s="1"/>
  <c r="Z127" i="29" s="1"/>
  <c r="K181" i="29"/>
  <c r="K9" i="29"/>
  <c r="J181" i="29"/>
  <c r="J9" i="29"/>
  <c r="H49" i="8"/>
  <c r="I181" i="29"/>
  <c r="I9" i="29"/>
  <c r="G49" i="8"/>
  <c r="H181" i="29"/>
  <c r="X181" i="29" s="1"/>
  <c r="H9" i="29"/>
  <c r="X9" i="29" s="1"/>
  <c r="F49" i="8"/>
  <c r="G181" i="29"/>
  <c r="Y181" i="29" s="1"/>
  <c r="G9" i="29"/>
  <c r="Y9" i="29" s="1"/>
  <c r="E49" i="8"/>
  <c r="F181" i="29"/>
  <c r="F9" i="29"/>
  <c r="D49" i="8"/>
  <c r="E181" i="29"/>
  <c r="E9" i="29"/>
  <c r="C49" i="8"/>
  <c r="D181" i="29"/>
  <c r="D9" i="29"/>
  <c r="B49" i="8"/>
  <c r="C181" i="29"/>
  <c r="C9" i="29"/>
  <c r="H5" i="29"/>
  <c r="X5" i="29" s="1"/>
  <c r="H177" i="29"/>
  <c r="X177" i="29" s="1"/>
  <c r="C50" i="8"/>
  <c r="D217" i="29"/>
  <c r="D45" i="29"/>
  <c r="G50" i="8"/>
  <c r="H217" i="29"/>
  <c r="X217" i="29" s="1"/>
  <c r="H45" i="29"/>
  <c r="X45" i="29" s="1"/>
  <c r="E61" i="8"/>
  <c r="F193" i="29"/>
  <c r="F21" i="29"/>
  <c r="J193" i="29"/>
  <c r="J21" i="29"/>
  <c r="E104" i="8"/>
  <c r="F213" i="29"/>
  <c r="F41" i="29"/>
  <c r="J213" i="29"/>
  <c r="J41" i="29"/>
  <c r="B146" i="8"/>
  <c r="C197" i="29"/>
  <c r="C25" i="29"/>
  <c r="B71" i="8"/>
  <c r="C221" i="29"/>
  <c r="C49" i="29"/>
  <c r="E78" i="8"/>
  <c r="F237" i="29"/>
  <c r="F65" i="29"/>
  <c r="J237" i="29"/>
  <c r="J65" i="29"/>
  <c r="E75" i="8"/>
  <c r="F249" i="29"/>
  <c r="F77" i="29"/>
  <c r="J249" i="29"/>
  <c r="J77" i="29"/>
  <c r="F273" i="29"/>
  <c r="F101" i="29"/>
  <c r="J273" i="29"/>
  <c r="J101" i="29"/>
  <c r="C143" i="8"/>
  <c r="D241" i="29"/>
  <c r="D69" i="29"/>
  <c r="G143" i="8"/>
  <c r="H241" i="29"/>
  <c r="X241" i="29" s="1"/>
  <c r="H69" i="29"/>
  <c r="X69" i="29" s="1"/>
  <c r="C53" i="8"/>
  <c r="D245" i="29"/>
  <c r="D73" i="29"/>
  <c r="G53" i="8"/>
  <c r="H245" i="29"/>
  <c r="X245" i="29" s="1"/>
  <c r="AB245" i="29" s="1"/>
  <c r="H73" i="29"/>
  <c r="X73" i="29" s="1"/>
  <c r="AB73" i="29" s="1"/>
  <c r="C47" i="8"/>
  <c r="D257" i="29"/>
  <c r="D85" i="29"/>
  <c r="G47" i="8"/>
  <c r="H257" i="29"/>
  <c r="X257" i="29" s="1"/>
  <c r="H85" i="29"/>
  <c r="X85" i="29" s="1"/>
  <c r="C74" i="8"/>
  <c r="D261" i="29"/>
  <c r="D89" i="29"/>
  <c r="G74" i="8"/>
  <c r="H261" i="29"/>
  <c r="X261" i="29" s="1"/>
  <c r="H89" i="29"/>
  <c r="X89" i="29" s="1"/>
  <c r="D265" i="29"/>
  <c r="D93" i="29"/>
  <c r="H265" i="29"/>
  <c r="X265" i="29" s="1"/>
  <c r="H93" i="29"/>
  <c r="X93" i="29" s="1"/>
  <c r="D293" i="29"/>
  <c r="D121" i="29"/>
  <c r="H293" i="29"/>
  <c r="H121" i="29"/>
  <c r="X121" i="29" s="1"/>
  <c r="D297" i="29"/>
  <c r="D125" i="29"/>
  <c r="H297" i="29"/>
  <c r="H125" i="29"/>
  <c r="X125" i="29" s="1"/>
  <c r="C146" i="8"/>
  <c r="D197" i="29"/>
  <c r="D25" i="29"/>
  <c r="G146" i="8"/>
  <c r="H197" i="29"/>
  <c r="X197" i="29" s="1"/>
  <c r="H25" i="29"/>
  <c r="X25" i="29" s="1"/>
  <c r="C81" i="8"/>
  <c r="D201" i="29"/>
  <c r="D29" i="29"/>
  <c r="G81" i="8"/>
  <c r="H201" i="29"/>
  <c r="X201" i="29" s="1"/>
  <c r="AB201" i="29" s="1"/>
  <c r="H29" i="29"/>
  <c r="X29" i="29" s="1"/>
  <c r="AB29" i="29" s="1"/>
  <c r="C84" i="8"/>
  <c r="D205" i="29"/>
  <c r="D33" i="29"/>
  <c r="G84" i="8"/>
  <c r="H205" i="29"/>
  <c r="X205" i="29" s="1"/>
  <c r="H33" i="29"/>
  <c r="X33" i="29" s="1"/>
  <c r="C11" i="8"/>
  <c r="D209" i="29"/>
  <c r="D37" i="29"/>
  <c r="G11" i="8"/>
  <c r="H209" i="29"/>
  <c r="X209" i="29" s="1"/>
  <c r="H37" i="29"/>
  <c r="X37" i="29" s="1"/>
  <c r="C71" i="8"/>
  <c r="D221" i="29"/>
  <c r="D49" i="29"/>
  <c r="G71" i="8"/>
  <c r="H221" i="29"/>
  <c r="X221" i="29" s="1"/>
  <c r="H49" i="29"/>
  <c r="X49" i="29" s="1"/>
  <c r="C123" i="8"/>
  <c r="D225" i="29"/>
  <c r="D53" i="29"/>
  <c r="G123" i="8"/>
  <c r="H225" i="29"/>
  <c r="X225" i="29" s="1"/>
  <c r="AB225" i="29" s="1"/>
  <c r="H53" i="29"/>
  <c r="X53" i="29" s="1"/>
  <c r="AB53" i="29" s="1"/>
  <c r="C62" i="8"/>
  <c r="D229" i="29"/>
  <c r="D57" i="29"/>
  <c r="G62" i="8"/>
  <c r="H229" i="29"/>
  <c r="X229" i="29" s="1"/>
  <c r="H57" i="29"/>
  <c r="X57" i="29" s="1"/>
  <c r="C105" i="8"/>
  <c r="D233" i="29"/>
  <c r="D61" i="29"/>
  <c r="G105" i="8"/>
  <c r="H233" i="29"/>
  <c r="X233" i="29" s="1"/>
  <c r="H61" i="29"/>
  <c r="X61" i="29" s="1"/>
  <c r="D269" i="29"/>
  <c r="D97" i="29"/>
  <c r="H269" i="29"/>
  <c r="X269" i="29" s="1"/>
  <c r="H97" i="29"/>
  <c r="X97" i="29" s="1"/>
  <c r="D277" i="29"/>
  <c r="D105" i="29"/>
  <c r="H277" i="29"/>
  <c r="H105" i="29"/>
  <c r="X105" i="29" s="1"/>
  <c r="D285" i="29"/>
  <c r="D113" i="29"/>
  <c r="H285" i="29"/>
  <c r="H113" i="29"/>
  <c r="X113" i="29" s="1"/>
  <c r="D301" i="29"/>
  <c r="D129" i="29"/>
  <c r="H301" i="29"/>
  <c r="H129" i="29"/>
  <c r="X129" i="29" s="1"/>
  <c r="C108" i="8"/>
  <c r="D253" i="29"/>
  <c r="D81" i="29"/>
  <c r="G108" i="8"/>
  <c r="H253" i="29"/>
  <c r="X253" i="29" s="1"/>
  <c r="H81" i="29"/>
  <c r="X81" i="29" s="1"/>
  <c r="D281" i="29"/>
  <c r="D109" i="29"/>
  <c r="H281" i="29"/>
  <c r="H109" i="29"/>
  <c r="X109" i="29" s="1"/>
  <c r="D289" i="29"/>
  <c r="D117" i="29"/>
  <c r="H289" i="29"/>
  <c r="H117" i="29"/>
  <c r="X117" i="29" s="1"/>
  <c r="B75" i="8"/>
  <c r="C249" i="29"/>
  <c r="C77" i="29"/>
  <c r="B143" i="8"/>
  <c r="C241" i="29"/>
  <c r="C69" i="29"/>
  <c r="C265" i="29"/>
  <c r="C93" i="29"/>
  <c r="B123" i="8"/>
  <c r="C225" i="29"/>
  <c r="C53" i="29"/>
  <c r="C277" i="29"/>
  <c r="C105" i="29"/>
  <c r="C281" i="29"/>
  <c r="C109" i="29"/>
  <c r="F292" i="29"/>
  <c r="F120" i="29"/>
  <c r="G195" i="29"/>
  <c r="Y195" i="29" s="1"/>
  <c r="AB195" i="29" s="1"/>
  <c r="G23" i="29"/>
  <c r="Y23" i="29" s="1"/>
  <c r="Z23" i="29" s="1"/>
  <c r="G263" i="29"/>
  <c r="Y263" i="29" s="1"/>
  <c r="Z263" i="29" s="1"/>
  <c r="G91" i="29"/>
  <c r="Y91" i="29" s="1"/>
  <c r="AB91" i="29" s="1"/>
  <c r="C184" i="29"/>
  <c r="C12" i="29"/>
  <c r="C196" i="29"/>
  <c r="C24" i="29"/>
  <c r="C299" i="29"/>
  <c r="C127" i="29"/>
  <c r="AB179" i="29"/>
  <c r="Z179" i="29"/>
  <c r="AB175" i="29"/>
  <c r="Z175" i="29"/>
  <c r="AB176" i="29"/>
  <c r="Z176" i="29"/>
  <c r="Z138" i="29"/>
  <c r="AB138" i="29"/>
  <c r="Z139" i="29"/>
  <c r="AB139" i="29"/>
  <c r="Z140" i="29"/>
  <c r="AB140" i="29"/>
  <c r="Z266" i="29"/>
  <c r="AB266" i="29"/>
  <c r="AB258" i="29"/>
  <c r="Z258" i="29"/>
  <c r="Z250" i="29"/>
  <c r="AB250" i="29"/>
  <c r="AB242" i="29"/>
  <c r="Z242" i="29"/>
  <c r="Z218" i="29"/>
  <c r="AB218" i="29"/>
  <c r="Z206" i="29"/>
  <c r="AB206" i="29"/>
  <c r="AB210" i="29"/>
  <c r="Z210" i="29"/>
  <c r="AB198" i="29"/>
  <c r="Z198" i="29"/>
  <c r="Z190" i="29"/>
  <c r="AB190" i="29"/>
  <c r="AB182" i="29"/>
  <c r="Z182" i="29"/>
  <c r="Z166" i="29"/>
  <c r="AB166" i="29"/>
  <c r="Z158" i="29"/>
  <c r="AB158" i="29"/>
  <c r="Z150" i="29"/>
  <c r="AB150" i="29"/>
  <c r="Z142" i="29"/>
  <c r="AB142" i="29"/>
  <c r="Z134" i="29"/>
  <c r="AB134" i="29"/>
  <c r="Z126" i="29"/>
  <c r="AB118" i="29"/>
  <c r="Z118" i="29"/>
  <c r="AB110" i="29"/>
  <c r="Z110" i="29"/>
  <c r="Z207" i="29"/>
  <c r="AB207" i="29"/>
  <c r="Z199" i="29"/>
  <c r="AB191" i="29"/>
  <c r="Z191" i="29"/>
  <c r="AB183" i="29"/>
  <c r="Z183" i="29"/>
  <c r="Z167" i="29"/>
  <c r="AB167" i="29"/>
  <c r="Z159" i="29"/>
  <c r="AB159" i="29"/>
  <c r="Z151" i="29"/>
  <c r="AB151" i="29"/>
  <c r="Z143" i="29"/>
  <c r="AB143" i="29"/>
  <c r="Z135" i="29"/>
  <c r="AB135" i="29"/>
  <c r="AB119" i="29"/>
  <c r="Z119" i="29"/>
  <c r="Z103" i="29"/>
  <c r="AB103" i="29"/>
  <c r="Z95" i="29"/>
  <c r="AB95" i="29"/>
  <c r="AB87" i="29"/>
  <c r="Z87" i="29"/>
  <c r="AB79" i="29"/>
  <c r="Z79" i="29"/>
  <c r="AB71" i="29"/>
  <c r="Z71" i="29"/>
  <c r="AB63" i="29"/>
  <c r="Z63" i="29"/>
  <c r="Z104" i="29"/>
  <c r="AB104" i="29"/>
  <c r="AB96" i="29"/>
  <c r="Z96" i="29"/>
  <c r="AB88" i="29"/>
  <c r="Z88" i="29"/>
  <c r="Z72" i="29"/>
  <c r="AB72" i="29"/>
  <c r="Z64" i="29"/>
  <c r="AB268" i="29"/>
  <c r="Z268" i="29"/>
  <c r="AB260" i="29"/>
  <c r="Z260" i="29"/>
  <c r="AB252" i="29"/>
  <c r="Z252" i="29"/>
  <c r="AB244" i="29"/>
  <c r="Z244" i="29"/>
  <c r="AB228" i="29"/>
  <c r="Z228" i="29"/>
  <c r="AB220" i="29"/>
  <c r="Z220" i="29"/>
  <c r="AB212" i="29"/>
  <c r="Z212" i="29"/>
  <c r="AB267" i="29"/>
  <c r="Z267" i="29"/>
  <c r="Z259" i="29"/>
  <c r="AB259" i="29"/>
  <c r="Z251" i="29"/>
  <c r="AB251" i="29"/>
  <c r="AB243" i="29"/>
  <c r="Z243" i="29"/>
  <c r="Z227" i="29"/>
  <c r="AB227" i="29"/>
  <c r="AB219" i="29"/>
  <c r="Z219" i="29"/>
  <c r="AB211" i="29"/>
  <c r="Z211" i="29"/>
  <c r="AB200" i="29"/>
  <c r="Z200" i="29"/>
  <c r="AB168" i="29"/>
  <c r="Z168" i="29"/>
  <c r="AB160" i="29"/>
  <c r="Z160" i="29"/>
  <c r="Z152" i="29"/>
  <c r="AB152" i="29"/>
  <c r="Z144" i="29"/>
  <c r="AB144" i="29"/>
  <c r="Z136" i="29"/>
  <c r="AB136" i="29"/>
  <c r="Z128" i="29"/>
  <c r="AB128" i="29"/>
  <c r="AB112" i="29"/>
  <c r="Z112" i="29"/>
  <c r="Z169" i="29"/>
  <c r="AB169" i="29"/>
  <c r="AB161" i="29"/>
  <c r="AB153" i="29"/>
  <c r="AB98" i="29"/>
  <c r="Z98" i="29"/>
  <c r="Z90" i="29"/>
  <c r="AB90" i="29"/>
  <c r="Z82" i="29"/>
  <c r="AB82" i="29"/>
  <c r="Z74" i="29"/>
  <c r="AB74" i="29"/>
  <c r="Z66" i="29"/>
  <c r="AB66" i="29"/>
  <c r="AB208" i="29"/>
  <c r="Z208" i="29"/>
  <c r="Z262" i="29"/>
  <c r="AB262" i="29"/>
  <c r="AB254" i="29"/>
  <c r="Z254" i="29"/>
  <c r="AB246" i="29"/>
  <c r="Z246" i="29"/>
  <c r="Z238" i="29"/>
  <c r="AB238" i="29"/>
  <c r="AB230" i="29"/>
  <c r="Z230" i="29"/>
  <c r="Z222" i="29"/>
  <c r="AB222" i="29"/>
  <c r="AB214" i="29"/>
  <c r="Z214" i="29"/>
  <c r="AB194" i="29"/>
  <c r="Z194" i="29"/>
  <c r="Z186" i="29"/>
  <c r="AB186" i="29"/>
  <c r="AB170" i="29"/>
  <c r="Z170" i="29"/>
  <c r="Z162" i="29"/>
  <c r="AB162" i="29"/>
  <c r="Z154" i="29"/>
  <c r="AB154" i="29"/>
  <c r="Z146" i="29"/>
  <c r="AB146" i="29"/>
  <c r="Z130" i="29"/>
  <c r="AB122" i="29"/>
  <c r="Z122" i="29"/>
  <c r="AB114" i="29"/>
  <c r="Z114" i="29"/>
  <c r="AB106" i="29"/>
  <c r="Z106" i="29"/>
  <c r="AB203" i="29"/>
  <c r="Z203" i="29"/>
  <c r="AB187" i="29"/>
  <c r="Z187" i="29"/>
  <c r="AB171" i="29"/>
  <c r="Z171" i="29"/>
  <c r="AB163" i="29"/>
  <c r="Z163" i="29"/>
  <c r="Z155" i="29"/>
  <c r="AB155" i="29"/>
  <c r="Z147" i="29"/>
  <c r="AB147" i="29"/>
  <c r="Z131" i="29"/>
  <c r="AB131" i="29"/>
  <c r="AB123" i="29"/>
  <c r="Z123" i="29"/>
  <c r="AB115" i="29"/>
  <c r="Z115" i="29"/>
  <c r="AB107" i="29"/>
  <c r="Z107" i="29"/>
  <c r="Z99" i="29"/>
  <c r="AB99" i="29"/>
  <c r="Z83" i="29"/>
  <c r="AB83" i="29"/>
  <c r="Z75" i="29"/>
  <c r="AB75" i="29"/>
  <c r="AB59" i="29"/>
  <c r="Z59" i="29"/>
  <c r="Z100" i="29"/>
  <c r="AB100" i="29"/>
  <c r="Z92" i="29"/>
  <c r="AB92" i="29"/>
  <c r="Z84" i="29"/>
  <c r="AB84" i="29"/>
  <c r="Z68" i="29"/>
  <c r="AB68" i="29"/>
  <c r="Z60" i="29"/>
  <c r="AB60" i="29"/>
  <c r="AB264" i="29"/>
  <c r="Z264" i="29"/>
  <c r="AB256" i="29"/>
  <c r="Z256" i="29"/>
  <c r="Z248" i="29"/>
  <c r="AB248" i="29"/>
  <c r="AB240" i="29"/>
  <c r="Z240" i="29"/>
  <c r="AB232" i="29"/>
  <c r="Z232" i="29"/>
  <c r="AB224" i="29"/>
  <c r="Z224" i="29"/>
  <c r="AB216" i="29"/>
  <c r="Z216" i="29"/>
  <c r="AB204" i="29"/>
  <c r="Z204" i="29"/>
  <c r="AB255" i="29"/>
  <c r="Z255" i="29"/>
  <c r="Z247" i="29"/>
  <c r="AB247" i="29"/>
  <c r="AB239" i="29"/>
  <c r="Z239" i="29"/>
  <c r="AB231" i="29"/>
  <c r="Z231" i="29"/>
  <c r="AB223" i="29"/>
  <c r="Z223" i="29"/>
  <c r="AB188" i="29"/>
  <c r="Z188" i="29"/>
  <c r="AB172" i="29"/>
  <c r="Z172" i="29"/>
  <c r="Z156" i="29"/>
  <c r="AB156" i="29"/>
  <c r="Z148" i="29"/>
  <c r="AB148" i="29"/>
  <c r="Z132" i="29"/>
  <c r="AB132" i="29"/>
  <c r="AB124" i="29"/>
  <c r="Z124" i="29"/>
  <c r="Z116" i="29"/>
  <c r="AB108" i="29"/>
  <c r="Z108" i="29"/>
  <c r="AB165" i="29"/>
  <c r="Z165" i="29"/>
  <c r="Z149" i="29"/>
  <c r="AB149" i="29"/>
  <c r="AB102" i="29"/>
  <c r="Z102" i="29"/>
  <c r="AB94" i="29"/>
  <c r="Z94" i="29"/>
  <c r="Z86" i="29"/>
  <c r="AB86" i="29"/>
  <c r="Z78" i="29"/>
  <c r="AB78" i="29"/>
  <c r="Z70" i="29"/>
  <c r="AB70" i="29"/>
  <c r="Z62" i="29"/>
  <c r="AB62" i="29"/>
  <c r="AB2" i="29"/>
  <c r="Z234" i="29"/>
  <c r="AB234" i="29"/>
  <c r="Z236" i="29"/>
  <c r="AB236" i="29"/>
  <c r="Z235" i="29"/>
  <c r="AB235" i="29"/>
  <c r="AB55" i="29"/>
  <c r="Z55" i="29"/>
  <c r="Z50" i="29"/>
  <c r="AB50" i="29"/>
  <c r="Z51" i="29"/>
  <c r="AB51" i="29"/>
  <c r="Z47" i="29"/>
  <c r="AB47" i="29"/>
  <c r="AB48" i="29"/>
  <c r="Z48" i="29"/>
  <c r="Z46" i="29"/>
  <c r="AB46" i="29"/>
  <c r="Z42" i="29"/>
  <c r="AB42" i="29"/>
  <c r="Z44" i="29"/>
  <c r="AB44" i="29"/>
  <c r="Z39" i="29"/>
  <c r="AB40" i="29"/>
  <c r="Z40" i="29"/>
  <c r="AB38" i="29"/>
  <c r="Z38" i="29"/>
  <c r="Z34" i="29"/>
  <c r="AB34" i="29"/>
  <c r="Z35" i="29"/>
  <c r="AB35" i="29"/>
  <c r="AB36" i="29"/>
  <c r="Z36" i="29"/>
  <c r="Z31" i="29"/>
  <c r="AB32" i="29"/>
  <c r="Z32" i="29"/>
  <c r="AB30" i="29"/>
  <c r="Z30" i="29"/>
  <c r="Z26" i="29"/>
  <c r="AB26" i="29"/>
  <c r="Z27" i="29"/>
  <c r="AB27" i="29"/>
  <c r="Z28" i="29"/>
  <c r="AB28" i="29"/>
  <c r="Z22" i="29"/>
  <c r="AB22" i="29"/>
  <c r="Z18" i="29"/>
  <c r="AB18" i="29"/>
  <c r="Z19" i="29"/>
  <c r="AB19" i="29"/>
  <c r="AB15" i="29"/>
  <c r="Z15" i="29"/>
  <c r="Z16" i="29"/>
  <c r="AB16" i="29"/>
  <c r="AB14" i="29"/>
  <c r="Z14" i="29"/>
  <c r="AB10" i="29"/>
  <c r="Z10" i="29"/>
  <c r="Z7" i="29"/>
  <c r="AB7" i="29"/>
  <c r="AB6" i="29"/>
  <c r="Z6" i="29"/>
  <c r="F5" i="29"/>
  <c r="D208" i="8"/>
  <c r="E5" i="29"/>
  <c r="Y8" i="29"/>
  <c r="Z2" i="29"/>
  <c r="P20" i="23"/>
  <c r="AK20" i="23" s="1"/>
  <c r="D5" i="29"/>
  <c r="O20" i="23"/>
  <c r="AJ20" i="23" s="1"/>
  <c r="C5" i="29"/>
  <c r="O19" i="23"/>
  <c r="P19" i="23"/>
  <c r="AJ18" i="23"/>
  <c r="E208" i="8"/>
  <c r="H208" i="8"/>
  <c r="B208" i="8"/>
  <c r="C36" i="8"/>
  <c r="C79" i="8"/>
  <c r="C137" i="8"/>
  <c r="G132" i="8"/>
  <c r="G8" i="8"/>
  <c r="G106" i="8"/>
  <c r="G189" i="8"/>
  <c r="G37" i="8"/>
  <c r="G12" i="8"/>
  <c r="G99" i="8"/>
  <c r="G187" i="8"/>
  <c r="G199" i="8"/>
  <c r="G145" i="8"/>
  <c r="G204" i="8"/>
  <c r="G113" i="8"/>
  <c r="G21" i="8"/>
  <c r="G207" i="8"/>
  <c r="G89" i="8"/>
  <c r="G3" i="8"/>
  <c r="G134" i="8"/>
  <c r="C142" i="8"/>
  <c r="C181" i="8"/>
  <c r="B145" i="8"/>
  <c r="H42" i="8"/>
  <c r="F42" i="8"/>
  <c r="D42" i="8"/>
  <c r="B42" i="8"/>
  <c r="F39" i="8"/>
  <c r="H36" i="8"/>
  <c r="H79" i="8"/>
  <c r="H137" i="8"/>
  <c r="H132" i="8"/>
  <c r="H8" i="8"/>
  <c r="D106" i="8"/>
  <c r="D37" i="8"/>
  <c r="D12" i="8"/>
  <c r="D99" i="8"/>
  <c r="D187" i="8"/>
  <c r="D199" i="8"/>
  <c r="D145" i="8"/>
  <c r="D204" i="8"/>
  <c r="D113" i="8"/>
  <c r="D21" i="8"/>
  <c r="D207" i="8"/>
  <c r="D89" i="8"/>
  <c r="D3" i="8"/>
  <c r="D134" i="8"/>
  <c r="H67" i="8"/>
  <c r="H142" i="8"/>
  <c r="H181" i="8"/>
  <c r="B99" i="8"/>
  <c r="B89" i="8"/>
  <c r="C39" i="8"/>
  <c r="G39" i="8"/>
  <c r="E36" i="8"/>
  <c r="E79" i="8"/>
  <c r="E137" i="8"/>
  <c r="E132" i="8"/>
  <c r="E8" i="8"/>
  <c r="E106" i="8"/>
  <c r="E189" i="8"/>
  <c r="E37" i="8"/>
  <c r="E12" i="8"/>
  <c r="E99" i="8"/>
  <c r="E187" i="8"/>
  <c r="E199" i="8"/>
  <c r="E145" i="8"/>
  <c r="E204" i="8"/>
  <c r="E113" i="8"/>
  <c r="E21" i="8"/>
  <c r="E207" i="8"/>
  <c r="E89" i="8"/>
  <c r="E3" i="8"/>
  <c r="E134" i="8"/>
  <c r="E67" i="8"/>
  <c r="E142" i="8"/>
  <c r="E181" i="8"/>
  <c r="B36" i="8"/>
  <c r="B189" i="8"/>
  <c r="B187" i="8"/>
  <c r="B113" i="8"/>
  <c r="B3" i="8"/>
  <c r="B67" i="8"/>
  <c r="E39" i="8"/>
  <c r="G36" i="8"/>
  <c r="G79" i="8"/>
  <c r="G137" i="8"/>
  <c r="C132" i="8"/>
  <c r="C8" i="8"/>
  <c r="C106" i="8"/>
  <c r="C189" i="8"/>
  <c r="C37" i="8"/>
  <c r="C12" i="8"/>
  <c r="C99" i="8"/>
  <c r="C187" i="8"/>
  <c r="C199" i="8"/>
  <c r="C145" i="8"/>
  <c r="C204" i="8"/>
  <c r="C113" i="8"/>
  <c r="C21" i="8"/>
  <c r="C207" i="8"/>
  <c r="C89" i="8"/>
  <c r="C3" i="8"/>
  <c r="C134" i="8"/>
  <c r="C67" i="8"/>
  <c r="G67" i="8"/>
  <c r="G142" i="8"/>
  <c r="G181" i="8"/>
  <c r="B132" i="8"/>
  <c r="B12" i="8"/>
  <c r="B207" i="8"/>
  <c r="B181" i="8"/>
  <c r="G42" i="8"/>
  <c r="E42" i="8"/>
  <c r="C42" i="8"/>
  <c r="D36" i="8"/>
  <c r="D79" i="8"/>
  <c r="D137" i="8"/>
  <c r="D132" i="8"/>
  <c r="D8" i="8"/>
  <c r="H106" i="8"/>
  <c r="D189" i="8"/>
  <c r="H189" i="8"/>
  <c r="H37" i="8"/>
  <c r="H12" i="8"/>
  <c r="H99" i="8"/>
  <c r="H187" i="8"/>
  <c r="H199" i="8"/>
  <c r="H145" i="8"/>
  <c r="H204" i="8"/>
  <c r="H113" i="8"/>
  <c r="H21" i="8"/>
  <c r="H207" i="8"/>
  <c r="H89" i="8"/>
  <c r="H3" i="8"/>
  <c r="H134" i="8"/>
  <c r="D67" i="8"/>
  <c r="D142" i="8"/>
  <c r="D181" i="8"/>
  <c r="B8" i="8"/>
  <c r="B106" i="8"/>
  <c r="B204" i="8"/>
  <c r="D39" i="8"/>
  <c r="H39" i="8"/>
  <c r="F36" i="8"/>
  <c r="F79" i="8"/>
  <c r="F137" i="8"/>
  <c r="F132" i="8"/>
  <c r="F8" i="8"/>
  <c r="F106" i="8"/>
  <c r="F189" i="8"/>
  <c r="F37" i="8"/>
  <c r="F12" i="8"/>
  <c r="F99" i="8"/>
  <c r="F187" i="8"/>
  <c r="F199" i="8"/>
  <c r="F145" i="8"/>
  <c r="F204" i="8"/>
  <c r="F113" i="8"/>
  <c r="F21" i="8"/>
  <c r="F207" i="8"/>
  <c r="F89" i="8"/>
  <c r="F3" i="8"/>
  <c r="F134" i="8"/>
  <c r="F67" i="8"/>
  <c r="F142" i="8"/>
  <c r="F181" i="8"/>
  <c r="B39" i="8"/>
  <c r="B137" i="8"/>
  <c r="B37" i="8"/>
  <c r="B199" i="8"/>
  <c r="B21" i="8"/>
  <c r="B134" i="8"/>
  <c r="B142" i="8"/>
  <c r="B79" i="8"/>
  <c r="C208" i="8"/>
  <c r="G208" i="8"/>
  <c r="I20" i="23"/>
  <c r="AA20" i="23" s="1"/>
  <c r="I19" i="23"/>
  <c r="J20" i="23"/>
  <c r="AC20" i="23" s="1"/>
  <c r="J19" i="23"/>
  <c r="I30" i="23"/>
  <c r="H148" i="8"/>
  <c r="G148" i="8"/>
  <c r="F148" i="8"/>
  <c r="E148" i="8"/>
  <c r="D148" i="8"/>
  <c r="C148" i="8"/>
  <c r="B148" i="8"/>
  <c r="H174" i="8"/>
  <c r="G174" i="8"/>
  <c r="F174" i="8"/>
  <c r="E174" i="8"/>
  <c r="D174" i="8"/>
  <c r="C174" i="8"/>
  <c r="B174" i="8"/>
  <c r="H188" i="8"/>
  <c r="G188" i="8"/>
  <c r="F188" i="8"/>
  <c r="E188" i="8"/>
  <c r="D188" i="8"/>
  <c r="C188" i="8"/>
  <c r="B188" i="8"/>
  <c r="G169" i="8"/>
  <c r="F169" i="8"/>
  <c r="E169" i="8"/>
  <c r="D169" i="8"/>
  <c r="C169" i="8"/>
  <c r="B114" i="8"/>
  <c r="H57" i="8"/>
  <c r="G57" i="8"/>
  <c r="F57" i="8"/>
  <c r="E57" i="8"/>
  <c r="D57" i="8"/>
  <c r="C57" i="8"/>
  <c r="B57" i="8"/>
  <c r="H69" i="8"/>
  <c r="G69" i="8"/>
  <c r="F69" i="8"/>
  <c r="E69" i="8"/>
  <c r="D69" i="8"/>
  <c r="C69" i="8"/>
  <c r="B69" i="8"/>
  <c r="H166" i="8"/>
  <c r="G166" i="8"/>
  <c r="F166" i="8"/>
  <c r="E166" i="8"/>
  <c r="D166" i="8"/>
  <c r="C166" i="8"/>
  <c r="B166" i="8"/>
  <c r="H196" i="8"/>
  <c r="G196" i="8"/>
  <c r="F196" i="8"/>
  <c r="E196" i="8"/>
  <c r="D196" i="8"/>
  <c r="C196" i="8"/>
  <c r="D29" i="8"/>
  <c r="E29" i="8"/>
  <c r="F29" i="8"/>
  <c r="G29" i="8"/>
  <c r="H29" i="8"/>
  <c r="D144" i="8"/>
  <c r="E144" i="8"/>
  <c r="F144" i="8"/>
  <c r="G144" i="8"/>
  <c r="H144" i="8"/>
  <c r="D28" i="4"/>
  <c r="AB157" i="29" l="1"/>
  <c r="AB76" i="29"/>
  <c r="AB164" i="29"/>
  <c r="Z111" i="29"/>
  <c r="AB133" i="29"/>
  <c r="Z76" i="29"/>
  <c r="AB5" i="29"/>
  <c r="Z157" i="29"/>
  <c r="Z161" i="29"/>
  <c r="Z141" i="29"/>
  <c r="AB80" i="29"/>
  <c r="Z145" i="29"/>
  <c r="Z153" i="29"/>
  <c r="AB58" i="29"/>
  <c r="AB145" i="29"/>
  <c r="Z80" i="29"/>
  <c r="AB173" i="29"/>
  <c r="Z137" i="29"/>
  <c r="Z164" i="29"/>
  <c r="Z173" i="29"/>
  <c r="Z67" i="29"/>
  <c r="AB137" i="29"/>
  <c r="AB9" i="29"/>
  <c r="AB56" i="29"/>
  <c r="Z133" i="29"/>
  <c r="AI38" i="40"/>
  <c r="AI33" i="40"/>
  <c r="AG21" i="41"/>
  <c r="AI13" i="40"/>
  <c r="AB11" i="29"/>
  <c r="AB52" i="29"/>
  <c r="AK4" i="41"/>
  <c r="AJ21" i="41"/>
  <c r="AL4" i="41"/>
  <c r="AJ22" i="41"/>
  <c r="Z4" i="29"/>
  <c r="O30" i="23"/>
  <c r="AB202" i="29"/>
  <c r="AB178" i="29"/>
  <c r="AB174" i="29"/>
  <c r="AB120" i="29"/>
  <c r="Z24" i="29"/>
  <c r="Z29" i="29"/>
  <c r="Z215" i="29"/>
  <c r="Z184" i="29"/>
  <c r="Z195" i="29"/>
  <c r="Z121" i="29"/>
  <c r="AB125" i="29"/>
  <c r="Z54" i="29"/>
  <c r="AB249" i="29"/>
  <c r="AB193" i="29"/>
  <c r="Z45" i="29"/>
  <c r="AB185" i="29"/>
  <c r="AB257" i="29"/>
  <c r="Z237" i="29"/>
  <c r="AB12" i="29"/>
  <c r="Z73" i="29"/>
  <c r="Z53" i="29"/>
  <c r="AB269" i="29"/>
  <c r="AB209" i="29"/>
  <c r="AB196" i="29"/>
  <c r="AB229" i="29"/>
  <c r="AB205" i="29"/>
  <c r="AB213" i="29"/>
  <c r="AB85" i="29"/>
  <c r="AB45" i="29"/>
  <c r="AB292" i="29"/>
  <c r="AB97" i="29"/>
  <c r="Z37" i="29"/>
  <c r="Z192" i="29"/>
  <c r="Z226" i="29"/>
  <c r="Z301" i="29"/>
  <c r="X301" i="29"/>
  <c r="AB301" i="29" s="1"/>
  <c r="Z285" i="29"/>
  <c r="X285" i="29"/>
  <c r="AB285" i="29" s="1"/>
  <c r="Z277" i="29"/>
  <c r="X277" i="29"/>
  <c r="AB277" i="29" s="1"/>
  <c r="X297" i="29"/>
  <c r="AB297" i="29" s="1"/>
  <c r="Z297" i="29"/>
  <c r="X293" i="29"/>
  <c r="AB293" i="29" s="1"/>
  <c r="Z293" i="29"/>
  <c r="AB17" i="29"/>
  <c r="Z292" i="29"/>
  <c r="AB299" i="29"/>
  <c r="X289" i="29"/>
  <c r="AB289" i="29" s="1"/>
  <c r="Z289" i="29"/>
  <c r="X281" i="29"/>
  <c r="AB281" i="29" s="1"/>
  <c r="Z281" i="29"/>
  <c r="X273" i="29"/>
  <c r="AB273" i="29" s="1"/>
  <c r="Z273" i="29"/>
  <c r="AB237" i="29"/>
  <c r="AB43" i="29"/>
  <c r="Z213" i="29"/>
  <c r="AB101" i="29"/>
  <c r="AB77" i="29"/>
  <c r="AB21" i="29"/>
  <c r="Z25" i="29"/>
  <c r="Z69" i="29"/>
  <c r="AB177" i="29"/>
  <c r="Z101" i="29"/>
  <c r="Z225" i="29"/>
  <c r="Z177" i="29"/>
  <c r="AB117" i="29"/>
  <c r="AB109" i="29"/>
  <c r="AB81" i="29"/>
  <c r="AB49" i="29"/>
  <c r="AB25" i="29"/>
  <c r="AB69" i="29"/>
  <c r="Z17" i="29"/>
  <c r="Z5" i="29"/>
  <c r="Z20" i="29"/>
  <c r="Z91" i="29"/>
  <c r="Z245" i="29"/>
  <c r="Z265" i="29"/>
  <c r="Z77" i="29"/>
  <c r="Z201" i="29"/>
  <c r="AB217" i="29"/>
  <c r="Z21" i="29"/>
  <c r="AB189" i="29"/>
  <c r="Z269" i="29"/>
  <c r="Z233" i="29"/>
  <c r="Z209" i="29"/>
  <c r="AB265" i="29"/>
  <c r="Z261" i="29"/>
  <c r="Z205" i="29"/>
  <c r="Z185" i="29"/>
  <c r="AB127" i="29"/>
  <c r="AB57" i="29"/>
  <c r="AB33" i="29"/>
  <c r="AB65" i="29"/>
  <c r="Z41" i="29"/>
  <c r="Z229" i="29"/>
  <c r="AB261" i="29"/>
  <c r="Z217" i="29"/>
  <c r="AB233" i="29"/>
  <c r="AB23" i="29"/>
  <c r="AB13" i="29"/>
  <c r="AB253" i="29"/>
  <c r="AB129" i="29"/>
  <c r="Z113" i="29"/>
  <c r="Z105" i="29"/>
  <c r="Z97" i="29"/>
  <c r="Z61" i="29"/>
  <c r="AB37" i="29"/>
  <c r="Z125" i="29"/>
  <c r="AB121" i="29"/>
  <c r="Z93" i="29"/>
  <c r="Z89" i="29"/>
  <c r="Z33" i="29"/>
  <c r="AB41" i="29"/>
  <c r="Z57" i="29"/>
  <c r="Z85" i="29"/>
  <c r="Z189" i="29"/>
  <c r="AB105" i="29"/>
  <c r="Z65" i="29"/>
  <c r="AB89" i="29"/>
  <c r="AB113" i="29"/>
  <c r="Z129" i="29"/>
  <c r="Z180" i="29"/>
  <c r="Z49" i="29"/>
  <c r="AB61" i="29"/>
  <c r="AB93" i="29"/>
  <c r="Z181" i="29"/>
  <c r="Z13" i="29"/>
  <c r="Z117" i="29"/>
  <c r="Z193" i="29"/>
  <c r="Z249" i="29"/>
  <c r="AB221" i="29"/>
  <c r="AB197" i="29"/>
  <c r="AB241" i="29"/>
  <c r="AB181" i="29"/>
  <c r="Z257" i="29"/>
  <c r="Z197" i="29"/>
  <c r="Z221" i="29"/>
  <c r="Z241" i="29"/>
  <c r="Z253" i="29"/>
  <c r="AB263" i="29"/>
  <c r="Z109" i="29"/>
  <c r="Z81" i="29"/>
  <c r="X8" i="29"/>
  <c r="AB8" i="29" s="1"/>
  <c r="Z8" i="29"/>
  <c r="Z9" i="29"/>
  <c r="B29" i="8"/>
  <c r="C29" i="8"/>
  <c r="C144" i="8"/>
  <c r="B144" i="8"/>
  <c r="K19" i="23"/>
  <c r="L19" i="23"/>
  <c r="L20" i="23"/>
  <c r="AF20" i="23" s="1"/>
  <c r="K20" i="23"/>
  <c r="AD20" i="23" s="1"/>
  <c r="M19" i="23"/>
  <c r="N19" i="23"/>
  <c r="N20" i="23"/>
  <c r="AH20" i="23" s="1"/>
  <c r="M20" i="23"/>
  <c r="AG20" i="23" s="1"/>
  <c r="A2" i="4"/>
  <c r="A6" i="4"/>
  <c r="A10" i="4"/>
  <c r="A14" i="4"/>
  <c r="A18" i="4"/>
  <c r="A22" i="4"/>
  <c r="A26" i="4"/>
  <c r="A30" i="4"/>
  <c r="A34" i="4"/>
  <c r="A38" i="4"/>
  <c r="A42" i="4"/>
  <c r="A46" i="4"/>
  <c r="A50" i="4"/>
  <c r="A54" i="4"/>
  <c r="A58" i="4"/>
  <c r="A63" i="4"/>
  <c r="A67" i="4"/>
  <c r="A71" i="4"/>
  <c r="A75" i="4"/>
  <c r="A79" i="4"/>
  <c r="A83" i="4"/>
  <c r="A87" i="4"/>
  <c r="A91" i="4"/>
  <c r="A95" i="4"/>
  <c r="A99" i="4"/>
  <c r="A103" i="4"/>
  <c r="A107" i="4"/>
  <c r="A111" i="4"/>
  <c r="A115" i="4"/>
  <c r="A119" i="4"/>
  <c r="A124" i="4"/>
  <c r="A128" i="4"/>
  <c r="A132" i="4"/>
  <c r="A136" i="4"/>
  <c r="A140" i="4"/>
  <c r="A144" i="4"/>
  <c r="A148" i="4"/>
  <c r="A152" i="4"/>
  <c r="A156" i="4"/>
  <c r="A160" i="4"/>
  <c r="A164" i="4"/>
  <c r="A168" i="4"/>
  <c r="A172" i="4"/>
  <c r="A176" i="4"/>
  <c r="A180" i="4"/>
  <c r="A185" i="4"/>
  <c r="A189" i="4"/>
  <c r="A193" i="4"/>
  <c r="A197" i="4"/>
  <c r="A201" i="4"/>
  <c r="A205" i="4"/>
  <c r="A209" i="4"/>
  <c r="A213" i="4"/>
  <c r="A217" i="4"/>
  <c r="A221" i="4"/>
  <c r="A225" i="4"/>
  <c r="A229" i="4"/>
  <c r="A233" i="4"/>
  <c r="A237" i="4"/>
  <c r="A241" i="4"/>
  <c r="A246" i="4"/>
  <c r="A250" i="4"/>
  <c r="A254" i="4"/>
  <c r="A258" i="4"/>
  <c r="A262" i="4"/>
  <c r="A266" i="4"/>
  <c r="A270" i="4"/>
  <c r="A274" i="4"/>
  <c r="A278" i="4"/>
  <c r="A282" i="4"/>
  <c r="A286" i="4"/>
  <c r="A290" i="4"/>
  <c r="A294" i="4"/>
  <c r="A298" i="4"/>
  <c r="A302" i="4"/>
  <c r="D159" i="4"/>
  <c r="D304" i="4"/>
  <c r="D303" i="4"/>
  <c r="D302" i="4"/>
  <c r="C2" i="4"/>
  <c r="C6" i="4"/>
  <c r="C10" i="4"/>
  <c r="C14" i="4"/>
  <c r="C18" i="4"/>
  <c r="C22" i="4"/>
  <c r="C26" i="4"/>
  <c r="C30" i="4"/>
  <c r="C34" i="4"/>
  <c r="C38" i="4"/>
  <c r="C42" i="4"/>
  <c r="C46" i="4"/>
  <c r="C50" i="4"/>
  <c r="C54" i="4"/>
  <c r="C58" i="4"/>
  <c r="C63" i="4"/>
  <c r="C67" i="4"/>
  <c r="C71" i="4"/>
  <c r="C75" i="4"/>
  <c r="C79" i="4"/>
  <c r="C83" i="4"/>
  <c r="C87" i="4"/>
  <c r="C91" i="4"/>
  <c r="C95" i="4"/>
  <c r="C99" i="4"/>
  <c r="C103" i="4"/>
  <c r="C107" i="4"/>
  <c r="C111" i="4"/>
  <c r="C115" i="4"/>
  <c r="C119" i="4"/>
  <c r="C124" i="4"/>
  <c r="C128" i="4"/>
  <c r="C132" i="4"/>
  <c r="C136" i="4"/>
  <c r="C140" i="4"/>
  <c r="C144" i="4"/>
  <c r="C148" i="4"/>
  <c r="C152" i="4"/>
  <c r="C156" i="4"/>
  <c r="C160" i="4"/>
  <c r="C164" i="4"/>
  <c r="C168" i="4"/>
  <c r="C172" i="4"/>
  <c r="C176" i="4"/>
  <c r="C180" i="4"/>
  <c r="C185" i="4"/>
  <c r="C189" i="4"/>
  <c r="C193" i="4"/>
  <c r="C197" i="4"/>
  <c r="C201" i="4"/>
  <c r="C205" i="4"/>
  <c r="C209" i="4"/>
  <c r="C213" i="4"/>
  <c r="C217" i="4"/>
  <c r="C221" i="4"/>
  <c r="C225" i="4"/>
  <c r="C229" i="4"/>
  <c r="C233" i="4"/>
  <c r="C237" i="4"/>
  <c r="C241" i="4"/>
  <c r="C246" i="4"/>
  <c r="C250" i="4"/>
  <c r="C254" i="4"/>
  <c r="C258" i="4"/>
  <c r="C262" i="4"/>
  <c r="C266" i="4"/>
  <c r="C270" i="4"/>
  <c r="C274" i="4"/>
  <c r="C278" i="4"/>
  <c r="C282" i="4"/>
  <c r="C286" i="4"/>
  <c r="C290" i="4"/>
  <c r="C294" i="4"/>
  <c r="C298" i="4"/>
  <c r="C302" i="4"/>
  <c r="B298" i="4"/>
  <c r="B294" i="4"/>
  <c r="B290" i="4"/>
  <c r="B286" i="4"/>
  <c r="B282" i="4"/>
  <c r="B278" i="4"/>
  <c r="B274" i="4"/>
  <c r="B270" i="4"/>
  <c r="B266" i="4"/>
  <c r="B262" i="4"/>
  <c r="B258" i="4"/>
  <c r="B254" i="4"/>
  <c r="B250" i="4"/>
  <c r="B246" i="4"/>
  <c r="B241" i="4"/>
  <c r="B237" i="4"/>
  <c r="B233" i="4"/>
  <c r="B229" i="4"/>
  <c r="B225" i="4"/>
  <c r="B221" i="4"/>
  <c r="B217" i="4"/>
  <c r="B213" i="4"/>
  <c r="B209" i="4"/>
  <c r="B205" i="4"/>
  <c r="B201" i="4"/>
  <c r="B197" i="4"/>
  <c r="B193" i="4"/>
  <c r="B189" i="4"/>
  <c r="B185" i="4"/>
  <c r="B180" i="4"/>
  <c r="B176" i="4"/>
  <c r="B172" i="4"/>
  <c r="B168" i="4"/>
  <c r="B164" i="4"/>
  <c r="B160" i="4"/>
  <c r="B156" i="4"/>
  <c r="B152" i="4"/>
  <c r="B148" i="4"/>
  <c r="B144" i="4"/>
  <c r="B140" i="4"/>
  <c r="B136" i="4"/>
  <c r="B132" i="4"/>
  <c r="B128" i="4"/>
  <c r="B124" i="4"/>
  <c r="B119" i="4"/>
  <c r="B115" i="4"/>
  <c r="B111" i="4"/>
  <c r="B107" i="4"/>
  <c r="B103" i="4"/>
  <c r="B99" i="4"/>
  <c r="B95" i="4"/>
  <c r="B91" i="4"/>
  <c r="B87" i="4"/>
  <c r="B83" i="4"/>
  <c r="B79" i="4"/>
  <c r="B75" i="4"/>
  <c r="B71" i="4"/>
  <c r="B67" i="4"/>
  <c r="B63" i="4"/>
  <c r="B58" i="4"/>
  <c r="B54" i="4"/>
  <c r="B50" i="4"/>
  <c r="B46" i="4"/>
  <c r="B42" i="4"/>
  <c r="B38" i="4"/>
  <c r="B34" i="4"/>
  <c r="B30" i="4"/>
  <c r="B26" i="4"/>
  <c r="B22" i="4"/>
  <c r="B18" i="4"/>
  <c r="B302" i="4"/>
  <c r="B14" i="4"/>
  <c r="B10" i="4"/>
  <c r="B6" i="4"/>
  <c r="B2" i="4"/>
  <c r="D300" i="4"/>
  <c r="D299" i="4"/>
  <c r="D298" i="4"/>
  <c r="D296" i="4"/>
  <c r="D295" i="4"/>
  <c r="D294" i="4"/>
  <c r="D290" i="4"/>
  <c r="D291" i="4"/>
  <c r="D292" i="4"/>
  <c r="D288" i="4"/>
  <c r="D287" i="4"/>
  <c r="D286" i="4"/>
  <c r="D284" i="4"/>
  <c r="D283" i="4"/>
  <c r="D282" i="4"/>
  <c r="D280" i="4"/>
  <c r="D279" i="4"/>
  <c r="D278" i="4"/>
  <c r="D276" i="4"/>
  <c r="D275" i="4"/>
  <c r="D274" i="4"/>
  <c r="D272" i="4"/>
  <c r="D271" i="4"/>
  <c r="D270" i="4"/>
  <c r="D268" i="4"/>
  <c r="D267" i="4"/>
  <c r="D266" i="4"/>
  <c r="D264" i="4"/>
  <c r="D263" i="4"/>
  <c r="D262" i="4"/>
  <c r="D260" i="4"/>
  <c r="D259" i="4"/>
  <c r="D258" i="4"/>
  <c r="D256" i="4"/>
  <c r="D255" i="4"/>
  <c r="D254" i="4"/>
  <c r="D252" i="4"/>
  <c r="D251" i="4"/>
  <c r="D250" i="4"/>
  <c r="D248" i="4"/>
  <c r="D247" i="4"/>
  <c r="D246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2" i="4"/>
  <c r="D134" i="4"/>
  <c r="D133" i="4"/>
  <c r="D131" i="4"/>
  <c r="D130" i="4"/>
  <c r="D129" i="4"/>
  <c r="D128" i="4"/>
  <c r="D127" i="4"/>
  <c r="D126" i="4"/>
  <c r="D125" i="4"/>
  <c r="D124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M30" i="23" l="1"/>
  <c r="K30" i="23"/>
  <c r="AC269" i="29"/>
  <c r="AA269" i="29"/>
  <c r="AA17" i="29"/>
  <c r="AC291" i="29"/>
  <c r="AC261" i="29"/>
  <c r="AC256" i="29"/>
  <c r="AA274" i="29"/>
  <c r="AC254" i="29"/>
  <c r="AC255" i="29"/>
  <c r="AA296" i="29"/>
  <c r="AA280" i="29"/>
  <c r="AC292" i="29"/>
  <c r="AC287" i="29"/>
  <c r="AA272" i="29"/>
  <c r="AC274" i="29"/>
  <c r="AC289" i="29"/>
  <c r="AA292" i="29"/>
  <c r="AA295" i="29"/>
  <c r="AA282" i="29"/>
  <c r="AA286" i="29"/>
  <c r="AA276" i="29"/>
  <c r="AA293" i="29"/>
  <c r="AC277" i="29"/>
  <c r="AC301" i="29"/>
  <c r="AC276" i="29"/>
  <c r="AC278" i="29"/>
  <c r="AA291" i="29"/>
  <c r="AA270" i="29"/>
  <c r="AC271" i="29"/>
  <c r="AC295" i="29"/>
  <c r="AC280" i="29"/>
  <c r="AA289" i="29"/>
  <c r="AC299" i="29"/>
  <c r="AC290" i="29"/>
  <c r="AC298" i="29"/>
  <c r="AA294" i="29"/>
  <c r="AC283" i="29"/>
  <c r="AC297" i="29"/>
  <c r="AA285" i="29"/>
  <c r="AC284" i="29"/>
  <c r="AC288" i="29"/>
  <c r="AC17" i="29"/>
  <c r="AA287" i="29"/>
  <c r="AC270" i="29"/>
  <c r="AC273" i="29"/>
  <c r="AC300" i="29"/>
  <c r="AA275" i="29"/>
  <c r="AC281" i="29"/>
  <c r="AA300" i="29"/>
  <c r="AA298" i="29"/>
  <c r="AA290" i="29"/>
  <c r="AC294" i="29"/>
  <c r="AA284" i="29"/>
  <c r="AC286" i="29"/>
  <c r="AA297" i="29"/>
  <c r="AC285" i="29"/>
  <c r="AA299" i="29"/>
  <c r="AC272" i="29"/>
  <c r="AA271" i="29"/>
  <c r="AA283" i="29"/>
  <c r="AA273" i="29"/>
  <c r="AC296" i="29"/>
  <c r="AA288" i="29"/>
  <c r="AA281" i="29"/>
  <c r="AC279" i="29"/>
  <c r="AC282" i="29"/>
  <c r="AC275" i="29"/>
  <c r="AA279" i="29"/>
  <c r="AA278" i="29"/>
  <c r="AC293" i="29"/>
  <c r="AA277" i="29"/>
  <c r="AA301" i="29"/>
  <c r="AA189" i="29"/>
  <c r="AC189" i="29"/>
  <c r="AC257" i="29"/>
  <c r="AC85" i="29"/>
  <c r="AC97" i="29"/>
  <c r="AC89" i="29"/>
  <c r="AC49" i="29"/>
  <c r="AA97" i="29"/>
  <c r="AA93" i="29"/>
  <c r="AC265" i="29"/>
  <c r="AC93" i="29"/>
  <c r="AA265" i="29"/>
  <c r="AA85" i="29"/>
  <c r="AA261" i="29"/>
  <c r="AA89" i="29"/>
  <c r="AA257" i="29"/>
  <c r="AA37" i="29"/>
  <c r="AC69" i="29"/>
  <c r="AA241" i="29"/>
  <c r="AC213" i="29"/>
  <c r="AC241" i="29"/>
  <c r="AA69" i="29"/>
  <c r="AC37" i="29"/>
  <c r="AC221" i="29"/>
  <c r="AA213" i="29"/>
  <c r="AA49" i="29"/>
  <c r="AA221" i="29"/>
  <c r="AA209" i="29"/>
  <c r="AA41" i="29"/>
  <c r="AC209" i="29"/>
  <c r="AC41" i="29"/>
  <c r="AA3" i="29"/>
  <c r="AA6" i="29"/>
  <c r="AA5" i="29"/>
  <c r="AC5" i="29"/>
  <c r="AA233" i="29"/>
  <c r="AA4" i="29"/>
  <c r="AA8" i="29"/>
  <c r="AA9" i="29"/>
  <c r="AC176" i="29"/>
  <c r="AA12" i="29"/>
  <c r="AA7" i="29"/>
  <c r="AA10" i="29"/>
  <c r="AA16" i="29"/>
  <c r="AA19" i="29"/>
  <c r="AA22" i="29"/>
  <c r="AC23" i="29"/>
  <c r="AC12" i="29"/>
  <c r="AA28" i="29"/>
  <c r="AA31" i="29"/>
  <c r="AA35" i="29"/>
  <c r="AC40" i="29"/>
  <c r="AA43" i="29"/>
  <c r="AC42" i="29"/>
  <c r="AC36" i="29"/>
  <c r="AA51" i="29"/>
  <c r="AC54" i="29"/>
  <c r="AC236" i="29"/>
  <c r="AA258" i="29"/>
  <c r="AA217" i="29"/>
  <c r="AC142" i="29"/>
  <c r="AA183" i="29"/>
  <c r="AA111" i="29"/>
  <c r="AA96" i="29"/>
  <c r="AA220" i="29"/>
  <c r="AA211" i="29"/>
  <c r="AC136" i="29"/>
  <c r="AC169" i="29"/>
  <c r="AC74" i="29"/>
  <c r="AA214" i="29"/>
  <c r="AC186" i="29"/>
  <c r="AA106" i="29"/>
  <c r="AC131" i="29"/>
  <c r="AA67" i="29"/>
  <c r="AA264" i="29"/>
  <c r="AC247" i="29"/>
  <c r="AC156" i="29"/>
  <c r="AA109" i="29"/>
  <c r="AC78" i="29"/>
  <c r="AC53" i="29"/>
  <c r="AC182" i="29"/>
  <c r="AC110" i="29"/>
  <c r="AA143" i="29"/>
  <c r="AC79" i="29"/>
  <c r="AA64" i="29"/>
  <c r="AA251" i="29"/>
  <c r="AC168" i="29"/>
  <c r="AA137" i="29"/>
  <c r="AA65" i="29"/>
  <c r="AA262" i="29"/>
  <c r="AA146" i="29"/>
  <c r="AC171" i="29"/>
  <c r="AA99" i="29"/>
  <c r="AA84" i="29"/>
  <c r="AC216" i="29"/>
  <c r="AC196" i="29"/>
  <c r="AC116" i="29"/>
  <c r="AA149" i="29"/>
  <c r="AC77" i="29"/>
  <c r="AC235" i="29"/>
  <c r="AC44" i="29"/>
  <c r="AC26" i="29"/>
  <c r="AC20" i="29"/>
  <c r="AC206" i="29"/>
  <c r="AA210" i="29"/>
  <c r="AC134" i="29"/>
  <c r="AC167" i="29"/>
  <c r="AC103" i="29"/>
  <c r="AA88" i="29"/>
  <c r="AA228" i="29"/>
  <c r="AA200" i="29"/>
  <c r="AC128" i="29"/>
  <c r="AA161" i="29"/>
  <c r="AC66" i="29"/>
  <c r="AC222" i="29"/>
  <c r="AC130" i="29"/>
  <c r="AA163" i="29"/>
  <c r="AC91" i="29"/>
  <c r="AA256" i="29"/>
  <c r="AA255" i="29"/>
  <c r="AA188" i="29"/>
  <c r="AA108" i="29"/>
  <c r="AC133" i="29"/>
  <c r="AA235" i="29"/>
  <c r="AA250" i="29"/>
  <c r="AA166" i="29"/>
  <c r="AA207" i="29"/>
  <c r="AA135" i="29"/>
  <c r="AC71" i="29"/>
  <c r="AC268" i="29"/>
  <c r="AA259" i="29"/>
  <c r="AC160" i="29"/>
  <c r="AC201" i="29"/>
  <c r="AA129" i="29"/>
  <c r="AC98" i="29"/>
  <c r="AA253" i="29"/>
  <c r="AC170" i="29"/>
  <c r="AC203" i="29"/>
  <c r="AC123" i="29"/>
  <c r="AA92" i="29"/>
  <c r="AC224" i="29"/>
  <c r="AC223" i="29"/>
  <c r="AA148" i="29"/>
  <c r="AC173" i="29"/>
  <c r="AC101" i="29"/>
  <c r="AA86" i="29"/>
  <c r="AA45" i="29"/>
  <c r="AC27" i="29"/>
  <c r="AC21" i="29"/>
  <c r="AC59" i="29"/>
  <c r="AA138" i="29"/>
  <c r="AA245" i="29"/>
  <c r="AC245" i="29"/>
  <c r="AA140" i="29"/>
  <c r="AC181" i="29"/>
  <c r="AC230" i="29"/>
  <c r="AA180" i="29"/>
  <c r="AC174" i="29"/>
  <c r="AA177" i="29"/>
  <c r="AA231" i="29"/>
  <c r="AC9" i="29"/>
  <c r="AA11" i="29"/>
  <c r="AC16" i="29"/>
  <c r="AC19" i="29"/>
  <c r="AA24" i="29"/>
  <c r="AC13" i="29"/>
  <c r="AA26" i="29"/>
  <c r="AC30" i="29"/>
  <c r="AC35" i="29"/>
  <c r="AA40" i="29"/>
  <c r="AC43" i="29"/>
  <c r="AC47" i="29"/>
  <c r="AC51" i="29"/>
  <c r="AC56" i="29"/>
  <c r="AC55" i="29"/>
  <c r="AA234" i="29"/>
  <c r="AA13" i="29"/>
  <c r="AC249" i="29"/>
  <c r="AC158" i="29"/>
  <c r="AC199" i="29"/>
  <c r="AC127" i="29"/>
  <c r="AA63" i="29"/>
  <c r="AA260" i="29"/>
  <c r="AC227" i="29"/>
  <c r="AC152" i="29"/>
  <c r="AC193" i="29"/>
  <c r="AA121" i="29"/>
  <c r="AC90" i="29"/>
  <c r="AA246" i="29"/>
  <c r="AC202" i="29"/>
  <c r="AA122" i="29"/>
  <c r="AC155" i="29"/>
  <c r="AC83" i="29"/>
  <c r="AC68" i="29"/>
  <c r="AA263" i="29"/>
  <c r="AA172" i="29"/>
  <c r="AA205" i="29"/>
  <c r="AA125" i="29"/>
  <c r="AA94" i="29"/>
  <c r="AA54" i="29"/>
  <c r="AA218" i="29"/>
  <c r="AC198" i="29"/>
  <c r="AA126" i="29"/>
  <c r="AA159" i="29"/>
  <c r="AA95" i="29"/>
  <c r="AC80" i="29"/>
  <c r="AC267" i="29"/>
  <c r="AC192" i="29"/>
  <c r="AC120" i="29"/>
  <c r="AA153" i="29"/>
  <c r="AC81" i="29"/>
  <c r="AA58" i="29"/>
  <c r="AA162" i="29"/>
  <c r="AC195" i="29"/>
  <c r="AC115" i="29"/>
  <c r="AA100" i="29"/>
  <c r="AA248" i="29"/>
  <c r="AC215" i="29"/>
  <c r="AA132" i="29"/>
  <c r="AC165" i="29"/>
  <c r="AA62" i="29"/>
  <c r="AC52" i="29"/>
  <c r="AC33" i="29"/>
  <c r="AC25" i="29"/>
  <c r="AA226" i="29"/>
  <c r="AC225" i="29"/>
  <c r="AC150" i="29"/>
  <c r="AA191" i="29"/>
  <c r="AA119" i="29"/>
  <c r="AC104" i="29"/>
  <c r="AA252" i="29"/>
  <c r="AA219" i="29"/>
  <c r="AC144" i="29"/>
  <c r="AA185" i="29"/>
  <c r="AA113" i="29"/>
  <c r="AC82" i="29"/>
  <c r="AC238" i="29"/>
  <c r="AA229" i="29"/>
  <c r="AC154" i="29"/>
  <c r="AA187" i="29"/>
  <c r="AA107" i="29"/>
  <c r="AC76" i="29"/>
  <c r="AA204" i="29"/>
  <c r="AA105" i="29"/>
  <c r="AA124" i="29"/>
  <c r="AC157" i="29"/>
  <c r="AC70" i="29"/>
  <c r="AA266" i="29"/>
  <c r="AA190" i="29"/>
  <c r="AC118" i="29"/>
  <c r="AA151" i="29"/>
  <c r="AC87" i="29"/>
  <c r="AA72" i="29"/>
  <c r="AC212" i="29"/>
  <c r="AC184" i="29"/>
  <c r="AC112" i="29"/>
  <c r="AA145" i="29"/>
  <c r="AC73" i="29"/>
  <c r="AC208" i="29"/>
  <c r="AC194" i="29"/>
  <c r="AC114" i="29"/>
  <c r="AA147" i="29"/>
  <c r="AA75" i="29"/>
  <c r="AC240" i="29"/>
  <c r="AC239" i="29"/>
  <c r="AC164" i="29"/>
  <c r="AC197" i="29"/>
  <c r="AC117" i="29"/>
  <c r="AC102" i="29"/>
  <c r="AA53" i="29"/>
  <c r="AA30" i="29"/>
  <c r="AC22" i="29"/>
  <c r="AA59" i="29"/>
  <c r="AC138" i="29"/>
  <c r="AA244" i="29"/>
  <c r="AC244" i="29"/>
  <c r="AC60" i="29"/>
  <c r="AC179" i="29"/>
  <c r="AC233" i="29"/>
  <c r="AC178" i="29"/>
  <c r="AC180" i="29"/>
  <c r="AA175" i="29"/>
  <c r="AA232" i="29"/>
  <c r="AA2" i="29"/>
  <c r="AC10" i="29"/>
  <c r="AC15" i="29"/>
  <c r="AA18" i="29"/>
  <c r="AC14" i="29"/>
  <c r="AA20" i="29"/>
  <c r="AC29" i="29"/>
  <c r="AC32" i="29"/>
  <c r="AA33" i="29"/>
  <c r="AA34" i="29"/>
  <c r="AC39" i="29"/>
  <c r="AC38" i="29"/>
  <c r="AA44" i="29"/>
  <c r="AC48" i="29"/>
  <c r="AA50" i="29"/>
  <c r="AA56" i="29"/>
  <c r="AC234" i="29"/>
  <c r="AC11" i="29"/>
  <c r="AA182" i="29"/>
  <c r="AA110" i="29"/>
  <c r="AC143" i="29"/>
  <c r="AA79" i="29"/>
  <c r="AC64" i="29"/>
  <c r="AC251" i="29"/>
  <c r="AA168" i="29"/>
  <c r="AC137" i="29"/>
  <c r="AC65" i="29"/>
  <c r="AC262" i="29"/>
  <c r="AC146" i="29"/>
  <c r="AA171" i="29"/>
  <c r="AC99" i="29"/>
  <c r="AC84" i="29"/>
  <c r="AA216" i="29"/>
  <c r="AA196" i="29"/>
  <c r="AA116" i="29"/>
  <c r="AC149" i="29"/>
  <c r="AA77" i="29"/>
  <c r="AA237" i="29"/>
  <c r="AC258" i="29"/>
  <c r="AC217" i="29"/>
  <c r="AA142" i="29"/>
  <c r="AC183" i="29"/>
  <c r="AC111" i="29"/>
  <c r="AC96" i="29"/>
  <c r="AC220" i="29"/>
  <c r="AC211" i="29"/>
  <c r="AA136" i="29"/>
  <c r="AA169" i="29"/>
  <c r="AA74" i="29"/>
  <c r="AC214" i="29"/>
  <c r="AA186" i="29"/>
  <c r="AC106" i="29"/>
  <c r="AA131" i="29"/>
  <c r="AC67" i="29"/>
  <c r="AC264" i="29"/>
  <c r="AA247" i="29"/>
  <c r="AA156" i="29"/>
  <c r="AC109" i="29"/>
  <c r="AA78" i="29"/>
  <c r="AC57" i="29"/>
  <c r="AA36" i="29"/>
  <c r="AA23" i="29"/>
  <c r="AC250" i="29"/>
  <c r="AC166" i="29"/>
  <c r="AC207" i="29"/>
  <c r="AC135" i="29"/>
  <c r="AA71" i="29"/>
  <c r="AA268" i="29"/>
  <c r="AC259" i="29"/>
  <c r="AA160" i="29"/>
  <c r="AA201" i="29"/>
  <c r="AC129" i="29"/>
  <c r="AA98" i="29"/>
  <c r="AA254" i="29"/>
  <c r="AC253" i="29"/>
  <c r="AA170" i="29"/>
  <c r="AA203" i="29"/>
  <c r="AA123" i="29"/>
  <c r="AC92" i="29"/>
  <c r="AA224" i="29"/>
  <c r="AA223" i="29"/>
  <c r="AC148" i="29"/>
  <c r="AA173" i="29"/>
  <c r="AA101" i="29"/>
  <c r="AC86" i="29"/>
  <c r="AA52" i="29"/>
  <c r="AA206" i="29"/>
  <c r="AC210" i="29"/>
  <c r="AA134" i="29"/>
  <c r="AA167" i="29"/>
  <c r="AA103" i="29"/>
  <c r="AC88" i="29"/>
  <c r="AC228" i="29"/>
  <c r="AC200" i="29"/>
  <c r="AA128" i="29"/>
  <c r="AC161" i="29"/>
  <c r="AA66" i="29"/>
  <c r="AA222" i="29"/>
  <c r="AA130" i="29"/>
  <c r="AC163" i="29"/>
  <c r="AA91" i="29"/>
  <c r="AC188" i="29"/>
  <c r="AC108" i="29"/>
  <c r="AA133" i="29"/>
  <c r="AC237" i="29"/>
  <c r="AC24" i="29"/>
  <c r="AC61" i="29"/>
  <c r="AA139" i="29"/>
  <c r="AA242" i="29"/>
  <c r="AC242" i="29"/>
  <c r="AA243" i="29"/>
  <c r="AA60" i="29"/>
  <c r="AC177" i="29"/>
  <c r="AC231" i="29"/>
  <c r="AA176" i="29"/>
  <c r="AA178" i="29"/>
  <c r="AA181" i="29"/>
  <c r="AA230" i="29"/>
  <c r="AA15" i="29"/>
  <c r="AC18" i="29"/>
  <c r="AA21" i="29"/>
  <c r="AA25" i="29"/>
  <c r="AA27" i="29"/>
  <c r="AA32" i="29"/>
  <c r="AC31" i="29"/>
  <c r="AC34" i="29"/>
  <c r="AA39" i="29"/>
  <c r="AC45" i="29"/>
  <c r="AA42" i="29"/>
  <c r="AA48" i="29"/>
  <c r="AA47" i="29"/>
  <c r="AC50" i="29"/>
  <c r="AC46" i="29"/>
  <c r="AA236" i="29"/>
  <c r="AA14" i="29"/>
  <c r="AC218" i="29"/>
  <c r="AA198" i="29"/>
  <c r="AC126" i="29"/>
  <c r="AC159" i="29"/>
  <c r="AC95" i="29"/>
  <c r="AA80" i="29"/>
  <c r="AA267" i="29"/>
  <c r="AA192" i="29"/>
  <c r="AA120" i="29"/>
  <c r="AC153" i="29"/>
  <c r="AA81" i="29"/>
  <c r="AC58" i="29"/>
  <c r="AC162" i="29"/>
  <c r="AA195" i="29"/>
  <c r="AA115" i="29"/>
  <c r="AC100" i="29"/>
  <c r="AC248" i="29"/>
  <c r="AA215" i="29"/>
  <c r="AC132" i="29"/>
  <c r="AA165" i="29"/>
  <c r="AC62" i="29"/>
  <c r="AA46" i="29"/>
  <c r="AA249" i="29"/>
  <c r="AA158" i="29"/>
  <c r="AA199" i="29"/>
  <c r="AA127" i="29"/>
  <c r="AC63" i="29"/>
  <c r="AC260" i="29"/>
  <c r="AA227" i="29"/>
  <c r="AA152" i="29"/>
  <c r="AA193" i="29"/>
  <c r="AC121" i="29"/>
  <c r="AA90" i="29"/>
  <c r="AC246" i="29"/>
  <c r="AA202" i="29"/>
  <c r="AC122" i="29"/>
  <c r="AA155" i="29"/>
  <c r="AA83" i="29"/>
  <c r="AA68" i="29"/>
  <c r="AC263" i="29"/>
  <c r="AC172" i="29"/>
  <c r="AC205" i="29"/>
  <c r="AC125" i="29"/>
  <c r="AC94" i="29"/>
  <c r="AA55" i="29"/>
  <c r="AC28" i="29"/>
  <c r="AC266" i="29"/>
  <c r="AC190" i="29"/>
  <c r="AA118" i="29"/>
  <c r="AC151" i="29"/>
  <c r="AA87" i="29"/>
  <c r="AC72" i="29"/>
  <c r="AA212" i="29"/>
  <c r="AA184" i="29"/>
  <c r="AA112" i="29"/>
  <c r="AC145" i="29"/>
  <c r="AA73" i="29"/>
  <c r="AA208" i="29"/>
  <c r="AA194" i="29"/>
  <c r="AA114" i="29"/>
  <c r="AC147" i="29"/>
  <c r="AC75" i="29"/>
  <c r="AA240" i="29"/>
  <c r="AA239" i="29"/>
  <c r="AA164" i="29"/>
  <c r="AA197" i="29"/>
  <c r="AA117" i="29"/>
  <c r="AA102" i="29"/>
  <c r="AA57" i="29"/>
  <c r="AC226" i="29"/>
  <c r="AA225" i="29"/>
  <c r="AA150" i="29"/>
  <c r="AC191" i="29"/>
  <c r="AC119" i="29"/>
  <c r="AA104" i="29"/>
  <c r="AC252" i="29"/>
  <c r="AC219" i="29"/>
  <c r="AA144" i="29"/>
  <c r="AC185" i="29"/>
  <c r="AC113" i="29"/>
  <c r="AA82" i="29"/>
  <c r="AA238" i="29"/>
  <c r="AC229" i="29"/>
  <c r="AA154" i="29"/>
  <c r="AC187" i="29"/>
  <c r="AC107" i="29"/>
  <c r="AA76" i="29"/>
  <c r="AC204" i="29"/>
  <c r="AC105" i="29"/>
  <c r="AC124" i="29"/>
  <c r="AA157" i="29"/>
  <c r="AA70" i="29"/>
  <c r="AA38" i="29"/>
  <c r="AA29" i="29"/>
  <c r="AA61" i="29"/>
  <c r="AC139" i="29"/>
  <c r="AC141" i="29"/>
  <c r="AA141" i="29"/>
  <c r="AC140" i="29"/>
  <c r="AC243" i="29"/>
  <c r="AC175" i="29"/>
  <c r="AC232" i="29"/>
  <c r="AA174" i="29"/>
  <c r="AA179" i="29"/>
  <c r="AC4" i="29"/>
  <c r="AC6" i="29"/>
  <c r="AC8" i="29"/>
  <c r="AC2" i="29"/>
  <c r="AC3" i="29"/>
  <c r="AC7" i="29"/>
  <c r="G6" i="4" l="1"/>
  <c r="H6" i="4"/>
  <c r="I6" i="4"/>
  <c r="J6" i="4"/>
  <c r="K6" i="4"/>
  <c r="K42" i="4"/>
  <c r="J42" i="4"/>
  <c r="I42" i="4"/>
  <c r="H42" i="4"/>
  <c r="G42" i="4"/>
  <c r="K19" i="4"/>
  <c r="J19" i="4"/>
  <c r="I19" i="4"/>
  <c r="H19" i="4"/>
  <c r="G19" i="4"/>
  <c r="K54" i="4"/>
  <c r="J54" i="4"/>
  <c r="I54" i="4"/>
  <c r="H54" i="4"/>
  <c r="G54" i="4"/>
  <c r="K56" i="4"/>
  <c r="J56" i="4"/>
  <c r="I56" i="4"/>
  <c r="H56" i="4"/>
  <c r="G56" i="4"/>
  <c r="K34" i="4"/>
  <c r="J34" i="4"/>
  <c r="I34" i="4"/>
  <c r="H34" i="4"/>
  <c r="G34" i="4"/>
  <c r="J269" i="4"/>
  <c r="I269" i="4"/>
  <c r="H269" i="4"/>
  <c r="G269" i="4"/>
  <c r="F269" i="4"/>
  <c r="K45" i="4"/>
  <c r="J45" i="4"/>
  <c r="I45" i="4"/>
  <c r="H45" i="4"/>
  <c r="G45" i="4"/>
  <c r="K274" i="4"/>
  <c r="J274" i="4"/>
  <c r="I274" i="4"/>
  <c r="H274" i="4"/>
  <c r="G274" i="4"/>
  <c r="K282" i="4"/>
  <c r="J282" i="4"/>
  <c r="I282" i="4"/>
  <c r="H282" i="4"/>
  <c r="G282" i="4"/>
  <c r="K278" i="4"/>
  <c r="J278" i="4"/>
  <c r="I278" i="4"/>
  <c r="H278" i="4"/>
  <c r="G278" i="4"/>
  <c r="K275" i="4"/>
  <c r="J275" i="4"/>
  <c r="I275" i="4"/>
  <c r="H275" i="4"/>
  <c r="G275" i="4"/>
  <c r="J273" i="4"/>
  <c r="I273" i="4"/>
  <c r="H273" i="4"/>
  <c r="G273" i="4"/>
  <c r="F273" i="4"/>
  <c r="D273" i="4"/>
  <c r="K270" i="4"/>
  <c r="J270" i="4"/>
  <c r="I270" i="4"/>
  <c r="H270" i="4"/>
  <c r="G270" i="4"/>
  <c r="K224" i="4"/>
  <c r="J224" i="4"/>
  <c r="I224" i="4"/>
  <c r="H224" i="4"/>
  <c r="G224" i="4"/>
  <c r="K201" i="4"/>
  <c r="J201" i="4"/>
  <c r="I201" i="4"/>
  <c r="H201" i="4"/>
  <c r="G201" i="4"/>
  <c r="K187" i="4"/>
  <c r="J187" i="4"/>
  <c r="I187" i="4"/>
  <c r="H187" i="4"/>
  <c r="G187" i="4"/>
  <c r="E273" i="4"/>
  <c r="J305" i="4"/>
  <c r="I305" i="4"/>
  <c r="G305" i="4"/>
  <c r="F305" i="4"/>
  <c r="D305" i="4"/>
  <c r="K304" i="4"/>
  <c r="J304" i="4"/>
  <c r="I304" i="4"/>
  <c r="H304" i="4"/>
  <c r="G304" i="4"/>
  <c r="J301" i="4"/>
  <c r="I301" i="4"/>
  <c r="H301" i="4"/>
  <c r="G301" i="4"/>
  <c r="F301" i="4"/>
  <c r="D301" i="4"/>
  <c r="K300" i="4"/>
  <c r="J300" i="4"/>
  <c r="I300" i="4"/>
  <c r="H300" i="4"/>
  <c r="G300" i="4"/>
  <c r="K299" i="4"/>
  <c r="J299" i="4"/>
  <c r="I299" i="4"/>
  <c r="H299" i="4"/>
  <c r="G299" i="4"/>
  <c r="K298" i="4"/>
  <c r="J298" i="4"/>
  <c r="I298" i="4"/>
  <c r="H298" i="4"/>
  <c r="G298" i="4"/>
  <c r="J297" i="4"/>
  <c r="I297" i="4"/>
  <c r="H297" i="4"/>
  <c r="G297" i="4"/>
  <c r="F297" i="4"/>
  <c r="D297" i="4"/>
  <c r="K296" i="4"/>
  <c r="J296" i="4"/>
  <c r="I296" i="4"/>
  <c r="H296" i="4"/>
  <c r="G296" i="4"/>
  <c r="K295" i="4"/>
  <c r="J295" i="4"/>
  <c r="I295" i="4"/>
  <c r="H295" i="4"/>
  <c r="G295" i="4"/>
  <c r="K294" i="4"/>
  <c r="J294" i="4"/>
  <c r="I294" i="4"/>
  <c r="H294" i="4"/>
  <c r="G294" i="4"/>
  <c r="J293" i="4"/>
  <c r="I293" i="4"/>
  <c r="H293" i="4"/>
  <c r="G293" i="4"/>
  <c r="F293" i="4"/>
  <c r="D293" i="4"/>
  <c r="K292" i="4"/>
  <c r="J292" i="4"/>
  <c r="I292" i="4"/>
  <c r="H292" i="4"/>
  <c r="G292" i="4"/>
  <c r="K291" i="4"/>
  <c r="J291" i="4"/>
  <c r="I291" i="4"/>
  <c r="H291" i="4"/>
  <c r="G291" i="4"/>
  <c r="K290" i="4"/>
  <c r="J290" i="4"/>
  <c r="I290" i="4"/>
  <c r="H290" i="4"/>
  <c r="G290" i="4"/>
  <c r="J289" i="4"/>
  <c r="I289" i="4"/>
  <c r="H289" i="4"/>
  <c r="G289" i="4"/>
  <c r="F289" i="4"/>
  <c r="D289" i="4"/>
  <c r="K288" i="4"/>
  <c r="J288" i="4"/>
  <c r="I288" i="4"/>
  <c r="H288" i="4"/>
  <c r="G288" i="4"/>
  <c r="K287" i="4"/>
  <c r="J287" i="4"/>
  <c r="I287" i="4"/>
  <c r="H287" i="4"/>
  <c r="G287" i="4"/>
  <c r="J285" i="4"/>
  <c r="I285" i="4"/>
  <c r="H285" i="4"/>
  <c r="G285" i="4"/>
  <c r="F285" i="4"/>
  <c r="D285" i="4"/>
  <c r="K284" i="4"/>
  <c r="J284" i="4"/>
  <c r="I284" i="4"/>
  <c r="H284" i="4"/>
  <c r="G284" i="4"/>
  <c r="K279" i="4"/>
  <c r="J279" i="4"/>
  <c r="I279" i="4"/>
  <c r="H279" i="4"/>
  <c r="G279" i="4"/>
  <c r="K241" i="4"/>
  <c r="J241" i="4"/>
  <c r="I241" i="4"/>
  <c r="H241" i="4"/>
  <c r="G241" i="4"/>
  <c r="K194" i="4"/>
  <c r="J194" i="4"/>
  <c r="I194" i="4"/>
  <c r="H194" i="4"/>
  <c r="G194" i="4"/>
  <c r="K97" i="4"/>
  <c r="J97" i="4"/>
  <c r="I97" i="4"/>
  <c r="H97" i="4"/>
  <c r="G97" i="4"/>
  <c r="E305" i="4"/>
  <c r="E301" i="4"/>
  <c r="E297" i="4"/>
  <c r="E293" i="4"/>
  <c r="E289" i="4"/>
  <c r="E285" i="4"/>
  <c r="E45" i="4"/>
  <c r="E19" i="4"/>
  <c r="E56" i="4"/>
  <c r="E224" i="4"/>
  <c r="E194" i="4"/>
  <c r="E187" i="4"/>
  <c r="E97" i="4"/>
  <c r="F45" i="4"/>
  <c r="F19" i="4"/>
  <c r="F56" i="4"/>
  <c r="F224" i="4"/>
  <c r="F194" i="4"/>
  <c r="F187" i="4"/>
  <c r="F97" i="4"/>
  <c r="K82" i="4"/>
  <c r="J82" i="4"/>
  <c r="I82" i="4"/>
  <c r="H82" i="4"/>
  <c r="G82" i="4"/>
  <c r="K166" i="4"/>
  <c r="J166" i="4"/>
  <c r="I166" i="4"/>
  <c r="H166" i="4"/>
  <c r="G166" i="4"/>
  <c r="K4" i="4"/>
  <c r="J4" i="4"/>
  <c r="I4" i="4"/>
  <c r="H4" i="4"/>
  <c r="G4" i="4"/>
  <c r="K271" i="4"/>
  <c r="J271" i="4"/>
  <c r="I271" i="4"/>
  <c r="H271" i="4"/>
  <c r="G271" i="4"/>
  <c r="K268" i="4"/>
  <c r="J268" i="4"/>
  <c r="I268" i="4"/>
  <c r="H268" i="4"/>
  <c r="G268" i="4"/>
  <c r="K267" i="4"/>
  <c r="J267" i="4"/>
  <c r="I267" i="4"/>
  <c r="H267" i="4"/>
  <c r="G267" i="4"/>
  <c r="K263" i="4"/>
  <c r="J263" i="4"/>
  <c r="I263" i="4"/>
  <c r="H263" i="4"/>
  <c r="G263" i="4"/>
  <c r="K262" i="4"/>
  <c r="J262" i="4"/>
  <c r="I262" i="4"/>
  <c r="H262" i="4"/>
  <c r="G262" i="4"/>
  <c r="K259" i="4"/>
  <c r="J259" i="4"/>
  <c r="I259" i="4"/>
  <c r="H259" i="4"/>
  <c r="G259" i="4"/>
  <c r="K256" i="4"/>
  <c r="J256" i="4"/>
  <c r="I256" i="4"/>
  <c r="H256" i="4"/>
  <c r="G256" i="4"/>
  <c r="J253" i="4"/>
  <c r="I253" i="4"/>
  <c r="H253" i="4"/>
  <c r="G253" i="4"/>
  <c r="F253" i="4"/>
  <c r="D253" i="4"/>
  <c r="K247" i="4"/>
  <c r="J247" i="4"/>
  <c r="I247" i="4"/>
  <c r="H247" i="4"/>
  <c r="G247" i="4"/>
  <c r="K238" i="4"/>
  <c r="J238" i="4"/>
  <c r="I238" i="4"/>
  <c r="H238" i="4"/>
  <c r="G238" i="4"/>
  <c r="K237" i="4"/>
  <c r="J237" i="4"/>
  <c r="I237" i="4"/>
  <c r="H237" i="4"/>
  <c r="G237" i="4"/>
  <c r="K233" i="4"/>
  <c r="J233" i="4"/>
  <c r="I233" i="4"/>
  <c r="H233" i="4"/>
  <c r="G233" i="4"/>
  <c r="K230" i="4"/>
  <c r="J230" i="4"/>
  <c r="I230" i="4"/>
  <c r="H230" i="4"/>
  <c r="G230" i="4"/>
  <c r="K227" i="4"/>
  <c r="J227" i="4"/>
  <c r="I227" i="4"/>
  <c r="H227" i="4"/>
  <c r="G227" i="4"/>
  <c r="K222" i="4"/>
  <c r="J222" i="4"/>
  <c r="I222" i="4"/>
  <c r="H222" i="4"/>
  <c r="G222" i="4"/>
  <c r="K211" i="4"/>
  <c r="J211" i="4"/>
  <c r="I211" i="4"/>
  <c r="H211" i="4"/>
  <c r="G211" i="4"/>
  <c r="K210" i="4"/>
  <c r="J210" i="4"/>
  <c r="I210" i="4"/>
  <c r="H210" i="4"/>
  <c r="G210" i="4"/>
  <c r="K202" i="4"/>
  <c r="J202" i="4"/>
  <c r="I202" i="4"/>
  <c r="H202" i="4"/>
  <c r="G202" i="4"/>
  <c r="K200" i="4"/>
  <c r="J200" i="4"/>
  <c r="I200" i="4"/>
  <c r="H200" i="4"/>
  <c r="G200" i="4"/>
  <c r="K199" i="4"/>
  <c r="J199" i="4"/>
  <c r="I199" i="4"/>
  <c r="H199" i="4"/>
  <c r="G199" i="4"/>
  <c r="K197" i="4"/>
  <c r="J197" i="4"/>
  <c r="I197" i="4"/>
  <c r="H197" i="4"/>
  <c r="G197" i="4"/>
  <c r="K191" i="4"/>
  <c r="J191" i="4"/>
  <c r="I191" i="4"/>
  <c r="H191" i="4"/>
  <c r="G191" i="4"/>
  <c r="K190" i="4"/>
  <c r="J190" i="4"/>
  <c r="I190" i="4"/>
  <c r="H190" i="4"/>
  <c r="G190" i="4"/>
  <c r="K189" i="4"/>
  <c r="J189" i="4"/>
  <c r="I189" i="4"/>
  <c r="H189" i="4"/>
  <c r="G189" i="4"/>
  <c r="K188" i="4"/>
  <c r="J188" i="4"/>
  <c r="I188" i="4"/>
  <c r="H188" i="4"/>
  <c r="G188" i="4"/>
  <c r="K183" i="4"/>
  <c r="J183" i="4"/>
  <c r="I183" i="4"/>
  <c r="H183" i="4"/>
  <c r="G183" i="4"/>
  <c r="K181" i="4"/>
  <c r="J181" i="4"/>
  <c r="I181" i="4"/>
  <c r="H181" i="4"/>
  <c r="G181" i="4"/>
  <c r="K169" i="4"/>
  <c r="J169" i="4"/>
  <c r="I169" i="4"/>
  <c r="H169" i="4"/>
  <c r="G169" i="4"/>
  <c r="K147" i="4"/>
  <c r="J147" i="4"/>
  <c r="I147" i="4"/>
  <c r="H147" i="4"/>
  <c r="G147" i="4"/>
  <c r="K121" i="4"/>
  <c r="J121" i="4"/>
  <c r="I121" i="4"/>
  <c r="H121" i="4"/>
  <c r="G121" i="4"/>
  <c r="K92" i="4"/>
  <c r="J92" i="4"/>
  <c r="I92" i="4"/>
  <c r="H92" i="4"/>
  <c r="G92" i="4"/>
  <c r="K79" i="4"/>
  <c r="J79" i="4"/>
  <c r="I79" i="4"/>
  <c r="H79" i="4"/>
  <c r="G79" i="4"/>
  <c r="E253" i="4"/>
  <c r="E6" i="4"/>
  <c r="E42" i="4"/>
  <c r="E54" i="4"/>
  <c r="E34" i="4"/>
  <c r="E298" i="4"/>
  <c r="E294" i="4"/>
  <c r="E290" i="4"/>
  <c r="E282" i="4"/>
  <c r="E278" i="4"/>
  <c r="E274" i="4"/>
  <c r="E270" i="4"/>
  <c r="E262" i="4"/>
  <c r="E241" i="4"/>
  <c r="E237" i="4"/>
  <c r="E233" i="4"/>
  <c r="E201" i="4"/>
  <c r="E197" i="4"/>
  <c r="E189" i="4"/>
  <c r="E7" i="4"/>
  <c r="E79" i="4"/>
  <c r="F6" i="4"/>
  <c r="F42" i="4"/>
  <c r="F54" i="4"/>
  <c r="F34" i="4"/>
  <c r="F298" i="4"/>
  <c r="F294" i="4"/>
  <c r="F290" i="4"/>
  <c r="F282" i="4"/>
  <c r="F278" i="4"/>
  <c r="F274" i="4"/>
  <c r="F270" i="4"/>
  <c r="F262" i="4"/>
  <c r="F241" i="4"/>
  <c r="F237" i="4"/>
  <c r="F233" i="4"/>
  <c r="F201" i="4"/>
  <c r="F197" i="4"/>
  <c r="F189" i="4"/>
  <c r="F79" i="4"/>
  <c r="K143" i="4"/>
  <c r="J143" i="4"/>
  <c r="I143" i="4"/>
  <c r="H143" i="4"/>
  <c r="G143" i="4"/>
  <c r="K280" i="4"/>
  <c r="J280" i="4"/>
  <c r="I280" i="4"/>
  <c r="H280" i="4"/>
  <c r="G280" i="4"/>
  <c r="K276" i="4"/>
  <c r="J276" i="4"/>
  <c r="I276" i="4"/>
  <c r="H276" i="4"/>
  <c r="G276" i="4"/>
  <c r="K272" i="4"/>
  <c r="J272" i="4"/>
  <c r="I272" i="4"/>
  <c r="H272" i="4"/>
  <c r="K260" i="4"/>
  <c r="J260" i="4"/>
  <c r="I260" i="4"/>
  <c r="H260" i="4"/>
  <c r="G260" i="4"/>
  <c r="K258" i="4"/>
  <c r="J258" i="4"/>
  <c r="I258" i="4"/>
  <c r="H258" i="4"/>
  <c r="G258" i="4"/>
  <c r="J257" i="4"/>
  <c r="I257" i="4"/>
  <c r="H257" i="4"/>
  <c r="G257" i="4"/>
  <c r="F257" i="4"/>
  <c r="D257" i="4"/>
  <c r="K255" i="4"/>
  <c r="J255" i="4"/>
  <c r="I255" i="4"/>
  <c r="H255" i="4"/>
  <c r="G255" i="4"/>
  <c r="K251" i="4"/>
  <c r="J251" i="4"/>
  <c r="I251" i="4"/>
  <c r="H251" i="4"/>
  <c r="G251" i="4"/>
  <c r="K250" i="4"/>
  <c r="J250" i="4"/>
  <c r="I250" i="4"/>
  <c r="H250" i="4"/>
  <c r="G250" i="4"/>
  <c r="J249" i="4"/>
  <c r="I249" i="4"/>
  <c r="H249" i="4"/>
  <c r="G249" i="4"/>
  <c r="F249" i="4"/>
  <c r="D249" i="4"/>
  <c r="K248" i="4"/>
  <c r="J248" i="4"/>
  <c r="I248" i="4"/>
  <c r="H248" i="4"/>
  <c r="G248" i="4"/>
  <c r="K246" i="4"/>
  <c r="J246" i="4"/>
  <c r="I246" i="4"/>
  <c r="H246" i="4"/>
  <c r="G246" i="4"/>
  <c r="K243" i="4"/>
  <c r="J243" i="4"/>
  <c r="I243" i="4"/>
  <c r="H243" i="4"/>
  <c r="G243" i="4"/>
  <c r="K242" i="4"/>
  <c r="J242" i="4"/>
  <c r="I242" i="4"/>
  <c r="H242" i="4"/>
  <c r="G242" i="4"/>
  <c r="K240" i="4"/>
  <c r="J240" i="4"/>
  <c r="I240" i="4"/>
  <c r="H240" i="4"/>
  <c r="G240" i="4"/>
  <c r="E240" i="4"/>
  <c r="K239" i="4"/>
  <c r="J239" i="4"/>
  <c r="I239" i="4"/>
  <c r="H239" i="4"/>
  <c r="G239" i="4"/>
  <c r="K236" i="4"/>
  <c r="J236" i="4"/>
  <c r="I236" i="4"/>
  <c r="H236" i="4"/>
  <c r="G236" i="4"/>
  <c r="E236" i="4"/>
  <c r="K235" i="4"/>
  <c r="J235" i="4"/>
  <c r="I235" i="4"/>
  <c r="H235" i="4"/>
  <c r="G235" i="4"/>
  <c r="K232" i="4"/>
  <c r="J232" i="4"/>
  <c r="I232" i="4"/>
  <c r="H232" i="4"/>
  <c r="G232" i="4"/>
  <c r="E232" i="4"/>
  <c r="K229" i="4"/>
  <c r="J229" i="4"/>
  <c r="I229" i="4"/>
  <c r="H229" i="4"/>
  <c r="G229" i="4"/>
  <c r="K228" i="4"/>
  <c r="J228" i="4"/>
  <c r="I228" i="4"/>
  <c r="H228" i="4"/>
  <c r="G228" i="4"/>
  <c r="E228" i="4"/>
  <c r="K226" i="4"/>
  <c r="J226" i="4"/>
  <c r="I226" i="4"/>
  <c r="H226" i="4"/>
  <c r="G226" i="4"/>
  <c r="K225" i="4"/>
  <c r="J225" i="4"/>
  <c r="I225" i="4"/>
  <c r="H225" i="4"/>
  <c r="G225" i="4"/>
  <c r="K223" i="4"/>
  <c r="J223" i="4"/>
  <c r="I223" i="4"/>
  <c r="H223" i="4"/>
  <c r="G223" i="4"/>
  <c r="K217" i="4"/>
  <c r="J217" i="4"/>
  <c r="I217" i="4"/>
  <c r="H217" i="4"/>
  <c r="G217" i="4"/>
  <c r="K216" i="4"/>
  <c r="J216" i="4"/>
  <c r="I216" i="4"/>
  <c r="H216" i="4"/>
  <c r="G216" i="4"/>
  <c r="K215" i="4"/>
  <c r="J215" i="4"/>
  <c r="I215" i="4"/>
  <c r="H215" i="4"/>
  <c r="G215" i="4"/>
  <c r="K213" i="4"/>
  <c r="J213" i="4"/>
  <c r="I213" i="4"/>
  <c r="H213" i="4"/>
  <c r="G213" i="4"/>
  <c r="K212" i="4"/>
  <c r="J212" i="4"/>
  <c r="I212" i="4"/>
  <c r="H212" i="4"/>
  <c r="G212" i="4"/>
  <c r="E212" i="4"/>
  <c r="K209" i="4"/>
  <c r="J209" i="4"/>
  <c r="I209" i="4"/>
  <c r="H209" i="4"/>
  <c r="G209" i="4"/>
  <c r="K208" i="4"/>
  <c r="J208" i="4"/>
  <c r="I208" i="4"/>
  <c r="H208" i="4"/>
  <c r="G208" i="4"/>
  <c r="K205" i="4"/>
  <c r="J205" i="4"/>
  <c r="I205" i="4"/>
  <c r="H205" i="4"/>
  <c r="G205" i="4"/>
  <c r="K204" i="4"/>
  <c r="J204" i="4"/>
  <c r="I204" i="4"/>
  <c r="H204" i="4"/>
  <c r="G204" i="4"/>
  <c r="K203" i="4"/>
  <c r="J203" i="4"/>
  <c r="I203" i="4"/>
  <c r="H203" i="4"/>
  <c r="G203" i="4"/>
  <c r="K198" i="4"/>
  <c r="J198" i="4"/>
  <c r="I198" i="4"/>
  <c r="H198" i="4"/>
  <c r="G198" i="4"/>
  <c r="K196" i="4"/>
  <c r="J196" i="4"/>
  <c r="I196" i="4"/>
  <c r="H196" i="4"/>
  <c r="G196" i="4"/>
  <c r="K195" i="4"/>
  <c r="J195" i="4"/>
  <c r="I195" i="4"/>
  <c r="H195" i="4"/>
  <c r="G195" i="4"/>
  <c r="K193" i="4"/>
  <c r="J193" i="4"/>
  <c r="I193" i="4"/>
  <c r="H193" i="4"/>
  <c r="G193" i="4"/>
  <c r="K192" i="4"/>
  <c r="J192" i="4"/>
  <c r="I192" i="4"/>
  <c r="H192" i="4"/>
  <c r="G192" i="4"/>
  <c r="K185" i="4"/>
  <c r="J185" i="4"/>
  <c r="I185" i="4"/>
  <c r="H185" i="4"/>
  <c r="G185" i="4"/>
  <c r="K179" i="4"/>
  <c r="J179" i="4"/>
  <c r="I179" i="4"/>
  <c r="H179" i="4"/>
  <c r="G179" i="4"/>
  <c r="K177" i="4"/>
  <c r="J177" i="4"/>
  <c r="I177" i="4"/>
  <c r="G177" i="4"/>
  <c r="K175" i="4"/>
  <c r="J175" i="4"/>
  <c r="I175" i="4"/>
  <c r="H175" i="4"/>
  <c r="K174" i="4"/>
  <c r="J174" i="4"/>
  <c r="I174" i="4"/>
  <c r="G174" i="4"/>
  <c r="K171" i="4"/>
  <c r="J171" i="4"/>
  <c r="I171" i="4"/>
  <c r="H171" i="4"/>
  <c r="G171" i="4"/>
  <c r="K163" i="4"/>
  <c r="J163" i="4"/>
  <c r="I163" i="4"/>
  <c r="H163" i="4"/>
  <c r="G163" i="4"/>
  <c r="K134" i="4"/>
  <c r="J134" i="4"/>
  <c r="I134" i="4"/>
  <c r="H134" i="4"/>
  <c r="G134" i="4"/>
  <c r="K119" i="4"/>
  <c r="J119" i="4"/>
  <c r="I119" i="4"/>
  <c r="H119" i="4"/>
  <c r="G119" i="4"/>
  <c r="K118" i="4"/>
  <c r="J118" i="4"/>
  <c r="I118" i="4"/>
  <c r="H118" i="4"/>
  <c r="G118" i="4"/>
  <c r="K105" i="4"/>
  <c r="J105" i="4"/>
  <c r="I105" i="4"/>
  <c r="H105" i="4"/>
  <c r="G105" i="4"/>
  <c r="K90" i="4"/>
  <c r="J90" i="4"/>
  <c r="I90" i="4"/>
  <c r="H90" i="4"/>
  <c r="G90" i="4"/>
  <c r="K43" i="4"/>
  <c r="J43" i="4"/>
  <c r="I43" i="4"/>
  <c r="H43" i="4"/>
  <c r="G43" i="4"/>
  <c r="K3" i="4"/>
  <c r="J3" i="4"/>
  <c r="I3" i="4"/>
  <c r="H3" i="4"/>
  <c r="G3" i="4"/>
  <c r="K21" i="4"/>
  <c r="J21" i="4"/>
  <c r="I21" i="4"/>
  <c r="H21" i="4"/>
  <c r="G21" i="4"/>
  <c r="K36" i="4"/>
  <c r="J36" i="4"/>
  <c r="I36" i="4"/>
  <c r="H36" i="4"/>
  <c r="G36" i="4"/>
  <c r="K81" i="4"/>
  <c r="J81" i="4"/>
  <c r="I81" i="4"/>
  <c r="H81" i="4"/>
  <c r="G81" i="4"/>
  <c r="K44" i="4"/>
  <c r="J44" i="4"/>
  <c r="I44" i="4"/>
  <c r="H44" i="4"/>
  <c r="G44" i="4"/>
  <c r="K130" i="4"/>
  <c r="J130" i="4"/>
  <c r="I130" i="4"/>
  <c r="H130" i="4"/>
  <c r="G130" i="4"/>
  <c r="K141" i="4"/>
  <c r="J141" i="4"/>
  <c r="I141" i="4"/>
  <c r="H141" i="4"/>
  <c r="G141" i="4"/>
  <c r="E257" i="4"/>
  <c r="E249" i="4"/>
  <c r="F240" i="4"/>
  <c r="F236" i="4"/>
  <c r="F232" i="4"/>
  <c r="F228" i="4"/>
  <c r="F212" i="4"/>
  <c r="K131" i="4"/>
  <c r="J131" i="4"/>
  <c r="I131" i="4"/>
  <c r="H131" i="4"/>
  <c r="G131" i="4"/>
  <c r="K115" i="4"/>
  <c r="J115" i="4"/>
  <c r="I115" i="4"/>
  <c r="H115" i="4"/>
  <c r="G115" i="4"/>
  <c r="K114" i="4"/>
  <c r="J114" i="4"/>
  <c r="I114" i="4"/>
  <c r="H114" i="4"/>
  <c r="G114" i="4"/>
  <c r="K57" i="4"/>
  <c r="J57" i="4"/>
  <c r="I57" i="4"/>
  <c r="H57" i="4"/>
  <c r="G57" i="4"/>
  <c r="K61" i="4"/>
  <c r="J61" i="4"/>
  <c r="I61" i="4"/>
  <c r="H61" i="4"/>
  <c r="G61" i="4"/>
  <c r="K35" i="4"/>
  <c r="J35" i="4"/>
  <c r="I35" i="4"/>
  <c r="H35" i="4"/>
  <c r="G35" i="4"/>
  <c r="K80" i="4"/>
  <c r="J80" i="4"/>
  <c r="I80" i="4"/>
  <c r="H80" i="4"/>
  <c r="G80" i="4"/>
  <c r="K18" i="4"/>
  <c r="J18" i="4"/>
  <c r="I18" i="4"/>
  <c r="H18" i="4"/>
  <c r="G18" i="4"/>
  <c r="K140" i="4"/>
  <c r="J140" i="4"/>
  <c r="I140" i="4"/>
  <c r="H140" i="4"/>
  <c r="G140" i="4"/>
  <c r="F37" i="4"/>
  <c r="K37" i="4"/>
  <c r="J37" i="4"/>
  <c r="I37" i="4"/>
  <c r="H37" i="4"/>
  <c r="G37" i="4"/>
  <c r="E37" i="4"/>
  <c r="K165" i="4"/>
  <c r="J165" i="4"/>
  <c r="I165" i="4"/>
  <c r="H165" i="4"/>
  <c r="G165" i="4"/>
  <c r="K173" i="4"/>
  <c r="J173" i="4"/>
  <c r="I173" i="4"/>
  <c r="H173" i="4"/>
  <c r="G173" i="4"/>
  <c r="K160" i="4"/>
  <c r="J160" i="4"/>
  <c r="I160" i="4"/>
  <c r="H160" i="4"/>
  <c r="K156" i="4"/>
  <c r="J156" i="4"/>
  <c r="I156" i="4"/>
  <c r="H156" i="4"/>
  <c r="G156" i="4"/>
  <c r="K145" i="4"/>
  <c r="J145" i="4"/>
  <c r="I145" i="4"/>
  <c r="G145" i="4"/>
  <c r="K144" i="4"/>
  <c r="J144" i="4"/>
  <c r="I144" i="4"/>
  <c r="H144" i="4"/>
  <c r="G144" i="4"/>
  <c r="K132" i="4"/>
  <c r="J132" i="4"/>
  <c r="I132" i="4"/>
  <c r="H132" i="4"/>
  <c r="G132" i="4"/>
  <c r="K117" i="4"/>
  <c r="J117" i="4"/>
  <c r="I117" i="4"/>
  <c r="H117" i="4"/>
  <c r="G117" i="4"/>
  <c r="K112" i="4"/>
  <c r="J112" i="4"/>
  <c r="I112" i="4"/>
  <c r="H112" i="4"/>
  <c r="G112" i="4"/>
  <c r="K128" i="4"/>
  <c r="J128" i="4"/>
  <c r="I128" i="4"/>
  <c r="H128" i="4"/>
  <c r="G128" i="4"/>
  <c r="K88" i="4"/>
  <c r="J88" i="4"/>
  <c r="I88" i="4"/>
  <c r="H88" i="4"/>
  <c r="G88" i="4"/>
  <c r="K85" i="4"/>
  <c r="J85" i="4"/>
  <c r="I85" i="4"/>
  <c r="H85" i="4"/>
  <c r="G85" i="4"/>
  <c r="K286" i="4"/>
  <c r="K5" i="4"/>
  <c r="J286" i="4"/>
  <c r="J5" i="4"/>
  <c r="I286" i="4"/>
  <c r="I5" i="4"/>
  <c r="H286" i="4"/>
  <c r="H5" i="4"/>
  <c r="G286" i="4"/>
  <c r="G5" i="4"/>
  <c r="J277" i="4"/>
  <c r="K129" i="4"/>
  <c r="I277" i="4"/>
  <c r="J129" i="4"/>
  <c r="H277" i="4"/>
  <c r="I129" i="4"/>
  <c r="G277" i="4"/>
  <c r="H129" i="4"/>
  <c r="F277" i="4"/>
  <c r="G129" i="4"/>
  <c r="D277" i="4"/>
  <c r="K254" i="4"/>
  <c r="K164" i="4"/>
  <c r="J254" i="4"/>
  <c r="J164" i="4"/>
  <c r="I254" i="4"/>
  <c r="I164" i="4"/>
  <c r="H254" i="4"/>
  <c r="H164" i="4"/>
  <c r="G254" i="4"/>
  <c r="G164" i="4"/>
  <c r="K207" i="4"/>
  <c r="K20" i="4"/>
  <c r="J207" i="4"/>
  <c r="J20" i="4"/>
  <c r="I207" i="4"/>
  <c r="I20" i="4"/>
  <c r="H207" i="4"/>
  <c r="H20" i="4"/>
  <c r="G207" i="4"/>
  <c r="G20" i="4"/>
  <c r="K137" i="4"/>
  <c r="K142" i="4"/>
  <c r="J137" i="4"/>
  <c r="J142" i="4"/>
  <c r="I137" i="4"/>
  <c r="I142" i="4"/>
  <c r="H137" i="4"/>
  <c r="H142" i="4"/>
  <c r="G137" i="4"/>
  <c r="G142" i="4"/>
  <c r="K127" i="4"/>
  <c r="K2" i="4"/>
  <c r="J127" i="4"/>
  <c r="J2" i="4"/>
  <c r="I127" i="4"/>
  <c r="I2" i="4"/>
  <c r="H127" i="4"/>
  <c r="H2" i="4"/>
  <c r="G127" i="4"/>
  <c r="G2" i="4"/>
  <c r="K75" i="4"/>
  <c r="K167" i="4"/>
  <c r="J75" i="4"/>
  <c r="J167" i="4"/>
  <c r="I75" i="4"/>
  <c r="I167" i="4"/>
  <c r="H75" i="4"/>
  <c r="H167" i="4"/>
  <c r="G75" i="4"/>
  <c r="G167" i="4"/>
  <c r="K65" i="4"/>
  <c r="K55" i="4"/>
  <c r="J65" i="4"/>
  <c r="J55" i="4"/>
  <c r="I65" i="4"/>
  <c r="I55" i="4"/>
  <c r="H65" i="4"/>
  <c r="H55" i="4"/>
  <c r="G65" i="4"/>
  <c r="G55" i="4"/>
  <c r="E277" i="4"/>
  <c r="F2" i="4"/>
  <c r="G272" i="4"/>
  <c r="G168" i="4"/>
  <c r="G175" i="4"/>
  <c r="G172" i="4"/>
  <c r="H174" i="4"/>
  <c r="H104" i="4"/>
  <c r="H145" i="4"/>
  <c r="H87" i="4"/>
  <c r="H96" i="4"/>
  <c r="H177" i="4"/>
  <c r="J59" i="4"/>
  <c r="K182" i="4"/>
  <c r="J182" i="4"/>
  <c r="I182" i="4"/>
  <c r="H182" i="4"/>
  <c r="G182" i="4"/>
  <c r="K180" i="4"/>
  <c r="J180" i="4"/>
  <c r="I180" i="4"/>
  <c r="H180" i="4"/>
  <c r="G180" i="4"/>
  <c r="K178" i="4"/>
  <c r="J178" i="4"/>
  <c r="I178" i="4"/>
  <c r="H178" i="4"/>
  <c r="G178" i="4"/>
  <c r="K172" i="4"/>
  <c r="J172" i="4"/>
  <c r="I172" i="4"/>
  <c r="H172" i="4"/>
  <c r="K168" i="4"/>
  <c r="J168" i="4"/>
  <c r="I168" i="4"/>
  <c r="H168" i="4"/>
  <c r="K162" i="4"/>
  <c r="J162" i="4"/>
  <c r="I162" i="4"/>
  <c r="H162" i="4"/>
  <c r="G162" i="4"/>
  <c r="K161" i="4"/>
  <c r="J161" i="4"/>
  <c r="I161" i="4"/>
  <c r="H161" i="4"/>
  <c r="G161" i="4"/>
  <c r="K157" i="4"/>
  <c r="J157" i="4"/>
  <c r="I157" i="4"/>
  <c r="H157" i="4"/>
  <c r="G157" i="4"/>
  <c r="K152" i="4"/>
  <c r="J152" i="4"/>
  <c r="I152" i="4"/>
  <c r="H152" i="4"/>
  <c r="G152" i="4"/>
  <c r="K151" i="4"/>
  <c r="J151" i="4"/>
  <c r="I151" i="4"/>
  <c r="H151" i="4"/>
  <c r="G151" i="4"/>
  <c r="K150" i="4"/>
  <c r="J150" i="4"/>
  <c r="I150" i="4"/>
  <c r="H150" i="4"/>
  <c r="G150" i="4"/>
  <c r="K149" i="4"/>
  <c r="J149" i="4"/>
  <c r="I149" i="4"/>
  <c r="H149" i="4"/>
  <c r="G149" i="4"/>
  <c r="K146" i="4"/>
  <c r="J146" i="4"/>
  <c r="I146" i="4"/>
  <c r="H146" i="4"/>
  <c r="G146" i="4"/>
  <c r="K138" i="4"/>
  <c r="J138" i="4"/>
  <c r="I138" i="4"/>
  <c r="H138" i="4"/>
  <c r="G138" i="4"/>
  <c r="K133" i="4"/>
  <c r="J133" i="4"/>
  <c r="I133" i="4"/>
  <c r="H133" i="4"/>
  <c r="G133" i="4"/>
  <c r="K126" i="4"/>
  <c r="J126" i="4"/>
  <c r="I126" i="4"/>
  <c r="H126" i="4"/>
  <c r="G126" i="4"/>
  <c r="K125" i="4"/>
  <c r="J125" i="4"/>
  <c r="I125" i="4"/>
  <c r="H125" i="4"/>
  <c r="G125" i="4"/>
  <c r="K120" i="4"/>
  <c r="J120" i="4"/>
  <c r="I120" i="4"/>
  <c r="H120" i="4"/>
  <c r="G120" i="4"/>
  <c r="K116" i="4"/>
  <c r="J116" i="4"/>
  <c r="I116" i="4"/>
  <c r="H116" i="4"/>
  <c r="G116" i="4"/>
  <c r="K113" i="4"/>
  <c r="J113" i="4"/>
  <c r="I113" i="4"/>
  <c r="H113" i="4"/>
  <c r="G113" i="4"/>
  <c r="K111" i="4"/>
  <c r="J111" i="4"/>
  <c r="I111" i="4"/>
  <c r="H111" i="4"/>
  <c r="G111" i="4"/>
  <c r="K110" i="4"/>
  <c r="J110" i="4"/>
  <c r="I110" i="4"/>
  <c r="H110" i="4"/>
  <c r="G110" i="4"/>
  <c r="K109" i="4"/>
  <c r="J109" i="4"/>
  <c r="I109" i="4"/>
  <c r="H109" i="4"/>
  <c r="G109" i="4"/>
  <c r="K107" i="4"/>
  <c r="J107" i="4"/>
  <c r="I107" i="4"/>
  <c r="H107" i="4"/>
  <c r="G107" i="4"/>
  <c r="K106" i="4"/>
  <c r="J106" i="4"/>
  <c r="I106" i="4"/>
  <c r="H106" i="4"/>
  <c r="G106" i="4"/>
  <c r="K104" i="4"/>
  <c r="J104" i="4"/>
  <c r="I104" i="4"/>
  <c r="G104" i="4"/>
  <c r="K103" i="4"/>
  <c r="J103" i="4"/>
  <c r="I103" i="4"/>
  <c r="H103" i="4"/>
  <c r="G103" i="4"/>
  <c r="K102" i="4"/>
  <c r="J102" i="4"/>
  <c r="I102" i="4"/>
  <c r="H102" i="4"/>
  <c r="G102" i="4"/>
  <c r="K100" i="4"/>
  <c r="J100" i="4"/>
  <c r="I100" i="4"/>
  <c r="H100" i="4"/>
  <c r="G100" i="4"/>
  <c r="K99" i="4"/>
  <c r="J99" i="4"/>
  <c r="I99" i="4"/>
  <c r="H99" i="4"/>
  <c r="G99" i="4"/>
  <c r="K98" i="4"/>
  <c r="J98" i="4"/>
  <c r="I98" i="4"/>
  <c r="H98" i="4"/>
  <c r="G98" i="4"/>
  <c r="K96" i="4"/>
  <c r="J96" i="4"/>
  <c r="I96" i="4"/>
  <c r="G96" i="4"/>
  <c r="K95" i="4"/>
  <c r="J95" i="4"/>
  <c r="I95" i="4"/>
  <c r="H95" i="4"/>
  <c r="G95" i="4"/>
  <c r="K94" i="4"/>
  <c r="J94" i="4"/>
  <c r="I94" i="4"/>
  <c r="H94" i="4"/>
  <c r="G94" i="4"/>
  <c r="K93" i="4"/>
  <c r="J93" i="4"/>
  <c r="I93" i="4"/>
  <c r="H93" i="4"/>
  <c r="G93" i="4"/>
  <c r="K91" i="4"/>
  <c r="J91" i="4"/>
  <c r="I91" i="4"/>
  <c r="H91" i="4"/>
  <c r="G91" i="4"/>
  <c r="K89" i="4"/>
  <c r="J89" i="4"/>
  <c r="I89" i="4"/>
  <c r="H89" i="4"/>
  <c r="G89" i="4"/>
  <c r="K87" i="4"/>
  <c r="J87" i="4"/>
  <c r="I87" i="4"/>
  <c r="G87" i="4"/>
  <c r="K86" i="4"/>
  <c r="J86" i="4"/>
  <c r="I86" i="4"/>
  <c r="H86" i="4"/>
  <c r="G86" i="4"/>
  <c r="K83" i="4"/>
  <c r="J83" i="4"/>
  <c r="I83" i="4"/>
  <c r="H83" i="4"/>
  <c r="G83" i="4"/>
  <c r="K78" i="4"/>
  <c r="J78" i="4"/>
  <c r="I78" i="4"/>
  <c r="H78" i="4"/>
  <c r="G78" i="4"/>
  <c r="K76" i="4"/>
  <c r="J76" i="4"/>
  <c r="I76" i="4"/>
  <c r="H76" i="4"/>
  <c r="G76" i="4"/>
  <c r="K74" i="4"/>
  <c r="J74" i="4"/>
  <c r="I74" i="4"/>
  <c r="H74" i="4"/>
  <c r="G74" i="4"/>
  <c r="K73" i="4"/>
  <c r="J73" i="4"/>
  <c r="I73" i="4"/>
  <c r="H73" i="4"/>
  <c r="G73" i="4"/>
  <c r="K72" i="4"/>
  <c r="J72" i="4"/>
  <c r="I72" i="4"/>
  <c r="H72" i="4"/>
  <c r="G72" i="4"/>
  <c r="K71" i="4"/>
  <c r="J71" i="4"/>
  <c r="I71" i="4"/>
  <c r="H71" i="4"/>
  <c r="G71" i="4"/>
  <c r="K70" i="4"/>
  <c r="J70" i="4"/>
  <c r="I70" i="4"/>
  <c r="H70" i="4"/>
  <c r="G70" i="4"/>
  <c r="K69" i="4"/>
  <c r="J69" i="4"/>
  <c r="I69" i="4"/>
  <c r="H69" i="4"/>
  <c r="G69" i="4"/>
  <c r="K68" i="4"/>
  <c r="J68" i="4"/>
  <c r="I68" i="4"/>
  <c r="H68" i="4"/>
  <c r="G68" i="4"/>
  <c r="K67" i="4"/>
  <c r="J67" i="4"/>
  <c r="I67" i="4"/>
  <c r="H67" i="4"/>
  <c r="G67" i="4"/>
  <c r="K66" i="4"/>
  <c r="J66" i="4"/>
  <c r="I66" i="4"/>
  <c r="H66" i="4"/>
  <c r="G66" i="4"/>
  <c r="K64" i="4"/>
  <c r="J64" i="4"/>
  <c r="I64" i="4"/>
  <c r="H64" i="4"/>
  <c r="G64" i="4"/>
  <c r="K63" i="4"/>
  <c r="J63" i="4"/>
  <c r="I63" i="4"/>
  <c r="H63" i="4"/>
  <c r="G63" i="4"/>
  <c r="K60" i="4"/>
  <c r="J60" i="4"/>
  <c r="I60" i="4"/>
  <c r="H60" i="4"/>
  <c r="G60" i="4"/>
  <c r="K59" i="4"/>
  <c r="I59" i="4"/>
  <c r="H59" i="4"/>
  <c r="G59" i="4"/>
  <c r="H22" i="4"/>
  <c r="H14" i="4"/>
  <c r="G12" i="4"/>
  <c r="G160" i="4"/>
  <c r="K58" i="4"/>
  <c r="J58" i="4"/>
  <c r="I58" i="4"/>
  <c r="H58" i="4"/>
  <c r="G58" i="4"/>
  <c r="K53" i="4"/>
  <c r="J53" i="4"/>
  <c r="I53" i="4"/>
  <c r="H53" i="4"/>
  <c r="G53" i="4"/>
  <c r="K52" i="4"/>
  <c r="J52" i="4"/>
  <c r="I52" i="4"/>
  <c r="H52" i="4"/>
  <c r="G52" i="4"/>
  <c r="K51" i="4"/>
  <c r="J51" i="4"/>
  <c r="I51" i="4"/>
  <c r="H51" i="4"/>
  <c r="G51" i="4"/>
  <c r="K50" i="4"/>
  <c r="J50" i="4"/>
  <c r="I50" i="4"/>
  <c r="H50" i="4"/>
  <c r="G50" i="4"/>
  <c r="K49" i="4"/>
  <c r="J49" i="4"/>
  <c r="I49" i="4"/>
  <c r="H49" i="4"/>
  <c r="G49" i="4"/>
  <c r="K48" i="4"/>
  <c r="J48" i="4"/>
  <c r="I48" i="4"/>
  <c r="H48" i="4"/>
  <c r="G48" i="4"/>
  <c r="K46" i="4"/>
  <c r="J46" i="4"/>
  <c r="I46" i="4"/>
  <c r="H46" i="4"/>
  <c r="G46" i="4"/>
  <c r="K41" i="4"/>
  <c r="J41" i="4"/>
  <c r="I41" i="4"/>
  <c r="H41" i="4"/>
  <c r="G41" i="4"/>
  <c r="K40" i="4"/>
  <c r="J40" i="4"/>
  <c r="I40" i="4"/>
  <c r="H40" i="4"/>
  <c r="G40" i="4"/>
  <c r="K39" i="4"/>
  <c r="J39" i="4"/>
  <c r="I39" i="4"/>
  <c r="H39" i="4"/>
  <c r="G39" i="4"/>
  <c r="K33" i="4"/>
  <c r="J33" i="4"/>
  <c r="I33" i="4"/>
  <c r="H33" i="4"/>
  <c r="G33" i="4"/>
  <c r="K32" i="4"/>
  <c r="J32" i="4"/>
  <c r="I32" i="4"/>
  <c r="H32" i="4"/>
  <c r="G32" i="4"/>
  <c r="K31" i="4"/>
  <c r="J31" i="4"/>
  <c r="I31" i="4"/>
  <c r="H31" i="4"/>
  <c r="G31" i="4"/>
  <c r="K30" i="4"/>
  <c r="J30" i="4"/>
  <c r="I30" i="4"/>
  <c r="H30" i="4"/>
  <c r="G30" i="4"/>
  <c r="K29" i="4"/>
  <c r="J29" i="4"/>
  <c r="I29" i="4"/>
  <c r="H29" i="4"/>
  <c r="G29" i="4"/>
  <c r="K28" i="4"/>
  <c r="J28" i="4"/>
  <c r="I28" i="4"/>
  <c r="H28" i="4"/>
  <c r="G28" i="4"/>
  <c r="E28" i="4"/>
  <c r="K27" i="4"/>
  <c r="J27" i="4"/>
  <c r="I27" i="4"/>
  <c r="H27" i="4"/>
  <c r="G27" i="4"/>
  <c r="K22" i="4"/>
  <c r="J22" i="4"/>
  <c r="I22" i="4"/>
  <c r="G22" i="4"/>
  <c r="K17" i="4"/>
  <c r="J17" i="4"/>
  <c r="I17" i="4"/>
  <c r="H17" i="4"/>
  <c r="G17" i="4"/>
  <c r="K14" i="4"/>
  <c r="J14" i="4"/>
  <c r="I14" i="4"/>
  <c r="G14" i="4"/>
  <c r="K12" i="4"/>
  <c r="J12" i="4"/>
  <c r="I12" i="4"/>
  <c r="H12" i="4"/>
  <c r="K11" i="4"/>
  <c r="J11" i="4"/>
  <c r="I11" i="4"/>
  <c r="H11" i="4"/>
  <c r="G11" i="4"/>
  <c r="K10" i="4"/>
  <c r="J10" i="4"/>
  <c r="I10" i="4"/>
  <c r="H10" i="4"/>
  <c r="G10" i="4"/>
  <c r="K9" i="4"/>
  <c r="J9" i="4"/>
  <c r="I9" i="4"/>
  <c r="H9" i="4"/>
  <c r="G9" i="4"/>
  <c r="K7" i="4"/>
  <c r="J7" i="4"/>
  <c r="I7" i="4"/>
  <c r="H7" i="4"/>
  <c r="G7" i="4"/>
  <c r="F28" i="4"/>
  <c r="K283" i="4"/>
  <c r="J283" i="4"/>
  <c r="I283" i="4"/>
  <c r="H283" i="4"/>
  <c r="G283" i="4"/>
  <c r="J281" i="4"/>
  <c r="I281" i="4"/>
  <c r="H281" i="4"/>
  <c r="G281" i="4"/>
  <c r="F281" i="4"/>
  <c r="D281" i="4"/>
  <c r="E281" i="4"/>
  <c r="K264" i="4"/>
  <c r="J264" i="4"/>
  <c r="I264" i="4"/>
  <c r="H264" i="4"/>
  <c r="G264" i="4"/>
  <c r="K176" i="4"/>
  <c r="J176" i="4"/>
  <c r="I176" i="4"/>
  <c r="H176" i="4"/>
  <c r="G176" i="4"/>
  <c r="K84" i="4"/>
  <c r="J84" i="4"/>
  <c r="I84" i="4"/>
  <c r="H84" i="4"/>
  <c r="G84" i="4"/>
  <c r="K234" i="4"/>
  <c r="J234" i="4"/>
  <c r="I234" i="4"/>
  <c r="H234" i="4"/>
  <c r="G234" i="4"/>
  <c r="K153" i="4"/>
  <c r="J153" i="4"/>
  <c r="I153" i="4"/>
  <c r="H153" i="4"/>
  <c r="G153" i="4"/>
  <c r="K47" i="4"/>
  <c r="J47" i="4"/>
  <c r="I47" i="4"/>
  <c r="H47" i="4"/>
  <c r="G47" i="4"/>
  <c r="K231" i="4"/>
  <c r="J231" i="4"/>
  <c r="I231" i="4"/>
  <c r="H231" i="4"/>
  <c r="G231" i="4"/>
  <c r="K159" i="4"/>
  <c r="J159" i="4"/>
  <c r="I159" i="4"/>
  <c r="H159" i="4"/>
  <c r="G159" i="4"/>
  <c r="K158" i="4"/>
  <c r="J158" i="4"/>
  <c r="I158" i="4"/>
  <c r="H158" i="4"/>
  <c r="G158" i="4"/>
  <c r="K252" i="4"/>
  <c r="J252" i="4"/>
  <c r="I252" i="4"/>
  <c r="H252" i="4"/>
  <c r="G252" i="4"/>
  <c r="K219" i="4"/>
  <c r="J219" i="4"/>
  <c r="I219" i="4"/>
  <c r="H219" i="4"/>
  <c r="G219" i="4"/>
  <c r="K206" i="4"/>
  <c r="J206" i="4"/>
  <c r="I206" i="4"/>
  <c r="H206" i="4"/>
  <c r="G206" i="4"/>
  <c r="K154" i="4"/>
  <c r="J154" i="4"/>
  <c r="I154" i="4"/>
  <c r="H154" i="4"/>
  <c r="G154" i="4"/>
  <c r="K155" i="4"/>
  <c r="J155" i="4"/>
  <c r="I155" i="4"/>
  <c r="H155" i="4"/>
  <c r="G155" i="4"/>
  <c r="K221" i="4"/>
  <c r="J221" i="4"/>
  <c r="I221" i="4"/>
  <c r="H221" i="4"/>
  <c r="G221" i="4"/>
  <c r="K220" i="4"/>
  <c r="J220" i="4"/>
  <c r="I220" i="4"/>
  <c r="H220" i="4"/>
  <c r="G220" i="4"/>
  <c r="K218" i="4"/>
  <c r="J218" i="4"/>
  <c r="I218" i="4"/>
  <c r="H218" i="4"/>
  <c r="G218" i="4"/>
  <c r="K214" i="4"/>
  <c r="J214" i="4"/>
  <c r="I214" i="4"/>
  <c r="H214" i="4"/>
  <c r="G214" i="4"/>
  <c r="K139" i="4"/>
  <c r="J139" i="4"/>
  <c r="I139" i="4"/>
  <c r="H139" i="4"/>
  <c r="G139" i="4"/>
  <c r="K136" i="4"/>
  <c r="J136" i="4"/>
  <c r="I136" i="4"/>
  <c r="H136" i="4"/>
  <c r="G136" i="4"/>
  <c r="I135" i="4"/>
  <c r="H135" i="4"/>
  <c r="G135" i="4"/>
  <c r="K124" i="4"/>
  <c r="J124" i="4"/>
  <c r="I124" i="4"/>
  <c r="H124" i="4"/>
  <c r="G124" i="4"/>
  <c r="K122" i="4"/>
  <c r="J122" i="4"/>
  <c r="I122" i="4"/>
  <c r="H122" i="4"/>
  <c r="G122" i="4"/>
  <c r="K108" i="4"/>
  <c r="J108" i="4"/>
  <c r="I108" i="4"/>
  <c r="H108" i="4"/>
  <c r="G108" i="4"/>
  <c r="K77" i="4"/>
  <c r="J77" i="4"/>
  <c r="I77" i="4"/>
  <c r="H77" i="4"/>
  <c r="G77" i="4"/>
  <c r="K38" i="4"/>
  <c r="J38" i="4"/>
  <c r="I38" i="4"/>
  <c r="H38" i="4"/>
  <c r="G38" i="4"/>
  <c r="K26" i="4"/>
  <c r="J26" i="4"/>
  <c r="I26" i="4"/>
  <c r="H26" i="4"/>
  <c r="G26" i="4"/>
  <c r="K24" i="4"/>
  <c r="J24" i="4"/>
  <c r="I24" i="4"/>
  <c r="H24" i="4"/>
  <c r="G24" i="4"/>
  <c r="K23" i="4"/>
  <c r="J23" i="4"/>
  <c r="I23" i="4"/>
  <c r="H23" i="4"/>
  <c r="G23" i="4"/>
  <c r="K16" i="4"/>
  <c r="J16" i="4"/>
  <c r="I16" i="4"/>
  <c r="H16" i="4"/>
  <c r="G16" i="4"/>
  <c r="K15" i="4"/>
  <c r="J15" i="4"/>
  <c r="I15" i="4"/>
  <c r="H15" i="4"/>
  <c r="G15" i="4"/>
  <c r="K13" i="4"/>
  <c r="J13" i="4"/>
  <c r="I13" i="4"/>
  <c r="H13" i="4"/>
  <c r="G13" i="4"/>
  <c r="K8" i="4"/>
  <c r="J8" i="4"/>
  <c r="I8" i="4"/>
  <c r="H8" i="4"/>
  <c r="G8" i="4"/>
  <c r="J261" i="4"/>
  <c r="I261" i="4"/>
  <c r="H261" i="4"/>
  <c r="G261" i="4"/>
  <c r="F261" i="4"/>
  <c r="D261" i="4"/>
  <c r="E261" i="4"/>
  <c r="J265" i="4"/>
  <c r="I265" i="4"/>
  <c r="H265" i="4"/>
  <c r="G265" i="4"/>
  <c r="F265" i="4"/>
  <c r="D265" i="4"/>
  <c r="E265" i="4"/>
  <c r="K266" i="4"/>
  <c r="J266" i="4"/>
  <c r="I266" i="4"/>
  <c r="H266" i="4"/>
  <c r="G266" i="4"/>
  <c r="K186" i="4"/>
  <c r="J186" i="4"/>
  <c r="I186" i="4"/>
  <c r="H186" i="4"/>
  <c r="G186" i="4"/>
  <c r="I303" i="4"/>
  <c r="H303" i="4"/>
  <c r="G303" i="4"/>
  <c r="I302" i="4"/>
  <c r="H302" i="4"/>
  <c r="G302" i="4"/>
  <c r="I170" i="4"/>
  <c r="H170" i="4"/>
  <c r="G170" i="4"/>
  <c r="K148" i="4"/>
  <c r="J148" i="4"/>
  <c r="I148" i="4"/>
  <c r="H148" i="4"/>
  <c r="G148" i="4"/>
  <c r="F303" i="4" l="1"/>
  <c r="E303" i="4"/>
  <c r="F234" i="4"/>
  <c r="E234" i="4"/>
  <c r="F283" i="4"/>
  <c r="E283" i="4"/>
  <c r="F35" i="4"/>
  <c r="E35" i="4"/>
  <c r="F226" i="4"/>
  <c r="F242" i="4"/>
  <c r="F251" i="4"/>
  <c r="F255" i="4"/>
  <c r="E226" i="4"/>
  <c r="E242" i="4"/>
  <c r="E251" i="4"/>
  <c r="E255" i="4"/>
  <c r="F210" i="4"/>
  <c r="F230" i="4"/>
  <c r="F238" i="4"/>
  <c r="F247" i="4"/>
  <c r="F259" i="4"/>
  <c r="F263" i="4"/>
  <c r="F267" i="4"/>
  <c r="F271" i="4"/>
  <c r="E210" i="4"/>
  <c r="E230" i="4"/>
  <c r="E238" i="4"/>
  <c r="E247" i="4"/>
  <c r="E259" i="4"/>
  <c r="E263" i="4"/>
  <c r="E267" i="4"/>
  <c r="E271" i="4"/>
  <c r="F279" i="4"/>
  <c r="F287" i="4"/>
  <c r="F291" i="4"/>
  <c r="F295" i="4"/>
  <c r="F299" i="4"/>
  <c r="E279" i="4"/>
  <c r="E287" i="4"/>
  <c r="E291" i="4"/>
  <c r="E295" i="4"/>
  <c r="E299" i="4"/>
  <c r="F275" i="4"/>
  <c r="E275" i="4"/>
  <c r="E269" i="4"/>
  <c r="D269" i="4"/>
  <c r="F252" i="4"/>
  <c r="E252" i="4"/>
  <c r="F231" i="4"/>
  <c r="E231" i="4"/>
  <c r="F264" i="4"/>
  <c r="E264" i="4"/>
  <c r="F36" i="4"/>
  <c r="F235" i="4"/>
  <c r="F239" i="4"/>
  <c r="F243" i="4"/>
  <c r="F248" i="4"/>
  <c r="F260" i="4"/>
  <c r="F272" i="4"/>
  <c r="F276" i="4"/>
  <c r="F280" i="4"/>
  <c r="E36" i="4"/>
  <c r="E235" i="4"/>
  <c r="E239" i="4"/>
  <c r="E243" i="4"/>
  <c r="E248" i="4"/>
  <c r="E260" i="4"/>
  <c r="E272" i="4"/>
  <c r="E276" i="4"/>
  <c r="E280" i="4"/>
  <c r="F211" i="4"/>
  <c r="F227" i="4"/>
  <c r="F256" i="4"/>
  <c r="F268" i="4"/>
  <c r="E211" i="4"/>
  <c r="E227" i="4"/>
  <c r="E256" i="4"/>
  <c r="E268" i="4"/>
  <c r="F284" i="4"/>
  <c r="F288" i="4"/>
  <c r="F292" i="4"/>
  <c r="F296" i="4"/>
  <c r="F300" i="4"/>
  <c r="F304" i="4"/>
  <c r="E284" i="4"/>
  <c r="E288" i="4"/>
  <c r="E292" i="4"/>
  <c r="E296" i="4"/>
  <c r="E300" i="4"/>
  <c r="E304" i="4"/>
  <c r="F302" i="4"/>
  <c r="E302" i="4"/>
  <c r="F170" i="4"/>
  <c r="E170" i="4"/>
  <c r="F186" i="4"/>
  <c r="E186" i="4"/>
  <c r="F108" i="4"/>
  <c r="E108" i="4"/>
  <c r="F122" i="4"/>
  <c r="E122" i="4"/>
  <c r="F135" i="4"/>
  <c r="E135" i="4"/>
  <c r="F139" i="4"/>
  <c r="E139" i="4"/>
  <c r="F214" i="4"/>
  <c r="E214" i="4"/>
  <c r="F218" i="4"/>
  <c r="E218" i="4"/>
  <c r="F220" i="4"/>
  <c r="E220" i="4"/>
  <c r="F155" i="4"/>
  <c r="E155" i="4"/>
  <c r="F154" i="4"/>
  <c r="E154" i="4"/>
  <c r="F206" i="4"/>
  <c r="E206" i="4"/>
  <c r="F219" i="4"/>
  <c r="E219" i="4"/>
  <c r="F158" i="4"/>
  <c r="E158" i="4"/>
  <c r="F159" i="4"/>
  <c r="E159" i="4"/>
  <c r="F153" i="4"/>
  <c r="E153" i="4"/>
  <c r="F84" i="4"/>
  <c r="E84" i="4"/>
  <c r="F29" i="4"/>
  <c r="F70" i="4"/>
  <c r="F86" i="4"/>
  <c r="F89" i="4"/>
  <c r="F93" i="4"/>
  <c r="F94" i="4"/>
  <c r="F96" i="4"/>
  <c r="F98" i="4"/>
  <c r="F100" i="4"/>
  <c r="F102" i="4"/>
  <c r="F104" i="4"/>
  <c r="F106" i="4"/>
  <c r="F109" i="4"/>
  <c r="F110" i="4"/>
  <c r="F113" i="4"/>
  <c r="F116" i="4"/>
  <c r="F120" i="4"/>
  <c r="F125" i="4"/>
  <c r="F126" i="4"/>
  <c r="F133" i="4"/>
  <c r="F138" i="4"/>
  <c r="F146" i="4"/>
  <c r="F149" i="4"/>
  <c r="F150" i="4"/>
  <c r="F151" i="4"/>
  <c r="F157" i="4"/>
  <c r="F161" i="4"/>
  <c r="F162" i="4"/>
  <c r="F178" i="4"/>
  <c r="F182" i="4"/>
  <c r="E29" i="4"/>
  <c r="E70" i="4"/>
  <c r="E86" i="4"/>
  <c r="E89" i="4"/>
  <c r="E93" i="4"/>
  <c r="E94" i="4"/>
  <c r="E96" i="4"/>
  <c r="E98" i="4"/>
  <c r="E100" i="4"/>
  <c r="E102" i="4"/>
  <c r="E104" i="4"/>
  <c r="E106" i="4"/>
  <c r="E109" i="4"/>
  <c r="E110" i="4"/>
  <c r="E113" i="4"/>
  <c r="E116" i="4"/>
  <c r="E120" i="4"/>
  <c r="E125" i="4"/>
  <c r="E126" i="4"/>
  <c r="E133" i="4"/>
  <c r="E138" i="4"/>
  <c r="E146" i="4"/>
  <c r="E149" i="4"/>
  <c r="E150" i="4"/>
  <c r="E151" i="4"/>
  <c r="E157" i="4"/>
  <c r="E161" i="4"/>
  <c r="E162" i="4"/>
  <c r="E178" i="4"/>
  <c r="E182" i="4"/>
  <c r="F55" i="4"/>
  <c r="F167" i="4"/>
  <c r="F127" i="4"/>
  <c r="F142" i="4"/>
  <c r="F137" i="4"/>
  <c r="F20" i="4"/>
  <c r="F207" i="4"/>
  <c r="F129" i="4"/>
  <c r="F5" i="4"/>
  <c r="E55" i="4"/>
  <c r="E167" i="4"/>
  <c r="E127" i="4"/>
  <c r="E142" i="4"/>
  <c r="E137" i="4"/>
  <c r="E20" i="4"/>
  <c r="E207" i="4"/>
  <c r="E129" i="4"/>
  <c r="E5" i="4"/>
  <c r="E85" i="4"/>
  <c r="E88" i="4"/>
  <c r="E112" i="4"/>
  <c r="E117" i="4"/>
  <c r="E145" i="4"/>
  <c r="E173" i="4"/>
  <c r="E165" i="4"/>
  <c r="F80" i="4"/>
  <c r="F85" i="4"/>
  <c r="F57" i="4"/>
  <c r="F88" i="4"/>
  <c r="F112" i="4"/>
  <c r="F114" i="4"/>
  <c r="F117" i="4"/>
  <c r="F131" i="4"/>
  <c r="F145" i="4"/>
  <c r="F173" i="4"/>
  <c r="F165" i="4"/>
  <c r="E80" i="4"/>
  <c r="E57" i="4"/>
  <c r="E114" i="4"/>
  <c r="E131" i="4"/>
  <c r="F141" i="4"/>
  <c r="F130" i="4"/>
  <c r="F44" i="4"/>
  <c r="F81" i="4"/>
  <c r="F21" i="4"/>
  <c r="F3" i="4"/>
  <c r="F43" i="4"/>
  <c r="F90" i="4"/>
  <c r="F105" i="4"/>
  <c r="F118" i="4"/>
  <c r="F134" i="4"/>
  <c r="F163" i="4"/>
  <c r="F171" i="4"/>
  <c r="F174" i="4"/>
  <c r="F175" i="4"/>
  <c r="F177" i="4"/>
  <c r="F179" i="4"/>
  <c r="F192" i="4"/>
  <c r="F195" i="4"/>
  <c r="F196" i="4"/>
  <c r="F198" i="4"/>
  <c r="F203" i="4"/>
  <c r="F204" i="4"/>
  <c r="F208" i="4"/>
  <c r="F215" i="4"/>
  <c r="F216" i="4"/>
  <c r="F223" i="4"/>
  <c r="F143" i="4"/>
  <c r="E141" i="4"/>
  <c r="E130" i="4"/>
  <c r="E44" i="4"/>
  <c r="E81" i="4"/>
  <c r="E21" i="4"/>
  <c r="E3" i="4"/>
  <c r="E43" i="4"/>
  <c r="E90" i="4"/>
  <c r="E105" i="4"/>
  <c r="E118" i="4"/>
  <c r="E134" i="4"/>
  <c r="E163" i="4"/>
  <c r="E171" i="4"/>
  <c r="E174" i="4"/>
  <c r="E175" i="4"/>
  <c r="E177" i="4"/>
  <c r="E179" i="4"/>
  <c r="E192" i="4"/>
  <c r="E195" i="4"/>
  <c r="E196" i="4"/>
  <c r="E198" i="4"/>
  <c r="E203" i="4"/>
  <c r="E204" i="4"/>
  <c r="E208" i="4"/>
  <c r="E215" i="4"/>
  <c r="E216" i="4"/>
  <c r="E223" i="4"/>
  <c r="E143" i="4"/>
  <c r="F92" i="4"/>
  <c r="F121" i="4"/>
  <c r="F147" i="4"/>
  <c r="F169" i="4"/>
  <c r="F181" i="4"/>
  <c r="F183" i="4"/>
  <c r="F188" i="4"/>
  <c r="F190" i="4"/>
  <c r="F191" i="4"/>
  <c r="F199" i="4"/>
  <c r="F200" i="4"/>
  <c r="F202" i="4"/>
  <c r="F222" i="4"/>
  <c r="F4" i="4"/>
  <c r="F166" i="4"/>
  <c r="F82" i="4"/>
  <c r="E92" i="4"/>
  <c r="E121" i="4"/>
  <c r="E147" i="4"/>
  <c r="E169" i="4"/>
  <c r="E181" i="4"/>
  <c r="E183" i="4"/>
  <c r="E188" i="4"/>
  <c r="E190" i="4"/>
  <c r="E191" i="4"/>
  <c r="E199" i="4"/>
  <c r="E200" i="4"/>
  <c r="E202" i="4"/>
  <c r="E222" i="4"/>
  <c r="E4" i="4"/>
  <c r="E166" i="4"/>
  <c r="E82" i="4"/>
  <c r="F148" i="4"/>
  <c r="E148" i="4"/>
  <c r="J170" i="4"/>
  <c r="K170" i="4"/>
  <c r="J302" i="4"/>
  <c r="K302" i="4"/>
  <c r="J303" i="4"/>
  <c r="K303" i="4"/>
  <c r="F266" i="4"/>
  <c r="E266" i="4"/>
  <c r="F8" i="4"/>
  <c r="E8" i="4"/>
  <c r="F13" i="4"/>
  <c r="E13" i="4"/>
  <c r="F15" i="4"/>
  <c r="E15" i="4"/>
  <c r="F16" i="4"/>
  <c r="E16" i="4"/>
  <c r="F23" i="4"/>
  <c r="E23" i="4"/>
  <c r="F24" i="4"/>
  <c r="E24" i="4"/>
  <c r="F26" i="4"/>
  <c r="E26" i="4"/>
  <c r="F38" i="4"/>
  <c r="E38" i="4"/>
  <c r="F77" i="4"/>
  <c r="E77" i="4"/>
  <c r="F124" i="4"/>
  <c r="E124" i="4"/>
  <c r="J135" i="4"/>
  <c r="K135" i="4"/>
  <c r="F136" i="4"/>
  <c r="E136" i="4"/>
  <c r="F221" i="4"/>
  <c r="E221" i="4"/>
  <c r="F47" i="4"/>
  <c r="E47" i="4"/>
  <c r="F176" i="4"/>
  <c r="E176" i="4"/>
  <c r="F7" i="4"/>
  <c r="F10" i="4"/>
  <c r="F11" i="4"/>
  <c r="F12" i="4"/>
  <c r="F14" i="4"/>
  <c r="F17" i="4"/>
  <c r="F22" i="4"/>
  <c r="F25" i="4"/>
  <c r="F27" i="4"/>
  <c r="F30" i="4"/>
  <c r="F31" i="4"/>
  <c r="F32" i="4"/>
  <c r="F33" i="4"/>
  <c r="F39" i="4"/>
  <c r="F40" i="4"/>
  <c r="F41" i="4"/>
  <c r="F46" i="4"/>
  <c r="F48" i="4"/>
  <c r="F49" i="4"/>
  <c r="F50" i="4"/>
  <c r="F51" i="4"/>
  <c r="F52" i="4"/>
  <c r="F53" i="4"/>
  <c r="F58" i="4"/>
  <c r="F59" i="4"/>
  <c r="F60" i="4"/>
  <c r="F63" i="4"/>
  <c r="F64" i="4"/>
  <c r="F66" i="4"/>
  <c r="F67" i="4"/>
  <c r="F68" i="4"/>
  <c r="F69" i="4"/>
  <c r="F71" i="4"/>
  <c r="F72" i="4"/>
  <c r="F73" i="4"/>
  <c r="F74" i="4"/>
  <c r="F76" i="4"/>
  <c r="F78" i="4"/>
  <c r="F83" i="4"/>
  <c r="F87" i="4"/>
  <c r="F91" i="4"/>
  <c r="F95" i="4"/>
  <c r="F99" i="4"/>
  <c r="F101" i="4"/>
  <c r="F103" i="4"/>
  <c r="F107" i="4"/>
  <c r="F111" i="4"/>
  <c r="F152" i="4"/>
  <c r="F168" i="4"/>
  <c r="F172" i="4"/>
  <c r="F180" i="4"/>
  <c r="E10" i="4"/>
  <c r="E11" i="4"/>
  <c r="E12" i="4"/>
  <c r="E14" i="4"/>
  <c r="E17" i="4"/>
  <c r="E22" i="4"/>
  <c r="E25" i="4"/>
  <c r="G25" i="4"/>
  <c r="H25" i="4"/>
  <c r="I25" i="4"/>
  <c r="J25" i="4"/>
  <c r="K25" i="4"/>
  <c r="E27" i="4"/>
  <c r="E30" i="4"/>
  <c r="E31" i="4"/>
  <c r="E32" i="4"/>
  <c r="E33" i="4"/>
  <c r="E39" i="4"/>
  <c r="E40" i="4"/>
  <c r="E41" i="4"/>
  <c r="E46" i="4"/>
  <c r="E48" i="4"/>
  <c r="E49" i="4"/>
  <c r="E50" i="4"/>
  <c r="E51" i="4"/>
  <c r="E52" i="4"/>
  <c r="E53" i="4"/>
  <c r="E58" i="4"/>
  <c r="E59" i="4"/>
  <c r="E60" i="4"/>
  <c r="E63" i="4"/>
  <c r="E64" i="4"/>
  <c r="E66" i="4"/>
  <c r="E67" i="4"/>
  <c r="E68" i="4"/>
  <c r="E69" i="4"/>
  <c r="E71" i="4"/>
  <c r="E72" i="4"/>
  <c r="E73" i="4"/>
  <c r="E74" i="4"/>
  <c r="E76" i="4"/>
  <c r="E78" i="4"/>
  <c r="E83" i="4"/>
  <c r="E87" i="4"/>
  <c r="E91" i="4"/>
  <c r="E95" i="4"/>
  <c r="E99" i="4"/>
  <c r="E101" i="4"/>
  <c r="G101" i="4"/>
  <c r="H101" i="4"/>
  <c r="I101" i="4"/>
  <c r="J101" i="4"/>
  <c r="K101" i="4"/>
  <c r="E103" i="4"/>
  <c r="E107" i="4"/>
  <c r="E111" i="4"/>
  <c r="E152" i="4"/>
  <c r="E168" i="4"/>
  <c r="E172" i="4"/>
  <c r="E180" i="4"/>
  <c r="F65" i="4"/>
  <c r="F75" i="4"/>
  <c r="F164" i="4"/>
  <c r="F254" i="4"/>
  <c r="F286" i="4"/>
  <c r="E65" i="4"/>
  <c r="E75" i="4"/>
  <c r="E164" i="4"/>
  <c r="E254" i="4"/>
  <c r="E286" i="4"/>
  <c r="E128" i="4"/>
  <c r="E132" i="4"/>
  <c r="E144" i="4"/>
  <c r="E156" i="4"/>
  <c r="E160" i="4"/>
  <c r="F140" i="4"/>
  <c r="F18" i="4"/>
  <c r="F61" i="4"/>
  <c r="F128" i="4"/>
  <c r="F115" i="4"/>
  <c r="F132" i="4"/>
  <c r="F144" i="4"/>
  <c r="F156" i="4"/>
  <c r="F160" i="4"/>
  <c r="E140" i="4"/>
  <c r="E18" i="4"/>
  <c r="E61" i="4"/>
  <c r="E115" i="4"/>
  <c r="F119" i="4"/>
  <c r="F185" i="4"/>
  <c r="F193" i="4"/>
  <c r="F205" i="4"/>
  <c r="F209" i="4"/>
  <c r="F213" i="4"/>
  <c r="F217" i="4"/>
  <c r="F225" i="4"/>
  <c r="F229" i="4"/>
  <c r="F246" i="4"/>
  <c r="F250" i="4"/>
  <c r="F258" i="4"/>
  <c r="E119" i="4"/>
  <c r="E185" i="4"/>
  <c r="E193" i="4"/>
  <c r="E205" i="4"/>
  <c r="E209" i="4"/>
  <c r="E213" i="4"/>
  <c r="E217" i="4"/>
  <c r="E225" i="4"/>
  <c r="E229" i="4"/>
  <c r="E246" i="4"/>
  <c r="E250" i="4"/>
  <c r="E258" i="4"/>
  <c r="F9" i="4"/>
  <c r="E9" i="4"/>
  <c r="E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<sst xmlns="http://schemas.openxmlformats.org/spreadsheetml/2006/main" count="31893" uniqueCount="2711">
  <si>
    <t>116</t>
  </si>
  <si>
    <t>HISHINUMA</t>
  </si>
  <si>
    <t>TOSHIAKI</t>
  </si>
  <si>
    <t>M</t>
  </si>
  <si>
    <t>LIB2012</t>
  </si>
  <si>
    <t>131</t>
  </si>
  <si>
    <t>IBUSUKI</t>
  </si>
  <si>
    <t>FUMIYOSHI</t>
  </si>
  <si>
    <t>132</t>
  </si>
  <si>
    <t>HISAYO</t>
  </si>
  <si>
    <t>F</t>
  </si>
  <si>
    <t>LIB2011</t>
  </si>
  <si>
    <t>135</t>
  </si>
  <si>
    <t>TAMOTSU</t>
  </si>
  <si>
    <t>142</t>
  </si>
  <si>
    <t>INUTSUKA</t>
  </si>
  <si>
    <t>MITSUO</t>
  </si>
  <si>
    <t>168</t>
  </si>
  <si>
    <t>TIYOKO</t>
  </si>
  <si>
    <t>171</t>
  </si>
  <si>
    <t>KADOWAKI</t>
  </si>
  <si>
    <t>KOICHI</t>
  </si>
  <si>
    <t>172</t>
  </si>
  <si>
    <t>KAMIMURA</t>
  </si>
  <si>
    <t>MARIO</t>
  </si>
  <si>
    <t>174</t>
  </si>
  <si>
    <t>KAWAKAMI</t>
  </si>
  <si>
    <t>CHIYOKO</t>
  </si>
  <si>
    <t>177</t>
  </si>
  <si>
    <t>LIKA</t>
  </si>
  <si>
    <t>178</t>
  </si>
  <si>
    <t>TETSUSHI</t>
  </si>
  <si>
    <t>199</t>
  </si>
  <si>
    <t>KITAMURA</t>
  </si>
  <si>
    <t>MARIA AKEMI</t>
  </si>
  <si>
    <t>200</t>
  </si>
  <si>
    <t>MITSURU</t>
  </si>
  <si>
    <t>201</t>
  </si>
  <si>
    <t>MASUDA</t>
  </si>
  <si>
    <t>TERUO</t>
  </si>
  <si>
    <t>NAKAMURA</t>
  </si>
  <si>
    <t>248</t>
  </si>
  <si>
    <t>NISHIMURA</t>
  </si>
  <si>
    <t>KESAO</t>
  </si>
  <si>
    <t>249</t>
  </si>
  <si>
    <t>MITIKO</t>
  </si>
  <si>
    <t>266</t>
  </si>
  <si>
    <t>TOYODA</t>
  </si>
  <si>
    <t>MATOMU</t>
  </si>
  <si>
    <t>267</t>
  </si>
  <si>
    <t>UEYAMA</t>
  </si>
  <si>
    <t>MARIA KIYOKO</t>
  </si>
  <si>
    <t>268</t>
  </si>
  <si>
    <t>TAKINORI</t>
  </si>
  <si>
    <t>272</t>
  </si>
  <si>
    <t>YONEKAWA</t>
  </si>
  <si>
    <t>HISAKO</t>
  </si>
  <si>
    <t>281</t>
  </si>
  <si>
    <t>NOGAMI</t>
  </si>
  <si>
    <t>FUMIKO</t>
  </si>
  <si>
    <t>282</t>
  </si>
  <si>
    <t>TOKUYOSHI</t>
  </si>
  <si>
    <t>YOSHIO</t>
  </si>
  <si>
    <t>346</t>
  </si>
  <si>
    <t>KAMEDA</t>
  </si>
  <si>
    <t>SADATSUGU</t>
  </si>
  <si>
    <t>347</t>
  </si>
  <si>
    <t>TIZUKO</t>
  </si>
  <si>
    <t>413</t>
  </si>
  <si>
    <t>441</t>
  </si>
  <si>
    <t>ARIZAWA</t>
  </si>
  <si>
    <t>MITSUYASU</t>
  </si>
  <si>
    <t>442</t>
  </si>
  <si>
    <t>MARIKO</t>
  </si>
  <si>
    <t>524</t>
  </si>
  <si>
    <t>KELVIN YASSUNARI</t>
  </si>
  <si>
    <t>653</t>
  </si>
  <si>
    <t>TAKAMUNE</t>
  </si>
  <si>
    <t>ATSUSHI</t>
  </si>
  <si>
    <t>691</t>
  </si>
  <si>
    <t>693</t>
  </si>
  <si>
    <t>HORITA</t>
  </si>
  <si>
    <t>NELSON</t>
  </si>
  <si>
    <t>715</t>
  </si>
  <si>
    <t>716</t>
  </si>
  <si>
    <t>UEMURA</t>
  </si>
  <si>
    <t>DANIEL</t>
  </si>
  <si>
    <t>744</t>
  </si>
  <si>
    <t>JORGE</t>
  </si>
  <si>
    <t>745</t>
  </si>
  <si>
    <t>TAKADA</t>
  </si>
  <si>
    <t>MAURICIO</t>
  </si>
  <si>
    <t>762</t>
  </si>
  <si>
    <t>NAKAYAMA</t>
  </si>
  <si>
    <t>NORTON YOSHIO</t>
  </si>
  <si>
    <t>836</t>
  </si>
  <si>
    <t>SILVA</t>
  </si>
  <si>
    <t>853</t>
  </si>
  <si>
    <t>926</t>
  </si>
  <si>
    <t>MASSAYOSHI</t>
  </si>
  <si>
    <t>972</t>
  </si>
  <si>
    <t>HANEDA</t>
  </si>
  <si>
    <t>973</t>
  </si>
  <si>
    <t>HIGA</t>
  </si>
  <si>
    <t>YOSSEI</t>
  </si>
  <si>
    <t>001</t>
  </si>
  <si>
    <t>SAITO</t>
  </si>
  <si>
    <t>ISSAO</t>
  </si>
  <si>
    <t>002</t>
  </si>
  <si>
    <t>SETSUKO</t>
  </si>
  <si>
    <t>003</t>
  </si>
  <si>
    <t>IKEGAYA</t>
  </si>
  <si>
    <t>TSUGUIE</t>
  </si>
  <si>
    <t>SANAE</t>
  </si>
  <si>
    <t>SATO</t>
  </si>
  <si>
    <t>FUSAKO</t>
  </si>
  <si>
    <t>008</t>
  </si>
  <si>
    <t>YAMAMURA</t>
  </si>
  <si>
    <t>TAKAO</t>
  </si>
  <si>
    <t>010</t>
  </si>
  <si>
    <t>FURUYA</t>
  </si>
  <si>
    <t>ISAO</t>
  </si>
  <si>
    <t>011</t>
  </si>
  <si>
    <t>AYAKO</t>
  </si>
  <si>
    <t>012</t>
  </si>
  <si>
    <t>SHIMIZU</t>
  </si>
  <si>
    <t>HIDEO</t>
  </si>
  <si>
    <t>014</t>
  </si>
  <si>
    <t>SUETSUGU</t>
  </si>
  <si>
    <t>FUMIAKI</t>
  </si>
  <si>
    <t>015</t>
  </si>
  <si>
    <t>EIKO</t>
  </si>
  <si>
    <t>017</t>
  </si>
  <si>
    <t>SHIMOYAMA</t>
  </si>
  <si>
    <t>KAZUKO</t>
  </si>
  <si>
    <t>019</t>
  </si>
  <si>
    <t>YOSHIZUMI</t>
  </si>
  <si>
    <t>MASARU</t>
  </si>
  <si>
    <t>022</t>
  </si>
  <si>
    <t>MIYAJI</t>
  </si>
  <si>
    <t>024</t>
  </si>
  <si>
    <t>OKINO</t>
  </si>
  <si>
    <t>INAKI</t>
  </si>
  <si>
    <t>025</t>
  </si>
  <si>
    <t>ELISE</t>
  </si>
  <si>
    <t>026</t>
  </si>
  <si>
    <t>WATANABE</t>
  </si>
  <si>
    <t>BUNZO</t>
  </si>
  <si>
    <t>028</t>
  </si>
  <si>
    <t>KAWAI</t>
  </si>
  <si>
    <t>TSUYAKO</t>
  </si>
  <si>
    <t>031</t>
  </si>
  <si>
    <t>SERIKAWA</t>
  </si>
  <si>
    <t>HIROMU</t>
  </si>
  <si>
    <t>032</t>
  </si>
  <si>
    <t>TAKAHASHI</t>
  </si>
  <si>
    <t>KUNIO</t>
  </si>
  <si>
    <t>033</t>
  </si>
  <si>
    <t>ITO</t>
  </si>
  <si>
    <t>TSUGUIO</t>
  </si>
  <si>
    <t>034</t>
  </si>
  <si>
    <t>MATSUE</t>
  </si>
  <si>
    <t>037</t>
  </si>
  <si>
    <t>UCHIMURA</t>
  </si>
  <si>
    <t>HISAO</t>
  </si>
  <si>
    <t>042</t>
  </si>
  <si>
    <t>KOMINE</t>
  </si>
  <si>
    <t>KEN-ICHIRO</t>
  </si>
  <si>
    <t>044</t>
  </si>
  <si>
    <t>AOYAMA</t>
  </si>
  <si>
    <t>AKIRA</t>
  </si>
  <si>
    <t>049</t>
  </si>
  <si>
    <t>UEDA</t>
  </si>
  <si>
    <t>YOJI</t>
  </si>
  <si>
    <t>050</t>
  </si>
  <si>
    <t>IWATA</t>
  </si>
  <si>
    <t>YASUSHI</t>
  </si>
  <si>
    <t>051</t>
  </si>
  <si>
    <t>HARUYO</t>
  </si>
  <si>
    <t>052</t>
  </si>
  <si>
    <t>FUJIKAWA</t>
  </si>
  <si>
    <t>MIDORI</t>
  </si>
  <si>
    <t>054</t>
  </si>
  <si>
    <t>OZAKI</t>
  </si>
  <si>
    <t>055</t>
  </si>
  <si>
    <t>MIE</t>
  </si>
  <si>
    <t>060</t>
  </si>
  <si>
    <t>SUZUKI</t>
  </si>
  <si>
    <t>064</t>
  </si>
  <si>
    <t>HIROYUKI</t>
  </si>
  <si>
    <t>068</t>
  </si>
  <si>
    <t>TOMIKO</t>
  </si>
  <si>
    <t>070</t>
  </si>
  <si>
    <t>ISETI</t>
  </si>
  <si>
    <t>071</t>
  </si>
  <si>
    <t>TETSUO</t>
  </si>
  <si>
    <t>073</t>
  </si>
  <si>
    <t>TAKANO</t>
  </si>
  <si>
    <t>YASUO</t>
  </si>
  <si>
    <t>077</t>
  </si>
  <si>
    <t>OKUBO</t>
  </si>
  <si>
    <t>078</t>
  </si>
  <si>
    <t>SEO</t>
  </si>
  <si>
    <t>MASAHIRO</t>
  </si>
  <si>
    <t>082</t>
  </si>
  <si>
    <t>YAMASHITA</t>
  </si>
  <si>
    <t>084</t>
  </si>
  <si>
    <t>KAZUO</t>
  </si>
  <si>
    <t>086</t>
  </si>
  <si>
    <t>HASHIMOTO</t>
  </si>
  <si>
    <t>MASAO</t>
  </si>
  <si>
    <t>087</t>
  </si>
  <si>
    <t>095</t>
  </si>
  <si>
    <t>FUJIMOTO</t>
  </si>
  <si>
    <t>YOSHIHIRO</t>
  </si>
  <si>
    <t>096</t>
  </si>
  <si>
    <t>KATO</t>
  </si>
  <si>
    <t>TSUTOMU</t>
  </si>
  <si>
    <t>097</t>
  </si>
  <si>
    <t>MUKAYAMA</t>
  </si>
  <si>
    <t>AMELIA</t>
  </si>
  <si>
    <t>TAKESHI</t>
  </si>
  <si>
    <t>101</t>
  </si>
  <si>
    <t>102</t>
  </si>
  <si>
    <t>MASUOKA</t>
  </si>
  <si>
    <t>YUTAKA</t>
  </si>
  <si>
    <t>104</t>
  </si>
  <si>
    <t>TATENO</t>
  </si>
  <si>
    <t>CHUGUI</t>
  </si>
  <si>
    <t>105</t>
  </si>
  <si>
    <t>107</t>
  </si>
  <si>
    <t>TADAO</t>
  </si>
  <si>
    <t>108</t>
  </si>
  <si>
    <t>KAWANO</t>
  </si>
  <si>
    <t>KIYOKO</t>
  </si>
  <si>
    <t>111</t>
  </si>
  <si>
    <t>MORITA</t>
  </si>
  <si>
    <t>250</t>
  </si>
  <si>
    <t>OSADA</t>
  </si>
  <si>
    <t>ASAO</t>
  </si>
  <si>
    <t>348</t>
  </si>
  <si>
    <t>MARIA</t>
  </si>
  <si>
    <t>349</t>
  </si>
  <si>
    <t>MIYOKO</t>
  </si>
  <si>
    <t>394</t>
  </si>
  <si>
    <t>KOZO</t>
  </si>
  <si>
    <t>443</t>
  </si>
  <si>
    <t>TAKASHI</t>
  </si>
  <si>
    <t>444</t>
  </si>
  <si>
    <t>533</t>
  </si>
  <si>
    <t>TANAKA</t>
  </si>
  <si>
    <t>TAKAAKI</t>
  </si>
  <si>
    <t>LIB2013</t>
  </si>
  <si>
    <t>534</t>
  </si>
  <si>
    <t>MIYAZONO</t>
  </si>
  <si>
    <t>MITIO</t>
  </si>
  <si>
    <t>650</t>
  </si>
  <si>
    <t>781</t>
  </si>
  <si>
    <t>782</t>
  </si>
  <si>
    <t>MATSUMOTO</t>
  </si>
  <si>
    <t>825</t>
  </si>
  <si>
    <t>NOBUKI</t>
  </si>
  <si>
    <t>834</t>
  </si>
  <si>
    <t>YAMANO</t>
  </si>
  <si>
    <t>PAULO</t>
  </si>
  <si>
    <t>835</t>
  </si>
  <si>
    <t>ROSA</t>
  </si>
  <si>
    <t>855</t>
  </si>
  <si>
    <t>MASSAKATSU</t>
  </si>
  <si>
    <t>856</t>
  </si>
  <si>
    <t>ISABEL TIYOKO</t>
  </si>
  <si>
    <t>919</t>
  </si>
  <si>
    <t>965</t>
  </si>
  <si>
    <t>HAGUIMOTO</t>
  </si>
  <si>
    <t>966</t>
  </si>
  <si>
    <t>PEREIRA</t>
  </si>
  <si>
    <t>114</t>
  </si>
  <si>
    <t>ARAKAWA</t>
  </si>
  <si>
    <t>SHIZUYO</t>
  </si>
  <si>
    <t>353</t>
  </si>
  <si>
    <t>HOÇOYA</t>
  </si>
  <si>
    <t>YOSHIKI</t>
  </si>
  <si>
    <t>354</t>
  </si>
  <si>
    <t>TATSUO</t>
  </si>
  <si>
    <t>355</t>
  </si>
  <si>
    <t>363</t>
  </si>
  <si>
    <t>ONO</t>
  </si>
  <si>
    <t>KINSHIRO</t>
  </si>
  <si>
    <t>379</t>
  </si>
  <si>
    <t>SHIMAZU</t>
  </si>
  <si>
    <t>380</t>
  </si>
  <si>
    <t>NITA</t>
  </si>
  <si>
    <t>381</t>
  </si>
  <si>
    <t>OGAWA</t>
  </si>
  <si>
    <t>TAKATSURA</t>
  </si>
  <si>
    <t>382</t>
  </si>
  <si>
    <t>AKITA</t>
  </si>
  <si>
    <t>KUNIAKI</t>
  </si>
  <si>
    <t>383</t>
  </si>
  <si>
    <t>GIOTOKU</t>
  </si>
  <si>
    <t>SHIHOKO</t>
  </si>
  <si>
    <t>385</t>
  </si>
  <si>
    <t>MARIA C.</t>
  </si>
  <si>
    <t>427</t>
  </si>
  <si>
    <t>SETSUOMI</t>
  </si>
  <si>
    <t>428</t>
  </si>
  <si>
    <t>OYAMA</t>
  </si>
  <si>
    <t>CARLOS</t>
  </si>
  <si>
    <t>430</t>
  </si>
  <si>
    <t>UENO</t>
  </si>
  <si>
    <t>TAKEO</t>
  </si>
  <si>
    <t>431</t>
  </si>
  <si>
    <t>NISHIMARU</t>
  </si>
  <si>
    <t>TOSHIKO</t>
  </si>
  <si>
    <t>432</t>
  </si>
  <si>
    <t>OGATA</t>
  </si>
  <si>
    <t>554</t>
  </si>
  <si>
    <t>NAGAYOSHI</t>
  </si>
  <si>
    <t>628</t>
  </si>
  <si>
    <t>HIROSHI</t>
  </si>
  <si>
    <t>632</t>
  </si>
  <si>
    <t>636</t>
  </si>
  <si>
    <t>639</t>
  </si>
  <si>
    <t>642</t>
  </si>
  <si>
    <t>KIYOE</t>
  </si>
  <si>
    <t>681</t>
  </si>
  <si>
    <t>KOZAKI</t>
  </si>
  <si>
    <t>TADASHI</t>
  </si>
  <si>
    <t>682</t>
  </si>
  <si>
    <t>MIYASHITA</t>
  </si>
  <si>
    <t>SHOGORO</t>
  </si>
  <si>
    <t>683</t>
  </si>
  <si>
    <t>731</t>
  </si>
  <si>
    <t>IIZUKA</t>
  </si>
  <si>
    <t>YOKO</t>
  </si>
  <si>
    <t>734</t>
  </si>
  <si>
    <t>NAKANO</t>
  </si>
  <si>
    <t>738</t>
  </si>
  <si>
    <t>749</t>
  </si>
  <si>
    <t>HIRANO</t>
  </si>
  <si>
    <t>KAZUNORI</t>
  </si>
  <si>
    <t>750</t>
  </si>
  <si>
    <t>YOSHIAKI</t>
  </si>
  <si>
    <t>758</t>
  </si>
  <si>
    <t>FUKAMIZU</t>
  </si>
  <si>
    <t>759</t>
  </si>
  <si>
    <t>MASAYOSHI</t>
  </si>
  <si>
    <t>787</t>
  </si>
  <si>
    <t>789</t>
  </si>
  <si>
    <t>TORU</t>
  </si>
  <si>
    <t>791</t>
  </si>
  <si>
    <t>804</t>
  </si>
  <si>
    <t>HARUKO</t>
  </si>
  <si>
    <t>808</t>
  </si>
  <si>
    <t>820</t>
  </si>
  <si>
    <t>HIDEYA</t>
  </si>
  <si>
    <t>821</t>
  </si>
  <si>
    <t>NISHIBORI</t>
  </si>
  <si>
    <t>822</t>
  </si>
  <si>
    <t>SHIZUKO</t>
  </si>
  <si>
    <t>831</t>
  </si>
  <si>
    <t>832</t>
  </si>
  <si>
    <t>HIROMI</t>
  </si>
  <si>
    <t>833</t>
  </si>
  <si>
    <t>845</t>
  </si>
  <si>
    <t>869</t>
  </si>
  <si>
    <t>903</t>
  </si>
  <si>
    <t>907</t>
  </si>
  <si>
    <t>MUKAI</t>
  </si>
  <si>
    <t>MASAAKI</t>
  </si>
  <si>
    <t>908</t>
  </si>
  <si>
    <t>937</t>
  </si>
  <si>
    <t>957</t>
  </si>
  <si>
    <t>SAGAWA</t>
  </si>
  <si>
    <t>961</t>
  </si>
  <si>
    <t>989</t>
  </si>
  <si>
    <t>058</t>
  </si>
  <si>
    <t>HATORI</t>
  </si>
  <si>
    <t>SHIN-ICHI</t>
  </si>
  <si>
    <t>081</t>
  </si>
  <si>
    <t>MINORU</t>
  </si>
  <si>
    <t>115</t>
  </si>
  <si>
    <t>KOJIMA</t>
  </si>
  <si>
    <t>SERGIO</t>
  </si>
  <si>
    <t>FURUKAWA</t>
  </si>
  <si>
    <t>NOBUO</t>
  </si>
  <si>
    <t>130</t>
  </si>
  <si>
    <t>WATARU</t>
  </si>
  <si>
    <t>141</t>
  </si>
  <si>
    <t>HASHIZUME</t>
  </si>
  <si>
    <t>AKIO</t>
  </si>
  <si>
    <t>143</t>
  </si>
  <si>
    <t>KUROKI</t>
  </si>
  <si>
    <t>MISAKO</t>
  </si>
  <si>
    <t>CHISEKO</t>
  </si>
  <si>
    <t>146</t>
  </si>
  <si>
    <t>MISSAO</t>
  </si>
  <si>
    <t>149</t>
  </si>
  <si>
    <t>AKIYAMA</t>
  </si>
  <si>
    <t>KEIICHI</t>
  </si>
  <si>
    <t>152</t>
  </si>
  <si>
    <t>SHIRAHATA</t>
  </si>
  <si>
    <t>MAKOTO</t>
  </si>
  <si>
    <t>153</t>
  </si>
  <si>
    <t>155</t>
  </si>
  <si>
    <t>AKIKO</t>
  </si>
  <si>
    <t>166</t>
  </si>
  <si>
    <t>NOZAWA</t>
  </si>
  <si>
    <t>KESAYUKI</t>
  </si>
  <si>
    <t>167</t>
  </si>
  <si>
    <t>YURIKO</t>
  </si>
  <si>
    <t>169</t>
  </si>
  <si>
    <t>MANOEL</t>
  </si>
  <si>
    <t>173</t>
  </si>
  <si>
    <t>KAWAMATA</t>
  </si>
  <si>
    <t>KINUE</t>
  </si>
  <si>
    <t>175</t>
  </si>
  <si>
    <t>MATSUSAKO</t>
  </si>
  <si>
    <t>SHUNICHI</t>
  </si>
  <si>
    <t>SHAKUDA</t>
  </si>
  <si>
    <t>181</t>
  </si>
  <si>
    <t>MIEKO</t>
  </si>
  <si>
    <t>182</t>
  </si>
  <si>
    <t>NISHIDA</t>
  </si>
  <si>
    <t>UTAKO</t>
  </si>
  <si>
    <t>184</t>
  </si>
  <si>
    <t>UTSUMI</t>
  </si>
  <si>
    <t>CHIOMI</t>
  </si>
  <si>
    <t>186</t>
  </si>
  <si>
    <t>MURASAWA</t>
  </si>
  <si>
    <t>YOSHIMASSA</t>
  </si>
  <si>
    <t>187</t>
  </si>
  <si>
    <t>SUMIE</t>
  </si>
  <si>
    <t>189</t>
  </si>
  <si>
    <t>RYOKO</t>
  </si>
  <si>
    <t>190</t>
  </si>
  <si>
    <t>INOUE</t>
  </si>
  <si>
    <t>HISAHIRO</t>
  </si>
  <si>
    <t>194</t>
  </si>
  <si>
    <t>195</t>
  </si>
  <si>
    <t>197</t>
  </si>
  <si>
    <t>TOSHIO</t>
  </si>
  <si>
    <t>198</t>
  </si>
  <si>
    <t>OSAKA</t>
  </si>
  <si>
    <t>NOBUKO</t>
  </si>
  <si>
    <t>228</t>
  </si>
  <si>
    <t>YAMADA</t>
  </si>
  <si>
    <t>KEN-ITI</t>
  </si>
  <si>
    <t>232</t>
  </si>
  <si>
    <t>MIZUGUTI</t>
  </si>
  <si>
    <t>238</t>
  </si>
  <si>
    <t>NISHIO</t>
  </si>
  <si>
    <t>NORIO</t>
  </si>
  <si>
    <t>240</t>
  </si>
  <si>
    <t>259</t>
  </si>
  <si>
    <t>BONJI</t>
  </si>
  <si>
    <t>261</t>
  </si>
  <si>
    <t>KEI</t>
  </si>
  <si>
    <t>270</t>
  </si>
  <si>
    <t>ASSAMI</t>
  </si>
  <si>
    <t>273</t>
  </si>
  <si>
    <t>276</t>
  </si>
  <si>
    <t>KUDO</t>
  </si>
  <si>
    <t>SHOJI</t>
  </si>
  <si>
    <t>278</t>
  </si>
  <si>
    <t>341</t>
  </si>
  <si>
    <t>SOKABE</t>
  </si>
  <si>
    <t>KIYOTAKA</t>
  </si>
  <si>
    <t>342</t>
  </si>
  <si>
    <t>TOBIMATSU</t>
  </si>
  <si>
    <t>SHINYA</t>
  </si>
  <si>
    <t>392</t>
  </si>
  <si>
    <t>KUNIMOTO</t>
  </si>
  <si>
    <t>KENICHI</t>
  </si>
  <si>
    <t>393</t>
  </si>
  <si>
    <t>YASUTAKE</t>
  </si>
  <si>
    <t>KAZUYUKI</t>
  </si>
  <si>
    <t>396</t>
  </si>
  <si>
    <t>YAMAMOTO</t>
  </si>
  <si>
    <t>418</t>
  </si>
  <si>
    <t>420</t>
  </si>
  <si>
    <t>MASAMITI</t>
  </si>
  <si>
    <t>527</t>
  </si>
  <si>
    <t>645</t>
  </si>
  <si>
    <t>YURIKA</t>
  </si>
  <si>
    <t>669</t>
  </si>
  <si>
    <t>NISHIJIMA</t>
  </si>
  <si>
    <t>KATSUYUKI</t>
  </si>
  <si>
    <t>670</t>
  </si>
  <si>
    <t>FUKUZAWA</t>
  </si>
  <si>
    <t>672</t>
  </si>
  <si>
    <t>673</t>
  </si>
  <si>
    <t>SUELY</t>
  </si>
  <si>
    <t>675</t>
  </si>
  <si>
    <t>KIMIKO</t>
  </si>
  <si>
    <t>702</t>
  </si>
  <si>
    <t>703</t>
  </si>
  <si>
    <t>MORIOKA</t>
  </si>
  <si>
    <t>HIROMICHI</t>
  </si>
  <si>
    <t>TAMURA</t>
  </si>
  <si>
    <t>728</t>
  </si>
  <si>
    <t>SAIOKO KOTAMA</t>
  </si>
  <si>
    <t>MARCOS</t>
  </si>
  <si>
    <t>767</t>
  </si>
  <si>
    <t>768</t>
  </si>
  <si>
    <t>823</t>
  </si>
  <si>
    <t>HAYASHIDA</t>
  </si>
  <si>
    <t>842</t>
  </si>
  <si>
    <t>851</t>
  </si>
  <si>
    <t>OKUYAMA</t>
  </si>
  <si>
    <t>909</t>
  </si>
  <si>
    <t>BERTI</t>
  </si>
  <si>
    <t>RUBENS</t>
  </si>
  <si>
    <t>MARIA APARECIDA</t>
  </si>
  <si>
    <t>911</t>
  </si>
  <si>
    <t>917</t>
  </si>
  <si>
    <t>NISHIKAWA</t>
  </si>
  <si>
    <t>YOSHITERU</t>
  </si>
  <si>
    <t>922</t>
  </si>
  <si>
    <t>923</t>
  </si>
  <si>
    <t>934</t>
  </si>
  <si>
    <t>936</t>
  </si>
  <si>
    <t>SANO</t>
  </si>
  <si>
    <t>YOSHINOBU</t>
  </si>
  <si>
    <t>117</t>
  </si>
  <si>
    <t>TAKAGUI</t>
  </si>
  <si>
    <t>YOSHIKO</t>
  </si>
  <si>
    <t>183</t>
  </si>
  <si>
    <t>SUYAMA</t>
  </si>
  <si>
    <t>TANIGAWA</t>
  </si>
  <si>
    <t>206</t>
  </si>
  <si>
    <t>YAEKO</t>
  </si>
  <si>
    <t>226</t>
  </si>
  <si>
    <t>NIIDOME</t>
  </si>
  <si>
    <t>SHIZUKA</t>
  </si>
  <si>
    <t>236</t>
  </si>
  <si>
    <t>KITAGAKI</t>
  </si>
  <si>
    <t>ITOE</t>
  </si>
  <si>
    <t>237</t>
  </si>
  <si>
    <t>241</t>
  </si>
  <si>
    <t>HAJIME</t>
  </si>
  <si>
    <t>243</t>
  </si>
  <si>
    <t>YUNOMAE</t>
  </si>
  <si>
    <t>244</t>
  </si>
  <si>
    <t>IKEDA</t>
  </si>
  <si>
    <t>YASUGI</t>
  </si>
  <si>
    <t>257</t>
  </si>
  <si>
    <t>395</t>
  </si>
  <si>
    <t>LUCIA</t>
  </si>
  <si>
    <t>606</t>
  </si>
  <si>
    <t>HAYAKAWA</t>
  </si>
  <si>
    <t>SEIKI</t>
  </si>
  <si>
    <t>612</t>
  </si>
  <si>
    <t>TABATA</t>
  </si>
  <si>
    <t>613</t>
  </si>
  <si>
    <t>615</t>
  </si>
  <si>
    <t>NISHIWAKI</t>
  </si>
  <si>
    <t>TERUKO</t>
  </si>
  <si>
    <t>616</t>
  </si>
  <si>
    <t>IROKO</t>
  </si>
  <si>
    <t>619</t>
  </si>
  <si>
    <t>TOMABECHI</t>
  </si>
  <si>
    <t>SADAO</t>
  </si>
  <si>
    <t>620</t>
  </si>
  <si>
    <t>621</t>
  </si>
  <si>
    <t>MEGUMI</t>
  </si>
  <si>
    <t>622</t>
  </si>
  <si>
    <t>623</t>
  </si>
  <si>
    <t>624</t>
  </si>
  <si>
    <t>YOKOYAMA</t>
  </si>
  <si>
    <t>625</t>
  </si>
  <si>
    <t>HISAMOTO</t>
  </si>
  <si>
    <t>JUNICHI</t>
  </si>
  <si>
    <t>626</t>
  </si>
  <si>
    <t>SHIMURA</t>
  </si>
  <si>
    <t>ALICE MIWAKO</t>
  </si>
  <si>
    <t>643</t>
  </si>
  <si>
    <t>652</t>
  </si>
  <si>
    <t>663</t>
  </si>
  <si>
    <t>INOSHITA</t>
  </si>
  <si>
    <t>HIROYA</t>
  </si>
  <si>
    <t>667</t>
  </si>
  <si>
    <t>UMEKITA</t>
  </si>
  <si>
    <t>YOSHINOVO</t>
  </si>
  <si>
    <t>690</t>
  </si>
  <si>
    <t>ITAGAKI</t>
  </si>
  <si>
    <t>MILTON NOBUHIRO</t>
  </si>
  <si>
    <t>697</t>
  </si>
  <si>
    <t>KITAYAMA</t>
  </si>
  <si>
    <t>698</t>
  </si>
  <si>
    <t>700</t>
  </si>
  <si>
    <t>KEIJI</t>
  </si>
  <si>
    <t>701</t>
  </si>
  <si>
    <t>711</t>
  </si>
  <si>
    <t>ELENA</t>
  </si>
  <si>
    <t>723</t>
  </si>
  <si>
    <t>TAKAYANAGUI</t>
  </si>
  <si>
    <t>KIYOSHI</t>
  </si>
  <si>
    <t>726</t>
  </si>
  <si>
    <t>ORIHASHI</t>
  </si>
  <si>
    <t>HIDEKO</t>
  </si>
  <si>
    <t>727</t>
  </si>
  <si>
    <t>730</t>
  </si>
  <si>
    <t>741</t>
  </si>
  <si>
    <t>FUJII</t>
  </si>
  <si>
    <t>TAKUO</t>
  </si>
  <si>
    <t>742</t>
  </si>
  <si>
    <t>KIYONE</t>
  </si>
  <si>
    <t>756</t>
  </si>
  <si>
    <t>PAULO YUKIHARU</t>
  </si>
  <si>
    <t>757</t>
  </si>
  <si>
    <t>816</t>
  </si>
  <si>
    <t>HIDENORI</t>
  </si>
  <si>
    <t>818</t>
  </si>
  <si>
    <t>SIQUEIRA</t>
  </si>
  <si>
    <t>819</t>
  </si>
  <si>
    <t>NIBU</t>
  </si>
  <si>
    <t>NOBORU</t>
  </si>
  <si>
    <t>827</t>
  </si>
  <si>
    <t>HANAI</t>
  </si>
  <si>
    <t>MASSAHITO</t>
  </si>
  <si>
    <t>828</t>
  </si>
  <si>
    <t>859</t>
  </si>
  <si>
    <t>OSAKO</t>
  </si>
  <si>
    <t>EURICO MINORU</t>
  </si>
  <si>
    <t>914</t>
  </si>
  <si>
    <t>ODA</t>
  </si>
  <si>
    <t>918</t>
  </si>
  <si>
    <t>931</t>
  </si>
  <si>
    <t>HONGO</t>
  </si>
  <si>
    <t>HEIHATIRO</t>
  </si>
  <si>
    <t>935</t>
  </si>
  <si>
    <t>941</t>
  </si>
  <si>
    <t>KOMINO</t>
  </si>
  <si>
    <t>030</t>
  </si>
  <si>
    <t>FUGIKAWA</t>
  </si>
  <si>
    <t>113</t>
  </si>
  <si>
    <t>WAKIDA</t>
  </si>
  <si>
    <t>YUKIO</t>
  </si>
  <si>
    <t>118</t>
  </si>
  <si>
    <t>MARINA JUNKO</t>
  </si>
  <si>
    <t>119</t>
  </si>
  <si>
    <t>ANTONIO</t>
  </si>
  <si>
    <t>120</t>
  </si>
  <si>
    <t>KAZUE</t>
  </si>
  <si>
    <t>123</t>
  </si>
  <si>
    <t>FUJIWARA</t>
  </si>
  <si>
    <t>MASATO</t>
  </si>
  <si>
    <t>124</t>
  </si>
  <si>
    <t>125</t>
  </si>
  <si>
    <t>EMIKO</t>
  </si>
  <si>
    <t>144</t>
  </si>
  <si>
    <t>MORI</t>
  </si>
  <si>
    <t>HELIO KEICHI</t>
  </si>
  <si>
    <t>148</t>
  </si>
  <si>
    <t>LINCOLN SEIJI</t>
  </si>
  <si>
    <t>150</t>
  </si>
  <si>
    <t>VERA NOHAMA</t>
  </si>
  <si>
    <t>159</t>
  </si>
  <si>
    <t>NOHAMA</t>
  </si>
  <si>
    <t>KAORU</t>
  </si>
  <si>
    <t>161</t>
  </si>
  <si>
    <t>CATARINA</t>
  </si>
  <si>
    <t>227</t>
  </si>
  <si>
    <t>SHIKATA</t>
  </si>
  <si>
    <t>SUSUMU</t>
  </si>
  <si>
    <t>229</t>
  </si>
  <si>
    <t>SADASUE</t>
  </si>
  <si>
    <t>TETSUYA</t>
  </si>
  <si>
    <t>230</t>
  </si>
  <si>
    <t>271</t>
  </si>
  <si>
    <t>361</t>
  </si>
  <si>
    <t>CLAUDIO</t>
  </si>
  <si>
    <t>370</t>
  </si>
  <si>
    <t>371</t>
  </si>
  <si>
    <t>373</t>
  </si>
  <si>
    <t>AMARAL</t>
  </si>
  <si>
    <t>JOSE CARLOS</t>
  </si>
  <si>
    <t>TADAYOSHI</t>
  </si>
  <si>
    <t>708</t>
  </si>
  <si>
    <t>NASHIMOTO</t>
  </si>
  <si>
    <t>717</t>
  </si>
  <si>
    <t>740</t>
  </si>
  <si>
    <t>NISHIOKA</t>
  </si>
  <si>
    <t>844</t>
  </si>
  <si>
    <t>YOSHIKAWA</t>
  </si>
  <si>
    <t>CELSO</t>
  </si>
  <si>
    <t>162</t>
  </si>
  <si>
    <t>KANEGANE</t>
  </si>
  <si>
    <t>163</t>
  </si>
  <si>
    <t>MINEKO</t>
  </si>
  <si>
    <t>HITOMI</t>
  </si>
  <si>
    <t>262</t>
  </si>
  <si>
    <t>263</t>
  </si>
  <si>
    <t>350</t>
  </si>
  <si>
    <t>OKAWARA</t>
  </si>
  <si>
    <t>KUNIHIRO</t>
  </si>
  <si>
    <t>671</t>
  </si>
  <si>
    <t>676</t>
  </si>
  <si>
    <t>SUMIRE</t>
  </si>
  <si>
    <t>915</t>
  </si>
  <si>
    <t>970</t>
  </si>
  <si>
    <t>OKAMORI</t>
  </si>
  <si>
    <t>MASSASHI</t>
  </si>
  <si>
    <t>991</t>
  </si>
  <si>
    <t>KANAI</t>
  </si>
  <si>
    <t>MICHIO</t>
  </si>
  <si>
    <t>202</t>
  </si>
  <si>
    <t>205</t>
  </si>
  <si>
    <t>PAULO TSUTOMU</t>
  </si>
  <si>
    <t>ADATI</t>
  </si>
  <si>
    <t>212</t>
  </si>
  <si>
    <t>PAULINO</t>
  </si>
  <si>
    <t>MOACIR DE JESUS</t>
  </si>
  <si>
    <t>215</t>
  </si>
  <si>
    <t>216</t>
  </si>
  <si>
    <t>MARCIO SHIGUEO</t>
  </si>
  <si>
    <t>217</t>
  </si>
  <si>
    <t>NEIDE</t>
  </si>
  <si>
    <t>218</t>
  </si>
  <si>
    <t>DOI</t>
  </si>
  <si>
    <t>219</t>
  </si>
  <si>
    <t>220</t>
  </si>
  <si>
    <t>SATORU</t>
  </si>
  <si>
    <t>247</t>
  </si>
  <si>
    <t>PINTO</t>
  </si>
  <si>
    <t>JOSE GONCALVES</t>
  </si>
  <si>
    <t>511</t>
  </si>
  <si>
    <t>DE MATOS</t>
  </si>
  <si>
    <t>VANETE CLARO</t>
  </si>
  <si>
    <t>531</t>
  </si>
  <si>
    <t>DI PIERI</t>
  </si>
  <si>
    <t>ALBERTO</t>
  </si>
  <si>
    <t>532</t>
  </si>
  <si>
    <t>FREITAS MENDES</t>
  </si>
  <si>
    <t>BENEDITO</t>
  </si>
  <si>
    <t>699</t>
  </si>
  <si>
    <t>LUCAS</t>
  </si>
  <si>
    <t>990</t>
  </si>
  <si>
    <t>RAFAEL</t>
  </si>
  <si>
    <t>129</t>
  </si>
  <si>
    <t>YAMAKAWA</t>
  </si>
  <si>
    <t>170</t>
  </si>
  <si>
    <t>YOCHINOBU</t>
  </si>
  <si>
    <t>279</t>
  </si>
  <si>
    <t>287</t>
  </si>
  <si>
    <t>PEDRO</t>
  </si>
  <si>
    <t>289</t>
  </si>
  <si>
    <t>NAKAGAWA</t>
  </si>
  <si>
    <t>290</t>
  </si>
  <si>
    <t>OGURA</t>
  </si>
  <si>
    <t>LUIZA</t>
  </si>
  <si>
    <t>291</t>
  </si>
  <si>
    <t>YOSHIKAZU</t>
  </si>
  <si>
    <t>292</t>
  </si>
  <si>
    <t>OKADA</t>
  </si>
  <si>
    <t>OLIMPIO</t>
  </si>
  <si>
    <t>295</t>
  </si>
  <si>
    <t>UTSUNOMIYA</t>
  </si>
  <si>
    <t>ZULEICA</t>
  </si>
  <si>
    <t>296</t>
  </si>
  <si>
    <t>297</t>
  </si>
  <si>
    <t>IRENE</t>
  </si>
  <si>
    <t>298</t>
  </si>
  <si>
    <t>NELSON TOSHIO</t>
  </si>
  <si>
    <t>300</t>
  </si>
  <si>
    <t>ALVARO</t>
  </si>
  <si>
    <t>301</t>
  </si>
  <si>
    <t>TAMAI</t>
  </si>
  <si>
    <t>MARIO EITI</t>
  </si>
  <si>
    <t>303</t>
  </si>
  <si>
    <t>KOBAYASHI</t>
  </si>
  <si>
    <t>SHIGUEZO</t>
  </si>
  <si>
    <t>305</t>
  </si>
  <si>
    <t>306</t>
  </si>
  <si>
    <t>COGA</t>
  </si>
  <si>
    <t>IOSHISHIRO</t>
  </si>
  <si>
    <t>307</t>
  </si>
  <si>
    <t>KARIYA</t>
  </si>
  <si>
    <t>SUEO</t>
  </si>
  <si>
    <t>308</t>
  </si>
  <si>
    <t>310</t>
  </si>
  <si>
    <t>HORI</t>
  </si>
  <si>
    <t>YOICHI</t>
  </si>
  <si>
    <t>312</t>
  </si>
  <si>
    <t>YOKOI</t>
  </si>
  <si>
    <t>ROBERTO</t>
  </si>
  <si>
    <t>313</t>
  </si>
  <si>
    <t>OMOTO</t>
  </si>
  <si>
    <t>315</t>
  </si>
  <si>
    <t>316</t>
  </si>
  <si>
    <t>MARCEL</t>
  </si>
  <si>
    <t>317</t>
  </si>
  <si>
    <t>318</t>
  </si>
  <si>
    <t>319</t>
  </si>
  <si>
    <t>WAKABAYASHI</t>
  </si>
  <si>
    <t>ANA MISSAO</t>
  </si>
  <si>
    <t>320</t>
  </si>
  <si>
    <t>KOITI</t>
  </si>
  <si>
    <t>321</t>
  </si>
  <si>
    <t>LIMA</t>
  </si>
  <si>
    <t>EDUARDO FILHO</t>
  </si>
  <si>
    <t>322</t>
  </si>
  <si>
    <t>FUMIE</t>
  </si>
  <si>
    <t>326</t>
  </si>
  <si>
    <t>ISHII</t>
  </si>
  <si>
    <t>327</t>
  </si>
  <si>
    <t>KUMASAKA</t>
  </si>
  <si>
    <t>CARLOS GORO</t>
  </si>
  <si>
    <t>329</t>
  </si>
  <si>
    <t>ANA</t>
  </si>
  <si>
    <t>330</t>
  </si>
  <si>
    <t>331</t>
  </si>
  <si>
    <t>TAKATA</t>
  </si>
  <si>
    <t>CAROLINA</t>
  </si>
  <si>
    <t>332</t>
  </si>
  <si>
    <t>HATUMI</t>
  </si>
  <si>
    <t>334</t>
  </si>
  <si>
    <t>PAULO TELUO</t>
  </si>
  <si>
    <t>335</t>
  </si>
  <si>
    <t>KITANO</t>
  </si>
  <si>
    <t>336</t>
  </si>
  <si>
    <t>HIGUTCHI</t>
  </si>
  <si>
    <t>MIKIO</t>
  </si>
  <si>
    <t>337</t>
  </si>
  <si>
    <t>TAKEDA</t>
  </si>
  <si>
    <t>TAKIO</t>
  </si>
  <si>
    <t>356</t>
  </si>
  <si>
    <t>GOTO</t>
  </si>
  <si>
    <t>357</t>
  </si>
  <si>
    <t>TAKATSUKA</t>
  </si>
  <si>
    <t>358</t>
  </si>
  <si>
    <t>LUZIA</t>
  </si>
  <si>
    <t>359</t>
  </si>
  <si>
    <t>MURANAKA</t>
  </si>
  <si>
    <t>FUJIMATSU</t>
  </si>
  <si>
    <t>375</t>
  </si>
  <si>
    <t>KOJA</t>
  </si>
  <si>
    <t>J. JORGE</t>
  </si>
  <si>
    <t>376</t>
  </si>
  <si>
    <t>NAGANO</t>
  </si>
  <si>
    <t>ATUSHI</t>
  </si>
  <si>
    <t>377</t>
  </si>
  <si>
    <t>S.LINA</t>
  </si>
  <si>
    <t>390</t>
  </si>
  <si>
    <t>UEZU</t>
  </si>
  <si>
    <t>403</t>
  </si>
  <si>
    <t>FUSHIDA</t>
  </si>
  <si>
    <t>KOJI</t>
  </si>
  <si>
    <t>405</t>
  </si>
  <si>
    <t>SIZUMASA</t>
  </si>
  <si>
    <t>425</t>
  </si>
  <si>
    <t>YODONO</t>
  </si>
  <si>
    <t>SHITIRO</t>
  </si>
  <si>
    <t>426</t>
  </si>
  <si>
    <t>YUMIKO</t>
  </si>
  <si>
    <t>429</t>
  </si>
  <si>
    <t>TEREZA</t>
  </si>
  <si>
    <t>436</t>
  </si>
  <si>
    <t>MARCIA MARQUES</t>
  </si>
  <si>
    <t>445</t>
  </si>
  <si>
    <t>F.DA SILVA</t>
  </si>
  <si>
    <t>RENATO</t>
  </si>
  <si>
    <t>461</t>
  </si>
  <si>
    <t>YOKOTA</t>
  </si>
  <si>
    <t>592</t>
  </si>
  <si>
    <t>CLARA AKEMI</t>
  </si>
  <si>
    <t>674</t>
  </si>
  <si>
    <t>FUTAMI</t>
  </si>
  <si>
    <t>ISSAMU</t>
  </si>
  <si>
    <t>684</t>
  </si>
  <si>
    <t>719</t>
  </si>
  <si>
    <t>AZEVEDO</t>
  </si>
  <si>
    <t>IDELSON</t>
  </si>
  <si>
    <t>720</t>
  </si>
  <si>
    <t>FATIMA REIS</t>
  </si>
  <si>
    <t>733</t>
  </si>
  <si>
    <t>NISHIYAMA</t>
  </si>
  <si>
    <t>735</t>
  </si>
  <si>
    <t>751</t>
  </si>
  <si>
    <t>SONIA</t>
  </si>
  <si>
    <t>760</t>
  </si>
  <si>
    <t>YAMAUCHI</t>
  </si>
  <si>
    <t>761</t>
  </si>
  <si>
    <t>779</t>
  </si>
  <si>
    <t>MARIO HIROSHI</t>
  </si>
  <si>
    <t>803</t>
  </si>
  <si>
    <t>812</t>
  </si>
  <si>
    <t>OSCAR TOMIO</t>
  </si>
  <si>
    <t>813</t>
  </si>
  <si>
    <t>LUIZ</t>
  </si>
  <si>
    <t>814</t>
  </si>
  <si>
    <t>826</t>
  </si>
  <si>
    <t>829</t>
  </si>
  <si>
    <t>830</t>
  </si>
  <si>
    <t>SATIRO</t>
  </si>
  <si>
    <t>854</t>
  </si>
  <si>
    <t>YAMAGUTI</t>
  </si>
  <si>
    <t>ALFREDO</t>
  </si>
  <si>
    <t>861</t>
  </si>
  <si>
    <t>TOMITA</t>
  </si>
  <si>
    <t>862</t>
  </si>
  <si>
    <t>890</t>
  </si>
  <si>
    <t>OSO</t>
  </si>
  <si>
    <t>MASANAO</t>
  </si>
  <si>
    <t>901</t>
  </si>
  <si>
    <t>905</t>
  </si>
  <si>
    <t>KIKUDOME</t>
  </si>
  <si>
    <t>MARIA AZUMA</t>
  </si>
  <si>
    <t>906</t>
  </si>
  <si>
    <t>KATUTOSSI</t>
  </si>
  <si>
    <t>913</t>
  </si>
  <si>
    <t>920</t>
  </si>
  <si>
    <t>929</t>
  </si>
  <si>
    <t>ALESSANDRA A.</t>
  </si>
  <si>
    <t>930</t>
  </si>
  <si>
    <t>OSMAR NOBUO</t>
  </si>
  <si>
    <t>938</t>
  </si>
  <si>
    <t>NAKASONE</t>
  </si>
  <si>
    <t>KATSUKO KIUNA</t>
  </si>
  <si>
    <t>939</t>
  </si>
  <si>
    <t>SEISHIN</t>
  </si>
  <si>
    <t>940</t>
  </si>
  <si>
    <t>YAMAGUCHI</t>
  </si>
  <si>
    <t>942</t>
  </si>
  <si>
    <t>943</t>
  </si>
  <si>
    <t>HASOBE</t>
  </si>
  <si>
    <t>946</t>
  </si>
  <si>
    <t>FERNANDO</t>
  </si>
  <si>
    <t>959</t>
  </si>
  <si>
    <t>960</t>
  </si>
  <si>
    <t>DA SILVA</t>
  </si>
  <si>
    <t>968</t>
  </si>
  <si>
    <t>969</t>
  </si>
  <si>
    <t>FRANCISCO</t>
  </si>
  <si>
    <t>283</t>
  </si>
  <si>
    <t>FUKUDA</t>
  </si>
  <si>
    <t>ELSA</t>
  </si>
  <si>
    <t>284</t>
  </si>
  <si>
    <t>WILSON</t>
  </si>
  <si>
    <t>446</t>
  </si>
  <si>
    <t>NAGATA</t>
  </si>
  <si>
    <t>450</t>
  </si>
  <si>
    <t>KOGUTI</t>
  </si>
  <si>
    <t>SUSSUMU</t>
  </si>
  <si>
    <t>451</t>
  </si>
  <si>
    <t>LIDIA TOMICO</t>
  </si>
  <si>
    <t>455</t>
  </si>
  <si>
    <t>MASSARU</t>
  </si>
  <si>
    <t>457</t>
  </si>
  <si>
    <t>458</t>
  </si>
  <si>
    <t>KUMI</t>
  </si>
  <si>
    <t>459</t>
  </si>
  <si>
    <t>469</t>
  </si>
  <si>
    <t>EDA</t>
  </si>
  <si>
    <t>470</t>
  </si>
  <si>
    <t>SATIYO</t>
  </si>
  <si>
    <t>471</t>
  </si>
  <si>
    <t>OBARA</t>
  </si>
  <si>
    <t>482</t>
  </si>
  <si>
    <t>KAWAURA</t>
  </si>
  <si>
    <t>483</t>
  </si>
  <si>
    <t>MARIA TIYOE</t>
  </si>
  <si>
    <t>484</t>
  </si>
  <si>
    <t>FUZITA</t>
  </si>
  <si>
    <t>TUNEHISA</t>
  </si>
  <si>
    <t>490</t>
  </si>
  <si>
    <t>497</t>
  </si>
  <si>
    <t>MILTON MASSAAKI</t>
  </si>
  <si>
    <t>501</t>
  </si>
  <si>
    <t>502</t>
  </si>
  <si>
    <t>THEREZINHA</t>
  </si>
  <si>
    <t>KAWAKUBO</t>
  </si>
  <si>
    <t>506</t>
  </si>
  <si>
    <t>KIYOHARA</t>
  </si>
  <si>
    <t>IKUO</t>
  </si>
  <si>
    <t>507</t>
  </si>
  <si>
    <t>LAURA KIMIE</t>
  </si>
  <si>
    <t>510</t>
  </si>
  <si>
    <t>521</t>
  </si>
  <si>
    <t>NORIE</t>
  </si>
  <si>
    <t>535</t>
  </si>
  <si>
    <t>ASHITANI</t>
  </si>
  <si>
    <t>TADATAKA</t>
  </si>
  <si>
    <t>540</t>
  </si>
  <si>
    <t>ANZAI</t>
  </si>
  <si>
    <t>541</t>
  </si>
  <si>
    <t>545</t>
  </si>
  <si>
    <t>TAGUSAGAWA</t>
  </si>
  <si>
    <t>SOLON</t>
  </si>
  <si>
    <t>547</t>
  </si>
  <si>
    <t>TOMIHIKO</t>
  </si>
  <si>
    <t>548</t>
  </si>
  <si>
    <t>MITSU</t>
  </si>
  <si>
    <t>549</t>
  </si>
  <si>
    <t>KAWABATA</t>
  </si>
  <si>
    <t>557</t>
  </si>
  <si>
    <t>559</t>
  </si>
  <si>
    <t>564</t>
  </si>
  <si>
    <t>OISHI</t>
  </si>
  <si>
    <t>DUMONT</t>
  </si>
  <si>
    <t>565</t>
  </si>
  <si>
    <t>HIRATA</t>
  </si>
  <si>
    <t>MILTON</t>
  </si>
  <si>
    <t>579</t>
  </si>
  <si>
    <t>586</t>
  </si>
  <si>
    <t>SAKAGOTI</t>
  </si>
  <si>
    <t>MINAMI</t>
  </si>
  <si>
    <t>590</t>
  </si>
  <si>
    <t>MAGDALENA</t>
  </si>
  <si>
    <t>594</t>
  </si>
  <si>
    <t>KODERA</t>
  </si>
  <si>
    <t>602</t>
  </si>
  <si>
    <t>HAYASHI</t>
  </si>
  <si>
    <t>SILVIO</t>
  </si>
  <si>
    <t>603</t>
  </si>
  <si>
    <t>OLGA</t>
  </si>
  <si>
    <t>687</t>
  </si>
  <si>
    <t>KOIDE</t>
  </si>
  <si>
    <t>KIMIE</t>
  </si>
  <si>
    <t>689</t>
  </si>
  <si>
    <t>NAKAMOTO</t>
  </si>
  <si>
    <t>HISAE</t>
  </si>
  <si>
    <t>714</t>
  </si>
  <si>
    <t>739</t>
  </si>
  <si>
    <t>SHIOGAI</t>
  </si>
  <si>
    <t>TAKAKO</t>
  </si>
  <si>
    <t>769</t>
  </si>
  <si>
    <t>SOTOTUKA</t>
  </si>
  <si>
    <t>MASSAHIKO</t>
  </si>
  <si>
    <t>770</t>
  </si>
  <si>
    <t>771</t>
  </si>
  <si>
    <t>ASHITAKA</t>
  </si>
  <si>
    <t>LETICIA KINUE</t>
  </si>
  <si>
    <t>772</t>
  </si>
  <si>
    <t>837</t>
  </si>
  <si>
    <t>838</t>
  </si>
  <si>
    <t>841</t>
  </si>
  <si>
    <t>852</t>
  </si>
  <si>
    <t>863</t>
  </si>
  <si>
    <t>SAKAE</t>
  </si>
  <si>
    <t>866</t>
  </si>
  <si>
    <t>867</t>
  </si>
  <si>
    <t>ICHIHARA</t>
  </si>
  <si>
    <t>868</t>
  </si>
  <si>
    <t>870</t>
  </si>
  <si>
    <t>SAKAE HAMADA</t>
  </si>
  <si>
    <t>FLORINDA G.</t>
  </si>
  <si>
    <t>871</t>
  </si>
  <si>
    <t>YASSUDA</t>
  </si>
  <si>
    <t>LENITA NOBUKO</t>
  </si>
  <si>
    <t>912</t>
  </si>
  <si>
    <t>HELENA</t>
  </si>
  <si>
    <t>927</t>
  </si>
  <si>
    <t>928</t>
  </si>
  <si>
    <t>932</t>
  </si>
  <si>
    <t>933</t>
  </si>
  <si>
    <t>PEDRO KUNIHIRO</t>
  </si>
  <si>
    <t>944</t>
  </si>
  <si>
    <t>945</t>
  </si>
  <si>
    <t>964</t>
  </si>
  <si>
    <t>SEKI</t>
  </si>
  <si>
    <t>780</t>
  </si>
  <si>
    <t>783</t>
  </si>
  <si>
    <t>784</t>
  </si>
  <si>
    <t>TADAHIRO</t>
  </si>
  <si>
    <t>785</t>
  </si>
  <si>
    <t>MORIYA</t>
  </si>
  <si>
    <t>786</t>
  </si>
  <si>
    <t>YASUHIRO</t>
  </si>
  <si>
    <t>788</t>
  </si>
  <si>
    <t>792</t>
  </si>
  <si>
    <t>YOSHIMURA</t>
  </si>
  <si>
    <t>KEIKO</t>
  </si>
  <si>
    <t>793</t>
  </si>
  <si>
    <t>794</t>
  </si>
  <si>
    <t>GUNJI</t>
  </si>
  <si>
    <t>YOSHIE</t>
  </si>
  <si>
    <t>795</t>
  </si>
  <si>
    <t>796</t>
  </si>
  <si>
    <t>797</t>
  </si>
  <si>
    <t>YOSHIDA</t>
  </si>
  <si>
    <t>798</t>
  </si>
  <si>
    <t>799</t>
  </si>
  <si>
    <t>802</t>
  </si>
  <si>
    <t>809</t>
  </si>
  <si>
    <t>846</t>
  </si>
  <si>
    <t>KANOMATA</t>
  </si>
  <si>
    <t>847</t>
  </si>
  <si>
    <t>KOKI</t>
  </si>
  <si>
    <t>848</t>
  </si>
  <si>
    <t>849</t>
  </si>
  <si>
    <t>MASSAHO</t>
  </si>
  <si>
    <t>850</t>
  </si>
  <si>
    <t>860</t>
  </si>
  <si>
    <t>TORAO</t>
  </si>
  <si>
    <t>902</t>
  </si>
  <si>
    <t>USUMOTO</t>
  </si>
  <si>
    <t>916</t>
  </si>
  <si>
    <t>SHIGUETA</t>
  </si>
  <si>
    <t>YUKITOSHI</t>
  </si>
  <si>
    <t>971</t>
  </si>
  <si>
    <t>512</t>
  </si>
  <si>
    <t>NISHIMOTO</t>
  </si>
  <si>
    <t>513</t>
  </si>
  <si>
    <t>872</t>
  </si>
  <si>
    <t>ANDO</t>
  </si>
  <si>
    <t>TATHUO</t>
  </si>
  <si>
    <t>873</t>
  </si>
  <si>
    <t>876</t>
  </si>
  <si>
    <t>877</t>
  </si>
  <si>
    <t>878</t>
  </si>
  <si>
    <t>879</t>
  </si>
  <si>
    <t>NOBUMASSA</t>
  </si>
  <si>
    <t>880</t>
  </si>
  <si>
    <t>881</t>
  </si>
  <si>
    <t>ALICE</t>
  </si>
  <si>
    <t>882</t>
  </si>
  <si>
    <t>883</t>
  </si>
  <si>
    <t>884</t>
  </si>
  <si>
    <t>888</t>
  </si>
  <si>
    <t>DOS SANTOS</t>
  </si>
  <si>
    <t>892</t>
  </si>
  <si>
    <t>893</t>
  </si>
  <si>
    <t>894</t>
  </si>
  <si>
    <t>897</t>
  </si>
  <si>
    <t>YANAGIZAWA</t>
  </si>
  <si>
    <t>CHIKAHISA</t>
  </si>
  <si>
    <t>904</t>
  </si>
  <si>
    <t>MITSUHIRO</t>
  </si>
  <si>
    <t>949</t>
  </si>
  <si>
    <t>BAPTISTA</t>
  </si>
  <si>
    <t>950</t>
  </si>
  <si>
    <t>951</t>
  </si>
  <si>
    <t>952</t>
  </si>
  <si>
    <t>953</t>
  </si>
  <si>
    <t>954</t>
  </si>
  <si>
    <t>955</t>
  </si>
  <si>
    <t>KENJI</t>
  </si>
  <si>
    <t>956</t>
  </si>
  <si>
    <t>962</t>
  </si>
  <si>
    <t>CASARIN</t>
  </si>
  <si>
    <t>VLADIMIR M.</t>
  </si>
  <si>
    <t>963</t>
  </si>
  <si>
    <t>LUCIANO MASSAO</t>
  </si>
  <si>
    <t>514</t>
  </si>
  <si>
    <t>AMARAL OISHI</t>
  </si>
  <si>
    <t>JOSE MARIA</t>
  </si>
  <si>
    <t>515</t>
  </si>
  <si>
    <t>RODRIGO</t>
  </si>
  <si>
    <t>516</t>
  </si>
  <si>
    <t>PALOMARES</t>
  </si>
  <si>
    <t>517</t>
  </si>
  <si>
    <t>EDUARDO</t>
  </si>
  <si>
    <t>518</t>
  </si>
  <si>
    <t>LOPES LIMA</t>
  </si>
  <si>
    <t>ROMILDO</t>
  </si>
  <si>
    <t>522</t>
  </si>
  <si>
    <t>523</t>
  </si>
  <si>
    <t>974</t>
  </si>
  <si>
    <t>NEWTON JICEI</t>
  </si>
  <si>
    <t>975</t>
  </si>
  <si>
    <t>976</t>
  </si>
  <si>
    <t>977</t>
  </si>
  <si>
    <t>YOSHIMI</t>
  </si>
  <si>
    <t>978</t>
  </si>
  <si>
    <t>MARCO ANTONIO</t>
  </si>
  <si>
    <t>979</t>
  </si>
  <si>
    <t>SUELI</t>
  </si>
  <si>
    <t>981</t>
  </si>
  <si>
    <t>MARIYA</t>
  </si>
  <si>
    <t>982</t>
  </si>
  <si>
    <t>983</t>
  </si>
  <si>
    <t>985</t>
  </si>
  <si>
    <t>AKIE</t>
  </si>
  <si>
    <t>986</t>
  </si>
  <si>
    <t>NAGAE</t>
  </si>
  <si>
    <t>NAKASHIMA</t>
  </si>
  <si>
    <t>TAKAE</t>
  </si>
  <si>
    <t>988</t>
  </si>
  <si>
    <t>VITOR</t>
  </si>
  <si>
    <t>HIROSUE</t>
  </si>
  <si>
    <t>YUKIKO</t>
  </si>
  <si>
    <t>MARIA HELENA</t>
  </si>
  <si>
    <t>MINATA</t>
  </si>
  <si>
    <t>TOMOKO</t>
  </si>
  <si>
    <t>013</t>
  </si>
  <si>
    <t>016</t>
  </si>
  <si>
    <t>018</t>
  </si>
  <si>
    <t>TOMOE</t>
  </si>
  <si>
    <t>020</t>
  </si>
  <si>
    <t>GOISHI</t>
  </si>
  <si>
    <t>HIROFUMI</t>
  </si>
  <si>
    <t>021</t>
  </si>
  <si>
    <t>SEISHI</t>
  </si>
  <si>
    <t>023</t>
  </si>
  <si>
    <t>AKEMI</t>
  </si>
  <si>
    <t>027</t>
  </si>
  <si>
    <t>MITSUKO</t>
  </si>
  <si>
    <t>029</t>
  </si>
  <si>
    <t>AOYAGUI</t>
  </si>
  <si>
    <t>SHIGUEHARU</t>
  </si>
  <si>
    <t>035</t>
  </si>
  <si>
    <t>036</t>
  </si>
  <si>
    <t>TAIHEI</t>
  </si>
  <si>
    <t>038</t>
  </si>
  <si>
    <t>SACHIKO</t>
  </si>
  <si>
    <t>039</t>
  </si>
  <si>
    <t>FUKUJU</t>
  </si>
  <si>
    <t>040</t>
  </si>
  <si>
    <t>NAKAJIMA</t>
  </si>
  <si>
    <t>041</t>
  </si>
  <si>
    <t>043</t>
  </si>
  <si>
    <t>045</t>
  </si>
  <si>
    <t>FUMI</t>
  </si>
  <si>
    <t>046</t>
  </si>
  <si>
    <t>047</t>
  </si>
  <si>
    <t>SAKURAI</t>
  </si>
  <si>
    <t>SATOSHI</t>
  </si>
  <si>
    <t>048</t>
  </si>
  <si>
    <t>056</t>
  </si>
  <si>
    <t>AYUKAWA</t>
  </si>
  <si>
    <t>MASAMITSU</t>
  </si>
  <si>
    <t>057</t>
  </si>
  <si>
    <t>059</t>
  </si>
  <si>
    <t>CHITOSE</t>
  </si>
  <si>
    <t>061</t>
  </si>
  <si>
    <t>MARUYAMA</t>
  </si>
  <si>
    <t>MOTOMI</t>
  </si>
  <si>
    <t>062</t>
  </si>
  <si>
    <t>MITIHARU</t>
  </si>
  <si>
    <t>063</t>
  </si>
  <si>
    <t>MURAYAMA</t>
  </si>
  <si>
    <t>065</t>
  </si>
  <si>
    <t>TAKAFUJI</t>
  </si>
  <si>
    <t>TAKAYOSHI</t>
  </si>
  <si>
    <t>066</t>
  </si>
  <si>
    <t>KAWASAKI</t>
  </si>
  <si>
    <t>FUMIO</t>
  </si>
  <si>
    <t>067</t>
  </si>
  <si>
    <t>HARAGUCHI</t>
  </si>
  <si>
    <t>RICARDO</t>
  </si>
  <si>
    <t>069</t>
  </si>
  <si>
    <t>HOZONO</t>
  </si>
  <si>
    <t>SABURO</t>
  </si>
  <si>
    <t>072</t>
  </si>
  <si>
    <t>074</t>
  </si>
  <si>
    <t>SUGIMOTO</t>
  </si>
  <si>
    <t>RYOZO</t>
  </si>
  <si>
    <t>075</t>
  </si>
  <si>
    <t>MIAZAKI</t>
  </si>
  <si>
    <t>KIYOMI</t>
  </si>
  <si>
    <t>076</t>
  </si>
  <si>
    <t>MITUO</t>
  </si>
  <si>
    <t>079</t>
  </si>
  <si>
    <t>080</t>
  </si>
  <si>
    <t>TIEKO</t>
  </si>
  <si>
    <t>083</t>
  </si>
  <si>
    <t>MAEDA</t>
  </si>
  <si>
    <t>085</t>
  </si>
  <si>
    <t>MARIA G.</t>
  </si>
  <si>
    <t>088</t>
  </si>
  <si>
    <t>TOMEKO</t>
  </si>
  <si>
    <t>089</t>
  </si>
  <si>
    <t>MANABE</t>
  </si>
  <si>
    <t>HICHIRO</t>
  </si>
  <si>
    <t>090</t>
  </si>
  <si>
    <t>YAMANOUCHI</t>
  </si>
  <si>
    <t>091</t>
  </si>
  <si>
    <t>HIROKO</t>
  </si>
  <si>
    <t>092</t>
  </si>
  <si>
    <t>MANABU</t>
  </si>
  <si>
    <t>093</t>
  </si>
  <si>
    <t>094</t>
  </si>
  <si>
    <t>MASAMI</t>
  </si>
  <si>
    <t>098</t>
  </si>
  <si>
    <t>MIYAZAKI</t>
  </si>
  <si>
    <t>TOSHIHIRO</t>
  </si>
  <si>
    <t>099</t>
  </si>
  <si>
    <t>ITSUKO</t>
  </si>
  <si>
    <t>103</t>
  </si>
  <si>
    <t>106</t>
  </si>
  <si>
    <t>109</t>
  </si>
  <si>
    <t>YAEGASHI</t>
  </si>
  <si>
    <t>OSAMU</t>
  </si>
  <si>
    <t>110</t>
  </si>
  <si>
    <t>112</t>
  </si>
  <si>
    <t>MITSUNOBU</t>
  </si>
  <si>
    <t>121</t>
  </si>
  <si>
    <t>MARCELO AKIRA</t>
  </si>
  <si>
    <t>122</t>
  </si>
  <si>
    <t>LUCIANO TERUO</t>
  </si>
  <si>
    <t>126</t>
  </si>
  <si>
    <t>IWASAKI</t>
  </si>
  <si>
    <t>TOSHIMITSU</t>
  </si>
  <si>
    <t>128</t>
  </si>
  <si>
    <t>JOJIMA</t>
  </si>
  <si>
    <t>133</t>
  </si>
  <si>
    <t>HOSOE</t>
  </si>
  <si>
    <t>EIGIRO</t>
  </si>
  <si>
    <t>134</t>
  </si>
  <si>
    <t>136</t>
  </si>
  <si>
    <t>HISASHI</t>
  </si>
  <si>
    <t>138</t>
  </si>
  <si>
    <t>KATSUMI</t>
  </si>
  <si>
    <t>139</t>
  </si>
  <si>
    <t>KAWAUTI</t>
  </si>
  <si>
    <t>140</t>
  </si>
  <si>
    <t>LOLOBRIGIDA</t>
  </si>
  <si>
    <t>JOAO LUIZ</t>
  </si>
  <si>
    <t>147</t>
  </si>
  <si>
    <t>MARCELO SHIN-ITI</t>
  </si>
  <si>
    <t>151</t>
  </si>
  <si>
    <t>156</t>
  </si>
  <si>
    <t>157</t>
  </si>
  <si>
    <t>NAKAKUBO</t>
  </si>
  <si>
    <t>158</t>
  </si>
  <si>
    <t>160</t>
  </si>
  <si>
    <t>164</t>
  </si>
  <si>
    <t>TAJIMA</t>
  </si>
  <si>
    <t>165</t>
  </si>
  <si>
    <t>179</t>
  </si>
  <si>
    <t>CASTRO</t>
  </si>
  <si>
    <t>ALAIR VIEIRA</t>
  </si>
  <si>
    <t>180</t>
  </si>
  <si>
    <t>185</t>
  </si>
  <si>
    <t>FUMIYO</t>
  </si>
  <si>
    <t>188</t>
  </si>
  <si>
    <t>JACIRA ALMEIDA</t>
  </si>
  <si>
    <t>191</t>
  </si>
  <si>
    <t>MACHADO</t>
  </si>
  <si>
    <t>MIGUEL</t>
  </si>
  <si>
    <t>192</t>
  </si>
  <si>
    <t>196</t>
  </si>
  <si>
    <t>SHIZUO</t>
  </si>
  <si>
    <t>207</t>
  </si>
  <si>
    <t>NOMOTO</t>
  </si>
  <si>
    <t>TAKAJU</t>
  </si>
  <si>
    <t>208</t>
  </si>
  <si>
    <t>ETIKO</t>
  </si>
  <si>
    <t>209</t>
  </si>
  <si>
    <t>KAMITORI</t>
  </si>
  <si>
    <t>211</t>
  </si>
  <si>
    <t>FELICIANO</t>
  </si>
  <si>
    <t>213</t>
  </si>
  <si>
    <t>ARNALDO</t>
  </si>
  <si>
    <t>221</t>
  </si>
  <si>
    <t>WILARINO FRANCIS.</t>
  </si>
  <si>
    <t>222</t>
  </si>
  <si>
    <t>225</t>
  </si>
  <si>
    <t>MARIA O. BARBOSA</t>
  </si>
  <si>
    <t>231</t>
  </si>
  <si>
    <t>233</t>
  </si>
  <si>
    <t>BANDO</t>
  </si>
  <si>
    <t>234</t>
  </si>
  <si>
    <t>235</t>
  </si>
  <si>
    <t>239</t>
  </si>
  <si>
    <t>TERUMI</t>
  </si>
  <si>
    <t>242</t>
  </si>
  <si>
    <t>KAZUAKI</t>
  </si>
  <si>
    <t>245</t>
  </si>
  <si>
    <t>BABA</t>
  </si>
  <si>
    <t>246</t>
  </si>
  <si>
    <t>ROGERIO FRANCISC</t>
  </si>
  <si>
    <t>251</t>
  </si>
  <si>
    <t>252</t>
  </si>
  <si>
    <t>253</t>
  </si>
  <si>
    <t>MANJI</t>
  </si>
  <si>
    <t>254</t>
  </si>
  <si>
    <t>258</t>
  </si>
  <si>
    <t>265</t>
  </si>
  <si>
    <t>OHASHI</t>
  </si>
  <si>
    <t>MATSUYO</t>
  </si>
  <si>
    <t>269</t>
  </si>
  <si>
    <t>TAKAYUKI</t>
  </si>
  <si>
    <t>274</t>
  </si>
  <si>
    <t>IDE</t>
  </si>
  <si>
    <t>TSUKASA</t>
  </si>
  <si>
    <t>275</t>
  </si>
  <si>
    <t>280</t>
  </si>
  <si>
    <t>285</t>
  </si>
  <si>
    <t>ICHI</t>
  </si>
  <si>
    <t>MARIA LUIZA</t>
  </si>
  <si>
    <t>286</t>
  </si>
  <si>
    <t>SEIJI LUIZ</t>
  </si>
  <si>
    <t>288</t>
  </si>
  <si>
    <t>MIGUITA</t>
  </si>
  <si>
    <t>293</t>
  </si>
  <si>
    <t>SASSAKI</t>
  </si>
  <si>
    <t>294</t>
  </si>
  <si>
    <t>UEKUBO</t>
  </si>
  <si>
    <t>ORLANDO</t>
  </si>
  <si>
    <t>299</t>
  </si>
  <si>
    <t>ELIA</t>
  </si>
  <si>
    <t>302</t>
  </si>
  <si>
    <t>VALTER</t>
  </si>
  <si>
    <t>304</t>
  </si>
  <si>
    <t>GREGO</t>
  </si>
  <si>
    <t>A. VAGNER</t>
  </si>
  <si>
    <t>309</t>
  </si>
  <si>
    <t>SAKAI</t>
  </si>
  <si>
    <t>311</t>
  </si>
  <si>
    <t>314</t>
  </si>
  <si>
    <t>323</t>
  </si>
  <si>
    <t>GORO</t>
  </si>
  <si>
    <t>324</t>
  </si>
  <si>
    <t>325</t>
  </si>
  <si>
    <t>328</t>
  </si>
  <si>
    <t>APARECIDA</t>
  </si>
  <si>
    <t>333</t>
  </si>
  <si>
    <t>TOYOSHIMA</t>
  </si>
  <si>
    <t>338</t>
  </si>
  <si>
    <t>339</t>
  </si>
  <si>
    <t>MASSAMI</t>
  </si>
  <si>
    <t>340</t>
  </si>
  <si>
    <t>343</t>
  </si>
  <si>
    <t>NAKASUJI</t>
  </si>
  <si>
    <t>CECILIA</t>
  </si>
  <si>
    <t>344</t>
  </si>
  <si>
    <t>345</t>
  </si>
  <si>
    <t>YOHEI</t>
  </si>
  <si>
    <t>351</t>
  </si>
  <si>
    <t>SHIZUE</t>
  </si>
  <si>
    <t>352</t>
  </si>
  <si>
    <t>YOSHINORI</t>
  </si>
  <si>
    <t>360</t>
  </si>
  <si>
    <t>ENIKIZONO</t>
  </si>
  <si>
    <t>TOSHINORI</t>
  </si>
  <si>
    <t>362</t>
  </si>
  <si>
    <t>HELIO</t>
  </si>
  <si>
    <t>364</t>
  </si>
  <si>
    <t>HORIE</t>
  </si>
  <si>
    <t>ALCIDES</t>
  </si>
  <si>
    <t>365</t>
  </si>
  <si>
    <t>UMBERTO</t>
  </si>
  <si>
    <t>366</t>
  </si>
  <si>
    <t>T.EDISON</t>
  </si>
  <si>
    <t>367</t>
  </si>
  <si>
    <t>Y. ROSA</t>
  </si>
  <si>
    <t>368</t>
  </si>
  <si>
    <t>MOMOSE</t>
  </si>
  <si>
    <t>ADILSON KAZUYA</t>
  </si>
  <si>
    <t>369</t>
  </si>
  <si>
    <t>TAKASHI HORACIO</t>
  </si>
  <si>
    <t>372</t>
  </si>
  <si>
    <t>ALISON TAKAYAS</t>
  </si>
  <si>
    <t>374</t>
  </si>
  <si>
    <t>ANA PAULA</t>
  </si>
  <si>
    <t>384</t>
  </si>
  <si>
    <t>386</t>
  </si>
  <si>
    <t>REIKO M.HELENA</t>
  </si>
  <si>
    <t>387</t>
  </si>
  <si>
    <t>388</t>
  </si>
  <si>
    <t>KAYANO</t>
  </si>
  <si>
    <t>389</t>
  </si>
  <si>
    <t>YOSHIOKA</t>
  </si>
  <si>
    <t>391</t>
  </si>
  <si>
    <t>BRUNO</t>
  </si>
  <si>
    <t>397</t>
  </si>
  <si>
    <t>398</t>
  </si>
  <si>
    <t>399</t>
  </si>
  <si>
    <t>400</t>
  </si>
  <si>
    <t>401</t>
  </si>
  <si>
    <t>402</t>
  </si>
  <si>
    <t>404</t>
  </si>
  <si>
    <t>406</t>
  </si>
  <si>
    <t>407</t>
  </si>
  <si>
    <t>HIROO</t>
  </si>
  <si>
    <t>408</t>
  </si>
  <si>
    <t>409</t>
  </si>
  <si>
    <t>410</t>
  </si>
  <si>
    <t>411</t>
  </si>
  <si>
    <t>412</t>
  </si>
  <si>
    <t>414</t>
  </si>
  <si>
    <t>416</t>
  </si>
  <si>
    <t>417</t>
  </si>
  <si>
    <t>TOMAS</t>
  </si>
  <si>
    <t>419</t>
  </si>
  <si>
    <t>HAGIMORI</t>
  </si>
  <si>
    <t>YOSHITAKA</t>
  </si>
  <si>
    <t>422</t>
  </si>
  <si>
    <t>SHIMOMOTO</t>
  </si>
  <si>
    <t>423</t>
  </si>
  <si>
    <t>MARY ANNE</t>
  </si>
  <si>
    <t>424</t>
  </si>
  <si>
    <t>433</t>
  </si>
  <si>
    <t>434</t>
  </si>
  <si>
    <t>435</t>
  </si>
  <si>
    <t>437</t>
  </si>
  <si>
    <t>438</t>
  </si>
  <si>
    <t>440</t>
  </si>
  <si>
    <t>447</t>
  </si>
  <si>
    <t>452</t>
  </si>
  <si>
    <t>453</t>
  </si>
  <si>
    <t>456</t>
  </si>
  <si>
    <t>MASUMI</t>
  </si>
  <si>
    <t>460</t>
  </si>
  <si>
    <t>462</t>
  </si>
  <si>
    <t>464</t>
  </si>
  <si>
    <t>AOKI</t>
  </si>
  <si>
    <t>466</t>
  </si>
  <si>
    <t>467</t>
  </si>
  <si>
    <t>468</t>
  </si>
  <si>
    <t>472</t>
  </si>
  <si>
    <t>473</t>
  </si>
  <si>
    <t>474</t>
  </si>
  <si>
    <t>KAGAMI</t>
  </si>
  <si>
    <t>476</t>
  </si>
  <si>
    <t>477</t>
  </si>
  <si>
    <t>478</t>
  </si>
  <si>
    <t>479</t>
  </si>
  <si>
    <t>480</t>
  </si>
  <si>
    <t>481</t>
  </si>
  <si>
    <t>485</t>
  </si>
  <si>
    <t>486</t>
  </si>
  <si>
    <t>487</t>
  </si>
  <si>
    <t>488</t>
  </si>
  <si>
    <t>489</t>
  </si>
  <si>
    <t>491</t>
  </si>
  <si>
    <t>492</t>
  </si>
  <si>
    <t>493</t>
  </si>
  <si>
    <t>494</t>
  </si>
  <si>
    <t>AUGUSTO</t>
  </si>
  <si>
    <t>495</t>
  </si>
  <si>
    <t>496</t>
  </si>
  <si>
    <t>498</t>
  </si>
  <si>
    <t>499</t>
  </si>
  <si>
    <t>503</t>
  </si>
  <si>
    <t>504</t>
  </si>
  <si>
    <t>536</t>
  </si>
  <si>
    <t>537</t>
  </si>
  <si>
    <t>538</t>
  </si>
  <si>
    <t>539</t>
  </si>
  <si>
    <t>542</t>
  </si>
  <si>
    <t>543</t>
  </si>
  <si>
    <t>544</t>
  </si>
  <si>
    <t>546</t>
  </si>
  <si>
    <t>550</t>
  </si>
  <si>
    <t>551</t>
  </si>
  <si>
    <t>552</t>
  </si>
  <si>
    <t>553</t>
  </si>
  <si>
    <t>555</t>
  </si>
  <si>
    <t>556</t>
  </si>
  <si>
    <t>558</t>
  </si>
  <si>
    <t>560</t>
  </si>
  <si>
    <t>KAMIWADA</t>
  </si>
  <si>
    <t>561</t>
  </si>
  <si>
    <t>562</t>
  </si>
  <si>
    <t>563</t>
  </si>
  <si>
    <t>566</t>
  </si>
  <si>
    <t>567</t>
  </si>
  <si>
    <t>568</t>
  </si>
  <si>
    <t>569</t>
  </si>
  <si>
    <t>570</t>
  </si>
  <si>
    <t>571</t>
  </si>
  <si>
    <t>573</t>
  </si>
  <si>
    <t>574</t>
  </si>
  <si>
    <t>575</t>
  </si>
  <si>
    <t>576</t>
  </si>
  <si>
    <t>EMILIA</t>
  </si>
  <si>
    <t>577</t>
  </si>
  <si>
    <t>FERREIRA</t>
  </si>
  <si>
    <t>578</t>
  </si>
  <si>
    <t>580</t>
  </si>
  <si>
    <t>581</t>
  </si>
  <si>
    <t>582</t>
  </si>
  <si>
    <t>583</t>
  </si>
  <si>
    <t>584</t>
  </si>
  <si>
    <t>585</t>
  </si>
  <si>
    <t>587</t>
  </si>
  <si>
    <t>589</t>
  </si>
  <si>
    <t>591</t>
  </si>
  <si>
    <t>593</t>
  </si>
  <si>
    <t>597</t>
  </si>
  <si>
    <t>598</t>
  </si>
  <si>
    <t>599</t>
  </si>
  <si>
    <t>600</t>
  </si>
  <si>
    <t>601</t>
  </si>
  <si>
    <t>605</t>
  </si>
  <si>
    <t>607</t>
  </si>
  <si>
    <t>608</t>
  </si>
  <si>
    <t>609</t>
  </si>
  <si>
    <t>610</t>
  </si>
  <si>
    <t>611</t>
  </si>
  <si>
    <t>TSUDAKA</t>
  </si>
  <si>
    <t>617</t>
  </si>
  <si>
    <t>618</t>
  </si>
  <si>
    <t>627</t>
  </si>
  <si>
    <t>629</t>
  </si>
  <si>
    <t>630</t>
  </si>
  <si>
    <t>631</t>
  </si>
  <si>
    <t>633</t>
  </si>
  <si>
    <t>634</t>
  </si>
  <si>
    <t>637</t>
  </si>
  <si>
    <t>638</t>
  </si>
  <si>
    <t>641</t>
  </si>
  <si>
    <t>646</t>
  </si>
  <si>
    <t>647</t>
  </si>
  <si>
    <t>648</t>
  </si>
  <si>
    <t>649</t>
  </si>
  <si>
    <t>651</t>
  </si>
  <si>
    <t>SHIGUERU</t>
  </si>
  <si>
    <t>654</t>
  </si>
  <si>
    <t>655</t>
  </si>
  <si>
    <t>656</t>
  </si>
  <si>
    <t>657</t>
  </si>
  <si>
    <t>LEANDRO ALMEIDA</t>
  </si>
  <si>
    <t>658</t>
  </si>
  <si>
    <t>659</t>
  </si>
  <si>
    <t>660</t>
  </si>
  <si>
    <t>661</t>
  </si>
  <si>
    <t>664</t>
  </si>
  <si>
    <t>665</t>
  </si>
  <si>
    <t>666</t>
  </si>
  <si>
    <t>668</t>
  </si>
  <si>
    <t>YOTSUGU</t>
  </si>
  <si>
    <t>677</t>
  </si>
  <si>
    <t>679</t>
  </si>
  <si>
    <t>OMORI</t>
  </si>
  <si>
    <t>TAMIE</t>
  </si>
  <si>
    <t>680</t>
  </si>
  <si>
    <t>685</t>
  </si>
  <si>
    <t>686</t>
  </si>
  <si>
    <t>692</t>
  </si>
  <si>
    <t>MISHIMA</t>
  </si>
  <si>
    <t>JUNJI</t>
  </si>
  <si>
    <t>695</t>
  </si>
  <si>
    <t>696</t>
  </si>
  <si>
    <t>704</t>
  </si>
  <si>
    <t>705</t>
  </si>
  <si>
    <t>706</t>
  </si>
  <si>
    <t>707</t>
  </si>
  <si>
    <t>709</t>
  </si>
  <si>
    <t>712</t>
  </si>
  <si>
    <t>713</t>
  </si>
  <si>
    <t>718</t>
  </si>
  <si>
    <t>721</t>
  </si>
  <si>
    <t>722</t>
  </si>
  <si>
    <t>724</t>
  </si>
  <si>
    <t>KUNII</t>
  </si>
  <si>
    <t>725</t>
  </si>
  <si>
    <t>729</t>
  </si>
  <si>
    <t>732</t>
  </si>
  <si>
    <t>736</t>
  </si>
  <si>
    <t>737</t>
  </si>
  <si>
    <t>747</t>
  </si>
  <si>
    <t>752</t>
  </si>
  <si>
    <t>753</t>
  </si>
  <si>
    <t>754</t>
  </si>
  <si>
    <t>755</t>
  </si>
  <si>
    <t>763</t>
  </si>
  <si>
    <t>SAKATA</t>
  </si>
  <si>
    <t>764</t>
  </si>
  <si>
    <t>766</t>
  </si>
  <si>
    <t>SHISHIDO</t>
  </si>
  <si>
    <t>MASAKATSU</t>
  </si>
  <si>
    <t>773</t>
  </si>
  <si>
    <t>G.C. SANCHES</t>
  </si>
  <si>
    <t>ELAINE</t>
  </si>
  <si>
    <t>774</t>
  </si>
  <si>
    <t>D. SEGATO</t>
  </si>
  <si>
    <t>ROBERTO APARECIDO</t>
  </si>
  <si>
    <t>775</t>
  </si>
  <si>
    <t>JIACOMINI</t>
  </si>
  <si>
    <t>JOSE MARIO</t>
  </si>
  <si>
    <t>776</t>
  </si>
  <si>
    <t>MARIA HELOISA</t>
  </si>
  <si>
    <t>777</t>
  </si>
  <si>
    <t>778</t>
  </si>
  <si>
    <t>800</t>
  </si>
  <si>
    <t>801</t>
  </si>
  <si>
    <t>KYOKO</t>
  </si>
  <si>
    <t>805</t>
  </si>
  <si>
    <t>806</t>
  </si>
  <si>
    <t>807</t>
  </si>
  <si>
    <t>810</t>
  </si>
  <si>
    <t>811</t>
  </si>
  <si>
    <t>815</t>
  </si>
  <si>
    <t>817</t>
  </si>
  <si>
    <t>824</t>
  </si>
  <si>
    <t>840</t>
  </si>
  <si>
    <t>843</t>
  </si>
  <si>
    <t>857</t>
  </si>
  <si>
    <t>AZUMA</t>
  </si>
  <si>
    <t>858</t>
  </si>
  <si>
    <t>864</t>
  </si>
  <si>
    <t>865</t>
  </si>
  <si>
    <t>874</t>
  </si>
  <si>
    <t>875</t>
  </si>
  <si>
    <t>885</t>
  </si>
  <si>
    <t>886</t>
  </si>
  <si>
    <t>887</t>
  </si>
  <si>
    <t>889</t>
  </si>
  <si>
    <t>895</t>
  </si>
  <si>
    <t>896</t>
  </si>
  <si>
    <t>898</t>
  </si>
  <si>
    <t>899</t>
  </si>
  <si>
    <t>900</t>
  </si>
  <si>
    <t>958</t>
  </si>
  <si>
    <t>HOLE</t>
    <phoneticPr fontId="8"/>
  </si>
  <si>
    <t>TOTAL</t>
    <phoneticPr fontId="8"/>
  </si>
  <si>
    <t>C.A.</t>
    <phoneticPr fontId="8"/>
  </si>
  <si>
    <t>NOME</t>
    <phoneticPr fontId="8"/>
  </si>
  <si>
    <t>LIB2011,13</t>
  </si>
  <si>
    <t>LIB2011,12</t>
  </si>
  <si>
    <t>LIB2010,02</t>
  </si>
  <si>
    <t>LAYUDO</t>
  </si>
  <si>
    <t>ABE</t>
  </si>
  <si>
    <t>MARUYA</t>
  </si>
  <si>
    <t>MINEO</t>
  </si>
  <si>
    <t>GERRHEIN</t>
  </si>
  <si>
    <t>NICIHOKA</t>
  </si>
  <si>
    <t>LUCIA MIEKO</t>
  </si>
  <si>
    <t>EGAWA</t>
  </si>
  <si>
    <t>KAZUMITSU</t>
  </si>
  <si>
    <t>YOLANDO TOSHIO</t>
  </si>
  <si>
    <t>OLIVEIRA</t>
  </si>
  <si>
    <t>SENDAY</t>
  </si>
  <si>
    <t>HARA</t>
  </si>
  <si>
    <t>TAZUKO</t>
  </si>
  <si>
    <t>KINA</t>
  </si>
  <si>
    <t>BARRETO</t>
  </si>
  <si>
    <t>KIMURA</t>
  </si>
  <si>
    <t>MAKOTO LAURO</t>
  </si>
  <si>
    <t>TAKEYA</t>
  </si>
  <si>
    <t>JUNKO</t>
  </si>
  <si>
    <t>FUKAZAWA</t>
  </si>
  <si>
    <t>YUKIYOSHI</t>
  </si>
  <si>
    <t>DE MATOS T.</t>
  </si>
  <si>
    <t>FLAVIO AUGUSTO</t>
  </si>
  <si>
    <t>NEMOTO</t>
  </si>
  <si>
    <t>SADAYASU</t>
  </si>
  <si>
    <t>NAGAO</t>
  </si>
  <si>
    <t>TOMIO</t>
  </si>
  <si>
    <t>987</t>
  </si>
  <si>
    <t xml:space="preserve">Esta planilha copia automaticamente os dados da planilha do Sorteio, selecione as celulas preenchidas e classifique </t>
    <phoneticPr fontId="8"/>
  </si>
  <si>
    <t>a coluna "E", separando assim os atletas por entidade.</t>
    <phoneticPr fontId="8"/>
  </si>
  <si>
    <t>COD.</t>
    <phoneticPr fontId="8"/>
  </si>
  <si>
    <t>IIDA</t>
  </si>
  <si>
    <t>CÓDIGO DO ATLETA</t>
    <phoneticPr fontId="8"/>
  </si>
  <si>
    <t xml:space="preserve">Pontuação p/ </t>
    <phoneticPr fontId="8"/>
  </si>
  <si>
    <t>hole in one</t>
    <phoneticPr fontId="8"/>
  </si>
  <si>
    <t>DISTÂNCIA</t>
    <phoneticPr fontId="8"/>
  </si>
  <si>
    <t>(m)</t>
    <phoneticPr fontId="8"/>
  </si>
  <si>
    <t>PAR</t>
    <phoneticPr fontId="8"/>
  </si>
  <si>
    <t>Categoria / Handicap</t>
    <phoneticPr fontId="8"/>
  </si>
  <si>
    <t>IN</t>
    <phoneticPr fontId="8"/>
  </si>
  <si>
    <t>OUT</t>
    <phoneticPr fontId="8"/>
  </si>
  <si>
    <t>ENTIDADE</t>
    <phoneticPr fontId="8"/>
  </si>
  <si>
    <t>LONG DRIVE</t>
    <phoneticPr fontId="8"/>
  </si>
  <si>
    <t>MASCULINO</t>
    <phoneticPr fontId="8"/>
  </si>
  <si>
    <t>LONG DRIVE</t>
    <phoneticPr fontId="8"/>
  </si>
  <si>
    <t>COD.</t>
    <phoneticPr fontId="8"/>
  </si>
  <si>
    <t>NOME</t>
    <phoneticPr fontId="8"/>
  </si>
  <si>
    <t>ENTIDADE</t>
    <phoneticPr fontId="8"/>
  </si>
  <si>
    <t>FEMININO</t>
    <phoneticPr fontId="8"/>
  </si>
  <si>
    <t>NEAR PIN</t>
    <phoneticPr fontId="8"/>
  </si>
  <si>
    <t>NEAR PIN</t>
    <phoneticPr fontId="8"/>
  </si>
  <si>
    <t>LIB2014</t>
  </si>
  <si>
    <t>HASEGAWA</t>
  </si>
  <si>
    <t>JUSCELINO</t>
  </si>
  <si>
    <t>MARIA SATIKO</t>
  </si>
  <si>
    <t>SIZUTO</t>
  </si>
  <si>
    <t>DE SOUZA</t>
  </si>
  <si>
    <t>ANTONIO MARCOS</t>
  </si>
  <si>
    <t>RIBEIRO DE SOUZA</t>
  </si>
  <si>
    <t>TANIA DE FATIMA</t>
  </si>
  <si>
    <t>FRANCISCA SHIZUKO</t>
  </si>
  <si>
    <t xml:space="preserve">CAMPO 1 </t>
  </si>
  <si>
    <t>ASSINATURAS</t>
  </si>
  <si>
    <t>NOME</t>
  </si>
  <si>
    <t>GRUPO</t>
  </si>
  <si>
    <t>HOLE</t>
  </si>
  <si>
    <t>RESULTADOS</t>
  </si>
  <si>
    <t>CAMPO  1</t>
  </si>
  <si>
    <t>CAMPO  2</t>
  </si>
  <si>
    <t xml:space="preserve">TOTAL </t>
  </si>
  <si>
    <t>NÚMERO DO HOLE</t>
  </si>
  <si>
    <t>HOLE IN ONE  CAMPO 1</t>
  </si>
  <si>
    <t>HOLE IN ONE  CAMPO 2</t>
  </si>
  <si>
    <t>PIE</t>
  </si>
  <si>
    <t>IBI</t>
  </si>
  <si>
    <t>KOK</t>
  </si>
  <si>
    <t>GSP</t>
  </si>
  <si>
    <t>YOKOTI</t>
  </si>
  <si>
    <t>KAWASAKA</t>
  </si>
  <si>
    <t>YOSHITOMI</t>
  </si>
  <si>
    <t>SMA</t>
  </si>
  <si>
    <t>ITA</t>
  </si>
  <si>
    <t>SANTIAGO</t>
  </si>
  <si>
    <t>LUIZ FERREIRA</t>
  </si>
  <si>
    <t>MORISHITA</t>
  </si>
  <si>
    <t>MASAHARU</t>
  </si>
  <si>
    <t>COO</t>
  </si>
  <si>
    <t>BIR</t>
  </si>
  <si>
    <t>SUM</t>
  </si>
  <si>
    <t>JOSE GERALDO</t>
  </si>
  <si>
    <t>SOR</t>
  </si>
  <si>
    <t>LIB2011,12,13,14</t>
  </si>
  <si>
    <t>LIB2011,12,13</t>
  </si>
  <si>
    <t>ENTI//e</t>
  </si>
  <si>
    <t>COD</t>
  </si>
  <si>
    <t>SOBRENOME</t>
  </si>
  <si>
    <t>SEXO</t>
  </si>
  <si>
    <t>NASCIMENTO</t>
  </si>
  <si>
    <t>H.C.</t>
  </si>
  <si>
    <t>CAT.</t>
  </si>
  <si>
    <t>CAMPO</t>
  </si>
  <si>
    <t>SAIDA</t>
  </si>
  <si>
    <t>COD.</t>
  </si>
  <si>
    <t>SHIROZU</t>
  </si>
  <si>
    <t>RYUSUKE</t>
  </si>
  <si>
    <t>TOTAL DOS PONTOS</t>
  </si>
  <si>
    <t>RICIERI DE SOUZA</t>
  </si>
  <si>
    <t>BIRITIBA MIRIM</t>
  </si>
  <si>
    <t>Será válido o resultado do quadro abaixo. Não será aceito com rasura.                    Conferir antes de assinar.</t>
  </si>
  <si>
    <t>LIB2015</t>
  </si>
  <si>
    <t>PAULO CESAR</t>
  </si>
  <si>
    <t>HIRAMA</t>
  </si>
  <si>
    <t>OSWALDO KIOHARU</t>
  </si>
  <si>
    <t xml:space="preserve">SHIMADA </t>
  </si>
  <si>
    <t>LUIS HIROCHI</t>
  </si>
  <si>
    <t>FUJIHARA</t>
  </si>
  <si>
    <t>FUZIKAWA</t>
  </si>
  <si>
    <t>TAKASSI</t>
  </si>
  <si>
    <t>TAKAYAMA</t>
  </si>
  <si>
    <t>MINEMORI</t>
  </si>
  <si>
    <t>GERSON ARAUJO</t>
  </si>
  <si>
    <t>CICERI</t>
  </si>
  <si>
    <t>MARIO VANDER</t>
  </si>
  <si>
    <t>NAGAHAMA</t>
  </si>
  <si>
    <t>HIDEYO</t>
  </si>
  <si>
    <t>SAWASATO SATO</t>
  </si>
  <si>
    <t>ILDA TOMIE</t>
  </si>
  <si>
    <t>SUELI KIYOMI</t>
  </si>
  <si>
    <t>KUADA</t>
  </si>
  <si>
    <t>TEREZINHA ARICO</t>
  </si>
  <si>
    <t>TOCHIO</t>
  </si>
  <si>
    <t>LIB2012,14</t>
  </si>
  <si>
    <t>LIB2011,14</t>
  </si>
  <si>
    <t>LIB2011.2014</t>
  </si>
  <si>
    <t>CÓDIGO DO ATLETA</t>
  </si>
  <si>
    <t>YONEMURA</t>
  </si>
  <si>
    <t>YORIKO</t>
  </si>
  <si>
    <t>CAMPO</t>
    <phoneticPr fontId="8"/>
  </si>
  <si>
    <t>HOLE   PARA  INICĺO DO JOGO</t>
    <phoneticPr fontId="8"/>
  </si>
  <si>
    <t>SAÍDA</t>
    <phoneticPr fontId="8"/>
  </si>
  <si>
    <t>CAMPO 2</t>
    <phoneticPr fontId="8"/>
  </si>
  <si>
    <t>HORIUCHI</t>
  </si>
  <si>
    <t>A. GOMES</t>
  </si>
  <si>
    <t>CLAUDEMIR</t>
  </si>
  <si>
    <t>LUIZ CARLOS</t>
  </si>
  <si>
    <t>LIB2002,15</t>
  </si>
  <si>
    <t>KANASHIRO</t>
  </si>
  <si>
    <t>TERUMI APARECIDO</t>
  </si>
  <si>
    <t>T. IHA</t>
  </si>
  <si>
    <t>MIRANDA</t>
  </si>
  <si>
    <t>A</t>
  </si>
  <si>
    <t>B</t>
  </si>
  <si>
    <t>C</t>
  </si>
  <si>
    <t>ISAURA</t>
  </si>
  <si>
    <t>KAJIWARA</t>
  </si>
  <si>
    <t>TOYONAGA</t>
  </si>
  <si>
    <t>SEIJIN</t>
  </si>
  <si>
    <t>FELIX</t>
  </si>
  <si>
    <t>LIB2013,2</t>
  </si>
  <si>
    <t>AIZONO</t>
  </si>
  <si>
    <t>OJIMA</t>
  </si>
  <si>
    <t>TANABE</t>
  </si>
  <si>
    <t>OSHIRO</t>
  </si>
  <si>
    <t>HAYASI ARIMORI</t>
  </si>
  <si>
    <t>IZAURA KAZUE</t>
  </si>
  <si>
    <t>ALICE Y.</t>
  </si>
  <si>
    <t>LIB2011. 2015</t>
  </si>
  <si>
    <t>LIB2013,015</t>
  </si>
  <si>
    <t>LIB2016</t>
  </si>
  <si>
    <t>MASSAKAZU</t>
  </si>
  <si>
    <t>15/07/1960</t>
  </si>
  <si>
    <t>CARMEM</t>
  </si>
  <si>
    <t>28/09/1964</t>
  </si>
  <si>
    <t>MORIO</t>
  </si>
  <si>
    <t>DANIEL EIJI</t>
  </si>
  <si>
    <t>TSURUMAKI</t>
  </si>
  <si>
    <t>NAOKO</t>
  </si>
  <si>
    <t>FUJIMURA</t>
  </si>
  <si>
    <t>SHIGETADA</t>
  </si>
  <si>
    <t>LIB2013,014</t>
  </si>
  <si>
    <t>SHINOBU</t>
  </si>
  <si>
    <t>OSAKI</t>
  </si>
  <si>
    <t>SONOKO</t>
  </si>
  <si>
    <t>635</t>
  </si>
  <si>
    <t>OBATA</t>
  </si>
  <si>
    <t>TOKIKO</t>
  </si>
  <si>
    <t>KONDO</t>
  </si>
  <si>
    <t>000</t>
  </si>
  <si>
    <t>KAZUYO</t>
  </si>
  <si>
    <t>TAKECHI</t>
  </si>
  <si>
    <t>SHINOZAKI</t>
  </si>
  <si>
    <t>LIB2013,15</t>
  </si>
  <si>
    <t>LICIO ALVES</t>
  </si>
  <si>
    <t>NCC</t>
  </si>
  <si>
    <t>SOBRENOME</t>
    <phoneticPr fontId="8"/>
  </si>
  <si>
    <t>MONE</t>
    <phoneticPr fontId="8"/>
  </si>
  <si>
    <t>SEXO</t>
    <phoneticPr fontId="8"/>
  </si>
  <si>
    <t>NASCIMENTO</t>
    <phoneticPr fontId="8"/>
  </si>
  <si>
    <t>H.C.</t>
    <phoneticPr fontId="8"/>
  </si>
  <si>
    <t>CAT.</t>
    <phoneticPr fontId="8"/>
  </si>
  <si>
    <t>COM</t>
  </si>
  <si>
    <t>C1</t>
    <phoneticPr fontId="8"/>
  </si>
  <si>
    <t>C2</t>
    <phoneticPr fontId="8"/>
  </si>
  <si>
    <t>GROSS</t>
    <phoneticPr fontId="8"/>
  </si>
  <si>
    <t>HOLE-IN-ONE</t>
    <phoneticPr fontId="8"/>
  </si>
  <si>
    <t>PONTOS HOLE IN ONE</t>
    <phoneticPr fontId="8"/>
  </si>
  <si>
    <t>NET</t>
    <phoneticPr fontId="8"/>
  </si>
  <si>
    <t>COLOCAÇÃO   GROSS</t>
    <phoneticPr fontId="8"/>
  </si>
  <si>
    <t>COLOCAÇÃO   NET</t>
    <phoneticPr fontId="8"/>
  </si>
  <si>
    <t>QUANTIDADE  DE HOLE IN ONE</t>
    <phoneticPr fontId="8"/>
  </si>
  <si>
    <t>2-5</t>
  </si>
  <si>
    <t>2-18</t>
  </si>
  <si>
    <t>2-6</t>
  </si>
  <si>
    <t>0-0</t>
    <phoneticPr fontId="8"/>
  </si>
  <si>
    <t>1-1</t>
    <phoneticPr fontId="8"/>
  </si>
  <si>
    <t>1-2</t>
    <phoneticPr fontId="8"/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</si>
  <si>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</si>
  <si>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</si>
  <si>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</si>
  <si>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</si>
  <si>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</si>
  <si>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</si>
  <si>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</si>
  <si>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</si>
  <si>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</si>
  <si>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</si>
  <si>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</si>
  <si>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</si>
  <si>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</si>
  <si>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</si>
  <si>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</si>
  <si>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</si>
  <si>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2-1</t>
    <phoneticPr fontId="8"/>
  </si>
  <si>
    <t>2-2</t>
    <phoneticPr fontId="8"/>
  </si>
  <si>
    <t>2-3</t>
  </si>
  <si>
    <t>2-4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</si>
  <si>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</si>
  <si>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</si>
  <si>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</si>
  <si>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</si>
  <si>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</si>
  <si>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</si>
  <si>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</si>
  <si>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</si>
  <si>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</si>
  <si>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</si>
  <si>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</si>
  <si>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TIME</t>
    <phoneticPr fontId="8"/>
  </si>
  <si>
    <t>TAXA PG</t>
    <phoneticPr fontId="8"/>
  </si>
  <si>
    <t>COM</t>
    <phoneticPr fontId="8"/>
  </si>
  <si>
    <t>C2</t>
    <phoneticPr fontId="8"/>
  </si>
  <si>
    <t>GROSS</t>
    <phoneticPr fontId="8"/>
  </si>
  <si>
    <t>COLOCAÇÃO   NET</t>
    <phoneticPr fontId="8"/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</si>
  <si>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</si>
  <si>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</si>
  <si>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</si>
  <si>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</si>
  <si>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</si>
  <si>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</si>
  <si>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</si>
  <si>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</si>
  <si>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</si>
  <si>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</si>
  <si>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</si>
  <si>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</si>
  <si>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</si>
  <si>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</si>
  <si>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</si>
  <si>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</si>
  <si>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</si>
  <si>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</si>
  <si>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</si>
  <si>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</si>
  <si>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</si>
  <si>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</si>
  <si>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</si>
  <si>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</si>
  <si>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</si>
  <si>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</si>
  <si>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</si>
  <si>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</si>
  <si>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</si>
  <si>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</si>
  <si>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</si>
  <si>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</si>
  <si>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</si>
  <si>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</si>
  <si>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</si>
  <si>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</si>
  <si>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</si>
  <si>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</si>
  <si>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</si>
  <si>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</si>
  <si>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</si>
  <si>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</si>
  <si>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</si>
  <si>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</si>
  <si>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</si>
  <si>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RIOS DE OLIVEIRA</t>
  </si>
  <si>
    <t>TAMURA NAKAHARA</t>
  </si>
  <si>
    <t>NEUZA TOSHIE</t>
  </si>
  <si>
    <t>KOZUMA</t>
  </si>
  <si>
    <t>YOHIKAZU</t>
  </si>
  <si>
    <t>KAWASOME</t>
  </si>
  <si>
    <t>LUCIA HIROKO</t>
  </si>
  <si>
    <t>LIB2014,16</t>
  </si>
  <si>
    <t>LIB2013,2015</t>
  </si>
  <si>
    <t>LIB2013,16</t>
  </si>
  <si>
    <t>LIB2014,15</t>
  </si>
  <si>
    <t>LIB2017</t>
  </si>
  <si>
    <t>DEBORA YUMI</t>
  </si>
  <si>
    <t>TSUDA</t>
  </si>
  <si>
    <t>RUBENS SHOZI</t>
  </si>
  <si>
    <t>MIZOGUCHI</t>
  </si>
  <si>
    <t>TOYOKO</t>
  </si>
  <si>
    <t>KUNIGAMI</t>
  </si>
  <si>
    <t>JOAO</t>
  </si>
  <si>
    <t>LIB2013, 2016</t>
  </si>
  <si>
    <t>YOUNG KUWAHARA</t>
  </si>
  <si>
    <t>HIGUCHI</t>
  </si>
  <si>
    <t>ARTUR KEN</t>
  </si>
  <si>
    <t>EDSON ATUSHI</t>
  </si>
  <si>
    <t>SIGAKI HIGUCHI</t>
  </si>
  <si>
    <t>LOURDES YASSUKO</t>
  </si>
  <si>
    <t>ELZA ONISHI</t>
  </si>
  <si>
    <t>FUKASAWA</t>
  </si>
  <si>
    <t>SHIRAISHI</t>
  </si>
  <si>
    <t>MARCELO RIYUDI</t>
  </si>
  <si>
    <t>ASANO</t>
  </si>
  <si>
    <t>MAURO TADASHI</t>
  </si>
  <si>
    <t xml:space="preserve">SAÍDA </t>
  </si>
  <si>
    <t>HOLE :</t>
  </si>
  <si>
    <t>CAMPO :</t>
  </si>
  <si>
    <t>OZASSA</t>
  </si>
  <si>
    <t>NOBUICHIRO</t>
  </si>
  <si>
    <t>TOGO</t>
  </si>
  <si>
    <t>NARIKO</t>
  </si>
  <si>
    <t>HASHIDA</t>
  </si>
  <si>
    <t>MARCELLO YUDI</t>
  </si>
  <si>
    <t>LIB2013, 2017</t>
  </si>
  <si>
    <t>MARIA LUCIA</t>
  </si>
  <si>
    <t>MARINA YOSHIE</t>
  </si>
  <si>
    <t>SHIMANOE</t>
  </si>
  <si>
    <t>PAULO MASSATO</t>
  </si>
  <si>
    <t>MARIO K.</t>
  </si>
  <si>
    <t>YOKOTA     ​</t>
  </si>
  <si>
    <t xml:space="preserve">TOYOSHI </t>
  </si>
  <si>
    <t>YAMASAKA</t>
  </si>
  <si>
    <t xml:space="preserve">ETSUKO </t>
  </si>
  <si>
    <t>YUJI</t>
  </si>
  <si>
    <t>TAKAI</t>
  </si>
  <si>
    <t>FUKUSHIMA</t>
  </si>
  <si>
    <t xml:space="preserve">KOJI </t>
  </si>
  <si>
    <t>MAKICO</t>
  </si>
  <si>
    <t>MARIO KAZUNORI</t>
  </si>
  <si>
    <t>EX</t>
  </si>
  <si>
    <t>MATSUMURA</t>
  </si>
  <si>
    <t>TERUAKI</t>
  </si>
  <si>
    <t>TIZUKA</t>
  </si>
  <si>
    <t>NAKO</t>
  </si>
  <si>
    <t>HIDEKAZU</t>
  </si>
  <si>
    <t>OKAMOTO SEKITA</t>
  </si>
  <si>
    <t>IKUKO</t>
  </si>
  <si>
    <t>SATO ARAUJO</t>
  </si>
  <si>
    <t>SIMONE</t>
  </si>
  <si>
    <t>EMERSON</t>
  </si>
  <si>
    <t>TSUTSUMI</t>
  </si>
  <si>
    <t>LIB2015, 2016</t>
  </si>
  <si>
    <t>LIB2015, 2017</t>
  </si>
  <si>
    <t>LIB2014,17</t>
  </si>
  <si>
    <t>M. INES KINUKO</t>
  </si>
  <si>
    <t>SIQUEIRA OLIVEIRA</t>
  </si>
  <si>
    <t>HELVECIO</t>
  </si>
  <si>
    <t>RIKUKO</t>
  </si>
  <si>
    <t>HYAO</t>
  </si>
  <si>
    <t>KENCHITI</t>
  </si>
  <si>
    <t>HITOSHI</t>
  </si>
  <si>
    <t>FGE VENTURIM</t>
  </si>
  <si>
    <t>ARISTEU</t>
  </si>
  <si>
    <t>HORI VENTURIM</t>
  </si>
  <si>
    <t>LIB2015.2018</t>
  </si>
  <si>
    <t>572</t>
  </si>
  <si>
    <t>TERAZAKI</t>
  </si>
  <si>
    <t>EDSON SHOJI</t>
  </si>
  <si>
    <t>ITIRO</t>
  </si>
  <si>
    <t>LIB2015...2017</t>
  </si>
  <si>
    <t>LIB2015...2018</t>
  </si>
  <si>
    <t>LIB2015-2018</t>
  </si>
  <si>
    <t>SACAMOTO</t>
  </si>
  <si>
    <t>SANEMATSU</t>
  </si>
  <si>
    <t>RICARDO JOGI</t>
  </si>
  <si>
    <t>CHUJI</t>
  </si>
  <si>
    <t>UEHARA</t>
  </si>
  <si>
    <t>ILDA SATIE K.</t>
  </si>
  <si>
    <t>ELZA FARUYO</t>
  </si>
  <si>
    <t>OKUDAIRA</t>
  </si>
  <si>
    <t>AMORIM ARAUJO</t>
  </si>
  <si>
    <t>DAVID</t>
  </si>
  <si>
    <t>SANTOS DE CAMARGO</t>
  </si>
  <si>
    <t>DIEGO</t>
  </si>
  <si>
    <t>MARCOS FELIX</t>
  </si>
  <si>
    <t>EDILSON</t>
  </si>
  <si>
    <t>P. DA S. DE OLIVEIRA</t>
  </si>
  <si>
    <t>LIB2007.2019</t>
  </si>
  <si>
    <t>DOKAN</t>
  </si>
  <si>
    <t>CARLOS EIITI</t>
  </si>
  <si>
    <t>ABEMATSU</t>
  </si>
  <si>
    <t>PAULO SHIGUEKI</t>
  </si>
  <si>
    <t>MATSUURA</t>
  </si>
  <si>
    <t>MAURO AKIRA</t>
  </si>
  <si>
    <t>MASAYUKI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</si>
  <si>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</si>
  <si>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</si>
  <si>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</si>
  <si>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</si>
  <si>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</si>
  <si>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</si>
  <si>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</si>
  <si>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</si>
  <si>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</si>
  <si>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</si>
  <si>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</si>
  <si>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</si>
  <si>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</si>
  <si>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</si>
  <si>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</si>
  <si>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16ª</t>
  </si>
  <si>
    <t>17ª</t>
  </si>
  <si>
    <t>18ª</t>
  </si>
  <si>
    <t>19ª</t>
  </si>
  <si>
    <t>1-1</t>
  </si>
  <si>
    <t>2-1</t>
  </si>
  <si>
    <t>1-2</t>
  </si>
  <si>
    <t>2-2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</si>
  <si>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</si>
  <si>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</si>
  <si>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</si>
  <si>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</si>
  <si>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</si>
  <si>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</si>
  <si>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</si>
  <si>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</si>
  <si>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</si>
  <si>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</si>
  <si>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 xml:space="preserve">  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</si>
  <si>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</si>
  <si>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</si>
  <si>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</si>
  <si>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</si>
  <si>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</si>
  <si>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</si>
  <si>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</si>
  <si>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</si>
  <si>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</si>
  <si>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</si>
  <si>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</si>
  <si>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</si>
  <si>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</si>
  <si>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</si>
  <si>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</si>
  <si>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</si>
  <si>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</si>
  <si>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</si>
  <si>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</si>
  <si>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</si>
  <si>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</si>
  <si>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</si>
  <si>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</si>
  <si>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</si>
  <si>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</si>
  <si>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</si>
  <si>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TABELA  PARA DISTRIBUIÇÃO DOS GRUPOS</t>
  </si>
  <si>
    <t>YAMAZAKI</t>
  </si>
  <si>
    <t>TERUYUKI</t>
  </si>
  <si>
    <t>U. MORIOKA</t>
  </si>
  <si>
    <t>YOMEI</t>
  </si>
  <si>
    <t>W.  MATSUURA</t>
  </si>
  <si>
    <t>BEATRIZ  S.</t>
  </si>
  <si>
    <t>TOMO</t>
  </si>
  <si>
    <t>MEIRE EMI</t>
  </si>
  <si>
    <t>RICARDO TOYOITI</t>
  </si>
  <si>
    <t>910</t>
  </si>
  <si>
    <t>LIB2015.2019</t>
  </si>
  <si>
    <t>LIB2014,19</t>
  </si>
  <si>
    <t>LIB2014,2019</t>
  </si>
  <si>
    <t>PIRES</t>
  </si>
  <si>
    <t>ROGERIO</t>
  </si>
  <si>
    <t>SEI  ISHII</t>
  </si>
  <si>
    <t>BABATA</t>
  </si>
  <si>
    <t>JORGE TOSHIO</t>
  </si>
  <si>
    <t>LIB2011,19</t>
  </si>
  <si>
    <t>LIB2020</t>
  </si>
  <si>
    <t>CASSIMIRO</t>
  </si>
  <si>
    <t>DE SANTANA CASSIMIRO</t>
  </si>
  <si>
    <t>ELAINE RODRIGUES</t>
  </si>
  <si>
    <t>LIB2016.LIB2018</t>
  </si>
  <si>
    <t>LIB2016.LIB2019</t>
  </si>
  <si>
    <t>463</t>
  </si>
  <si>
    <t>HISANOBU</t>
  </si>
  <si>
    <t>HATSUE</t>
  </si>
  <si>
    <t>H. KARAZAWA</t>
  </si>
  <si>
    <t>KATUMI</t>
  </si>
  <si>
    <t>LUIZ ANTONIO</t>
  </si>
  <si>
    <t>ANTONIO CLAUDINO</t>
  </si>
  <si>
    <t>004</t>
  </si>
  <si>
    <t>OKOSHI</t>
  </si>
  <si>
    <t>TSUNEO</t>
  </si>
  <si>
    <t>005</t>
  </si>
  <si>
    <t>006</t>
  </si>
  <si>
    <t>007</t>
  </si>
  <si>
    <t>009</t>
  </si>
  <si>
    <t>YURIE</t>
  </si>
  <si>
    <t>203</t>
  </si>
  <si>
    <t>EDSON</t>
  </si>
  <si>
    <t>204</t>
  </si>
  <si>
    <t>SUMIRES SHINITI</t>
  </si>
  <si>
    <t>526</t>
  </si>
  <si>
    <t>EMI KAWAKAMI</t>
  </si>
  <si>
    <t>528</t>
  </si>
  <si>
    <t>ISHI</t>
  </si>
  <si>
    <t>ALEXANDRE TAKAMASSA</t>
  </si>
  <si>
    <t>529</t>
  </si>
  <si>
    <t xml:space="preserve">UEMURA </t>
  </si>
  <si>
    <t>TOMOKAZU</t>
  </si>
  <si>
    <t>530</t>
  </si>
  <si>
    <t>HONDA</t>
  </si>
  <si>
    <t>TIME</t>
  </si>
  <si>
    <t>HC</t>
  </si>
  <si>
    <t>NASC</t>
  </si>
  <si>
    <t>TAXA PG</t>
  </si>
  <si>
    <t>C1</t>
  </si>
  <si>
    <t>C2</t>
  </si>
  <si>
    <t>GROSS</t>
  </si>
  <si>
    <t>DIAS SOARES</t>
  </si>
  <si>
    <t>Fórmula 1</t>
  </si>
  <si>
    <t>Fórmula 2</t>
  </si>
  <si>
    <t xml:space="preserve">          CAMPO</t>
  </si>
  <si>
    <t xml:space="preserve">      CAMPO</t>
  </si>
  <si>
    <t>Pontos</t>
  </si>
  <si>
    <t>HOLE-IN-ONE (CAMPO-HOLE)</t>
  </si>
  <si>
    <t>VASCONCELOS</t>
  </si>
  <si>
    <t>C.A.</t>
  </si>
  <si>
    <t>MONE</t>
  </si>
  <si>
    <t>LUIZ MASAYOSHI</t>
  </si>
  <si>
    <t>20ª</t>
  </si>
  <si>
    <t>21ª</t>
  </si>
  <si>
    <t>22ª</t>
  </si>
  <si>
    <t>23ª</t>
  </si>
  <si>
    <t>1º</t>
  </si>
  <si>
    <t>24ª</t>
  </si>
  <si>
    <t>25ª</t>
  </si>
  <si>
    <t>26ª</t>
  </si>
  <si>
    <t>27ª</t>
  </si>
  <si>
    <t>NARUO</t>
  </si>
  <si>
    <t>IVAN</t>
  </si>
  <si>
    <t>SHIOMI</t>
  </si>
  <si>
    <t>KIYOAKI</t>
  </si>
  <si>
    <t>MIYAMOTO</t>
  </si>
  <si>
    <t>LIB2014,20</t>
  </si>
  <si>
    <t>LIB2016-20</t>
  </si>
  <si>
    <t>LIB16-2019</t>
  </si>
  <si>
    <t>LIB16-2020</t>
  </si>
  <si>
    <t>LIB2014,2020</t>
  </si>
  <si>
    <t>SAKAGUTI</t>
  </si>
  <si>
    <t>DE MELO DE JESUS</t>
  </si>
  <si>
    <t>FIUZA DE OLIVEIRA</t>
  </si>
  <si>
    <t>RANGEL DE BARROS</t>
  </si>
  <si>
    <t>EDUARDO KIYOSHI</t>
  </si>
  <si>
    <t>EMILIA TERUKO</t>
  </si>
  <si>
    <t>MAEMURA</t>
  </si>
  <si>
    <t>SHIGETOMO</t>
  </si>
  <si>
    <t>PAULO Y.</t>
  </si>
  <si>
    <t>IWANAGA</t>
  </si>
  <si>
    <t>ERNESTO T.</t>
  </si>
  <si>
    <t>T. NISHIKAWA</t>
  </si>
  <si>
    <t>RUI</t>
  </si>
  <si>
    <t>TEREZINHA</t>
  </si>
  <si>
    <t>HIDAKA</t>
  </si>
  <si>
    <t>LUIZ YOSHIYASU</t>
  </si>
  <si>
    <t>ROSA LHOKO</t>
  </si>
  <si>
    <t>SHIGUEIKAZU</t>
  </si>
  <si>
    <t>CRISTINA KEIKO</t>
  </si>
  <si>
    <t>KAGAMIDA</t>
  </si>
  <si>
    <t>MITIRO</t>
  </si>
  <si>
    <t>YUI GUIOTOKO</t>
  </si>
  <si>
    <t>TAGUCHI</t>
  </si>
  <si>
    <t>CARLOS YOSHIO</t>
  </si>
  <si>
    <t>VERA LUCIA M.</t>
  </si>
  <si>
    <t>ELZA MIYOKO</t>
  </si>
  <si>
    <t>ISSHIKI</t>
  </si>
  <si>
    <t>TOYAMA</t>
  </si>
  <si>
    <t>MINAYUKI</t>
  </si>
  <si>
    <t xml:space="preserve">KODA </t>
  </si>
  <si>
    <t>KOMOTO SATAKE</t>
  </si>
  <si>
    <t>TOSHIE</t>
  </si>
  <si>
    <t>SUZUKI KANOMATA</t>
  </si>
  <si>
    <t>ELENA TIKA</t>
  </si>
  <si>
    <t>BARBOSA DA SILVA</t>
  </si>
  <si>
    <t xml:space="preserve">ANAILSON </t>
  </si>
  <si>
    <t>KODAMA</t>
  </si>
  <si>
    <t>AYRES MIYAMOTO</t>
  </si>
  <si>
    <t>DA SILVA SANTOS</t>
  </si>
  <si>
    <t>ROSELI ANTUNES</t>
  </si>
  <si>
    <t>TACAHACI</t>
  </si>
  <si>
    <t>SIZUKO</t>
  </si>
  <si>
    <t>MITSUYOSHI</t>
  </si>
  <si>
    <t>LAFAIETE</t>
  </si>
  <si>
    <t>CELSO APARECIDO</t>
  </si>
  <si>
    <t>VANESSA</t>
  </si>
  <si>
    <t>FERREIRA LIMA</t>
  </si>
  <si>
    <t>HERMESINDA ROSA</t>
  </si>
  <si>
    <t>EDNA ETSUCO</t>
  </si>
  <si>
    <t>LUCI YOKO</t>
  </si>
  <si>
    <t>LIMA HOBER</t>
  </si>
  <si>
    <t>MARIA INES</t>
  </si>
  <si>
    <t xml:space="preserve"> TOTAL   CAMPO  1</t>
  </si>
  <si>
    <t xml:space="preserve"> TOTAL   CAMPO 2</t>
  </si>
  <si>
    <t>PONTO ADICIONAL</t>
  </si>
  <si>
    <t>HITOYE LENITA</t>
  </si>
  <si>
    <t>JUN WILSON</t>
  </si>
  <si>
    <t>FERREIRA SOUTO</t>
  </si>
  <si>
    <t>JOVENILIO</t>
  </si>
  <si>
    <t>053</t>
  </si>
  <si>
    <t>KIKUKO</t>
  </si>
  <si>
    <t>LIB2018</t>
  </si>
  <si>
    <t>100</t>
  </si>
  <si>
    <t>127</t>
  </si>
  <si>
    <t>LIB18.2019</t>
  </si>
  <si>
    <t>137</t>
  </si>
  <si>
    <t>LIB18,2020</t>
  </si>
  <si>
    <t>154</t>
  </si>
  <si>
    <t>176</t>
  </si>
  <si>
    <t>193</t>
  </si>
  <si>
    <t>TSUCHIDA</t>
  </si>
  <si>
    <t>210</t>
  </si>
  <si>
    <t>ARISTEU NAOSHIGEU</t>
  </si>
  <si>
    <t>LIB2016.2020</t>
  </si>
  <si>
    <t>214</t>
  </si>
  <si>
    <t>GILBERTO</t>
  </si>
  <si>
    <t>223</t>
  </si>
  <si>
    <t>GURGEL</t>
  </si>
  <si>
    <t>224</t>
  </si>
  <si>
    <t>AMALIA GONZALES</t>
  </si>
  <si>
    <t>260</t>
  </si>
  <si>
    <t>264</t>
  </si>
  <si>
    <t>HIROSSE</t>
  </si>
  <si>
    <t>LIB2017.20</t>
  </si>
  <si>
    <t>277</t>
  </si>
  <si>
    <t>AKATSUKA</t>
  </si>
  <si>
    <t>LIB2016.2021</t>
  </si>
  <si>
    <t>LIB2018,20</t>
  </si>
  <si>
    <t>378</t>
  </si>
  <si>
    <t>TANIOKA</t>
  </si>
  <si>
    <t>415</t>
  </si>
  <si>
    <t>DANNO</t>
  </si>
  <si>
    <t>MITSUNORI</t>
  </si>
  <si>
    <t>421</t>
  </si>
  <si>
    <t>MURATA</t>
  </si>
  <si>
    <t>SHIGUEYUKI</t>
  </si>
  <si>
    <t>LIB2018,19</t>
  </si>
  <si>
    <t>LIB18.2020</t>
  </si>
  <si>
    <t>439</t>
  </si>
  <si>
    <t>449</t>
  </si>
  <si>
    <t>TAKESHIRO</t>
  </si>
  <si>
    <t>ELIZA LUMIKO</t>
  </si>
  <si>
    <t>454</t>
  </si>
  <si>
    <t>VIEIRA LIMA</t>
  </si>
  <si>
    <t>LIB18,2019</t>
  </si>
  <si>
    <t>500</t>
  </si>
  <si>
    <t>MINODA</t>
  </si>
  <si>
    <t>505</t>
  </si>
  <si>
    <t>508</t>
  </si>
  <si>
    <t>SADAKO</t>
  </si>
  <si>
    <t>LIB2017_2020</t>
  </si>
  <si>
    <t>509</t>
  </si>
  <si>
    <t>CLEUZA TIEMI</t>
  </si>
  <si>
    <t>519</t>
  </si>
  <si>
    <t>520</t>
  </si>
  <si>
    <t xml:space="preserve">HIRAI </t>
  </si>
  <si>
    <t>PEDRO TADASHI</t>
  </si>
  <si>
    <t>525</t>
  </si>
  <si>
    <t>HIRAMATSU</t>
  </si>
  <si>
    <t>588</t>
  </si>
  <si>
    <t>CHIN CHEN</t>
  </si>
  <si>
    <t>CIN</t>
  </si>
  <si>
    <t>595</t>
  </si>
  <si>
    <t>UETAKE</t>
  </si>
  <si>
    <t>640</t>
  </si>
  <si>
    <t>KUNIKO</t>
  </si>
  <si>
    <t>644</t>
  </si>
  <si>
    <t>WALTER</t>
  </si>
  <si>
    <t>LIB2017,20</t>
  </si>
  <si>
    <t>662</t>
  </si>
  <si>
    <t>YUKIMARU</t>
  </si>
  <si>
    <t>710</t>
  </si>
  <si>
    <t>743</t>
  </si>
  <si>
    <t>748</t>
  </si>
  <si>
    <t>765</t>
  </si>
  <si>
    <t>KAKINOHANA</t>
  </si>
  <si>
    <t>790</t>
  </si>
  <si>
    <t>839</t>
  </si>
  <si>
    <t>IVANAGA</t>
  </si>
  <si>
    <t>MARIA R. KIYOKO</t>
  </si>
  <si>
    <t>921</t>
  </si>
  <si>
    <t>UTIYAMA</t>
  </si>
  <si>
    <t>LIB2018,2022</t>
  </si>
  <si>
    <t>924</t>
  </si>
  <si>
    <t>HOSODA</t>
  </si>
  <si>
    <t>HARUE</t>
  </si>
  <si>
    <t>925</t>
  </si>
  <si>
    <t>947</t>
  </si>
  <si>
    <t>SOMEDA</t>
  </si>
  <si>
    <t>HANAE</t>
  </si>
  <si>
    <t>948</t>
  </si>
  <si>
    <t>TONOMURA</t>
  </si>
  <si>
    <t>TOMIICHI</t>
  </si>
  <si>
    <t>967</t>
  </si>
  <si>
    <t>YAMAUTI</t>
  </si>
  <si>
    <t>SEIFUKO</t>
  </si>
  <si>
    <t>980</t>
  </si>
  <si>
    <t>TOORU</t>
  </si>
  <si>
    <t>984</t>
  </si>
  <si>
    <t>256</t>
  </si>
  <si>
    <t>993</t>
  </si>
  <si>
    <t>145</t>
  </si>
  <si>
    <t>596</t>
  </si>
  <si>
    <t>604</t>
  </si>
  <si>
    <t>746</t>
  </si>
  <si>
    <t>I. YOKOYAMA</t>
  </si>
  <si>
    <t>ELISA MASSAE</t>
  </si>
  <si>
    <t>HAMAZAKI</t>
  </si>
  <si>
    <t>GARCIA BRISOT</t>
  </si>
  <si>
    <t>VALERIO</t>
  </si>
  <si>
    <t>GENESIO</t>
  </si>
  <si>
    <t>R. DOS SANTOS</t>
  </si>
  <si>
    <t>ALTAMIR</t>
  </si>
  <si>
    <t>RIBEIRO</t>
  </si>
  <si>
    <t>JORGE LUIZ</t>
  </si>
  <si>
    <t>SAKAGUTI KAWANAKA</t>
  </si>
  <si>
    <t>YOUKO</t>
  </si>
  <si>
    <t>DIAS</t>
  </si>
  <si>
    <t>JULIANO FRANCISCO</t>
  </si>
  <si>
    <t>YAMATO</t>
  </si>
  <si>
    <t>EDUARDO HIROSHI</t>
  </si>
  <si>
    <t>I. YAMAMOTO</t>
  </si>
  <si>
    <t>CLARICE MITIKO</t>
  </si>
  <si>
    <t>RUBENS YUKIHARU</t>
  </si>
  <si>
    <t>AKIMITSU</t>
  </si>
  <si>
    <t>TAKAHASHI F. NEVES</t>
  </si>
  <si>
    <t>ISABELLA</t>
  </si>
  <si>
    <t>Desfil.-LIB2019</t>
  </si>
  <si>
    <t>Desfil.LIB2022</t>
  </si>
  <si>
    <t>Desfil.-LIB2022</t>
  </si>
  <si>
    <t>Desfil. Kok - LIB2019</t>
  </si>
  <si>
    <t>Desfil.-LIB2020</t>
  </si>
  <si>
    <t>Desfil.- LIB2019</t>
  </si>
  <si>
    <t>LIB17-2019</t>
  </si>
  <si>
    <t>LIB18.2022</t>
  </si>
  <si>
    <t>LIB17-2022</t>
  </si>
  <si>
    <t>891</t>
  </si>
  <si>
    <t>Desifl.-LIB2022</t>
  </si>
  <si>
    <t>Desfil;-LIB2019</t>
  </si>
  <si>
    <t>ENTIDADE</t>
  </si>
  <si>
    <t>NEWTON KAZUO</t>
  </si>
  <si>
    <t>desfil.LIB2022</t>
  </si>
  <si>
    <t>Desfil.LIB2020</t>
  </si>
  <si>
    <t>Desfil.LIB2019</t>
  </si>
  <si>
    <t>LIB2018.2020</t>
  </si>
  <si>
    <t>LIB18.2023</t>
  </si>
  <si>
    <t>NSR</t>
  </si>
  <si>
    <t>TAKIGAHIRA</t>
  </si>
  <si>
    <t>ARIKI</t>
  </si>
  <si>
    <t>TERESA HIROKO</t>
  </si>
  <si>
    <t>SANTANA</t>
  </si>
  <si>
    <t>SOLAN  DE JESUS</t>
  </si>
  <si>
    <t>Desfil. LIB2022</t>
  </si>
  <si>
    <t>D</t>
  </si>
  <si>
    <t>CAT/SENIOR</t>
  </si>
  <si>
    <t>TOTAL</t>
  </si>
  <si>
    <t>07. GSP</t>
  </si>
  <si>
    <t>08. SMA</t>
  </si>
  <si>
    <t>09. COL</t>
  </si>
  <si>
    <t>10. ITA</t>
  </si>
  <si>
    <t>11. NCC</t>
  </si>
  <si>
    <t>ANTONIO SHIRO</t>
  </si>
  <si>
    <t>WADA</t>
  </si>
  <si>
    <t>TADAYOSI</t>
  </si>
  <si>
    <t>MAMORU</t>
  </si>
  <si>
    <t>DE ARAUJO A. GOMES</t>
  </si>
  <si>
    <t>ROSIMAR</t>
  </si>
  <si>
    <t>12. COO</t>
  </si>
  <si>
    <t>15. BIR</t>
  </si>
  <si>
    <t>SATAKE</t>
  </si>
  <si>
    <t>MARIO KANEYUKI</t>
  </si>
  <si>
    <t>16. SUM</t>
  </si>
  <si>
    <t>AYKAWA</t>
  </si>
  <si>
    <t>WILSON ITIRO</t>
  </si>
  <si>
    <t>YAMADA AYKAWA</t>
  </si>
  <si>
    <t>EMILIA YURIKO</t>
  </si>
  <si>
    <t>MILTON TSUTOMU</t>
  </si>
  <si>
    <t>LUIZA MITIE</t>
  </si>
  <si>
    <t>17. MAR</t>
  </si>
  <si>
    <t>18. SOR</t>
  </si>
  <si>
    <t>05</t>
  </si>
  <si>
    <t>CYRINEO</t>
  </si>
  <si>
    <t>IBIUNA</t>
  </si>
  <si>
    <t>SÃO MIGUEL ARCANJO</t>
  </si>
  <si>
    <t>ITAPETININGA</t>
  </si>
  <si>
    <t>COOPER CLUBE</t>
  </si>
  <si>
    <t>SOROCABA</t>
  </si>
  <si>
    <t>NON SENIOR  FEMININO  CAT C</t>
  </si>
  <si>
    <t>NON SENIOR  MASCULINO  CAT C</t>
  </si>
  <si>
    <t>NON SENIOR  FEMININO  CAT B</t>
  </si>
  <si>
    <t>NON SENIOR  MASCULINO  CAT B</t>
  </si>
  <si>
    <t>NON SENIOR  FEMININO  CAT A</t>
  </si>
  <si>
    <t>NON SENIOR  MASCULINO  CAT A</t>
  </si>
  <si>
    <t>NON SENIOR  FEMININO  CAT EX</t>
  </si>
  <si>
    <t>NON SENIOR  MASCULINO  CAT EX</t>
  </si>
  <si>
    <t>SR</t>
  </si>
  <si>
    <t>MERCIA KIMIE</t>
  </si>
  <si>
    <t>ITAGAKI HISAMOTO</t>
  </si>
  <si>
    <t xml:space="preserve">NEUSA TIEKO </t>
  </si>
  <si>
    <t>NUNES</t>
  </si>
  <si>
    <t>NAIR SHIZUKO</t>
  </si>
  <si>
    <t>AROLDO KOJI</t>
  </si>
  <si>
    <t>TAKEBE TAKAGI</t>
  </si>
  <si>
    <t>ELZA MAYUMI</t>
  </si>
  <si>
    <t>JULIO MAMORU</t>
  </si>
  <si>
    <t>CUKAUSKAS</t>
  </si>
  <si>
    <t>ADELIA</t>
  </si>
  <si>
    <t>desfil.2023</t>
  </si>
  <si>
    <t>Desfil.LIB2023</t>
  </si>
  <si>
    <t>desfil.-LIB2023</t>
  </si>
  <si>
    <t>LIB2022-2023</t>
  </si>
  <si>
    <t>SENIOR  FEMININO  CAT C</t>
  </si>
  <si>
    <t>SENIOR  MASCULINO  CAT C</t>
  </si>
  <si>
    <t>SENIOR  FEMININO  CAT B</t>
  </si>
  <si>
    <t>SENIOR  FEMININO  CAT A</t>
  </si>
  <si>
    <t>SENIOR  MASCULINO  CAT A</t>
  </si>
  <si>
    <t xml:space="preserve">SENIOR  MASCULINO  CAT EX </t>
  </si>
  <si>
    <t>SUMARÉ</t>
  </si>
  <si>
    <t>KANDA</t>
  </si>
  <si>
    <t>CARLOS MASAYUKI</t>
  </si>
  <si>
    <t>NET SENIOR FEMININO</t>
  </si>
  <si>
    <t>NET SENIOR MASCULINO</t>
  </si>
  <si>
    <t>NET NON-SENIOR FEMININO</t>
  </si>
  <si>
    <t>28ª</t>
  </si>
  <si>
    <t>29ª</t>
  </si>
  <si>
    <t>30ª</t>
  </si>
  <si>
    <t>31ª</t>
  </si>
  <si>
    <t>32ª</t>
  </si>
  <si>
    <t>33ª</t>
  </si>
  <si>
    <t>NET NON-SENIOR MASCULINO</t>
  </si>
  <si>
    <t>SERGIO MITSURU</t>
  </si>
  <si>
    <t>01. PIE</t>
  </si>
  <si>
    <t>03. IBI</t>
  </si>
  <si>
    <t>06. KOK</t>
  </si>
  <si>
    <t>03</t>
  </si>
  <si>
    <t>08</t>
  </si>
  <si>
    <t>06</t>
  </si>
  <si>
    <t>01</t>
  </si>
  <si>
    <t>07</t>
  </si>
  <si>
    <t>10</t>
  </si>
  <si>
    <t>09</t>
  </si>
  <si>
    <t>11</t>
  </si>
  <si>
    <t>12</t>
  </si>
  <si>
    <t>16</t>
  </si>
  <si>
    <t>MINEJIRO</t>
  </si>
  <si>
    <t>MARIO SEIJIN</t>
  </si>
  <si>
    <t>IRINEU YASSAYUKI</t>
  </si>
  <si>
    <t>MR</t>
  </si>
  <si>
    <t>MISOBUSHI</t>
  </si>
  <si>
    <t>ARMANDO KOMI</t>
  </si>
  <si>
    <t>TAKAMUNE MISOBUSHI</t>
  </si>
  <si>
    <t>JURACI HIROKO</t>
  </si>
  <si>
    <t>LEME DA SILVA</t>
  </si>
  <si>
    <t>LUIZ GABRIEL</t>
  </si>
  <si>
    <t>KAUSSEI</t>
  </si>
  <si>
    <t>IWAMOTO MAEDA</t>
  </si>
  <si>
    <t>IOSHIMI</t>
  </si>
  <si>
    <t>HIRAKAWA</t>
  </si>
  <si>
    <t>IWAMOTO HIRAKAWA</t>
  </si>
  <si>
    <t>MADUREIRA</t>
  </si>
  <si>
    <t>CESAR AUGUSTO</t>
  </si>
  <si>
    <t>TSUGUIKO</t>
  </si>
  <si>
    <t>M. SILVA YADOYA</t>
  </si>
  <si>
    <t>ROSILEIDE</t>
  </si>
  <si>
    <t>YADOYA</t>
  </si>
  <si>
    <t>KITARO</t>
  </si>
  <si>
    <t>HARA TABATA</t>
  </si>
  <si>
    <t>ROSA HIDEKO</t>
  </si>
  <si>
    <t>NOBUTOSHI</t>
  </si>
  <si>
    <t>BARBOSA</t>
  </si>
  <si>
    <t xml:space="preserve">HIDAKA </t>
  </si>
  <si>
    <t>ALICE KAZUKO</t>
  </si>
  <si>
    <t>M. TANIGUTI</t>
  </si>
  <si>
    <t>TANIGUTI</t>
  </si>
  <si>
    <t>PAULO HIDEAKI</t>
  </si>
  <si>
    <t>PEREIRA T. MACHADO</t>
  </si>
  <si>
    <t>MARIA DO SOCORRO</t>
  </si>
  <si>
    <t>MORENO DOS SANTOS</t>
  </si>
  <si>
    <t>MARLI</t>
  </si>
  <si>
    <t>desfil.;-LIB2024-Desfiliado</t>
  </si>
  <si>
    <t>Desfil.;-LIB2024</t>
  </si>
  <si>
    <t>MARTINS DE MELLO</t>
  </si>
  <si>
    <t>ALLAN YUJI</t>
  </si>
  <si>
    <t>DE ARAUJO BEZERRA</t>
  </si>
  <si>
    <t>ANA CRISTINA</t>
  </si>
  <si>
    <t>KUSANO</t>
  </si>
  <si>
    <t>JULIA  KIEKO</t>
  </si>
  <si>
    <t>MASTER  FEMININO  CAT C</t>
  </si>
  <si>
    <t>MASTER  MASCULINO  CAT C</t>
  </si>
  <si>
    <t>MASTER  FEMININO  CAT B</t>
  </si>
  <si>
    <t>MASTER  MASCULINO  CAT B</t>
  </si>
  <si>
    <t>MASTER  MASCULINO  CAT A</t>
  </si>
  <si>
    <t>MASTER  MASCULINO  CAT EX</t>
  </si>
  <si>
    <t>SENIOR  MASCULINO  CAT B</t>
  </si>
  <si>
    <t>KAWAMURA</t>
  </si>
  <si>
    <t>MILTON MASSAR</t>
  </si>
  <si>
    <t>DOS SANTOS LUZ LIMA</t>
  </si>
  <si>
    <t>LUCILENA</t>
  </si>
  <si>
    <t>Desfil.LIB2025</t>
  </si>
  <si>
    <t>LIB2024-25</t>
  </si>
  <si>
    <t>SAKAKURA</t>
  </si>
  <si>
    <t>ROSA MIZUE</t>
  </si>
  <si>
    <t>MARY TORII</t>
  </si>
  <si>
    <t>HIROSE</t>
  </si>
  <si>
    <t>Desfil.LIB2025i</t>
  </si>
  <si>
    <t>HOLE IN ONE</t>
  </si>
  <si>
    <t>BARBOSA DE LIMA</t>
  </si>
  <si>
    <t>JOSE HILTON</t>
  </si>
  <si>
    <t>ANTUNES DE SOUZA</t>
  </si>
  <si>
    <t>BRUNO RAFAEL</t>
  </si>
  <si>
    <t>Desfil. LIB2025</t>
  </si>
  <si>
    <t>CARMEN</t>
  </si>
  <si>
    <t>NELSON AKIRA</t>
  </si>
  <si>
    <t>LIB2026</t>
  </si>
  <si>
    <t>LIB2026i</t>
  </si>
  <si>
    <t>NAKAZATO</t>
  </si>
  <si>
    <t>JORGE SHITOMI</t>
  </si>
  <si>
    <t>MURAKAMI DOKAN</t>
  </si>
  <si>
    <t>RUMI</t>
  </si>
  <si>
    <t>INOUE ISHIHARA</t>
  </si>
  <si>
    <t>IRENE FUMI</t>
  </si>
  <si>
    <t>KANNO</t>
  </si>
  <si>
    <t>HELIO MINORU</t>
  </si>
  <si>
    <t>ISHIHARA</t>
  </si>
  <si>
    <t>MARCIO EIDI</t>
  </si>
  <si>
    <t>ANTAL MASUDA</t>
  </si>
  <si>
    <t>RODRIGO YUJI</t>
  </si>
  <si>
    <t>HILTON HARUAKI</t>
  </si>
  <si>
    <t>MIYUKI</t>
  </si>
  <si>
    <t>0ZAKI</t>
  </si>
  <si>
    <t>RAPHAEL M.</t>
  </si>
  <si>
    <t>VALERO ARIAS</t>
  </si>
  <si>
    <t>HIROSE YOKOTA</t>
  </si>
  <si>
    <t>HAYDEE HARUMI</t>
  </si>
  <si>
    <t>VIDAL BARRETO</t>
  </si>
  <si>
    <t>MARIA VALDICE</t>
  </si>
  <si>
    <t>AITA</t>
  </si>
  <si>
    <t>YOSHINO</t>
  </si>
  <si>
    <t>GUIDO YOSHIAKI</t>
  </si>
  <si>
    <t>SATO YOSHINO</t>
  </si>
  <si>
    <t>TANAKA AITA</t>
  </si>
  <si>
    <t>NILZA MARIA</t>
  </si>
  <si>
    <t>TSUKADA</t>
  </si>
  <si>
    <t>HEIKO</t>
  </si>
  <si>
    <t>IKUTA</t>
  </si>
  <si>
    <t>MITUE</t>
  </si>
  <si>
    <t>Desfil.2025</t>
  </si>
  <si>
    <t>Desfiliado2025</t>
  </si>
  <si>
    <t>desfiliado2025</t>
  </si>
  <si>
    <t>Desfiliado2025-Falecido</t>
  </si>
  <si>
    <t>Desfil. 2025</t>
  </si>
  <si>
    <t>255</t>
  </si>
  <si>
    <t>448</t>
  </si>
  <si>
    <t>465</t>
  </si>
  <si>
    <t>475</t>
  </si>
  <si>
    <t>614</t>
  </si>
  <si>
    <t>678</t>
  </si>
  <si>
    <t>688</t>
  </si>
  <si>
    <t>694</t>
  </si>
  <si>
    <t>992</t>
  </si>
  <si>
    <t>994</t>
  </si>
  <si>
    <t>995</t>
  </si>
  <si>
    <t>996</t>
  </si>
  <si>
    <t>997</t>
  </si>
  <si>
    <t>998</t>
  </si>
  <si>
    <t>999</t>
  </si>
  <si>
    <t>Desfil. LIB2026</t>
  </si>
  <si>
    <t>Desfil.. - LIB2025</t>
  </si>
  <si>
    <t>FUJIMOTO YAMANO</t>
  </si>
  <si>
    <t>LAURA</t>
  </si>
  <si>
    <t>GRANDE SÃO PAULO   pag 1</t>
  </si>
  <si>
    <t>GRANDE SÃO PAULO   pag 2</t>
  </si>
  <si>
    <t>PIEDADE   pag 1</t>
  </si>
  <si>
    <t>PIEDADE   pag 2</t>
  </si>
  <si>
    <t>KOKUSHIKAN   pag1</t>
  </si>
  <si>
    <t>NIPPON  COUNTRY  CLUB    pag 1</t>
  </si>
  <si>
    <t>NIPPON  COUNTRY  CLUB    pag 2</t>
  </si>
  <si>
    <t>MASTER  FEMININO  CATA</t>
  </si>
  <si>
    <t>4ª Etapa do 23º Campeonato Brasileiro</t>
  </si>
  <si>
    <t>Piedade,  24 de maio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</si>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</sst>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3C]dd/mm/yyyy;@"/>
  </numFmts>
  <fonts count="165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55"/>
      <name val="Arial"/>
      <family val="2"/>
    </font>
    <font>
      <sz val="11"/>
      <name val="Calibri"/>
      <family val="2"/>
      <charset val="128"/>
      <scheme val="minor"/>
    </font>
    <font>
      <sz val="12"/>
      <color theme="1"/>
      <name val="HGP行書体"/>
      <family val="4"/>
      <charset val="128"/>
    </font>
    <font>
      <sz val="11"/>
      <color theme="1"/>
      <name val="Times New Roman"/>
      <family val="1"/>
    </font>
    <font>
      <sz val="11"/>
      <color theme="1"/>
      <name val="Calibri"/>
      <family val="3"/>
      <charset val="128"/>
      <scheme val="minor"/>
    </font>
    <font>
      <sz val="12"/>
      <color theme="1"/>
      <name val="Times New Roman"/>
      <family val="1"/>
    </font>
    <font>
      <sz val="9"/>
      <color theme="1"/>
      <name val="Arial Narrow"/>
      <family val="2"/>
    </font>
    <font>
      <sz val="9"/>
      <color theme="1"/>
      <name val="Calibri"/>
      <family val="2"/>
      <charset val="128"/>
      <scheme val="minor"/>
    </font>
    <font>
      <sz val="11"/>
      <color theme="1"/>
      <name val="Arial Unicode MS"/>
      <family val="3"/>
      <charset val="128"/>
    </font>
    <font>
      <sz val="12"/>
      <color theme="1"/>
      <name val="Calibri"/>
      <family val="2"/>
      <charset val="128"/>
      <scheme val="minor"/>
    </font>
    <font>
      <sz val="24"/>
      <color rgb="FFFF0000"/>
      <name val="Benguiat Bk BT"/>
      <family val="1"/>
    </font>
    <font>
      <b/>
      <sz val="16"/>
      <color theme="1"/>
      <name val="Calibri"/>
      <family val="3"/>
      <charset val="128"/>
      <scheme val="minor"/>
    </font>
    <font>
      <sz val="11"/>
      <color theme="1" tint="0.34998626667073579"/>
      <name val="Benguiat Bk BT"/>
      <family val="1"/>
    </font>
    <font>
      <sz val="11"/>
      <color theme="1" tint="0.34998626667073579"/>
      <name val="Calibri"/>
      <family val="2"/>
      <charset val="128"/>
      <scheme val="minor"/>
    </font>
    <font>
      <b/>
      <sz val="14"/>
      <color theme="1" tint="0.34998626667073579"/>
      <name val="Arial Narrow"/>
      <family val="2"/>
    </font>
    <font>
      <b/>
      <i/>
      <sz val="11"/>
      <name val="Arial Narrow"/>
      <family val="2"/>
    </font>
    <font>
      <b/>
      <i/>
      <sz val="10"/>
      <name val="Arial Narrow"/>
      <family val="2"/>
    </font>
    <font>
      <b/>
      <i/>
      <sz val="12"/>
      <name val="Arial Narrow"/>
      <family val="2"/>
    </font>
    <font>
      <b/>
      <i/>
      <sz val="12"/>
      <color theme="1"/>
      <name val="Arial Narrow"/>
      <family val="2"/>
    </font>
    <font>
      <b/>
      <i/>
      <sz val="16"/>
      <name val="Arial"/>
      <family val="2"/>
    </font>
    <font>
      <b/>
      <i/>
      <sz val="22"/>
      <name val="Arial"/>
      <family val="2"/>
    </font>
    <font>
      <sz val="11"/>
      <color theme="1" tint="0.14999847407452621"/>
      <name val="Benguiat Bk BT"/>
      <family val="1"/>
    </font>
    <font>
      <sz val="12"/>
      <color theme="1" tint="0.14999847407452621"/>
      <name val="Benguiat Bk BT"/>
      <family val="1"/>
    </font>
    <font>
      <sz val="9"/>
      <color theme="1" tint="0.14999847407452621"/>
      <name val="Benguiat Bk BT"/>
      <family val="1"/>
    </font>
    <font>
      <sz val="22"/>
      <color theme="1" tint="0.14999847407452621"/>
      <name val="Mongolian Baiti"/>
      <family val="4"/>
    </font>
    <font>
      <sz val="20"/>
      <color theme="1" tint="0.14999847407452621"/>
      <name val="Benguiat Bk BT"/>
      <family val="1"/>
    </font>
    <font>
      <sz val="14"/>
      <color theme="1" tint="0.14999847407452621"/>
      <name val="Benguiat Bk BT"/>
      <family val="1"/>
    </font>
    <font>
      <sz val="12"/>
      <color theme="1" tint="0.14999847407452621"/>
      <name val="Arial"/>
      <family val="2"/>
    </font>
    <font>
      <sz val="10"/>
      <color theme="1" tint="0.14999847407452621"/>
      <name val="Benguiat Bk BT"/>
      <family val="1"/>
    </font>
    <font>
      <b/>
      <sz val="14"/>
      <color theme="1" tint="0.14999847407452621"/>
      <name val="Arial Narrow"/>
      <family val="2"/>
    </font>
    <font>
      <sz val="18"/>
      <color theme="1" tint="0.14999847407452621"/>
      <name val="Benguiat Bk BT"/>
      <family val="1"/>
    </font>
    <font>
      <b/>
      <sz val="16"/>
      <color theme="1" tint="0.14999847407452621"/>
      <name val="Times New Roman"/>
      <family val="1"/>
    </font>
    <font>
      <b/>
      <sz val="10"/>
      <color theme="1" tint="0.14999847407452621"/>
      <name val="Arial Narrow"/>
      <family val="2"/>
    </font>
    <font>
      <b/>
      <sz val="14"/>
      <color theme="1" tint="0.14999847407452621"/>
      <name val="Times New Roman"/>
      <family val="1"/>
    </font>
    <font>
      <sz val="14"/>
      <color theme="1" tint="0.14999847407452621"/>
      <name val="Mongolian Baiti"/>
      <family val="4"/>
    </font>
    <font>
      <b/>
      <i/>
      <sz val="20"/>
      <color theme="1"/>
      <name val="Calibri"/>
      <family val="3"/>
      <charset val="128"/>
      <scheme val="minor"/>
    </font>
    <font>
      <sz val="10"/>
      <color theme="1"/>
      <name val="Arial"/>
      <family val="2"/>
    </font>
    <font>
      <b/>
      <sz val="16"/>
      <color theme="1" tint="0.14999847407452621"/>
      <name val="Calibri"/>
      <family val="2"/>
      <scheme val="minor"/>
    </font>
    <font>
      <u/>
      <sz val="11"/>
      <color theme="10"/>
      <name val="Calibri"/>
      <family val="2"/>
      <charset val="128"/>
    </font>
    <font>
      <sz val="11"/>
      <color theme="1" tint="0.14999847407452621"/>
      <name val="Arial Black"/>
      <family val="2"/>
    </font>
    <font>
      <b/>
      <i/>
      <sz val="18"/>
      <color theme="1"/>
      <name val="Arial Narrow"/>
      <family val="2"/>
    </font>
    <font>
      <b/>
      <i/>
      <sz val="16"/>
      <color theme="1"/>
      <name val="Arial Narrow"/>
      <family val="2"/>
    </font>
    <font>
      <sz val="30"/>
      <color theme="1"/>
      <name val="Calibri"/>
      <family val="2"/>
      <charset val="128"/>
      <scheme val="minor"/>
    </font>
    <font>
      <sz val="8"/>
      <color theme="1"/>
      <name val="Calibri"/>
      <family val="2"/>
      <charset val="128"/>
      <scheme val="minor"/>
    </font>
    <font>
      <b/>
      <i/>
      <sz val="9"/>
      <name val="Arial Narrow"/>
      <family val="2"/>
    </font>
    <font>
      <sz val="12"/>
      <color theme="0"/>
      <name val="Benguiat Bk BT"/>
      <family val="1"/>
    </font>
    <font>
      <b/>
      <i/>
      <sz val="18"/>
      <color theme="0"/>
      <name val="Arial"/>
      <family val="2"/>
    </font>
    <font>
      <sz val="11"/>
      <color theme="1" tint="0.14999847407452621"/>
      <name val="HGP教科書体"/>
      <family val="1"/>
      <charset val="128"/>
    </font>
    <font>
      <sz val="12"/>
      <color theme="1" tint="0.14999847407452621"/>
      <name val="HGP教科書体"/>
      <family val="1"/>
      <charset val="128"/>
    </font>
    <font>
      <sz val="24"/>
      <name val="Benguiat Bk BT"/>
      <family val="1"/>
    </font>
    <font>
      <i/>
      <sz val="5"/>
      <name val="Arial Narrow"/>
      <family val="2"/>
    </font>
    <font>
      <sz val="10"/>
      <color theme="1" tint="0.14999847407452621"/>
      <name val="Arial Black"/>
      <family val="2"/>
    </font>
    <font>
      <sz val="10"/>
      <color theme="0"/>
      <name val="Impact"/>
      <family val="2"/>
    </font>
    <font>
      <sz val="18"/>
      <name val="Arial Black"/>
      <family val="2"/>
    </font>
    <font>
      <b/>
      <sz val="12"/>
      <color theme="1" tint="0.14999847407452621"/>
      <name val="Calibri"/>
      <family val="2"/>
    </font>
    <font>
      <b/>
      <i/>
      <sz val="14"/>
      <name val="Arial"/>
      <family val="2"/>
    </font>
    <font>
      <b/>
      <sz val="12"/>
      <color theme="1" tint="0.14999847407452621"/>
      <name val="Benguiat Bk BT"/>
    </font>
    <font>
      <sz val="11"/>
      <name val="Arial"/>
      <family val="2"/>
    </font>
    <font>
      <b/>
      <sz val="12"/>
      <color theme="1" tint="0.14999847407452621"/>
      <name val="Arial Narrow"/>
      <family val="2"/>
    </font>
    <font>
      <sz val="14"/>
      <color theme="1" tint="0.14999847407452621"/>
      <name val="Impact"/>
      <family val="2"/>
    </font>
    <font>
      <sz val="20"/>
      <color theme="1" tint="0.14999847407452621"/>
      <name val="Impact"/>
      <family val="2"/>
    </font>
    <font>
      <sz val="22"/>
      <color theme="1" tint="0.14999847407452621"/>
      <name val="Impact"/>
      <family val="2"/>
    </font>
    <font>
      <b/>
      <sz val="20"/>
      <color theme="1" tint="0.14999847407452621"/>
      <name val="Times New Roman"/>
      <family val="1"/>
    </font>
    <font>
      <sz val="16"/>
      <color theme="1" tint="0.14999847407452621"/>
      <name val="Benguiat Bk BT"/>
      <family val="1"/>
    </font>
    <font>
      <sz val="11"/>
      <color theme="1"/>
      <name val="Arial"/>
      <family val="2"/>
    </font>
    <font>
      <sz val="11"/>
      <color theme="1"/>
      <name val="Arial Narrow"/>
      <family val="2"/>
    </font>
    <font>
      <b/>
      <sz val="12"/>
      <color theme="1" tint="0.14999847407452621"/>
      <name val="Arial Unicode MS"/>
      <family val="3"/>
      <charset val="128"/>
    </font>
    <font>
      <b/>
      <sz val="9"/>
      <color theme="1"/>
      <name val="Arial Unicode MS"/>
      <family val="3"/>
      <charset val="128"/>
    </font>
    <font>
      <b/>
      <sz val="9"/>
      <color theme="1"/>
      <name val="Arial Narrow"/>
      <family val="2"/>
    </font>
    <font>
      <sz val="6"/>
      <color theme="1"/>
      <name val="Arial Narrow"/>
      <family val="2"/>
    </font>
    <font>
      <b/>
      <sz val="9"/>
      <color rgb="FF7030A0"/>
      <name val="Arial Narrow"/>
      <family val="2"/>
    </font>
    <font>
      <sz val="5"/>
      <color theme="1"/>
      <name val="Arial Narrow"/>
      <family val="2"/>
    </font>
    <font>
      <b/>
      <sz val="11"/>
      <color rgb="FFFF0000"/>
      <name val="Arial Narrow"/>
      <family val="2"/>
    </font>
    <font>
      <b/>
      <sz val="22"/>
      <color theme="1"/>
      <name val="Arial Unicode MS"/>
      <family val="3"/>
      <charset val="128"/>
    </font>
    <font>
      <b/>
      <i/>
      <sz val="11"/>
      <color theme="1"/>
      <name val="Arial Narrow"/>
      <family val="2"/>
    </font>
    <font>
      <sz val="11"/>
      <color theme="1"/>
      <name val="Arial Black"/>
      <family val="2"/>
    </font>
    <font>
      <b/>
      <sz val="12"/>
      <color rgb="FF7030A0"/>
      <name val="Arial Black"/>
      <family val="2"/>
    </font>
    <font>
      <b/>
      <sz val="6"/>
      <color theme="1"/>
      <name val="Arial Black"/>
      <family val="2"/>
    </font>
    <font>
      <b/>
      <sz val="14"/>
      <color rgb="FFFF0000"/>
      <name val="Calibri"/>
      <family val="3"/>
      <charset val="128"/>
      <scheme val="minor"/>
    </font>
    <font>
      <b/>
      <sz val="11"/>
      <name val="Arial Black"/>
      <family val="2"/>
    </font>
    <font>
      <b/>
      <sz val="11"/>
      <color theme="1"/>
      <name val="HGP行書体"/>
      <family val="4"/>
      <charset val="128"/>
    </font>
    <font>
      <sz val="11"/>
      <name val="Arial Black"/>
      <family val="2"/>
    </font>
    <font>
      <b/>
      <sz val="11"/>
      <color rgb="FF7030A0"/>
      <name val="Calibri"/>
      <family val="2"/>
      <charset val="128"/>
      <scheme val="minor"/>
    </font>
    <font>
      <b/>
      <sz val="11"/>
      <color rgb="FFFF0000"/>
      <name val="Calibri"/>
      <family val="2"/>
      <charset val="128"/>
      <scheme val="minor"/>
    </font>
    <font>
      <sz val="12"/>
      <name val="Arial Unicode MS"/>
      <family val="3"/>
      <charset val="128"/>
    </font>
    <font>
      <sz val="12"/>
      <color theme="1"/>
      <name val="Arial Unicode MS"/>
      <family val="3"/>
      <charset val="128"/>
    </font>
    <font>
      <b/>
      <sz val="11"/>
      <color theme="1" tint="0.14999847407452621"/>
      <name val="Arial Narrow"/>
      <family val="2"/>
    </font>
    <font>
      <sz val="11"/>
      <color theme="1"/>
      <name val="FuturaA Bk BT"/>
      <family val="2"/>
    </font>
    <font>
      <sz val="11"/>
      <name val="Calibri"/>
      <family val="2"/>
    </font>
    <font>
      <sz val="14"/>
      <color rgb="FFFF0000"/>
      <name val="Impact"/>
      <family val="2"/>
    </font>
    <font>
      <sz val="14"/>
      <color theme="1"/>
      <name val="Impact"/>
      <family val="2"/>
    </font>
    <font>
      <sz val="12"/>
      <color theme="1"/>
      <name val="Calibri"/>
      <family val="2"/>
      <scheme val="minor"/>
    </font>
    <font>
      <sz val="20"/>
      <color theme="1"/>
      <name val="Arial Rounded MT Bold"/>
      <family val="2"/>
    </font>
    <font>
      <b/>
      <sz val="10"/>
      <color rgb="FFFF0000"/>
      <name val="HGTakahashiFudekaishotai"/>
      <family val="4"/>
      <charset val="128"/>
    </font>
    <font>
      <b/>
      <sz val="10"/>
      <color theme="1"/>
      <name val="HGTakahashiFudekaishotai"/>
      <family val="4"/>
      <charset val="128"/>
    </font>
    <font>
      <b/>
      <sz val="16"/>
      <color rgb="FF7030A0"/>
      <name val="Times New Roman"/>
      <family val="1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charset val="128"/>
      <scheme val="minor"/>
    </font>
    <font>
      <b/>
      <sz val="11"/>
      <color theme="1" tint="0.14999847407452621"/>
      <name val="Benguiat Bk BT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b/>
      <sz val="11"/>
      <color indexed="63"/>
      <name val="Arial"/>
      <family val="2"/>
    </font>
    <font>
      <sz val="18"/>
      <color theme="1" tint="0.34998626667073579"/>
      <name val="Calibri"/>
      <family val="2"/>
      <charset val="128"/>
      <scheme val="minor"/>
    </font>
    <font>
      <sz val="20"/>
      <color theme="1" tint="0.34998626667073579"/>
      <name val="Calibri"/>
      <family val="2"/>
      <charset val="128"/>
      <scheme val="minor"/>
    </font>
    <font>
      <sz val="14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28"/>
      <scheme val="minor"/>
    </font>
    <font>
      <b/>
      <sz val="11"/>
      <color rgb="FF7030A0"/>
      <name val="Arial Narrow"/>
      <family val="2"/>
    </font>
    <font>
      <sz val="8"/>
      <color theme="1"/>
      <name val="Arial"/>
      <family val="2"/>
    </font>
    <font>
      <sz val="18"/>
      <color theme="1" tint="0.14999847407452621"/>
      <name val="Times New Roman"/>
      <family val="1"/>
    </font>
    <font>
      <sz val="16"/>
      <name val="Benguiat Bk BT"/>
      <family val="1"/>
    </font>
    <font>
      <sz val="16"/>
      <color theme="1" tint="0.14999847407452621"/>
      <name val="Times New Roman"/>
      <family val="1"/>
    </font>
    <font>
      <b/>
      <sz val="14"/>
      <name val="Arial Narrow"/>
      <family val="2"/>
    </font>
    <font>
      <sz val="12"/>
      <name val="Calibri"/>
      <family val="2"/>
      <charset val="128"/>
      <scheme val="minor"/>
    </font>
    <font>
      <sz val="8"/>
      <name val="Calibri"/>
      <family val="2"/>
      <charset val="128"/>
      <scheme val="minor"/>
    </font>
    <font>
      <sz val="9"/>
      <name val="Calibri"/>
      <family val="2"/>
      <charset val="128"/>
      <scheme val="minor"/>
    </font>
    <font>
      <b/>
      <sz val="9"/>
      <color theme="1" tint="0.14999847407452621"/>
      <name val="Agency FB"/>
      <family val="2"/>
    </font>
    <font>
      <b/>
      <sz val="14"/>
      <color theme="0"/>
      <name val="Arial Unicode MS"/>
      <family val="2"/>
    </font>
    <font>
      <sz val="8"/>
      <color theme="1" tint="0.34998626667073579"/>
      <name val="Calibri"/>
      <family val="2"/>
      <charset val="128"/>
      <scheme val="minor"/>
    </font>
    <font>
      <b/>
      <sz val="11"/>
      <name val="Arial Unicode MS"/>
      <family val="3"/>
      <charset val="128"/>
    </font>
    <font>
      <b/>
      <sz val="11"/>
      <name val="Calibri"/>
      <family val="2"/>
      <charset val="128"/>
      <scheme val="minor"/>
    </font>
    <font>
      <b/>
      <i/>
      <sz val="10"/>
      <color theme="0"/>
      <name val="Arial Narrow"/>
      <family val="2"/>
    </font>
    <font>
      <sz val="10"/>
      <name val="Arial"/>
      <family val="2"/>
    </font>
    <font>
      <sz val="24"/>
      <color theme="1" tint="0.34998626667073579"/>
      <name val="Calibri"/>
      <family val="2"/>
      <charset val="128"/>
      <scheme val="minor"/>
    </font>
    <font>
      <sz val="11"/>
      <color indexed="8"/>
      <name val="Calibri"/>
      <family val="2"/>
      <charset val="128"/>
    </font>
    <font>
      <sz val="11"/>
      <color theme="1"/>
      <name val="Calibri"/>
      <family val="2"/>
      <charset val="128"/>
      <scheme val="minor"/>
    </font>
    <font>
      <b/>
      <i/>
      <sz val="10"/>
      <name val="Arial"/>
      <family val="2"/>
    </font>
    <font>
      <b/>
      <i/>
      <sz val="9"/>
      <name val="Arial"/>
      <family val="2"/>
    </font>
    <font>
      <b/>
      <i/>
      <sz val="11"/>
      <color theme="1"/>
      <name val="Calibri"/>
      <family val="2"/>
      <scheme val="minor"/>
    </font>
    <font>
      <b/>
      <sz val="18"/>
      <color theme="1" tint="0.14999847407452621"/>
      <name val="Arial Unicode MS"/>
      <family val="3"/>
      <charset val="128"/>
    </font>
    <font>
      <sz val="10"/>
      <name val="Trebuchet MS"/>
      <family val="2"/>
    </font>
    <font>
      <b/>
      <i/>
      <sz val="18"/>
      <color theme="0"/>
      <name val="Arial Narrow"/>
      <family val="2"/>
    </font>
    <font>
      <b/>
      <i/>
      <sz val="12"/>
      <color theme="0"/>
      <name val="Arial Narrow"/>
      <family val="2"/>
    </font>
    <font>
      <b/>
      <i/>
      <sz val="16"/>
      <color theme="0"/>
      <name val="Arial Narrow"/>
      <family val="2"/>
    </font>
    <font>
      <b/>
      <i/>
      <sz val="14"/>
      <color theme="0"/>
      <name val="Arial Narrow"/>
      <family val="2"/>
    </font>
    <font>
      <b/>
      <sz val="6"/>
      <name val="Arial Black"/>
      <family val="2"/>
    </font>
    <font>
      <b/>
      <sz val="14"/>
      <name val="Calibri"/>
      <family val="3"/>
      <charset val="128"/>
      <scheme val="minor"/>
    </font>
    <font>
      <b/>
      <sz val="11"/>
      <name val="Arial"/>
      <family val="2"/>
    </font>
    <font>
      <b/>
      <i/>
      <sz val="18"/>
      <color rgb="FFFF0000"/>
      <name val="Arial Narrow"/>
      <family val="2"/>
    </font>
    <font>
      <b/>
      <sz val="18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name val="Arial"/>
      <family val="2"/>
    </font>
    <font>
      <b/>
      <sz val="20"/>
      <color theme="9" tint="-0.499984740745262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9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color rgb="FFFF0000"/>
      <name val="Calibri"/>
      <family val="2"/>
      <charset val="128"/>
      <scheme val="minor"/>
    </font>
    <font>
      <b/>
      <sz val="9"/>
      <color rgb="FF0070C0"/>
      <name val="Arial Narrow"/>
      <family val="2"/>
    </font>
    <font>
      <b/>
      <sz val="12"/>
      <color rgb="FF0070C0"/>
      <name val="Arial Black"/>
      <family val="2"/>
    </font>
    <font>
      <sz val="11"/>
      <color rgb="FF0070C0"/>
      <name val="Calibri"/>
      <family val="2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medium">
        <color theme="1" tint="0.249977111117893"/>
      </bottom>
      <diagonal/>
    </border>
    <border>
      <left/>
      <right style="thin">
        <color theme="1" tint="0.249977111117893"/>
      </right>
      <top style="medium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/>
      <right/>
      <top/>
      <bottom style="medium">
        <color theme="1" tint="0.249977111117893"/>
      </bottom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  <border>
      <left/>
      <right style="thin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/>
      <right style="thin">
        <color theme="1" tint="0.249977111117893"/>
      </right>
      <top/>
      <bottom style="medium">
        <color theme="1" tint="0.249977111117893"/>
      </bottom>
      <diagonal/>
    </border>
    <border>
      <left style="medium">
        <color theme="1" tint="0.249977111117893"/>
      </left>
      <right/>
      <top style="medium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/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/>
      <top/>
      <bottom style="medium">
        <color theme="1" tint="0.249977111117893"/>
      </bottom>
      <diagonal/>
    </border>
    <border>
      <left style="medium">
        <color theme="1" tint="0.249977111117893"/>
      </left>
      <right/>
      <top/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medium">
        <color theme="1" tint="0.249977111117893"/>
      </right>
      <top/>
      <bottom style="medium">
        <color theme="1" tint="0.249977111117893"/>
      </bottom>
      <diagonal/>
    </border>
    <border>
      <left/>
      <right/>
      <top style="thin">
        <color theme="1" tint="0.249977111117893"/>
      </top>
      <bottom/>
      <diagonal/>
    </border>
    <border>
      <left style="medium">
        <color indexed="64"/>
      </left>
      <right/>
      <top style="thin">
        <color theme="1" tint="0.249977111117893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medium">
        <color theme="1" tint="0.14999847407452621"/>
      </left>
      <right/>
      <top style="medium">
        <color theme="1" tint="0.14999847407452621"/>
      </top>
      <bottom/>
      <diagonal/>
    </border>
    <border>
      <left/>
      <right/>
      <top style="medium">
        <color theme="1" tint="0.14999847407452621"/>
      </top>
      <bottom/>
      <diagonal/>
    </border>
    <border>
      <left/>
      <right style="medium">
        <color theme="1" tint="0.14999847407452621"/>
      </right>
      <top style="medium">
        <color theme="1" tint="0.14999847407452621"/>
      </top>
      <bottom/>
      <diagonal/>
    </border>
    <border>
      <left style="medium">
        <color theme="1" tint="0.14999847407452621"/>
      </left>
      <right/>
      <top/>
      <bottom/>
      <diagonal/>
    </border>
    <border>
      <left/>
      <right style="medium">
        <color theme="1" tint="0.14999847407452621"/>
      </right>
      <top/>
      <bottom/>
      <diagonal/>
    </border>
    <border>
      <left style="medium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medium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medium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medium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theme="1" tint="0.14999847407452621"/>
      </left>
      <right style="medium">
        <color theme="1" tint="0.14999847407452621"/>
      </right>
      <top/>
      <bottom style="thin">
        <color theme="1" tint="0.14999847407452621"/>
      </bottom>
      <diagonal/>
    </border>
    <border>
      <left style="medium">
        <color theme="1" tint="0.14999847407452621"/>
      </left>
      <right style="thin">
        <color theme="1" tint="0.14999847407452621"/>
      </right>
      <top style="medium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medium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medium">
        <color theme="1" tint="0.14999847407452621"/>
      </right>
      <top style="medium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 style="medium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/>
      <diagonal/>
    </border>
    <border>
      <left style="medium">
        <color theme="1" tint="0.14999847407452621"/>
      </left>
      <right style="thin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medium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medium">
        <color theme="1" tint="0.14999847407452621"/>
      </right>
      <top style="thin">
        <color theme="1" tint="0.14999847407452621"/>
      </top>
      <bottom/>
      <diagonal/>
    </border>
    <border>
      <left/>
      <right style="thin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/>
      <right style="medium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 style="medium">
        <color theme="1" tint="0.14999847407452621"/>
      </left>
      <right/>
      <top style="medium">
        <color theme="1" tint="0.14999847407452621"/>
      </top>
      <bottom style="medium">
        <color theme="1" tint="0.14999847407452621"/>
      </bottom>
      <diagonal/>
    </border>
    <border>
      <left style="medium">
        <color theme="1" tint="0.14999847407452621"/>
      </left>
      <right/>
      <top/>
      <bottom style="medium">
        <color theme="1" tint="0.14999847407452621"/>
      </bottom>
      <diagonal/>
    </border>
    <border>
      <left/>
      <right style="medium">
        <color theme="1" tint="0.14999847407452621"/>
      </right>
      <top/>
      <bottom style="medium">
        <color theme="1" tint="0.149998474074526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14999847407452621"/>
      </top>
      <bottom style="medium">
        <color theme="1" tint="0.14999847407452621"/>
      </bottom>
      <diagonal/>
    </border>
    <border>
      <left/>
      <right style="thin">
        <color theme="1" tint="0.249977111117893"/>
      </right>
      <top style="medium">
        <color theme="1" tint="0.14999847407452621"/>
      </top>
      <bottom style="medium">
        <color theme="1" tint="0.14999847407452621"/>
      </bottom>
      <diagonal/>
    </border>
    <border>
      <left style="thin">
        <color theme="1" tint="0.249977111117893"/>
      </left>
      <right/>
      <top style="medium">
        <color theme="1" tint="0.14999847407452621"/>
      </top>
      <bottom style="medium">
        <color theme="1" tint="0.14999847407452621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14999847407452621"/>
      </right>
      <top/>
      <bottom style="thin">
        <color theme="1" tint="0.14999847407452621"/>
      </bottom>
      <diagonal/>
    </border>
    <border>
      <left style="medium">
        <color theme="1" tint="0.249977111117893"/>
      </left>
      <right/>
      <top/>
      <bottom style="thin">
        <color theme="1" tint="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theme="1" tint="0.249977111117893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/>
      <diagonal/>
    </border>
    <border>
      <left style="medium">
        <color theme="1" tint="0.14999847407452621"/>
      </left>
      <right style="thin">
        <color indexed="64"/>
      </right>
      <top style="thin">
        <color indexed="64"/>
      </top>
      <bottom style="medium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 tint="0.14999847407452621"/>
      </bottom>
      <diagonal/>
    </border>
    <border>
      <left style="thin">
        <color indexed="64"/>
      </left>
      <right style="medium">
        <color theme="1" tint="0.14999847407452621"/>
      </right>
      <top style="thin">
        <color indexed="64"/>
      </top>
      <bottom style="medium">
        <color theme="1" tint="0.14999847407452621"/>
      </bottom>
      <diagonal/>
    </border>
    <border>
      <left style="medium">
        <color theme="1" tint="0.249977111117893"/>
      </left>
      <right/>
      <top/>
      <bottom style="thin">
        <color theme="1" tint="0.14999847407452621"/>
      </bottom>
      <diagonal/>
    </border>
    <border>
      <left/>
      <right/>
      <top/>
      <bottom style="thin">
        <color theme="1" tint="0.14999847407452621"/>
      </bottom>
      <diagonal/>
    </border>
    <border>
      <left/>
      <right style="thin">
        <color theme="1" tint="0.249977111117893"/>
      </right>
      <top/>
      <bottom style="thin">
        <color theme="1" tint="0.14999847407452621"/>
      </bottom>
      <diagonal/>
    </border>
    <border>
      <left style="thin">
        <color theme="1" tint="0.249977111117893"/>
      </left>
      <right/>
      <top/>
      <bottom style="thin">
        <color theme="1" tint="0.14999847407452621"/>
      </bottom>
      <diagonal/>
    </border>
    <border>
      <left/>
      <right/>
      <top/>
      <bottom style="medium">
        <color theme="1" tint="0.14999847407452621"/>
      </bottom>
      <diagonal/>
    </border>
    <border>
      <left/>
      <right/>
      <top style="thin">
        <color theme="1" tint="0.249977111117893"/>
      </top>
      <bottom style="medium">
        <color theme="1" tint="0.14999847407452621"/>
      </bottom>
      <diagonal/>
    </border>
    <border>
      <left style="medium">
        <color theme="1" tint="0.14999847407452621"/>
      </left>
      <right/>
      <top/>
      <bottom style="medium">
        <color theme="1" tint="0.249977111117893"/>
      </bottom>
      <diagonal/>
    </border>
    <border>
      <left/>
      <right style="medium">
        <color theme="1" tint="0.14999847407452621"/>
      </right>
      <top/>
      <bottom style="thin">
        <color theme="1" tint="0.14999847407452621"/>
      </bottom>
      <diagonal/>
    </border>
    <border>
      <left style="medium">
        <color theme="1" tint="0.14999847407452621"/>
      </left>
      <right/>
      <top style="medium">
        <color theme="1" tint="0.249977111117893"/>
      </top>
      <bottom style="thin">
        <color theme="1" tint="0.249977111117893"/>
      </bottom>
      <diagonal/>
    </border>
    <border>
      <left/>
      <right style="medium">
        <color theme="1" tint="0.14999847407452621"/>
      </right>
      <top/>
      <bottom style="thin">
        <color theme="1" tint="0.249977111117893"/>
      </bottom>
      <diagonal/>
    </border>
    <border>
      <left style="medium">
        <color theme="1" tint="0.14999847407452621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medium">
        <color theme="1" tint="0.14999847407452621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14999847407452621"/>
      </left>
      <right/>
      <top style="thin">
        <color theme="1" tint="0.249977111117893"/>
      </top>
      <bottom style="medium">
        <color theme="1" tint="0.249977111117893"/>
      </bottom>
      <diagonal/>
    </border>
    <border>
      <left/>
      <right style="medium">
        <color theme="1" tint="0.14999847407452621"/>
      </right>
      <top style="thin">
        <color theme="1" tint="0.249977111117893"/>
      </top>
      <bottom style="medium">
        <color theme="1" tint="0.249977111117893"/>
      </bottom>
      <diagonal/>
    </border>
    <border>
      <left style="medium">
        <color theme="1" tint="0.14999847407452621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medium">
        <color theme="1" tint="0.14999847407452621"/>
      </right>
      <top style="medium">
        <color theme="1" tint="0.249977111117893"/>
      </top>
      <bottom style="medium">
        <color theme="1" tint="0.249977111117893"/>
      </bottom>
      <diagonal/>
    </border>
    <border>
      <left style="medium">
        <color theme="1" tint="0.14999847407452621"/>
      </left>
      <right/>
      <top style="medium">
        <color theme="1" tint="0.249977111117893"/>
      </top>
      <bottom style="medium">
        <color theme="1" tint="0.14999847407452621"/>
      </bottom>
      <diagonal/>
    </border>
    <border>
      <left/>
      <right/>
      <top style="medium">
        <color theme="1" tint="0.249977111117893"/>
      </top>
      <bottom style="medium">
        <color theme="1" tint="0.14999847407452621"/>
      </bottom>
      <diagonal/>
    </border>
    <border>
      <left/>
      <right style="thin">
        <color theme="1" tint="0.249977111117893"/>
      </right>
      <top style="medium">
        <color theme="1" tint="0.249977111117893"/>
      </top>
      <bottom style="medium">
        <color theme="1" tint="0.14999847407452621"/>
      </bottom>
      <diagonal/>
    </border>
    <border>
      <left style="thin">
        <color theme="1" tint="0.249977111117893"/>
      </left>
      <right/>
      <top style="medium">
        <color theme="1" tint="0.249977111117893"/>
      </top>
      <bottom style="medium">
        <color theme="1" tint="0.14999847407452621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medium">
        <color theme="1" tint="0.14999847407452621"/>
      </bottom>
      <diagonal/>
    </border>
    <border>
      <left style="medium">
        <color theme="1" tint="0.249977111117893"/>
      </left>
      <right/>
      <top style="medium">
        <color theme="1" tint="0.249977111117893"/>
      </top>
      <bottom style="medium">
        <color theme="1" tint="0.14999847407452621"/>
      </bottom>
      <diagonal/>
    </border>
    <border>
      <left/>
      <right style="medium">
        <color theme="1" tint="0.14999847407452621"/>
      </right>
      <top style="medium">
        <color theme="1" tint="0.249977111117893"/>
      </top>
      <bottom style="medium">
        <color theme="1" tint="0.14999847407452621"/>
      </bottom>
      <diagonal/>
    </border>
    <border>
      <left style="medium">
        <color theme="1" tint="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theme="1" tint="0.14999847407452621"/>
      </top>
      <bottom style="thin">
        <color indexed="64"/>
      </bottom>
      <diagonal/>
    </border>
    <border>
      <left/>
      <right/>
      <top style="thin">
        <color theme="1" tint="0.14999847407452621"/>
      </top>
      <bottom/>
      <diagonal/>
    </border>
    <border>
      <left style="medium">
        <color theme="1" tint="0.14999847407452621"/>
      </left>
      <right/>
      <top/>
      <bottom style="thin">
        <color theme="1" tint="0.14999847407452621"/>
      </bottom>
      <diagonal/>
    </border>
    <border>
      <left style="medium">
        <color theme="1" tint="0.14999847407452621"/>
      </left>
      <right/>
      <top style="thin">
        <color theme="1" tint="0.249977111117893"/>
      </top>
      <bottom style="medium">
        <color theme="1" tint="0.14999847407452621"/>
      </bottom>
      <diagonal/>
    </border>
    <border>
      <left/>
      <right style="medium">
        <color theme="1" tint="0.14999847407452621"/>
      </right>
      <top/>
      <bottom style="medium">
        <color theme="1" tint="0.249977111117893"/>
      </bottom>
      <diagonal/>
    </border>
    <border>
      <left style="thin">
        <color indexed="64"/>
      </left>
      <right style="thin">
        <color indexed="64"/>
      </right>
      <top style="medium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medium">
        <color theme="1" tint="0.14999847407452621"/>
      </top>
      <bottom/>
      <diagonal/>
    </border>
    <border>
      <left style="thin">
        <color indexed="64"/>
      </left>
      <right/>
      <top style="thin">
        <color theme="1" tint="0.14999847407452621"/>
      </top>
      <bottom/>
      <diagonal/>
    </border>
    <border>
      <left/>
      <right style="thin">
        <color indexed="64"/>
      </right>
      <top style="thin">
        <color theme="1" tint="0.14999847407452621"/>
      </top>
      <bottom/>
      <diagonal/>
    </border>
    <border>
      <left/>
      <right style="thin">
        <color theme="1" tint="0.14999847407452621"/>
      </right>
      <top/>
      <bottom/>
      <diagonal/>
    </border>
    <border>
      <left style="medium">
        <color theme="1" tint="0.14999847407452621"/>
      </left>
      <right/>
      <top/>
      <bottom style="thin">
        <color theme="1" tint="0.249977111117893"/>
      </bottom>
      <diagonal/>
    </border>
    <border>
      <left style="medium">
        <color theme="1" tint="0.14999847407452621"/>
      </left>
      <right style="thin">
        <color theme="1" tint="0.249977111117893"/>
      </right>
      <top style="thin">
        <color theme="1" tint="0.249977111117893"/>
      </top>
      <bottom style="thin">
        <color theme="1" tint="0.14999847407452621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14999847407452621"/>
      </bottom>
      <diagonal/>
    </border>
    <border>
      <left style="thin">
        <color theme="1" tint="0.249977111117893"/>
      </left>
      <right style="medium">
        <color theme="1" tint="0.14999847407452621"/>
      </right>
      <top style="thin">
        <color theme="1" tint="0.249977111117893"/>
      </top>
      <bottom style="thin">
        <color theme="1" tint="0.14999847407452621"/>
      </bottom>
      <diagonal/>
    </border>
    <border>
      <left style="medium">
        <color theme="1" tint="0.14999847407452621"/>
      </left>
      <right/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249977111117893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249977111117893"/>
      </left>
      <right/>
      <top style="thin">
        <color theme="1" tint="0.14999847407452621"/>
      </top>
      <bottom style="thin">
        <color theme="1" tint="0.14999847407452621"/>
      </bottom>
      <diagonal/>
    </border>
    <border>
      <left/>
      <right style="medium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medium">
        <color theme="1" tint="0.249977111117893"/>
      </left>
      <right/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indexed="64"/>
      </bottom>
      <diagonal/>
    </border>
    <border>
      <left style="medium">
        <color theme="1" tint="0.14999847407452621"/>
      </left>
      <right/>
      <top/>
      <bottom style="thin">
        <color indexed="64"/>
      </bottom>
      <diagonal/>
    </border>
    <border>
      <left/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indexed="64"/>
      </bottom>
      <diagonal/>
    </border>
    <border>
      <left/>
      <right/>
      <top style="thin">
        <color theme="1" tint="0.249977111117893"/>
      </top>
      <bottom style="thin">
        <color indexed="64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indexed="64"/>
      </bottom>
      <diagonal/>
    </border>
    <border>
      <left/>
      <right style="medium">
        <color theme="1" tint="0.14999847407452621"/>
      </right>
      <top style="thin">
        <color theme="1" tint="0.249977111117893"/>
      </top>
      <bottom style="thin">
        <color indexed="64"/>
      </bottom>
      <diagonal/>
    </border>
    <border>
      <left/>
      <right style="thin">
        <color theme="1" tint="0.249977111117893"/>
      </right>
      <top style="medium">
        <color theme="1" tint="0.14999847407452621"/>
      </top>
      <bottom/>
      <diagonal/>
    </border>
    <border>
      <left style="thin">
        <color theme="1" tint="0.249977111117893"/>
      </left>
      <right/>
      <top style="medium">
        <color theme="1" tint="0.14999847407452621"/>
      </top>
      <bottom/>
      <diagonal/>
    </border>
    <border>
      <left/>
      <right style="medium">
        <color theme="1" tint="0.249977111117893"/>
      </right>
      <top/>
      <bottom/>
      <diagonal/>
    </border>
    <border>
      <left style="thin">
        <color theme="1" tint="0.14999847407452621"/>
      </left>
      <right/>
      <top style="thin">
        <color theme="1" tint="0.14999847407452621"/>
      </top>
      <bottom/>
      <diagonal/>
    </border>
    <border>
      <left style="thin">
        <color theme="1" tint="0.14999847407452621"/>
      </left>
      <right/>
      <top/>
      <bottom/>
      <diagonal/>
    </border>
    <border>
      <left/>
      <right style="medium">
        <color theme="1" tint="0.14999847407452621"/>
      </right>
      <top style="medium">
        <color theme="1" tint="0.14999847407452621"/>
      </top>
      <bottom style="thin">
        <color theme="1" tint="0.249977111117893"/>
      </bottom>
      <diagonal/>
    </border>
    <border>
      <left style="medium">
        <color theme="1" tint="0.14999847407452621"/>
      </left>
      <right style="medium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 style="medium">
        <color theme="1" tint="0.14999847407452621"/>
      </left>
      <right/>
      <top style="medium">
        <color theme="1" tint="0.14999847407452621"/>
      </top>
      <bottom style="thin">
        <color indexed="64"/>
      </bottom>
      <diagonal/>
    </border>
    <border>
      <left style="thin">
        <color theme="1" tint="0.249977111117893"/>
      </left>
      <right/>
      <top style="medium">
        <color theme="1" tint="0.14999847407452621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medium">
        <color theme="1" tint="0.14999847407452621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medium">
        <color theme="1" tint="0.1499984740745262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249977111117893"/>
      </left>
      <right/>
      <top style="medium">
        <color theme="1" tint="0.249977111117893"/>
      </top>
      <bottom style="thin">
        <color theme="1" tint="0.249977111117893"/>
      </bottom>
      <diagonal/>
    </border>
    <border>
      <left/>
      <right style="medium">
        <color theme="1" tint="0.249977111117893"/>
      </right>
      <top style="medium">
        <color theme="1" tint="0.249977111117893"/>
      </top>
      <bottom style="thin">
        <color theme="1" tint="0.249977111117893"/>
      </bottom>
      <diagonal/>
    </border>
    <border>
      <left/>
      <right style="medium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medium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medium">
        <color indexed="64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medium">
        <color indexed="64"/>
      </top>
      <bottom style="thin">
        <color theme="1" tint="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249977111117893"/>
      </bottom>
      <diagonal/>
    </border>
    <border>
      <left style="medium">
        <color indexed="64"/>
      </left>
      <right style="thin">
        <color theme="1" tint="0.249977111117893"/>
      </right>
      <top style="thin">
        <color theme="1" tint="0.249977111117893"/>
      </top>
      <bottom style="thin">
        <color indexed="64"/>
      </bottom>
      <diagonal/>
    </border>
    <border>
      <left style="thin">
        <color theme="1" tint="0.249977111117893"/>
      </left>
      <right style="medium">
        <color indexed="64"/>
      </right>
      <top style="thin">
        <color theme="1" tint="0.249977111117893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1" tint="0.14999847407452621"/>
      </bottom>
      <diagonal/>
    </border>
    <border>
      <left/>
      <right style="medium">
        <color indexed="64"/>
      </right>
      <top/>
      <bottom style="thin">
        <color theme="1" tint="0.14999847407452621"/>
      </bottom>
      <diagonal/>
    </border>
    <border>
      <left style="thin">
        <color theme="1" tint="0.14999847407452621"/>
      </left>
      <right/>
      <top style="medium">
        <color theme="1" tint="0.14999847407452621"/>
      </top>
      <bottom style="thin">
        <color theme="1" tint="0.14999847407452621"/>
      </bottom>
      <diagonal/>
    </border>
    <border>
      <left/>
      <right/>
      <top style="medium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/>
      <top style="thin">
        <color theme="1" tint="0.14999847407452621"/>
      </top>
      <bottom style="medium">
        <color theme="1" tint="0.14999847407452621"/>
      </bottom>
      <diagonal/>
    </border>
    <border>
      <left/>
      <right/>
      <top style="thin">
        <color theme="1" tint="0.14999847407452621"/>
      </top>
      <bottom style="medium">
        <color theme="1" tint="0.14999847407452621"/>
      </bottom>
      <diagonal/>
    </border>
    <border>
      <left style="medium">
        <color indexed="64"/>
      </left>
      <right style="thin">
        <color theme="1" tint="0.14999847407452621"/>
      </right>
      <top style="medium">
        <color indexed="64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medium">
        <color indexed="64"/>
      </top>
      <bottom style="thin">
        <color theme="1" tint="0.14999847407452621"/>
      </bottom>
      <diagonal/>
    </border>
    <border>
      <left style="medium">
        <color indexed="64"/>
      </left>
      <right style="thin">
        <color theme="1" tint="0.14999847407452621"/>
      </right>
      <top style="thin">
        <color theme="1" tint="0.14999847407452621"/>
      </top>
      <bottom style="medium">
        <color indexed="64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1" tint="0.14999847407452621"/>
      </left>
      <right style="thin">
        <color theme="1" tint="0.14999847407452621"/>
      </right>
      <top style="thin">
        <color theme="1" tint="0.14999847407452621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theme="1" tint="0.14999847407452621"/>
      </top>
      <bottom style="medium">
        <color indexed="64"/>
      </bottom>
      <diagonal/>
    </border>
    <border>
      <left/>
      <right/>
      <top style="medium">
        <color theme="1" tint="0.14999847407452621"/>
      </top>
      <bottom style="medium">
        <color indexed="64"/>
      </bottom>
      <diagonal/>
    </border>
    <border>
      <left/>
      <right style="thin">
        <color indexed="64"/>
      </right>
      <top style="medium">
        <color theme="1" tint="0.1499984740745262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1" tint="0.14999847407452621"/>
      </right>
      <top style="medium">
        <color indexed="64"/>
      </top>
      <bottom style="medium">
        <color indexed="64"/>
      </bottom>
      <diagonal/>
    </border>
    <border>
      <left style="thin">
        <color theme="1" tint="0.14999847407452621"/>
      </left>
      <right style="thin">
        <color theme="1" tint="0.14999847407452621"/>
      </right>
      <top style="medium">
        <color indexed="64"/>
      </top>
      <bottom style="medium">
        <color indexed="64"/>
      </bottom>
      <diagonal/>
    </border>
    <border>
      <left style="thin">
        <color theme="1" tint="0.14999847407452621"/>
      </left>
      <right/>
      <top style="medium">
        <color indexed="64"/>
      </top>
      <bottom style="medium">
        <color indexed="64"/>
      </bottom>
      <diagonal/>
    </border>
    <border>
      <left style="medium">
        <color theme="1" tint="0.14999847407452621"/>
      </left>
      <right style="thin">
        <color theme="1" tint="0.14999847407452621"/>
      </right>
      <top style="medium">
        <color indexed="64"/>
      </top>
      <bottom style="medium">
        <color indexed="64"/>
      </bottom>
      <diagonal/>
    </border>
    <border>
      <left style="thin">
        <color theme="1" tint="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 tint="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1499984740745262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auto="1"/>
      </bottom>
      <diagonal/>
    </border>
    <border>
      <left style="thin">
        <color theme="1" tint="0.14999847407452621"/>
      </left>
      <right style="medium">
        <color indexed="64"/>
      </right>
      <top style="medium">
        <color indexed="64"/>
      </top>
      <bottom style="thin">
        <color theme="1" tint="0.14999847407452621"/>
      </bottom>
      <diagonal/>
    </border>
    <border>
      <left style="thin">
        <color theme="1" tint="0.14999847407452621"/>
      </left>
      <right style="medium">
        <color indexed="64"/>
      </right>
      <top style="thin">
        <color theme="1" tint="0.14999847407452621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14999847407452621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theme="1" tint="0.14999847407452621"/>
      </bottom>
      <diagonal/>
    </border>
    <border>
      <left/>
      <right style="medium">
        <color indexed="64"/>
      </right>
      <top/>
      <bottom style="medium">
        <color theme="1" tint="0.14999847407452621"/>
      </bottom>
      <diagonal/>
    </border>
    <border>
      <left style="medium">
        <color indexed="64"/>
      </left>
      <right style="thin">
        <color indexed="64"/>
      </right>
      <top style="medium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medium">
        <color indexed="64"/>
      </right>
      <top style="medium">
        <color theme="1" tint="0.1499984740745262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14999847407452621"/>
      </bottom>
      <diagonal/>
    </border>
    <border>
      <left/>
      <right/>
      <top style="medium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medium">
        <color theme="1" tint="0.14999847407452621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medium">
        <color theme="1" tint="0.14999847407452621"/>
      </bottom>
      <diagonal/>
    </border>
    <border>
      <left style="thin">
        <color indexed="64"/>
      </left>
      <right/>
      <top style="medium">
        <color theme="1" tint="0.14999847407452621"/>
      </top>
      <bottom style="thin">
        <color theme="1" tint="0.249977111117893"/>
      </bottom>
      <diagonal/>
    </border>
    <border>
      <left style="thin">
        <color indexed="64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/>
      <top style="thin">
        <color theme="1" tint="0.249977111117893"/>
      </top>
      <bottom style="medium">
        <color theme="1" tint="0.14999847407452621"/>
      </bottom>
      <diagonal/>
    </border>
    <border>
      <left/>
      <right style="medium">
        <color theme="1" tint="0.14999847407452621"/>
      </right>
      <top style="thin">
        <color theme="1" tint="0.249977111117893"/>
      </top>
      <bottom style="medium">
        <color theme="1" tint="0.14999847407452621"/>
      </bottom>
      <diagonal/>
    </border>
    <border>
      <left/>
      <right style="medium">
        <color theme="1" tint="0.14999847407452621"/>
      </right>
      <top style="medium">
        <color theme="1" tint="0.14999847407452621"/>
      </top>
      <bottom style="thin">
        <color theme="1" tint="0.14999847407452621"/>
      </bottom>
      <diagonal/>
    </border>
    <border>
      <left/>
      <right style="medium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99" fillId="0" borderId="0"/>
    <xf numFmtId="9" fontId="11" fillId="0" borderId="0" applyFont="0" applyFill="0" applyBorder="0" applyAlignment="0" applyProtection="0"/>
    <xf numFmtId="0" fontId="7" fillId="0" borderId="0"/>
    <xf numFmtId="0" fontId="6" fillId="0" borderId="0"/>
    <xf numFmtId="0" fontId="11" fillId="0" borderId="0"/>
    <xf numFmtId="0" fontId="99" fillId="0" borderId="0"/>
    <xf numFmtId="0" fontId="99" fillId="0" borderId="0"/>
    <xf numFmtId="0" fontId="11" fillId="0" borderId="0"/>
    <xf numFmtId="0" fontId="99" fillId="0" borderId="0"/>
    <xf numFmtId="0" fontId="11" fillId="0" borderId="0"/>
    <xf numFmtId="0" fontId="99" fillId="0" borderId="0"/>
    <xf numFmtId="0" fontId="4" fillId="0" borderId="0"/>
    <xf numFmtId="0" fontId="136" fillId="0" borderId="0"/>
    <xf numFmtId="0" fontId="3" fillId="0" borderId="0"/>
    <xf numFmtId="0" fontId="138" fillId="0" borderId="0">
      <alignment vertical="center"/>
    </xf>
    <xf numFmtId="0" fontId="139" fillId="0" borderId="0">
      <alignment vertical="center"/>
    </xf>
    <xf numFmtId="9" fontId="11" fillId="0" borderId="0" applyFont="0" applyFill="0" applyBorder="0" applyAlignment="0" applyProtection="0"/>
    <xf numFmtId="0" fontId="155" fillId="0" borderId="0"/>
    <xf numFmtId="0" fontId="1" fillId="0" borderId="0"/>
  </cellStyleXfs>
  <cellXfs count="112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1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0" fontId="0" fillId="0" borderId="31" xfId="0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14" fillId="0" borderId="0" xfId="0" applyFont="1">
      <alignment vertical="center"/>
    </xf>
    <xf numFmtId="1" fontId="0" fillId="0" borderId="3" xfId="0" applyNumberFormat="1" applyBorder="1" applyAlignment="1">
      <alignment horizontal="center"/>
    </xf>
    <xf numFmtId="0" fontId="25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" fontId="30" fillId="0" borderId="3" xfId="0" applyNumberFormat="1" applyFont="1" applyBorder="1">
      <alignment vertical="center"/>
    </xf>
    <xf numFmtId="1" fontId="30" fillId="0" borderId="3" xfId="0" applyNumberFormat="1" applyFont="1" applyBorder="1" applyAlignment="1">
      <alignment horizontal="center" vertical="center"/>
    </xf>
    <xf numFmtId="14" fontId="30" fillId="0" borderId="3" xfId="0" applyNumberFormat="1" applyFont="1" applyBorder="1" applyAlignment="1">
      <alignment horizontal="center" vertical="center"/>
    </xf>
    <xf numFmtId="1" fontId="30" fillId="0" borderId="8" xfId="0" applyNumberFormat="1" applyFont="1" applyBorder="1">
      <alignment vertical="center"/>
    </xf>
    <xf numFmtId="1" fontId="30" fillId="0" borderId="8" xfId="0" applyNumberFormat="1" applyFont="1" applyBorder="1" applyAlignment="1">
      <alignment horizontal="center" vertical="center"/>
    </xf>
    <xf numFmtId="14" fontId="30" fillId="0" borderId="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0" fillId="0" borderId="3" xfId="0" applyBorder="1">
      <alignment vertical="center"/>
    </xf>
    <xf numFmtId="0" fontId="33" fillId="0" borderId="46" xfId="0" applyFont="1" applyBorder="1" applyAlignment="1">
      <alignment horizontal="right" vertical="center" textRotation="90" wrapText="1"/>
    </xf>
    <xf numFmtId="0" fontId="0" fillId="0" borderId="34" xfId="0" applyBorder="1">
      <alignment vertical="center"/>
    </xf>
    <xf numFmtId="0" fontId="0" fillId="0" borderId="29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25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3" fillId="0" borderId="88" xfId="0" applyFont="1" applyBorder="1" applyAlignment="1">
      <alignment horizontal="center" vertical="center"/>
    </xf>
    <xf numFmtId="0" fontId="23" fillId="0" borderId="89" xfId="0" applyFont="1" applyBorder="1" applyAlignment="1">
      <alignment horizontal="center" vertical="center"/>
    </xf>
    <xf numFmtId="0" fontId="23" fillId="0" borderId="90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58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94" xfId="0" applyBorder="1">
      <alignment vertical="center"/>
    </xf>
    <xf numFmtId="0" fontId="0" fillId="0" borderId="95" xfId="0" applyBorder="1">
      <alignment vertical="center"/>
    </xf>
    <xf numFmtId="0" fontId="0" fillId="0" borderId="96" xfId="0" applyBorder="1">
      <alignment vertical="center"/>
    </xf>
    <xf numFmtId="0" fontId="11" fillId="0" borderId="3" xfId="0" applyFont="1" applyBorder="1" applyAlignment="1">
      <alignment horizontal="center"/>
    </xf>
    <xf numFmtId="0" fontId="51" fillId="0" borderId="0" xfId="1" applyFont="1" applyAlignment="1" applyProtection="1">
      <alignment vertical="center"/>
    </xf>
    <xf numFmtId="1" fontId="30" fillId="0" borderId="3" xfId="0" applyNumberFormat="1" applyFont="1" applyBorder="1" applyAlignment="1">
      <alignment horizontal="left" vertical="center"/>
    </xf>
    <xf numFmtId="1" fontId="30" fillId="0" borderId="8" xfId="0" applyNumberFormat="1" applyFont="1" applyBorder="1" applyAlignment="1">
      <alignment horizontal="left" vertical="center"/>
    </xf>
    <xf numFmtId="0" fontId="54" fillId="0" borderId="31" xfId="0" applyFont="1" applyBorder="1" applyAlignment="1">
      <alignment horizontal="center" vertical="center"/>
    </xf>
    <xf numFmtId="1" fontId="30" fillId="0" borderId="34" xfId="0" applyNumberFormat="1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30" fillId="0" borderId="24" xfId="0" applyNumberFormat="1" applyFont="1" applyBorder="1" applyAlignment="1">
      <alignment horizontal="center" vertical="center"/>
    </xf>
    <xf numFmtId="1" fontId="30" fillId="0" borderId="26" xfId="0" applyNumberFormat="1" applyFont="1" applyBorder="1">
      <alignment vertical="center"/>
    </xf>
    <xf numFmtId="0" fontId="59" fillId="0" borderId="0" xfId="0" applyFont="1" applyAlignment="1">
      <alignment vertical="center" wrapText="1"/>
    </xf>
    <xf numFmtId="0" fontId="60" fillId="0" borderId="0" xfId="0" applyFont="1" applyAlignment="1">
      <alignment vertical="center" wrapText="1"/>
    </xf>
    <xf numFmtId="0" fontId="27" fillId="0" borderId="116" xfId="0" applyFont="1" applyBorder="1" applyAlignment="1">
      <alignment textRotation="90"/>
    </xf>
    <xf numFmtId="0" fontId="28" fillId="0" borderId="150" xfId="0" applyFont="1" applyBorder="1" applyAlignment="1">
      <alignment horizontal="center" vertical="center"/>
    </xf>
    <xf numFmtId="0" fontId="27" fillId="0" borderId="153" xfId="0" applyFont="1" applyBorder="1" applyAlignment="1">
      <alignment horizontal="left" textRotation="90"/>
    </xf>
    <xf numFmtId="0" fontId="27" fillId="0" borderId="154" xfId="0" applyFont="1" applyBorder="1" applyAlignment="1">
      <alignment textRotation="90"/>
    </xf>
    <xf numFmtId="1" fontId="52" fillId="0" borderId="3" xfId="0" applyNumberFormat="1" applyFont="1" applyBorder="1">
      <alignment vertical="center"/>
    </xf>
    <xf numFmtId="1" fontId="53" fillId="0" borderId="3" xfId="0" applyNumberFormat="1" applyFont="1" applyBorder="1" applyAlignment="1">
      <alignment horizontal="center" vertical="center"/>
    </xf>
    <xf numFmtId="14" fontId="53" fillId="0" borderId="3" xfId="0" applyNumberFormat="1" applyFont="1" applyBorder="1" applyAlignment="1">
      <alignment horizontal="center" vertical="center"/>
    </xf>
    <xf numFmtId="0" fontId="65" fillId="5" borderId="3" xfId="0" applyFont="1" applyFill="1" applyBorder="1" applyAlignment="1">
      <alignment horizontal="center" vertical="center"/>
    </xf>
    <xf numFmtId="0" fontId="65" fillId="5" borderId="24" xfId="0" applyFont="1" applyFill="1" applyBorder="1" applyAlignment="1">
      <alignment horizontal="center" vertical="center"/>
    </xf>
    <xf numFmtId="1" fontId="52" fillId="0" borderId="3" xfId="0" applyNumberFormat="1" applyFont="1" applyBorder="1" applyAlignment="1">
      <alignment horizontal="center" vertical="center"/>
    </xf>
    <xf numFmtId="1" fontId="52" fillId="0" borderId="26" xfId="0" applyNumberFormat="1" applyFont="1" applyBorder="1">
      <alignment vertical="center"/>
    </xf>
    <xf numFmtId="1" fontId="53" fillId="0" borderId="26" xfId="0" applyNumberFormat="1" applyFont="1" applyBorder="1" applyAlignment="1">
      <alignment horizontal="center" vertical="center"/>
    </xf>
    <xf numFmtId="14" fontId="53" fillId="0" borderId="26" xfId="0" applyNumberFormat="1" applyFont="1" applyBorder="1" applyAlignment="1">
      <alignment horizontal="center" vertical="center"/>
    </xf>
    <xf numFmtId="0" fontId="65" fillId="5" borderId="26" xfId="0" applyFont="1" applyFill="1" applyBorder="1" applyAlignment="1">
      <alignment horizontal="center" vertical="center"/>
    </xf>
    <xf numFmtId="0" fontId="65" fillId="5" borderId="27" xfId="0" applyFont="1" applyFill="1" applyBorder="1" applyAlignment="1">
      <alignment horizontal="center" vertical="center"/>
    </xf>
    <xf numFmtId="1" fontId="52" fillId="7" borderId="3" xfId="0" applyNumberFormat="1" applyFont="1" applyFill="1" applyBorder="1">
      <alignment vertical="center"/>
    </xf>
    <xf numFmtId="1" fontId="53" fillId="7" borderId="3" xfId="0" applyNumberFormat="1" applyFont="1" applyFill="1" applyBorder="1" applyAlignment="1">
      <alignment horizontal="center" vertical="center"/>
    </xf>
    <xf numFmtId="14" fontId="53" fillId="7" borderId="3" xfId="0" applyNumberFormat="1" applyFont="1" applyFill="1" applyBorder="1" applyAlignment="1">
      <alignment horizontal="center" vertical="center"/>
    </xf>
    <xf numFmtId="1" fontId="30" fillId="0" borderId="32" xfId="0" applyNumberFormat="1" applyFont="1" applyBorder="1">
      <alignment vertical="center"/>
    </xf>
    <xf numFmtId="1" fontId="30" fillId="0" borderId="1" xfId="0" applyNumberFormat="1" applyFont="1" applyBorder="1">
      <alignment vertical="center"/>
    </xf>
    <xf numFmtId="1" fontId="30" fillId="0" borderId="23" xfId="0" applyNumberFormat="1" applyFont="1" applyBorder="1">
      <alignment vertical="center"/>
    </xf>
    <xf numFmtId="1" fontId="30" fillId="0" borderId="29" xfId="0" applyNumberFormat="1" applyFont="1" applyBorder="1">
      <alignment vertical="center"/>
    </xf>
    <xf numFmtId="164" fontId="30" fillId="0" borderId="1" xfId="0" applyNumberFormat="1" applyFont="1" applyBorder="1">
      <alignment vertical="center"/>
    </xf>
    <xf numFmtId="164" fontId="30" fillId="0" borderId="3" xfId="0" applyNumberFormat="1" applyFont="1" applyBorder="1">
      <alignment vertical="center"/>
    </xf>
    <xf numFmtId="164" fontId="30" fillId="0" borderId="26" xfId="0" applyNumberFormat="1" applyFont="1" applyBorder="1">
      <alignment vertical="center"/>
    </xf>
    <xf numFmtId="164" fontId="14" fillId="0" borderId="0" xfId="0" applyNumberFormat="1" applyFont="1" applyAlignment="1">
      <alignment horizontal="center" vertical="center"/>
    </xf>
    <xf numFmtId="0" fontId="34" fillId="0" borderId="0" xfId="0" applyFont="1">
      <alignment vertical="center"/>
    </xf>
    <xf numFmtId="0" fontId="33" fillId="0" borderId="167" xfId="0" applyFont="1" applyBorder="1" applyAlignment="1">
      <alignment horizontal="center" vertical="center" textRotation="90" wrapText="1"/>
    </xf>
    <xf numFmtId="0" fontId="33" fillId="0" borderId="166" xfId="0" applyFont="1" applyBorder="1" applyAlignment="1">
      <alignment horizontal="right" vertical="center" textRotation="90" wrapText="1"/>
    </xf>
    <xf numFmtId="0" fontId="33" fillId="0" borderId="44" xfId="0" applyFont="1" applyBorder="1" applyAlignment="1">
      <alignment horizontal="right" vertical="center" textRotation="90" wrapText="1"/>
    </xf>
    <xf numFmtId="0" fontId="33" fillId="0" borderId="43" xfId="0" applyFont="1" applyBorder="1" applyAlignment="1">
      <alignment horizontal="center" vertical="center" textRotation="90" wrapText="1"/>
    </xf>
    <xf numFmtId="0" fontId="25" fillId="4" borderId="0" xfId="0" applyFont="1" applyFill="1">
      <alignment vertical="center"/>
    </xf>
    <xf numFmtId="0" fontId="25" fillId="4" borderId="169" xfId="0" applyFont="1" applyFill="1" applyBorder="1">
      <alignment vertical="center"/>
    </xf>
    <xf numFmtId="0" fontId="25" fillId="4" borderId="140" xfId="0" applyFont="1" applyFill="1" applyBorder="1">
      <alignment vertical="center"/>
    </xf>
    <xf numFmtId="0" fontId="25" fillId="4" borderId="110" xfId="0" applyFont="1" applyFill="1" applyBorder="1">
      <alignment vertical="center"/>
    </xf>
    <xf numFmtId="0" fontId="25" fillId="4" borderId="170" xfId="0" applyFont="1" applyFill="1" applyBorder="1">
      <alignment vertical="center"/>
    </xf>
    <xf numFmtId="0" fontId="25" fillId="4" borderId="148" xfId="0" applyFont="1" applyFill="1" applyBorder="1">
      <alignment vertical="center"/>
    </xf>
    <xf numFmtId="1" fontId="77" fillId="0" borderId="0" xfId="0" applyNumberFormat="1" applyFont="1" applyAlignment="1"/>
    <xf numFmtId="1" fontId="77" fillId="0" borderId="0" xfId="0" applyNumberFormat="1" applyFont="1" applyAlignment="1">
      <alignment horizontal="center" vertical="center"/>
    </xf>
    <xf numFmtId="14" fontId="76" fillId="0" borderId="0" xfId="0" applyNumberFormat="1" applyFont="1" applyAlignment="1">
      <alignment horizontal="center" vertical="center"/>
    </xf>
    <xf numFmtId="1" fontId="11" fillId="0" borderId="3" xfId="0" applyNumberFormat="1" applyFont="1" applyBorder="1" applyAlignment="1"/>
    <xf numFmtId="1" fontId="0" fillId="0" borderId="3" xfId="0" applyNumberFormat="1" applyBorder="1" applyAlignment="1"/>
    <xf numFmtId="1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/>
    <xf numFmtId="0" fontId="10" fillId="0" borderId="3" xfId="0" applyFont="1" applyBorder="1" applyAlignment="1"/>
    <xf numFmtId="14" fontId="11" fillId="0" borderId="3" xfId="0" applyNumberFormat="1" applyFont="1" applyBorder="1" applyAlignment="1"/>
    <xf numFmtId="1" fontId="0" fillId="2" borderId="3" xfId="0" applyNumberFormat="1" applyFill="1" applyBorder="1" applyAlignment="1"/>
    <xf numFmtId="0" fontId="79" fillId="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6" fillId="0" borderId="3" xfId="0" applyFont="1" applyBorder="1" applyAlignment="1">
      <alignment horizontal="left" vertical="center"/>
    </xf>
    <xf numFmtId="0" fontId="86" fillId="0" borderId="3" xfId="0" applyFont="1" applyBorder="1" applyAlignment="1">
      <alignment horizontal="center" vertical="center"/>
    </xf>
    <xf numFmtId="0" fontId="87" fillId="5" borderId="3" xfId="0" applyFont="1" applyFill="1" applyBorder="1" applyAlignment="1">
      <alignment horizontal="center"/>
    </xf>
    <xf numFmtId="0" fontId="88" fillId="0" borderId="3" xfId="0" applyFont="1" applyBorder="1" applyAlignment="1">
      <alignment horizontal="center" vertical="center"/>
    </xf>
    <xf numFmtId="49" fontId="76" fillId="0" borderId="3" xfId="0" applyNumberFormat="1" applyFont="1" applyBorder="1" applyAlignment="1">
      <alignment horizontal="center" vertical="center"/>
    </xf>
    <xf numFmtId="0" fontId="89" fillId="0" borderId="3" xfId="0" applyFont="1" applyBorder="1" applyAlignment="1">
      <alignment horizontal="center" vertical="center"/>
    </xf>
    <xf numFmtId="0" fontId="90" fillId="0" borderId="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92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49" fontId="76" fillId="0" borderId="0" xfId="0" applyNumberFormat="1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14" fontId="86" fillId="0" borderId="3" xfId="0" applyNumberFormat="1" applyFont="1" applyBorder="1" applyAlignment="1">
      <alignment horizontal="left" vertical="center"/>
    </xf>
    <xf numFmtId="14" fontId="92" fillId="0" borderId="0" xfId="0" applyNumberFormat="1" applyFont="1" applyAlignment="1">
      <alignment horizontal="left" vertical="center"/>
    </xf>
    <xf numFmtId="49" fontId="96" fillId="0" borderId="0" xfId="0" applyNumberFormat="1" applyFont="1" applyAlignment="1"/>
    <xf numFmtId="0" fontId="97" fillId="0" borderId="0" xfId="0" applyFont="1" applyAlignment="1">
      <alignment horizontal="center" vertical="center"/>
    </xf>
    <xf numFmtId="49" fontId="97" fillId="0" borderId="0" xfId="0" applyNumberFormat="1" applyFont="1">
      <alignment vertical="center"/>
    </xf>
    <xf numFmtId="0" fontId="76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80" fillId="0" borderId="7" xfId="0" applyFont="1" applyBorder="1" applyAlignment="1">
      <alignment horizontal="center" vertical="center"/>
    </xf>
    <xf numFmtId="0" fontId="81" fillId="0" borderId="7" xfId="0" applyFont="1" applyBorder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/>
    </xf>
    <xf numFmtId="0" fontId="8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3" fillId="0" borderId="7" xfId="0" applyFont="1" applyBorder="1" applyAlignment="1">
      <alignment horizontal="center" vertical="center" wrapText="1"/>
    </xf>
    <xf numFmtId="0" fontId="84" fillId="0" borderId="7" xfId="0" applyFont="1" applyBorder="1" applyAlignment="1">
      <alignment horizontal="center" vertical="center"/>
    </xf>
    <xf numFmtId="0" fontId="81" fillId="0" borderId="7" xfId="0" applyFont="1" applyBorder="1" applyAlignment="1">
      <alignment horizontal="center" vertical="center" wrapText="1"/>
    </xf>
    <xf numFmtId="14" fontId="86" fillId="0" borderId="3" xfId="0" applyNumberFormat="1" applyFont="1" applyBorder="1" applyAlignment="1">
      <alignment horizontal="center" vertical="center"/>
    </xf>
    <xf numFmtId="0" fontId="57" fillId="6" borderId="99" xfId="0" applyFont="1" applyFill="1" applyBorder="1">
      <alignment vertical="center"/>
    </xf>
    <xf numFmtId="0" fontId="57" fillId="6" borderId="79" xfId="0" applyFont="1" applyFill="1" applyBorder="1">
      <alignment vertical="center"/>
    </xf>
    <xf numFmtId="0" fontId="64" fillId="6" borderId="85" xfId="0" applyFont="1" applyFill="1" applyBorder="1">
      <alignment vertical="center"/>
    </xf>
    <xf numFmtId="0" fontId="64" fillId="6" borderId="172" xfId="0" applyFont="1" applyFill="1" applyBorder="1">
      <alignment vertical="center"/>
    </xf>
    <xf numFmtId="49" fontId="0" fillId="0" borderId="3" xfId="0" applyNumberFormat="1" applyBorder="1" applyAlignment="1"/>
    <xf numFmtId="0" fontId="91" fillId="11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49" fontId="0" fillId="0" borderId="0" xfId="0" applyNumberFormat="1" applyAlignment="1"/>
    <xf numFmtId="49" fontId="101" fillId="0" borderId="3" xfId="0" applyNumberFormat="1" applyFont="1" applyBorder="1" applyAlignment="1">
      <alignment horizontal="center"/>
    </xf>
    <xf numFmtId="49" fontId="102" fillId="0" borderId="3" xfId="0" applyNumberFormat="1" applyFont="1" applyBorder="1" applyAlignment="1">
      <alignment horizontal="center"/>
    </xf>
    <xf numFmtId="0" fontId="103" fillId="0" borderId="0" xfId="0" applyNumberFormat="1" applyFont="1" applyAlignment="1"/>
    <xf numFmtId="0" fontId="0" fillId="0" borderId="0" xfId="0" applyNumberFormat="1" applyAlignment="1"/>
    <xf numFmtId="49" fontId="105" fillId="13" borderId="3" xfId="0" applyNumberFormat="1" applyFont="1" applyFill="1" applyBorder="1" applyAlignment="1">
      <alignment horizontal="center"/>
    </xf>
    <xf numFmtId="49" fontId="105" fillId="10" borderId="3" xfId="0" applyNumberFormat="1" applyFont="1" applyFill="1" applyBorder="1" applyAlignment="1">
      <alignment horizontal="center"/>
    </xf>
    <xf numFmtId="49" fontId="106" fillId="14" borderId="3" xfId="0" applyNumberFormat="1" applyFont="1" applyFill="1" applyBorder="1" applyAlignment="1">
      <alignment horizontal="center"/>
    </xf>
    <xf numFmtId="49" fontId="106" fillId="15" borderId="3" xfId="0" applyNumberFormat="1" applyFont="1" applyFill="1" applyBorder="1" applyAlignment="1">
      <alignment horizontal="center"/>
    </xf>
    <xf numFmtId="0" fontId="107" fillId="0" borderId="3" xfId="0" applyNumberFormat="1" applyFont="1" applyFill="1" applyBorder="1" applyAlignment="1">
      <alignment horizontal="center" vertical="center"/>
    </xf>
    <xf numFmtId="0" fontId="108" fillId="0" borderId="0" xfId="0" applyNumberFormat="1" applyFont="1" applyFill="1" applyAlignment="1">
      <alignment vertical="center"/>
    </xf>
    <xf numFmtId="49" fontId="108" fillId="0" borderId="0" xfId="0" applyNumberFormat="1" applyFont="1" applyFill="1" applyAlignment="1">
      <alignment vertical="center"/>
    </xf>
    <xf numFmtId="49" fontId="105" fillId="13" borderId="3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/>
    <xf numFmtId="0" fontId="0" fillId="0" borderId="0" xfId="0" applyNumberFormat="1" applyFill="1" applyAlignment="1"/>
    <xf numFmtId="0" fontId="103" fillId="0" borderId="0" xfId="0" applyNumberFormat="1" applyFont="1" applyFill="1" applyAlignment="1"/>
    <xf numFmtId="49" fontId="103" fillId="0" borderId="0" xfId="0" applyNumberFormat="1" applyFont="1" applyAlignment="1">
      <alignment horizontal="center"/>
    </xf>
    <xf numFmtId="49" fontId="48" fillId="0" borderId="0" xfId="0" applyNumberFormat="1" applyFont="1" applyAlignment="1"/>
    <xf numFmtId="1" fontId="77" fillId="0" borderId="0" xfId="0" applyNumberFormat="1" applyFont="1" applyAlignment="1">
      <alignment horizontal="center"/>
    </xf>
    <xf numFmtId="1" fontId="11" fillId="0" borderId="3" xfId="0" applyNumberFormat="1" applyFont="1" applyBorder="1" applyAlignment="1">
      <alignment horizontal="left"/>
    </xf>
    <xf numFmtId="0" fontId="0" fillId="0" borderId="3" xfId="0" applyBorder="1" applyAlignment="1"/>
    <xf numFmtId="1" fontId="10" fillId="0" borderId="3" xfId="0" applyNumberFormat="1" applyFont="1" applyBorder="1" applyAlignment="1"/>
    <xf numFmtId="1" fontId="9" fillId="0" borderId="3" xfId="0" applyNumberFormat="1" applyFont="1" applyBorder="1" applyAlignment="1"/>
    <xf numFmtId="1" fontId="0" fillId="0" borderId="0" xfId="0" applyNumberFormat="1" applyAlignment="1"/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3" xfId="0" applyNumberFormat="1" applyBorder="1">
      <alignment vertical="center"/>
    </xf>
    <xf numFmtId="164" fontId="0" fillId="0" borderId="3" xfId="0" applyNumberFormat="1" applyBorder="1" applyAlignment="1">
      <alignment horizontal="center" vertical="center"/>
    </xf>
    <xf numFmtId="49" fontId="0" fillId="5" borderId="3" xfId="0" applyNumberFormat="1" applyFill="1" applyBorder="1">
      <alignment vertical="center"/>
    </xf>
    <xf numFmtId="49" fontId="16" fillId="5" borderId="3" xfId="0" applyNumberFormat="1" applyFont="1" applyFill="1" applyBorder="1" applyAlignment="1"/>
    <xf numFmtId="0" fontId="13" fillId="0" borderId="3" xfId="0" applyFont="1" applyBorder="1" applyAlignment="1">
      <alignment horizontal="center" vertical="center"/>
    </xf>
    <xf numFmtId="0" fontId="30" fillId="0" borderId="3" xfId="0" applyFont="1" applyBorder="1">
      <alignment vertical="center"/>
    </xf>
    <xf numFmtId="0" fontId="30" fillId="0" borderId="3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14" fontId="13" fillId="0" borderId="3" xfId="0" applyNumberFormat="1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16" fillId="0" borderId="1" xfId="0" applyFont="1" applyBorder="1" applyAlignment="1">
      <alignment horizontal="center" vertical="center"/>
    </xf>
    <xf numFmtId="14" fontId="116" fillId="0" borderId="1" xfId="0" applyNumberFormat="1" applyFont="1" applyBorder="1" applyAlignment="1">
      <alignment horizontal="center" vertical="center"/>
    </xf>
    <xf numFmtId="0" fontId="116" fillId="0" borderId="19" xfId="0" applyFont="1" applyBorder="1" applyAlignment="1">
      <alignment horizontal="center" vertical="center"/>
    </xf>
    <xf numFmtId="0" fontId="116" fillId="0" borderId="32" xfId="0" applyFont="1" applyBorder="1" applyAlignment="1">
      <alignment horizontal="center" vertical="center"/>
    </xf>
    <xf numFmtId="0" fontId="5" fillId="0" borderId="0" xfId="0" applyFont="1">
      <alignment vertical="center"/>
    </xf>
    <xf numFmtId="1" fontId="112" fillId="12" borderId="188" xfId="0" applyNumberFormat="1" applyFont="1" applyFill="1" applyBorder="1" applyAlignment="1">
      <alignment horizontal="center" vertical="top"/>
    </xf>
    <xf numFmtId="14" fontId="111" fillId="12" borderId="188" xfId="0" applyNumberFormat="1" applyFont="1" applyFill="1" applyBorder="1" applyAlignment="1">
      <alignment horizontal="center" vertical="top"/>
    </xf>
    <xf numFmtId="0" fontId="83" fillId="0" borderId="3" xfId="0" applyFont="1" applyBorder="1" applyAlignment="1">
      <alignment horizontal="center" vertical="top" wrapText="1"/>
    </xf>
    <xf numFmtId="0" fontId="116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17" fillId="0" borderId="3" xfId="0" applyFont="1" applyBorder="1" applyAlignment="1">
      <alignment horizontal="center" vertical="center"/>
    </xf>
    <xf numFmtId="0" fontId="84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18" fillId="0" borderId="3" xfId="0" applyFont="1" applyBorder="1" applyAlignment="1">
      <alignment horizontal="center" vertical="top" wrapText="1"/>
    </xf>
    <xf numFmtId="0" fontId="81" fillId="0" borderId="3" xfId="0" applyFont="1" applyBorder="1" applyAlignment="1">
      <alignment horizontal="center" vertical="top" wrapText="1"/>
    </xf>
    <xf numFmtId="49" fontId="120" fillId="5" borderId="3" xfId="0" applyNumberFormat="1" applyFont="1" applyFill="1" applyBorder="1" applyAlignment="1"/>
    <xf numFmtId="0" fontId="29" fillId="0" borderId="3" xfId="0" applyFont="1" applyBorder="1">
      <alignment vertical="center"/>
    </xf>
    <xf numFmtId="0" fontId="29" fillId="0" borderId="3" xfId="0" applyFont="1" applyBorder="1" applyAlignment="1">
      <alignment horizontal="center" vertical="center"/>
    </xf>
    <xf numFmtId="14" fontId="29" fillId="0" borderId="3" xfId="0" applyNumberFormat="1" applyFont="1" applyBorder="1" applyAlignment="1">
      <alignment horizontal="center" vertical="center"/>
    </xf>
    <xf numFmtId="0" fontId="119" fillId="12" borderId="1" xfId="0" applyFont="1" applyFill="1" applyBorder="1" applyAlignment="1">
      <alignment horizontal="center" vertical="top"/>
    </xf>
    <xf numFmtId="0" fontId="113" fillId="12" borderId="188" xfId="0" applyFont="1" applyFill="1" applyBorder="1" applyAlignment="1">
      <alignment horizontal="center" vertical="top"/>
    </xf>
    <xf numFmtId="0" fontId="77" fillId="12" borderId="3" xfId="0" applyFont="1" applyFill="1" applyBorder="1" applyAlignment="1">
      <alignment horizontal="center" vertical="top"/>
    </xf>
    <xf numFmtId="0" fontId="112" fillId="12" borderId="3" xfId="0" applyFont="1" applyFill="1" applyBorder="1" applyAlignment="1">
      <alignment horizontal="center" vertical="top"/>
    </xf>
    <xf numFmtId="0" fontId="121" fillId="0" borderId="3" xfId="0" applyFont="1" applyBorder="1" applyAlignment="1">
      <alignment horizontal="center" vertical="top"/>
    </xf>
    <xf numFmtId="49" fontId="122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" fontId="52" fillId="0" borderId="26" xfId="0" applyNumberFormat="1" applyFont="1" applyBorder="1" applyAlignment="1">
      <alignment horizontal="center" vertical="center"/>
    </xf>
    <xf numFmtId="1" fontId="29" fillId="0" borderId="8" xfId="0" applyNumberFormat="1" applyFont="1" applyBorder="1">
      <alignment vertical="center"/>
    </xf>
    <xf numFmtId="1" fontId="29" fillId="0" borderId="8" xfId="0" applyNumberFormat="1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1" fontId="29" fillId="0" borderId="108" xfId="0" applyNumberFormat="1" applyFont="1" applyBorder="1" applyAlignment="1">
      <alignment horizontal="center" vertical="center"/>
    </xf>
    <xf numFmtId="0" fontId="117" fillId="5" borderId="3" xfId="0" applyFont="1" applyFill="1" applyBorder="1" applyAlignment="1">
      <alignment horizontal="center" vertical="center"/>
    </xf>
    <xf numFmtId="0" fontId="28" fillId="0" borderId="196" xfId="0" applyFont="1" applyBorder="1" applyAlignment="1">
      <alignment horizontal="center" vertical="center"/>
    </xf>
    <xf numFmtId="0" fontId="27" fillId="0" borderId="198" xfId="0" applyFont="1" applyBorder="1" applyAlignment="1">
      <alignment horizontal="left" textRotation="90"/>
    </xf>
    <xf numFmtId="0" fontId="28" fillId="0" borderId="197" xfId="0" applyFont="1" applyBorder="1" applyAlignment="1">
      <alignment horizontal="center" vertical="center"/>
    </xf>
    <xf numFmtId="0" fontId="27" fillId="0" borderId="199" xfId="0" applyFont="1" applyBorder="1" applyAlignment="1">
      <alignment textRotation="90"/>
    </xf>
    <xf numFmtId="0" fontId="27" fillId="0" borderId="117" xfId="0" applyFont="1" applyBorder="1" applyAlignment="1">
      <alignment horizontal="left" textRotation="90"/>
    </xf>
    <xf numFmtId="0" fontId="27" fillId="0" borderId="121" xfId="0" applyFont="1" applyBorder="1" applyAlignment="1">
      <alignment textRotation="90"/>
    </xf>
    <xf numFmtId="0" fontId="28" fillId="0" borderId="151" xfId="0" applyFont="1" applyBorder="1" applyAlignment="1">
      <alignment horizontal="center" vertical="center"/>
    </xf>
    <xf numFmtId="0" fontId="28" fillId="0" borderId="152" xfId="0" applyFont="1" applyBorder="1" applyAlignment="1">
      <alignment horizontal="center" vertical="center"/>
    </xf>
    <xf numFmtId="0" fontId="27" fillId="0" borderId="155" xfId="0" applyFont="1" applyBorder="1" applyAlignment="1">
      <alignment horizontal="left" textRotation="90"/>
    </xf>
    <xf numFmtId="0" fontId="27" fillId="0" borderId="156" xfId="0" applyFont="1" applyBorder="1" applyAlignment="1">
      <alignment textRotation="90"/>
    </xf>
    <xf numFmtId="0" fontId="28" fillId="0" borderId="15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5" fillId="0" borderId="0" xfId="0" applyFont="1" applyBorder="1">
      <alignment vertical="center"/>
    </xf>
    <xf numFmtId="0" fontId="100" fillId="0" borderId="3" xfId="0" applyFont="1" applyBorder="1" applyAlignment="1"/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1" fontId="0" fillId="2" borderId="3" xfId="0" applyNumberFormat="1" applyFill="1" applyBorder="1" applyAlignment="1">
      <alignment horizontal="center"/>
    </xf>
    <xf numFmtId="1" fontId="29" fillId="0" borderId="3" xfId="0" applyNumberFormat="1" applyFont="1" applyBorder="1">
      <alignment vertical="center"/>
    </xf>
    <xf numFmtId="1" fontId="29" fillId="0" borderId="3" xfId="0" applyNumberFormat="1" applyFont="1" applyBorder="1" applyAlignment="1">
      <alignment horizontal="center" vertical="center"/>
    </xf>
    <xf numFmtId="1" fontId="29" fillId="0" borderId="24" xfId="0" applyNumberFormat="1" applyFont="1" applyBorder="1" applyAlignment="1">
      <alignment horizontal="center" vertical="center"/>
    </xf>
    <xf numFmtId="1" fontId="29" fillId="0" borderId="8" xfId="0" applyNumberFormat="1" applyFont="1" applyFill="1" applyBorder="1">
      <alignment vertical="center"/>
    </xf>
    <xf numFmtId="1" fontId="29" fillId="0" borderId="8" xfId="0" applyNumberFormat="1" applyFont="1" applyFill="1" applyBorder="1" applyAlignment="1">
      <alignment horizontal="center" vertical="center"/>
    </xf>
    <xf numFmtId="14" fontId="29" fillId="0" borderId="8" xfId="0" applyNumberFormat="1" applyFont="1" applyFill="1" applyBorder="1" applyAlignment="1">
      <alignment horizontal="center" vertical="center"/>
    </xf>
    <xf numFmtId="1" fontId="29" fillId="0" borderId="108" xfId="0" applyNumberFormat="1" applyFont="1" applyFill="1" applyBorder="1" applyAlignment="1">
      <alignment horizontal="center" vertical="center"/>
    </xf>
    <xf numFmtId="1" fontId="29" fillId="0" borderId="26" xfId="0" applyNumberFormat="1" applyFont="1" applyFill="1" applyBorder="1">
      <alignment vertical="center"/>
    </xf>
    <xf numFmtId="1" fontId="29" fillId="0" borderId="26" xfId="0" applyNumberFormat="1" applyFont="1" applyFill="1" applyBorder="1" applyAlignment="1">
      <alignment horizontal="center" vertical="center"/>
    </xf>
    <xf numFmtId="14" fontId="29" fillId="0" borderId="26" xfId="0" applyNumberFormat="1" applyFont="1" applyFill="1" applyBorder="1" applyAlignment="1">
      <alignment horizontal="center" vertical="center"/>
    </xf>
    <xf numFmtId="1" fontId="29" fillId="0" borderId="27" xfId="0" applyNumberFormat="1" applyFont="1" applyFill="1" applyBorder="1" applyAlignment="1">
      <alignment horizontal="center" vertical="center"/>
    </xf>
    <xf numFmtId="0" fontId="127" fillId="0" borderId="1" xfId="0" applyFont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14" fontId="129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1" fontId="29" fillId="0" borderId="34" xfId="0" applyNumberFormat="1" applyFont="1" applyBorder="1">
      <alignment vertical="center"/>
    </xf>
    <xf numFmtId="1" fontId="29" fillId="0" borderId="34" xfId="0" applyNumberFormat="1" applyFont="1" applyBorder="1" applyAlignment="1">
      <alignment horizontal="center" vertical="center"/>
    </xf>
    <xf numFmtId="14" fontId="29" fillId="0" borderId="34" xfId="0" applyNumberFormat="1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 textRotation="90" wrapText="1"/>
    </xf>
    <xf numFmtId="0" fontId="25" fillId="0" borderId="212" xfId="0" applyFont="1" applyBorder="1">
      <alignment vertical="center"/>
    </xf>
    <xf numFmtId="0" fontId="74" fillId="0" borderId="0" xfId="0" applyFont="1" applyAlignment="1">
      <alignment vertical="center" wrapText="1"/>
    </xf>
    <xf numFmtId="0" fontId="25" fillId="0" borderId="214" xfId="0" applyFont="1" applyBorder="1">
      <alignment vertical="center"/>
    </xf>
    <xf numFmtId="0" fontId="32" fillId="0" borderId="0" xfId="0" applyFont="1" applyAlignment="1">
      <alignment vertical="center"/>
    </xf>
    <xf numFmtId="0" fontId="132" fillId="0" borderId="0" xfId="0" applyFont="1">
      <alignment vertical="center"/>
    </xf>
    <xf numFmtId="0" fontId="33" fillId="0" borderId="43" xfId="0" applyFont="1" applyBorder="1" applyAlignment="1">
      <alignment horizontal="center" vertical="center" textRotation="90" wrapText="1"/>
    </xf>
    <xf numFmtId="0" fontId="133" fillId="9" borderId="4" xfId="0" applyFont="1" applyFill="1" applyBorder="1">
      <alignment vertical="center"/>
    </xf>
    <xf numFmtId="0" fontId="134" fillId="4" borderId="0" xfId="0" applyFont="1" applyFill="1" applyAlignment="1">
      <alignment horizontal="center" vertical="center"/>
    </xf>
    <xf numFmtId="0" fontId="133" fillId="4" borderId="4" xfId="0" applyFont="1" applyFill="1" applyBorder="1">
      <alignment vertical="center"/>
    </xf>
    <xf numFmtId="0" fontId="134" fillId="4" borderId="0" xfId="0" applyFont="1" applyFill="1">
      <alignment vertical="center"/>
    </xf>
    <xf numFmtId="0" fontId="133" fillId="16" borderId="4" xfId="0" applyFont="1" applyFill="1" applyBorder="1">
      <alignment vertical="center"/>
    </xf>
    <xf numFmtId="0" fontId="117" fillId="4" borderId="3" xfId="0" applyFont="1" applyFill="1" applyBorder="1" applyAlignment="1">
      <alignment horizontal="center" vertical="center"/>
    </xf>
    <xf numFmtId="0" fontId="25" fillId="0" borderId="9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14" fontId="0" fillId="0" borderId="34" xfId="0" applyNumberFormat="1" applyBorder="1" applyAlignment="1"/>
    <xf numFmtId="0" fontId="11" fillId="0" borderId="5" xfId="0" applyFont="1" applyBorder="1" applyAlignment="1"/>
    <xf numFmtId="1" fontId="0" fillId="0" borderId="5" xfId="0" applyNumberFormat="1" applyBorder="1" applyAlignment="1"/>
    <xf numFmtId="1" fontId="0" fillId="0" borderId="0" xfId="0" applyNumberFormat="1" applyAlignment="1">
      <alignment horizontal="center"/>
    </xf>
    <xf numFmtId="0" fontId="31" fillId="0" borderId="0" xfId="0" applyFont="1" applyBorder="1" applyAlignment="1">
      <alignment vertical="center"/>
    </xf>
    <xf numFmtId="0" fontId="56" fillId="0" borderId="0" xfId="0" applyFont="1" applyBorder="1" applyAlignment="1">
      <alignment vertical="top"/>
    </xf>
    <xf numFmtId="0" fontId="56" fillId="0" borderId="28" xfId="0" applyFont="1" applyBorder="1" applyAlignment="1">
      <alignment vertical="top"/>
    </xf>
    <xf numFmtId="0" fontId="56" fillId="0" borderId="232" xfId="0" applyFont="1" applyBorder="1" applyAlignment="1">
      <alignment vertical="top"/>
    </xf>
    <xf numFmtId="0" fontId="56" fillId="0" borderId="214" xfId="0" applyFont="1" applyBorder="1" applyAlignment="1">
      <alignment horizontal="right" vertical="top"/>
    </xf>
    <xf numFmtId="0" fontId="56" fillId="0" borderId="214" xfId="0" applyFont="1" applyBorder="1" applyAlignment="1">
      <alignment horizontal="left" vertical="top"/>
    </xf>
    <xf numFmtId="0" fontId="56" fillId="0" borderId="6" xfId="0" applyFont="1" applyBorder="1" applyAlignment="1">
      <alignment horizontal="left" vertical="top"/>
    </xf>
    <xf numFmtId="0" fontId="56" fillId="0" borderId="183" xfId="0" applyFont="1" applyBorder="1" applyAlignment="1">
      <alignment vertical="top"/>
    </xf>
    <xf numFmtId="0" fontId="25" fillId="0" borderId="183" xfId="0" applyFont="1" applyBorder="1">
      <alignment vertical="center"/>
    </xf>
    <xf numFmtId="0" fontId="56" fillId="0" borderId="6" xfId="0" applyFont="1" applyBorder="1" applyAlignment="1">
      <alignment vertical="top"/>
    </xf>
    <xf numFmtId="0" fontId="56" fillId="0" borderId="12" xfId="0" applyFont="1" applyBorder="1" applyAlignment="1">
      <alignment vertical="top"/>
    </xf>
    <xf numFmtId="0" fontId="56" fillId="0" borderId="11" xfId="0" applyFont="1" applyBorder="1" applyAlignment="1">
      <alignment vertical="top"/>
    </xf>
    <xf numFmtId="0" fontId="56" fillId="0" borderId="183" xfId="0" applyFont="1" applyBorder="1" applyAlignment="1">
      <alignment horizontal="right" vertical="top"/>
    </xf>
    <xf numFmtId="0" fontId="56" fillId="0" borderId="219" xfId="0" applyFont="1" applyBorder="1" applyAlignment="1">
      <alignment horizontal="left" vertical="top"/>
    </xf>
    <xf numFmtId="0" fontId="56" fillId="0" borderId="219" xfId="0" applyFont="1" applyBorder="1" applyAlignment="1">
      <alignment vertical="top"/>
    </xf>
    <xf numFmtId="0" fontId="25" fillId="0" borderId="237" xfId="0" applyFont="1" applyBorder="1" applyAlignment="1">
      <alignment vertical="center"/>
    </xf>
    <xf numFmtId="0" fontId="56" fillId="0" borderId="214" xfId="0" applyFont="1" applyBorder="1" applyAlignment="1">
      <alignment vertical="top"/>
    </xf>
    <xf numFmtId="49" fontId="11" fillId="0" borderId="34" xfId="0" applyNumberFormat="1" applyFont="1" applyBorder="1" applyAlignment="1">
      <alignment horizontal="left"/>
    </xf>
    <xf numFmtId="49" fontId="16" fillId="5" borderId="3" xfId="0" applyNumberFormat="1" applyFont="1" applyFill="1" applyBorder="1">
      <alignment vertical="center"/>
    </xf>
    <xf numFmtId="49" fontId="2" fillId="5" borderId="3" xfId="6" applyNumberFormat="1" applyFont="1" applyFill="1" applyBorder="1"/>
    <xf numFmtId="0" fontId="25" fillId="0" borderId="0" xfId="0" applyFont="1" applyBorder="1" applyAlignment="1">
      <alignment vertical="center"/>
    </xf>
    <xf numFmtId="0" fontId="98" fillId="0" borderId="86" xfId="0" applyFont="1" applyBorder="1">
      <alignment vertical="center"/>
    </xf>
    <xf numFmtId="0" fontId="98" fillId="0" borderId="118" xfId="0" applyFont="1" applyBorder="1">
      <alignment vertical="center"/>
    </xf>
    <xf numFmtId="14" fontId="0" fillId="0" borderId="3" xfId="0" applyNumberFormat="1" applyBorder="1" applyAlignment="1"/>
    <xf numFmtId="49" fontId="11" fillId="0" borderId="3" xfId="0" applyNumberFormat="1" applyFont="1" applyBorder="1" applyAlignment="1">
      <alignment horizontal="left"/>
    </xf>
    <xf numFmtId="1" fontId="52" fillId="7" borderId="3" xfId="0" applyNumberFormat="1" applyFont="1" applyFill="1" applyBorder="1" applyAlignment="1">
      <alignment horizontal="center" vertical="center"/>
    </xf>
    <xf numFmtId="0" fontId="91" fillId="4" borderId="3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left" vertical="center"/>
    </xf>
    <xf numFmtId="14" fontId="27" fillId="4" borderId="3" xfId="0" applyNumberFormat="1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49" fontId="69" fillId="4" borderId="3" xfId="0" applyNumberFormat="1" applyFont="1" applyFill="1" applyBorder="1" applyAlignment="1">
      <alignment horizontal="center" vertical="center"/>
    </xf>
    <xf numFmtId="0" fontId="149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50" fillId="4" borderId="3" xfId="0" applyFont="1" applyFill="1" applyBorder="1" applyAlignment="1">
      <alignment horizontal="center" vertical="center"/>
    </xf>
    <xf numFmtId="49" fontId="151" fillId="4" borderId="3" xfId="0" applyNumberFormat="1" applyFont="1" applyFill="1" applyBorder="1" applyAlignment="1">
      <alignment horizontal="center" vertical="center"/>
    </xf>
    <xf numFmtId="0" fontId="134" fillId="4" borderId="3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/>
    </xf>
    <xf numFmtId="0" fontId="134" fillId="4" borderId="0" xfId="0" applyFont="1" applyFill="1" applyBorder="1" applyAlignment="1">
      <alignment horizontal="center" vertical="center"/>
    </xf>
    <xf numFmtId="0" fontId="55" fillId="0" borderId="0" xfId="0" applyFont="1">
      <alignment vertical="center"/>
    </xf>
    <xf numFmtId="0" fontId="55" fillId="0" borderId="0" xfId="0" applyFont="1" applyAlignment="1"/>
    <xf numFmtId="1" fontId="152" fillId="7" borderId="23" xfId="0" applyNumberFormat="1" applyFont="1" applyFill="1" applyBorder="1">
      <alignment vertical="center"/>
    </xf>
    <xf numFmtId="1" fontId="152" fillId="0" borderId="23" xfId="0" applyNumberFormat="1" applyFont="1" applyBorder="1">
      <alignment vertical="center"/>
    </xf>
    <xf numFmtId="1" fontId="152" fillId="0" borderId="29" xfId="0" applyNumberFormat="1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right"/>
    </xf>
    <xf numFmtId="14" fontId="0" fillId="0" borderId="0" xfId="0" applyNumberFormat="1" applyAlignment="1"/>
    <xf numFmtId="1" fontId="0" fillId="3" borderId="3" xfId="0" applyNumberFormat="1" applyFill="1" applyBorder="1" applyAlignment="1"/>
    <xf numFmtId="0" fontId="88" fillId="4" borderId="3" xfId="0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/>
    </xf>
    <xf numFmtId="49" fontId="11" fillId="2" borderId="3" xfId="0" applyNumberFormat="1" applyFont="1" applyFill="1" applyBorder="1" applyAlignment="1">
      <alignment horizontal="left"/>
    </xf>
    <xf numFmtId="0" fontId="55" fillId="4" borderId="0" xfId="0" applyFont="1" applyFill="1" applyAlignment="1"/>
    <xf numFmtId="0" fontId="154" fillId="0" borderId="3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/>
    <xf numFmtId="0" fontId="154" fillId="18" borderId="3" xfId="0" applyFont="1" applyFill="1" applyBorder="1" applyAlignment="1">
      <alignment horizontal="left"/>
    </xf>
    <xf numFmtId="0" fontId="10" fillId="0" borderId="3" xfId="0" applyFont="1" applyBorder="1">
      <alignment vertical="center"/>
    </xf>
    <xf numFmtId="0" fontId="154" fillId="0" borderId="3" xfId="0" applyFont="1" applyBorder="1" applyAlignment="1">
      <alignment horizontal="center"/>
    </xf>
    <xf numFmtId="0" fontId="0" fillId="0" borderId="182" xfId="0" applyBorder="1" applyAlignment="1"/>
    <xf numFmtId="1" fontId="0" fillId="19" borderId="3" xfId="0" applyNumberFormat="1" applyFill="1" applyBorder="1" applyAlignment="1">
      <alignment horizontal="center"/>
    </xf>
    <xf numFmtId="1" fontId="0" fillId="21" borderId="3" xfId="0" applyNumberFormat="1" applyFill="1" applyBorder="1" applyAlignment="1"/>
    <xf numFmtId="0" fontId="154" fillId="21" borderId="3" xfId="0" applyFont="1" applyFill="1" applyBorder="1" applyAlignment="1">
      <alignment horizontal="left"/>
    </xf>
    <xf numFmtId="1" fontId="0" fillId="22" borderId="3" xfId="0" applyNumberFormat="1" applyFill="1" applyBorder="1" applyAlignment="1"/>
    <xf numFmtId="1" fontId="0" fillId="22" borderId="3" xfId="0" applyNumberFormat="1" applyFill="1" applyBorder="1" applyAlignment="1">
      <alignment horizontal="center"/>
    </xf>
    <xf numFmtId="1" fontId="0" fillId="20" borderId="3" xfId="0" applyNumberForma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1" fontId="11" fillId="19" borderId="3" xfId="0" applyNumberFormat="1" applyFont="1" applyFill="1" applyBorder="1" applyAlignment="1">
      <alignment horizontal="center"/>
    </xf>
    <xf numFmtId="0" fontId="11" fillId="20" borderId="3" xfId="0" applyFont="1" applyFill="1" applyBorder="1">
      <alignment vertical="center"/>
    </xf>
    <xf numFmtId="1" fontId="0" fillId="23" borderId="3" xfId="0" applyNumberFormat="1" applyFill="1" applyBorder="1" applyAlignment="1">
      <alignment horizontal="center"/>
    </xf>
    <xf numFmtId="0" fontId="144" fillId="20" borderId="3" xfId="0" applyFont="1" applyFill="1" applyBorder="1" applyAlignment="1">
      <alignment horizontal="left"/>
    </xf>
    <xf numFmtId="1" fontId="0" fillId="20" borderId="3" xfId="0" applyNumberFormat="1" applyFill="1" applyBorder="1" applyAlignment="1"/>
    <xf numFmtId="0" fontId="11" fillId="19" borderId="3" xfId="0" applyFont="1" applyFill="1" applyBorder="1" applyAlignment="1"/>
    <xf numFmtId="1" fontId="9" fillId="19" borderId="3" xfId="0" applyNumberFormat="1" applyFont="1" applyFill="1" applyBorder="1" applyAlignment="1"/>
    <xf numFmtId="1" fontId="10" fillId="20" borderId="3" xfId="0" applyNumberFormat="1" applyFont="1" applyFill="1" applyBorder="1" applyAlignment="1"/>
    <xf numFmtId="0" fontId="0" fillId="18" borderId="3" xfId="0" applyFill="1" applyBorder="1" applyAlignment="1"/>
    <xf numFmtId="1" fontId="11" fillId="23" borderId="3" xfId="0" applyNumberFormat="1" applyFont="1" applyFill="1" applyBorder="1" applyAlignment="1">
      <alignment horizontal="center"/>
    </xf>
    <xf numFmtId="0" fontId="133" fillId="15" borderId="4" xfId="0" applyFont="1" applyFill="1" applyBorder="1">
      <alignment vertical="center"/>
    </xf>
    <xf numFmtId="0" fontId="133" fillId="0" borderId="4" xfId="0" applyFont="1" applyBorder="1">
      <alignment vertical="center"/>
    </xf>
    <xf numFmtId="0" fontId="0" fillId="24" borderId="3" xfId="0" applyFill="1" applyBorder="1" applyAlignment="1"/>
    <xf numFmtId="0" fontId="0" fillId="17" borderId="3" xfId="0" applyFill="1" applyBorder="1" applyAlignment="1">
      <alignment horizontal="center" vertical="center"/>
    </xf>
    <xf numFmtId="0" fontId="0" fillId="17" borderId="3" xfId="0" applyFill="1" applyBorder="1" applyAlignment="1"/>
    <xf numFmtId="49" fontId="11" fillId="19" borderId="3" xfId="0" applyNumberFormat="1" applyFont="1" applyFill="1" applyBorder="1" applyAlignment="1">
      <alignment horizontal="left"/>
    </xf>
    <xf numFmtId="49" fontId="11" fillId="21" borderId="3" xfId="0" applyNumberFormat="1" applyFont="1" applyFill="1" applyBorder="1" applyAlignment="1">
      <alignment horizontal="left"/>
    </xf>
    <xf numFmtId="49" fontId="11" fillId="22" borderId="3" xfId="0" applyNumberFormat="1" applyFont="1" applyFill="1" applyBorder="1" applyAlignment="1">
      <alignment horizontal="left"/>
    </xf>
    <xf numFmtId="49" fontId="11" fillId="23" borderId="3" xfId="0" applyNumberFormat="1" applyFont="1" applyFill="1" applyBorder="1" applyAlignment="1">
      <alignment horizontal="left"/>
    </xf>
    <xf numFmtId="49" fontId="11" fillId="20" borderId="3" xfId="0" applyNumberFormat="1" applyFont="1" applyFill="1" applyBorder="1" applyAlignment="1">
      <alignment horizontal="left"/>
    </xf>
    <xf numFmtId="0" fontId="133" fillId="15" borderId="3" xfId="0" applyFont="1" applyFill="1" applyBorder="1">
      <alignment vertical="center"/>
    </xf>
    <xf numFmtId="0" fontId="0" fillId="0" borderId="0" xfId="0" applyBorder="1">
      <alignment vertical="center"/>
    </xf>
    <xf numFmtId="0" fontId="153" fillId="4" borderId="0" xfId="0" applyFont="1" applyFill="1" applyBorder="1" applyAlignment="1">
      <alignment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left" vertical="center"/>
    </xf>
    <xf numFmtId="0" fontId="91" fillId="0" borderId="3" xfId="0" applyFont="1" applyFill="1" applyBorder="1" applyAlignment="1">
      <alignment horizontal="center" vertical="center"/>
    </xf>
    <xf numFmtId="49" fontId="69" fillId="0" borderId="3" xfId="0" applyNumberFormat="1" applyFont="1" applyFill="1" applyBorder="1" applyAlignment="1">
      <alignment horizontal="center" vertical="center"/>
    </xf>
    <xf numFmtId="0" fontId="86" fillId="0" borderId="3" xfId="0" applyFont="1" applyFill="1" applyBorder="1" applyAlignment="1">
      <alignment horizontal="center" vertical="center"/>
    </xf>
    <xf numFmtId="0" fontId="86" fillId="0" borderId="3" xfId="0" applyFont="1" applyFill="1" applyBorder="1" applyAlignment="1">
      <alignment horizontal="left" vertical="center"/>
    </xf>
    <xf numFmtId="0" fontId="88" fillId="0" borderId="3" xfId="0" applyFont="1" applyFill="1" applyBorder="1" applyAlignment="1">
      <alignment horizontal="center" vertical="center"/>
    </xf>
    <xf numFmtId="49" fontId="76" fillId="0" borderId="3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81" fillId="0" borderId="3" xfId="0" applyFont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/>
    </xf>
    <xf numFmtId="0" fontId="83" fillId="0" borderId="3" xfId="0" applyFont="1" applyBorder="1" applyAlignment="1">
      <alignment horizontal="center" vertical="center" wrapText="1"/>
    </xf>
    <xf numFmtId="0" fontId="84" fillId="0" borderId="3" xfId="0" applyFont="1" applyBorder="1" applyAlignment="1">
      <alignment horizontal="center" vertical="center"/>
    </xf>
    <xf numFmtId="0" fontId="81" fillId="0" borderId="3" xfId="0" applyFont="1" applyBorder="1" applyAlignment="1">
      <alignment horizontal="center" vertical="center" wrapText="1"/>
    </xf>
    <xf numFmtId="14" fontId="86" fillId="0" borderId="3" xfId="0" applyNumberFormat="1" applyFont="1" applyFill="1" applyBorder="1" applyAlignment="1">
      <alignment horizontal="center" vertical="center"/>
    </xf>
    <xf numFmtId="0" fontId="89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0" fillId="0" borderId="3" xfId="0" applyFont="1" applyFill="1" applyBorder="1" applyAlignment="1">
      <alignment horizontal="center" vertical="center"/>
    </xf>
    <xf numFmtId="14" fontId="27" fillId="0" borderId="3" xfId="0" applyNumberFormat="1" applyFont="1" applyFill="1" applyBorder="1" applyAlignment="1">
      <alignment horizontal="center" vertical="center"/>
    </xf>
    <xf numFmtId="0" fontId="149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49" fontId="151" fillId="0" borderId="3" xfId="0" applyNumberFormat="1" applyFont="1" applyFill="1" applyBorder="1" applyAlignment="1">
      <alignment horizontal="center" vertical="center"/>
    </xf>
    <xf numFmtId="0" fontId="134" fillId="0" borderId="3" xfId="0" applyFont="1" applyFill="1" applyBorder="1" applyAlignment="1">
      <alignment horizontal="center" vertical="center"/>
    </xf>
    <xf numFmtId="1" fontId="0" fillId="0" borderId="34" xfId="0" applyNumberFormat="1" applyBorder="1" applyAlignment="1"/>
    <xf numFmtId="0" fontId="154" fillId="0" borderId="34" xfId="0" applyFont="1" applyBorder="1" applyAlignment="1">
      <alignment horizontal="left"/>
    </xf>
    <xf numFmtId="0" fontId="0" fillId="0" borderId="34" xfId="0" applyBorder="1" applyAlignment="1"/>
    <xf numFmtId="1" fontId="0" fillId="0" borderId="4" xfId="0" applyNumberFormat="1" applyBorder="1" applyAlignment="1">
      <alignment horizontal="center"/>
    </xf>
    <xf numFmtId="0" fontId="0" fillId="0" borderId="4" xfId="0" applyBorder="1" applyAlignment="1"/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17" borderId="0" xfId="0" applyFill="1" applyAlignment="1"/>
    <xf numFmtId="14" fontId="0" fillId="17" borderId="3" xfId="0" applyNumberFormat="1" applyFill="1" applyBorder="1" applyAlignment="1"/>
    <xf numFmtId="0" fontId="0" fillId="17" borderId="4" xfId="0" applyFill="1" applyBorder="1" applyAlignment="1"/>
    <xf numFmtId="1" fontId="11" fillId="0" borderId="182" xfId="0" applyNumberFormat="1" applyFont="1" applyBorder="1" applyAlignment="1">
      <alignment horizontal="center"/>
    </xf>
    <xf numFmtId="1" fontId="0" fillId="0" borderId="182" xfId="0" applyNumberFormat="1" applyBorder="1" applyAlignment="1">
      <alignment horizontal="center"/>
    </xf>
    <xf numFmtId="0" fontId="154" fillId="0" borderId="0" xfId="0" applyFont="1" applyAlignment="1">
      <alignment horizontal="left"/>
    </xf>
    <xf numFmtId="0" fontId="11" fillId="0" borderId="0" xfId="0" applyFont="1" applyAlignment="1"/>
    <xf numFmtId="0" fontId="11" fillId="0" borderId="7" xfId="0" applyFont="1" applyBorder="1" applyAlignment="1"/>
    <xf numFmtId="0" fontId="11" fillId="0" borderId="0" xfId="0" applyFont="1" applyAlignment="1">
      <alignment horizontal="left"/>
    </xf>
    <xf numFmtId="0" fontId="0" fillId="0" borderId="7" xfId="0" applyBorder="1" applyAlignment="1"/>
    <xf numFmtId="14" fontId="0" fillId="0" borderId="4" xfId="0" applyNumberFormat="1" applyBorder="1" applyAlignment="1"/>
    <xf numFmtId="1" fontId="10" fillId="0" borderId="0" xfId="0" applyNumberFormat="1" applyFont="1" applyAlignment="1"/>
    <xf numFmtId="1" fontId="0" fillId="20" borderId="4" xfId="0" applyNumberFormat="1" applyFill="1" applyBorder="1" applyAlignment="1">
      <alignment horizontal="center"/>
    </xf>
    <xf numFmtId="1" fontId="0" fillId="21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2" borderId="0" xfId="0" applyNumberFormat="1" applyFill="1" applyAlignment="1"/>
    <xf numFmtId="1" fontId="0" fillId="22" borderId="0" xfId="0" applyNumberFormat="1" applyFill="1" applyAlignment="1">
      <alignment horizontal="center"/>
    </xf>
    <xf numFmtId="1" fontId="0" fillId="2" borderId="7" xfId="0" applyNumberFormat="1" applyFill="1" applyBorder="1" applyAlignment="1"/>
    <xf numFmtId="1" fontId="0" fillId="2" borderId="0" xfId="0" applyNumberFormat="1" applyFill="1" applyAlignment="1">
      <alignment horizontal="center"/>
    </xf>
    <xf numFmtId="1" fontId="0" fillId="20" borderId="0" xfId="0" applyNumberFormat="1" applyFill="1" applyAlignment="1">
      <alignment horizontal="center"/>
    </xf>
    <xf numFmtId="1" fontId="0" fillId="19" borderId="0" xfId="0" applyNumberFormat="1" applyFill="1" applyAlignment="1">
      <alignment horizontal="center"/>
    </xf>
    <xf numFmtId="1" fontId="11" fillId="0" borderId="0" xfId="0" applyNumberFormat="1" applyFont="1" applyAlignment="1"/>
    <xf numFmtId="1" fontId="0" fillId="0" borderId="7" xfId="0" applyNumberFormat="1" applyBorder="1" applyAlignment="1"/>
    <xf numFmtId="0" fontId="154" fillId="0" borderId="7" xfId="0" applyFont="1" applyBorder="1" applyAlignment="1">
      <alignment horizontal="left"/>
    </xf>
    <xf numFmtId="1" fontId="0" fillId="2" borderId="0" xfId="0" applyNumberFormat="1" applyFill="1" applyAlignment="1"/>
    <xf numFmtId="0" fontId="11" fillId="19" borderId="0" xfId="0" applyFont="1" applyFill="1" applyAlignment="1"/>
    <xf numFmtId="1" fontId="0" fillId="21" borderId="0" xfId="0" applyNumberFormat="1" applyFill="1" applyAlignment="1">
      <alignment horizontal="center"/>
    </xf>
    <xf numFmtId="14" fontId="0" fillId="20" borderId="4" xfId="0" applyNumberFormat="1" applyFill="1" applyBorder="1" applyAlignment="1"/>
    <xf numFmtId="1" fontId="0" fillId="20" borderId="93" xfId="0" applyNumberFormat="1" applyFill="1" applyBorder="1" applyAlignment="1"/>
    <xf numFmtId="0" fontId="0" fillId="0" borderId="93" xfId="0" applyBorder="1" applyAlignment="1"/>
    <xf numFmtId="1" fontId="0" fillId="20" borderId="5" xfId="0" applyNumberFormat="1" applyFill="1" applyBorder="1" applyAlignment="1"/>
    <xf numFmtId="0" fontId="10" fillId="0" borderId="0" xfId="0" applyFont="1" applyAlignment="1"/>
    <xf numFmtId="1" fontId="10" fillId="0" borderId="7" xfId="0" applyNumberFormat="1" applyFont="1" applyBorder="1" applyAlignment="1"/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9" fontId="0" fillId="17" borderId="3" xfId="0" applyNumberFormat="1" applyFill="1" applyBorder="1" applyAlignment="1"/>
    <xf numFmtId="49" fontId="11" fillId="0" borderId="0" xfId="0" applyNumberFormat="1" applyFont="1" applyAlignment="1">
      <alignment horizontal="left"/>
    </xf>
    <xf numFmtId="49" fontId="11" fillId="22" borderId="0" xfId="0" applyNumberFormat="1" applyFont="1" applyFill="1" applyAlignment="1">
      <alignment horizontal="left"/>
    </xf>
    <xf numFmtId="49" fontId="11" fillId="2" borderId="7" xfId="0" applyNumberFormat="1" applyFont="1" applyFill="1" applyBorder="1" applyAlignment="1">
      <alignment horizontal="left"/>
    </xf>
    <xf numFmtId="49" fontId="11" fillId="19" borderId="0" xfId="0" applyNumberFormat="1" applyFont="1" applyFill="1" applyAlignment="1">
      <alignment horizontal="left"/>
    </xf>
    <xf numFmtId="49" fontId="11" fillId="0" borderId="7" xfId="0" applyNumberFormat="1" applyFont="1" applyBorder="1" applyAlignment="1">
      <alignment horizontal="left"/>
    </xf>
    <xf numFmtId="49" fontId="0" fillId="0" borderId="7" xfId="0" applyNumberFormat="1" applyBorder="1" applyAlignment="1"/>
    <xf numFmtId="49" fontId="10" fillId="0" borderId="7" xfId="0" applyNumberFormat="1" applyFont="1" applyBorder="1" applyAlignment="1">
      <alignment horizontal="left"/>
    </xf>
    <xf numFmtId="49" fontId="11" fillId="20" borderId="7" xfId="0" applyNumberFormat="1" applyFont="1" applyFill="1" applyBorder="1" applyAlignment="1">
      <alignment horizontal="left"/>
    </xf>
    <xf numFmtId="49" fontId="11" fillId="20" borderId="0" xfId="0" applyNumberFormat="1" applyFont="1" applyFill="1" applyAlignment="1">
      <alignment horizontal="left"/>
    </xf>
    <xf numFmtId="14" fontId="0" fillId="17" borderId="3" xfId="0" applyNumberFormat="1" applyFill="1" applyBorder="1" applyAlignment="1">
      <alignment horizontal="right"/>
    </xf>
    <xf numFmtId="0" fontId="157" fillId="0" borderId="0" xfId="0" applyFont="1">
      <alignment vertical="center"/>
    </xf>
    <xf numFmtId="0" fontId="13" fillId="0" borderId="10" xfId="0" applyFont="1" applyBorder="1" applyAlignment="1">
      <alignment vertical="center"/>
    </xf>
    <xf numFmtId="0" fontId="13" fillId="0" borderId="228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183" xfId="0" applyFont="1" applyBorder="1">
      <alignment vertical="center"/>
    </xf>
    <xf numFmtId="0" fontId="13" fillId="0" borderId="232" xfId="0" applyFont="1" applyBorder="1">
      <alignment vertical="center"/>
    </xf>
    <xf numFmtId="0" fontId="13" fillId="0" borderId="28" xfId="0" applyFont="1" applyBorder="1">
      <alignment vertical="center"/>
    </xf>
    <xf numFmtId="1" fontId="10" fillId="20" borderId="0" xfId="0" applyNumberFormat="1" applyFont="1" applyFill="1" applyAlignment="1"/>
    <xf numFmtId="164" fontId="0" fillId="0" borderId="0" xfId="0" applyNumberFormat="1">
      <alignment vertical="center"/>
    </xf>
    <xf numFmtId="0" fontId="42" fillId="0" borderId="85" xfId="0" applyFont="1" applyBorder="1" applyAlignment="1">
      <alignment vertical="center"/>
    </xf>
    <xf numFmtId="0" fontId="75" fillId="0" borderId="99" xfId="0" applyFont="1" applyBorder="1">
      <alignment vertical="center"/>
    </xf>
    <xf numFmtId="0" fontId="124" fillId="0" borderId="99" xfId="0" applyFont="1" applyFill="1" applyBorder="1">
      <alignment vertical="center"/>
    </xf>
    <xf numFmtId="164" fontId="0" fillId="0" borderId="3" xfId="0" applyNumberFormat="1" applyBorder="1">
      <alignment vertical="center"/>
    </xf>
    <xf numFmtId="0" fontId="65" fillId="5" borderId="4" xfId="0" applyFont="1" applyFill="1" applyBorder="1" applyAlignment="1">
      <alignment horizontal="center" vertical="center"/>
    </xf>
    <xf numFmtId="0" fontId="65" fillId="5" borderId="209" xfId="0" applyFont="1" applyFill="1" applyBorder="1" applyAlignment="1">
      <alignment horizontal="center" vertical="center"/>
    </xf>
    <xf numFmtId="1" fontId="152" fillId="7" borderId="5" xfId="0" applyNumberFormat="1" applyFont="1" applyFill="1" applyBorder="1">
      <alignment vertical="center"/>
    </xf>
    <xf numFmtId="1" fontId="152" fillId="0" borderId="5" xfId="0" applyNumberFormat="1" applyFont="1" applyBorder="1">
      <alignment vertical="center"/>
    </xf>
    <xf numFmtId="1" fontId="152" fillId="0" borderId="177" xfId="0" applyNumberFormat="1" applyFont="1" applyBorder="1">
      <alignment vertical="center"/>
    </xf>
    <xf numFmtId="0" fontId="145" fillId="17" borderId="3" xfId="0" applyFont="1" applyFill="1" applyBorder="1">
      <alignment vertical="center"/>
    </xf>
    <xf numFmtId="0" fontId="146" fillId="17" borderId="3" xfId="0" applyFont="1" applyFill="1" applyBorder="1">
      <alignment vertical="center"/>
    </xf>
    <xf numFmtId="14" fontId="147" fillId="17" borderId="3" xfId="0" applyNumberFormat="1" applyFont="1" applyFill="1" applyBorder="1" applyAlignment="1">
      <alignment horizontal="center" vertical="center"/>
    </xf>
    <xf numFmtId="0" fontId="148" fillId="17" borderId="3" xfId="0" applyFont="1" applyFill="1" applyBorder="1">
      <alignment vertical="center"/>
    </xf>
    <xf numFmtId="0" fontId="145" fillId="17" borderId="23" xfId="0" applyFont="1" applyFill="1" applyBorder="1">
      <alignment vertical="center"/>
    </xf>
    <xf numFmtId="1" fontId="152" fillId="7" borderId="29" xfId="0" applyNumberFormat="1" applyFont="1" applyFill="1" applyBorder="1">
      <alignment vertical="center"/>
    </xf>
    <xf numFmtId="1" fontId="52" fillId="7" borderId="26" xfId="0" applyNumberFormat="1" applyFont="1" applyFill="1" applyBorder="1">
      <alignment vertical="center"/>
    </xf>
    <xf numFmtId="1" fontId="52" fillId="7" borderId="26" xfId="0" applyNumberFormat="1" applyFont="1" applyFill="1" applyBorder="1" applyAlignment="1">
      <alignment horizontal="center" vertical="center"/>
    </xf>
    <xf numFmtId="1" fontId="53" fillId="7" borderId="26" xfId="0" applyNumberFormat="1" applyFont="1" applyFill="1" applyBorder="1" applyAlignment="1">
      <alignment horizontal="center" vertical="center"/>
    </xf>
    <xf numFmtId="14" fontId="53" fillId="7" borderId="26" xfId="0" applyNumberFormat="1" applyFont="1" applyFill="1" applyBorder="1" applyAlignment="1">
      <alignment horizontal="center" vertical="center"/>
    </xf>
    <xf numFmtId="0" fontId="145" fillId="17" borderId="5" xfId="0" applyFont="1" applyFill="1" applyBorder="1">
      <alignment vertical="center"/>
    </xf>
    <xf numFmtId="1" fontId="152" fillId="7" borderId="177" xfId="0" applyNumberFormat="1" applyFont="1" applyFill="1" applyBorder="1">
      <alignment vertical="center"/>
    </xf>
    <xf numFmtId="0" fontId="158" fillId="5" borderId="3" xfId="0" applyFont="1" applyFill="1" applyBorder="1" applyAlignment="1">
      <alignment horizontal="center" vertical="center"/>
    </xf>
    <xf numFmtId="0" fontId="159" fillId="5" borderId="24" xfId="0" applyFont="1" applyFill="1" applyBorder="1" applyAlignment="1">
      <alignment horizontal="center" vertical="center"/>
    </xf>
    <xf numFmtId="0" fontId="160" fillId="5" borderId="3" xfId="0" applyFont="1" applyFill="1" applyBorder="1" applyAlignment="1">
      <alignment horizontal="center" vertical="center"/>
    </xf>
    <xf numFmtId="0" fontId="159" fillId="5" borderId="4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86" fillId="25" borderId="3" xfId="0" applyFont="1" applyFill="1" applyBorder="1" applyAlignment="1">
      <alignment horizontal="left" vertical="center"/>
    </xf>
    <xf numFmtId="14" fontId="86" fillId="25" borderId="3" xfId="0" applyNumberFormat="1" applyFont="1" applyFill="1" applyBorder="1" applyAlignment="1">
      <alignment horizontal="left" vertical="center"/>
    </xf>
    <xf numFmtId="0" fontId="86" fillId="25" borderId="3" xfId="0" applyFont="1" applyFill="1" applyBorder="1" applyAlignment="1">
      <alignment horizontal="center" vertical="center"/>
    </xf>
    <xf numFmtId="0" fontId="87" fillId="25" borderId="3" xfId="0" applyFont="1" applyFill="1" applyBorder="1" applyAlignment="1">
      <alignment horizontal="center"/>
    </xf>
    <xf numFmtId="0" fontId="88" fillId="25" borderId="3" xfId="0" applyFont="1" applyFill="1" applyBorder="1" applyAlignment="1">
      <alignment horizontal="center" vertical="center"/>
    </xf>
    <xf numFmtId="49" fontId="122" fillId="25" borderId="3" xfId="0" applyNumberFormat="1" applyFont="1" applyFill="1" applyBorder="1" applyAlignment="1">
      <alignment horizontal="center" vertical="center"/>
    </xf>
    <xf numFmtId="0" fontId="89" fillId="25" borderId="3" xfId="0" applyFont="1" applyFill="1" applyBorder="1" applyAlignment="1">
      <alignment horizontal="center" vertical="center"/>
    </xf>
    <xf numFmtId="0" fontId="0" fillId="25" borderId="3" xfId="0" applyFill="1" applyBorder="1" applyAlignment="1">
      <alignment horizontal="center" vertical="center"/>
    </xf>
    <xf numFmtId="0" fontId="90" fillId="25" borderId="3" xfId="0" applyFont="1" applyFill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86" fillId="15" borderId="3" xfId="0" applyFont="1" applyFill="1" applyBorder="1" applyAlignment="1">
      <alignment horizontal="left" vertical="center"/>
    </xf>
    <xf numFmtId="14" fontId="86" fillId="15" borderId="3" xfId="0" applyNumberFormat="1" applyFont="1" applyFill="1" applyBorder="1" applyAlignment="1">
      <alignment horizontal="center" vertical="center"/>
    </xf>
    <xf numFmtId="0" fontId="86" fillId="15" borderId="3" xfId="0" applyFont="1" applyFill="1" applyBorder="1" applyAlignment="1">
      <alignment horizontal="center" vertical="center"/>
    </xf>
    <xf numFmtId="0" fontId="91" fillId="15" borderId="3" xfId="0" applyFont="1" applyFill="1" applyBorder="1" applyAlignment="1">
      <alignment horizontal="center" vertical="center"/>
    </xf>
    <xf numFmtId="0" fontId="88" fillId="15" borderId="3" xfId="0" applyFont="1" applyFill="1" applyBorder="1" applyAlignment="1">
      <alignment horizontal="center" vertical="center"/>
    </xf>
    <xf numFmtId="49" fontId="76" fillId="15" borderId="3" xfId="0" applyNumberFormat="1" applyFont="1" applyFill="1" applyBorder="1" applyAlignment="1">
      <alignment horizontal="center" vertical="center"/>
    </xf>
    <xf numFmtId="0" fontId="89" fillId="15" borderId="3" xfId="0" applyFont="1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90" fillId="15" borderId="3" xfId="0" applyFont="1" applyFill="1" applyBorder="1" applyAlignment="1">
      <alignment horizontal="center" vertical="center"/>
    </xf>
    <xf numFmtId="0" fontId="27" fillId="15" borderId="3" xfId="0" applyFont="1" applyFill="1" applyBorder="1" applyAlignment="1">
      <alignment horizontal="left" vertical="center"/>
    </xf>
    <xf numFmtId="14" fontId="27" fillId="15" borderId="3" xfId="0" applyNumberFormat="1" applyFont="1" applyFill="1" applyBorder="1" applyAlignment="1">
      <alignment horizontal="center" vertical="center"/>
    </xf>
    <xf numFmtId="0" fontId="27" fillId="15" borderId="3" xfId="0" applyFont="1" applyFill="1" applyBorder="1" applyAlignment="1">
      <alignment horizontal="center" vertical="center"/>
    </xf>
    <xf numFmtId="49" fontId="69" fillId="15" borderId="3" xfId="0" applyNumberFormat="1" applyFont="1" applyFill="1" applyBorder="1" applyAlignment="1">
      <alignment horizontal="center" vertical="center"/>
    </xf>
    <xf numFmtId="0" fontId="149" fillId="15" borderId="3" xfId="0" applyFont="1" applyFill="1" applyBorder="1" applyAlignment="1">
      <alignment horizontal="center" vertical="center"/>
    </xf>
    <xf numFmtId="0" fontId="13" fillId="15" borderId="3" xfId="0" applyFont="1" applyFill="1" applyBorder="1" applyAlignment="1">
      <alignment horizontal="center" vertical="center"/>
    </xf>
    <xf numFmtId="0" fontId="133" fillId="14" borderId="4" xfId="0" applyFont="1" applyFill="1" applyBorder="1">
      <alignment vertical="center"/>
    </xf>
    <xf numFmtId="0" fontId="27" fillId="14" borderId="3" xfId="0" applyFont="1" applyFill="1" applyBorder="1" applyAlignment="1">
      <alignment horizontal="left" vertical="center"/>
    </xf>
    <xf numFmtId="14" fontId="27" fillId="14" borderId="3" xfId="0" applyNumberFormat="1" applyFont="1" applyFill="1" applyBorder="1" applyAlignment="1">
      <alignment horizontal="center" vertical="center"/>
    </xf>
    <xf numFmtId="0" fontId="27" fillId="14" borderId="3" xfId="0" applyFont="1" applyFill="1" applyBorder="1" applyAlignment="1">
      <alignment horizontal="center" vertical="center"/>
    </xf>
    <xf numFmtId="0" fontId="91" fillId="14" borderId="3" xfId="0" applyFont="1" applyFill="1" applyBorder="1" applyAlignment="1">
      <alignment horizontal="center" vertical="center"/>
    </xf>
    <xf numFmtId="0" fontId="88" fillId="14" borderId="3" xfId="0" applyFont="1" applyFill="1" applyBorder="1" applyAlignment="1">
      <alignment horizontal="center" vertical="center"/>
    </xf>
    <xf numFmtId="49" fontId="69" fillId="14" borderId="3" xfId="0" applyNumberFormat="1" applyFont="1" applyFill="1" applyBorder="1" applyAlignment="1">
      <alignment horizontal="center" vertical="center"/>
    </xf>
    <xf numFmtId="0" fontId="149" fillId="14" borderId="3" xfId="0" applyFont="1" applyFill="1" applyBorder="1" applyAlignment="1">
      <alignment horizontal="center" vertical="center"/>
    </xf>
    <xf numFmtId="0" fontId="13" fillId="14" borderId="3" xfId="0" applyFont="1" applyFill="1" applyBorder="1" applyAlignment="1">
      <alignment horizontal="center" vertical="center"/>
    </xf>
    <xf numFmtId="0" fontId="90" fillId="14" borderId="3" xfId="0" applyFont="1" applyFill="1" applyBorder="1" applyAlignment="1">
      <alignment horizontal="center" vertical="center"/>
    </xf>
    <xf numFmtId="0" fontId="86" fillId="14" borderId="3" xfId="0" applyFont="1" applyFill="1" applyBorder="1" applyAlignment="1">
      <alignment horizontal="left" vertical="center"/>
    </xf>
    <xf numFmtId="14" fontId="86" fillId="14" borderId="3" xfId="0" applyNumberFormat="1" applyFont="1" applyFill="1" applyBorder="1" applyAlignment="1">
      <alignment horizontal="center" vertical="center"/>
    </xf>
    <xf numFmtId="0" fontId="86" fillId="14" borderId="3" xfId="0" applyFont="1" applyFill="1" applyBorder="1" applyAlignment="1">
      <alignment horizontal="center" vertical="center"/>
    </xf>
    <xf numFmtId="49" fontId="76" fillId="14" borderId="3" xfId="0" applyNumberFormat="1" applyFont="1" applyFill="1" applyBorder="1" applyAlignment="1">
      <alignment horizontal="center" vertical="center"/>
    </xf>
    <xf numFmtId="0" fontId="89" fillId="14" borderId="3" xfId="0" applyFont="1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13" fillId="14" borderId="0" xfId="0" applyFont="1" applyFill="1" applyBorder="1" applyAlignment="1">
      <alignment horizontal="center" vertical="center"/>
    </xf>
    <xf numFmtId="0" fontId="133" fillId="4" borderId="21" xfId="0" applyFont="1" applyFill="1" applyBorder="1">
      <alignment vertical="center"/>
    </xf>
    <xf numFmtId="0" fontId="27" fillId="0" borderId="21" xfId="0" applyFont="1" applyFill="1" applyBorder="1" applyAlignment="1">
      <alignment horizontal="left" vertical="center"/>
    </xf>
    <xf numFmtId="14" fontId="27" fillId="0" borderId="21" xfId="0" applyNumberFormat="1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91" fillId="11" borderId="21" xfId="0" applyFont="1" applyFill="1" applyBorder="1" applyAlignment="1">
      <alignment horizontal="center" vertical="center"/>
    </xf>
    <xf numFmtId="0" fontId="88" fillId="0" borderId="21" xfId="0" applyFont="1" applyFill="1" applyBorder="1" applyAlignment="1">
      <alignment horizontal="center" vertical="center"/>
    </xf>
    <xf numFmtId="49" fontId="69" fillId="0" borderId="21" xfId="0" applyNumberFormat="1" applyFont="1" applyFill="1" applyBorder="1" applyAlignment="1">
      <alignment horizontal="center" vertical="center"/>
    </xf>
    <xf numFmtId="0" fontId="149" fillId="0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90" fillId="0" borderId="21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0" fontId="161" fillId="0" borderId="0" xfId="0" applyFont="1">
      <alignment vertical="center"/>
    </xf>
    <xf numFmtId="0" fontId="162" fillId="0" borderId="3" xfId="0" applyFont="1" applyBorder="1" applyAlignment="1">
      <alignment horizontal="center" vertical="center"/>
    </xf>
    <xf numFmtId="0" fontId="163" fillId="4" borderId="3" xfId="0" applyFont="1" applyFill="1" applyBorder="1" applyAlignment="1">
      <alignment horizontal="center" vertical="center"/>
    </xf>
    <xf numFmtId="0" fontId="163" fillId="0" borderId="3" xfId="0" applyFont="1" applyFill="1" applyBorder="1" applyAlignment="1">
      <alignment horizontal="center" vertical="center"/>
    </xf>
    <xf numFmtId="0" fontId="164" fillId="0" borderId="0" xfId="0" applyFont="1">
      <alignment vertical="center"/>
    </xf>
    <xf numFmtId="0" fontId="163" fillId="14" borderId="3" xfId="0" applyFont="1" applyFill="1" applyBorder="1" applyAlignment="1">
      <alignment horizontal="center" vertical="center"/>
    </xf>
    <xf numFmtId="0" fontId="93" fillId="14" borderId="3" xfId="0" applyFont="1" applyFill="1" applyBorder="1" applyAlignment="1">
      <alignment horizontal="center"/>
    </xf>
    <xf numFmtId="49" fontId="104" fillId="0" borderId="3" xfId="0" applyNumberFormat="1" applyFont="1" applyBorder="1" applyAlignment="1">
      <alignment horizontal="center" vertical="center"/>
    </xf>
    <xf numFmtId="49" fontId="109" fillId="0" borderId="0" xfId="0" applyNumberFormat="1" applyFont="1" applyAlignment="1">
      <alignment horizontal="center" vertical="center"/>
    </xf>
    <xf numFmtId="49" fontId="109" fillId="0" borderId="21" xfId="0" applyNumberFormat="1" applyFont="1" applyBorder="1" applyAlignment="1">
      <alignment horizontal="center" vertical="center"/>
    </xf>
    <xf numFmtId="0" fontId="31" fillId="0" borderId="80" xfId="0" applyFont="1" applyBorder="1" applyAlignment="1">
      <alignment horizontal="center" vertical="center"/>
    </xf>
    <xf numFmtId="0" fontId="31" fillId="0" borderId="8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0" fillId="0" borderId="61" xfId="0" applyFont="1" applyBorder="1" applyAlignment="1">
      <alignment horizontal="center" vertical="center" wrapText="1"/>
    </xf>
    <xf numFmtId="0" fontId="70" fillId="0" borderId="62" xfId="0" applyFont="1" applyBorder="1" applyAlignment="1">
      <alignment horizontal="center" vertical="center" wrapText="1"/>
    </xf>
    <xf numFmtId="0" fontId="70" fillId="0" borderId="63" xfId="0" applyFont="1" applyBorder="1" applyAlignment="1">
      <alignment horizontal="center" vertical="center" wrapText="1"/>
    </xf>
    <xf numFmtId="0" fontId="70" fillId="0" borderId="64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70" fillId="0" borderId="65" xfId="0" applyFont="1" applyBorder="1" applyAlignment="1">
      <alignment horizontal="center" vertical="center" wrapText="1"/>
    </xf>
    <xf numFmtId="0" fontId="70" fillId="0" borderId="86" xfId="0" applyFont="1" applyBorder="1" applyAlignment="1">
      <alignment horizontal="center" vertical="center" wrapText="1"/>
    </xf>
    <xf numFmtId="0" fontId="70" fillId="0" borderId="118" xfId="0" applyFont="1" applyBorder="1" applyAlignment="1">
      <alignment horizontal="center" vertical="center" wrapText="1"/>
    </xf>
    <xf numFmtId="0" fontId="70" fillId="0" borderId="87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130" fillId="0" borderId="215" xfId="0" applyFont="1" applyBorder="1" applyAlignment="1">
      <alignment horizontal="center" vertical="center"/>
    </xf>
    <xf numFmtId="0" fontId="130" fillId="0" borderId="216" xfId="0" applyFont="1" applyBorder="1" applyAlignment="1">
      <alignment horizontal="center" vertical="center"/>
    </xf>
    <xf numFmtId="0" fontId="130" fillId="0" borderId="217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25" fillId="0" borderId="66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78" fillId="0" borderId="210" xfId="0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78" fillId="0" borderId="11" xfId="0" applyFont="1" applyBorder="1" applyAlignment="1">
      <alignment horizontal="center" vertical="center"/>
    </xf>
    <xf numFmtId="0" fontId="78" fillId="0" borderId="13" xfId="0" applyFont="1" applyBorder="1" applyAlignment="1">
      <alignment horizontal="center" vertical="center"/>
    </xf>
    <xf numFmtId="0" fontId="78" fillId="0" borderId="21" xfId="0" applyFont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49" fillId="0" borderId="221" xfId="0" applyFont="1" applyBorder="1" applyAlignment="1">
      <alignment horizontal="center" vertical="center"/>
    </xf>
    <xf numFmtId="0" fontId="49" fillId="0" borderId="222" xfId="0" applyFont="1" applyBorder="1" applyAlignment="1">
      <alignment horizontal="center" vertical="center"/>
    </xf>
    <xf numFmtId="0" fontId="49" fillId="0" borderId="223" xfId="0" applyFont="1" applyBorder="1" applyAlignment="1">
      <alignment horizontal="center" vertical="center"/>
    </xf>
    <xf numFmtId="0" fontId="25" fillId="0" borderId="224" xfId="0" applyFont="1" applyBorder="1" applyAlignment="1">
      <alignment horizontal="center" vertical="center"/>
    </xf>
    <xf numFmtId="0" fontId="25" fillId="0" borderId="222" xfId="0" applyFont="1" applyBorder="1" applyAlignment="1">
      <alignment horizontal="center" vertical="center"/>
    </xf>
    <xf numFmtId="0" fontId="31" fillId="0" borderId="222" xfId="0" applyFont="1" applyBorder="1" applyAlignment="1">
      <alignment horizontal="center" vertical="center"/>
    </xf>
    <xf numFmtId="0" fontId="31" fillId="0" borderId="225" xfId="0" applyFont="1" applyBorder="1" applyAlignment="1">
      <alignment horizontal="center" vertical="center"/>
    </xf>
    <xf numFmtId="0" fontId="135" fillId="0" borderId="0" xfId="0" applyFont="1" applyBorder="1" applyAlignment="1">
      <alignment horizontal="center" vertical="center"/>
    </xf>
    <xf numFmtId="0" fontId="135" fillId="0" borderId="190" xfId="0" applyFont="1" applyBorder="1" applyAlignment="1">
      <alignment horizontal="center" vertical="center"/>
    </xf>
    <xf numFmtId="0" fontId="142" fillId="0" borderId="189" xfId="0" applyFont="1" applyBorder="1" applyAlignment="1">
      <alignment horizontal="center" vertical="center"/>
    </xf>
    <xf numFmtId="0" fontId="142" fillId="0" borderId="190" xfId="0" applyFont="1" applyBorder="1" applyAlignment="1">
      <alignment horizontal="center" vertical="center"/>
    </xf>
    <xf numFmtId="0" fontId="142" fillId="0" borderId="226" xfId="0" applyFont="1" applyBorder="1" applyAlignment="1">
      <alignment horizontal="center" vertical="center"/>
    </xf>
    <xf numFmtId="0" fontId="63" fillId="0" borderId="227" xfId="1" applyFont="1" applyBorder="1" applyAlignment="1" applyProtection="1">
      <alignment horizontal="center" vertical="center"/>
    </xf>
    <xf numFmtId="0" fontId="63" fillId="0" borderId="222" xfId="1" applyFont="1" applyBorder="1" applyAlignment="1" applyProtection="1">
      <alignment horizontal="center" vertical="center"/>
    </xf>
    <xf numFmtId="0" fontId="63" fillId="0" borderId="225" xfId="1" applyFont="1" applyBorder="1" applyAlignment="1" applyProtection="1">
      <alignment horizontal="center" vertical="center"/>
    </xf>
    <xf numFmtId="0" fontId="74" fillId="0" borderId="0" xfId="0" applyFont="1" applyAlignment="1">
      <alignment horizontal="center" vertical="center" wrapText="1"/>
    </xf>
    <xf numFmtId="0" fontId="25" fillId="0" borderId="209" xfId="0" applyFont="1" applyBorder="1" applyAlignment="1">
      <alignment horizontal="center" vertical="center"/>
    </xf>
    <xf numFmtId="0" fontId="25" fillId="0" borderId="218" xfId="0" applyFont="1" applyBorder="1" applyAlignment="1">
      <alignment horizontal="center" vertical="center"/>
    </xf>
    <xf numFmtId="0" fontId="25" fillId="0" borderId="177" xfId="0" applyFont="1" applyBorder="1" applyAlignment="1">
      <alignment horizontal="center" vertical="center"/>
    </xf>
    <xf numFmtId="0" fontId="31" fillId="0" borderId="209" xfId="0" applyFont="1" applyBorder="1" applyAlignment="1">
      <alignment horizontal="center" vertical="center"/>
    </xf>
    <xf numFmtId="0" fontId="31" fillId="0" borderId="218" xfId="0" applyFont="1" applyBorder="1" applyAlignment="1">
      <alignment horizontal="center" vertical="center"/>
    </xf>
    <xf numFmtId="0" fontId="31" fillId="0" borderId="17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130" fillId="0" borderId="23" xfId="0" applyFont="1" applyBorder="1" applyAlignment="1">
      <alignment horizontal="center" vertical="center"/>
    </xf>
    <xf numFmtId="0" fontId="130" fillId="0" borderId="3" xfId="0" applyFont="1" applyBorder="1" applyAlignment="1">
      <alignment horizontal="center" vertical="center"/>
    </xf>
    <xf numFmtId="0" fontId="126" fillId="0" borderId="3" xfId="0" applyFont="1" applyBorder="1" applyAlignment="1">
      <alignment horizontal="center" vertical="center"/>
    </xf>
    <xf numFmtId="0" fontId="126" fillId="0" borderId="3" xfId="0" quotePrefix="1" applyFont="1" applyBorder="1" applyAlignment="1">
      <alignment horizontal="center" vertical="center"/>
    </xf>
    <xf numFmtId="0" fontId="126" fillId="0" borderId="24" xfId="0" applyFont="1" applyBorder="1" applyAlignment="1">
      <alignment horizontal="center" vertical="center"/>
    </xf>
    <xf numFmtId="0" fontId="56" fillId="0" borderId="2" xfId="0" applyFont="1" applyBorder="1" applyAlignment="1">
      <alignment horizontal="right" vertical="top"/>
    </xf>
    <xf numFmtId="0" fontId="56" fillId="0" borderId="21" xfId="0" applyFont="1" applyBorder="1" applyAlignment="1">
      <alignment horizontal="right" vertical="top"/>
    </xf>
    <xf numFmtId="0" fontId="56" fillId="0" borderId="21" xfId="0" applyFont="1" applyBorder="1" applyAlignment="1">
      <alignment horizontal="left" vertical="top"/>
    </xf>
    <xf numFmtId="0" fontId="56" fillId="0" borderId="14" xfId="0" applyFont="1" applyBorder="1" applyAlignment="1">
      <alignment horizontal="left" vertical="top"/>
    </xf>
    <xf numFmtId="0" fontId="130" fillId="0" borderId="29" xfId="0" applyFont="1" applyBorder="1" applyAlignment="1">
      <alignment horizontal="center" vertical="center"/>
    </xf>
    <xf numFmtId="0" fontId="130" fillId="0" borderId="2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210" xfId="0" applyFont="1" applyBorder="1" applyAlignment="1">
      <alignment horizontal="center" vertical="center"/>
    </xf>
    <xf numFmtId="0" fontId="32" fillId="0" borderId="21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56" fillId="0" borderId="210" xfId="0" applyFont="1" applyBorder="1" applyAlignment="1">
      <alignment horizontal="right" vertical="top"/>
    </xf>
    <xf numFmtId="0" fontId="56" fillId="0" borderId="0" xfId="0" applyFont="1" applyBorder="1" applyAlignment="1">
      <alignment horizontal="right" vertical="top"/>
    </xf>
    <xf numFmtId="0" fontId="56" fillId="0" borderId="0" xfId="0" applyFont="1" applyBorder="1" applyAlignment="1">
      <alignment horizontal="left" vertical="top"/>
    </xf>
    <xf numFmtId="0" fontId="56" fillId="0" borderId="28" xfId="0" applyFont="1" applyBorder="1" applyAlignment="1">
      <alignment horizontal="left" vertical="top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5" fillId="0" borderId="105" xfId="0" applyFont="1" applyBorder="1" applyAlignment="1">
      <alignment horizontal="center" vertical="center"/>
    </xf>
    <xf numFmtId="0" fontId="25" fillId="0" borderId="71" xfId="0" applyFont="1" applyBorder="1" applyAlignment="1">
      <alignment horizontal="center" vertical="center"/>
    </xf>
    <xf numFmtId="0" fontId="31" fillId="0" borderId="71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67" xfId="0" applyFont="1" applyBorder="1" applyAlignment="1">
      <alignment horizontal="center" vertical="center"/>
    </xf>
    <xf numFmtId="0" fontId="140" fillId="0" borderId="29" xfId="0" applyFont="1" applyBorder="1" applyAlignment="1">
      <alignment horizontal="center" vertical="center"/>
    </xf>
    <xf numFmtId="0" fontId="140" fillId="0" borderId="26" xfId="0" applyFont="1" applyBorder="1" applyAlignment="1">
      <alignment horizontal="center" vertical="center"/>
    </xf>
    <xf numFmtId="0" fontId="140" fillId="0" borderId="2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78" fillId="0" borderId="30" xfId="0" applyFont="1" applyBorder="1" applyAlignment="1">
      <alignment horizontal="center" vertical="center"/>
    </xf>
    <xf numFmtId="0" fontId="78" fillId="0" borderId="34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31" fillId="0" borderId="70" xfId="0" applyFont="1" applyBorder="1" applyAlignment="1">
      <alignment horizontal="center" vertical="center"/>
    </xf>
    <xf numFmtId="0" fontId="68" fillId="0" borderId="9" xfId="0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3" xfId="0" applyFont="1" applyBorder="1" applyAlignment="1">
      <alignment horizontal="center" vertical="center"/>
    </xf>
    <xf numFmtId="0" fontId="68" fillId="0" borderId="118" xfId="0" applyFont="1" applyBorder="1" applyAlignment="1">
      <alignment horizontal="center" vertical="center"/>
    </xf>
    <xf numFmtId="0" fontId="68" fillId="0" borderId="234" xfId="0" applyFont="1" applyBorder="1" applyAlignment="1">
      <alignment horizontal="center" vertical="center"/>
    </xf>
    <xf numFmtId="0" fontId="67" fillId="0" borderId="235" xfId="0" applyFont="1" applyBorder="1" applyAlignment="1">
      <alignment horizontal="center" vertical="center"/>
    </xf>
    <xf numFmtId="0" fontId="67" fillId="0" borderId="144" xfId="0" applyFont="1" applyBorder="1" applyAlignment="1">
      <alignment horizontal="center" vertical="center"/>
    </xf>
    <xf numFmtId="0" fontId="67" fillId="0" borderId="145" xfId="0" applyFont="1" applyBorder="1" applyAlignment="1">
      <alignment horizontal="center" vertical="center"/>
    </xf>
    <xf numFmtId="0" fontId="67" fillId="0" borderId="236" xfId="0" applyFont="1" applyBorder="1" applyAlignment="1">
      <alignment horizontal="center" vertical="center"/>
    </xf>
    <xf numFmtId="0" fontId="62" fillId="0" borderId="210" xfId="0" applyFont="1" applyBorder="1">
      <alignment vertical="center"/>
    </xf>
    <xf numFmtId="0" fontId="62" fillId="0" borderId="0" xfId="0" applyFont="1" applyBorder="1">
      <alignment vertical="center"/>
    </xf>
    <xf numFmtId="0" fontId="62" fillId="0" borderId="11" xfId="0" applyFont="1" applyBorder="1">
      <alignment vertical="center"/>
    </xf>
    <xf numFmtId="0" fontId="62" fillId="0" borderId="146" xfId="0" applyFont="1" applyBorder="1">
      <alignment vertical="center"/>
    </xf>
    <xf numFmtId="0" fontId="62" fillId="0" borderId="140" xfId="0" applyFont="1" applyBorder="1">
      <alignment vertical="center"/>
    </xf>
    <xf numFmtId="0" fontId="62" fillId="0" borderId="147" xfId="0" applyFont="1" applyBorder="1">
      <alignment vertical="center"/>
    </xf>
    <xf numFmtId="0" fontId="62" fillId="0" borderId="231" xfId="0" applyFont="1" applyBorder="1">
      <alignment vertical="center"/>
    </xf>
    <xf numFmtId="0" fontId="62" fillId="0" borderId="12" xfId="0" applyFont="1" applyBorder="1">
      <alignment vertical="center"/>
    </xf>
    <xf numFmtId="0" fontId="62" fillId="0" borderId="28" xfId="0" applyFont="1" applyBorder="1">
      <alignment vertical="center"/>
    </xf>
    <xf numFmtId="0" fontId="126" fillId="0" borderId="4" xfId="0" applyFont="1" applyBorder="1" applyAlignment="1">
      <alignment horizontal="center" vertical="center"/>
    </xf>
    <xf numFmtId="0" fontId="126" fillId="0" borderId="182" xfId="0" applyFont="1" applyBorder="1" applyAlignment="1">
      <alignment horizontal="center" vertical="center"/>
    </xf>
    <xf numFmtId="0" fontId="126" fillId="0" borderId="5" xfId="0" applyFont="1" applyBorder="1" applyAlignment="1">
      <alignment horizontal="center" vertical="center"/>
    </xf>
    <xf numFmtId="0" fontId="126" fillId="0" borderId="17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21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28" xfId="0" applyFont="1" applyBorder="1" applyAlignment="1">
      <alignment horizontal="center"/>
    </xf>
    <xf numFmtId="0" fontId="25" fillId="0" borderId="74" xfId="0" applyFont="1" applyBorder="1" applyAlignment="1">
      <alignment horizontal="center" vertical="center"/>
    </xf>
    <xf numFmtId="0" fontId="31" fillId="0" borderId="74" xfId="0" applyFont="1" applyBorder="1" applyAlignment="1">
      <alignment horizontal="center" vertical="center"/>
    </xf>
    <xf numFmtId="0" fontId="31" fillId="0" borderId="75" xfId="0" applyFont="1" applyBorder="1" applyAlignment="1">
      <alignment horizontal="center" vertical="center"/>
    </xf>
    <xf numFmtId="0" fontId="43" fillId="0" borderId="205" xfId="0" applyFont="1" applyBorder="1" applyAlignment="1">
      <alignment horizontal="center" vertical="center"/>
    </xf>
    <xf numFmtId="0" fontId="43" fillId="0" borderId="206" xfId="0" applyFont="1" applyBorder="1" applyAlignment="1">
      <alignment horizontal="center" vertical="center"/>
    </xf>
    <xf numFmtId="0" fontId="43" fillId="0" borderId="229" xfId="0" applyFont="1" applyBorder="1" applyAlignment="1">
      <alignment horizontal="center" vertical="center"/>
    </xf>
    <xf numFmtId="0" fontId="43" fillId="0" borderId="207" xfId="0" applyFont="1" applyBorder="1" applyAlignment="1">
      <alignment horizontal="center" vertical="center"/>
    </xf>
    <xf numFmtId="0" fontId="43" fillId="0" borderId="208" xfId="0" applyFont="1" applyBorder="1" applyAlignment="1">
      <alignment horizontal="center" vertical="center"/>
    </xf>
    <xf numFmtId="0" fontId="43" fillId="0" borderId="230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116" fillId="0" borderId="8" xfId="0" applyFont="1" applyBorder="1" applyAlignment="1">
      <alignment horizontal="center" vertical="center"/>
    </xf>
    <xf numFmtId="0" fontId="116" fillId="0" borderId="3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54" fillId="0" borderId="107" xfId="0" applyFont="1" applyBorder="1" applyAlignment="1">
      <alignment horizontal="center" vertical="center"/>
    </xf>
    <xf numFmtId="0" fontId="54" fillId="0" borderId="29" xfId="0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3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38" xfId="0" applyFont="1" applyBorder="1" applyAlignment="1">
      <alignment horizontal="center" vertical="center"/>
    </xf>
    <xf numFmtId="0" fontId="61" fillId="5" borderId="1" xfId="0" applyFont="1" applyFill="1" applyBorder="1" applyAlignment="1">
      <alignment horizontal="center" vertical="center"/>
    </xf>
    <xf numFmtId="0" fontId="61" fillId="5" borderId="19" xfId="0" applyFont="1" applyFill="1" applyBorder="1" applyAlignment="1">
      <alignment horizontal="center" vertical="center"/>
    </xf>
    <xf numFmtId="0" fontId="61" fillId="5" borderId="249" xfId="0" applyFont="1" applyFill="1" applyBorder="1" applyAlignment="1">
      <alignment horizontal="center" vertical="center"/>
    </xf>
    <xf numFmtId="0" fontId="22" fillId="0" borderId="251" xfId="0" applyFont="1" applyBorder="1" applyAlignment="1">
      <alignment horizontal="center" vertical="center"/>
    </xf>
    <xf numFmtId="0" fontId="22" fillId="0" borderId="250" xfId="0" applyFont="1" applyBorder="1" applyAlignment="1">
      <alignment horizontal="center" vertical="center"/>
    </xf>
    <xf numFmtId="0" fontId="61" fillId="5" borderId="250" xfId="0" applyFont="1" applyFill="1" applyBorder="1" applyAlignment="1">
      <alignment horizontal="center" vertical="center"/>
    </xf>
    <xf numFmtId="0" fontId="61" fillId="5" borderId="252" xfId="0" applyFont="1" applyFill="1" applyBorder="1" applyAlignment="1">
      <alignment horizontal="center" vertical="center"/>
    </xf>
    <xf numFmtId="0" fontId="31" fillId="0" borderId="220" xfId="0" applyFont="1" applyBorder="1" applyAlignment="1">
      <alignment horizontal="center" vertical="center"/>
    </xf>
    <xf numFmtId="0" fontId="31" fillId="0" borderId="183" xfId="0" applyFont="1" applyBorder="1" applyAlignment="1">
      <alignment horizontal="center" vertical="center"/>
    </xf>
    <xf numFmtId="0" fontId="31" fillId="0" borderId="219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56" fillId="0" borderId="15" xfId="0" applyFont="1" applyBorder="1" applyAlignment="1">
      <alignment horizontal="left" vertical="top"/>
    </xf>
    <xf numFmtId="0" fontId="31" fillId="0" borderId="91" xfId="0" applyFont="1" applyBorder="1" applyAlignment="1">
      <alignment horizontal="center" vertical="center"/>
    </xf>
    <xf numFmtId="0" fontId="31" fillId="0" borderId="92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56" fillId="0" borderId="92" xfId="0" applyFont="1" applyBorder="1" applyAlignment="1">
      <alignment horizontal="right" vertical="top"/>
    </xf>
    <xf numFmtId="0" fontId="56" fillId="0" borderId="92" xfId="0" applyFont="1" applyBorder="1" applyAlignment="1">
      <alignment horizontal="left" vertical="top"/>
    </xf>
    <xf numFmtId="0" fontId="56" fillId="0" borderId="20" xfId="0" applyFont="1" applyBorder="1" applyAlignment="1">
      <alignment horizontal="left" vertical="top"/>
    </xf>
    <xf numFmtId="0" fontId="42" fillId="0" borderId="189" xfId="0" applyFont="1" applyBorder="1" applyAlignment="1">
      <alignment horizontal="center" vertical="center"/>
    </xf>
    <xf numFmtId="0" fontId="42" fillId="0" borderId="190" xfId="0" applyFont="1" applyBorder="1" applyAlignment="1">
      <alignment horizontal="center" vertical="center"/>
    </xf>
    <xf numFmtId="0" fontId="123" fillId="0" borderId="190" xfId="0" applyFont="1" applyBorder="1" applyAlignment="1">
      <alignment horizontal="left" vertical="center"/>
    </xf>
    <xf numFmtId="0" fontId="123" fillId="0" borderId="191" xfId="0" applyFont="1" applyBorder="1" applyAlignment="1">
      <alignment horizontal="left" vertical="center"/>
    </xf>
    <xf numFmtId="0" fontId="35" fillId="0" borderId="142" xfId="0" applyFont="1" applyBorder="1" applyAlignment="1">
      <alignment horizontal="center" vertical="center"/>
    </xf>
    <xf numFmtId="0" fontId="35" fillId="0" borderId="119" xfId="0" applyFont="1" applyBorder="1" applyAlignment="1">
      <alignment horizontal="center" vertical="center"/>
    </xf>
    <xf numFmtId="0" fontId="38" fillId="0" borderId="23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5" fillId="0" borderId="149" xfId="0" applyFont="1" applyBorder="1" applyAlignment="1">
      <alignment horizontal="center" vertical="center"/>
    </xf>
    <xf numFmtId="0" fontId="35" fillId="0" borderId="102" xfId="0" applyFont="1" applyBorder="1" applyAlignment="1">
      <alignment horizontal="center" vertical="center"/>
    </xf>
    <xf numFmtId="0" fontId="29" fillId="0" borderId="192" xfId="0" applyFont="1" applyBorder="1" applyAlignment="1">
      <alignment horizontal="center" vertical="center"/>
    </xf>
    <xf numFmtId="0" fontId="29" fillId="0" borderId="193" xfId="0" applyFont="1" applyBorder="1" applyAlignment="1">
      <alignment horizontal="center" vertical="center"/>
    </xf>
    <xf numFmtId="0" fontId="29" fillId="0" borderId="194" xfId="0" applyFont="1" applyBorder="1" applyAlignment="1">
      <alignment horizontal="center" vertical="center"/>
    </xf>
    <xf numFmtId="0" fontId="29" fillId="0" borderId="195" xfId="0" applyFont="1" applyBorder="1" applyAlignment="1">
      <alignment horizontal="center" vertical="center"/>
    </xf>
    <xf numFmtId="0" fontId="39" fillId="0" borderId="37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0" borderId="97" xfId="0" applyFont="1" applyBorder="1" applyAlignment="1">
      <alignment horizontal="center" vertical="center"/>
    </xf>
    <xf numFmtId="0" fontId="46" fillId="0" borderId="186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6" fillId="0" borderId="64" xfId="0" applyFont="1" applyBorder="1" applyAlignment="1">
      <alignment horizontal="center" vertical="center" textRotation="90"/>
    </xf>
    <xf numFmtId="0" fontId="36" fillId="0" borderId="44" xfId="0" applyFont="1" applyBorder="1" applyAlignment="1">
      <alignment horizontal="center" vertical="center" textRotation="90"/>
    </xf>
    <xf numFmtId="0" fontId="37" fillId="0" borderId="43" xfId="0" applyFont="1" applyBorder="1" applyAlignment="1">
      <alignment horizontal="center" vertical="center" textRotation="90"/>
    </xf>
    <xf numFmtId="0" fontId="37" fillId="0" borderId="0" xfId="0" applyFont="1" applyBorder="1" applyAlignment="1">
      <alignment horizontal="center" vertical="center" textRotation="90"/>
    </xf>
    <xf numFmtId="0" fontId="36" fillId="0" borderId="120" xfId="0" applyFont="1" applyBorder="1" applyAlignment="1">
      <alignment horizontal="center" vertical="center" textRotation="90"/>
    </xf>
    <xf numFmtId="0" fontId="36" fillId="0" borderId="46" xfId="0" applyFont="1" applyBorder="1" applyAlignment="1">
      <alignment horizontal="center" vertical="center" textRotation="90"/>
    </xf>
    <xf numFmtId="0" fontId="33" fillId="0" borderId="52" xfId="0" applyFont="1" applyBorder="1" applyAlignment="1">
      <alignment horizontal="center" vertical="center" textRotation="90" wrapText="1"/>
    </xf>
    <xf numFmtId="0" fontId="33" fillId="0" borderId="42" xfId="0" applyFont="1" applyBorder="1" applyAlignment="1">
      <alignment horizontal="center" vertical="center" textRotation="90" wrapText="1"/>
    </xf>
    <xf numFmtId="0" fontId="37" fillId="0" borderId="52" xfId="0" applyFont="1" applyBorder="1" applyAlignment="1">
      <alignment horizontal="center" vertical="center" textRotation="90"/>
    </xf>
    <xf numFmtId="0" fontId="37" fillId="0" borderId="42" xfId="0" applyFont="1" applyBorder="1" applyAlignment="1">
      <alignment horizontal="center" vertical="center" textRotation="90"/>
    </xf>
    <xf numFmtId="0" fontId="37" fillId="0" borderId="55" xfId="0" applyFont="1" applyBorder="1" applyAlignment="1">
      <alignment horizontal="center" vertical="center" textRotation="90"/>
    </xf>
    <xf numFmtId="0" fontId="33" fillId="0" borderId="34" xfId="0" applyFont="1" applyBorder="1" applyAlignment="1">
      <alignment horizontal="center" vertical="center"/>
    </xf>
    <xf numFmtId="0" fontId="38" fillId="0" borderId="124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9" fillId="0" borderId="202" xfId="0" applyFont="1" applyBorder="1" applyAlignment="1">
      <alignment horizontal="center" vertical="center"/>
    </xf>
    <xf numFmtId="0" fontId="39" fillId="0" borderId="158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5" fillId="0" borderId="6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29" fillId="0" borderId="141" xfId="0" applyFont="1" applyBorder="1" applyAlignment="1">
      <alignment horizontal="center" vertical="center"/>
    </xf>
    <xf numFmtId="0" fontId="29" fillId="0" borderId="115" xfId="0" applyFont="1" applyBorder="1" applyAlignment="1">
      <alignment horizontal="center" vertical="center"/>
    </xf>
    <xf numFmtId="0" fontId="29" fillId="0" borderId="116" xfId="0" applyFont="1" applyBorder="1" applyAlignment="1">
      <alignment horizontal="center" vertical="center"/>
    </xf>
    <xf numFmtId="0" fontId="29" fillId="0" borderId="104" xfId="0" applyFont="1" applyBorder="1" applyAlignment="1">
      <alignment horizontal="center" vertical="center"/>
    </xf>
    <xf numFmtId="0" fontId="29" fillId="0" borderId="102" xfId="0" applyFont="1" applyBorder="1" applyAlignment="1">
      <alignment horizontal="center" vertical="center"/>
    </xf>
    <xf numFmtId="0" fontId="29" fillId="0" borderId="103" xfId="0" applyFont="1" applyBorder="1" applyAlignment="1">
      <alignment horizontal="center" vertical="center"/>
    </xf>
    <xf numFmtId="0" fontId="29" fillId="0" borderId="123" xfId="0" applyFont="1" applyBorder="1" applyAlignment="1">
      <alignment horizontal="center" vertical="center"/>
    </xf>
    <xf numFmtId="0" fontId="58" fillId="6" borderId="99" xfId="0" applyFont="1" applyFill="1" applyBorder="1" applyAlignment="1">
      <alignment horizontal="center" vertical="center"/>
    </xf>
    <xf numFmtId="0" fontId="58" fillId="6" borderId="84" xfId="0" applyFont="1" applyFill="1" applyBorder="1" applyAlignment="1">
      <alignment horizontal="center" vertical="center"/>
    </xf>
    <xf numFmtId="0" fontId="45" fillId="0" borderId="99" xfId="0" applyFont="1" applyFill="1" applyBorder="1" applyAlignment="1">
      <alignment horizontal="center" vertical="center"/>
    </xf>
    <xf numFmtId="0" fontId="45" fillId="0" borderId="84" xfId="0" applyFont="1" applyFill="1" applyBorder="1" applyAlignment="1">
      <alignment horizontal="center" vertical="center"/>
    </xf>
    <xf numFmtId="0" fontId="38" fillId="0" borderId="85" xfId="0" applyFont="1" applyBorder="1" applyAlignment="1">
      <alignment horizontal="center" vertical="center"/>
    </xf>
    <xf numFmtId="0" fontId="38" fillId="0" borderId="99" xfId="0" applyFont="1" applyBorder="1" applyAlignment="1">
      <alignment horizontal="center" vertical="center"/>
    </xf>
    <xf numFmtId="0" fontId="38" fillId="0" borderId="84" xfId="0" applyFont="1" applyBorder="1" applyAlignment="1">
      <alignment horizontal="center" vertical="center"/>
    </xf>
    <xf numFmtId="0" fontId="28" fillId="0" borderId="16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161" xfId="0" applyFont="1" applyBorder="1" applyAlignment="1">
      <alignment horizontal="center" vertical="center"/>
    </xf>
    <xf numFmtId="0" fontId="28" fillId="0" borderId="162" xfId="0" applyFont="1" applyBorder="1" applyAlignment="1">
      <alignment horizontal="center" vertical="center"/>
    </xf>
    <xf numFmtId="0" fontId="28" fillId="0" borderId="163" xfId="0" applyFont="1" applyBorder="1" applyAlignment="1">
      <alignment horizontal="center" vertical="center"/>
    </xf>
    <xf numFmtId="0" fontId="28" fillId="0" borderId="164" xfId="0" applyFont="1" applyBorder="1" applyAlignment="1">
      <alignment horizontal="center" vertical="center"/>
    </xf>
    <xf numFmtId="0" fontId="28" fillId="0" borderId="165" xfId="0" applyFont="1" applyBorder="1" applyAlignment="1">
      <alignment horizontal="center" vertical="center"/>
    </xf>
    <xf numFmtId="0" fontId="35" fillId="0" borderId="111" xfId="0" applyFont="1" applyBorder="1" applyAlignment="1">
      <alignment horizontal="center" vertical="center"/>
    </xf>
    <xf numFmtId="0" fontId="35" fillId="0" borderId="112" xfId="0" applyFont="1" applyBorder="1" applyAlignment="1">
      <alignment horizontal="center" vertical="center"/>
    </xf>
    <xf numFmtId="0" fontId="35" fillId="0" borderId="239" xfId="0" applyFont="1" applyBorder="1" applyAlignment="1">
      <alignment horizontal="center" vertical="center"/>
    </xf>
    <xf numFmtId="0" fontId="35" fillId="0" borderId="113" xfId="0" applyFont="1" applyBorder="1" applyAlignment="1">
      <alignment horizontal="center" vertical="center"/>
    </xf>
    <xf numFmtId="0" fontId="27" fillId="0" borderId="114" xfId="0" applyFont="1" applyBorder="1" applyAlignment="1">
      <alignment horizontal="center" textRotation="90"/>
    </xf>
    <xf numFmtId="0" fontId="27" fillId="0" borderId="115" xfId="0" applyFont="1" applyBorder="1" applyAlignment="1">
      <alignment horizontal="center" textRotation="90"/>
    </xf>
    <xf numFmtId="0" fontId="27" fillId="0" borderId="117" xfId="0" applyFont="1" applyBorder="1" applyAlignment="1">
      <alignment horizontal="center" textRotation="90"/>
    </xf>
    <xf numFmtId="0" fontId="27" fillId="0" borderId="116" xfId="0" applyFont="1" applyBorder="1" applyAlignment="1">
      <alignment horizontal="center" textRotation="90"/>
    </xf>
    <xf numFmtId="0" fontId="46" fillId="0" borderId="106" xfId="0" applyFont="1" applyBorder="1" applyAlignment="1">
      <alignment horizontal="center" vertical="center"/>
    </xf>
    <xf numFmtId="0" fontId="46" fillId="0" borderId="102" xfId="0" applyFont="1" applyBorder="1" applyAlignment="1">
      <alignment horizontal="center" vertical="center"/>
    </xf>
    <xf numFmtId="0" fontId="46" fillId="0" borderId="103" xfId="0" applyFont="1" applyBorder="1" applyAlignment="1">
      <alignment horizontal="center" vertical="center"/>
    </xf>
    <xf numFmtId="0" fontId="33" fillId="0" borderId="104" xfId="0" applyFont="1" applyBorder="1" applyAlignment="1">
      <alignment horizontal="center" vertical="center"/>
    </xf>
    <xf numFmtId="0" fontId="33" fillId="0" borderId="102" xfId="0" applyFont="1" applyBorder="1" applyAlignment="1">
      <alignment horizontal="center" vertical="center"/>
    </xf>
    <xf numFmtId="0" fontId="33" fillId="0" borderId="103" xfId="0" applyFont="1" applyBorder="1" applyAlignment="1">
      <alignment horizontal="center" vertical="center"/>
    </xf>
    <xf numFmtId="0" fontId="33" fillId="0" borderId="123" xfId="0" applyFont="1" applyBorder="1" applyAlignment="1">
      <alignment horizontal="center" vertical="center"/>
    </xf>
    <xf numFmtId="0" fontId="40" fillId="0" borderId="182" xfId="0" applyFont="1" applyBorder="1" applyAlignment="1">
      <alignment horizontal="center" vertical="center" textRotation="90"/>
    </xf>
    <xf numFmtId="0" fontId="40" fillId="0" borderId="5" xfId="0" applyFont="1" applyBorder="1" applyAlignment="1">
      <alignment horizontal="center" vertical="center" textRotation="90"/>
    </xf>
    <xf numFmtId="0" fontId="33" fillId="0" borderId="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8" fillId="0" borderId="122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9" fillId="0" borderId="200" xfId="0" applyFont="1" applyBorder="1" applyAlignment="1">
      <alignment horizontal="center" vertical="center"/>
    </xf>
    <xf numFmtId="0" fontId="39" fillId="0" borderId="201" xfId="0" applyFont="1" applyBorder="1" applyAlignment="1">
      <alignment horizontal="center" vertical="center"/>
    </xf>
    <xf numFmtId="0" fontId="39" fillId="0" borderId="76" xfId="0" applyFont="1" applyBorder="1" applyAlignment="1">
      <alignment horizontal="center" vertical="center"/>
    </xf>
    <xf numFmtId="0" fontId="39" fillId="0" borderId="184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46" fillId="0" borderId="184" xfId="0" applyFont="1" applyBorder="1" applyAlignment="1">
      <alignment horizontal="center" vertical="center"/>
    </xf>
    <xf numFmtId="0" fontId="46" fillId="0" borderId="240" xfId="0" applyFont="1" applyBorder="1" applyAlignment="1">
      <alignment horizontal="center" vertical="center"/>
    </xf>
    <xf numFmtId="0" fontId="46" fillId="0" borderId="185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0" borderId="174" xfId="0" applyFont="1" applyBorder="1" applyAlignment="1">
      <alignment horizontal="center" vertical="center"/>
    </xf>
    <xf numFmtId="0" fontId="39" fillId="0" borderId="175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textRotation="90"/>
    </xf>
    <xf numFmtId="0" fontId="40" fillId="0" borderId="34" xfId="0" applyFont="1" applyBorder="1" applyAlignment="1">
      <alignment horizontal="center" vertical="center" textRotation="90"/>
    </xf>
    <xf numFmtId="0" fontId="46" fillId="0" borderId="50" xfId="0" applyFont="1" applyFill="1" applyBorder="1" applyAlignment="1">
      <alignment horizontal="center" vertical="center"/>
    </xf>
    <xf numFmtId="0" fontId="46" fillId="0" borderId="97" xfId="0" applyFont="1" applyFill="1" applyBorder="1" applyAlignment="1">
      <alignment horizontal="center" vertical="center"/>
    </xf>
    <xf numFmtId="0" fontId="46" fillId="0" borderId="40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33" fillId="0" borderId="97" xfId="0" applyFont="1" applyFill="1" applyBorder="1" applyAlignment="1">
      <alignment horizontal="center" vertical="center"/>
    </xf>
    <xf numFmtId="0" fontId="33" fillId="0" borderId="40" xfId="0" applyFont="1" applyFill="1" applyBorder="1" applyAlignment="1">
      <alignment horizontal="center" vertical="center"/>
    </xf>
    <xf numFmtId="0" fontId="33" fillId="0" borderId="125" xfId="0" applyFont="1" applyFill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8" fillId="0" borderId="124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  <xf numFmtId="0" fontId="46" fillId="0" borderId="40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97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125" xfId="0" applyFont="1" applyBorder="1" applyAlignment="1">
      <alignment horizontal="center" vertical="center"/>
    </xf>
    <xf numFmtId="0" fontId="40" fillId="0" borderId="61" xfId="0" applyFont="1" applyBorder="1" applyAlignment="1">
      <alignment horizontal="center" vertical="center"/>
    </xf>
    <xf numFmtId="0" fontId="40" fillId="0" borderId="62" xfId="0" applyFont="1" applyBorder="1" applyAlignment="1">
      <alignment horizontal="center" vertical="center"/>
    </xf>
    <xf numFmtId="0" fontId="40" fillId="0" borderId="166" xfId="0" applyFont="1" applyBorder="1" applyAlignment="1">
      <alignment horizontal="center" vertical="center"/>
    </xf>
    <xf numFmtId="0" fontId="44" fillId="0" borderId="167" xfId="0" applyFont="1" applyBorder="1" applyAlignment="1">
      <alignment horizontal="center" vertical="center"/>
    </xf>
    <xf numFmtId="0" fontId="44" fillId="0" borderId="166" xfId="0" applyFont="1" applyBorder="1" applyAlignment="1">
      <alignment horizontal="center" vertical="center"/>
    </xf>
    <xf numFmtId="0" fontId="46" fillId="0" borderId="167" xfId="0" applyFont="1" applyBorder="1" applyAlignment="1">
      <alignment horizontal="center" vertical="center"/>
    </xf>
    <xf numFmtId="0" fontId="46" fillId="0" borderId="63" xfId="0" applyFont="1" applyBorder="1" applyAlignment="1">
      <alignment horizontal="center" vertical="center"/>
    </xf>
    <xf numFmtId="0" fontId="126" fillId="0" borderId="178" xfId="0" applyFont="1" applyBorder="1" applyAlignment="1">
      <alignment horizontal="center" vertical="center"/>
    </xf>
    <xf numFmtId="0" fontId="126" fillId="0" borderId="179" xfId="0" applyFont="1" applyBorder="1" applyAlignment="1">
      <alignment horizontal="center" vertical="center"/>
    </xf>
    <xf numFmtId="0" fontId="126" fillId="0" borderId="181" xfId="0" applyFont="1" applyBorder="1" applyAlignment="1">
      <alignment horizontal="center" vertical="center"/>
    </xf>
    <xf numFmtId="0" fontId="33" fillId="0" borderId="128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9" fillId="0" borderId="203" xfId="0" applyFont="1" applyBorder="1" applyAlignment="1">
      <alignment horizontal="center" vertical="center"/>
    </xf>
    <xf numFmtId="0" fontId="39" fillId="0" borderId="204" xfId="0" applyFont="1" applyBorder="1" applyAlignment="1">
      <alignment horizontal="center" vertical="center"/>
    </xf>
    <xf numFmtId="0" fontId="39" fillId="0" borderId="77" xfId="0" applyFont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26" xfId="0" applyFont="1" applyFill="1" applyBorder="1" applyAlignment="1">
      <alignment horizontal="center" vertical="center"/>
    </xf>
    <xf numFmtId="0" fontId="39" fillId="0" borderId="176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8" fillId="0" borderId="126" xfId="0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9" fillId="0" borderId="241" xfId="0" applyFont="1" applyBorder="1" applyAlignment="1">
      <alignment horizontal="center" vertical="center"/>
    </xf>
    <xf numFmtId="0" fontId="39" fillId="0" borderId="242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5" xfId="0" applyFont="1" applyBorder="1" applyAlignment="1">
      <alignment horizontal="center" vertical="center"/>
    </xf>
    <xf numFmtId="0" fontId="25" fillId="0" borderId="211" xfId="0" applyFont="1" applyBorder="1" applyAlignment="1">
      <alignment horizontal="center" vertical="center"/>
    </xf>
    <xf numFmtId="0" fontId="25" fillId="0" borderId="181" xfId="0" applyFont="1" applyBorder="1" applyAlignment="1">
      <alignment horizontal="center" vertical="center"/>
    </xf>
    <xf numFmtId="0" fontId="25" fillId="0" borderId="191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54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6" fillId="0" borderId="45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46" fillId="0" borderId="51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41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98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127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/>
    </xf>
    <xf numFmtId="0" fontId="46" fillId="0" borderId="187" xfId="0" applyFont="1" applyBorder="1" applyAlignment="1">
      <alignment horizontal="center" vertical="center"/>
    </xf>
    <xf numFmtId="0" fontId="25" fillId="0" borderId="86" xfId="0" applyFont="1" applyBorder="1" applyAlignment="1">
      <alignment horizontal="center" vertical="center"/>
    </xf>
    <xf numFmtId="0" fontId="25" fillId="0" borderId="118" xfId="0" applyFont="1" applyBorder="1" applyAlignment="1">
      <alignment horizontal="center" vertical="center"/>
    </xf>
    <xf numFmtId="0" fontId="25" fillId="0" borderId="87" xfId="0" applyFont="1" applyBorder="1" applyAlignment="1">
      <alignment horizontal="center" vertical="center"/>
    </xf>
    <xf numFmtId="0" fontId="33" fillId="0" borderId="130" xfId="0" applyFont="1" applyBorder="1" applyAlignment="1">
      <alignment horizontal="center" vertical="center"/>
    </xf>
    <xf numFmtId="0" fontId="33" fillId="0" borderId="131" xfId="0" applyFont="1" applyBorder="1" applyAlignment="1">
      <alignment horizontal="center" vertical="center"/>
    </xf>
    <xf numFmtId="0" fontId="33" fillId="0" borderId="132" xfId="0" applyFont="1" applyBorder="1" applyAlignment="1">
      <alignment horizontal="center" vertical="center"/>
    </xf>
    <xf numFmtId="0" fontId="70" fillId="0" borderId="133" xfId="0" applyFont="1" applyBorder="1" applyAlignment="1">
      <alignment horizontal="center" vertical="center"/>
    </xf>
    <xf numFmtId="0" fontId="70" fillId="0" borderId="132" xfId="0" applyFont="1" applyBorder="1" applyAlignment="1">
      <alignment horizontal="center" vertical="center"/>
    </xf>
    <xf numFmtId="0" fontId="41" fillId="0" borderId="133" xfId="0" applyFont="1" applyBorder="1" applyAlignment="1">
      <alignment horizontal="center" vertical="center"/>
    </xf>
    <xf numFmtId="0" fontId="41" fillId="0" borderId="131" xfId="0" applyFont="1" applyBorder="1" applyAlignment="1">
      <alignment horizontal="center" vertical="center"/>
    </xf>
    <xf numFmtId="0" fontId="41" fillId="0" borderId="134" xfId="0" applyFont="1" applyBorder="1" applyAlignment="1">
      <alignment horizontal="center" vertical="center"/>
    </xf>
    <xf numFmtId="0" fontId="41" fillId="0" borderId="135" xfId="0" applyFont="1" applyBorder="1" applyAlignment="1">
      <alignment horizontal="center" vertical="center"/>
    </xf>
    <xf numFmtId="0" fontId="41" fillId="0" borderId="132" xfId="0" applyFont="1" applyBorder="1" applyAlignment="1">
      <alignment horizontal="center" vertical="center"/>
    </xf>
    <xf numFmtId="0" fontId="33" fillId="0" borderId="133" xfId="0" applyFont="1" applyBorder="1" applyAlignment="1">
      <alignment horizontal="center" vertical="center"/>
    </xf>
    <xf numFmtId="0" fontId="33" fillId="0" borderId="136" xfId="0" applyFont="1" applyBorder="1" applyAlignment="1">
      <alignment horizontal="center" vertical="center"/>
    </xf>
    <xf numFmtId="0" fontId="70" fillId="0" borderId="101" xfId="0" applyFont="1" applyBorder="1" applyAlignment="1">
      <alignment horizontal="center" vertical="center"/>
    </xf>
    <xf numFmtId="0" fontId="70" fillId="0" borderId="100" xfId="0" applyFont="1" applyBorder="1" applyAlignment="1">
      <alignment horizontal="center" vertical="center"/>
    </xf>
    <xf numFmtId="0" fontId="46" fillId="0" borderId="101" xfId="0" applyFont="1" applyBorder="1" applyAlignment="1">
      <alignment horizontal="center" vertical="center"/>
    </xf>
    <xf numFmtId="0" fontId="46" fillId="0" borderId="99" xfId="0" applyFont="1" applyBorder="1" applyAlignment="1">
      <alignment horizontal="center" vertical="center"/>
    </xf>
    <xf numFmtId="0" fontId="46" fillId="0" borderId="84" xfId="0" applyFont="1" applyBorder="1" applyAlignment="1">
      <alignment horizontal="center" vertical="center"/>
    </xf>
    <xf numFmtId="0" fontId="63" fillId="0" borderId="189" xfId="0" applyFont="1" applyBorder="1" applyAlignment="1">
      <alignment horizontal="center" vertical="center"/>
    </xf>
    <xf numFmtId="0" fontId="63" fillId="0" borderId="190" xfId="0" applyFont="1" applyBorder="1" applyAlignment="1">
      <alignment horizontal="center" vertical="center"/>
    </xf>
    <xf numFmtId="0" fontId="63" fillId="0" borderId="191" xfId="0" applyFont="1" applyBorder="1" applyAlignment="1">
      <alignment horizontal="center" vertical="center"/>
    </xf>
    <xf numFmtId="0" fontId="44" fillId="0" borderId="189" xfId="0" applyFont="1" applyBorder="1" applyAlignment="1">
      <alignment horizontal="center" vertical="center"/>
    </xf>
    <xf numFmtId="0" fontId="44" fillId="0" borderId="181" xfId="0" applyFont="1" applyBorder="1" applyAlignment="1">
      <alignment horizontal="center" vertical="center"/>
    </xf>
    <xf numFmtId="0" fontId="44" fillId="0" borderId="211" xfId="0" applyFont="1" applyBorder="1" applyAlignment="1">
      <alignment horizontal="center" vertical="center"/>
    </xf>
    <xf numFmtId="0" fontId="44" fillId="0" borderId="19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43" fillId="0" borderId="73" xfId="0" applyFont="1" applyBorder="1" applyAlignment="1">
      <alignment horizontal="center" vertical="center"/>
    </xf>
    <xf numFmtId="0" fontId="43" fillId="0" borderId="74" xfId="0" applyFont="1" applyBorder="1" applyAlignment="1">
      <alignment horizontal="center" vertical="center"/>
    </xf>
    <xf numFmtId="0" fontId="43" fillId="0" borderId="200" xfId="0" applyFont="1" applyBorder="1" applyAlignment="1">
      <alignment horizontal="center" vertical="center"/>
    </xf>
    <xf numFmtId="0" fontId="43" fillId="0" borderId="213" xfId="0" applyFont="1" applyBorder="1" applyAlignment="1">
      <alignment horizontal="center" vertical="center"/>
    </xf>
    <xf numFmtId="0" fontId="43" fillId="0" borderId="78" xfId="0" applyFont="1" applyBorder="1" applyAlignment="1">
      <alignment horizontal="center" vertical="center"/>
    </xf>
    <xf numFmtId="0" fontId="43" fillId="0" borderId="169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21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62" fillId="0" borderId="3" xfId="0" applyFont="1" applyBorder="1">
      <alignment vertical="center"/>
    </xf>
    <xf numFmtId="0" fontId="62" fillId="0" borderId="24" xfId="0" applyFont="1" applyBorder="1">
      <alignment vertical="center"/>
    </xf>
    <xf numFmtId="0" fontId="32" fillId="0" borderId="220" xfId="0" applyFont="1" applyBorder="1" applyAlignment="1">
      <alignment horizontal="center" vertical="center"/>
    </xf>
    <xf numFmtId="0" fontId="32" fillId="0" borderId="183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141" fillId="0" borderId="33" xfId="0" applyFont="1" applyBorder="1" applyAlignment="1">
      <alignment horizontal="center" vertical="center"/>
    </xf>
    <xf numFmtId="0" fontId="141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78" fillId="0" borderId="32" xfId="0" applyFont="1" applyBorder="1" applyAlignment="1">
      <alignment horizontal="center" vertical="center"/>
    </xf>
    <xf numFmtId="0" fontId="78" fillId="0" borderId="1" xfId="0" applyFont="1" applyBorder="1" applyAlignment="1">
      <alignment horizontal="center" vertical="center"/>
    </xf>
    <xf numFmtId="0" fontId="78" fillId="0" borderId="19" xfId="0" applyFont="1" applyBorder="1" applyAlignment="1">
      <alignment horizontal="center" vertical="center"/>
    </xf>
    <xf numFmtId="0" fontId="78" fillId="0" borderId="23" xfId="0" applyFont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8" fillId="0" borderId="24" xfId="0" applyFont="1" applyBorder="1" applyAlignment="1">
      <alignment horizontal="center" vertical="center"/>
    </xf>
    <xf numFmtId="0" fontId="143" fillId="0" borderId="23" xfId="0" applyFont="1" applyBorder="1" applyAlignment="1">
      <alignment horizontal="center" vertical="center"/>
    </xf>
    <xf numFmtId="0" fontId="143" fillId="0" borderId="3" xfId="0" applyFont="1" applyBorder="1" applyAlignment="1">
      <alignment horizontal="center" vertical="center"/>
    </xf>
    <xf numFmtId="0" fontId="143" fillId="0" borderId="24" xfId="0" applyFont="1" applyBorder="1" applyAlignment="1">
      <alignment horizontal="center" vertical="center"/>
    </xf>
    <xf numFmtId="0" fontId="143" fillId="0" borderId="29" xfId="0" applyFont="1" applyBorder="1" applyAlignment="1">
      <alignment horizontal="center" vertical="center"/>
    </xf>
    <xf numFmtId="0" fontId="143" fillId="0" borderId="26" xfId="0" applyFont="1" applyBorder="1" applyAlignment="1">
      <alignment horizontal="center" vertical="center"/>
    </xf>
    <xf numFmtId="0" fontId="143" fillId="0" borderId="27" xfId="0" applyFont="1" applyBorder="1" applyAlignment="1">
      <alignment horizontal="center" vertical="center"/>
    </xf>
    <xf numFmtId="0" fontId="25" fillId="0" borderId="238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130" fillId="0" borderId="0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0" fontId="25" fillId="0" borderId="99" xfId="0" applyFont="1" applyBorder="1" applyAlignment="1">
      <alignment horizontal="center" vertical="center"/>
    </xf>
    <xf numFmtId="0" fontId="25" fillId="0" borderId="84" xfId="0" applyFont="1" applyBorder="1" applyAlignment="1">
      <alignment horizontal="center" vertical="center"/>
    </xf>
    <xf numFmtId="0" fontId="63" fillId="0" borderId="83" xfId="1" applyFont="1" applyBorder="1" applyAlignment="1" applyProtection="1">
      <alignment horizontal="center" vertical="center"/>
    </xf>
    <xf numFmtId="0" fontId="63" fillId="0" borderId="80" xfId="1" applyFont="1" applyBorder="1" applyAlignment="1" applyProtection="1">
      <alignment horizontal="center" vertical="center"/>
    </xf>
    <xf numFmtId="0" fontId="63" fillId="0" borderId="81" xfId="1" applyFont="1" applyBorder="1" applyAlignment="1" applyProtection="1">
      <alignment horizontal="center" vertical="center"/>
    </xf>
    <xf numFmtId="0" fontId="43" fillId="0" borderId="99" xfId="0" applyFont="1" applyBorder="1" applyAlignment="1">
      <alignment horizontal="center" vertical="center"/>
    </xf>
    <xf numFmtId="0" fontId="125" fillId="0" borderId="99" xfId="0" applyFont="1" applyBorder="1" applyAlignment="1">
      <alignment horizontal="center" vertical="center"/>
    </xf>
    <xf numFmtId="0" fontId="125" fillId="0" borderId="84" xfId="0" applyFont="1" applyBorder="1" applyAlignment="1">
      <alignment horizontal="center" vertical="center"/>
    </xf>
    <xf numFmtId="0" fontId="29" fillId="0" borderId="149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46" fillId="0" borderId="200" xfId="0" applyFont="1" applyBorder="1" applyAlignment="1">
      <alignment horizontal="center" vertical="center"/>
    </xf>
    <xf numFmtId="0" fontId="46" fillId="0" borderId="247" xfId="0" applyFont="1" applyBorder="1" applyAlignment="1">
      <alignment horizontal="center" vertical="center"/>
    </xf>
    <xf numFmtId="0" fontId="27" fillId="0" borderId="157" xfId="0" applyFont="1" applyBorder="1" applyAlignment="1">
      <alignment horizontal="center" textRotation="90"/>
    </xf>
    <xf numFmtId="0" fontId="27" fillId="0" borderId="158" xfId="0" applyFont="1" applyBorder="1" applyAlignment="1">
      <alignment horizontal="center" textRotation="90"/>
    </xf>
    <xf numFmtId="0" fontId="33" fillId="0" borderId="105" xfId="0" applyFont="1" applyBorder="1" applyAlignment="1">
      <alignment horizontal="center" vertical="center"/>
    </xf>
    <xf numFmtId="0" fontId="27" fillId="0" borderId="154" xfId="0" applyFont="1" applyBorder="1" applyAlignment="1">
      <alignment horizontal="center" textRotation="90"/>
    </xf>
    <xf numFmtId="0" fontId="45" fillId="0" borderId="85" xfId="0" applyFont="1" applyFill="1" applyBorder="1" applyAlignment="1">
      <alignment horizontal="center" vertical="center"/>
    </xf>
    <xf numFmtId="0" fontId="38" fillId="0" borderId="85" xfId="0" applyFont="1" applyFill="1" applyBorder="1" applyAlignment="1">
      <alignment horizontal="center" vertical="center"/>
    </xf>
    <xf numFmtId="0" fontId="38" fillId="0" borderId="99" xfId="0" applyFont="1" applyFill="1" applyBorder="1" applyAlignment="1">
      <alignment horizontal="center" vertical="center"/>
    </xf>
    <xf numFmtId="0" fontId="38" fillId="0" borderId="84" xfId="0" applyFont="1" applyFill="1" applyBorder="1" applyAlignment="1">
      <alignment horizontal="center" vertical="center"/>
    </xf>
    <xf numFmtId="0" fontId="37" fillId="0" borderId="167" xfId="0" applyFont="1" applyBorder="1" applyAlignment="1">
      <alignment horizontal="center" vertical="center" textRotation="90"/>
    </xf>
    <xf numFmtId="0" fontId="37" fillId="0" borderId="62" xfId="0" applyFont="1" applyBorder="1" applyAlignment="1">
      <alignment horizontal="center" vertical="center" textRotation="90"/>
    </xf>
    <xf numFmtId="0" fontId="115" fillId="0" borderId="0" xfId="0" applyFont="1" applyAlignment="1">
      <alignment horizontal="center" vertical="center"/>
    </xf>
    <xf numFmtId="0" fontId="114" fillId="4" borderId="0" xfId="0" applyFont="1" applyFill="1" applyAlignment="1">
      <alignment horizontal="center" vertical="top"/>
    </xf>
    <xf numFmtId="0" fontId="137" fillId="4" borderId="170" xfId="0" applyFont="1" applyFill="1" applyBorder="1" applyAlignment="1">
      <alignment horizontal="center" vertical="center" wrapText="1"/>
    </xf>
    <xf numFmtId="0" fontId="137" fillId="4" borderId="0" xfId="0" applyFont="1" applyFill="1" applyBorder="1" applyAlignment="1">
      <alignment horizontal="center" vertical="center" wrapText="1"/>
    </xf>
    <xf numFmtId="0" fontId="137" fillId="4" borderId="148" xfId="0" applyFont="1" applyFill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35" fillId="0" borderId="109" xfId="0" applyFont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33" fillId="0" borderId="43" xfId="0" applyFont="1" applyBorder="1" applyAlignment="1">
      <alignment horizontal="center" vertical="center" textRotation="90" wrapText="1"/>
    </xf>
    <xf numFmtId="0" fontId="33" fillId="0" borderId="0" xfId="0" applyFont="1" applyAlignment="1">
      <alignment horizontal="center" vertical="center" textRotation="90" wrapText="1"/>
    </xf>
    <xf numFmtId="0" fontId="27" fillId="0" borderId="155" xfId="0" applyFont="1" applyBorder="1" applyAlignment="1">
      <alignment horizontal="center" textRotation="90"/>
    </xf>
    <xf numFmtId="0" fontId="37" fillId="0" borderId="168" xfId="0" applyFont="1" applyBorder="1" applyAlignment="1">
      <alignment horizontal="center" vertical="center" textRotation="90"/>
    </xf>
    <xf numFmtId="0" fontId="34" fillId="0" borderId="137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9" fillId="0" borderId="244" xfId="0" applyFont="1" applyBorder="1" applyAlignment="1">
      <alignment horizontal="center" vertical="center"/>
    </xf>
    <xf numFmtId="0" fontId="36" fillId="0" borderId="61" xfId="0" applyFont="1" applyBorder="1" applyAlignment="1">
      <alignment horizontal="center" vertical="center" textRotation="90"/>
    </xf>
    <xf numFmtId="0" fontId="36" fillId="0" borderId="166" xfId="0" applyFont="1" applyBorder="1" applyAlignment="1">
      <alignment horizontal="center" vertical="center" textRotation="90"/>
    </xf>
    <xf numFmtId="0" fontId="33" fillId="0" borderId="59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46" fillId="0" borderId="125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46" fillId="0" borderId="202" xfId="0" applyFont="1" applyBorder="1" applyAlignment="1">
      <alignment horizontal="center" vertical="center"/>
    </xf>
    <xf numFmtId="0" fontId="46" fillId="0" borderId="156" xfId="0" applyFont="1" applyBorder="1" applyAlignment="1">
      <alignment horizontal="center" vertical="center"/>
    </xf>
    <xf numFmtId="0" fontId="34" fillId="0" borderId="137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46" fillId="0" borderId="174" xfId="0" applyFont="1" applyBorder="1" applyAlignment="1">
      <alignment horizontal="center" vertical="center"/>
    </xf>
    <xf numFmtId="0" fontId="46" fillId="0" borderId="171" xfId="0" applyFont="1" applyBorder="1" applyAlignment="1">
      <alignment horizontal="center" vertical="center"/>
    </xf>
    <xf numFmtId="0" fontId="34" fillId="0" borderId="173" xfId="0" applyFont="1" applyFill="1" applyBorder="1" applyAlignment="1">
      <alignment horizontal="center" vertical="center"/>
    </xf>
    <xf numFmtId="0" fontId="34" fillId="0" borderId="139" xfId="0" applyFont="1" applyFill="1" applyBorder="1" applyAlignment="1">
      <alignment horizontal="center" vertical="center"/>
    </xf>
    <xf numFmtId="0" fontId="34" fillId="0" borderId="138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9" fillId="0" borderId="245" xfId="0" applyFont="1" applyBorder="1" applyAlignment="1">
      <alignment horizontal="center" vertical="center"/>
    </xf>
    <xf numFmtId="0" fontId="34" fillId="0" borderId="111" xfId="0" applyFont="1" applyBorder="1" applyAlignment="1">
      <alignment horizontal="center" vertical="center"/>
    </xf>
    <xf numFmtId="0" fontId="34" fillId="0" borderId="112" xfId="0" applyFont="1" applyBorder="1" applyAlignment="1">
      <alignment horizontal="center" vertical="center"/>
    </xf>
    <xf numFmtId="0" fontId="46" fillId="0" borderId="241" xfId="0" applyFont="1" applyBorder="1" applyAlignment="1">
      <alignment horizontal="center" vertical="center"/>
    </xf>
    <xf numFmtId="0" fontId="46" fillId="0" borderId="246" xfId="0" applyFont="1" applyBorder="1" applyAlignment="1">
      <alignment horizontal="center" vertical="center"/>
    </xf>
    <xf numFmtId="0" fontId="110" fillId="0" borderId="110" xfId="0" applyFont="1" applyBorder="1" applyAlignment="1">
      <alignment horizontal="center" vertical="center"/>
    </xf>
    <xf numFmtId="0" fontId="110" fillId="0" borderId="78" xfId="0" applyFont="1" applyBorder="1" applyAlignment="1">
      <alignment horizontal="center" vertical="center"/>
    </xf>
    <xf numFmtId="0" fontId="46" fillId="0" borderId="62" xfId="0" applyFont="1" applyBorder="1" applyAlignment="1">
      <alignment horizontal="center" vertical="center"/>
    </xf>
    <xf numFmtId="0" fontId="98" fillId="0" borderId="133" xfId="0" applyFont="1" applyBorder="1" applyAlignment="1">
      <alignment horizontal="center" vertical="center"/>
    </xf>
    <xf numFmtId="0" fontId="98" fillId="0" borderId="132" xfId="0" applyFont="1" applyBorder="1" applyAlignment="1">
      <alignment horizontal="center" vertical="center"/>
    </xf>
    <xf numFmtId="0" fontId="33" fillId="0" borderId="135" xfId="0" applyFont="1" applyBorder="1" applyAlignment="1">
      <alignment horizontal="center" vertical="center"/>
    </xf>
    <xf numFmtId="0" fontId="44" fillId="0" borderId="88" xfId="0" applyFont="1" applyBorder="1" applyAlignment="1">
      <alignment horizontal="center" vertical="center"/>
    </xf>
    <xf numFmtId="0" fontId="44" fillId="0" borderId="89" xfId="0" applyFont="1" applyBorder="1" applyAlignment="1">
      <alignment horizontal="center" vertical="center"/>
    </xf>
    <xf numFmtId="0" fontId="98" fillId="0" borderId="118" xfId="0" applyFont="1" applyBorder="1" applyAlignment="1">
      <alignment horizontal="left" vertical="center"/>
    </xf>
    <xf numFmtId="0" fontId="98" fillId="0" borderId="118" xfId="0" applyFont="1" applyBorder="1" applyAlignment="1">
      <alignment horizontal="right" vertical="center"/>
    </xf>
    <xf numFmtId="0" fontId="33" fillId="0" borderId="6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66" xfId="0" applyFont="1" applyBorder="1" applyAlignment="1">
      <alignment horizontal="center" vertical="center"/>
    </xf>
    <xf numFmtId="0" fontId="70" fillId="0" borderId="167" xfId="0" applyFont="1" applyBorder="1" applyAlignment="1">
      <alignment horizontal="center" vertical="center"/>
    </xf>
    <xf numFmtId="0" fontId="70" fillId="0" borderId="166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4" fillId="0" borderId="69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46" fillId="0" borderId="52" xfId="0" applyFont="1" applyBorder="1" applyAlignment="1">
      <alignment horizontal="center" vertical="center"/>
    </xf>
    <xf numFmtId="0" fontId="46" fillId="0" borderId="55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110" fillId="0" borderId="82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46" fillId="0" borderId="203" xfId="0" applyFont="1" applyBorder="1" applyAlignment="1">
      <alignment horizontal="center" vertical="center"/>
    </xf>
    <xf numFmtId="0" fontId="46" fillId="0" borderId="248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143" xfId="0" applyFont="1" applyBorder="1" applyAlignment="1">
      <alignment horizontal="center" vertical="center"/>
    </xf>
    <xf numFmtId="0" fontId="131" fillId="0" borderId="178" xfId="0" applyFont="1" applyBorder="1" applyAlignment="1">
      <alignment horizontal="center" vertical="center"/>
    </xf>
    <xf numFmtId="0" fontId="131" fillId="0" borderId="179" xfId="0" applyFont="1" applyBorder="1" applyAlignment="1">
      <alignment horizontal="center" vertical="center"/>
    </xf>
    <xf numFmtId="0" fontId="131" fillId="0" borderId="180" xfId="0" applyFont="1" applyBorder="1" applyAlignment="1">
      <alignment horizontal="center" vertical="center"/>
    </xf>
    <xf numFmtId="0" fontId="33" fillId="0" borderId="120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44" fillId="0" borderId="90" xfId="0" applyFont="1" applyBorder="1" applyAlignment="1">
      <alignment horizontal="center" vertical="center"/>
    </xf>
    <xf numFmtId="0" fontId="40" fillId="0" borderId="60" xfId="0" applyFont="1" applyBorder="1" applyAlignment="1">
      <alignment horizontal="center" vertical="center" textRotation="90"/>
    </xf>
    <xf numFmtId="0" fontId="40" fillId="0" borderId="59" xfId="0" applyFont="1" applyBorder="1" applyAlignment="1">
      <alignment horizontal="center" vertical="center" textRotation="90"/>
    </xf>
    <xf numFmtId="0" fontId="39" fillId="0" borderId="243" xfId="0" applyFont="1" applyBorder="1" applyAlignment="1">
      <alignment horizontal="center" vertical="center"/>
    </xf>
    <xf numFmtId="0" fontId="34" fillId="0" borderId="73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40" fillId="0" borderId="105" xfId="0" applyFont="1" applyBorder="1" applyAlignment="1">
      <alignment horizontal="center" vertical="center" textRotation="90"/>
    </xf>
    <xf numFmtId="0" fontId="40" fillId="0" borderId="71" xfId="0" applyFont="1" applyBorder="1" applyAlignment="1">
      <alignment horizontal="center" vertical="center" textRotation="90"/>
    </xf>
    <xf numFmtId="0" fontId="85" fillId="5" borderId="3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top"/>
    </xf>
    <xf numFmtId="0" fontId="0" fillId="8" borderId="182" xfId="0" applyFill="1" applyBorder="1" applyAlignment="1">
      <alignment horizontal="center" vertical="top"/>
    </xf>
    <xf numFmtId="0" fontId="0" fillId="8" borderId="5" xfId="0" applyFill="1" applyBorder="1" applyAlignment="1">
      <alignment horizontal="center" vertical="top"/>
    </xf>
    <xf numFmtId="0" fontId="85" fillId="25" borderId="3" xfId="0" applyFont="1" applyFill="1" applyBorder="1" applyAlignment="1">
      <alignment horizontal="center" vertical="center"/>
    </xf>
    <xf numFmtId="0" fontId="85" fillId="26" borderId="3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top" wrapText="1"/>
    </xf>
    <xf numFmtId="0" fontId="18" fillId="0" borderId="182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53" fillId="4" borderId="21" xfId="0" applyFont="1" applyFill="1" applyBorder="1" applyAlignment="1">
      <alignment horizontal="left" vertical="center"/>
    </xf>
    <xf numFmtId="0" fontId="153" fillId="4" borderId="14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53" fillId="0" borderId="21" xfId="0" applyFont="1" applyBorder="1" applyAlignment="1">
      <alignment horizontal="left" vertical="center"/>
    </xf>
    <xf numFmtId="0" fontId="153" fillId="0" borderId="14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56" fillId="4" borderId="3" xfId="0" applyFont="1" applyFill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91" xfId="0" applyFont="1" applyBorder="1" applyAlignment="1">
      <alignment horizontal="center" vertical="center"/>
    </xf>
    <xf numFmtId="0" fontId="47" fillId="0" borderId="92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</cellXfs>
  <cellStyles count="23">
    <cellStyle name="Excel Built-in Normal" xfId="18" xr:uid="{9D5B6DD9-135E-4583-AE3A-B082882AA956}"/>
    <cellStyle name="Hiperlink" xfId="1" builtinId="8"/>
    <cellStyle name="Normal" xfId="0" builtinId="0"/>
    <cellStyle name="Normal 10" xfId="22" xr:uid="{F96E66E7-4C06-4201-BDB2-131AEE1D957F}"/>
    <cellStyle name="Normal 2" xfId="4" xr:uid="{00000000-0005-0000-0000-000002000000}"/>
    <cellStyle name="Normal 2 2" xfId="9" xr:uid="{00000000-0005-0000-0000-000003000000}"/>
    <cellStyle name="Normal 2 3" xfId="10" xr:uid="{00000000-0005-0000-0000-000004000000}"/>
    <cellStyle name="Normal 2 4" xfId="12" xr:uid="{00000000-0005-0000-0000-000005000000}"/>
    <cellStyle name="Normal 2 5" xfId="14" xr:uid="{00000000-0005-0000-0000-000006000000}"/>
    <cellStyle name="Normal 2 6" xfId="8" xr:uid="{00000000-0005-0000-0000-000007000000}"/>
    <cellStyle name="Normal 3" xfId="2" xr:uid="{00000000-0005-0000-0000-000008000000}"/>
    <cellStyle name="Normal 4" xfId="7" xr:uid="{00000000-0005-0000-0000-000009000000}"/>
    <cellStyle name="Normal 4 2" xfId="19" xr:uid="{44E913B5-921E-48B6-AF2D-5E3565B3FD69}"/>
    <cellStyle name="Normal 5" xfId="11" xr:uid="{00000000-0005-0000-0000-00000A000000}"/>
    <cellStyle name="Normal 6" xfId="13" xr:uid="{00000000-0005-0000-0000-00000B000000}"/>
    <cellStyle name="Normal 7" xfId="16" xr:uid="{77EF3EAE-73BE-4206-B529-5F5E71704059}"/>
    <cellStyle name="Normal 8" xfId="17" xr:uid="{2B841957-59DE-434B-BB8A-917F67183782}"/>
    <cellStyle name="Normal 9" xfId="21" xr:uid="{18D4D49A-08D5-473E-9428-453A7CBD1E38}"/>
    <cellStyle name="Porcentagem 2" xfId="20" xr:uid="{ED04CCCF-71B9-4AC2-8CA7-65CCEBBEBCA4}"/>
    <cellStyle name="パーセント 2" xfId="5" xr:uid="{00000000-0005-0000-0000-00000C000000}"/>
    <cellStyle name="標準 2" xfId="3" xr:uid="{00000000-0005-0000-0000-00000D000000}"/>
    <cellStyle name="標準 3" xfId="6" xr:uid="{00000000-0005-0000-0000-00000E000000}"/>
    <cellStyle name="標準 3 2" xfId="15" xr:uid="{00000000-0005-0000-0000-00000F000000}"/>
  </cellStyles>
  <dxfs count="9">
    <dxf>
      <font>
        <color rgb="FF9C57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90033"/>
      <color rgb="FF00FF99"/>
      <color rgb="FFED983B"/>
      <color rgb="FF66FF66"/>
      <color rgb="FFCCFF99"/>
      <color rgb="FFCCFFCC"/>
      <color rgb="FFFFFFCC"/>
      <color rgb="FFFFFF99"/>
      <color rgb="FF6699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78750</xdr:colOff>
      <xdr:row>22</xdr:row>
      <xdr:rowOff>80721</xdr:rowOff>
    </xdr:from>
    <xdr:to>
      <xdr:col>6</xdr:col>
      <xdr:colOff>84647</xdr:colOff>
      <xdr:row>23</xdr:row>
      <xdr:rowOff>137871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05233" y="3947225"/>
          <a:ext cx="151194" cy="283167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40359</xdr:colOff>
      <xdr:row>22</xdr:row>
      <xdr:rowOff>79208</xdr:rowOff>
    </xdr:from>
    <xdr:to>
      <xdr:col>13</xdr:col>
      <xdr:colOff>146941</xdr:colOff>
      <xdr:row>23</xdr:row>
      <xdr:rowOff>170788</xdr:rowOff>
    </xdr:to>
    <xdr:sp macro="" textlink="">
      <xdr:nvSpPr>
        <xdr:cNvPr id="11" name="右矢印 4">
          <a:extLst>
            <a:ext uri="{FF2B5EF4-FFF2-40B4-BE49-F238E27FC236}">
              <a16:creationId xmlns:a16="http://schemas.microsoft.com/office/drawing/2014/main" id="{5D3EAF9E-EC16-4790-8110-792BC9CC5752}"/>
            </a:ext>
          </a:extLst>
        </xdr:cNvPr>
        <xdr:cNvSpPr/>
      </xdr:nvSpPr>
      <xdr:spPr>
        <a:xfrm>
          <a:off x="1945359" y="3945712"/>
          <a:ext cx="106582" cy="317597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  <xdr:twoCellAnchor>
    <xdr:from>
      <xdr:col>5</xdr:col>
      <xdr:colOff>78750</xdr:colOff>
      <xdr:row>47</xdr:row>
      <xdr:rowOff>80721</xdr:rowOff>
    </xdr:from>
    <xdr:to>
      <xdr:col>6</xdr:col>
      <xdr:colOff>84647</xdr:colOff>
      <xdr:row>48</xdr:row>
      <xdr:rowOff>137871</xdr:rowOff>
    </xdr:to>
    <xdr:sp macro="" textlink="">
      <xdr:nvSpPr>
        <xdr:cNvPr id="6" name="右矢印 3">
          <a:extLst>
            <a:ext uri="{FF2B5EF4-FFF2-40B4-BE49-F238E27FC236}">
              <a16:creationId xmlns:a16="http://schemas.microsoft.com/office/drawing/2014/main" id="{3BE7BDA5-62B0-44F5-8058-AFF1EE77762B}"/>
            </a:ext>
          </a:extLst>
        </xdr:cNvPr>
        <xdr:cNvSpPr/>
      </xdr:nvSpPr>
      <xdr:spPr>
        <a:xfrm>
          <a:off x="809000" y="3941521"/>
          <a:ext cx="151947" cy="285750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40359</xdr:colOff>
      <xdr:row>47</xdr:row>
      <xdr:rowOff>79208</xdr:rowOff>
    </xdr:from>
    <xdr:to>
      <xdr:col>13</xdr:col>
      <xdr:colOff>146941</xdr:colOff>
      <xdr:row>48</xdr:row>
      <xdr:rowOff>170788</xdr:rowOff>
    </xdr:to>
    <xdr:sp macro="" textlink="">
      <xdr:nvSpPr>
        <xdr:cNvPr id="7" name="右矢印 4">
          <a:extLst>
            <a:ext uri="{FF2B5EF4-FFF2-40B4-BE49-F238E27FC236}">
              <a16:creationId xmlns:a16="http://schemas.microsoft.com/office/drawing/2014/main" id="{F79D902F-A7DA-46A5-BF79-9890ED98E3BC}"/>
            </a:ext>
          </a:extLst>
        </xdr:cNvPr>
        <xdr:cNvSpPr/>
      </xdr:nvSpPr>
      <xdr:spPr>
        <a:xfrm>
          <a:off x="1977109" y="3940008"/>
          <a:ext cx="106582" cy="320180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69091</xdr:colOff>
      <xdr:row>38</xdr:row>
      <xdr:rowOff>208362</xdr:rowOff>
    </xdr:from>
    <xdr:to>
      <xdr:col>6</xdr:col>
      <xdr:colOff>86771</xdr:colOff>
      <xdr:row>40</xdr:row>
      <xdr:rowOff>227979</xdr:rowOff>
    </xdr:to>
    <xdr:sp macro="" textlink="">
      <xdr:nvSpPr>
        <xdr:cNvPr id="2" name="右矢印 3">
          <a:extLst>
            <a:ext uri="{FF2B5EF4-FFF2-40B4-BE49-F238E27FC236}">
              <a16:creationId xmlns:a16="http://schemas.microsoft.com/office/drawing/2014/main" id="{0D63592D-A9CD-4960-B09A-6FFC086802D5}"/>
            </a:ext>
          </a:extLst>
        </xdr:cNvPr>
        <xdr:cNvSpPr/>
      </xdr:nvSpPr>
      <xdr:spPr>
        <a:xfrm>
          <a:off x="763622" y="8433596"/>
          <a:ext cx="156587" cy="476024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99219</xdr:colOff>
      <xdr:row>38</xdr:row>
      <xdr:rowOff>208360</xdr:rowOff>
    </xdr:from>
    <xdr:to>
      <xdr:col>13</xdr:col>
      <xdr:colOff>138869</xdr:colOff>
      <xdr:row>41</xdr:row>
      <xdr:rowOff>17418</xdr:rowOff>
    </xdr:to>
    <xdr:sp macro="" textlink="">
      <xdr:nvSpPr>
        <xdr:cNvPr id="3" name="右矢印 4">
          <a:extLst>
            <a:ext uri="{FF2B5EF4-FFF2-40B4-BE49-F238E27FC236}">
              <a16:creationId xmlns:a16="http://schemas.microsoft.com/office/drawing/2014/main" id="{746BF4CF-4501-4CA8-A8B2-B1A637868A3D}"/>
            </a:ext>
          </a:extLst>
        </xdr:cNvPr>
        <xdr:cNvSpPr/>
      </xdr:nvSpPr>
      <xdr:spPr>
        <a:xfrm>
          <a:off x="1924844" y="8433594"/>
          <a:ext cx="218244" cy="493668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35944</xdr:colOff>
      <xdr:row>14</xdr:row>
      <xdr:rowOff>170731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4735543" y="3944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</xdr:col>
      <xdr:colOff>108804</xdr:colOff>
      <xdr:row>31</xdr:row>
      <xdr:rowOff>34761</xdr:rowOff>
    </xdr:from>
    <xdr:to>
      <xdr:col>3</xdr:col>
      <xdr:colOff>123474</xdr:colOff>
      <xdr:row>31</xdr:row>
      <xdr:rowOff>191295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403213" y="8970943"/>
          <a:ext cx="161875" cy="156534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12</xdr:col>
      <xdr:colOff>109104</xdr:colOff>
      <xdr:row>30</xdr:row>
      <xdr:rowOff>213014</xdr:rowOff>
    </xdr:from>
    <xdr:to>
      <xdr:col>13</xdr:col>
      <xdr:colOff>60615</xdr:colOff>
      <xdr:row>32</xdr:row>
      <xdr:rowOff>17319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F21F6C0C-72BF-456D-A725-63764726C584}"/>
            </a:ext>
          </a:extLst>
        </xdr:cNvPr>
        <xdr:cNvSpPr/>
      </xdr:nvSpPr>
      <xdr:spPr>
        <a:xfrm>
          <a:off x="2014104" y="8906741"/>
          <a:ext cx="133352" cy="297873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  <xdr:twoCellAnchor>
    <xdr:from>
      <xdr:col>7</xdr:col>
      <xdr:colOff>88322</xdr:colOff>
      <xdr:row>30</xdr:row>
      <xdr:rowOff>218209</xdr:rowOff>
    </xdr:from>
    <xdr:to>
      <xdr:col>8</xdr:col>
      <xdr:colOff>74470</xdr:colOff>
      <xdr:row>32</xdr:row>
      <xdr:rowOff>22514</xdr:rowOff>
    </xdr:to>
    <xdr:sp macro="" textlink="">
      <xdr:nvSpPr>
        <xdr:cNvPr id="6" name="右矢印 4">
          <a:extLst>
            <a:ext uri="{FF2B5EF4-FFF2-40B4-BE49-F238E27FC236}">
              <a16:creationId xmlns:a16="http://schemas.microsoft.com/office/drawing/2014/main" id="{787A16B0-3B33-49A5-BD73-48270A9C6A09}"/>
            </a:ext>
          </a:extLst>
        </xdr:cNvPr>
        <xdr:cNvSpPr/>
      </xdr:nvSpPr>
      <xdr:spPr>
        <a:xfrm>
          <a:off x="1118754" y="8911936"/>
          <a:ext cx="133352" cy="297873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>
            <a:ln>
              <a:solidFill>
                <a:schemeClr val="tx1">
                  <a:lumMod val="85000"/>
                  <a:lumOff val="15000"/>
                </a:schemeClr>
              </a:solidFill>
            </a:ln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138545</xdr:colOff>
      <xdr:row>5</xdr:row>
      <xdr:rowOff>225136</xdr:rowOff>
    </xdr:from>
    <xdr:to>
      <xdr:col>29</xdr:col>
      <xdr:colOff>71867</xdr:colOff>
      <xdr:row>12</xdr:row>
      <xdr:rowOff>164906</xdr:rowOff>
    </xdr:to>
    <xdr:pic>
      <xdr:nvPicPr>
        <xdr:cNvPr id="7" name="図 3" descr="FPMG - logo.bmp">
          <a:extLst>
            <a:ext uri="{FF2B5EF4-FFF2-40B4-BE49-F238E27FC236}">
              <a16:creationId xmlns:a16="http://schemas.microsoft.com/office/drawing/2014/main" id="{165EE812-76DE-46E2-ACC3-95640B46A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7363" y="1567295"/>
          <a:ext cx="3682709" cy="18187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1238251</xdr:colOff>
      <xdr:row>3</xdr:row>
      <xdr:rowOff>107156</xdr:rowOff>
    </xdr:from>
    <xdr:to>
      <xdr:col>6</xdr:col>
      <xdr:colOff>1238251</xdr:colOff>
      <xdr:row>16</xdr:row>
      <xdr:rowOff>114300</xdr:rowOff>
    </xdr:to>
    <xdr:pic>
      <xdr:nvPicPr>
        <xdr:cNvPr id="4" name="図 3" descr="MASCULINO.tif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1" y="964406"/>
          <a:ext cx="1828800" cy="3721894"/>
        </a:xfrm>
        <a:prstGeom prst="rect">
          <a:avLst/>
        </a:prstGeom>
      </xdr:spPr>
    </xdr:pic>
    <xdr:clientData/>
  </xdr:twoCellAnchor>
  <xdr:twoCellAnchor editAs="oneCell">
    <xdr:from>
      <xdr:col>6</xdr:col>
      <xdr:colOff>1281988</xdr:colOff>
      <xdr:row>25</xdr:row>
      <xdr:rowOff>19050</xdr:rowOff>
    </xdr:from>
    <xdr:to>
      <xdr:col>6</xdr:col>
      <xdr:colOff>1282072</xdr:colOff>
      <xdr:row>38</xdr:row>
      <xdr:rowOff>209550</xdr:rowOff>
    </xdr:to>
    <xdr:pic>
      <xdr:nvPicPr>
        <xdr:cNvPr id="5" name="図 4" descr="FEMININO.tif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438" y="6610350"/>
          <a:ext cx="1714584" cy="390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N@UM" TargetMode="External"/><Relationship Id="rId1" Type="http://schemas.openxmlformats.org/officeDocument/2006/relationships/hyperlink" Target="mailto:N@UM" TargetMode="Externa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N@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03"/>
  <sheetViews>
    <sheetView topLeftCell="A442" zoomScale="80" zoomScaleNormal="80" workbookViewId="0">
      <selection activeCell="J454" sqref="J454"/>
    </sheetView>
  </sheetViews>
  <sheetFormatPr defaultColWidth="9" defaultRowHeight="16.5"/>
  <cols>
    <col min="1" max="1" width="4.5703125" style="176" customWidth="1"/>
    <col min="2" max="2" width="23.140625" style="102" bestFit="1" customWidth="1"/>
    <col min="3" max="3" width="24.140625" style="102" bestFit="1" customWidth="1"/>
    <col min="4" max="4" width="3" style="103" bestFit="1" customWidth="1"/>
    <col min="5" max="5" width="5.7109375" style="177" bestFit="1" customWidth="1"/>
    <col min="6" max="6" width="12.42578125" style="104" bestFit="1" customWidth="1"/>
    <col min="7" max="7" width="8.140625" style="246" bestFit="1" customWidth="1"/>
    <col min="8" max="8" width="5.85546875" style="7" customWidth="1"/>
    <col min="9" max="9" width="9.42578125" style="331" customWidth="1"/>
    <col min="10" max="10" width="7.7109375" style="227" bestFit="1" customWidth="1"/>
    <col min="11" max="11" width="15.28515625" style="158" bestFit="1" customWidth="1"/>
    <col min="12" max="21" width="6.85546875" style="1" customWidth="1"/>
    <col min="22" max="22" width="9" style="1" customWidth="1"/>
    <col min="23" max="23" width="4.42578125" style="159" bestFit="1" customWidth="1"/>
    <col min="24" max="24" width="24.28515625" style="1" bestFit="1" customWidth="1"/>
    <col min="25" max="25" width="25.28515625" style="1" bestFit="1" customWidth="1"/>
    <col min="26" max="26" width="3" style="1" bestFit="1" customWidth="1"/>
    <col min="27" max="27" width="5.85546875" style="1" bestFit="1" customWidth="1"/>
    <col min="28" max="28" width="11.5703125" style="1" bestFit="1" customWidth="1"/>
    <col min="29" max="29" width="8.140625" style="1" bestFit="1" customWidth="1"/>
    <col min="30" max="30" width="7.28515625" style="1" bestFit="1" customWidth="1"/>
    <col min="31" max="31" width="8.5703125" style="332" customWidth="1"/>
    <col min="32" max="32" width="8.5703125" style="343" customWidth="1"/>
    <col min="33" max="33" width="9" style="1" customWidth="1"/>
    <col min="34" max="34" width="9" style="159" customWidth="1"/>
    <col min="35" max="44" width="9" style="1" customWidth="1"/>
    <col min="45" max="45" width="4.42578125" style="159" bestFit="1" customWidth="1"/>
    <col min="46" max="46" width="24.28515625" style="1" bestFit="1" customWidth="1"/>
    <col min="47" max="47" width="24.140625" style="1" bestFit="1" customWidth="1"/>
    <col min="48" max="48" width="3" style="1" bestFit="1" customWidth="1"/>
    <col min="49" max="49" width="8.7109375" style="1" bestFit="1" customWidth="1"/>
    <col min="50" max="50" width="12.140625" style="1" bestFit="1" customWidth="1"/>
    <col min="51" max="52" width="8.42578125" style="2" bestFit="1" customWidth="1"/>
    <col min="53" max="53" width="27.7109375" style="1" bestFit="1" customWidth="1"/>
    <col min="54" max="54" width="5" style="1" bestFit="1" customWidth="1"/>
    <col min="55" max="1270" width="9" style="1" customWidth="1"/>
    <col min="1271" max="16384" width="9" style="1"/>
  </cols>
  <sheetData>
    <row r="1" spans="1:54" ht="15.75">
      <c r="A1" s="309" t="s">
        <v>5</v>
      </c>
      <c r="B1" s="405" t="s">
        <v>6</v>
      </c>
      <c r="C1" s="405" t="s">
        <v>7</v>
      </c>
      <c r="D1" s="1" t="s">
        <v>3</v>
      </c>
      <c r="E1" s="406" t="s">
        <v>1780</v>
      </c>
      <c r="F1" s="288">
        <v>24985</v>
      </c>
      <c r="G1" s="445">
        <v>4</v>
      </c>
      <c r="H1" s="446" t="s">
        <v>1857</v>
      </c>
      <c r="I1" s="407" t="s">
        <v>2643</v>
      </c>
      <c r="J1" s="407" t="s">
        <v>2476</v>
      </c>
      <c r="K1" s="158">
        <v>1</v>
      </c>
      <c r="L1" s="1" t="b">
        <f>A1=W1</f>
        <v>1</v>
      </c>
      <c r="M1" s="1" t="b">
        <f t="shared" ref="M1:S1" si="0">B1=X1</f>
        <v>1</v>
      </c>
      <c r="N1" s="1" t="b">
        <f t="shared" si="0"/>
        <v>1</v>
      </c>
      <c r="O1" s="1" t="b">
        <f t="shared" si="0"/>
        <v>1</v>
      </c>
      <c r="P1" s="1" t="b">
        <f t="shared" si="0"/>
        <v>1</v>
      </c>
      <c r="Q1" s="1" t="b">
        <f t="shared" si="0"/>
        <v>1</v>
      </c>
      <c r="R1" s="1" t="b">
        <f t="shared" si="0"/>
        <v>1</v>
      </c>
      <c r="S1" s="1" t="b">
        <f t="shared" si="0"/>
        <v>1</v>
      </c>
      <c r="T1" s="1" t="b">
        <f t="shared" ref="T1" si="1">I1=AE1</f>
        <v>1</v>
      </c>
      <c r="U1" s="1" t="b">
        <f t="shared" ref="U1" si="2">J1=AF1</f>
        <v>1</v>
      </c>
      <c r="W1" s="309" t="s">
        <v>5</v>
      </c>
      <c r="X1" s="405" t="s">
        <v>6</v>
      </c>
      <c r="Y1" s="405" t="s">
        <v>7</v>
      </c>
      <c r="Z1" s="1" t="s">
        <v>3</v>
      </c>
      <c r="AA1" s="406" t="s">
        <v>1780</v>
      </c>
      <c r="AB1" s="288">
        <v>24985</v>
      </c>
      <c r="AC1" s="445">
        <v>4</v>
      </c>
      <c r="AD1" s="446" t="s">
        <v>1857</v>
      </c>
      <c r="AE1" s="407" t="s">
        <v>2643</v>
      </c>
      <c r="AF1" s="407" t="s">
        <v>2476</v>
      </c>
      <c r="AH1" s="159" t="b">
        <f t="shared" ref="AH1" si="3">W1=AS1</f>
        <v>1</v>
      </c>
      <c r="AI1" s="1" t="b">
        <f t="shared" ref="AI1" si="4">X1=AT1</f>
        <v>1</v>
      </c>
      <c r="AJ1" s="1" t="b">
        <f t="shared" ref="AJ1" si="5">Y1=AU1</f>
        <v>1</v>
      </c>
      <c r="AK1" s="1" t="b">
        <f t="shared" ref="AK1" si="6">Z1=AV1</f>
        <v>1</v>
      </c>
      <c r="AL1" s="1" t="b">
        <f t="shared" ref="AL1" si="7">AA1=AW1</f>
        <v>1</v>
      </c>
      <c r="AM1" s="1" t="b">
        <f t="shared" ref="AM1" si="8">AB1=AX1</f>
        <v>1</v>
      </c>
      <c r="AN1" s="1" t="b">
        <f t="shared" ref="AN1" si="9">AC1=AY1</f>
        <v>1</v>
      </c>
      <c r="AO1" s="1" t="b">
        <f t="shared" ref="AO1" si="10">AD1=AZ1</f>
        <v>1</v>
      </c>
      <c r="AP1" s="1" t="b">
        <f t="shared" ref="AP1" si="11">AE1=BA1</f>
        <v>1</v>
      </c>
      <c r="AQ1" s="1" t="b">
        <f t="shared" ref="AQ1" si="12">AF1=BB1</f>
        <v>1</v>
      </c>
      <c r="AS1" s="309" t="s">
        <v>5</v>
      </c>
      <c r="AT1" s="405" t="s">
        <v>6</v>
      </c>
      <c r="AU1" s="405" t="s">
        <v>7</v>
      </c>
      <c r="AV1" s="1" t="s">
        <v>3</v>
      </c>
      <c r="AW1" s="406" t="s">
        <v>1780</v>
      </c>
      <c r="AX1" s="288">
        <v>24985</v>
      </c>
      <c r="AY1" s="445">
        <v>4</v>
      </c>
      <c r="AZ1" s="446" t="s">
        <v>1857</v>
      </c>
      <c r="BA1" s="407" t="s">
        <v>2643</v>
      </c>
      <c r="BB1" s="407" t="s">
        <v>2476</v>
      </c>
    </row>
    <row r="2" spans="1:54" ht="15.75">
      <c r="A2" s="316" t="s">
        <v>17</v>
      </c>
      <c r="B2" s="106" t="s">
        <v>15</v>
      </c>
      <c r="C2" s="106" t="s">
        <v>18</v>
      </c>
      <c r="D2" s="408" t="s">
        <v>10</v>
      </c>
      <c r="E2" s="344" t="s">
        <v>1780</v>
      </c>
      <c r="F2" s="315">
        <v>15534</v>
      </c>
      <c r="G2" s="345">
        <v>9</v>
      </c>
      <c r="H2" s="245" t="s">
        <v>1858</v>
      </c>
      <c r="I2" s="179" t="s">
        <v>2643</v>
      </c>
      <c r="J2" s="179" t="s">
        <v>2525</v>
      </c>
      <c r="K2" s="158">
        <v>2</v>
      </c>
      <c r="L2" s="1" t="b">
        <f t="shared" ref="L2:L6" si="13">A2=W2</f>
        <v>1</v>
      </c>
      <c r="M2" s="1" t="b">
        <f t="shared" ref="M2:M6" si="14">B2=X2</f>
        <v>1</v>
      </c>
      <c r="N2" s="1" t="b">
        <f t="shared" ref="N2:N6" si="15">C2=Y2</f>
        <v>1</v>
      </c>
      <c r="O2" s="1" t="b">
        <f t="shared" ref="O2:O6" si="16">D2=Z2</f>
        <v>1</v>
      </c>
      <c r="P2" s="1" t="b">
        <f t="shared" ref="P2:P6" si="17">E2=AA2</f>
        <v>1</v>
      </c>
      <c r="Q2" s="1" t="b">
        <f t="shared" ref="Q2:Q6" si="18">F2=AB2</f>
        <v>1</v>
      </c>
      <c r="R2" s="1" t="b">
        <f t="shared" ref="R2:R6" si="19">G2=AC2</f>
        <v>1</v>
      </c>
      <c r="S2" s="1" t="b">
        <f t="shared" ref="S2:S6" si="20">H2=AD2</f>
        <v>1</v>
      </c>
      <c r="T2" s="1" t="b">
        <f t="shared" ref="T2:T6" si="21">I2=AE2</f>
        <v>1</v>
      </c>
      <c r="U2" s="1" t="b">
        <f t="shared" ref="U2:U6" si="22">J2=AF2</f>
        <v>1</v>
      </c>
      <c r="W2" s="316" t="s">
        <v>17</v>
      </c>
      <c r="X2" s="106" t="s">
        <v>15</v>
      </c>
      <c r="Y2" s="106" t="s">
        <v>18</v>
      </c>
      <c r="Z2" s="408" t="s">
        <v>10</v>
      </c>
      <c r="AA2" s="344" t="s">
        <v>1780</v>
      </c>
      <c r="AB2" s="315">
        <v>15534</v>
      </c>
      <c r="AC2" s="345">
        <v>9</v>
      </c>
      <c r="AD2" s="245" t="s">
        <v>1858</v>
      </c>
      <c r="AE2" s="179" t="s">
        <v>2643</v>
      </c>
      <c r="AF2" s="179" t="s">
        <v>2525</v>
      </c>
      <c r="AH2" s="159" t="b">
        <f t="shared" ref="AH2:AH3" si="23">W2=AS2</f>
        <v>1</v>
      </c>
      <c r="AI2" s="1" t="b">
        <f t="shared" ref="AI2:AI3" si="24">X2=AT2</f>
        <v>1</v>
      </c>
      <c r="AJ2" s="1" t="b">
        <f t="shared" ref="AJ2:AJ3" si="25">Y2=AU2</f>
        <v>1</v>
      </c>
      <c r="AK2" s="1" t="b">
        <f t="shared" ref="AK2:AK3" si="26">Z2=AV2</f>
        <v>1</v>
      </c>
      <c r="AL2" s="1" t="b">
        <f t="shared" ref="AL2:AL3" si="27">AA2=AW2</f>
        <v>1</v>
      </c>
      <c r="AM2" s="1" t="b">
        <f t="shared" ref="AM2:AM3" si="28">AB2=AX2</f>
        <v>1</v>
      </c>
      <c r="AN2" s="1" t="b">
        <f t="shared" ref="AN2:AN3" si="29">AC2=AY2</f>
        <v>1</v>
      </c>
      <c r="AO2" s="1" t="b">
        <f t="shared" ref="AO2:AO3" si="30">AD2=AZ2</f>
        <v>1</v>
      </c>
      <c r="AP2" s="1" t="b">
        <f t="shared" ref="AP2:AP3" si="31">AE2=BA2</f>
        <v>1</v>
      </c>
      <c r="AQ2" s="1" t="b">
        <f t="shared" ref="AQ2:AQ3" si="32">AF2=BB2</f>
        <v>1</v>
      </c>
      <c r="AS2" s="316" t="s">
        <v>17</v>
      </c>
      <c r="AT2" s="106" t="s">
        <v>15</v>
      </c>
      <c r="AU2" s="106" t="s">
        <v>18</v>
      </c>
      <c r="AV2" s="408" t="s">
        <v>10</v>
      </c>
      <c r="AW2" s="344" t="s">
        <v>1780</v>
      </c>
      <c r="AX2" s="315">
        <v>15534</v>
      </c>
      <c r="AY2" s="345">
        <v>9</v>
      </c>
      <c r="AZ2" s="245" t="s">
        <v>1858</v>
      </c>
      <c r="BA2" s="179" t="s">
        <v>2643</v>
      </c>
      <c r="BB2" s="179" t="s">
        <v>2525</v>
      </c>
    </row>
    <row r="3" spans="1:54" ht="15.75">
      <c r="A3" s="316" t="s">
        <v>30</v>
      </c>
      <c r="B3" s="106" t="s">
        <v>26</v>
      </c>
      <c r="C3" s="106" t="s">
        <v>31</v>
      </c>
      <c r="D3" s="408" t="s">
        <v>3</v>
      </c>
      <c r="E3" s="344" t="s">
        <v>1780</v>
      </c>
      <c r="F3" s="315">
        <v>14323</v>
      </c>
      <c r="G3" s="345">
        <v>6</v>
      </c>
      <c r="H3" s="245" t="s">
        <v>1857</v>
      </c>
      <c r="I3" s="179" t="s">
        <v>2643</v>
      </c>
      <c r="J3" s="179" t="s">
        <v>2577</v>
      </c>
      <c r="K3" s="158">
        <v>3</v>
      </c>
      <c r="L3" s="1" t="b">
        <f t="shared" si="13"/>
        <v>1</v>
      </c>
      <c r="M3" s="1" t="b">
        <f t="shared" si="14"/>
        <v>1</v>
      </c>
      <c r="N3" s="1" t="b">
        <f t="shared" si="15"/>
        <v>1</v>
      </c>
      <c r="O3" s="1" t="b">
        <f t="shared" si="16"/>
        <v>1</v>
      </c>
      <c r="P3" s="1" t="b">
        <f t="shared" si="17"/>
        <v>1</v>
      </c>
      <c r="Q3" s="1" t="b">
        <f t="shared" si="18"/>
        <v>1</v>
      </c>
      <c r="R3" s="1" t="b">
        <f t="shared" si="19"/>
        <v>1</v>
      </c>
      <c r="S3" s="1" t="b">
        <f t="shared" si="20"/>
        <v>1</v>
      </c>
      <c r="T3" s="1" t="b">
        <f t="shared" si="21"/>
        <v>1</v>
      </c>
      <c r="U3" s="1" t="b">
        <f t="shared" si="22"/>
        <v>1</v>
      </c>
      <c r="W3" s="316" t="s">
        <v>30</v>
      </c>
      <c r="X3" s="106" t="s">
        <v>26</v>
      </c>
      <c r="Y3" s="106" t="s">
        <v>31</v>
      </c>
      <c r="Z3" s="408" t="s">
        <v>3</v>
      </c>
      <c r="AA3" s="344" t="s">
        <v>1780</v>
      </c>
      <c r="AB3" s="315">
        <v>14323</v>
      </c>
      <c r="AC3" s="345">
        <v>6</v>
      </c>
      <c r="AD3" s="245" t="s">
        <v>1857</v>
      </c>
      <c r="AE3" s="179" t="s">
        <v>2643</v>
      </c>
      <c r="AF3" s="179" t="s">
        <v>2577</v>
      </c>
      <c r="AH3" s="159" t="b">
        <f t="shared" si="23"/>
        <v>1</v>
      </c>
      <c r="AI3" s="1" t="b">
        <f t="shared" si="24"/>
        <v>1</v>
      </c>
      <c r="AJ3" s="1" t="b">
        <f t="shared" si="25"/>
        <v>1</v>
      </c>
      <c r="AK3" s="1" t="b">
        <f t="shared" si="26"/>
        <v>1</v>
      </c>
      <c r="AL3" s="1" t="b">
        <f t="shared" si="27"/>
        <v>1</v>
      </c>
      <c r="AM3" s="1" t="b">
        <f t="shared" si="28"/>
        <v>1</v>
      </c>
      <c r="AN3" s="1" t="b">
        <f t="shared" si="29"/>
        <v>1</v>
      </c>
      <c r="AO3" s="1" t="b">
        <f t="shared" si="30"/>
        <v>1</v>
      </c>
      <c r="AP3" s="1" t="b">
        <f t="shared" si="31"/>
        <v>1</v>
      </c>
      <c r="AQ3" s="1" t="b">
        <f t="shared" si="32"/>
        <v>1</v>
      </c>
      <c r="AS3" s="316" t="s">
        <v>30</v>
      </c>
      <c r="AT3" s="106" t="s">
        <v>26</v>
      </c>
      <c r="AU3" s="106" t="s">
        <v>31</v>
      </c>
      <c r="AV3" s="408" t="s">
        <v>3</v>
      </c>
      <c r="AW3" s="344" t="s">
        <v>1780</v>
      </c>
      <c r="AX3" s="315">
        <v>14323</v>
      </c>
      <c r="AY3" s="345">
        <v>6</v>
      </c>
      <c r="AZ3" s="245" t="s">
        <v>1857</v>
      </c>
      <c r="BA3" s="179" t="s">
        <v>2643</v>
      </c>
      <c r="BB3" s="179" t="s">
        <v>2577</v>
      </c>
    </row>
    <row r="4" spans="1:54" ht="15.75">
      <c r="A4" s="316" t="s">
        <v>37</v>
      </c>
      <c r="B4" s="106" t="s">
        <v>38</v>
      </c>
      <c r="C4" s="106" t="s">
        <v>39</v>
      </c>
      <c r="D4" s="408" t="s">
        <v>3</v>
      </c>
      <c r="E4" s="344" t="s">
        <v>1780</v>
      </c>
      <c r="F4" s="315">
        <v>15336</v>
      </c>
      <c r="G4" s="345">
        <v>3</v>
      </c>
      <c r="H4" s="245" t="s">
        <v>2062</v>
      </c>
      <c r="I4" s="179" t="s">
        <v>2643</v>
      </c>
      <c r="J4" s="179" t="s">
        <v>2577</v>
      </c>
      <c r="K4" s="158">
        <v>4</v>
      </c>
      <c r="L4" s="1" t="b">
        <f t="shared" si="13"/>
        <v>1</v>
      </c>
      <c r="M4" s="1" t="b">
        <f t="shared" si="14"/>
        <v>1</v>
      </c>
      <c r="N4" s="1" t="b">
        <f t="shared" si="15"/>
        <v>1</v>
      </c>
      <c r="O4" s="1" t="b">
        <f t="shared" si="16"/>
        <v>1</v>
      </c>
      <c r="P4" s="1" t="b">
        <f t="shared" si="17"/>
        <v>1</v>
      </c>
      <c r="Q4" s="1" t="b">
        <f t="shared" si="18"/>
        <v>1</v>
      </c>
      <c r="R4" s="1" t="b">
        <f t="shared" si="19"/>
        <v>1</v>
      </c>
      <c r="S4" s="1" t="b">
        <f t="shared" si="20"/>
        <v>1</v>
      </c>
      <c r="T4" s="1" t="b">
        <f t="shared" si="21"/>
        <v>1</v>
      </c>
      <c r="U4" s="1" t="b">
        <f t="shared" si="22"/>
        <v>1</v>
      </c>
      <c r="W4" s="316" t="s">
        <v>37</v>
      </c>
      <c r="X4" s="106" t="s">
        <v>38</v>
      </c>
      <c r="Y4" s="106" t="s">
        <v>39</v>
      </c>
      <c r="Z4" s="408" t="s">
        <v>3</v>
      </c>
      <c r="AA4" s="344" t="s">
        <v>1780</v>
      </c>
      <c r="AB4" s="315">
        <v>15336</v>
      </c>
      <c r="AC4" s="345">
        <v>3</v>
      </c>
      <c r="AD4" s="245" t="s">
        <v>2062</v>
      </c>
      <c r="AE4" s="179" t="s">
        <v>2643</v>
      </c>
      <c r="AF4" s="179" t="s">
        <v>2577</v>
      </c>
      <c r="AH4" s="159" t="b">
        <f t="shared" ref="AH4:AH8" si="33">W4=AS4</f>
        <v>1</v>
      </c>
      <c r="AI4" s="1" t="b">
        <f t="shared" ref="AI4:AI8" si="34">X4=AT4</f>
        <v>1</v>
      </c>
      <c r="AJ4" s="1" t="b">
        <f t="shared" ref="AJ4:AJ8" si="35">Y4=AU4</f>
        <v>1</v>
      </c>
      <c r="AK4" s="1" t="b">
        <f t="shared" ref="AK4:AK8" si="36">Z4=AV4</f>
        <v>1</v>
      </c>
      <c r="AL4" s="1" t="b">
        <f t="shared" ref="AL4:AL8" si="37">AA4=AW4</f>
        <v>1</v>
      </c>
      <c r="AM4" s="1" t="b">
        <f t="shared" ref="AM4:AM8" si="38">AB4=AX4</f>
        <v>1</v>
      </c>
      <c r="AN4" s="1" t="b">
        <f t="shared" ref="AN4:AN8" si="39">AC4=AY4</f>
        <v>1</v>
      </c>
      <c r="AO4" s="1" t="b">
        <f t="shared" ref="AO4:AO8" si="40">AD4=AZ4</f>
        <v>1</v>
      </c>
      <c r="AP4" s="1" t="b">
        <f t="shared" ref="AP4:AP8" si="41">AE4=BA4</f>
        <v>1</v>
      </c>
      <c r="AQ4" s="1" t="b">
        <f t="shared" ref="AQ4:AQ8" si="42">AF4=BB4</f>
        <v>1</v>
      </c>
      <c r="AS4" s="316" t="s">
        <v>37</v>
      </c>
      <c r="AT4" s="106" t="s">
        <v>38</v>
      </c>
      <c r="AU4" s="106" t="s">
        <v>39</v>
      </c>
      <c r="AV4" s="408" t="s">
        <v>3</v>
      </c>
      <c r="AW4" s="344" t="s">
        <v>1780</v>
      </c>
      <c r="AX4" s="315">
        <v>15336</v>
      </c>
      <c r="AY4" s="345">
        <v>3</v>
      </c>
      <c r="AZ4" s="245" t="s">
        <v>2062</v>
      </c>
      <c r="BA4" s="179" t="s">
        <v>2643</v>
      </c>
      <c r="BB4" s="179" t="s">
        <v>2577</v>
      </c>
    </row>
    <row r="5" spans="1:54" ht="15.75">
      <c r="A5" s="316" t="s">
        <v>2219</v>
      </c>
      <c r="B5" s="106" t="s">
        <v>40</v>
      </c>
      <c r="C5" s="106" t="s">
        <v>2220</v>
      </c>
      <c r="D5" s="408" t="s">
        <v>3</v>
      </c>
      <c r="E5" s="344" t="s">
        <v>1780</v>
      </c>
      <c r="F5" s="315">
        <v>21525</v>
      </c>
      <c r="G5" s="345">
        <v>4</v>
      </c>
      <c r="H5" s="245" t="s">
        <v>1857</v>
      </c>
      <c r="I5" s="179" t="s">
        <v>2643</v>
      </c>
      <c r="J5" s="179" t="s">
        <v>2476</v>
      </c>
      <c r="K5" s="158">
        <v>5</v>
      </c>
      <c r="L5" s="1" t="b">
        <f t="shared" si="13"/>
        <v>1</v>
      </c>
      <c r="M5" s="1" t="b">
        <f t="shared" si="14"/>
        <v>1</v>
      </c>
      <c r="N5" s="1" t="b">
        <f t="shared" si="15"/>
        <v>1</v>
      </c>
      <c r="O5" s="1" t="b">
        <f t="shared" si="16"/>
        <v>1</v>
      </c>
      <c r="P5" s="1" t="b">
        <f t="shared" si="17"/>
        <v>1</v>
      </c>
      <c r="Q5" s="1" t="b">
        <f t="shared" si="18"/>
        <v>1</v>
      </c>
      <c r="R5" s="1" t="b">
        <f t="shared" si="19"/>
        <v>1</v>
      </c>
      <c r="S5" s="1" t="b">
        <f t="shared" si="20"/>
        <v>1</v>
      </c>
      <c r="T5" s="1" t="b">
        <f t="shared" si="21"/>
        <v>1</v>
      </c>
      <c r="U5" s="1" t="b">
        <f t="shared" si="22"/>
        <v>1</v>
      </c>
      <c r="W5" s="316" t="s">
        <v>2219</v>
      </c>
      <c r="X5" s="106" t="s">
        <v>40</v>
      </c>
      <c r="Y5" s="106" t="s">
        <v>2220</v>
      </c>
      <c r="Z5" s="408" t="s">
        <v>3</v>
      </c>
      <c r="AA5" s="344" t="s">
        <v>1780</v>
      </c>
      <c r="AB5" s="315">
        <v>21525</v>
      </c>
      <c r="AC5" s="345">
        <v>4</v>
      </c>
      <c r="AD5" s="245" t="s">
        <v>1857</v>
      </c>
      <c r="AE5" s="179" t="s">
        <v>2643</v>
      </c>
      <c r="AF5" s="179" t="s">
        <v>2476</v>
      </c>
      <c r="AH5" s="159" t="b">
        <f t="shared" si="33"/>
        <v>1</v>
      </c>
      <c r="AI5" s="1" t="b">
        <f t="shared" si="34"/>
        <v>1</v>
      </c>
      <c r="AJ5" s="1" t="b">
        <f t="shared" si="35"/>
        <v>1</v>
      </c>
      <c r="AK5" s="1" t="b">
        <f t="shared" si="36"/>
        <v>1</v>
      </c>
      <c r="AL5" s="1" t="b">
        <f t="shared" si="37"/>
        <v>1</v>
      </c>
      <c r="AM5" s="1" t="b">
        <f t="shared" si="38"/>
        <v>1</v>
      </c>
      <c r="AN5" s="1" t="b">
        <f t="shared" si="39"/>
        <v>1</v>
      </c>
      <c r="AO5" s="1" t="b">
        <f t="shared" si="40"/>
        <v>1</v>
      </c>
      <c r="AP5" s="1" t="b">
        <f t="shared" si="41"/>
        <v>1</v>
      </c>
      <c r="AQ5" s="1" t="b">
        <f t="shared" si="42"/>
        <v>1</v>
      </c>
      <c r="AS5" s="316" t="s">
        <v>2219</v>
      </c>
      <c r="AT5" s="106" t="s">
        <v>40</v>
      </c>
      <c r="AU5" s="106" t="s">
        <v>2220</v>
      </c>
      <c r="AV5" s="408" t="s">
        <v>3</v>
      </c>
      <c r="AW5" s="344" t="s">
        <v>1780</v>
      </c>
      <c r="AX5" s="315">
        <v>21525</v>
      </c>
      <c r="AY5" s="345">
        <v>4</v>
      </c>
      <c r="AZ5" s="245" t="s">
        <v>1857</v>
      </c>
      <c r="BA5" s="179" t="s">
        <v>2643</v>
      </c>
      <c r="BB5" s="179" t="s">
        <v>2476</v>
      </c>
    </row>
    <row r="6" spans="1:54" ht="15.75">
      <c r="A6" s="316" t="s">
        <v>41</v>
      </c>
      <c r="B6" s="106" t="s">
        <v>42</v>
      </c>
      <c r="C6" s="106" t="s">
        <v>43</v>
      </c>
      <c r="D6" s="408" t="s">
        <v>3</v>
      </c>
      <c r="E6" s="344" t="s">
        <v>1780</v>
      </c>
      <c r="F6" s="315">
        <v>15479</v>
      </c>
      <c r="G6" s="345">
        <v>9</v>
      </c>
      <c r="H6" s="245" t="s">
        <v>1858</v>
      </c>
      <c r="I6" s="179" t="s">
        <v>2643</v>
      </c>
      <c r="J6" s="179" t="s">
        <v>2525</v>
      </c>
      <c r="K6" s="158">
        <v>6</v>
      </c>
      <c r="L6" s="1" t="b">
        <f t="shared" si="13"/>
        <v>1</v>
      </c>
      <c r="M6" s="1" t="b">
        <f t="shared" si="14"/>
        <v>1</v>
      </c>
      <c r="N6" s="1" t="b">
        <f t="shared" si="15"/>
        <v>1</v>
      </c>
      <c r="O6" s="1" t="b">
        <f t="shared" si="16"/>
        <v>1</v>
      </c>
      <c r="P6" s="1" t="b">
        <f t="shared" si="17"/>
        <v>1</v>
      </c>
      <c r="Q6" s="1" t="b">
        <f t="shared" si="18"/>
        <v>1</v>
      </c>
      <c r="R6" s="1" t="b">
        <f t="shared" si="19"/>
        <v>1</v>
      </c>
      <c r="S6" s="1" t="b">
        <f t="shared" si="20"/>
        <v>1</v>
      </c>
      <c r="T6" s="1" t="b">
        <f t="shared" si="21"/>
        <v>1</v>
      </c>
      <c r="U6" s="1" t="b">
        <f t="shared" si="22"/>
        <v>1</v>
      </c>
      <c r="W6" s="316" t="s">
        <v>41</v>
      </c>
      <c r="X6" s="106" t="s">
        <v>42</v>
      </c>
      <c r="Y6" s="106" t="s">
        <v>43</v>
      </c>
      <c r="Z6" s="408" t="s">
        <v>3</v>
      </c>
      <c r="AA6" s="344" t="s">
        <v>1780</v>
      </c>
      <c r="AB6" s="315">
        <v>15479</v>
      </c>
      <c r="AC6" s="345">
        <v>9</v>
      </c>
      <c r="AD6" s="245" t="s">
        <v>1858</v>
      </c>
      <c r="AE6" s="179" t="s">
        <v>2643</v>
      </c>
      <c r="AF6" s="179" t="s">
        <v>2525</v>
      </c>
      <c r="AH6" s="159" t="b">
        <f t="shared" si="33"/>
        <v>1</v>
      </c>
      <c r="AI6" s="1" t="b">
        <f t="shared" si="34"/>
        <v>1</v>
      </c>
      <c r="AJ6" s="1" t="b">
        <f t="shared" si="35"/>
        <v>1</v>
      </c>
      <c r="AK6" s="1" t="b">
        <f t="shared" si="36"/>
        <v>1</v>
      </c>
      <c r="AL6" s="1" t="b">
        <f t="shared" si="37"/>
        <v>1</v>
      </c>
      <c r="AM6" s="1" t="b">
        <f t="shared" si="38"/>
        <v>1</v>
      </c>
      <c r="AN6" s="1" t="b">
        <f t="shared" si="39"/>
        <v>1</v>
      </c>
      <c r="AO6" s="1" t="b">
        <f t="shared" si="40"/>
        <v>1</v>
      </c>
      <c r="AP6" s="1" t="b">
        <f t="shared" si="41"/>
        <v>1</v>
      </c>
      <c r="AQ6" s="1" t="b">
        <f t="shared" si="42"/>
        <v>1</v>
      </c>
      <c r="AS6" s="316" t="s">
        <v>41</v>
      </c>
      <c r="AT6" s="106" t="s">
        <v>42</v>
      </c>
      <c r="AU6" s="106" t="s">
        <v>43</v>
      </c>
      <c r="AV6" s="408" t="s">
        <v>3</v>
      </c>
      <c r="AW6" s="344" t="s">
        <v>1780</v>
      </c>
      <c r="AX6" s="315">
        <v>15479</v>
      </c>
      <c r="AY6" s="345">
        <v>9</v>
      </c>
      <c r="AZ6" s="245" t="s">
        <v>1858</v>
      </c>
      <c r="BA6" s="179" t="s">
        <v>2643</v>
      </c>
      <c r="BB6" s="179" t="s">
        <v>2525</v>
      </c>
    </row>
    <row r="7" spans="1:54" ht="15.75">
      <c r="A7" s="316" t="s">
        <v>44</v>
      </c>
      <c r="B7" s="106" t="s">
        <v>42</v>
      </c>
      <c r="C7" s="106" t="s">
        <v>45</v>
      </c>
      <c r="D7" s="408" t="s">
        <v>10</v>
      </c>
      <c r="E7" s="344" t="s">
        <v>1780</v>
      </c>
      <c r="F7" s="315">
        <v>15668</v>
      </c>
      <c r="G7" s="345">
        <v>9</v>
      </c>
      <c r="H7" s="245" t="s">
        <v>1858</v>
      </c>
      <c r="I7" s="179" t="s">
        <v>2643</v>
      </c>
      <c r="J7" s="179" t="s">
        <v>2525</v>
      </c>
      <c r="K7" s="158">
        <v>7</v>
      </c>
      <c r="L7" s="1" t="b">
        <f t="shared" ref="L7:L70" si="43">A7=W7</f>
        <v>1</v>
      </c>
      <c r="M7" s="1" t="b">
        <f t="shared" ref="M7:M70" si="44">B7=X7</f>
        <v>1</v>
      </c>
      <c r="N7" s="1" t="b">
        <f t="shared" ref="N7:N70" si="45">C7=Y7</f>
        <v>1</v>
      </c>
      <c r="O7" s="1" t="b">
        <f t="shared" ref="O7:O70" si="46">D7=Z7</f>
        <v>1</v>
      </c>
      <c r="P7" s="1" t="b">
        <f t="shared" ref="P7:P70" si="47">E7=AA7</f>
        <v>1</v>
      </c>
      <c r="Q7" s="1" t="b">
        <f t="shared" ref="Q7:Q70" si="48">F7=AB7</f>
        <v>1</v>
      </c>
      <c r="R7" s="1" t="b">
        <f t="shared" ref="R7:R70" si="49">G7=AC7</f>
        <v>1</v>
      </c>
      <c r="S7" s="1" t="b">
        <f t="shared" ref="S7:S70" si="50">H7=AD7</f>
        <v>1</v>
      </c>
      <c r="T7" s="1" t="b">
        <f t="shared" ref="T7:T70" si="51">I7=AE7</f>
        <v>1</v>
      </c>
      <c r="U7" s="1" t="b">
        <f t="shared" ref="U7:U70" si="52">J7=AF7</f>
        <v>1</v>
      </c>
      <c r="W7" s="316" t="s">
        <v>44</v>
      </c>
      <c r="X7" s="106" t="s">
        <v>42</v>
      </c>
      <c r="Y7" s="106" t="s">
        <v>45</v>
      </c>
      <c r="Z7" s="408" t="s">
        <v>10</v>
      </c>
      <c r="AA7" s="344" t="s">
        <v>1780</v>
      </c>
      <c r="AB7" s="315">
        <v>15668</v>
      </c>
      <c r="AC7" s="345">
        <v>9</v>
      </c>
      <c r="AD7" s="245" t="s">
        <v>1858</v>
      </c>
      <c r="AE7" s="179" t="s">
        <v>2643</v>
      </c>
      <c r="AF7" s="179" t="s">
        <v>2525</v>
      </c>
      <c r="AH7" s="159" t="b">
        <f t="shared" si="33"/>
        <v>1</v>
      </c>
      <c r="AI7" s="1" t="b">
        <f t="shared" si="34"/>
        <v>1</v>
      </c>
      <c r="AJ7" s="1" t="b">
        <f t="shared" si="35"/>
        <v>1</v>
      </c>
      <c r="AK7" s="1" t="b">
        <f t="shared" si="36"/>
        <v>1</v>
      </c>
      <c r="AL7" s="1" t="b">
        <f t="shared" si="37"/>
        <v>1</v>
      </c>
      <c r="AM7" s="1" t="b">
        <f t="shared" si="38"/>
        <v>1</v>
      </c>
      <c r="AN7" s="1" t="b">
        <f t="shared" si="39"/>
        <v>1</v>
      </c>
      <c r="AO7" s="1" t="b">
        <f t="shared" si="40"/>
        <v>1</v>
      </c>
      <c r="AP7" s="1" t="b">
        <f t="shared" si="41"/>
        <v>1</v>
      </c>
      <c r="AQ7" s="1" t="b">
        <f t="shared" si="42"/>
        <v>1</v>
      </c>
      <c r="AS7" s="316" t="s">
        <v>44</v>
      </c>
      <c r="AT7" s="106" t="s">
        <v>42</v>
      </c>
      <c r="AU7" s="106" t="s">
        <v>45</v>
      </c>
      <c r="AV7" s="408" t="s">
        <v>10</v>
      </c>
      <c r="AW7" s="344" t="s">
        <v>1780</v>
      </c>
      <c r="AX7" s="315">
        <v>15668</v>
      </c>
      <c r="AY7" s="345">
        <v>9</v>
      </c>
      <c r="AZ7" s="245" t="s">
        <v>1858</v>
      </c>
      <c r="BA7" s="179" t="s">
        <v>2643</v>
      </c>
      <c r="BB7" s="179" t="s">
        <v>2525</v>
      </c>
    </row>
    <row r="8" spans="1:54" ht="15.75">
      <c r="A8" s="316" t="s">
        <v>46</v>
      </c>
      <c r="B8" s="106" t="s">
        <v>47</v>
      </c>
      <c r="C8" s="106" t="s">
        <v>48</v>
      </c>
      <c r="D8" s="408" t="s">
        <v>3</v>
      </c>
      <c r="E8" s="344" t="s">
        <v>1780</v>
      </c>
      <c r="F8" s="315">
        <v>13051</v>
      </c>
      <c r="G8" s="345">
        <v>12</v>
      </c>
      <c r="H8" s="245" t="s">
        <v>1859</v>
      </c>
      <c r="I8" s="179" t="s">
        <v>2644</v>
      </c>
      <c r="J8" s="179" t="s">
        <v>2577</v>
      </c>
      <c r="K8" s="158">
        <v>8</v>
      </c>
      <c r="L8" s="1" t="b">
        <f t="shared" si="43"/>
        <v>1</v>
      </c>
      <c r="M8" s="1" t="b">
        <f t="shared" si="44"/>
        <v>1</v>
      </c>
      <c r="N8" s="1" t="b">
        <f t="shared" si="45"/>
        <v>1</v>
      </c>
      <c r="O8" s="1" t="b">
        <f t="shared" si="46"/>
        <v>1</v>
      </c>
      <c r="P8" s="1" t="b">
        <f t="shared" si="47"/>
        <v>1</v>
      </c>
      <c r="Q8" s="1" t="b">
        <f t="shared" si="48"/>
        <v>1</v>
      </c>
      <c r="R8" s="1" t="b">
        <f t="shared" si="49"/>
        <v>1</v>
      </c>
      <c r="S8" s="1" t="b">
        <f t="shared" si="50"/>
        <v>1</v>
      </c>
      <c r="T8" s="1" t="b">
        <f t="shared" si="51"/>
        <v>1</v>
      </c>
      <c r="U8" s="1" t="b">
        <f t="shared" si="52"/>
        <v>1</v>
      </c>
      <c r="W8" s="316" t="s">
        <v>46</v>
      </c>
      <c r="X8" s="106" t="s">
        <v>47</v>
      </c>
      <c r="Y8" s="106" t="s">
        <v>48</v>
      </c>
      <c r="Z8" s="408" t="s">
        <v>3</v>
      </c>
      <c r="AA8" s="344" t="s">
        <v>1780</v>
      </c>
      <c r="AB8" s="315">
        <v>13051</v>
      </c>
      <c r="AC8" s="345">
        <v>12</v>
      </c>
      <c r="AD8" s="245" t="s">
        <v>1859</v>
      </c>
      <c r="AE8" s="179" t="s">
        <v>2644</v>
      </c>
      <c r="AF8" s="179" t="s">
        <v>2577</v>
      </c>
      <c r="AH8" s="159" t="b">
        <f t="shared" si="33"/>
        <v>1</v>
      </c>
      <c r="AI8" s="1" t="b">
        <f t="shared" si="34"/>
        <v>1</v>
      </c>
      <c r="AJ8" s="1" t="b">
        <f t="shared" si="35"/>
        <v>1</v>
      </c>
      <c r="AK8" s="1" t="b">
        <f t="shared" si="36"/>
        <v>1</v>
      </c>
      <c r="AL8" s="1" t="b">
        <f t="shared" si="37"/>
        <v>1</v>
      </c>
      <c r="AM8" s="1" t="b">
        <f t="shared" si="38"/>
        <v>1</v>
      </c>
      <c r="AN8" s="1" t="b">
        <f t="shared" si="39"/>
        <v>1</v>
      </c>
      <c r="AO8" s="1" t="b">
        <f t="shared" si="40"/>
        <v>1</v>
      </c>
      <c r="AP8" s="1" t="b">
        <f t="shared" si="41"/>
        <v>1</v>
      </c>
      <c r="AQ8" s="1" t="b">
        <f t="shared" si="42"/>
        <v>1</v>
      </c>
      <c r="AS8" s="316" t="s">
        <v>46</v>
      </c>
      <c r="AT8" s="106" t="s">
        <v>47</v>
      </c>
      <c r="AU8" s="106" t="s">
        <v>48</v>
      </c>
      <c r="AV8" s="408" t="s">
        <v>3</v>
      </c>
      <c r="AW8" s="344" t="s">
        <v>1780</v>
      </c>
      <c r="AX8" s="315">
        <v>13051</v>
      </c>
      <c r="AY8" s="345">
        <v>12</v>
      </c>
      <c r="AZ8" s="245" t="s">
        <v>1859</v>
      </c>
      <c r="BA8" s="179" t="s">
        <v>2644</v>
      </c>
      <c r="BB8" s="179" t="s">
        <v>2577</v>
      </c>
    </row>
    <row r="9" spans="1:54" ht="15.75">
      <c r="A9" s="316" t="s">
        <v>49</v>
      </c>
      <c r="B9" s="106" t="s">
        <v>50</v>
      </c>
      <c r="C9" s="106" t="s">
        <v>51</v>
      </c>
      <c r="D9" s="408" t="s">
        <v>10</v>
      </c>
      <c r="E9" s="344" t="s">
        <v>1780</v>
      </c>
      <c r="F9" s="315">
        <v>14975</v>
      </c>
      <c r="G9" s="345">
        <v>9</v>
      </c>
      <c r="H9" s="245" t="s">
        <v>1858</v>
      </c>
      <c r="I9" s="179" t="s">
        <v>2643</v>
      </c>
      <c r="J9" s="179" t="s">
        <v>2577</v>
      </c>
      <c r="K9" s="158">
        <v>9</v>
      </c>
      <c r="L9" s="1" t="b">
        <f t="shared" si="43"/>
        <v>1</v>
      </c>
      <c r="M9" s="1" t="b">
        <f t="shared" si="44"/>
        <v>1</v>
      </c>
      <c r="N9" s="1" t="b">
        <f t="shared" si="45"/>
        <v>1</v>
      </c>
      <c r="O9" s="1" t="b">
        <f t="shared" si="46"/>
        <v>1</v>
      </c>
      <c r="P9" s="1" t="b">
        <f t="shared" si="47"/>
        <v>1</v>
      </c>
      <c r="Q9" s="1" t="b">
        <f t="shared" si="48"/>
        <v>1</v>
      </c>
      <c r="R9" s="1" t="b">
        <f t="shared" si="49"/>
        <v>1</v>
      </c>
      <c r="S9" s="1" t="b">
        <f t="shared" si="50"/>
        <v>1</v>
      </c>
      <c r="T9" s="1" t="b">
        <f t="shared" si="51"/>
        <v>1</v>
      </c>
      <c r="U9" s="1" t="b">
        <f t="shared" si="52"/>
        <v>1</v>
      </c>
      <c r="W9" s="316" t="s">
        <v>49</v>
      </c>
      <c r="X9" s="106" t="s">
        <v>50</v>
      </c>
      <c r="Y9" s="106" t="s">
        <v>51</v>
      </c>
      <c r="Z9" s="408" t="s">
        <v>10</v>
      </c>
      <c r="AA9" s="344" t="s">
        <v>1780</v>
      </c>
      <c r="AB9" s="315">
        <v>14975</v>
      </c>
      <c r="AC9" s="345">
        <v>9</v>
      </c>
      <c r="AD9" s="245" t="s">
        <v>1858</v>
      </c>
      <c r="AE9" s="179" t="s">
        <v>2643</v>
      </c>
      <c r="AF9" s="179" t="s">
        <v>2577</v>
      </c>
      <c r="AH9" s="159" t="b">
        <f t="shared" ref="AH9:AH72" si="53">W9=AS9</f>
        <v>1</v>
      </c>
      <c r="AI9" s="1" t="b">
        <f t="shared" ref="AI9:AI72" si="54">X9=AT9</f>
        <v>1</v>
      </c>
      <c r="AJ9" s="1" t="b">
        <f t="shared" ref="AJ9:AJ72" si="55">Y9=AU9</f>
        <v>1</v>
      </c>
      <c r="AK9" s="1" t="b">
        <f t="shared" ref="AK9:AK72" si="56">Z9=AV9</f>
        <v>1</v>
      </c>
      <c r="AL9" s="1" t="b">
        <f t="shared" ref="AL9:AL72" si="57">AA9=AW9</f>
        <v>1</v>
      </c>
      <c r="AM9" s="1" t="b">
        <f t="shared" ref="AM9:AM72" si="58">AB9=AX9</f>
        <v>1</v>
      </c>
      <c r="AN9" s="1" t="b">
        <f t="shared" ref="AN9:AN72" si="59">AC9=AY9</f>
        <v>1</v>
      </c>
      <c r="AO9" s="1" t="b">
        <f t="shared" ref="AO9:AO72" si="60">AD9=AZ9</f>
        <v>1</v>
      </c>
      <c r="AP9" s="1" t="b">
        <f t="shared" ref="AP9:AP72" si="61">AE9=BA9</f>
        <v>1</v>
      </c>
      <c r="AQ9" s="1" t="b">
        <f t="shared" ref="AQ9:AQ72" si="62">AF9=BB9</f>
        <v>1</v>
      </c>
      <c r="AS9" s="316" t="s">
        <v>49</v>
      </c>
      <c r="AT9" s="106" t="s">
        <v>50</v>
      </c>
      <c r="AU9" s="106" t="s">
        <v>51</v>
      </c>
      <c r="AV9" s="408" t="s">
        <v>10</v>
      </c>
      <c r="AW9" s="344" t="s">
        <v>1780</v>
      </c>
      <c r="AX9" s="315">
        <v>14975</v>
      </c>
      <c r="AY9" s="345">
        <v>9</v>
      </c>
      <c r="AZ9" s="245" t="s">
        <v>1858</v>
      </c>
      <c r="BA9" s="179" t="s">
        <v>2643</v>
      </c>
      <c r="BB9" s="179" t="s">
        <v>2577</v>
      </c>
    </row>
    <row r="10" spans="1:54" ht="15.75">
      <c r="A10" s="316" t="s">
        <v>52</v>
      </c>
      <c r="B10" s="106" t="s">
        <v>50</v>
      </c>
      <c r="C10" s="106" t="s">
        <v>53</v>
      </c>
      <c r="D10" s="408" t="s">
        <v>3</v>
      </c>
      <c r="E10" s="344" t="s">
        <v>1780</v>
      </c>
      <c r="F10" s="315">
        <v>13234</v>
      </c>
      <c r="G10" s="345">
        <v>8</v>
      </c>
      <c r="H10" s="245" t="s">
        <v>1858</v>
      </c>
      <c r="I10" s="179" t="s">
        <v>2644</v>
      </c>
      <c r="J10" s="179" t="s">
        <v>2577</v>
      </c>
      <c r="K10" s="158">
        <v>10</v>
      </c>
      <c r="L10" s="1" t="b">
        <f t="shared" si="43"/>
        <v>1</v>
      </c>
      <c r="M10" s="1" t="b">
        <f t="shared" si="44"/>
        <v>1</v>
      </c>
      <c r="N10" s="1" t="b">
        <f t="shared" si="45"/>
        <v>1</v>
      </c>
      <c r="O10" s="1" t="b">
        <f t="shared" si="46"/>
        <v>1</v>
      </c>
      <c r="P10" s="1" t="b">
        <f t="shared" si="47"/>
        <v>1</v>
      </c>
      <c r="Q10" s="1" t="b">
        <f t="shared" si="48"/>
        <v>1</v>
      </c>
      <c r="R10" s="1" t="b">
        <f t="shared" si="49"/>
        <v>1</v>
      </c>
      <c r="S10" s="1" t="b">
        <f t="shared" si="50"/>
        <v>1</v>
      </c>
      <c r="T10" s="1" t="b">
        <f t="shared" si="51"/>
        <v>1</v>
      </c>
      <c r="U10" s="1" t="b">
        <f t="shared" si="52"/>
        <v>1</v>
      </c>
      <c r="W10" s="316" t="s">
        <v>52</v>
      </c>
      <c r="X10" s="106" t="s">
        <v>50</v>
      </c>
      <c r="Y10" s="106" t="s">
        <v>53</v>
      </c>
      <c r="Z10" s="408" t="s">
        <v>3</v>
      </c>
      <c r="AA10" s="344" t="s">
        <v>1780</v>
      </c>
      <c r="AB10" s="315">
        <v>13234</v>
      </c>
      <c r="AC10" s="345">
        <v>8</v>
      </c>
      <c r="AD10" s="245" t="s">
        <v>1858</v>
      </c>
      <c r="AE10" s="179" t="s">
        <v>2644</v>
      </c>
      <c r="AF10" s="179" t="s">
        <v>2577</v>
      </c>
      <c r="AH10" s="159" t="b">
        <f t="shared" si="53"/>
        <v>1</v>
      </c>
      <c r="AI10" s="1" t="b">
        <f t="shared" si="54"/>
        <v>1</v>
      </c>
      <c r="AJ10" s="1" t="b">
        <f t="shared" si="55"/>
        <v>1</v>
      </c>
      <c r="AK10" s="1" t="b">
        <f t="shared" si="56"/>
        <v>1</v>
      </c>
      <c r="AL10" s="1" t="b">
        <f t="shared" si="57"/>
        <v>1</v>
      </c>
      <c r="AM10" s="1" t="b">
        <f t="shared" si="58"/>
        <v>1</v>
      </c>
      <c r="AN10" s="1" t="b">
        <f t="shared" si="59"/>
        <v>1</v>
      </c>
      <c r="AO10" s="1" t="b">
        <f t="shared" si="60"/>
        <v>1</v>
      </c>
      <c r="AP10" s="1" t="b">
        <f t="shared" si="61"/>
        <v>1</v>
      </c>
      <c r="AQ10" s="1" t="b">
        <f t="shared" si="62"/>
        <v>1</v>
      </c>
      <c r="AS10" s="316" t="s">
        <v>52</v>
      </c>
      <c r="AT10" s="106" t="s">
        <v>50</v>
      </c>
      <c r="AU10" s="106" t="s">
        <v>53</v>
      </c>
      <c r="AV10" s="408" t="s">
        <v>3</v>
      </c>
      <c r="AW10" s="344" t="s">
        <v>1780</v>
      </c>
      <c r="AX10" s="315">
        <v>13234</v>
      </c>
      <c r="AY10" s="345">
        <v>8</v>
      </c>
      <c r="AZ10" s="245" t="s">
        <v>1858</v>
      </c>
      <c r="BA10" s="179" t="s">
        <v>2644</v>
      </c>
      <c r="BB10" s="179" t="s">
        <v>2577</v>
      </c>
    </row>
    <row r="11" spans="1:54" ht="15.75">
      <c r="A11" s="316" t="s">
        <v>66</v>
      </c>
      <c r="B11" s="106" t="s">
        <v>38</v>
      </c>
      <c r="C11" s="106" t="s">
        <v>67</v>
      </c>
      <c r="D11" s="408" t="s">
        <v>10</v>
      </c>
      <c r="E11" s="344" t="s">
        <v>1780</v>
      </c>
      <c r="F11" s="315">
        <v>15977</v>
      </c>
      <c r="G11" s="345">
        <v>5</v>
      </c>
      <c r="H11" s="245" t="s">
        <v>1857</v>
      </c>
      <c r="I11" s="179" t="s">
        <v>2643</v>
      </c>
      <c r="J11" s="179" t="s">
        <v>2525</v>
      </c>
      <c r="K11" s="158">
        <v>11</v>
      </c>
      <c r="L11" s="1" t="b">
        <f t="shared" si="43"/>
        <v>1</v>
      </c>
      <c r="M11" s="1" t="b">
        <f t="shared" si="44"/>
        <v>1</v>
      </c>
      <c r="N11" s="1" t="b">
        <f t="shared" si="45"/>
        <v>1</v>
      </c>
      <c r="O11" s="1" t="b">
        <f t="shared" si="46"/>
        <v>1</v>
      </c>
      <c r="P11" s="1" t="b">
        <f t="shared" si="47"/>
        <v>1</v>
      </c>
      <c r="Q11" s="1" t="b">
        <f t="shared" si="48"/>
        <v>1</v>
      </c>
      <c r="R11" s="1" t="b">
        <f t="shared" si="49"/>
        <v>1</v>
      </c>
      <c r="S11" s="1" t="b">
        <f t="shared" si="50"/>
        <v>1</v>
      </c>
      <c r="T11" s="1" t="b">
        <f t="shared" si="51"/>
        <v>1</v>
      </c>
      <c r="U11" s="1" t="b">
        <f t="shared" si="52"/>
        <v>1</v>
      </c>
      <c r="W11" s="316" t="s">
        <v>66</v>
      </c>
      <c r="X11" s="106" t="s">
        <v>38</v>
      </c>
      <c r="Y11" s="106" t="s">
        <v>67</v>
      </c>
      <c r="Z11" s="408" t="s">
        <v>10</v>
      </c>
      <c r="AA11" s="344" t="s">
        <v>1780</v>
      </c>
      <c r="AB11" s="315">
        <v>15977</v>
      </c>
      <c r="AC11" s="345">
        <v>5</v>
      </c>
      <c r="AD11" s="245" t="s">
        <v>1857</v>
      </c>
      <c r="AE11" s="179" t="s">
        <v>2643</v>
      </c>
      <c r="AF11" s="179" t="s">
        <v>2525</v>
      </c>
      <c r="AH11" s="159" t="b">
        <f t="shared" si="53"/>
        <v>1</v>
      </c>
      <c r="AI11" s="1" t="b">
        <f t="shared" si="54"/>
        <v>1</v>
      </c>
      <c r="AJ11" s="1" t="b">
        <f t="shared" si="55"/>
        <v>1</v>
      </c>
      <c r="AK11" s="1" t="b">
        <f t="shared" si="56"/>
        <v>1</v>
      </c>
      <c r="AL11" s="1" t="b">
        <f t="shared" si="57"/>
        <v>1</v>
      </c>
      <c r="AM11" s="1" t="b">
        <f t="shared" si="58"/>
        <v>1</v>
      </c>
      <c r="AN11" s="1" t="b">
        <f t="shared" si="59"/>
        <v>1</v>
      </c>
      <c r="AO11" s="1" t="b">
        <f t="shared" si="60"/>
        <v>1</v>
      </c>
      <c r="AP11" s="1" t="b">
        <f t="shared" si="61"/>
        <v>1</v>
      </c>
      <c r="AQ11" s="1" t="b">
        <f t="shared" si="62"/>
        <v>1</v>
      </c>
      <c r="AS11" s="316" t="s">
        <v>66</v>
      </c>
      <c r="AT11" s="106" t="s">
        <v>38</v>
      </c>
      <c r="AU11" s="106" t="s">
        <v>67</v>
      </c>
      <c r="AV11" s="408" t="s">
        <v>10</v>
      </c>
      <c r="AW11" s="344" t="s">
        <v>1780</v>
      </c>
      <c r="AX11" s="315">
        <v>15977</v>
      </c>
      <c r="AY11" s="345">
        <v>5</v>
      </c>
      <c r="AZ11" s="245" t="s">
        <v>1857</v>
      </c>
      <c r="BA11" s="179" t="s">
        <v>2643</v>
      </c>
      <c r="BB11" s="179" t="s">
        <v>2525</v>
      </c>
    </row>
    <row r="12" spans="1:54" ht="15.75">
      <c r="A12" s="316" t="s">
        <v>1458</v>
      </c>
      <c r="B12" s="106" t="s">
        <v>2645</v>
      </c>
      <c r="C12" s="106" t="s">
        <v>2646</v>
      </c>
      <c r="D12" s="408" t="s">
        <v>3</v>
      </c>
      <c r="E12" s="344" t="s">
        <v>1780</v>
      </c>
      <c r="F12" s="315">
        <v>16003</v>
      </c>
      <c r="G12" s="345">
        <v>12</v>
      </c>
      <c r="H12" s="245" t="s">
        <v>1859</v>
      </c>
      <c r="I12" s="179" t="s">
        <v>2643</v>
      </c>
      <c r="J12" s="179" t="s">
        <v>2525</v>
      </c>
      <c r="K12" s="158">
        <v>12</v>
      </c>
      <c r="L12" s="1" t="b">
        <f t="shared" si="43"/>
        <v>1</v>
      </c>
      <c r="M12" s="1" t="b">
        <f t="shared" si="44"/>
        <v>1</v>
      </c>
      <c r="N12" s="1" t="b">
        <f t="shared" si="45"/>
        <v>1</v>
      </c>
      <c r="O12" s="1" t="b">
        <f t="shared" si="46"/>
        <v>1</v>
      </c>
      <c r="P12" s="1" t="b">
        <f t="shared" si="47"/>
        <v>1</v>
      </c>
      <c r="Q12" s="1" t="b">
        <f t="shared" si="48"/>
        <v>1</v>
      </c>
      <c r="R12" s="1" t="b">
        <f t="shared" si="49"/>
        <v>1</v>
      </c>
      <c r="S12" s="1" t="b">
        <f t="shared" si="50"/>
        <v>1</v>
      </c>
      <c r="T12" s="1" t="b">
        <f t="shared" si="51"/>
        <v>1</v>
      </c>
      <c r="U12" s="1" t="b">
        <f t="shared" si="52"/>
        <v>1</v>
      </c>
      <c r="W12" s="316" t="s">
        <v>1458</v>
      </c>
      <c r="X12" s="106" t="s">
        <v>2645</v>
      </c>
      <c r="Y12" s="106" t="s">
        <v>2646</v>
      </c>
      <c r="Z12" s="408" t="s">
        <v>3</v>
      </c>
      <c r="AA12" s="344" t="s">
        <v>1780</v>
      </c>
      <c r="AB12" s="315">
        <v>16003</v>
      </c>
      <c r="AC12" s="345">
        <v>12</v>
      </c>
      <c r="AD12" s="245" t="s">
        <v>1859</v>
      </c>
      <c r="AE12" s="179" t="s">
        <v>2643</v>
      </c>
      <c r="AF12" s="179" t="s">
        <v>2525</v>
      </c>
      <c r="AH12" s="159" t="b">
        <f t="shared" si="53"/>
        <v>1</v>
      </c>
      <c r="AI12" s="1" t="b">
        <f t="shared" si="54"/>
        <v>1</v>
      </c>
      <c r="AJ12" s="1" t="b">
        <f t="shared" si="55"/>
        <v>1</v>
      </c>
      <c r="AK12" s="1" t="b">
        <f t="shared" si="56"/>
        <v>1</v>
      </c>
      <c r="AL12" s="1" t="b">
        <f t="shared" si="57"/>
        <v>1</v>
      </c>
      <c r="AM12" s="1" t="b">
        <f t="shared" si="58"/>
        <v>1</v>
      </c>
      <c r="AN12" s="1" t="b">
        <f t="shared" si="59"/>
        <v>1</v>
      </c>
      <c r="AO12" s="1" t="b">
        <f t="shared" si="60"/>
        <v>1</v>
      </c>
      <c r="AP12" s="1" t="b">
        <f t="shared" si="61"/>
        <v>1</v>
      </c>
      <c r="AQ12" s="1" t="b">
        <f t="shared" si="62"/>
        <v>1</v>
      </c>
      <c r="AS12" s="316" t="s">
        <v>1458</v>
      </c>
      <c r="AT12" s="106" t="s">
        <v>2645</v>
      </c>
      <c r="AU12" s="106" t="s">
        <v>2646</v>
      </c>
      <c r="AV12" s="408" t="s">
        <v>3</v>
      </c>
      <c r="AW12" s="344" t="s">
        <v>1780</v>
      </c>
      <c r="AX12" s="315">
        <v>16003</v>
      </c>
      <c r="AY12" s="345">
        <v>12</v>
      </c>
      <c r="AZ12" s="245" t="s">
        <v>1859</v>
      </c>
      <c r="BA12" s="179" t="s">
        <v>2643</v>
      </c>
      <c r="BB12" s="179" t="s">
        <v>2525</v>
      </c>
    </row>
    <row r="13" spans="1:54" ht="15.75">
      <c r="A13" s="316" t="s">
        <v>1459</v>
      </c>
      <c r="B13" s="105" t="s">
        <v>2647</v>
      </c>
      <c r="C13" s="105" t="s">
        <v>2648</v>
      </c>
      <c r="D13" s="1" t="s">
        <v>10</v>
      </c>
      <c r="E13" s="344" t="s">
        <v>1780</v>
      </c>
      <c r="F13" s="337">
        <v>23097</v>
      </c>
      <c r="G13" s="345">
        <v>12</v>
      </c>
      <c r="H13" s="245" t="s">
        <v>1859</v>
      </c>
      <c r="I13" s="179" t="s">
        <v>2643</v>
      </c>
      <c r="J13" s="179" t="s">
        <v>2476</v>
      </c>
      <c r="K13" s="158">
        <v>13</v>
      </c>
      <c r="L13" s="1" t="b">
        <f t="shared" si="43"/>
        <v>1</v>
      </c>
      <c r="M13" s="1" t="b">
        <f t="shared" si="44"/>
        <v>1</v>
      </c>
      <c r="N13" s="1" t="b">
        <f t="shared" si="45"/>
        <v>1</v>
      </c>
      <c r="O13" s="1" t="b">
        <f t="shared" si="46"/>
        <v>1</v>
      </c>
      <c r="P13" s="1" t="b">
        <f t="shared" si="47"/>
        <v>1</v>
      </c>
      <c r="Q13" s="1" t="b">
        <f t="shared" si="48"/>
        <v>1</v>
      </c>
      <c r="R13" s="1" t="b">
        <f t="shared" si="49"/>
        <v>1</v>
      </c>
      <c r="S13" s="1" t="b">
        <f t="shared" si="50"/>
        <v>1</v>
      </c>
      <c r="T13" s="1" t="b">
        <f t="shared" si="51"/>
        <v>1</v>
      </c>
      <c r="U13" s="1" t="b">
        <f t="shared" si="52"/>
        <v>1</v>
      </c>
      <c r="W13" s="316" t="s">
        <v>1459</v>
      </c>
      <c r="X13" s="105" t="s">
        <v>2647</v>
      </c>
      <c r="Y13" s="105" t="s">
        <v>2648</v>
      </c>
      <c r="Z13" s="1" t="s">
        <v>10</v>
      </c>
      <c r="AA13" s="344" t="s">
        <v>1780</v>
      </c>
      <c r="AB13" s="337">
        <v>23097</v>
      </c>
      <c r="AC13" s="345">
        <v>12</v>
      </c>
      <c r="AD13" s="245" t="s">
        <v>1859</v>
      </c>
      <c r="AE13" s="179" t="s">
        <v>2643</v>
      </c>
      <c r="AF13" s="179" t="s">
        <v>2476</v>
      </c>
      <c r="AH13" s="159" t="b">
        <f t="shared" si="53"/>
        <v>1</v>
      </c>
      <c r="AI13" s="1" t="b">
        <f t="shared" si="54"/>
        <v>1</v>
      </c>
      <c r="AJ13" s="1" t="b">
        <f t="shared" si="55"/>
        <v>1</v>
      </c>
      <c r="AK13" s="1" t="b">
        <f t="shared" si="56"/>
        <v>1</v>
      </c>
      <c r="AL13" s="1" t="b">
        <f t="shared" si="57"/>
        <v>1</v>
      </c>
      <c r="AM13" s="1" t="b">
        <f t="shared" si="58"/>
        <v>1</v>
      </c>
      <c r="AN13" s="1" t="b">
        <f t="shared" si="59"/>
        <v>1</v>
      </c>
      <c r="AO13" s="1" t="b">
        <f t="shared" si="60"/>
        <v>1</v>
      </c>
      <c r="AP13" s="1" t="b">
        <f t="shared" si="61"/>
        <v>1</v>
      </c>
      <c r="AQ13" s="1" t="b">
        <f t="shared" si="62"/>
        <v>1</v>
      </c>
      <c r="AS13" s="316" t="s">
        <v>1459</v>
      </c>
      <c r="AT13" s="105" t="s">
        <v>2647</v>
      </c>
      <c r="AU13" s="105" t="s">
        <v>2648</v>
      </c>
      <c r="AV13" s="1" t="s">
        <v>10</v>
      </c>
      <c r="AW13" s="344" t="s">
        <v>1780</v>
      </c>
      <c r="AX13" s="337">
        <v>23097</v>
      </c>
      <c r="AY13" s="345">
        <v>12</v>
      </c>
      <c r="AZ13" s="245" t="s">
        <v>1859</v>
      </c>
      <c r="BA13" s="179" t="s">
        <v>2643</v>
      </c>
      <c r="BB13" s="179" t="s">
        <v>2476</v>
      </c>
    </row>
    <row r="14" spans="1:54" ht="15.75">
      <c r="A14" s="316" t="s">
        <v>1460</v>
      </c>
      <c r="B14" s="105" t="s">
        <v>2649</v>
      </c>
      <c r="C14" s="105" t="s">
        <v>2650</v>
      </c>
      <c r="D14" s="1" t="s">
        <v>10</v>
      </c>
      <c r="E14" s="344" t="s">
        <v>1780</v>
      </c>
      <c r="F14" s="315">
        <v>30851</v>
      </c>
      <c r="G14" s="345">
        <v>12</v>
      </c>
      <c r="H14" s="245" t="s">
        <v>1859</v>
      </c>
      <c r="I14" s="179" t="s">
        <v>2643</v>
      </c>
      <c r="J14" s="179" t="s">
        <v>2476</v>
      </c>
      <c r="K14" s="158">
        <v>14</v>
      </c>
      <c r="L14" s="1" t="b">
        <f t="shared" si="43"/>
        <v>1</v>
      </c>
      <c r="M14" s="1" t="b">
        <f t="shared" si="44"/>
        <v>1</v>
      </c>
      <c r="N14" s="1" t="b">
        <f t="shared" si="45"/>
        <v>1</v>
      </c>
      <c r="O14" s="1" t="b">
        <f t="shared" si="46"/>
        <v>1</v>
      </c>
      <c r="P14" s="1" t="b">
        <f t="shared" si="47"/>
        <v>1</v>
      </c>
      <c r="Q14" s="1" t="b">
        <f t="shared" si="48"/>
        <v>1</v>
      </c>
      <c r="R14" s="1" t="b">
        <f t="shared" si="49"/>
        <v>1</v>
      </c>
      <c r="S14" s="1" t="b">
        <f t="shared" si="50"/>
        <v>1</v>
      </c>
      <c r="T14" s="1" t="b">
        <f t="shared" si="51"/>
        <v>1</v>
      </c>
      <c r="U14" s="1" t="b">
        <f t="shared" si="52"/>
        <v>1</v>
      </c>
      <c r="W14" s="316" t="s">
        <v>1460</v>
      </c>
      <c r="X14" s="105" t="s">
        <v>2649</v>
      </c>
      <c r="Y14" s="105" t="s">
        <v>2650</v>
      </c>
      <c r="Z14" s="1" t="s">
        <v>10</v>
      </c>
      <c r="AA14" s="344" t="s">
        <v>1780</v>
      </c>
      <c r="AB14" s="315">
        <v>30851</v>
      </c>
      <c r="AC14" s="345">
        <v>12</v>
      </c>
      <c r="AD14" s="245" t="s">
        <v>1859</v>
      </c>
      <c r="AE14" s="179" t="s">
        <v>2643</v>
      </c>
      <c r="AF14" s="179" t="s">
        <v>2476</v>
      </c>
      <c r="AH14" s="159" t="b">
        <f t="shared" si="53"/>
        <v>1</v>
      </c>
      <c r="AI14" s="1" t="b">
        <f t="shared" si="54"/>
        <v>1</v>
      </c>
      <c r="AJ14" s="1" t="b">
        <f t="shared" si="55"/>
        <v>1</v>
      </c>
      <c r="AK14" s="1" t="b">
        <f t="shared" si="56"/>
        <v>1</v>
      </c>
      <c r="AL14" s="1" t="b">
        <f t="shared" si="57"/>
        <v>1</v>
      </c>
      <c r="AM14" s="1" t="b">
        <f t="shared" si="58"/>
        <v>1</v>
      </c>
      <c r="AN14" s="1" t="b">
        <f t="shared" si="59"/>
        <v>1</v>
      </c>
      <c r="AO14" s="1" t="b">
        <f t="shared" si="60"/>
        <v>1</v>
      </c>
      <c r="AP14" s="1" t="b">
        <f t="shared" si="61"/>
        <v>1</v>
      </c>
      <c r="AQ14" s="1" t="b">
        <f t="shared" si="62"/>
        <v>1</v>
      </c>
      <c r="AS14" s="316" t="s">
        <v>1460</v>
      </c>
      <c r="AT14" s="105" t="s">
        <v>2649</v>
      </c>
      <c r="AU14" s="105" t="s">
        <v>2650</v>
      </c>
      <c r="AV14" s="1" t="s">
        <v>10</v>
      </c>
      <c r="AW14" s="344" t="s">
        <v>1780</v>
      </c>
      <c r="AX14" s="315">
        <v>30851</v>
      </c>
      <c r="AY14" s="345">
        <v>12</v>
      </c>
      <c r="AZ14" s="245" t="s">
        <v>1859</v>
      </c>
      <c r="BA14" s="179" t="s">
        <v>2643</v>
      </c>
      <c r="BB14" s="179" t="s">
        <v>2476</v>
      </c>
    </row>
    <row r="15" spans="1:54" ht="15.75">
      <c r="A15" s="316" t="s">
        <v>1461</v>
      </c>
      <c r="B15" s="106" t="s">
        <v>2645</v>
      </c>
      <c r="C15" s="106" t="s">
        <v>109</v>
      </c>
      <c r="D15" s="408" t="s">
        <v>10</v>
      </c>
      <c r="E15" s="344" t="s">
        <v>1780</v>
      </c>
      <c r="F15" s="315">
        <v>17648</v>
      </c>
      <c r="G15" s="345">
        <v>12</v>
      </c>
      <c r="H15" s="245" t="s">
        <v>1859</v>
      </c>
      <c r="I15" s="179" t="s">
        <v>2643</v>
      </c>
      <c r="J15" s="179" t="s">
        <v>2525</v>
      </c>
      <c r="K15" s="158">
        <v>15</v>
      </c>
      <c r="L15" s="1" t="b">
        <f t="shared" si="43"/>
        <v>1</v>
      </c>
      <c r="M15" s="1" t="b">
        <f t="shared" si="44"/>
        <v>1</v>
      </c>
      <c r="N15" s="1" t="b">
        <f t="shared" si="45"/>
        <v>1</v>
      </c>
      <c r="O15" s="1" t="b">
        <f t="shared" si="46"/>
        <v>1</v>
      </c>
      <c r="P15" s="1" t="b">
        <f t="shared" si="47"/>
        <v>1</v>
      </c>
      <c r="Q15" s="1" t="b">
        <f t="shared" si="48"/>
        <v>1</v>
      </c>
      <c r="R15" s="1" t="b">
        <f t="shared" si="49"/>
        <v>1</v>
      </c>
      <c r="S15" s="1" t="b">
        <f t="shared" si="50"/>
        <v>1</v>
      </c>
      <c r="T15" s="1" t="b">
        <f t="shared" si="51"/>
        <v>1</v>
      </c>
      <c r="U15" s="1" t="b">
        <f t="shared" si="52"/>
        <v>1</v>
      </c>
      <c r="W15" s="316" t="s">
        <v>1461</v>
      </c>
      <c r="X15" s="106" t="s">
        <v>2645</v>
      </c>
      <c r="Y15" s="106" t="s">
        <v>109</v>
      </c>
      <c r="Z15" s="408" t="s">
        <v>10</v>
      </c>
      <c r="AA15" s="344" t="s">
        <v>1780</v>
      </c>
      <c r="AB15" s="315">
        <v>17648</v>
      </c>
      <c r="AC15" s="345">
        <v>12</v>
      </c>
      <c r="AD15" s="245" t="s">
        <v>1859</v>
      </c>
      <c r="AE15" s="179" t="s">
        <v>2643</v>
      </c>
      <c r="AF15" s="179" t="s">
        <v>2525</v>
      </c>
      <c r="AH15" s="159" t="b">
        <f t="shared" si="53"/>
        <v>1</v>
      </c>
      <c r="AI15" s="1" t="b">
        <f t="shared" si="54"/>
        <v>1</v>
      </c>
      <c r="AJ15" s="1" t="b">
        <f t="shared" si="55"/>
        <v>1</v>
      </c>
      <c r="AK15" s="1" t="b">
        <f t="shared" si="56"/>
        <v>1</v>
      </c>
      <c r="AL15" s="1" t="b">
        <f t="shared" si="57"/>
        <v>1</v>
      </c>
      <c r="AM15" s="1" t="b">
        <f t="shared" si="58"/>
        <v>1</v>
      </c>
      <c r="AN15" s="1" t="b">
        <f t="shared" si="59"/>
        <v>1</v>
      </c>
      <c r="AO15" s="1" t="b">
        <f t="shared" si="60"/>
        <v>1</v>
      </c>
      <c r="AP15" s="1" t="b">
        <f t="shared" si="61"/>
        <v>1</v>
      </c>
      <c r="AQ15" s="1" t="b">
        <f t="shared" si="62"/>
        <v>1</v>
      </c>
      <c r="AS15" s="316" t="s">
        <v>1461</v>
      </c>
      <c r="AT15" s="106" t="s">
        <v>2645</v>
      </c>
      <c r="AU15" s="106" t="s">
        <v>109</v>
      </c>
      <c r="AV15" s="408" t="s">
        <v>10</v>
      </c>
      <c r="AW15" s="344" t="s">
        <v>1780</v>
      </c>
      <c r="AX15" s="315">
        <v>17648</v>
      </c>
      <c r="AY15" s="345">
        <v>12</v>
      </c>
      <c r="AZ15" s="245" t="s">
        <v>1859</v>
      </c>
      <c r="BA15" s="179" t="s">
        <v>2643</v>
      </c>
      <c r="BB15" s="179" t="s">
        <v>2525</v>
      </c>
    </row>
    <row r="16" spans="1:54" ht="15.75">
      <c r="A16" s="316" t="s">
        <v>1462</v>
      </c>
      <c r="B16" s="106" t="s">
        <v>2651</v>
      </c>
      <c r="C16" s="106" t="s">
        <v>2652</v>
      </c>
      <c r="D16" s="408" t="s">
        <v>3</v>
      </c>
      <c r="E16" s="344" t="s">
        <v>1780</v>
      </c>
      <c r="F16" s="315">
        <v>26227</v>
      </c>
      <c r="G16" s="345">
        <v>12</v>
      </c>
      <c r="H16" s="245" t="s">
        <v>1859</v>
      </c>
      <c r="I16" s="179" t="s">
        <v>2643</v>
      </c>
      <c r="J16" s="179" t="s">
        <v>2476</v>
      </c>
      <c r="K16" s="158">
        <v>16</v>
      </c>
      <c r="L16" s="1" t="b">
        <f t="shared" si="43"/>
        <v>1</v>
      </c>
      <c r="M16" s="1" t="b">
        <f t="shared" si="44"/>
        <v>1</v>
      </c>
      <c r="N16" s="1" t="b">
        <f t="shared" si="45"/>
        <v>1</v>
      </c>
      <c r="O16" s="1" t="b">
        <f t="shared" si="46"/>
        <v>1</v>
      </c>
      <c r="P16" s="1" t="b">
        <f t="shared" si="47"/>
        <v>1</v>
      </c>
      <c r="Q16" s="1" t="b">
        <f t="shared" si="48"/>
        <v>1</v>
      </c>
      <c r="R16" s="1" t="b">
        <f t="shared" si="49"/>
        <v>1</v>
      </c>
      <c r="S16" s="1" t="b">
        <f t="shared" si="50"/>
        <v>1</v>
      </c>
      <c r="T16" s="1" t="b">
        <f t="shared" si="51"/>
        <v>1</v>
      </c>
      <c r="U16" s="1" t="b">
        <f t="shared" si="52"/>
        <v>1</v>
      </c>
      <c r="W16" s="316" t="s">
        <v>1462</v>
      </c>
      <c r="X16" s="106" t="s">
        <v>2651</v>
      </c>
      <c r="Y16" s="106" t="s">
        <v>2652</v>
      </c>
      <c r="Z16" s="408" t="s">
        <v>3</v>
      </c>
      <c r="AA16" s="344" t="s">
        <v>1780</v>
      </c>
      <c r="AB16" s="315">
        <v>26227</v>
      </c>
      <c r="AC16" s="345">
        <v>12</v>
      </c>
      <c r="AD16" s="245" t="s">
        <v>1859</v>
      </c>
      <c r="AE16" s="179" t="s">
        <v>2643</v>
      </c>
      <c r="AF16" s="179" t="s">
        <v>2476</v>
      </c>
      <c r="AH16" s="159" t="b">
        <f t="shared" si="53"/>
        <v>1</v>
      </c>
      <c r="AI16" s="1" t="b">
        <f t="shared" si="54"/>
        <v>1</v>
      </c>
      <c r="AJ16" s="1" t="b">
        <f t="shared" si="55"/>
        <v>1</v>
      </c>
      <c r="AK16" s="1" t="b">
        <f t="shared" si="56"/>
        <v>1</v>
      </c>
      <c r="AL16" s="1" t="b">
        <f t="shared" si="57"/>
        <v>1</v>
      </c>
      <c r="AM16" s="1" t="b">
        <f t="shared" si="58"/>
        <v>1</v>
      </c>
      <c r="AN16" s="1" t="b">
        <f t="shared" si="59"/>
        <v>1</v>
      </c>
      <c r="AO16" s="1" t="b">
        <f t="shared" si="60"/>
        <v>1</v>
      </c>
      <c r="AP16" s="1" t="b">
        <f t="shared" si="61"/>
        <v>1</v>
      </c>
      <c r="AQ16" s="1" t="b">
        <f t="shared" si="62"/>
        <v>1</v>
      </c>
      <c r="AS16" s="316" t="s">
        <v>1462</v>
      </c>
      <c r="AT16" s="106" t="s">
        <v>2651</v>
      </c>
      <c r="AU16" s="106" t="s">
        <v>2652</v>
      </c>
      <c r="AV16" s="408" t="s">
        <v>3</v>
      </c>
      <c r="AW16" s="344" t="s">
        <v>1780</v>
      </c>
      <c r="AX16" s="315">
        <v>26227</v>
      </c>
      <c r="AY16" s="345">
        <v>12</v>
      </c>
      <c r="AZ16" s="245" t="s">
        <v>1859</v>
      </c>
      <c r="BA16" s="179" t="s">
        <v>2643</v>
      </c>
      <c r="BB16" s="179" t="s">
        <v>2476</v>
      </c>
    </row>
    <row r="17" spans="1:54" ht="15.75">
      <c r="A17" s="316" t="s">
        <v>1463</v>
      </c>
      <c r="B17" s="108" t="s">
        <v>2653</v>
      </c>
      <c r="C17" s="108" t="s">
        <v>2654</v>
      </c>
      <c r="D17" s="1" t="s">
        <v>3</v>
      </c>
      <c r="E17" s="344" t="s">
        <v>1780</v>
      </c>
      <c r="F17" s="315">
        <v>27323</v>
      </c>
      <c r="G17" s="345">
        <v>12</v>
      </c>
      <c r="H17" s="245" t="s">
        <v>1859</v>
      </c>
      <c r="I17" s="179" t="s">
        <v>2643</v>
      </c>
      <c r="J17" s="179" t="s">
        <v>2476</v>
      </c>
      <c r="K17" s="158">
        <v>17</v>
      </c>
      <c r="L17" s="1" t="b">
        <f t="shared" si="43"/>
        <v>1</v>
      </c>
      <c r="M17" s="1" t="b">
        <f t="shared" si="44"/>
        <v>1</v>
      </c>
      <c r="N17" s="1" t="b">
        <f t="shared" si="45"/>
        <v>1</v>
      </c>
      <c r="O17" s="1" t="b">
        <f t="shared" si="46"/>
        <v>1</v>
      </c>
      <c r="P17" s="1" t="b">
        <f t="shared" si="47"/>
        <v>1</v>
      </c>
      <c r="Q17" s="1" t="b">
        <f t="shared" si="48"/>
        <v>1</v>
      </c>
      <c r="R17" s="1" t="b">
        <f t="shared" si="49"/>
        <v>1</v>
      </c>
      <c r="S17" s="1" t="b">
        <f t="shared" si="50"/>
        <v>1</v>
      </c>
      <c r="T17" s="1" t="b">
        <f t="shared" si="51"/>
        <v>1</v>
      </c>
      <c r="U17" s="1" t="b">
        <f t="shared" si="52"/>
        <v>1</v>
      </c>
      <c r="W17" s="316" t="s">
        <v>1463</v>
      </c>
      <c r="X17" s="108" t="s">
        <v>2653</v>
      </c>
      <c r="Y17" s="108" t="s">
        <v>2654</v>
      </c>
      <c r="Z17" s="1" t="s">
        <v>3</v>
      </c>
      <c r="AA17" s="344" t="s">
        <v>1780</v>
      </c>
      <c r="AB17" s="315">
        <v>27323</v>
      </c>
      <c r="AC17" s="345">
        <v>12</v>
      </c>
      <c r="AD17" s="245" t="s">
        <v>1859</v>
      </c>
      <c r="AE17" s="179" t="s">
        <v>2643</v>
      </c>
      <c r="AF17" s="179" t="s">
        <v>2476</v>
      </c>
      <c r="AH17" s="159" t="b">
        <f t="shared" si="53"/>
        <v>1</v>
      </c>
      <c r="AI17" s="1" t="b">
        <f t="shared" si="54"/>
        <v>1</v>
      </c>
      <c r="AJ17" s="1" t="b">
        <f t="shared" si="55"/>
        <v>1</v>
      </c>
      <c r="AK17" s="1" t="b">
        <f t="shared" si="56"/>
        <v>1</v>
      </c>
      <c r="AL17" s="1" t="b">
        <f t="shared" si="57"/>
        <v>1</v>
      </c>
      <c r="AM17" s="1" t="b">
        <f t="shared" si="58"/>
        <v>1</v>
      </c>
      <c r="AN17" s="1" t="b">
        <f t="shared" si="59"/>
        <v>1</v>
      </c>
      <c r="AO17" s="1" t="b">
        <f t="shared" si="60"/>
        <v>1</v>
      </c>
      <c r="AP17" s="1" t="b">
        <f t="shared" si="61"/>
        <v>1</v>
      </c>
      <c r="AQ17" s="1" t="b">
        <f t="shared" si="62"/>
        <v>1</v>
      </c>
      <c r="AS17" s="316" t="s">
        <v>1463</v>
      </c>
      <c r="AT17" s="108" t="s">
        <v>2653</v>
      </c>
      <c r="AU17" s="108" t="s">
        <v>2654</v>
      </c>
      <c r="AV17" s="1" t="s">
        <v>3</v>
      </c>
      <c r="AW17" s="344" t="s">
        <v>1780</v>
      </c>
      <c r="AX17" s="315">
        <v>27323</v>
      </c>
      <c r="AY17" s="345">
        <v>12</v>
      </c>
      <c r="AZ17" s="245" t="s">
        <v>1859</v>
      </c>
      <c r="BA17" s="179" t="s">
        <v>2643</v>
      </c>
      <c r="BB17" s="179" t="s">
        <v>2476</v>
      </c>
    </row>
    <row r="18" spans="1:54" ht="15.75">
      <c r="A18" s="316" t="s">
        <v>1486</v>
      </c>
      <c r="B18" s="106" t="s">
        <v>216</v>
      </c>
      <c r="C18" s="106" t="s">
        <v>1876</v>
      </c>
      <c r="D18" s="408" t="s">
        <v>3</v>
      </c>
      <c r="E18" s="344" t="s">
        <v>1780</v>
      </c>
      <c r="F18" s="315" t="s">
        <v>1877</v>
      </c>
      <c r="G18" s="345">
        <v>4</v>
      </c>
      <c r="H18" s="245" t="s">
        <v>1857</v>
      </c>
      <c r="I18" s="179" t="s">
        <v>2643</v>
      </c>
      <c r="J18" s="179" t="s">
        <v>2476</v>
      </c>
      <c r="K18" s="158">
        <v>18</v>
      </c>
      <c r="L18" s="1" t="b">
        <f t="shared" si="43"/>
        <v>1</v>
      </c>
      <c r="M18" s="1" t="b">
        <f t="shared" si="44"/>
        <v>1</v>
      </c>
      <c r="N18" s="1" t="b">
        <f t="shared" si="45"/>
        <v>1</v>
      </c>
      <c r="O18" s="1" t="b">
        <f t="shared" si="46"/>
        <v>1</v>
      </c>
      <c r="P18" s="1" t="b">
        <f t="shared" si="47"/>
        <v>1</v>
      </c>
      <c r="Q18" s="1" t="b">
        <f t="shared" si="48"/>
        <v>1</v>
      </c>
      <c r="R18" s="1" t="b">
        <f t="shared" si="49"/>
        <v>1</v>
      </c>
      <c r="S18" s="1" t="b">
        <f t="shared" si="50"/>
        <v>1</v>
      </c>
      <c r="T18" s="1" t="b">
        <f t="shared" si="51"/>
        <v>1</v>
      </c>
      <c r="U18" s="1" t="b">
        <f t="shared" si="52"/>
        <v>1</v>
      </c>
      <c r="W18" s="316" t="s">
        <v>1486</v>
      </c>
      <c r="X18" s="106" t="s">
        <v>216</v>
      </c>
      <c r="Y18" s="106" t="s">
        <v>1876</v>
      </c>
      <c r="Z18" s="408" t="s">
        <v>3</v>
      </c>
      <c r="AA18" s="344" t="s">
        <v>1780</v>
      </c>
      <c r="AB18" s="315" t="s">
        <v>1877</v>
      </c>
      <c r="AC18" s="345">
        <v>4</v>
      </c>
      <c r="AD18" s="245" t="s">
        <v>1857</v>
      </c>
      <c r="AE18" s="179" t="s">
        <v>2643</v>
      </c>
      <c r="AF18" s="179" t="s">
        <v>2476</v>
      </c>
      <c r="AH18" s="159" t="b">
        <f t="shared" si="53"/>
        <v>1</v>
      </c>
      <c r="AI18" s="1" t="b">
        <f t="shared" si="54"/>
        <v>1</v>
      </c>
      <c r="AJ18" s="1" t="b">
        <f t="shared" si="55"/>
        <v>1</v>
      </c>
      <c r="AK18" s="1" t="b">
        <f t="shared" si="56"/>
        <v>1</v>
      </c>
      <c r="AL18" s="1" t="b">
        <f t="shared" si="57"/>
        <v>1</v>
      </c>
      <c r="AM18" s="1" t="b">
        <f t="shared" si="58"/>
        <v>1</v>
      </c>
      <c r="AN18" s="1" t="b">
        <f t="shared" si="59"/>
        <v>1</v>
      </c>
      <c r="AO18" s="1" t="b">
        <f t="shared" si="60"/>
        <v>1</v>
      </c>
      <c r="AP18" s="1" t="b">
        <f t="shared" si="61"/>
        <v>1</v>
      </c>
      <c r="AQ18" s="1" t="b">
        <f t="shared" si="62"/>
        <v>1</v>
      </c>
      <c r="AS18" s="316" t="s">
        <v>1486</v>
      </c>
      <c r="AT18" s="106" t="s">
        <v>216</v>
      </c>
      <c r="AU18" s="106" t="s">
        <v>1876</v>
      </c>
      <c r="AV18" s="408" t="s">
        <v>3</v>
      </c>
      <c r="AW18" s="344" t="s">
        <v>1780</v>
      </c>
      <c r="AX18" s="315" t="s">
        <v>1877</v>
      </c>
      <c r="AY18" s="345">
        <v>4</v>
      </c>
      <c r="AZ18" s="245" t="s">
        <v>1857</v>
      </c>
      <c r="BA18" s="179" t="s">
        <v>2643</v>
      </c>
      <c r="BB18" s="179" t="s">
        <v>2476</v>
      </c>
    </row>
    <row r="19" spans="1:54" ht="15">
      <c r="A19" s="156" t="s">
        <v>1488</v>
      </c>
      <c r="B19" s="179" t="s">
        <v>2095</v>
      </c>
      <c r="C19" s="179" t="s">
        <v>1880</v>
      </c>
      <c r="D19" s="409" t="s">
        <v>3</v>
      </c>
      <c r="E19" s="179" t="s">
        <v>1780</v>
      </c>
      <c r="F19" s="315">
        <v>23045</v>
      </c>
      <c r="G19" s="345">
        <v>5</v>
      </c>
      <c r="H19" s="245" t="s">
        <v>1857</v>
      </c>
      <c r="I19" s="179" t="s">
        <v>2643</v>
      </c>
      <c r="J19" s="179" t="s">
        <v>2476</v>
      </c>
      <c r="K19" s="158">
        <v>19</v>
      </c>
      <c r="L19" s="1" t="b">
        <f t="shared" si="43"/>
        <v>1</v>
      </c>
      <c r="M19" s="1" t="b">
        <f t="shared" si="44"/>
        <v>1</v>
      </c>
      <c r="N19" s="1" t="b">
        <f t="shared" si="45"/>
        <v>1</v>
      </c>
      <c r="O19" s="1" t="b">
        <f t="shared" si="46"/>
        <v>1</v>
      </c>
      <c r="P19" s="1" t="b">
        <f t="shared" si="47"/>
        <v>1</v>
      </c>
      <c r="Q19" s="1" t="b">
        <f t="shared" si="48"/>
        <v>1</v>
      </c>
      <c r="R19" s="1" t="b">
        <f t="shared" si="49"/>
        <v>1</v>
      </c>
      <c r="S19" s="1" t="b">
        <f t="shared" si="50"/>
        <v>1</v>
      </c>
      <c r="T19" s="1" t="b">
        <f t="shared" si="51"/>
        <v>1</v>
      </c>
      <c r="U19" s="1" t="b">
        <f t="shared" si="52"/>
        <v>1</v>
      </c>
      <c r="W19" s="156" t="s">
        <v>1488</v>
      </c>
      <c r="X19" s="179" t="s">
        <v>2095</v>
      </c>
      <c r="Y19" s="179" t="s">
        <v>1880</v>
      </c>
      <c r="Z19" s="409" t="s">
        <v>3</v>
      </c>
      <c r="AA19" s="179" t="s">
        <v>1780</v>
      </c>
      <c r="AB19" s="315">
        <v>23045</v>
      </c>
      <c r="AC19" s="345">
        <v>5</v>
      </c>
      <c r="AD19" s="245" t="s">
        <v>1857</v>
      </c>
      <c r="AE19" s="179" t="s">
        <v>2643</v>
      </c>
      <c r="AF19" s="179" t="s">
        <v>2476</v>
      </c>
      <c r="AH19" s="159" t="b">
        <f t="shared" si="53"/>
        <v>1</v>
      </c>
      <c r="AI19" s="1" t="b">
        <f t="shared" si="54"/>
        <v>1</v>
      </c>
      <c r="AJ19" s="1" t="b">
        <f t="shared" si="55"/>
        <v>1</v>
      </c>
      <c r="AK19" s="1" t="b">
        <f t="shared" si="56"/>
        <v>1</v>
      </c>
      <c r="AL19" s="1" t="b">
        <f t="shared" si="57"/>
        <v>1</v>
      </c>
      <c r="AM19" s="1" t="b">
        <f t="shared" si="58"/>
        <v>1</v>
      </c>
      <c r="AN19" s="1" t="b">
        <f t="shared" si="59"/>
        <v>1</v>
      </c>
      <c r="AO19" s="1" t="b">
        <f t="shared" si="60"/>
        <v>1</v>
      </c>
      <c r="AP19" s="1" t="b">
        <f t="shared" si="61"/>
        <v>1</v>
      </c>
      <c r="AQ19" s="1" t="b">
        <f t="shared" si="62"/>
        <v>1</v>
      </c>
      <c r="AS19" s="156" t="s">
        <v>1488</v>
      </c>
      <c r="AT19" s="179" t="s">
        <v>2095</v>
      </c>
      <c r="AU19" s="179" t="s">
        <v>1880</v>
      </c>
      <c r="AV19" s="409" t="s">
        <v>3</v>
      </c>
      <c r="AW19" s="179" t="s">
        <v>1780</v>
      </c>
      <c r="AX19" s="315">
        <v>23045</v>
      </c>
      <c r="AY19" s="345">
        <v>5</v>
      </c>
      <c r="AZ19" s="245" t="s">
        <v>1857</v>
      </c>
      <c r="BA19" s="179" t="s">
        <v>2643</v>
      </c>
      <c r="BB19" s="179" t="s">
        <v>2476</v>
      </c>
    </row>
    <row r="20" spans="1:54" ht="15">
      <c r="A20" s="156" t="s">
        <v>72</v>
      </c>
      <c r="B20" s="179" t="s">
        <v>70</v>
      </c>
      <c r="C20" s="179" t="s">
        <v>73</v>
      </c>
      <c r="D20" s="409" t="s">
        <v>10</v>
      </c>
      <c r="E20" s="179" t="s">
        <v>1780</v>
      </c>
      <c r="F20" s="315">
        <v>17503</v>
      </c>
      <c r="G20" s="345">
        <v>6</v>
      </c>
      <c r="H20" s="245" t="s">
        <v>1857</v>
      </c>
      <c r="I20" s="179" t="s">
        <v>2643</v>
      </c>
      <c r="J20" s="179" t="s">
        <v>2525</v>
      </c>
      <c r="K20" s="158">
        <v>20</v>
      </c>
      <c r="L20" s="1" t="b">
        <f t="shared" si="43"/>
        <v>1</v>
      </c>
      <c r="M20" s="1" t="b">
        <f t="shared" si="44"/>
        <v>1</v>
      </c>
      <c r="N20" s="1" t="b">
        <f t="shared" si="45"/>
        <v>1</v>
      </c>
      <c r="O20" s="1" t="b">
        <f t="shared" si="46"/>
        <v>1</v>
      </c>
      <c r="P20" s="1" t="b">
        <f t="shared" si="47"/>
        <v>1</v>
      </c>
      <c r="Q20" s="1" t="b">
        <f t="shared" si="48"/>
        <v>1</v>
      </c>
      <c r="R20" s="1" t="b">
        <f t="shared" si="49"/>
        <v>1</v>
      </c>
      <c r="S20" s="1" t="b">
        <f t="shared" si="50"/>
        <v>1</v>
      </c>
      <c r="T20" s="1" t="b">
        <f t="shared" si="51"/>
        <v>1</v>
      </c>
      <c r="U20" s="1" t="b">
        <f t="shared" si="52"/>
        <v>1</v>
      </c>
      <c r="W20" s="156" t="s">
        <v>72</v>
      </c>
      <c r="X20" s="179" t="s">
        <v>70</v>
      </c>
      <c r="Y20" s="179" t="s">
        <v>73</v>
      </c>
      <c r="Z20" s="409" t="s">
        <v>10</v>
      </c>
      <c r="AA20" s="179" t="s">
        <v>1780</v>
      </c>
      <c r="AB20" s="315">
        <v>17503</v>
      </c>
      <c r="AC20" s="345">
        <v>6</v>
      </c>
      <c r="AD20" s="245" t="s">
        <v>1857</v>
      </c>
      <c r="AE20" s="179" t="s">
        <v>2643</v>
      </c>
      <c r="AF20" s="179" t="s">
        <v>2525</v>
      </c>
      <c r="AH20" s="159" t="b">
        <f t="shared" si="53"/>
        <v>1</v>
      </c>
      <c r="AI20" s="1" t="b">
        <f t="shared" si="54"/>
        <v>1</v>
      </c>
      <c r="AJ20" s="1" t="b">
        <f t="shared" si="55"/>
        <v>1</v>
      </c>
      <c r="AK20" s="1" t="b">
        <f t="shared" si="56"/>
        <v>1</v>
      </c>
      <c r="AL20" s="1" t="b">
        <f t="shared" si="57"/>
        <v>1</v>
      </c>
      <c r="AM20" s="1" t="b">
        <f t="shared" si="58"/>
        <v>1</v>
      </c>
      <c r="AN20" s="1" t="b">
        <f t="shared" si="59"/>
        <v>1</v>
      </c>
      <c r="AO20" s="1" t="b">
        <f t="shared" si="60"/>
        <v>1</v>
      </c>
      <c r="AP20" s="1" t="b">
        <f t="shared" si="61"/>
        <v>1</v>
      </c>
      <c r="AQ20" s="1" t="b">
        <f t="shared" si="62"/>
        <v>1</v>
      </c>
      <c r="AS20" s="156" t="s">
        <v>72</v>
      </c>
      <c r="AT20" s="179" t="s">
        <v>70</v>
      </c>
      <c r="AU20" s="179" t="s">
        <v>73</v>
      </c>
      <c r="AV20" s="409" t="s">
        <v>10</v>
      </c>
      <c r="AW20" s="179" t="s">
        <v>1780</v>
      </c>
      <c r="AX20" s="315">
        <v>17503</v>
      </c>
      <c r="AY20" s="345">
        <v>6</v>
      </c>
      <c r="AZ20" s="245" t="s">
        <v>1857</v>
      </c>
      <c r="BA20" s="179" t="s">
        <v>2643</v>
      </c>
      <c r="BB20" s="179" t="s">
        <v>2525</v>
      </c>
    </row>
    <row r="21" spans="1:54" ht="15.75">
      <c r="A21" s="316" t="s">
        <v>2223</v>
      </c>
      <c r="B21" s="106" t="s">
        <v>40</v>
      </c>
      <c r="C21" s="106" t="s">
        <v>2224</v>
      </c>
      <c r="D21" s="408" t="s">
        <v>10</v>
      </c>
      <c r="E21" s="344" t="s">
        <v>1780</v>
      </c>
      <c r="F21" s="315">
        <v>21828</v>
      </c>
      <c r="G21" s="345">
        <v>12</v>
      </c>
      <c r="H21" s="245" t="s">
        <v>1859</v>
      </c>
      <c r="I21" s="179" t="s">
        <v>2643</v>
      </c>
      <c r="J21" s="179" t="s">
        <v>2476</v>
      </c>
      <c r="K21" s="158">
        <v>21</v>
      </c>
      <c r="L21" s="1" t="b">
        <f t="shared" si="43"/>
        <v>1</v>
      </c>
      <c r="M21" s="1" t="b">
        <f t="shared" si="44"/>
        <v>1</v>
      </c>
      <c r="N21" s="1" t="b">
        <f t="shared" si="45"/>
        <v>1</v>
      </c>
      <c r="O21" s="1" t="b">
        <f t="shared" si="46"/>
        <v>1</v>
      </c>
      <c r="P21" s="1" t="b">
        <f t="shared" si="47"/>
        <v>1</v>
      </c>
      <c r="Q21" s="1" t="b">
        <f t="shared" si="48"/>
        <v>1</v>
      </c>
      <c r="R21" s="1" t="b">
        <f t="shared" si="49"/>
        <v>1</v>
      </c>
      <c r="S21" s="1" t="b">
        <f t="shared" si="50"/>
        <v>1</v>
      </c>
      <c r="T21" s="1" t="b">
        <f t="shared" si="51"/>
        <v>1</v>
      </c>
      <c r="U21" s="1" t="b">
        <f t="shared" si="52"/>
        <v>1</v>
      </c>
      <c r="W21" s="316" t="s">
        <v>2223</v>
      </c>
      <c r="X21" s="106" t="s">
        <v>40</v>
      </c>
      <c r="Y21" s="106" t="s">
        <v>2224</v>
      </c>
      <c r="Z21" s="408" t="s">
        <v>10</v>
      </c>
      <c r="AA21" s="344" t="s">
        <v>1780</v>
      </c>
      <c r="AB21" s="315">
        <v>21828</v>
      </c>
      <c r="AC21" s="345">
        <v>12</v>
      </c>
      <c r="AD21" s="245" t="s">
        <v>1859</v>
      </c>
      <c r="AE21" s="179" t="s">
        <v>2643</v>
      </c>
      <c r="AF21" s="179" t="s">
        <v>2476</v>
      </c>
      <c r="AH21" s="159" t="b">
        <f t="shared" si="53"/>
        <v>1</v>
      </c>
      <c r="AI21" s="1" t="b">
        <f t="shared" si="54"/>
        <v>1</v>
      </c>
      <c r="AJ21" s="1" t="b">
        <f t="shared" si="55"/>
        <v>1</v>
      </c>
      <c r="AK21" s="1" t="b">
        <f t="shared" si="56"/>
        <v>1</v>
      </c>
      <c r="AL21" s="1" t="b">
        <f t="shared" si="57"/>
        <v>1</v>
      </c>
      <c r="AM21" s="1" t="b">
        <f t="shared" si="58"/>
        <v>1</v>
      </c>
      <c r="AN21" s="1" t="b">
        <f t="shared" si="59"/>
        <v>1</v>
      </c>
      <c r="AO21" s="1" t="b">
        <f t="shared" si="60"/>
        <v>1</v>
      </c>
      <c r="AP21" s="1" t="b">
        <f t="shared" si="61"/>
        <v>1</v>
      </c>
      <c r="AQ21" s="1" t="b">
        <f t="shared" si="62"/>
        <v>1</v>
      </c>
      <c r="AS21" s="316" t="s">
        <v>2223</v>
      </c>
      <c r="AT21" s="106" t="s">
        <v>40</v>
      </c>
      <c r="AU21" s="106" t="s">
        <v>2224</v>
      </c>
      <c r="AV21" s="408" t="s">
        <v>10</v>
      </c>
      <c r="AW21" s="344" t="s">
        <v>1780</v>
      </c>
      <c r="AX21" s="315">
        <v>21828</v>
      </c>
      <c r="AY21" s="345">
        <v>12</v>
      </c>
      <c r="AZ21" s="245" t="s">
        <v>1859</v>
      </c>
      <c r="BA21" s="179" t="s">
        <v>2643</v>
      </c>
      <c r="BB21" s="179" t="s">
        <v>2476</v>
      </c>
    </row>
    <row r="22" spans="1:54" ht="15.75">
      <c r="A22" s="316" t="s">
        <v>1585</v>
      </c>
      <c r="B22" s="179" t="s">
        <v>2111</v>
      </c>
      <c r="C22" s="179" t="s">
        <v>2112</v>
      </c>
      <c r="D22" s="1" t="s">
        <v>3</v>
      </c>
      <c r="E22" s="344" t="s">
        <v>1780</v>
      </c>
      <c r="F22" s="315">
        <v>22800</v>
      </c>
      <c r="G22" s="345">
        <v>4</v>
      </c>
      <c r="H22" s="245" t="s">
        <v>1857</v>
      </c>
      <c r="I22" s="179" t="s">
        <v>2643</v>
      </c>
      <c r="J22" s="179" t="s">
        <v>2476</v>
      </c>
      <c r="K22" s="158">
        <v>22</v>
      </c>
      <c r="L22" s="1" t="b">
        <f t="shared" si="43"/>
        <v>1</v>
      </c>
      <c r="M22" s="1" t="b">
        <f t="shared" si="44"/>
        <v>1</v>
      </c>
      <c r="N22" s="1" t="b">
        <f t="shared" si="45"/>
        <v>1</v>
      </c>
      <c r="O22" s="1" t="b">
        <f t="shared" si="46"/>
        <v>1</v>
      </c>
      <c r="P22" s="1" t="b">
        <f t="shared" si="47"/>
        <v>1</v>
      </c>
      <c r="Q22" s="1" t="b">
        <f t="shared" si="48"/>
        <v>1</v>
      </c>
      <c r="R22" s="1" t="b">
        <f t="shared" si="49"/>
        <v>1</v>
      </c>
      <c r="S22" s="1" t="b">
        <f t="shared" si="50"/>
        <v>1</v>
      </c>
      <c r="T22" s="1" t="b">
        <f t="shared" si="51"/>
        <v>1</v>
      </c>
      <c r="U22" s="1" t="b">
        <f t="shared" si="52"/>
        <v>1</v>
      </c>
      <c r="W22" s="316" t="s">
        <v>1585</v>
      </c>
      <c r="X22" s="179" t="s">
        <v>2111</v>
      </c>
      <c r="Y22" s="179" t="s">
        <v>2112</v>
      </c>
      <c r="Z22" s="1" t="s">
        <v>3</v>
      </c>
      <c r="AA22" s="344" t="s">
        <v>1780</v>
      </c>
      <c r="AB22" s="315">
        <v>22800</v>
      </c>
      <c r="AC22" s="345">
        <v>4</v>
      </c>
      <c r="AD22" s="245" t="s">
        <v>1857</v>
      </c>
      <c r="AE22" s="179" t="s">
        <v>2643</v>
      </c>
      <c r="AF22" s="179" t="s">
        <v>2476</v>
      </c>
      <c r="AH22" s="159" t="b">
        <f t="shared" si="53"/>
        <v>1</v>
      </c>
      <c r="AI22" s="1" t="b">
        <f t="shared" si="54"/>
        <v>1</v>
      </c>
      <c r="AJ22" s="1" t="b">
        <f t="shared" si="55"/>
        <v>1</v>
      </c>
      <c r="AK22" s="1" t="b">
        <f t="shared" si="56"/>
        <v>1</v>
      </c>
      <c r="AL22" s="1" t="b">
        <f t="shared" si="57"/>
        <v>1</v>
      </c>
      <c r="AM22" s="1" t="b">
        <f t="shared" si="58"/>
        <v>1</v>
      </c>
      <c r="AN22" s="1" t="b">
        <f t="shared" si="59"/>
        <v>1</v>
      </c>
      <c r="AO22" s="1" t="b">
        <f t="shared" si="60"/>
        <v>1</v>
      </c>
      <c r="AP22" s="1" t="b">
        <f t="shared" si="61"/>
        <v>1</v>
      </c>
      <c r="AQ22" s="1" t="b">
        <f t="shared" si="62"/>
        <v>1</v>
      </c>
      <c r="AS22" s="316" t="s">
        <v>1585</v>
      </c>
      <c r="AT22" s="179" t="s">
        <v>2111</v>
      </c>
      <c r="AU22" s="179" t="s">
        <v>2112</v>
      </c>
      <c r="AV22" s="1" t="s">
        <v>3</v>
      </c>
      <c r="AW22" s="344" t="s">
        <v>1780</v>
      </c>
      <c r="AX22" s="315">
        <v>22800</v>
      </c>
      <c r="AY22" s="345">
        <v>4</v>
      </c>
      <c r="AZ22" s="245" t="s">
        <v>1857</v>
      </c>
      <c r="BA22" s="179" t="s">
        <v>2643</v>
      </c>
      <c r="BB22" s="179" t="s">
        <v>2476</v>
      </c>
    </row>
    <row r="23" spans="1:54" ht="15.75">
      <c r="A23" s="316" t="s">
        <v>76</v>
      </c>
      <c r="B23" s="179" t="s">
        <v>77</v>
      </c>
      <c r="C23" s="179" t="s">
        <v>78</v>
      </c>
      <c r="D23" s="1" t="s">
        <v>3</v>
      </c>
      <c r="E23" s="344" t="s">
        <v>1780</v>
      </c>
      <c r="F23" s="315">
        <v>16893</v>
      </c>
      <c r="G23" s="345">
        <v>8</v>
      </c>
      <c r="H23" s="245" t="s">
        <v>1858</v>
      </c>
      <c r="I23" s="179" t="s">
        <v>2643</v>
      </c>
      <c r="J23" s="179" t="s">
        <v>2525</v>
      </c>
      <c r="K23" s="158">
        <v>23</v>
      </c>
      <c r="L23" s="1" t="b">
        <f t="shared" si="43"/>
        <v>1</v>
      </c>
      <c r="M23" s="1" t="b">
        <f t="shared" si="44"/>
        <v>1</v>
      </c>
      <c r="N23" s="1" t="b">
        <f t="shared" si="45"/>
        <v>1</v>
      </c>
      <c r="O23" s="1" t="b">
        <f t="shared" si="46"/>
        <v>1</v>
      </c>
      <c r="P23" s="1" t="b">
        <f t="shared" si="47"/>
        <v>1</v>
      </c>
      <c r="Q23" s="1" t="b">
        <f t="shared" si="48"/>
        <v>1</v>
      </c>
      <c r="R23" s="1" t="b">
        <f t="shared" si="49"/>
        <v>1</v>
      </c>
      <c r="S23" s="1" t="b">
        <f t="shared" si="50"/>
        <v>1</v>
      </c>
      <c r="T23" s="1" t="b">
        <f t="shared" si="51"/>
        <v>1</v>
      </c>
      <c r="U23" s="1" t="b">
        <f t="shared" si="52"/>
        <v>1</v>
      </c>
      <c r="W23" s="316" t="s">
        <v>76</v>
      </c>
      <c r="X23" s="179" t="s">
        <v>77</v>
      </c>
      <c r="Y23" s="179" t="s">
        <v>78</v>
      </c>
      <c r="Z23" s="1" t="s">
        <v>3</v>
      </c>
      <c r="AA23" s="344" t="s">
        <v>1780</v>
      </c>
      <c r="AB23" s="315">
        <v>16893</v>
      </c>
      <c r="AC23" s="345">
        <v>8</v>
      </c>
      <c r="AD23" s="245" t="s">
        <v>1858</v>
      </c>
      <c r="AE23" s="179" t="s">
        <v>2643</v>
      </c>
      <c r="AF23" s="179" t="s">
        <v>2525</v>
      </c>
      <c r="AH23" s="159" t="b">
        <f t="shared" si="53"/>
        <v>1</v>
      </c>
      <c r="AI23" s="1" t="b">
        <f t="shared" si="54"/>
        <v>1</v>
      </c>
      <c r="AJ23" s="1" t="b">
        <f t="shared" si="55"/>
        <v>1</v>
      </c>
      <c r="AK23" s="1" t="b">
        <f t="shared" si="56"/>
        <v>1</v>
      </c>
      <c r="AL23" s="1" t="b">
        <f t="shared" si="57"/>
        <v>1</v>
      </c>
      <c r="AM23" s="1" t="b">
        <f t="shared" si="58"/>
        <v>1</v>
      </c>
      <c r="AN23" s="1" t="b">
        <f t="shared" si="59"/>
        <v>1</v>
      </c>
      <c r="AO23" s="1" t="b">
        <f t="shared" si="60"/>
        <v>1</v>
      </c>
      <c r="AP23" s="1" t="b">
        <f t="shared" si="61"/>
        <v>1</v>
      </c>
      <c r="AQ23" s="1" t="b">
        <f t="shared" si="62"/>
        <v>1</v>
      </c>
      <c r="AS23" s="316" t="s">
        <v>76</v>
      </c>
      <c r="AT23" s="179" t="s">
        <v>77</v>
      </c>
      <c r="AU23" s="179" t="s">
        <v>78</v>
      </c>
      <c r="AV23" s="1" t="s">
        <v>3</v>
      </c>
      <c r="AW23" s="344" t="s">
        <v>1780</v>
      </c>
      <c r="AX23" s="315">
        <v>16893</v>
      </c>
      <c r="AY23" s="345">
        <v>8</v>
      </c>
      <c r="AZ23" s="245" t="s">
        <v>1858</v>
      </c>
      <c r="BA23" s="179" t="s">
        <v>2643</v>
      </c>
      <c r="BB23" s="179" t="s">
        <v>2525</v>
      </c>
    </row>
    <row r="24" spans="1:54" ht="15.75">
      <c r="A24" s="316" t="s">
        <v>736</v>
      </c>
      <c r="B24" s="108" t="s">
        <v>2578</v>
      </c>
      <c r="C24" s="108" t="s">
        <v>2579</v>
      </c>
      <c r="D24" s="1" t="s">
        <v>3</v>
      </c>
      <c r="E24" s="344" t="s">
        <v>1780</v>
      </c>
      <c r="F24" s="315">
        <v>21065</v>
      </c>
      <c r="G24" s="345">
        <v>11</v>
      </c>
      <c r="H24" s="245" t="s">
        <v>1859</v>
      </c>
      <c r="I24" s="179" t="s">
        <v>2643</v>
      </c>
      <c r="J24" s="179" t="s">
        <v>2476</v>
      </c>
      <c r="K24" s="158">
        <v>24</v>
      </c>
      <c r="L24" s="1" t="b">
        <f t="shared" si="43"/>
        <v>1</v>
      </c>
      <c r="M24" s="1" t="b">
        <f t="shared" si="44"/>
        <v>1</v>
      </c>
      <c r="N24" s="1" t="b">
        <f t="shared" si="45"/>
        <v>1</v>
      </c>
      <c r="O24" s="1" t="b">
        <f t="shared" si="46"/>
        <v>1</v>
      </c>
      <c r="P24" s="1" t="b">
        <f t="shared" si="47"/>
        <v>1</v>
      </c>
      <c r="Q24" s="1" t="b">
        <f t="shared" si="48"/>
        <v>1</v>
      </c>
      <c r="R24" s="1" t="b">
        <f t="shared" si="49"/>
        <v>1</v>
      </c>
      <c r="S24" s="1" t="b">
        <f t="shared" si="50"/>
        <v>1</v>
      </c>
      <c r="T24" s="1" t="b">
        <f t="shared" si="51"/>
        <v>1</v>
      </c>
      <c r="U24" s="1" t="b">
        <f t="shared" si="52"/>
        <v>1</v>
      </c>
      <c r="W24" s="316" t="s">
        <v>736</v>
      </c>
      <c r="X24" s="108" t="s">
        <v>2578</v>
      </c>
      <c r="Y24" s="108" t="s">
        <v>2579</v>
      </c>
      <c r="Z24" s="1" t="s">
        <v>3</v>
      </c>
      <c r="AA24" s="344" t="s">
        <v>1780</v>
      </c>
      <c r="AB24" s="315">
        <v>21065</v>
      </c>
      <c r="AC24" s="345">
        <v>11</v>
      </c>
      <c r="AD24" s="245" t="s">
        <v>1859</v>
      </c>
      <c r="AE24" s="179" t="s">
        <v>2643</v>
      </c>
      <c r="AF24" s="179" t="s">
        <v>2476</v>
      </c>
      <c r="AH24" s="159" t="b">
        <f t="shared" si="53"/>
        <v>1</v>
      </c>
      <c r="AI24" s="1" t="b">
        <f t="shared" si="54"/>
        <v>1</v>
      </c>
      <c r="AJ24" s="1" t="b">
        <f t="shared" si="55"/>
        <v>1</v>
      </c>
      <c r="AK24" s="1" t="b">
        <f t="shared" si="56"/>
        <v>1</v>
      </c>
      <c r="AL24" s="1" t="b">
        <f t="shared" si="57"/>
        <v>1</v>
      </c>
      <c r="AM24" s="1" t="b">
        <f t="shared" si="58"/>
        <v>1</v>
      </c>
      <c r="AN24" s="1" t="b">
        <f t="shared" si="59"/>
        <v>1</v>
      </c>
      <c r="AO24" s="1" t="b">
        <f t="shared" si="60"/>
        <v>1</v>
      </c>
      <c r="AP24" s="1" t="b">
        <f t="shared" si="61"/>
        <v>1</v>
      </c>
      <c r="AQ24" s="1" t="b">
        <f t="shared" si="62"/>
        <v>1</v>
      </c>
      <c r="AS24" s="316" t="s">
        <v>736</v>
      </c>
      <c r="AT24" s="108" t="s">
        <v>2578</v>
      </c>
      <c r="AU24" s="108" t="s">
        <v>2579</v>
      </c>
      <c r="AV24" s="1" t="s">
        <v>3</v>
      </c>
      <c r="AW24" s="344" t="s">
        <v>1780</v>
      </c>
      <c r="AX24" s="315">
        <v>21065</v>
      </c>
      <c r="AY24" s="345">
        <v>11</v>
      </c>
      <c r="AZ24" s="245" t="s">
        <v>1859</v>
      </c>
      <c r="BA24" s="179" t="s">
        <v>2643</v>
      </c>
      <c r="BB24" s="179" t="s">
        <v>2476</v>
      </c>
    </row>
    <row r="25" spans="1:54" ht="15.75">
      <c r="A25" s="316" t="s">
        <v>590</v>
      </c>
      <c r="B25" s="108" t="s">
        <v>2580</v>
      </c>
      <c r="C25" s="108" t="s">
        <v>2581</v>
      </c>
      <c r="D25" s="1" t="s">
        <v>10</v>
      </c>
      <c r="E25" s="344" t="s">
        <v>1780</v>
      </c>
      <c r="F25" s="315">
        <v>21779</v>
      </c>
      <c r="G25" s="345">
        <v>12</v>
      </c>
      <c r="H25" s="245" t="s">
        <v>1859</v>
      </c>
      <c r="I25" s="179" t="s">
        <v>2643</v>
      </c>
      <c r="J25" s="179" t="s">
        <v>2476</v>
      </c>
      <c r="K25" s="158">
        <v>25</v>
      </c>
      <c r="L25" s="1" t="b">
        <f t="shared" si="43"/>
        <v>1</v>
      </c>
      <c r="M25" s="1" t="b">
        <f t="shared" si="44"/>
        <v>1</v>
      </c>
      <c r="N25" s="1" t="b">
        <f t="shared" si="45"/>
        <v>1</v>
      </c>
      <c r="O25" s="1" t="b">
        <f t="shared" si="46"/>
        <v>1</v>
      </c>
      <c r="P25" s="1" t="b">
        <f t="shared" si="47"/>
        <v>1</v>
      </c>
      <c r="Q25" s="1" t="b">
        <f t="shared" si="48"/>
        <v>1</v>
      </c>
      <c r="R25" s="1" t="b">
        <f t="shared" si="49"/>
        <v>1</v>
      </c>
      <c r="S25" s="1" t="b">
        <f t="shared" si="50"/>
        <v>1</v>
      </c>
      <c r="T25" s="1" t="b">
        <f t="shared" si="51"/>
        <v>1</v>
      </c>
      <c r="U25" s="1" t="b">
        <f t="shared" si="52"/>
        <v>1</v>
      </c>
      <c r="W25" s="316" t="s">
        <v>590</v>
      </c>
      <c r="X25" s="108" t="s">
        <v>2580</v>
      </c>
      <c r="Y25" s="108" t="s">
        <v>2581</v>
      </c>
      <c r="Z25" s="1" t="s">
        <v>10</v>
      </c>
      <c r="AA25" s="344" t="s">
        <v>1780</v>
      </c>
      <c r="AB25" s="315">
        <v>21779</v>
      </c>
      <c r="AC25" s="345">
        <v>12</v>
      </c>
      <c r="AD25" s="245" t="s">
        <v>1859</v>
      </c>
      <c r="AE25" s="179" t="s">
        <v>2643</v>
      </c>
      <c r="AF25" s="179" t="s">
        <v>2476</v>
      </c>
      <c r="AH25" s="159" t="b">
        <f t="shared" si="53"/>
        <v>1</v>
      </c>
      <c r="AI25" s="1" t="b">
        <f t="shared" si="54"/>
        <v>1</v>
      </c>
      <c r="AJ25" s="1" t="b">
        <f t="shared" si="55"/>
        <v>1</v>
      </c>
      <c r="AK25" s="1" t="b">
        <f t="shared" si="56"/>
        <v>1</v>
      </c>
      <c r="AL25" s="1" t="b">
        <f t="shared" si="57"/>
        <v>1</v>
      </c>
      <c r="AM25" s="1" t="b">
        <f t="shared" si="58"/>
        <v>1</v>
      </c>
      <c r="AN25" s="1" t="b">
        <f t="shared" si="59"/>
        <v>1</v>
      </c>
      <c r="AO25" s="1" t="b">
        <f t="shared" si="60"/>
        <v>1</v>
      </c>
      <c r="AP25" s="1" t="b">
        <f t="shared" si="61"/>
        <v>1</v>
      </c>
      <c r="AQ25" s="1" t="b">
        <f t="shared" si="62"/>
        <v>1</v>
      </c>
      <c r="AS25" s="316" t="s">
        <v>590</v>
      </c>
      <c r="AT25" s="108" t="s">
        <v>2580</v>
      </c>
      <c r="AU25" s="108" t="s">
        <v>2581</v>
      </c>
      <c r="AV25" s="1" t="s">
        <v>10</v>
      </c>
      <c r="AW25" s="344" t="s">
        <v>1780</v>
      </c>
      <c r="AX25" s="315">
        <v>21779</v>
      </c>
      <c r="AY25" s="345">
        <v>12</v>
      </c>
      <c r="AZ25" s="245" t="s">
        <v>1859</v>
      </c>
      <c r="BA25" s="179" t="s">
        <v>2643</v>
      </c>
      <c r="BB25" s="179" t="s">
        <v>2476</v>
      </c>
    </row>
    <row r="26" spans="1:54" ht="15.75">
      <c r="A26" s="316" t="s">
        <v>87</v>
      </c>
      <c r="B26" s="180" t="s">
        <v>85</v>
      </c>
      <c r="C26" s="180" t="s">
        <v>88</v>
      </c>
      <c r="D26" s="408" t="s">
        <v>3</v>
      </c>
      <c r="E26" s="344" t="s">
        <v>1780</v>
      </c>
      <c r="F26" s="315">
        <v>29247</v>
      </c>
      <c r="G26" s="345">
        <v>9</v>
      </c>
      <c r="H26" s="245" t="s">
        <v>1858</v>
      </c>
      <c r="I26" s="179" t="s">
        <v>2643</v>
      </c>
      <c r="J26" s="179" t="s">
        <v>2476</v>
      </c>
      <c r="K26" s="158">
        <v>26</v>
      </c>
      <c r="L26" s="1" t="b">
        <f t="shared" si="43"/>
        <v>1</v>
      </c>
      <c r="M26" s="1" t="b">
        <f t="shared" si="44"/>
        <v>1</v>
      </c>
      <c r="N26" s="1" t="b">
        <f t="shared" si="45"/>
        <v>1</v>
      </c>
      <c r="O26" s="1" t="b">
        <f t="shared" si="46"/>
        <v>1</v>
      </c>
      <c r="P26" s="1" t="b">
        <f t="shared" si="47"/>
        <v>1</v>
      </c>
      <c r="Q26" s="1" t="b">
        <f t="shared" si="48"/>
        <v>1</v>
      </c>
      <c r="R26" s="1" t="b">
        <f t="shared" si="49"/>
        <v>1</v>
      </c>
      <c r="S26" s="1" t="b">
        <f t="shared" si="50"/>
        <v>1</v>
      </c>
      <c r="T26" s="1" t="b">
        <f t="shared" si="51"/>
        <v>1</v>
      </c>
      <c r="U26" s="1" t="b">
        <f t="shared" si="52"/>
        <v>1</v>
      </c>
      <c r="W26" s="316" t="s">
        <v>87</v>
      </c>
      <c r="X26" s="180" t="s">
        <v>85</v>
      </c>
      <c r="Y26" s="180" t="s">
        <v>88</v>
      </c>
      <c r="Z26" s="408" t="s">
        <v>3</v>
      </c>
      <c r="AA26" s="344" t="s">
        <v>1780</v>
      </c>
      <c r="AB26" s="315">
        <v>29247</v>
      </c>
      <c r="AC26" s="345">
        <v>9</v>
      </c>
      <c r="AD26" s="245" t="s">
        <v>1858</v>
      </c>
      <c r="AE26" s="179" t="s">
        <v>2643</v>
      </c>
      <c r="AF26" s="179" t="s">
        <v>2476</v>
      </c>
      <c r="AH26" s="159" t="b">
        <f t="shared" si="53"/>
        <v>1</v>
      </c>
      <c r="AI26" s="1" t="b">
        <f t="shared" si="54"/>
        <v>1</v>
      </c>
      <c r="AJ26" s="1" t="b">
        <f t="shared" si="55"/>
        <v>1</v>
      </c>
      <c r="AK26" s="1" t="b">
        <f t="shared" si="56"/>
        <v>1</v>
      </c>
      <c r="AL26" s="1" t="b">
        <f t="shared" si="57"/>
        <v>1</v>
      </c>
      <c r="AM26" s="1" t="b">
        <f t="shared" si="58"/>
        <v>1</v>
      </c>
      <c r="AN26" s="1" t="b">
        <f t="shared" si="59"/>
        <v>1</v>
      </c>
      <c r="AO26" s="1" t="b">
        <f t="shared" si="60"/>
        <v>1</v>
      </c>
      <c r="AP26" s="1" t="b">
        <f t="shared" si="61"/>
        <v>1</v>
      </c>
      <c r="AQ26" s="1" t="b">
        <f t="shared" si="62"/>
        <v>1</v>
      </c>
      <c r="AS26" s="316" t="s">
        <v>87</v>
      </c>
      <c r="AT26" s="180" t="s">
        <v>85</v>
      </c>
      <c r="AU26" s="180" t="s">
        <v>88</v>
      </c>
      <c r="AV26" s="408" t="s">
        <v>3</v>
      </c>
      <c r="AW26" s="344" t="s">
        <v>1780</v>
      </c>
      <c r="AX26" s="315">
        <v>29247</v>
      </c>
      <c r="AY26" s="345">
        <v>9</v>
      </c>
      <c r="AZ26" s="245" t="s">
        <v>1858</v>
      </c>
      <c r="BA26" s="179" t="s">
        <v>2643</v>
      </c>
      <c r="BB26" s="179" t="s">
        <v>2476</v>
      </c>
    </row>
    <row r="27" spans="1:54" ht="15.75">
      <c r="A27" s="316" t="s">
        <v>1650</v>
      </c>
      <c r="B27" s="180" t="s">
        <v>2655</v>
      </c>
      <c r="C27" s="180" t="s">
        <v>2656</v>
      </c>
      <c r="D27" s="408" t="s">
        <v>3</v>
      </c>
      <c r="E27" s="344" t="s">
        <v>1780</v>
      </c>
      <c r="F27" s="315">
        <v>41082</v>
      </c>
      <c r="G27" s="345">
        <v>12</v>
      </c>
      <c r="H27" s="245" t="s">
        <v>1859</v>
      </c>
      <c r="I27" s="179" t="s">
        <v>2643</v>
      </c>
      <c r="J27" s="179" t="s">
        <v>2476</v>
      </c>
      <c r="K27" s="158">
        <v>27</v>
      </c>
      <c r="L27" s="1" t="b">
        <f t="shared" si="43"/>
        <v>1</v>
      </c>
      <c r="M27" s="1" t="b">
        <f t="shared" si="44"/>
        <v>1</v>
      </c>
      <c r="N27" s="1" t="b">
        <f t="shared" si="45"/>
        <v>1</v>
      </c>
      <c r="O27" s="1" t="b">
        <f t="shared" si="46"/>
        <v>1</v>
      </c>
      <c r="P27" s="1" t="b">
        <f t="shared" si="47"/>
        <v>1</v>
      </c>
      <c r="Q27" s="1" t="b">
        <f t="shared" si="48"/>
        <v>1</v>
      </c>
      <c r="R27" s="1" t="b">
        <f t="shared" si="49"/>
        <v>1</v>
      </c>
      <c r="S27" s="1" t="b">
        <f t="shared" si="50"/>
        <v>1</v>
      </c>
      <c r="T27" s="1" t="b">
        <f t="shared" si="51"/>
        <v>1</v>
      </c>
      <c r="U27" s="1" t="b">
        <f t="shared" si="52"/>
        <v>1</v>
      </c>
      <c r="W27" s="316" t="s">
        <v>1650</v>
      </c>
      <c r="X27" s="180" t="s">
        <v>2655</v>
      </c>
      <c r="Y27" s="180" t="s">
        <v>2656</v>
      </c>
      <c r="Z27" s="408" t="s">
        <v>3</v>
      </c>
      <c r="AA27" s="344" t="s">
        <v>1780</v>
      </c>
      <c r="AB27" s="315">
        <v>41082</v>
      </c>
      <c r="AC27" s="345">
        <v>12</v>
      </c>
      <c r="AD27" s="245" t="s">
        <v>1859</v>
      </c>
      <c r="AE27" s="179" t="s">
        <v>2643</v>
      </c>
      <c r="AF27" s="179" t="s">
        <v>2476</v>
      </c>
      <c r="AH27" s="159" t="b">
        <f t="shared" si="53"/>
        <v>1</v>
      </c>
      <c r="AI27" s="1" t="b">
        <f t="shared" si="54"/>
        <v>1</v>
      </c>
      <c r="AJ27" s="1" t="b">
        <f t="shared" si="55"/>
        <v>1</v>
      </c>
      <c r="AK27" s="1" t="b">
        <f t="shared" si="56"/>
        <v>1</v>
      </c>
      <c r="AL27" s="1" t="b">
        <f t="shared" si="57"/>
        <v>1</v>
      </c>
      <c r="AM27" s="1" t="b">
        <f t="shared" si="58"/>
        <v>1</v>
      </c>
      <c r="AN27" s="1" t="b">
        <f t="shared" si="59"/>
        <v>1</v>
      </c>
      <c r="AO27" s="1" t="b">
        <f t="shared" si="60"/>
        <v>1</v>
      </c>
      <c r="AP27" s="1" t="b">
        <f t="shared" si="61"/>
        <v>1</v>
      </c>
      <c r="AQ27" s="1" t="b">
        <f t="shared" si="62"/>
        <v>1</v>
      </c>
      <c r="AS27" s="316" t="s">
        <v>1650</v>
      </c>
      <c r="AT27" s="180" t="s">
        <v>2655</v>
      </c>
      <c r="AU27" s="180" t="s">
        <v>2656</v>
      </c>
      <c r="AV27" s="408" t="s">
        <v>3</v>
      </c>
      <c r="AW27" s="344" t="s">
        <v>1780</v>
      </c>
      <c r="AX27" s="315">
        <v>41082</v>
      </c>
      <c r="AY27" s="345">
        <v>12</v>
      </c>
      <c r="AZ27" s="245" t="s">
        <v>1859</v>
      </c>
      <c r="BA27" s="179" t="s">
        <v>2643</v>
      </c>
      <c r="BB27" s="179" t="s">
        <v>2476</v>
      </c>
    </row>
    <row r="28" spans="1:54" ht="15.75">
      <c r="A28" s="316" t="s">
        <v>1652</v>
      </c>
      <c r="B28" s="106" t="s">
        <v>2653</v>
      </c>
      <c r="C28" s="106" t="s">
        <v>2657</v>
      </c>
      <c r="D28" s="408" t="s">
        <v>3</v>
      </c>
      <c r="E28" s="344" t="s">
        <v>1780</v>
      </c>
      <c r="F28" s="315">
        <v>41116</v>
      </c>
      <c r="G28" s="345">
        <v>12</v>
      </c>
      <c r="H28" s="245" t="s">
        <v>1859</v>
      </c>
      <c r="I28" s="179" t="s">
        <v>2643</v>
      </c>
      <c r="J28" s="179" t="s">
        <v>2476</v>
      </c>
      <c r="K28" s="158">
        <v>28</v>
      </c>
      <c r="L28" s="1" t="b">
        <f t="shared" si="43"/>
        <v>1</v>
      </c>
      <c r="M28" s="1" t="b">
        <f t="shared" si="44"/>
        <v>1</v>
      </c>
      <c r="N28" s="1" t="b">
        <f t="shared" si="45"/>
        <v>1</v>
      </c>
      <c r="O28" s="1" t="b">
        <f t="shared" si="46"/>
        <v>1</v>
      </c>
      <c r="P28" s="1" t="b">
        <f t="shared" si="47"/>
        <v>1</v>
      </c>
      <c r="Q28" s="1" t="b">
        <f t="shared" si="48"/>
        <v>1</v>
      </c>
      <c r="R28" s="1" t="b">
        <f t="shared" si="49"/>
        <v>1</v>
      </c>
      <c r="S28" s="1" t="b">
        <f t="shared" si="50"/>
        <v>1</v>
      </c>
      <c r="T28" s="1" t="b">
        <f t="shared" si="51"/>
        <v>1</v>
      </c>
      <c r="U28" s="1" t="b">
        <f t="shared" si="52"/>
        <v>1</v>
      </c>
      <c r="W28" s="316" t="s">
        <v>1652</v>
      </c>
      <c r="X28" s="106" t="s">
        <v>2653</v>
      </c>
      <c r="Y28" s="106" t="s">
        <v>2657</v>
      </c>
      <c r="Z28" s="408" t="s">
        <v>3</v>
      </c>
      <c r="AA28" s="344" t="s">
        <v>1780</v>
      </c>
      <c r="AB28" s="315">
        <v>41116</v>
      </c>
      <c r="AC28" s="345">
        <v>12</v>
      </c>
      <c r="AD28" s="245" t="s">
        <v>1859</v>
      </c>
      <c r="AE28" s="179" t="s">
        <v>2643</v>
      </c>
      <c r="AF28" s="179" t="s">
        <v>2476</v>
      </c>
      <c r="AH28" s="159" t="b">
        <f t="shared" si="53"/>
        <v>1</v>
      </c>
      <c r="AI28" s="1" t="b">
        <f t="shared" si="54"/>
        <v>1</v>
      </c>
      <c r="AJ28" s="1" t="b">
        <f t="shared" si="55"/>
        <v>1</v>
      </c>
      <c r="AK28" s="1" t="b">
        <f t="shared" si="56"/>
        <v>1</v>
      </c>
      <c r="AL28" s="1" t="b">
        <f t="shared" si="57"/>
        <v>1</v>
      </c>
      <c r="AM28" s="1" t="b">
        <f t="shared" si="58"/>
        <v>1</v>
      </c>
      <c r="AN28" s="1" t="b">
        <f t="shared" si="59"/>
        <v>1</v>
      </c>
      <c r="AO28" s="1" t="b">
        <f t="shared" si="60"/>
        <v>1</v>
      </c>
      <c r="AP28" s="1" t="b">
        <f t="shared" si="61"/>
        <v>1</v>
      </c>
      <c r="AQ28" s="1" t="b">
        <f t="shared" si="62"/>
        <v>1</v>
      </c>
      <c r="AS28" s="316" t="s">
        <v>1652</v>
      </c>
      <c r="AT28" s="106" t="s">
        <v>2653</v>
      </c>
      <c r="AU28" s="106" t="s">
        <v>2657</v>
      </c>
      <c r="AV28" s="408" t="s">
        <v>3</v>
      </c>
      <c r="AW28" s="344" t="s">
        <v>1780</v>
      </c>
      <c r="AX28" s="315">
        <v>41116</v>
      </c>
      <c r="AY28" s="345">
        <v>12</v>
      </c>
      <c r="AZ28" s="245" t="s">
        <v>1859</v>
      </c>
      <c r="BA28" s="179" t="s">
        <v>2643</v>
      </c>
      <c r="BB28" s="179" t="s">
        <v>2476</v>
      </c>
    </row>
    <row r="29" spans="1:54" ht="15.75">
      <c r="A29" s="316" t="s">
        <v>1041</v>
      </c>
      <c r="B29" s="106" t="s">
        <v>2270</v>
      </c>
      <c r="C29" s="106" t="s">
        <v>24</v>
      </c>
      <c r="D29" s="408" t="s">
        <v>3</v>
      </c>
      <c r="E29" s="344" t="s">
        <v>1780</v>
      </c>
      <c r="F29" s="315">
        <v>28572</v>
      </c>
      <c r="G29" s="345">
        <v>5</v>
      </c>
      <c r="H29" s="245" t="s">
        <v>1857</v>
      </c>
      <c r="I29" s="179" t="s">
        <v>2643</v>
      </c>
      <c r="J29" s="179" t="s">
        <v>2476</v>
      </c>
      <c r="K29" s="158">
        <v>29</v>
      </c>
      <c r="L29" s="1" t="b">
        <f t="shared" si="43"/>
        <v>1</v>
      </c>
      <c r="M29" s="1" t="b">
        <f t="shared" si="44"/>
        <v>1</v>
      </c>
      <c r="N29" s="1" t="b">
        <f t="shared" si="45"/>
        <v>1</v>
      </c>
      <c r="O29" s="1" t="b">
        <f t="shared" si="46"/>
        <v>1</v>
      </c>
      <c r="P29" s="1" t="b">
        <f t="shared" si="47"/>
        <v>1</v>
      </c>
      <c r="Q29" s="1" t="b">
        <f t="shared" si="48"/>
        <v>1</v>
      </c>
      <c r="R29" s="1" t="b">
        <f t="shared" si="49"/>
        <v>1</v>
      </c>
      <c r="S29" s="1" t="b">
        <f t="shared" si="50"/>
        <v>1</v>
      </c>
      <c r="T29" s="1" t="b">
        <f t="shared" si="51"/>
        <v>1</v>
      </c>
      <c r="U29" s="1" t="b">
        <f t="shared" si="52"/>
        <v>1</v>
      </c>
      <c r="W29" s="316" t="s">
        <v>1041</v>
      </c>
      <c r="X29" s="106" t="s">
        <v>2270</v>
      </c>
      <c r="Y29" s="106" t="s">
        <v>24</v>
      </c>
      <c r="Z29" s="408" t="s">
        <v>3</v>
      </c>
      <c r="AA29" s="344" t="s">
        <v>1780</v>
      </c>
      <c r="AB29" s="315">
        <v>28572</v>
      </c>
      <c r="AC29" s="345">
        <v>5</v>
      </c>
      <c r="AD29" s="245" t="s">
        <v>1857</v>
      </c>
      <c r="AE29" s="179" t="s">
        <v>2643</v>
      </c>
      <c r="AF29" s="179" t="s">
        <v>2476</v>
      </c>
      <c r="AH29" s="159" t="b">
        <f t="shared" si="53"/>
        <v>1</v>
      </c>
      <c r="AI29" s="1" t="b">
        <f t="shared" si="54"/>
        <v>1</v>
      </c>
      <c r="AJ29" s="1" t="b">
        <f t="shared" si="55"/>
        <v>1</v>
      </c>
      <c r="AK29" s="1" t="b">
        <f t="shared" si="56"/>
        <v>1</v>
      </c>
      <c r="AL29" s="1" t="b">
        <f t="shared" si="57"/>
        <v>1</v>
      </c>
      <c r="AM29" s="1" t="b">
        <f t="shared" si="58"/>
        <v>1</v>
      </c>
      <c r="AN29" s="1" t="b">
        <f t="shared" si="59"/>
        <v>1</v>
      </c>
      <c r="AO29" s="1" t="b">
        <f t="shared" si="60"/>
        <v>1</v>
      </c>
      <c r="AP29" s="1" t="b">
        <f t="shared" si="61"/>
        <v>1</v>
      </c>
      <c r="AQ29" s="1" t="b">
        <f t="shared" si="62"/>
        <v>1</v>
      </c>
      <c r="AS29" s="316" t="s">
        <v>1041</v>
      </c>
      <c r="AT29" s="106" t="s">
        <v>2270</v>
      </c>
      <c r="AU29" s="106" t="s">
        <v>24</v>
      </c>
      <c r="AV29" s="408" t="s">
        <v>3</v>
      </c>
      <c r="AW29" s="344" t="s">
        <v>1780</v>
      </c>
      <c r="AX29" s="315">
        <v>28572</v>
      </c>
      <c r="AY29" s="345">
        <v>5</v>
      </c>
      <c r="AZ29" s="245" t="s">
        <v>1857</v>
      </c>
      <c r="BA29" s="179" t="s">
        <v>2643</v>
      </c>
      <c r="BB29" s="179" t="s">
        <v>2476</v>
      </c>
    </row>
    <row r="30" spans="1:54" ht="15.75">
      <c r="A30" s="316" t="s">
        <v>1109</v>
      </c>
      <c r="B30" s="106" t="s">
        <v>2271</v>
      </c>
      <c r="C30" s="106" t="s">
        <v>1457</v>
      </c>
      <c r="D30" s="408" t="s">
        <v>3</v>
      </c>
      <c r="E30" s="344" t="s">
        <v>1780</v>
      </c>
      <c r="F30" s="315">
        <v>34349</v>
      </c>
      <c r="G30" s="345">
        <v>4</v>
      </c>
      <c r="H30" s="245" t="s">
        <v>1857</v>
      </c>
      <c r="I30" s="179" t="s">
        <v>2643</v>
      </c>
      <c r="J30" s="179" t="s">
        <v>2476</v>
      </c>
      <c r="K30" s="158">
        <v>30</v>
      </c>
      <c r="L30" s="1" t="b">
        <f t="shared" si="43"/>
        <v>1</v>
      </c>
      <c r="M30" s="1" t="b">
        <f t="shared" si="44"/>
        <v>1</v>
      </c>
      <c r="N30" s="1" t="b">
        <f t="shared" si="45"/>
        <v>1</v>
      </c>
      <c r="O30" s="1" t="b">
        <f t="shared" si="46"/>
        <v>1</v>
      </c>
      <c r="P30" s="1" t="b">
        <f t="shared" si="47"/>
        <v>1</v>
      </c>
      <c r="Q30" s="1" t="b">
        <f t="shared" si="48"/>
        <v>1</v>
      </c>
      <c r="R30" s="1" t="b">
        <f t="shared" si="49"/>
        <v>1</v>
      </c>
      <c r="S30" s="1" t="b">
        <f t="shared" si="50"/>
        <v>1</v>
      </c>
      <c r="T30" s="1" t="b">
        <f t="shared" si="51"/>
        <v>1</v>
      </c>
      <c r="U30" s="1" t="b">
        <f t="shared" si="52"/>
        <v>1</v>
      </c>
      <c r="W30" s="316" t="s">
        <v>1109</v>
      </c>
      <c r="X30" s="106" t="s">
        <v>2271</v>
      </c>
      <c r="Y30" s="106" t="s">
        <v>1457</v>
      </c>
      <c r="Z30" s="408" t="s">
        <v>3</v>
      </c>
      <c r="AA30" s="344" t="s">
        <v>1780</v>
      </c>
      <c r="AB30" s="315">
        <v>34349</v>
      </c>
      <c r="AC30" s="345">
        <v>4</v>
      </c>
      <c r="AD30" s="245" t="s">
        <v>1857</v>
      </c>
      <c r="AE30" s="179" t="s">
        <v>2643</v>
      </c>
      <c r="AF30" s="179" t="s">
        <v>2476</v>
      </c>
      <c r="AH30" s="159" t="b">
        <f t="shared" si="53"/>
        <v>1</v>
      </c>
      <c r="AI30" s="1" t="b">
        <f t="shared" si="54"/>
        <v>1</v>
      </c>
      <c r="AJ30" s="1" t="b">
        <f t="shared" si="55"/>
        <v>1</v>
      </c>
      <c r="AK30" s="1" t="b">
        <f t="shared" si="56"/>
        <v>1</v>
      </c>
      <c r="AL30" s="1" t="b">
        <f t="shared" si="57"/>
        <v>1</v>
      </c>
      <c r="AM30" s="1" t="b">
        <f t="shared" si="58"/>
        <v>1</v>
      </c>
      <c r="AN30" s="1" t="b">
        <f t="shared" si="59"/>
        <v>1</v>
      </c>
      <c r="AO30" s="1" t="b">
        <f t="shared" si="60"/>
        <v>1</v>
      </c>
      <c r="AP30" s="1" t="b">
        <f t="shared" si="61"/>
        <v>1</v>
      </c>
      <c r="AQ30" s="1" t="b">
        <f t="shared" si="62"/>
        <v>1</v>
      </c>
      <c r="AS30" s="316" t="s">
        <v>1109</v>
      </c>
      <c r="AT30" s="106" t="s">
        <v>2271</v>
      </c>
      <c r="AU30" s="106" t="s">
        <v>1457</v>
      </c>
      <c r="AV30" s="408" t="s">
        <v>3</v>
      </c>
      <c r="AW30" s="344" t="s">
        <v>1780</v>
      </c>
      <c r="AX30" s="315">
        <v>34349</v>
      </c>
      <c r="AY30" s="345">
        <v>4</v>
      </c>
      <c r="AZ30" s="245" t="s">
        <v>1857</v>
      </c>
      <c r="BA30" s="179" t="s">
        <v>2643</v>
      </c>
      <c r="BB30" s="179" t="s">
        <v>2476</v>
      </c>
    </row>
    <row r="31" spans="1:54" ht="15.75">
      <c r="A31" s="316" t="s">
        <v>515</v>
      </c>
      <c r="B31" s="106" t="s">
        <v>2445</v>
      </c>
      <c r="C31" s="106" t="s">
        <v>2446</v>
      </c>
      <c r="D31" s="408" t="s">
        <v>10</v>
      </c>
      <c r="E31" s="344" t="s">
        <v>1780</v>
      </c>
      <c r="F31" s="315">
        <v>18970</v>
      </c>
      <c r="G31" s="345">
        <v>12</v>
      </c>
      <c r="H31" s="245" t="s">
        <v>1859</v>
      </c>
      <c r="I31" s="179" t="s">
        <v>2643</v>
      </c>
      <c r="J31" s="179" t="s">
        <v>2525</v>
      </c>
      <c r="K31" s="158">
        <v>31</v>
      </c>
      <c r="L31" s="1" t="b">
        <f t="shared" si="43"/>
        <v>1</v>
      </c>
      <c r="M31" s="1" t="b">
        <f t="shared" si="44"/>
        <v>1</v>
      </c>
      <c r="N31" s="1" t="b">
        <f t="shared" si="45"/>
        <v>1</v>
      </c>
      <c r="O31" s="1" t="b">
        <f t="shared" si="46"/>
        <v>1</v>
      </c>
      <c r="P31" s="1" t="b">
        <f t="shared" si="47"/>
        <v>1</v>
      </c>
      <c r="Q31" s="1" t="b">
        <f t="shared" si="48"/>
        <v>1</v>
      </c>
      <c r="R31" s="1" t="b">
        <f t="shared" si="49"/>
        <v>1</v>
      </c>
      <c r="S31" s="1" t="b">
        <f t="shared" si="50"/>
        <v>1</v>
      </c>
      <c r="T31" s="1" t="b">
        <f t="shared" si="51"/>
        <v>1</v>
      </c>
      <c r="U31" s="1" t="b">
        <f t="shared" si="52"/>
        <v>1</v>
      </c>
      <c r="W31" s="316" t="s">
        <v>515</v>
      </c>
      <c r="X31" s="106" t="s">
        <v>2445</v>
      </c>
      <c r="Y31" s="106" t="s">
        <v>2446</v>
      </c>
      <c r="Z31" s="408" t="s">
        <v>10</v>
      </c>
      <c r="AA31" s="344" t="s">
        <v>1780</v>
      </c>
      <c r="AB31" s="315">
        <v>18970</v>
      </c>
      <c r="AC31" s="345">
        <v>12</v>
      </c>
      <c r="AD31" s="245" t="s">
        <v>1859</v>
      </c>
      <c r="AE31" s="179" t="s">
        <v>2643</v>
      </c>
      <c r="AF31" s="179" t="s">
        <v>2525</v>
      </c>
      <c r="AH31" s="159" t="b">
        <f t="shared" si="53"/>
        <v>1</v>
      </c>
      <c r="AI31" s="1" t="b">
        <f t="shared" si="54"/>
        <v>1</v>
      </c>
      <c r="AJ31" s="1" t="b">
        <f t="shared" si="55"/>
        <v>1</v>
      </c>
      <c r="AK31" s="1" t="b">
        <f t="shared" si="56"/>
        <v>1</v>
      </c>
      <c r="AL31" s="1" t="b">
        <f t="shared" si="57"/>
        <v>1</v>
      </c>
      <c r="AM31" s="1" t="b">
        <f t="shared" si="58"/>
        <v>1</v>
      </c>
      <c r="AN31" s="1" t="b">
        <f t="shared" si="59"/>
        <v>1</v>
      </c>
      <c r="AO31" s="1" t="b">
        <f t="shared" si="60"/>
        <v>1</v>
      </c>
      <c r="AP31" s="1" t="b">
        <f t="shared" si="61"/>
        <v>1</v>
      </c>
      <c r="AQ31" s="1" t="b">
        <f t="shared" si="62"/>
        <v>1</v>
      </c>
      <c r="AS31" s="316" t="s">
        <v>515</v>
      </c>
      <c r="AT31" s="106" t="s">
        <v>2445</v>
      </c>
      <c r="AU31" s="106" t="s">
        <v>2446</v>
      </c>
      <c r="AV31" s="408" t="s">
        <v>10</v>
      </c>
      <c r="AW31" s="344" t="s">
        <v>1780</v>
      </c>
      <c r="AX31" s="315">
        <v>18970</v>
      </c>
      <c r="AY31" s="345">
        <v>12</v>
      </c>
      <c r="AZ31" s="245" t="s">
        <v>1859</v>
      </c>
      <c r="BA31" s="179" t="s">
        <v>2643</v>
      </c>
      <c r="BB31" s="179" t="s">
        <v>2525</v>
      </c>
    </row>
    <row r="32" spans="1:54" ht="15.75">
      <c r="A32" s="316" t="s">
        <v>1698</v>
      </c>
      <c r="B32" s="106" t="s">
        <v>2529</v>
      </c>
      <c r="C32" s="106" t="s">
        <v>1183</v>
      </c>
      <c r="D32" s="408" t="s">
        <v>10</v>
      </c>
      <c r="E32" s="344" t="s">
        <v>1780</v>
      </c>
      <c r="F32" s="315">
        <v>16884</v>
      </c>
      <c r="G32" s="345">
        <v>12</v>
      </c>
      <c r="H32" s="245" t="s">
        <v>1859</v>
      </c>
      <c r="I32" s="179" t="s">
        <v>2643</v>
      </c>
      <c r="J32" s="179" t="s">
        <v>2525</v>
      </c>
      <c r="K32" s="158">
        <v>32</v>
      </c>
      <c r="L32" s="1" t="b">
        <f t="shared" si="43"/>
        <v>1</v>
      </c>
      <c r="M32" s="1" t="b">
        <f t="shared" si="44"/>
        <v>1</v>
      </c>
      <c r="N32" s="1" t="b">
        <f t="shared" si="45"/>
        <v>1</v>
      </c>
      <c r="O32" s="1" t="b">
        <f t="shared" si="46"/>
        <v>1</v>
      </c>
      <c r="P32" s="1" t="b">
        <f t="shared" si="47"/>
        <v>1</v>
      </c>
      <c r="Q32" s="1" t="b">
        <f t="shared" si="48"/>
        <v>1</v>
      </c>
      <c r="R32" s="1" t="b">
        <f t="shared" si="49"/>
        <v>1</v>
      </c>
      <c r="S32" s="1" t="b">
        <f t="shared" si="50"/>
        <v>1</v>
      </c>
      <c r="T32" s="1" t="b">
        <f t="shared" si="51"/>
        <v>1</v>
      </c>
      <c r="U32" s="1" t="b">
        <f t="shared" si="52"/>
        <v>1</v>
      </c>
      <c r="W32" s="316" t="s">
        <v>1698</v>
      </c>
      <c r="X32" s="106" t="s">
        <v>2529</v>
      </c>
      <c r="Y32" s="106" t="s">
        <v>1183</v>
      </c>
      <c r="Z32" s="408" t="s">
        <v>10</v>
      </c>
      <c r="AA32" s="344" t="s">
        <v>1780</v>
      </c>
      <c r="AB32" s="315">
        <v>16884</v>
      </c>
      <c r="AC32" s="345">
        <v>12</v>
      </c>
      <c r="AD32" s="245" t="s">
        <v>1859</v>
      </c>
      <c r="AE32" s="179" t="s">
        <v>2643</v>
      </c>
      <c r="AF32" s="179" t="s">
        <v>2525</v>
      </c>
      <c r="AH32" s="159" t="b">
        <f t="shared" si="53"/>
        <v>1</v>
      </c>
      <c r="AI32" s="1" t="b">
        <f t="shared" si="54"/>
        <v>1</v>
      </c>
      <c r="AJ32" s="1" t="b">
        <f t="shared" si="55"/>
        <v>1</v>
      </c>
      <c r="AK32" s="1" t="b">
        <f t="shared" si="56"/>
        <v>1</v>
      </c>
      <c r="AL32" s="1" t="b">
        <f t="shared" si="57"/>
        <v>1</v>
      </c>
      <c r="AM32" s="1" t="b">
        <f t="shared" si="58"/>
        <v>1</v>
      </c>
      <c r="AN32" s="1" t="b">
        <f t="shared" si="59"/>
        <v>1</v>
      </c>
      <c r="AO32" s="1" t="b">
        <f t="shared" si="60"/>
        <v>1</v>
      </c>
      <c r="AP32" s="1" t="b">
        <f t="shared" si="61"/>
        <v>1</v>
      </c>
      <c r="AQ32" s="1" t="b">
        <f t="shared" si="62"/>
        <v>1</v>
      </c>
      <c r="AS32" s="316" t="s">
        <v>1698</v>
      </c>
      <c r="AT32" s="106" t="s">
        <v>2529</v>
      </c>
      <c r="AU32" s="106" t="s">
        <v>1183</v>
      </c>
      <c r="AV32" s="408" t="s">
        <v>10</v>
      </c>
      <c r="AW32" s="344" t="s">
        <v>1780</v>
      </c>
      <c r="AX32" s="315">
        <v>16884</v>
      </c>
      <c r="AY32" s="345">
        <v>12</v>
      </c>
      <c r="AZ32" s="245" t="s">
        <v>1859</v>
      </c>
      <c r="BA32" s="179" t="s">
        <v>2643</v>
      </c>
      <c r="BB32" s="179" t="s">
        <v>2525</v>
      </c>
    </row>
    <row r="33" spans="1:54" ht="15.75">
      <c r="A33" s="316" t="s">
        <v>1162</v>
      </c>
      <c r="B33" s="106" t="s">
        <v>652</v>
      </c>
      <c r="C33" s="106" t="s">
        <v>562</v>
      </c>
      <c r="D33" s="408" t="s">
        <v>3</v>
      </c>
      <c r="E33" s="344" t="s">
        <v>1780</v>
      </c>
      <c r="F33" s="315">
        <v>19729</v>
      </c>
      <c r="G33" s="345">
        <v>8</v>
      </c>
      <c r="H33" s="245" t="s">
        <v>1858</v>
      </c>
      <c r="I33" s="179" t="s">
        <v>2643</v>
      </c>
      <c r="J33" s="179" t="s">
        <v>2476</v>
      </c>
      <c r="K33" s="158">
        <v>33</v>
      </c>
      <c r="L33" s="1" t="b">
        <f t="shared" si="43"/>
        <v>1</v>
      </c>
      <c r="M33" s="1" t="b">
        <f t="shared" si="44"/>
        <v>1</v>
      </c>
      <c r="N33" s="1" t="b">
        <f t="shared" si="45"/>
        <v>1</v>
      </c>
      <c r="O33" s="1" t="b">
        <f t="shared" si="46"/>
        <v>1</v>
      </c>
      <c r="P33" s="1" t="b">
        <f t="shared" si="47"/>
        <v>1</v>
      </c>
      <c r="Q33" s="1" t="b">
        <f t="shared" si="48"/>
        <v>1</v>
      </c>
      <c r="R33" s="1" t="b">
        <f t="shared" si="49"/>
        <v>1</v>
      </c>
      <c r="S33" s="1" t="b">
        <f t="shared" si="50"/>
        <v>1</v>
      </c>
      <c r="T33" s="1" t="b">
        <f t="shared" si="51"/>
        <v>1</v>
      </c>
      <c r="U33" s="1" t="b">
        <f t="shared" si="52"/>
        <v>1</v>
      </c>
      <c r="W33" s="316" t="s">
        <v>1162</v>
      </c>
      <c r="X33" s="106" t="s">
        <v>652</v>
      </c>
      <c r="Y33" s="106" t="s">
        <v>562</v>
      </c>
      <c r="Z33" s="408" t="s">
        <v>3</v>
      </c>
      <c r="AA33" s="344" t="s">
        <v>1780</v>
      </c>
      <c r="AB33" s="315">
        <v>19729</v>
      </c>
      <c r="AC33" s="345">
        <v>8</v>
      </c>
      <c r="AD33" s="245" t="s">
        <v>1858</v>
      </c>
      <c r="AE33" s="179" t="s">
        <v>2643</v>
      </c>
      <c r="AF33" s="179" t="s">
        <v>2476</v>
      </c>
      <c r="AH33" s="159" t="b">
        <f t="shared" si="53"/>
        <v>1</v>
      </c>
      <c r="AI33" s="1" t="b">
        <f t="shared" si="54"/>
        <v>1</v>
      </c>
      <c r="AJ33" s="1" t="b">
        <f t="shared" si="55"/>
        <v>1</v>
      </c>
      <c r="AK33" s="1" t="b">
        <f t="shared" si="56"/>
        <v>1</v>
      </c>
      <c r="AL33" s="1" t="b">
        <f t="shared" si="57"/>
        <v>1</v>
      </c>
      <c r="AM33" s="1" t="b">
        <f t="shared" si="58"/>
        <v>1</v>
      </c>
      <c r="AN33" s="1" t="b">
        <f t="shared" si="59"/>
        <v>1</v>
      </c>
      <c r="AO33" s="1" t="b">
        <f t="shared" si="60"/>
        <v>1</v>
      </c>
      <c r="AP33" s="1" t="b">
        <f t="shared" si="61"/>
        <v>1</v>
      </c>
      <c r="AQ33" s="1" t="b">
        <f t="shared" si="62"/>
        <v>1</v>
      </c>
      <c r="AS33" s="316" t="s">
        <v>1162</v>
      </c>
      <c r="AT33" s="106" t="s">
        <v>652</v>
      </c>
      <c r="AU33" s="106" t="s">
        <v>562</v>
      </c>
      <c r="AV33" s="408" t="s">
        <v>3</v>
      </c>
      <c r="AW33" s="344" t="s">
        <v>1780</v>
      </c>
      <c r="AX33" s="315">
        <v>19729</v>
      </c>
      <c r="AY33" s="345">
        <v>8</v>
      </c>
      <c r="AZ33" s="245" t="s">
        <v>1858</v>
      </c>
      <c r="BA33" s="179" t="s">
        <v>2643</v>
      </c>
      <c r="BB33" s="179" t="s">
        <v>2476</v>
      </c>
    </row>
    <row r="34" spans="1:54" ht="15.75">
      <c r="A34" s="316" t="s">
        <v>704</v>
      </c>
      <c r="B34" s="106" t="s">
        <v>705</v>
      </c>
      <c r="C34" s="106" t="s">
        <v>706</v>
      </c>
      <c r="D34" s="408" t="s">
        <v>3</v>
      </c>
      <c r="E34" s="344" t="s">
        <v>1780</v>
      </c>
      <c r="F34" s="315">
        <v>19641</v>
      </c>
      <c r="G34" s="345">
        <v>1</v>
      </c>
      <c r="H34" s="245" t="s">
        <v>2062</v>
      </c>
      <c r="I34" s="179" t="s">
        <v>2643</v>
      </c>
      <c r="J34" s="179" t="s">
        <v>2476</v>
      </c>
      <c r="K34" s="158">
        <v>34</v>
      </c>
      <c r="L34" s="1" t="b">
        <f t="shared" si="43"/>
        <v>1</v>
      </c>
      <c r="M34" s="1" t="b">
        <f t="shared" si="44"/>
        <v>1</v>
      </c>
      <c r="N34" s="1" t="b">
        <f t="shared" si="45"/>
        <v>1</v>
      </c>
      <c r="O34" s="1" t="b">
        <f t="shared" si="46"/>
        <v>1</v>
      </c>
      <c r="P34" s="1" t="b">
        <f t="shared" si="47"/>
        <v>1</v>
      </c>
      <c r="Q34" s="1" t="b">
        <f t="shared" si="48"/>
        <v>1</v>
      </c>
      <c r="R34" s="1" t="b">
        <f t="shared" si="49"/>
        <v>1</v>
      </c>
      <c r="S34" s="1" t="b">
        <f t="shared" si="50"/>
        <v>1</v>
      </c>
      <c r="T34" s="1" t="b">
        <f t="shared" si="51"/>
        <v>1</v>
      </c>
      <c r="U34" s="1" t="b">
        <f t="shared" si="52"/>
        <v>1</v>
      </c>
      <c r="W34" s="316" t="s">
        <v>704</v>
      </c>
      <c r="X34" s="106" t="s">
        <v>705</v>
      </c>
      <c r="Y34" s="106" t="s">
        <v>706</v>
      </c>
      <c r="Z34" s="408" t="s">
        <v>3</v>
      </c>
      <c r="AA34" s="344" t="s">
        <v>1780</v>
      </c>
      <c r="AB34" s="315">
        <v>19641</v>
      </c>
      <c r="AC34" s="345">
        <v>1</v>
      </c>
      <c r="AD34" s="245" t="s">
        <v>2062</v>
      </c>
      <c r="AE34" s="179" t="s">
        <v>2643</v>
      </c>
      <c r="AF34" s="179" t="s">
        <v>2476</v>
      </c>
      <c r="AH34" s="159" t="b">
        <f t="shared" si="53"/>
        <v>1</v>
      </c>
      <c r="AI34" s="1" t="b">
        <f t="shared" si="54"/>
        <v>1</v>
      </c>
      <c r="AJ34" s="1" t="b">
        <f t="shared" si="55"/>
        <v>1</v>
      </c>
      <c r="AK34" s="1" t="b">
        <f t="shared" si="56"/>
        <v>1</v>
      </c>
      <c r="AL34" s="1" t="b">
        <f t="shared" si="57"/>
        <v>1</v>
      </c>
      <c r="AM34" s="1" t="b">
        <f t="shared" si="58"/>
        <v>1</v>
      </c>
      <c r="AN34" s="1" t="b">
        <f t="shared" si="59"/>
        <v>1</v>
      </c>
      <c r="AO34" s="1" t="b">
        <f t="shared" si="60"/>
        <v>1</v>
      </c>
      <c r="AP34" s="1" t="b">
        <f t="shared" si="61"/>
        <v>1</v>
      </c>
      <c r="AQ34" s="1" t="b">
        <f t="shared" si="62"/>
        <v>1</v>
      </c>
      <c r="AS34" s="316" t="s">
        <v>704</v>
      </c>
      <c r="AT34" s="106" t="s">
        <v>705</v>
      </c>
      <c r="AU34" s="106" t="s">
        <v>706</v>
      </c>
      <c r="AV34" s="408" t="s">
        <v>3</v>
      </c>
      <c r="AW34" s="344" t="s">
        <v>1780</v>
      </c>
      <c r="AX34" s="315">
        <v>19641</v>
      </c>
      <c r="AY34" s="345">
        <v>1</v>
      </c>
      <c r="AZ34" s="245" t="s">
        <v>2062</v>
      </c>
      <c r="BA34" s="179" t="s">
        <v>2643</v>
      </c>
      <c r="BB34" s="179" t="s">
        <v>2476</v>
      </c>
    </row>
    <row r="35" spans="1:54" ht="15.75">
      <c r="A35" s="316" t="s">
        <v>105</v>
      </c>
      <c r="B35" s="106" t="s">
        <v>106</v>
      </c>
      <c r="C35" s="106" t="s">
        <v>107</v>
      </c>
      <c r="D35" s="408" t="s">
        <v>3</v>
      </c>
      <c r="E35" s="344" t="s">
        <v>1781</v>
      </c>
      <c r="F35" s="315">
        <v>14862</v>
      </c>
      <c r="G35" s="345">
        <v>12</v>
      </c>
      <c r="H35" s="245" t="s">
        <v>1859</v>
      </c>
      <c r="I35" s="179" t="s">
        <v>2643</v>
      </c>
      <c r="J35" s="179" t="s">
        <v>2577</v>
      </c>
      <c r="K35" s="158">
        <v>35</v>
      </c>
      <c r="L35" s="1" t="b">
        <f t="shared" si="43"/>
        <v>1</v>
      </c>
      <c r="M35" s="1" t="b">
        <f t="shared" si="44"/>
        <v>1</v>
      </c>
      <c r="N35" s="1" t="b">
        <f t="shared" si="45"/>
        <v>1</v>
      </c>
      <c r="O35" s="1" t="b">
        <f t="shared" si="46"/>
        <v>1</v>
      </c>
      <c r="P35" s="1" t="b">
        <f t="shared" si="47"/>
        <v>1</v>
      </c>
      <c r="Q35" s="1" t="b">
        <f t="shared" si="48"/>
        <v>1</v>
      </c>
      <c r="R35" s="1" t="b">
        <f t="shared" si="49"/>
        <v>1</v>
      </c>
      <c r="S35" s="1" t="b">
        <f t="shared" si="50"/>
        <v>1</v>
      </c>
      <c r="T35" s="1" t="b">
        <f t="shared" si="51"/>
        <v>1</v>
      </c>
      <c r="U35" s="1" t="b">
        <f t="shared" si="52"/>
        <v>1</v>
      </c>
      <c r="W35" s="316" t="s">
        <v>105</v>
      </c>
      <c r="X35" s="106" t="s">
        <v>106</v>
      </c>
      <c r="Y35" s="106" t="s">
        <v>107</v>
      </c>
      <c r="Z35" s="408" t="s">
        <v>3</v>
      </c>
      <c r="AA35" s="344" t="s">
        <v>1781</v>
      </c>
      <c r="AB35" s="315">
        <v>14862</v>
      </c>
      <c r="AC35" s="345">
        <v>12</v>
      </c>
      <c r="AD35" s="245" t="s">
        <v>1859</v>
      </c>
      <c r="AE35" s="179" t="s">
        <v>2643</v>
      </c>
      <c r="AF35" s="179" t="s">
        <v>2577</v>
      </c>
      <c r="AH35" s="159" t="b">
        <f t="shared" si="53"/>
        <v>1</v>
      </c>
      <c r="AI35" s="1" t="b">
        <f t="shared" si="54"/>
        <v>1</v>
      </c>
      <c r="AJ35" s="1" t="b">
        <f t="shared" si="55"/>
        <v>1</v>
      </c>
      <c r="AK35" s="1" t="b">
        <f t="shared" si="56"/>
        <v>1</v>
      </c>
      <c r="AL35" s="1" t="b">
        <f t="shared" si="57"/>
        <v>1</v>
      </c>
      <c r="AM35" s="1" t="b">
        <f t="shared" si="58"/>
        <v>1</v>
      </c>
      <c r="AN35" s="1" t="b">
        <f t="shared" si="59"/>
        <v>1</v>
      </c>
      <c r="AO35" s="1" t="b">
        <f t="shared" si="60"/>
        <v>1</v>
      </c>
      <c r="AP35" s="1" t="b">
        <f t="shared" si="61"/>
        <v>1</v>
      </c>
      <c r="AQ35" s="1" t="b">
        <f t="shared" si="62"/>
        <v>1</v>
      </c>
      <c r="AS35" s="316" t="s">
        <v>105</v>
      </c>
      <c r="AT35" s="106" t="s">
        <v>106</v>
      </c>
      <c r="AU35" s="106" t="s">
        <v>107</v>
      </c>
      <c r="AV35" s="408" t="s">
        <v>3</v>
      </c>
      <c r="AW35" s="344" t="s">
        <v>1781</v>
      </c>
      <c r="AX35" s="315">
        <v>14862</v>
      </c>
      <c r="AY35" s="345">
        <v>12</v>
      </c>
      <c r="AZ35" s="245" t="s">
        <v>1859</v>
      </c>
      <c r="BA35" s="179" t="s">
        <v>2643</v>
      </c>
      <c r="BB35" s="179" t="s">
        <v>2577</v>
      </c>
    </row>
    <row r="36" spans="1:54" ht="15.75">
      <c r="A36" s="316" t="s">
        <v>108</v>
      </c>
      <c r="B36" s="106" t="s">
        <v>106</v>
      </c>
      <c r="C36" s="106" t="s">
        <v>109</v>
      </c>
      <c r="D36" s="408" t="s">
        <v>10</v>
      </c>
      <c r="E36" s="344" t="s">
        <v>1781</v>
      </c>
      <c r="F36" s="315">
        <v>15412</v>
      </c>
      <c r="G36" s="345">
        <v>7</v>
      </c>
      <c r="H36" s="245" t="s">
        <v>1858</v>
      </c>
      <c r="I36" s="179" t="s">
        <v>2643</v>
      </c>
      <c r="J36" s="179" t="s">
        <v>2525</v>
      </c>
      <c r="K36" s="158">
        <v>36</v>
      </c>
      <c r="L36" s="1" t="b">
        <f t="shared" si="43"/>
        <v>1</v>
      </c>
      <c r="M36" s="1" t="b">
        <f t="shared" si="44"/>
        <v>1</v>
      </c>
      <c r="N36" s="1" t="b">
        <f t="shared" si="45"/>
        <v>1</v>
      </c>
      <c r="O36" s="1" t="b">
        <f t="shared" si="46"/>
        <v>1</v>
      </c>
      <c r="P36" s="1" t="b">
        <f t="shared" si="47"/>
        <v>1</v>
      </c>
      <c r="Q36" s="1" t="b">
        <f t="shared" si="48"/>
        <v>1</v>
      </c>
      <c r="R36" s="1" t="b">
        <f t="shared" si="49"/>
        <v>1</v>
      </c>
      <c r="S36" s="1" t="b">
        <f t="shared" si="50"/>
        <v>1</v>
      </c>
      <c r="T36" s="1" t="b">
        <f t="shared" si="51"/>
        <v>1</v>
      </c>
      <c r="U36" s="1" t="b">
        <f t="shared" si="52"/>
        <v>1</v>
      </c>
      <c r="W36" s="316" t="s">
        <v>108</v>
      </c>
      <c r="X36" s="106" t="s">
        <v>106</v>
      </c>
      <c r="Y36" s="106" t="s">
        <v>109</v>
      </c>
      <c r="Z36" s="408" t="s">
        <v>10</v>
      </c>
      <c r="AA36" s="344" t="s">
        <v>1781</v>
      </c>
      <c r="AB36" s="315">
        <v>15412</v>
      </c>
      <c r="AC36" s="345">
        <v>7</v>
      </c>
      <c r="AD36" s="245" t="s">
        <v>1858</v>
      </c>
      <c r="AE36" s="179" t="s">
        <v>2643</v>
      </c>
      <c r="AF36" s="179" t="s">
        <v>2525</v>
      </c>
      <c r="AH36" s="159" t="b">
        <f t="shared" si="53"/>
        <v>1</v>
      </c>
      <c r="AI36" s="1" t="b">
        <f t="shared" si="54"/>
        <v>1</v>
      </c>
      <c r="AJ36" s="1" t="b">
        <f t="shared" si="55"/>
        <v>1</v>
      </c>
      <c r="AK36" s="1" t="b">
        <f t="shared" si="56"/>
        <v>1</v>
      </c>
      <c r="AL36" s="1" t="b">
        <f t="shared" si="57"/>
        <v>1</v>
      </c>
      <c r="AM36" s="1" t="b">
        <f t="shared" si="58"/>
        <v>1</v>
      </c>
      <c r="AN36" s="1" t="b">
        <f t="shared" si="59"/>
        <v>1</v>
      </c>
      <c r="AO36" s="1" t="b">
        <f t="shared" si="60"/>
        <v>1</v>
      </c>
      <c r="AP36" s="1" t="b">
        <f t="shared" si="61"/>
        <v>1</v>
      </c>
      <c r="AQ36" s="1" t="b">
        <f t="shared" si="62"/>
        <v>1</v>
      </c>
      <c r="AS36" s="316" t="s">
        <v>108</v>
      </c>
      <c r="AT36" s="106" t="s">
        <v>106</v>
      </c>
      <c r="AU36" s="106" t="s">
        <v>109</v>
      </c>
      <c r="AV36" s="408" t="s">
        <v>10</v>
      </c>
      <c r="AW36" s="344" t="s">
        <v>1781</v>
      </c>
      <c r="AX36" s="315">
        <v>15412</v>
      </c>
      <c r="AY36" s="345">
        <v>7</v>
      </c>
      <c r="AZ36" s="245" t="s">
        <v>1858</v>
      </c>
      <c r="BA36" s="179" t="s">
        <v>2643</v>
      </c>
      <c r="BB36" s="179" t="s">
        <v>2525</v>
      </c>
    </row>
    <row r="37" spans="1:54" ht="15.75">
      <c r="A37" s="316" t="s">
        <v>119</v>
      </c>
      <c r="B37" s="106" t="s">
        <v>120</v>
      </c>
      <c r="C37" s="106" t="s">
        <v>121</v>
      </c>
      <c r="D37" s="408" t="s">
        <v>3</v>
      </c>
      <c r="E37" s="344" t="s">
        <v>1781</v>
      </c>
      <c r="F37" s="315">
        <v>14983</v>
      </c>
      <c r="G37" s="345">
        <v>3</v>
      </c>
      <c r="H37" s="245" t="s">
        <v>2062</v>
      </c>
      <c r="I37" s="179" t="s">
        <v>2643</v>
      </c>
      <c r="J37" s="179" t="s">
        <v>2577</v>
      </c>
      <c r="K37" s="158">
        <v>37</v>
      </c>
      <c r="L37" s="1" t="b">
        <f t="shared" si="43"/>
        <v>1</v>
      </c>
      <c r="M37" s="1" t="b">
        <f t="shared" si="44"/>
        <v>1</v>
      </c>
      <c r="N37" s="1" t="b">
        <f t="shared" si="45"/>
        <v>1</v>
      </c>
      <c r="O37" s="1" t="b">
        <f t="shared" si="46"/>
        <v>1</v>
      </c>
      <c r="P37" s="1" t="b">
        <f t="shared" si="47"/>
        <v>1</v>
      </c>
      <c r="Q37" s="1" t="b">
        <f t="shared" si="48"/>
        <v>1</v>
      </c>
      <c r="R37" s="1" t="b">
        <f t="shared" si="49"/>
        <v>1</v>
      </c>
      <c r="S37" s="1" t="b">
        <f t="shared" si="50"/>
        <v>1</v>
      </c>
      <c r="T37" s="1" t="b">
        <f t="shared" si="51"/>
        <v>1</v>
      </c>
      <c r="U37" s="1" t="b">
        <f t="shared" si="52"/>
        <v>1</v>
      </c>
      <c r="W37" s="316" t="s">
        <v>119</v>
      </c>
      <c r="X37" s="106" t="s">
        <v>120</v>
      </c>
      <c r="Y37" s="106" t="s">
        <v>121</v>
      </c>
      <c r="Z37" s="408" t="s">
        <v>3</v>
      </c>
      <c r="AA37" s="344" t="s">
        <v>1781</v>
      </c>
      <c r="AB37" s="315">
        <v>14983</v>
      </c>
      <c r="AC37" s="345">
        <v>3</v>
      </c>
      <c r="AD37" s="245" t="s">
        <v>2062</v>
      </c>
      <c r="AE37" s="179" t="s">
        <v>2643</v>
      </c>
      <c r="AF37" s="179" t="s">
        <v>2577</v>
      </c>
      <c r="AH37" s="159" t="b">
        <f t="shared" si="53"/>
        <v>1</v>
      </c>
      <c r="AI37" s="1" t="b">
        <f t="shared" si="54"/>
        <v>1</v>
      </c>
      <c r="AJ37" s="1" t="b">
        <f t="shared" si="55"/>
        <v>1</v>
      </c>
      <c r="AK37" s="1" t="b">
        <f t="shared" si="56"/>
        <v>1</v>
      </c>
      <c r="AL37" s="1" t="b">
        <f t="shared" si="57"/>
        <v>1</v>
      </c>
      <c r="AM37" s="1" t="b">
        <f t="shared" si="58"/>
        <v>1</v>
      </c>
      <c r="AN37" s="1" t="b">
        <f t="shared" si="59"/>
        <v>1</v>
      </c>
      <c r="AO37" s="1" t="b">
        <f t="shared" si="60"/>
        <v>1</v>
      </c>
      <c r="AP37" s="1" t="b">
        <f t="shared" si="61"/>
        <v>1</v>
      </c>
      <c r="AQ37" s="1" t="b">
        <f t="shared" si="62"/>
        <v>1</v>
      </c>
      <c r="AS37" s="316" t="s">
        <v>119</v>
      </c>
      <c r="AT37" s="106" t="s">
        <v>120</v>
      </c>
      <c r="AU37" s="106" t="s">
        <v>121</v>
      </c>
      <c r="AV37" s="408" t="s">
        <v>3</v>
      </c>
      <c r="AW37" s="344" t="s">
        <v>1781</v>
      </c>
      <c r="AX37" s="315">
        <v>14983</v>
      </c>
      <c r="AY37" s="345">
        <v>3</v>
      </c>
      <c r="AZ37" s="245" t="s">
        <v>2062</v>
      </c>
      <c r="BA37" s="179" t="s">
        <v>2643</v>
      </c>
      <c r="BB37" s="179" t="s">
        <v>2577</v>
      </c>
    </row>
    <row r="38" spans="1:54" ht="15.75">
      <c r="A38" s="316" t="s">
        <v>122</v>
      </c>
      <c r="B38" s="106" t="s">
        <v>120</v>
      </c>
      <c r="C38" s="106" t="s">
        <v>123</v>
      </c>
      <c r="D38" s="408" t="s">
        <v>10</v>
      </c>
      <c r="E38" s="344" t="s">
        <v>1781</v>
      </c>
      <c r="F38" s="315">
        <v>17976</v>
      </c>
      <c r="G38" s="345">
        <v>7</v>
      </c>
      <c r="H38" s="245" t="s">
        <v>1858</v>
      </c>
      <c r="I38" s="179" t="s">
        <v>2643</v>
      </c>
      <c r="J38" s="179" t="s">
        <v>2525</v>
      </c>
      <c r="K38" s="158">
        <v>38</v>
      </c>
      <c r="L38" s="1" t="b">
        <f t="shared" si="43"/>
        <v>1</v>
      </c>
      <c r="M38" s="1" t="b">
        <f t="shared" si="44"/>
        <v>1</v>
      </c>
      <c r="N38" s="1" t="b">
        <f t="shared" si="45"/>
        <v>1</v>
      </c>
      <c r="O38" s="1" t="b">
        <f t="shared" si="46"/>
        <v>1</v>
      </c>
      <c r="P38" s="1" t="b">
        <f t="shared" si="47"/>
        <v>1</v>
      </c>
      <c r="Q38" s="1" t="b">
        <f t="shared" si="48"/>
        <v>1</v>
      </c>
      <c r="R38" s="1" t="b">
        <f t="shared" si="49"/>
        <v>1</v>
      </c>
      <c r="S38" s="1" t="b">
        <f t="shared" si="50"/>
        <v>1</v>
      </c>
      <c r="T38" s="1" t="b">
        <f t="shared" si="51"/>
        <v>1</v>
      </c>
      <c r="U38" s="1" t="b">
        <f t="shared" si="52"/>
        <v>1</v>
      </c>
      <c r="W38" s="316" t="s">
        <v>122</v>
      </c>
      <c r="X38" s="106" t="s">
        <v>120</v>
      </c>
      <c r="Y38" s="106" t="s">
        <v>123</v>
      </c>
      <c r="Z38" s="408" t="s">
        <v>10</v>
      </c>
      <c r="AA38" s="344" t="s">
        <v>1781</v>
      </c>
      <c r="AB38" s="315">
        <v>17976</v>
      </c>
      <c r="AC38" s="345">
        <v>7</v>
      </c>
      <c r="AD38" s="245" t="s">
        <v>1858</v>
      </c>
      <c r="AE38" s="179" t="s">
        <v>2643</v>
      </c>
      <c r="AF38" s="179" t="s">
        <v>2525</v>
      </c>
      <c r="AH38" s="159" t="b">
        <f t="shared" si="53"/>
        <v>1</v>
      </c>
      <c r="AI38" s="1" t="b">
        <f t="shared" si="54"/>
        <v>1</v>
      </c>
      <c r="AJ38" s="1" t="b">
        <f t="shared" si="55"/>
        <v>1</v>
      </c>
      <c r="AK38" s="1" t="b">
        <f t="shared" si="56"/>
        <v>1</v>
      </c>
      <c r="AL38" s="1" t="b">
        <f t="shared" si="57"/>
        <v>1</v>
      </c>
      <c r="AM38" s="1" t="b">
        <f t="shared" si="58"/>
        <v>1</v>
      </c>
      <c r="AN38" s="1" t="b">
        <f t="shared" si="59"/>
        <v>1</v>
      </c>
      <c r="AO38" s="1" t="b">
        <f t="shared" si="60"/>
        <v>1</v>
      </c>
      <c r="AP38" s="1" t="b">
        <f t="shared" si="61"/>
        <v>1</v>
      </c>
      <c r="AQ38" s="1" t="b">
        <f t="shared" si="62"/>
        <v>1</v>
      </c>
      <c r="AS38" s="316" t="s">
        <v>122</v>
      </c>
      <c r="AT38" s="106" t="s">
        <v>120</v>
      </c>
      <c r="AU38" s="106" t="s">
        <v>123</v>
      </c>
      <c r="AV38" s="408" t="s">
        <v>10</v>
      </c>
      <c r="AW38" s="344" t="s">
        <v>1781</v>
      </c>
      <c r="AX38" s="315">
        <v>17976</v>
      </c>
      <c r="AY38" s="345">
        <v>7</v>
      </c>
      <c r="AZ38" s="245" t="s">
        <v>1858</v>
      </c>
      <c r="BA38" s="179" t="s">
        <v>2643</v>
      </c>
      <c r="BB38" s="179" t="s">
        <v>2525</v>
      </c>
    </row>
    <row r="39" spans="1:54" ht="15.75">
      <c r="A39" s="316" t="s">
        <v>124</v>
      </c>
      <c r="B39" s="106" t="s">
        <v>125</v>
      </c>
      <c r="C39" s="106" t="s">
        <v>126</v>
      </c>
      <c r="D39" s="408" t="s">
        <v>3</v>
      </c>
      <c r="E39" s="344" t="s">
        <v>1781</v>
      </c>
      <c r="F39" s="315">
        <v>15076</v>
      </c>
      <c r="G39" s="345">
        <v>9</v>
      </c>
      <c r="H39" s="245" t="s">
        <v>1858</v>
      </c>
      <c r="I39" s="179" t="s">
        <v>2643</v>
      </c>
      <c r="J39" s="179" t="s">
        <v>2577</v>
      </c>
      <c r="K39" s="158">
        <v>39</v>
      </c>
      <c r="L39" s="1" t="b">
        <f t="shared" si="43"/>
        <v>1</v>
      </c>
      <c r="M39" s="1" t="b">
        <f t="shared" si="44"/>
        <v>1</v>
      </c>
      <c r="N39" s="1" t="b">
        <f t="shared" si="45"/>
        <v>1</v>
      </c>
      <c r="O39" s="1" t="b">
        <f t="shared" si="46"/>
        <v>1</v>
      </c>
      <c r="P39" s="1" t="b">
        <f t="shared" si="47"/>
        <v>1</v>
      </c>
      <c r="Q39" s="1" t="b">
        <f t="shared" si="48"/>
        <v>1</v>
      </c>
      <c r="R39" s="1" t="b">
        <f t="shared" si="49"/>
        <v>1</v>
      </c>
      <c r="S39" s="1" t="b">
        <f t="shared" si="50"/>
        <v>1</v>
      </c>
      <c r="T39" s="1" t="b">
        <f t="shared" si="51"/>
        <v>1</v>
      </c>
      <c r="U39" s="1" t="b">
        <f t="shared" si="52"/>
        <v>1</v>
      </c>
      <c r="W39" s="316" t="s">
        <v>124</v>
      </c>
      <c r="X39" s="106" t="s">
        <v>125</v>
      </c>
      <c r="Y39" s="106" t="s">
        <v>126</v>
      </c>
      <c r="Z39" s="408" t="s">
        <v>3</v>
      </c>
      <c r="AA39" s="344" t="s">
        <v>1781</v>
      </c>
      <c r="AB39" s="315">
        <v>15076</v>
      </c>
      <c r="AC39" s="345">
        <v>9</v>
      </c>
      <c r="AD39" s="245" t="s">
        <v>1858</v>
      </c>
      <c r="AE39" s="179" t="s">
        <v>2643</v>
      </c>
      <c r="AF39" s="179" t="s">
        <v>2577</v>
      </c>
      <c r="AH39" s="159" t="b">
        <f t="shared" si="53"/>
        <v>1</v>
      </c>
      <c r="AI39" s="1" t="b">
        <f t="shared" si="54"/>
        <v>1</v>
      </c>
      <c r="AJ39" s="1" t="b">
        <f t="shared" si="55"/>
        <v>1</v>
      </c>
      <c r="AK39" s="1" t="b">
        <f t="shared" si="56"/>
        <v>1</v>
      </c>
      <c r="AL39" s="1" t="b">
        <f t="shared" si="57"/>
        <v>1</v>
      </c>
      <c r="AM39" s="1" t="b">
        <f t="shared" si="58"/>
        <v>1</v>
      </c>
      <c r="AN39" s="1" t="b">
        <f t="shared" si="59"/>
        <v>1</v>
      </c>
      <c r="AO39" s="1" t="b">
        <f t="shared" si="60"/>
        <v>1</v>
      </c>
      <c r="AP39" s="1" t="b">
        <f t="shared" si="61"/>
        <v>1</v>
      </c>
      <c r="AQ39" s="1" t="b">
        <f t="shared" si="62"/>
        <v>1</v>
      </c>
      <c r="AS39" s="316" t="s">
        <v>124</v>
      </c>
      <c r="AT39" s="106" t="s">
        <v>125</v>
      </c>
      <c r="AU39" s="106" t="s">
        <v>126</v>
      </c>
      <c r="AV39" s="408" t="s">
        <v>3</v>
      </c>
      <c r="AW39" s="344" t="s">
        <v>1781</v>
      </c>
      <c r="AX39" s="315">
        <v>15076</v>
      </c>
      <c r="AY39" s="345">
        <v>9</v>
      </c>
      <c r="AZ39" s="245" t="s">
        <v>1858</v>
      </c>
      <c r="BA39" s="179" t="s">
        <v>2643</v>
      </c>
      <c r="BB39" s="179" t="s">
        <v>2577</v>
      </c>
    </row>
    <row r="40" spans="1:54" ht="15.75">
      <c r="A40" s="316" t="s">
        <v>132</v>
      </c>
      <c r="B40" s="106" t="s">
        <v>133</v>
      </c>
      <c r="C40" s="106" t="s">
        <v>134</v>
      </c>
      <c r="D40" s="408" t="s">
        <v>10</v>
      </c>
      <c r="E40" s="344" t="s">
        <v>1781</v>
      </c>
      <c r="F40" s="315">
        <v>14507</v>
      </c>
      <c r="G40" s="345">
        <v>8</v>
      </c>
      <c r="H40" s="245" t="s">
        <v>1858</v>
      </c>
      <c r="I40" s="179" t="s">
        <v>2643</v>
      </c>
      <c r="J40" s="179" t="s">
        <v>2577</v>
      </c>
      <c r="K40" s="158">
        <v>40</v>
      </c>
      <c r="L40" s="1" t="b">
        <f t="shared" si="43"/>
        <v>1</v>
      </c>
      <c r="M40" s="1" t="b">
        <f t="shared" si="44"/>
        <v>1</v>
      </c>
      <c r="N40" s="1" t="b">
        <f t="shared" si="45"/>
        <v>1</v>
      </c>
      <c r="O40" s="1" t="b">
        <f t="shared" si="46"/>
        <v>1</v>
      </c>
      <c r="P40" s="1" t="b">
        <f t="shared" si="47"/>
        <v>1</v>
      </c>
      <c r="Q40" s="1" t="b">
        <f t="shared" si="48"/>
        <v>1</v>
      </c>
      <c r="R40" s="1" t="b">
        <f t="shared" si="49"/>
        <v>1</v>
      </c>
      <c r="S40" s="1" t="b">
        <f t="shared" si="50"/>
        <v>1</v>
      </c>
      <c r="T40" s="1" t="b">
        <f t="shared" si="51"/>
        <v>1</v>
      </c>
      <c r="U40" s="1" t="b">
        <f t="shared" si="52"/>
        <v>1</v>
      </c>
      <c r="W40" s="316" t="s">
        <v>132</v>
      </c>
      <c r="X40" s="106" t="s">
        <v>133</v>
      </c>
      <c r="Y40" s="106" t="s">
        <v>134</v>
      </c>
      <c r="Z40" s="408" t="s">
        <v>10</v>
      </c>
      <c r="AA40" s="344" t="s">
        <v>1781</v>
      </c>
      <c r="AB40" s="315">
        <v>14507</v>
      </c>
      <c r="AC40" s="345">
        <v>8</v>
      </c>
      <c r="AD40" s="245" t="s">
        <v>1858</v>
      </c>
      <c r="AE40" s="179" t="s">
        <v>2643</v>
      </c>
      <c r="AF40" s="179" t="s">
        <v>2577</v>
      </c>
      <c r="AH40" s="159" t="b">
        <f t="shared" si="53"/>
        <v>1</v>
      </c>
      <c r="AI40" s="1" t="b">
        <f t="shared" si="54"/>
        <v>1</v>
      </c>
      <c r="AJ40" s="1" t="b">
        <f t="shared" si="55"/>
        <v>1</v>
      </c>
      <c r="AK40" s="1" t="b">
        <f t="shared" si="56"/>
        <v>1</v>
      </c>
      <c r="AL40" s="1" t="b">
        <f t="shared" si="57"/>
        <v>1</v>
      </c>
      <c r="AM40" s="1" t="b">
        <f t="shared" si="58"/>
        <v>1</v>
      </c>
      <c r="AN40" s="1" t="b">
        <f t="shared" si="59"/>
        <v>1</v>
      </c>
      <c r="AO40" s="1" t="b">
        <f t="shared" si="60"/>
        <v>1</v>
      </c>
      <c r="AP40" s="1" t="b">
        <f t="shared" si="61"/>
        <v>1</v>
      </c>
      <c r="AQ40" s="1" t="b">
        <f t="shared" si="62"/>
        <v>1</v>
      </c>
      <c r="AS40" s="316" t="s">
        <v>132</v>
      </c>
      <c r="AT40" s="106" t="s">
        <v>133</v>
      </c>
      <c r="AU40" s="106" t="s">
        <v>134</v>
      </c>
      <c r="AV40" s="408" t="s">
        <v>10</v>
      </c>
      <c r="AW40" s="344" t="s">
        <v>1781</v>
      </c>
      <c r="AX40" s="315">
        <v>14507</v>
      </c>
      <c r="AY40" s="345">
        <v>8</v>
      </c>
      <c r="AZ40" s="245" t="s">
        <v>1858</v>
      </c>
      <c r="BA40" s="179" t="s">
        <v>2643</v>
      </c>
      <c r="BB40" s="179" t="s">
        <v>2577</v>
      </c>
    </row>
    <row r="41" spans="1:54" ht="15.75">
      <c r="A41" s="316" t="s">
        <v>135</v>
      </c>
      <c r="B41" s="106" t="s">
        <v>136</v>
      </c>
      <c r="C41" s="106" t="s">
        <v>137</v>
      </c>
      <c r="D41" s="408" t="s">
        <v>3</v>
      </c>
      <c r="E41" s="344" t="s">
        <v>1781</v>
      </c>
      <c r="F41" s="315">
        <v>11650</v>
      </c>
      <c r="G41" s="345">
        <v>7</v>
      </c>
      <c r="H41" s="245" t="s">
        <v>1858</v>
      </c>
      <c r="I41" s="179" t="s">
        <v>2644</v>
      </c>
      <c r="J41" s="179" t="s">
        <v>2577</v>
      </c>
      <c r="K41" s="158">
        <v>41</v>
      </c>
      <c r="L41" s="1" t="b">
        <f t="shared" si="43"/>
        <v>1</v>
      </c>
      <c r="M41" s="1" t="b">
        <f t="shared" si="44"/>
        <v>1</v>
      </c>
      <c r="N41" s="1" t="b">
        <f t="shared" si="45"/>
        <v>1</v>
      </c>
      <c r="O41" s="1" t="b">
        <f t="shared" si="46"/>
        <v>1</v>
      </c>
      <c r="P41" s="1" t="b">
        <f t="shared" si="47"/>
        <v>1</v>
      </c>
      <c r="Q41" s="1" t="b">
        <f t="shared" si="48"/>
        <v>1</v>
      </c>
      <c r="R41" s="1" t="b">
        <f t="shared" si="49"/>
        <v>1</v>
      </c>
      <c r="S41" s="1" t="b">
        <f t="shared" si="50"/>
        <v>1</v>
      </c>
      <c r="T41" s="1" t="b">
        <f t="shared" si="51"/>
        <v>1</v>
      </c>
      <c r="U41" s="1" t="b">
        <f t="shared" si="52"/>
        <v>1</v>
      </c>
      <c r="W41" s="316" t="s">
        <v>135</v>
      </c>
      <c r="X41" s="106" t="s">
        <v>136</v>
      </c>
      <c r="Y41" s="106" t="s">
        <v>137</v>
      </c>
      <c r="Z41" s="408" t="s">
        <v>3</v>
      </c>
      <c r="AA41" s="344" t="s">
        <v>1781</v>
      </c>
      <c r="AB41" s="315">
        <v>11650</v>
      </c>
      <c r="AC41" s="345">
        <v>7</v>
      </c>
      <c r="AD41" s="245" t="s">
        <v>1858</v>
      </c>
      <c r="AE41" s="179" t="s">
        <v>2644</v>
      </c>
      <c r="AF41" s="179" t="s">
        <v>2577</v>
      </c>
      <c r="AH41" s="159" t="b">
        <f t="shared" si="53"/>
        <v>1</v>
      </c>
      <c r="AI41" s="1" t="b">
        <f t="shared" si="54"/>
        <v>1</v>
      </c>
      <c r="AJ41" s="1" t="b">
        <f t="shared" si="55"/>
        <v>1</v>
      </c>
      <c r="AK41" s="1" t="b">
        <f t="shared" si="56"/>
        <v>1</v>
      </c>
      <c r="AL41" s="1" t="b">
        <f t="shared" si="57"/>
        <v>1</v>
      </c>
      <c r="AM41" s="1" t="b">
        <f t="shared" si="58"/>
        <v>1</v>
      </c>
      <c r="AN41" s="1" t="b">
        <f t="shared" si="59"/>
        <v>1</v>
      </c>
      <c r="AO41" s="1" t="b">
        <f t="shared" si="60"/>
        <v>1</v>
      </c>
      <c r="AP41" s="1" t="b">
        <f t="shared" si="61"/>
        <v>1</v>
      </c>
      <c r="AQ41" s="1" t="b">
        <f t="shared" si="62"/>
        <v>1</v>
      </c>
      <c r="AS41" s="316" t="s">
        <v>135</v>
      </c>
      <c r="AT41" s="106" t="s">
        <v>136</v>
      </c>
      <c r="AU41" s="106" t="s">
        <v>137</v>
      </c>
      <c r="AV41" s="408" t="s">
        <v>3</v>
      </c>
      <c r="AW41" s="344" t="s">
        <v>1781</v>
      </c>
      <c r="AX41" s="315">
        <v>11650</v>
      </c>
      <c r="AY41" s="345">
        <v>7</v>
      </c>
      <c r="AZ41" s="245" t="s">
        <v>1858</v>
      </c>
      <c r="BA41" s="179" t="s">
        <v>2644</v>
      </c>
      <c r="BB41" s="179" t="s">
        <v>2577</v>
      </c>
    </row>
    <row r="42" spans="1:54" ht="15.75">
      <c r="A42" s="341" t="s">
        <v>138</v>
      </c>
      <c r="B42" s="106" t="s">
        <v>139</v>
      </c>
      <c r="C42" s="106" t="s">
        <v>109</v>
      </c>
      <c r="D42" s="408" t="s">
        <v>10</v>
      </c>
      <c r="E42" s="344" t="s">
        <v>1781</v>
      </c>
      <c r="F42" s="315">
        <v>16538</v>
      </c>
      <c r="G42" s="345">
        <v>12</v>
      </c>
      <c r="H42" s="245" t="s">
        <v>1859</v>
      </c>
      <c r="I42" s="179" t="s">
        <v>2643</v>
      </c>
      <c r="J42" s="179" t="s">
        <v>2525</v>
      </c>
      <c r="K42" s="158">
        <v>42</v>
      </c>
      <c r="L42" s="1" t="b">
        <f t="shared" si="43"/>
        <v>1</v>
      </c>
      <c r="M42" s="1" t="b">
        <f t="shared" si="44"/>
        <v>1</v>
      </c>
      <c r="N42" s="1" t="b">
        <f t="shared" si="45"/>
        <v>1</v>
      </c>
      <c r="O42" s="1" t="b">
        <f t="shared" si="46"/>
        <v>1</v>
      </c>
      <c r="P42" s="1" t="b">
        <f t="shared" si="47"/>
        <v>1</v>
      </c>
      <c r="Q42" s="1" t="b">
        <f t="shared" si="48"/>
        <v>1</v>
      </c>
      <c r="R42" s="1" t="b">
        <f t="shared" si="49"/>
        <v>1</v>
      </c>
      <c r="S42" s="1" t="b">
        <f t="shared" si="50"/>
        <v>1</v>
      </c>
      <c r="T42" s="1" t="b">
        <f t="shared" si="51"/>
        <v>1</v>
      </c>
      <c r="U42" s="1" t="b">
        <f t="shared" si="52"/>
        <v>1</v>
      </c>
      <c r="W42" s="341" t="s">
        <v>138</v>
      </c>
      <c r="X42" s="106" t="s">
        <v>139</v>
      </c>
      <c r="Y42" s="106" t="s">
        <v>109</v>
      </c>
      <c r="Z42" s="408" t="s">
        <v>10</v>
      </c>
      <c r="AA42" s="344" t="s">
        <v>1781</v>
      </c>
      <c r="AB42" s="315">
        <v>16538</v>
      </c>
      <c r="AC42" s="345">
        <v>12</v>
      </c>
      <c r="AD42" s="245" t="s">
        <v>1859</v>
      </c>
      <c r="AE42" s="179" t="s">
        <v>2643</v>
      </c>
      <c r="AF42" s="179" t="s">
        <v>2525</v>
      </c>
      <c r="AH42" s="159" t="b">
        <f t="shared" si="53"/>
        <v>1</v>
      </c>
      <c r="AI42" s="1" t="b">
        <f t="shared" si="54"/>
        <v>1</v>
      </c>
      <c r="AJ42" s="1" t="b">
        <f t="shared" si="55"/>
        <v>1</v>
      </c>
      <c r="AK42" s="1" t="b">
        <f t="shared" si="56"/>
        <v>1</v>
      </c>
      <c r="AL42" s="1" t="b">
        <f t="shared" si="57"/>
        <v>1</v>
      </c>
      <c r="AM42" s="1" t="b">
        <f t="shared" si="58"/>
        <v>1</v>
      </c>
      <c r="AN42" s="1" t="b">
        <f t="shared" si="59"/>
        <v>1</v>
      </c>
      <c r="AO42" s="1" t="b">
        <f t="shared" si="60"/>
        <v>1</v>
      </c>
      <c r="AP42" s="1" t="b">
        <f t="shared" si="61"/>
        <v>1</v>
      </c>
      <c r="AQ42" s="1" t="b">
        <f t="shared" si="62"/>
        <v>1</v>
      </c>
      <c r="AS42" s="341" t="s">
        <v>138</v>
      </c>
      <c r="AT42" s="106" t="s">
        <v>139</v>
      </c>
      <c r="AU42" s="106" t="s">
        <v>109</v>
      </c>
      <c r="AV42" s="408" t="s">
        <v>10</v>
      </c>
      <c r="AW42" s="344" t="s">
        <v>1781</v>
      </c>
      <c r="AX42" s="315">
        <v>16538</v>
      </c>
      <c r="AY42" s="345">
        <v>12</v>
      </c>
      <c r="AZ42" s="245" t="s">
        <v>1859</v>
      </c>
      <c r="BA42" s="179" t="s">
        <v>2643</v>
      </c>
      <c r="BB42" s="179" t="s">
        <v>2525</v>
      </c>
    </row>
    <row r="43" spans="1:54" ht="15.75">
      <c r="A43" s="316" t="s">
        <v>162</v>
      </c>
      <c r="B43" s="106" t="s">
        <v>163</v>
      </c>
      <c r="C43" s="106" t="s">
        <v>164</v>
      </c>
      <c r="D43" s="408" t="s">
        <v>3</v>
      </c>
      <c r="E43" s="344" t="s">
        <v>1781</v>
      </c>
      <c r="F43" s="315">
        <v>10971</v>
      </c>
      <c r="G43" s="345">
        <v>6</v>
      </c>
      <c r="H43" s="245" t="s">
        <v>1857</v>
      </c>
      <c r="I43" s="179" t="s">
        <v>2644</v>
      </c>
      <c r="J43" s="179" t="s">
        <v>2577</v>
      </c>
      <c r="K43" s="158">
        <v>43</v>
      </c>
      <c r="L43" s="1" t="b">
        <f t="shared" si="43"/>
        <v>1</v>
      </c>
      <c r="M43" s="1" t="b">
        <f t="shared" si="44"/>
        <v>1</v>
      </c>
      <c r="N43" s="1" t="b">
        <f t="shared" si="45"/>
        <v>1</v>
      </c>
      <c r="O43" s="1" t="b">
        <f t="shared" si="46"/>
        <v>1</v>
      </c>
      <c r="P43" s="1" t="b">
        <f t="shared" si="47"/>
        <v>1</v>
      </c>
      <c r="Q43" s="1" t="b">
        <f t="shared" si="48"/>
        <v>1</v>
      </c>
      <c r="R43" s="1" t="b">
        <f t="shared" si="49"/>
        <v>1</v>
      </c>
      <c r="S43" s="1" t="b">
        <f t="shared" si="50"/>
        <v>1</v>
      </c>
      <c r="T43" s="1" t="b">
        <f t="shared" si="51"/>
        <v>1</v>
      </c>
      <c r="U43" s="1" t="b">
        <f t="shared" si="52"/>
        <v>1</v>
      </c>
      <c r="W43" s="316" t="s">
        <v>162</v>
      </c>
      <c r="X43" s="106" t="s">
        <v>163</v>
      </c>
      <c r="Y43" s="106" t="s">
        <v>164</v>
      </c>
      <c r="Z43" s="408" t="s">
        <v>3</v>
      </c>
      <c r="AA43" s="344" t="s">
        <v>1781</v>
      </c>
      <c r="AB43" s="315">
        <v>10971</v>
      </c>
      <c r="AC43" s="345">
        <v>6</v>
      </c>
      <c r="AD43" s="245" t="s">
        <v>1857</v>
      </c>
      <c r="AE43" s="179" t="s">
        <v>2644</v>
      </c>
      <c r="AF43" s="179" t="s">
        <v>2577</v>
      </c>
      <c r="AH43" s="159" t="b">
        <f t="shared" si="53"/>
        <v>1</v>
      </c>
      <c r="AI43" s="1" t="b">
        <f t="shared" si="54"/>
        <v>1</v>
      </c>
      <c r="AJ43" s="1" t="b">
        <f t="shared" si="55"/>
        <v>1</v>
      </c>
      <c r="AK43" s="1" t="b">
        <f t="shared" si="56"/>
        <v>1</v>
      </c>
      <c r="AL43" s="1" t="b">
        <f t="shared" si="57"/>
        <v>1</v>
      </c>
      <c r="AM43" s="1" t="b">
        <f t="shared" si="58"/>
        <v>1</v>
      </c>
      <c r="AN43" s="1" t="b">
        <f t="shared" si="59"/>
        <v>1</v>
      </c>
      <c r="AO43" s="1" t="b">
        <f t="shared" si="60"/>
        <v>1</v>
      </c>
      <c r="AP43" s="1" t="b">
        <f t="shared" si="61"/>
        <v>1</v>
      </c>
      <c r="AQ43" s="1" t="b">
        <f t="shared" si="62"/>
        <v>1</v>
      </c>
      <c r="AS43" s="316" t="s">
        <v>162</v>
      </c>
      <c r="AT43" s="106" t="s">
        <v>163</v>
      </c>
      <c r="AU43" s="106" t="s">
        <v>164</v>
      </c>
      <c r="AV43" s="408" t="s">
        <v>3</v>
      </c>
      <c r="AW43" s="344" t="s">
        <v>1781</v>
      </c>
      <c r="AX43" s="315">
        <v>10971</v>
      </c>
      <c r="AY43" s="345">
        <v>6</v>
      </c>
      <c r="AZ43" s="245" t="s">
        <v>1857</v>
      </c>
      <c r="BA43" s="179" t="s">
        <v>2644</v>
      </c>
      <c r="BB43" s="179" t="s">
        <v>2577</v>
      </c>
    </row>
    <row r="44" spans="1:54" ht="15.75">
      <c r="A44" s="316" t="s">
        <v>184</v>
      </c>
      <c r="B44" s="106" t="s">
        <v>183</v>
      </c>
      <c r="C44" s="106" t="s">
        <v>185</v>
      </c>
      <c r="D44" s="1" t="s">
        <v>10</v>
      </c>
      <c r="E44" s="344" t="s">
        <v>1781</v>
      </c>
      <c r="F44" s="315">
        <v>15211</v>
      </c>
      <c r="G44" s="345">
        <v>5</v>
      </c>
      <c r="H44" s="245" t="s">
        <v>1857</v>
      </c>
      <c r="I44" s="179" t="s">
        <v>2643</v>
      </c>
      <c r="J44" s="179" t="s">
        <v>2577</v>
      </c>
      <c r="K44" s="158">
        <v>44</v>
      </c>
      <c r="L44" s="1" t="b">
        <f t="shared" si="43"/>
        <v>1</v>
      </c>
      <c r="M44" s="1" t="b">
        <f t="shared" si="44"/>
        <v>1</v>
      </c>
      <c r="N44" s="1" t="b">
        <f t="shared" si="45"/>
        <v>1</v>
      </c>
      <c r="O44" s="1" t="b">
        <f t="shared" si="46"/>
        <v>1</v>
      </c>
      <c r="P44" s="1" t="b">
        <f t="shared" si="47"/>
        <v>1</v>
      </c>
      <c r="Q44" s="1" t="b">
        <f t="shared" si="48"/>
        <v>1</v>
      </c>
      <c r="R44" s="1" t="b">
        <f t="shared" si="49"/>
        <v>1</v>
      </c>
      <c r="S44" s="1" t="b">
        <f t="shared" si="50"/>
        <v>1</v>
      </c>
      <c r="T44" s="1" t="b">
        <f t="shared" si="51"/>
        <v>1</v>
      </c>
      <c r="U44" s="1" t="b">
        <f t="shared" si="52"/>
        <v>1</v>
      </c>
      <c r="W44" s="316" t="s">
        <v>184</v>
      </c>
      <c r="X44" s="106" t="s">
        <v>183</v>
      </c>
      <c r="Y44" s="106" t="s">
        <v>185</v>
      </c>
      <c r="Z44" s="1" t="s">
        <v>10</v>
      </c>
      <c r="AA44" s="344" t="s">
        <v>1781</v>
      </c>
      <c r="AB44" s="315">
        <v>15211</v>
      </c>
      <c r="AC44" s="345">
        <v>5</v>
      </c>
      <c r="AD44" s="245" t="s">
        <v>1857</v>
      </c>
      <c r="AE44" s="179" t="s">
        <v>2643</v>
      </c>
      <c r="AF44" s="179" t="s">
        <v>2577</v>
      </c>
      <c r="AH44" s="159" t="b">
        <f t="shared" si="53"/>
        <v>1</v>
      </c>
      <c r="AI44" s="1" t="b">
        <f t="shared" si="54"/>
        <v>1</v>
      </c>
      <c r="AJ44" s="1" t="b">
        <f t="shared" si="55"/>
        <v>1</v>
      </c>
      <c r="AK44" s="1" t="b">
        <f t="shared" si="56"/>
        <v>1</v>
      </c>
      <c r="AL44" s="1" t="b">
        <f t="shared" si="57"/>
        <v>1</v>
      </c>
      <c r="AM44" s="1" t="b">
        <f t="shared" si="58"/>
        <v>1</v>
      </c>
      <c r="AN44" s="1" t="b">
        <f t="shared" si="59"/>
        <v>1</v>
      </c>
      <c r="AO44" s="1" t="b">
        <f t="shared" si="60"/>
        <v>1</v>
      </c>
      <c r="AP44" s="1" t="b">
        <f t="shared" si="61"/>
        <v>1</v>
      </c>
      <c r="AQ44" s="1" t="b">
        <f t="shared" si="62"/>
        <v>1</v>
      </c>
      <c r="AS44" s="316" t="s">
        <v>184</v>
      </c>
      <c r="AT44" s="106" t="s">
        <v>183</v>
      </c>
      <c r="AU44" s="106" t="s">
        <v>185</v>
      </c>
      <c r="AV44" s="1" t="s">
        <v>10</v>
      </c>
      <c r="AW44" s="344" t="s">
        <v>1781</v>
      </c>
      <c r="AX44" s="315">
        <v>15211</v>
      </c>
      <c r="AY44" s="345">
        <v>5</v>
      </c>
      <c r="AZ44" s="245" t="s">
        <v>1857</v>
      </c>
      <c r="BA44" s="179" t="s">
        <v>2643</v>
      </c>
      <c r="BB44" s="179" t="s">
        <v>2577</v>
      </c>
    </row>
    <row r="45" spans="1:54" ht="15.75">
      <c r="A45" s="316" t="s">
        <v>190</v>
      </c>
      <c r="B45" s="106" t="s">
        <v>183</v>
      </c>
      <c r="C45" s="106" t="s">
        <v>191</v>
      </c>
      <c r="D45" s="408" t="s">
        <v>10</v>
      </c>
      <c r="E45" s="344" t="s">
        <v>1781</v>
      </c>
      <c r="F45" s="315">
        <v>16167</v>
      </c>
      <c r="G45" s="345">
        <v>9</v>
      </c>
      <c r="H45" s="245" t="s">
        <v>1858</v>
      </c>
      <c r="I45" s="179" t="s">
        <v>2643</v>
      </c>
      <c r="J45" s="179" t="s">
        <v>2525</v>
      </c>
      <c r="K45" s="158">
        <v>45</v>
      </c>
      <c r="L45" s="1" t="b">
        <f t="shared" si="43"/>
        <v>1</v>
      </c>
      <c r="M45" s="1" t="b">
        <f t="shared" si="44"/>
        <v>1</v>
      </c>
      <c r="N45" s="1" t="b">
        <f t="shared" si="45"/>
        <v>1</v>
      </c>
      <c r="O45" s="1" t="b">
        <f t="shared" si="46"/>
        <v>1</v>
      </c>
      <c r="P45" s="1" t="b">
        <f t="shared" si="47"/>
        <v>1</v>
      </c>
      <c r="Q45" s="1" t="b">
        <f t="shared" si="48"/>
        <v>1</v>
      </c>
      <c r="R45" s="1" t="b">
        <f t="shared" si="49"/>
        <v>1</v>
      </c>
      <c r="S45" s="1" t="b">
        <f t="shared" si="50"/>
        <v>1</v>
      </c>
      <c r="T45" s="1" t="b">
        <f t="shared" si="51"/>
        <v>1</v>
      </c>
      <c r="U45" s="1" t="b">
        <f t="shared" si="52"/>
        <v>1</v>
      </c>
      <c r="W45" s="316" t="s">
        <v>190</v>
      </c>
      <c r="X45" s="106" t="s">
        <v>183</v>
      </c>
      <c r="Y45" s="106" t="s">
        <v>191</v>
      </c>
      <c r="Z45" s="408" t="s">
        <v>10</v>
      </c>
      <c r="AA45" s="344" t="s">
        <v>1781</v>
      </c>
      <c r="AB45" s="315">
        <v>16167</v>
      </c>
      <c r="AC45" s="345">
        <v>9</v>
      </c>
      <c r="AD45" s="245" t="s">
        <v>1858</v>
      </c>
      <c r="AE45" s="179" t="s">
        <v>2643</v>
      </c>
      <c r="AF45" s="179" t="s">
        <v>2525</v>
      </c>
      <c r="AH45" s="159" t="b">
        <f t="shared" si="53"/>
        <v>1</v>
      </c>
      <c r="AI45" s="1" t="b">
        <f t="shared" si="54"/>
        <v>1</v>
      </c>
      <c r="AJ45" s="1" t="b">
        <f t="shared" si="55"/>
        <v>1</v>
      </c>
      <c r="AK45" s="1" t="b">
        <f t="shared" si="56"/>
        <v>1</v>
      </c>
      <c r="AL45" s="1" t="b">
        <f t="shared" si="57"/>
        <v>1</v>
      </c>
      <c r="AM45" s="1" t="b">
        <f t="shared" si="58"/>
        <v>1</v>
      </c>
      <c r="AN45" s="1" t="b">
        <f t="shared" si="59"/>
        <v>1</v>
      </c>
      <c r="AO45" s="1" t="b">
        <f t="shared" si="60"/>
        <v>1</v>
      </c>
      <c r="AP45" s="1" t="b">
        <f t="shared" si="61"/>
        <v>1</v>
      </c>
      <c r="AQ45" s="1" t="b">
        <f t="shared" si="62"/>
        <v>1</v>
      </c>
      <c r="AS45" s="316" t="s">
        <v>190</v>
      </c>
      <c r="AT45" s="106" t="s">
        <v>183</v>
      </c>
      <c r="AU45" s="106" t="s">
        <v>191</v>
      </c>
      <c r="AV45" s="408" t="s">
        <v>10</v>
      </c>
      <c r="AW45" s="344" t="s">
        <v>1781</v>
      </c>
      <c r="AX45" s="315">
        <v>16167</v>
      </c>
      <c r="AY45" s="345">
        <v>9</v>
      </c>
      <c r="AZ45" s="245" t="s">
        <v>1858</v>
      </c>
      <c r="BA45" s="179" t="s">
        <v>2643</v>
      </c>
      <c r="BB45" s="179" t="s">
        <v>2525</v>
      </c>
    </row>
    <row r="46" spans="1:54" ht="15.75">
      <c r="A46" s="316" t="s">
        <v>196</v>
      </c>
      <c r="B46" s="108" t="s">
        <v>197</v>
      </c>
      <c r="C46" s="108" t="s">
        <v>198</v>
      </c>
      <c r="D46" s="1" t="s">
        <v>3</v>
      </c>
      <c r="E46" s="344" t="s">
        <v>1781</v>
      </c>
      <c r="F46" s="315">
        <v>16369</v>
      </c>
      <c r="G46" s="345">
        <v>6</v>
      </c>
      <c r="H46" s="245" t="s">
        <v>1857</v>
      </c>
      <c r="I46" s="179" t="s">
        <v>2643</v>
      </c>
      <c r="J46" s="179" t="s">
        <v>2525</v>
      </c>
      <c r="K46" s="158">
        <v>46</v>
      </c>
      <c r="L46" s="1" t="b">
        <f t="shared" si="43"/>
        <v>1</v>
      </c>
      <c r="M46" s="1" t="b">
        <f t="shared" si="44"/>
        <v>1</v>
      </c>
      <c r="N46" s="1" t="b">
        <f t="shared" si="45"/>
        <v>1</v>
      </c>
      <c r="O46" s="1" t="b">
        <f t="shared" si="46"/>
        <v>1</v>
      </c>
      <c r="P46" s="1" t="b">
        <f t="shared" si="47"/>
        <v>1</v>
      </c>
      <c r="Q46" s="1" t="b">
        <f t="shared" si="48"/>
        <v>1</v>
      </c>
      <c r="R46" s="1" t="b">
        <f t="shared" si="49"/>
        <v>1</v>
      </c>
      <c r="S46" s="1" t="b">
        <f t="shared" si="50"/>
        <v>1</v>
      </c>
      <c r="T46" s="1" t="b">
        <f t="shared" si="51"/>
        <v>1</v>
      </c>
      <c r="U46" s="1" t="b">
        <f t="shared" si="52"/>
        <v>1</v>
      </c>
      <c r="W46" s="316" t="s">
        <v>196</v>
      </c>
      <c r="X46" s="108" t="s">
        <v>197</v>
      </c>
      <c r="Y46" s="108" t="s">
        <v>198</v>
      </c>
      <c r="Z46" s="1" t="s">
        <v>3</v>
      </c>
      <c r="AA46" s="344" t="s">
        <v>1781</v>
      </c>
      <c r="AB46" s="315">
        <v>16369</v>
      </c>
      <c r="AC46" s="345">
        <v>6</v>
      </c>
      <c r="AD46" s="245" t="s">
        <v>1857</v>
      </c>
      <c r="AE46" s="179" t="s">
        <v>2643</v>
      </c>
      <c r="AF46" s="179" t="s">
        <v>2525</v>
      </c>
      <c r="AH46" s="159" t="b">
        <f t="shared" si="53"/>
        <v>1</v>
      </c>
      <c r="AI46" s="1" t="b">
        <f t="shared" si="54"/>
        <v>1</v>
      </c>
      <c r="AJ46" s="1" t="b">
        <f t="shared" si="55"/>
        <v>1</v>
      </c>
      <c r="AK46" s="1" t="b">
        <f t="shared" si="56"/>
        <v>1</v>
      </c>
      <c r="AL46" s="1" t="b">
        <f t="shared" si="57"/>
        <v>1</v>
      </c>
      <c r="AM46" s="1" t="b">
        <f t="shared" si="58"/>
        <v>1</v>
      </c>
      <c r="AN46" s="1" t="b">
        <f t="shared" si="59"/>
        <v>1</v>
      </c>
      <c r="AO46" s="1" t="b">
        <f t="shared" si="60"/>
        <v>1</v>
      </c>
      <c r="AP46" s="1" t="b">
        <f t="shared" si="61"/>
        <v>1</v>
      </c>
      <c r="AQ46" s="1" t="b">
        <f t="shared" si="62"/>
        <v>1</v>
      </c>
      <c r="AS46" s="316" t="s">
        <v>196</v>
      </c>
      <c r="AT46" s="108" t="s">
        <v>197</v>
      </c>
      <c r="AU46" s="108" t="s">
        <v>198</v>
      </c>
      <c r="AV46" s="1" t="s">
        <v>3</v>
      </c>
      <c r="AW46" s="344" t="s">
        <v>1781</v>
      </c>
      <c r="AX46" s="315">
        <v>16369</v>
      </c>
      <c r="AY46" s="345">
        <v>6</v>
      </c>
      <c r="AZ46" s="245" t="s">
        <v>1857</v>
      </c>
      <c r="BA46" s="179" t="s">
        <v>2643</v>
      </c>
      <c r="BB46" s="179" t="s">
        <v>2525</v>
      </c>
    </row>
    <row r="47" spans="1:54" ht="15.75">
      <c r="A47" s="316" t="s">
        <v>206</v>
      </c>
      <c r="B47" s="106" t="s">
        <v>205</v>
      </c>
      <c r="C47" s="106" t="s">
        <v>207</v>
      </c>
      <c r="D47" s="408" t="s">
        <v>3</v>
      </c>
      <c r="E47" s="344" t="s">
        <v>1781</v>
      </c>
      <c r="F47" s="315">
        <v>14666</v>
      </c>
      <c r="G47" s="345">
        <v>8</v>
      </c>
      <c r="H47" s="245" t="s">
        <v>1858</v>
      </c>
      <c r="I47" s="179" t="s">
        <v>2643</v>
      </c>
      <c r="J47" s="179" t="s">
        <v>2577</v>
      </c>
      <c r="K47" s="158">
        <v>47</v>
      </c>
      <c r="L47" s="1" t="b">
        <f t="shared" si="43"/>
        <v>1</v>
      </c>
      <c r="M47" s="1" t="b">
        <f t="shared" si="44"/>
        <v>1</v>
      </c>
      <c r="N47" s="1" t="b">
        <f t="shared" si="45"/>
        <v>1</v>
      </c>
      <c r="O47" s="1" t="b">
        <f t="shared" si="46"/>
        <v>1</v>
      </c>
      <c r="P47" s="1" t="b">
        <f t="shared" si="47"/>
        <v>1</v>
      </c>
      <c r="Q47" s="1" t="b">
        <f t="shared" si="48"/>
        <v>1</v>
      </c>
      <c r="R47" s="1" t="b">
        <f t="shared" si="49"/>
        <v>1</v>
      </c>
      <c r="S47" s="1" t="b">
        <f t="shared" si="50"/>
        <v>1</v>
      </c>
      <c r="T47" s="1" t="b">
        <f t="shared" si="51"/>
        <v>1</v>
      </c>
      <c r="U47" s="1" t="b">
        <f t="shared" si="52"/>
        <v>1</v>
      </c>
      <c r="W47" s="316" t="s">
        <v>206</v>
      </c>
      <c r="X47" s="106" t="s">
        <v>205</v>
      </c>
      <c r="Y47" s="106" t="s">
        <v>207</v>
      </c>
      <c r="Z47" s="408" t="s">
        <v>3</v>
      </c>
      <c r="AA47" s="344" t="s">
        <v>1781</v>
      </c>
      <c r="AB47" s="315">
        <v>14666</v>
      </c>
      <c r="AC47" s="345">
        <v>8</v>
      </c>
      <c r="AD47" s="245" t="s">
        <v>1858</v>
      </c>
      <c r="AE47" s="179" t="s">
        <v>2643</v>
      </c>
      <c r="AF47" s="179" t="s">
        <v>2577</v>
      </c>
      <c r="AH47" s="159" t="b">
        <f t="shared" si="53"/>
        <v>1</v>
      </c>
      <c r="AI47" s="1" t="b">
        <f t="shared" si="54"/>
        <v>1</v>
      </c>
      <c r="AJ47" s="1" t="b">
        <f t="shared" si="55"/>
        <v>1</v>
      </c>
      <c r="AK47" s="1" t="b">
        <f t="shared" si="56"/>
        <v>1</v>
      </c>
      <c r="AL47" s="1" t="b">
        <f t="shared" si="57"/>
        <v>1</v>
      </c>
      <c r="AM47" s="1" t="b">
        <f t="shared" si="58"/>
        <v>1</v>
      </c>
      <c r="AN47" s="1" t="b">
        <f t="shared" si="59"/>
        <v>1</v>
      </c>
      <c r="AO47" s="1" t="b">
        <f t="shared" si="60"/>
        <v>1</v>
      </c>
      <c r="AP47" s="1" t="b">
        <f t="shared" si="61"/>
        <v>1</v>
      </c>
      <c r="AQ47" s="1" t="b">
        <f t="shared" si="62"/>
        <v>1</v>
      </c>
      <c r="AS47" s="316" t="s">
        <v>206</v>
      </c>
      <c r="AT47" s="106" t="s">
        <v>205</v>
      </c>
      <c r="AU47" s="106" t="s">
        <v>207</v>
      </c>
      <c r="AV47" s="408" t="s">
        <v>3</v>
      </c>
      <c r="AW47" s="344" t="s">
        <v>1781</v>
      </c>
      <c r="AX47" s="315">
        <v>14666</v>
      </c>
      <c r="AY47" s="345">
        <v>8</v>
      </c>
      <c r="AZ47" s="245" t="s">
        <v>1858</v>
      </c>
      <c r="BA47" s="179" t="s">
        <v>2643</v>
      </c>
      <c r="BB47" s="179" t="s">
        <v>2577</v>
      </c>
    </row>
    <row r="48" spans="1:54" ht="15">
      <c r="A48" s="159" t="s">
        <v>218</v>
      </c>
      <c r="B48" s="1" t="s">
        <v>219</v>
      </c>
      <c r="C48" s="108" t="s">
        <v>220</v>
      </c>
      <c r="D48" s="1" t="s">
        <v>10</v>
      </c>
      <c r="E48" s="179" t="s">
        <v>1781</v>
      </c>
      <c r="F48" s="315">
        <v>19188</v>
      </c>
      <c r="G48" s="2">
        <v>7</v>
      </c>
      <c r="H48" s="245" t="s">
        <v>1858</v>
      </c>
      <c r="I48" s="179" t="s">
        <v>2643</v>
      </c>
      <c r="J48" s="179" t="s">
        <v>2476</v>
      </c>
      <c r="K48" s="158">
        <v>48</v>
      </c>
      <c r="L48" s="1" t="b">
        <f t="shared" si="43"/>
        <v>1</v>
      </c>
      <c r="M48" s="1" t="b">
        <f t="shared" si="44"/>
        <v>1</v>
      </c>
      <c r="N48" s="1" t="b">
        <f t="shared" si="45"/>
        <v>1</v>
      </c>
      <c r="O48" s="1" t="b">
        <f t="shared" si="46"/>
        <v>1</v>
      </c>
      <c r="P48" s="1" t="b">
        <f t="shared" si="47"/>
        <v>1</v>
      </c>
      <c r="Q48" s="1" t="b">
        <f t="shared" si="48"/>
        <v>1</v>
      </c>
      <c r="R48" s="1" t="b">
        <f t="shared" si="49"/>
        <v>1</v>
      </c>
      <c r="S48" s="1" t="b">
        <f t="shared" si="50"/>
        <v>1</v>
      </c>
      <c r="T48" s="1" t="b">
        <f t="shared" si="51"/>
        <v>1</v>
      </c>
      <c r="U48" s="1" t="b">
        <f t="shared" si="52"/>
        <v>1</v>
      </c>
      <c r="W48" s="159" t="s">
        <v>218</v>
      </c>
      <c r="X48" s="1" t="s">
        <v>219</v>
      </c>
      <c r="Y48" s="108" t="s">
        <v>220</v>
      </c>
      <c r="Z48" s="1" t="s">
        <v>10</v>
      </c>
      <c r="AA48" s="179" t="s">
        <v>1781</v>
      </c>
      <c r="AB48" s="315">
        <v>19188</v>
      </c>
      <c r="AC48" s="2">
        <v>7</v>
      </c>
      <c r="AD48" s="245" t="s">
        <v>1858</v>
      </c>
      <c r="AE48" s="179" t="s">
        <v>2643</v>
      </c>
      <c r="AF48" s="179" t="s">
        <v>2476</v>
      </c>
      <c r="AH48" s="159" t="b">
        <f t="shared" si="53"/>
        <v>1</v>
      </c>
      <c r="AI48" s="1" t="b">
        <f t="shared" si="54"/>
        <v>1</v>
      </c>
      <c r="AJ48" s="1" t="b">
        <f t="shared" si="55"/>
        <v>1</v>
      </c>
      <c r="AK48" s="1" t="b">
        <f t="shared" si="56"/>
        <v>1</v>
      </c>
      <c r="AL48" s="1" t="b">
        <f t="shared" si="57"/>
        <v>1</v>
      </c>
      <c r="AM48" s="1" t="b">
        <f t="shared" si="58"/>
        <v>1</v>
      </c>
      <c r="AN48" s="1" t="b">
        <f t="shared" si="59"/>
        <v>1</v>
      </c>
      <c r="AO48" s="1" t="b">
        <f t="shared" si="60"/>
        <v>1</v>
      </c>
      <c r="AP48" s="1" t="b">
        <f t="shared" si="61"/>
        <v>1</v>
      </c>
      <c r="AQ48" s="1" t="b">
        <f t="shared" si="62"/>
        <v>1</v>
      </c>
      <c r="AS48" s="159" t="s">
        <v>218</v>
      </c>
      <c r="AT48" s="1" t="s">
        <v>219</v>
      </c>
      <c r="AU48" s="108" t="s">
        <v>220</v>
      </c>
      <c r="AV48" s="1" t="s">
        <v>10</v>
      </c>
      <c r="AW48" s="179" t="s">
        <v>1781</v>
      </c>
      <c r="AX48" s="315">
        <v>19188</v>
      </c>
      <c r="AY48" s="2">
        <v>7</v>
      </c>
      <c r="AZ48" s="245" t="s">
        <v>1858</v>
      </c>
      <c r="BA48" s="179" t="s">
        <v>2643</v>
      </c>
      <c r="BB48" s="179" t="s">
        <v>2476</v>
      </c>
    </row>
    <row r="49" spans="1:54" ht="15">
      <c r="A49" s="156" t="s">
        <v>232</v>
      </c>
      <c r="B49" s="179" t="s">
        <v>233</v>
      </c>
      <c r="C49" s="179" t="s">
        <v>234</v>
      </c>
      <c r="D49" s="409" t="s">
        <v>10</v>
      </c>
      <c r="E49" s="179" t="s">
        <v>1781</v>
      </c>
      <c r="F49" s="315">
        <v>16772</v>
      </c>
      <c r="G49" s="345">
        <v>7</v>
      </c>
      <c r="H49" s="245" t="s">
        <v>1858</v>
      </c>
      <c r="I49" s="179" t="s">
        <v>2643</v>
      </c>
      <c r="J49" s="179" t="s">
        <v>2525</v>
      </c>
      <c r="K49" s="158">
        <v>49</v>
      </c>
      <c r="L49" s="1" t="b">
        <f t="shared" si="43"/>
        <v>1</v>
      </c>
      <c r="M49" s="1" t="b">
        <f t="shared" si="44"/>
        <v>1</v>
      </c>
      <c r="N49" s="1" t="b">
        <f t="shared" si="45"/>
        <v>1</v>
      </c>
      <c r="O49" s="1" t="b">
        <f t="shared" si="46"/>
        <v>1</v>
      </c>
      <c r="P49" s="1" t="b">
        <f t="shared" si="47"/>
        <v>1</v>
      </c>
      <c r="Q49" s="1" t="b">
        <f t="shared" si="48"/>
        <v>1</v>
      </c>
      <c r="R49" s="1" t="b">
        <f t="shared" si="49"/>
        <v>1</v>
      </c>
      <c r="S49" s="1" t="b">
        <f t="shared" si="50"/>
        <v>1</v>
      </c>
      <c r="T49" s="1" t="b">
        <f t="shared" si="51"/>
        <v>1</v>
      </c>
      <c r="U49" s="1" t="b">
        <f t="shared" si="52"/>
        <v>1</v>
      </c>
      <c r="W49" s="156" t="s">
        <v>232</v>
      </c>
      <c r="X49" s="179" t="s">
        <v>233</v>
      </c>
      <c r="Y49" s="179" t="s">
        <v>234</v>
      </c>
      <c r="Z49" s="409" t="s">
        <v>10</v>
      </c>
      <c r="AA49" s="179" t="s">
        <v>1781</v>
      </c>
      <c r="AB49" s="315">
        <v>16772</v>
      </c>
      <c r="AC49" s="345">
        <v>7</v>
      </c>
      <c r="AD49" s="245" t="s">
        <v>1858</v>
      </c>
      <c r="AE49" s="179" t="s">
        <v>2643</v>
      </c>
      <c r="AF49" s="179" t="s">
        <v>2525</v>
      </c>
      <c r="AH49" s="159" t="b">
        <f t="shared" si="53"/>
        <v>1</v>
      </c>
      <c r="AI49" s="1" t="b">
        <f t="shared" si="54"/>
        <v>1</v>
      </c>
      <c r="AJ49" s="1" t="b">
        <f t="shared" si="55"/>
        <v>1</v>
      </c>
      <c r="AK49" s="1" t="b">
        <f t="shared" si="56"/>
        <v>1</v>
      </c>
      <c r="AL49" s="1" t="b">
        <f t="shared" si="57"/>
        <v>1</v>
      </c>
      <c r="AM49" s="1" t="b">
        <f t="shared" si="58"/>
        <v>1</v>
      </c>
      <c r="AN49" s="1" t="b">
        <f t="shared" si="59"/>
        <v>1</v>
      </c>
      <c r="AO49" s="1" t="b">
        <f t="shared" si="60"/>
        <v>1</v>
      </c>
      <c r="AP49" s="1" t="b">
        <f t="shared" si="61"/>
        <v>1</v>
      </c>
      <c r="AQ49" s="1" t="b">
        <f t="shared" si="62"/>
        <v>1</v>
      </c>
      <c r="AS49" s="156" t="s">
        <v>232</v>
      </c>
      <c r="AT49" s="179" t="s">
        <v>233</v>
      </c>
      <c r="AU49" s="179" t="s">
        <v>234</v>
      </c>
      <c r="AV49" s="409" t="s">
        <v>10</v>
      </c>
      <c r="AW49" s="179" t="s">
        <v>1781</v>
      </c>
      <c r="AX49" s="315">
        <v>16772</v>
      </c>
      <c r="AY49" s="345">
        <v>7</v>
      </c>
      <c r="AZ49" s="245" t="s">
        <v>1858</v>
      </c>
      <c r="BA49" s="179" t="s">
        <v>2643</v>
      </c>
      <c r="BB49" s="179" t="s">
        <v>2525</v>
      </c>
    </row>
    <row r="50" spans="1:54" ht="15">
      <c r="A50" s="159" t="s">
        <v>235</v>
      </c>
      <c r="B50" s="1" t="s">
        <v>236</v>
      </c>
      <c r="C50" s="1" t="s">
        <v>170</v>
      </c>
      <c r="D50" s="1" t="s">
        <v>3</v>
      </c>
      <c r="E50" s="1" t="s">
        <v>1781</v>
      </c>
      <c r="F50" s="338">
        <v>14656</v>
      </c>
      <c r="G50" s="2">
        <v>8</v>
      </c>
      <c r="H50" s="2" t="s">
        <v>1858</v>
      </c>
      <c r="I50" s="1" t="s">
        <v>2643</v>
      </c>
      <c r="J50" s="1" t="s">
        <v>2577</v>
      </c>
      <c r="K50" s="158">
        <v>50</v>
      </c>
      <c r="L50" s="1" t="b">
        <f t="shared" si="43"/>
        <v>1</v>
      </c>
      <c r="M50" s="1" t="b">
        <f t="shared" si="44"/>
        <v>1</v>
      </c>
      <c r="N50" s="1" t="b">
        <f t="shared" si="45"/>
        <v>1</v>
      </c>
      <c r="O50" s="1" t="b">
        <f t="shared" si="46"/>
        <v>1</v>
      </c>
      <c r="P50" s="1" t="b">
        <f t="shared" si="47"/>
        <v>1</v>
      </c>
      <c r="Q50" s="1" t="b">
        <f t="shared" si="48"/>
        <v>1</v>
      </c>
      <c r="R50" s="1" t="b">
        <f t="shared" si="49"/>
        <v>1</v>
      </c>
      <c r="S50" s="1" t="b">
        <f t="shared" si="50"/>
        <v>1</v>
      </c>
      <c r="T50" s="1" t="b">
        <f t="shared" si="51"/>
        <v>1</v>
      </c>
      <c r="U50" s="1" t="b">
        <f t="shared" si="52"/>
        <v>1</v>
      </c>
      <c r="W50" s="159" t="s">
        <v>235</v>
      </c>
      <c r="X50" s="1" t="s">
        <v>236</v>
      </c>
      <c r="Y50" s="1" t="s">
        <v>170</v>
      </c>
      <c r="Z50" s="1" t="s">
        <v>3</v>
      </c>
      <c r="AA50" s="1" t="s">
        <v>1781</v>
      </c>
      <c r="AB50" s="338">
        <v>14656</v>
      </c>
      <c r="AC50" s="2">
        <v>8</v>
      </c>
      <c r="AD50" s="2" t="s">
        <v>1858</v>
      </c>
      <c r="AE50" s="1" t="s">
        <v>2643</v>
      </c>
      <c r="AF50" s="1" t="s">
        <v>2577</v>
      </c>
      <c r="AH50" s="159" t="b">
        <f t="shared" si="53"/>
        <v>1</v>
      </c>
      <c r="AI50" s="1" t="b">
        <f t="shared" si="54"/>
        <v>1</v>
      </c>
      <c r="AJ50" s="1" t="b">
        <f t="shared" si="55"/>
        <v>1</v>
      </c>
      <c r="AK50" s="1" t="b">
        <f t="shared" si="56"/>
        <v>1</v>
      </c>
      <c r="AL50" s="1" t="b">
        <f t="shared" si="57"/>
        <v>1</v>
      </c>
      <c r="AM50" s="1" t="b">
        <f t="shared" si="58"/>
        <v>1</v>
      </c>
      <c r="AN50" s="1" t="b">
        <f t="shared" si="59"/>
        <v>1</v>
      </c>
      <c r="AO50" s="1" t="b">
        <f t="shared" si="60"/>
        <v>1</v>
      </c>
      <c r="AP50" s="1" t="b">
        <f t="shared" si="61"/>
        <v>1</v>
      </c>
      <c r="AQ50" s="1" t="b">
        <f t="shared" si="62"/>
        <v>1</v>
      </c>
      <c r="AS50" s="159" t="s">
        <v>235</v>
      </c>
      <c r="AT50" s="1" t="s">
        <v>236</v>
      </c>
      <c r="AU50" s="1" t="s">
        <v>170</v>
      </c>
      <c r="AV50" s="1" t="s">
        <v>3</v>
      </c>
      <c r="AW50" s="1" t="s">
        <v>1781</v>
      </c>
      <c r="AX50" s="338">
        <v>14656</v>
      </c>
      <c r="AY50" s="2">
        <v>8</v>
      </c>
      <c r="AZ50" s="2" t="s">
        <v>1858</v>
      </c>
      <c r="BA50" s="1" t="s">
        <v>2643</v>
      </c>
      <c r="BB50" s="1" t="s">
        <v>2577</v>
      </c>
    </row>
    <row r="51" spans="1:54" ht="15.75">
      <c r="A51" s="316" t="s">
        <v>240</v>
      </c>
      <c r="B51" s="106" t="s">
        <v>213</v>
      </c>
      <c r="C51" s="106" t="s">
        <v>241</v>
      </c>
      <c r="D51" s="408" t="s">
        <v>10</v>
      </c>
      <c r="E51" s="344" t="s">
        <v>1781</v>
      </c>
      <c r="F51" s="315">
        <v>13431</v>
      </c>
      <c r="G51" s="345">
        <v>12</v>
      </c>
      <c r="H51" s="245" t="s">
        <v>1859</v>
      </c>
      <c r="I51" s="179" t="s">
        <v>2644</v>
      </c>
      <c r="J51" s="179" t="s">
        <v>2577</v>
      </c>
      <c r="K51" s="158">
        <v>51</v>
      </c>
      <c r="L51" s="1" t="b">
        <f t="shared" si="43"/>
        <v>1</v>
      </c>
      <c r="M51" s="1" t="b">
        <f t="shared" si="44"/>
        <v>1</v>
      </c>
      <c r="N51" s="1" t="b">
        <f t="shared" si="45"/>
        <v>1</v>
      </c>
      <c r="O51" s="1" t="b">
        <f t="shared" si="46"/>
        <v>1</v>
      </c>
      <c r="P51" s="1" t="b">
        <f t="shared" si="47"/>
        <v>1</v>
      </c>
      <c r="Q51" s="1" t="b">
        <f t="shared" si="48"/>
        <v>1</v>
      </c>
      <c r="R51" s="1" t="b">
        <f t="shared" si="49"/>
        <v>1</v>
      </c>
      <c r="S51" s="1" t="b">
        <f t="shared" si="50"/>
        <v>1</v>
      </c>
      <c r="T51" s="1" t="b">
        <f t="shared" si="51"/>
        <v>1</v>
      </c>
      <c r="U51" s="1" t="b">
        <f t="shared" si="52"/>
        <v>1</v>
      </c>
      <c r="W51" s="316" t="s">
        <v>240</v>
      </c>
      <c r="X51" s="106" t="s">
        <v>213</v>
      </c>
      <c r="Y51" s="106" t="s">
        <v>241</v>
      </c>
      <c r="Z51" s="408" t="s">
        <v>10</v>
      </c>
      <c r="AA51" s="344" t="s">
        <v>1781</v>
      </c>
      <c r="AB51" s="315">
        <v>13431</v>
      </c>
      <c r="AC51" s="345">
        <v>12</v>
      </c>
      <c r="AD51" s="245" t="s">
        <v>1859</v>
      </c>
      <c r="AE51" s="179" t="s">
        <v>2644</v>
      </c>
      <c r="AF51" s="179" t="s">
        <v>2577</v>
      </c>
      <c r="AH51" s="159" t="b">
        <f t="shared" si="53"/>
        <v>1</v>
      </c>
      <c r="AI51" s="1" t="b">
        <f t="shared" si="54"/>
        <v>1</v>
      </c>
      <c r="AJ51" s="1" t="b">
        <f t="shared" si="55"/>
        <v>1</v>
      </c>
      <c r="AK51" s="1" t="b">
        <f t="shared" si="56"/>
        <v>1</v>
      </c>
      <c r="AL51" s="1" t="b">
        <f t="shared" si="57"/>
        <v>1</v>
      </c>
      <c r="AM51" s="1" t="b">
        <f t="shared" si="58"/>
        <v>1</v>
      </c>
      <c r="AN51" s="1" t="b">
        <f t="shared" si="59"/>
        <v>1</v>
      </c>
      <c r="AO51" s="1" t="b">
        <f t="shared" si="60"/>
        <v>1</v>
      </c>
      <c r="AP51" s="1" t="b">
        <f t="shared" si="61"/>
        <v>1</v>
      </c>
      <c r="AQ51" s="1" t="b">
        <f t="shared" si="62"/>
        <v>1</v>
      </c>
      <c r="AS51" s="316" t="s">
        <v>240</v>
      </c>
      <c r="AT51" s="106" t="s">
        <v>213</v>
      </c>
      <c r="AU51" s="106" t="s">
        <v>241</v>
      </c>
      <c r="AV51" s="408" t="s">
        <v>10</v>
      </c>
      <c r="AW51" s="344" t="s">
        <v>1781</v>
      </c>
      <c r="AX51" s="315">
        <v>13431</v>
      </c>
      <c r="AY51" s="345">
        <v>12</v>
      </c>
      <c r="AZ51" s="245" t="s">
        <v>1859</v>
      </c>
      <c r="BA51" s="179" t="s">
        <v>2644</v>
      </c>
      <c r="BB51" s="179" t="s">
        <v>2577</v>
      </c>
    </row>
    <row r="52" spans="1:54" ht="15.75">
      <c r="A52" s="316" t="s">
        <v>846</v>
      </c>
      <c r="B52" s="179" t="s">
        <v>133</v>
      </c>
      <c r="C52" s="179" t="s">
        <v>2658</v>
      </c>
      <c r="D52" s="409" t="s">
        <v>10</v>
      </c>
      <c r="E52" s="344" t="s">
        <v>1781</v>
      </c>
      <c r="F52" s="315">
        <v>25386</v>
      </c>
      <c r="G52" s="345">
        <v>12</v>
      </c>
      <c r="H52" s="245" t="s">
        <v>1859</v>
      </c>
      <c r="I52" s="179" t="s">
        <v>2643</v>
      </c>
      <c r="J52" s="179" t="s">
        <v>2476</v>
      </c>
      <c r="K52" s="158">
        <v>52</v>
      </c>
      <c r="L52" s="1" t="b">
        <f t="shared" si="43"/>
        <v>1</v>
      </c>
      <c r="M52" s="1" t="b">
        <f t="shared" si="44"/>
        <v>1</v>
      </c>
      <c r="N52" s="1" t="b">
        <f t="shared" si="45"/>
        <v>1</v>
      </c>
      <c r="O52" s="1" t="b">
        <f t="shared" si="46"/>
        <v>1</v>
      </c>
      <c r="P52" s="1" t="b">
        <f t="shared" si="47"/>
        <v>1</v>
      </c>
      <c r="Q52" s="1" t="b">
        <f t="shared" si="48"/>
        <v>1</v>
      </c>
      <c r="R52" s="1" t="b">
        <f t="shared" si="49"/>
        <v>1</v>
      </c>
      <c r="S52" s="1" t="b">
        <f t="shared" si="50"/>
        <v>1</v>
      </c>
      <c r="T52" s="1" t="b">
        <f t="shared" si="51"/>
        <v>1</v>
      </c>
      <c r="U52" s="1" t="b">
        <f t="shared" si="52"/>
        <v>1</v>
      </c>
      <c r="W52" s="316" t="s">
        <v>846</v>
      </c>
      <c r="X52" s="179" t="s">
        <v>133</v>
      </c>
      <c r="Y52" s="179" t="s">
        <v>2658</v>
      </c>
      <c r="Z52" s="409" t="s">
        <v>10</v>
      </c>
      <c r="AA52" s="344" t="s">
        <v>1781</v>
      </c>
      <c r="AB52" s="315">
        <v>25386</v>
      </c>
      <c r="AC52" s="345">
        <v>12</v>
      </c>
      <c r="AD52" s="245" t="s">
        <v>1859</v>
      </c>
      <c r="AE52" s="179" t="s">
        <v>2643</v>
      </c>
      <c r="AF52" s="179" t="s">
        <v>2476</v>
      </c>
      <c r="AH52" s="159" t="b">
        <f t="shared" si="53"/>
        <v>1</v>
      </c>
      <c r="AI52" s="1" t="b">
        <f t="shared" si="54"/>
        <v>1</v>
      </c>
      <c r="AJ52" s="1" t="b">
        <f t="shared" si="55"/>
        <v>1</v>
      </c>
      <c r="AK52" s="1" t="b">
        <f t="shared" si="56"/>
        <v>1</v>
      </c>
      <c r="AL52" s="1" t="b">
        <f t="shared" si="57"/>
        <v>1</v>
      </c>
      <c r="AM52" s="1" t="b">
        <f t="shared" si="58"/>
        <v>1</v>
      </c>
      <c r="AN52" s="1" t="b">
        <f t="shared" si="59"/>
        <v>1</v>
      </c>
      <c r="AO52" s="1" t="b">
        <f t="shared" si="60"/>
        <v>1</v>
      </c>
      <c r="AP52" s="1" t="b">
        <f t="shared" si="61"/>
        <v>1</v>
      </c>
      <c r="AQ52" s="1" t="b">
        <f t="shared" si="62"/>
        <v>1</v>
      </c>
      <c r="AS52" s="316" t="s">
        <v>846</v>
      </c>
      <c r="AT52" s="179" t="s">
        <v>133</v>
      </c>
      <c r="AU52" s="179" t="s">
        <v>2658</v>
      </c>
      <c r="AV52" s="409" t="s">
        <v>10</v>
      </c>
      <c r="AW52" s="344" t="s">
        <v>1781</v>
      </c>
      <c r="AX52" s="315">
        <v>25386</v>
      </c>
      <c r="AY52" s="345">
        <v>12</v>
      </c>
      <c r="AZ52" s="245" t="s">
        <v>1859</v>
      </c>
      <c r="BA52" s="179" t="s">
        <v>2643</v>
      </c>
      <c r="BB52" s="179" t="s">
        <v>2476</v>
      </c>
    </row>
    <row r="53" spans="1:54" ht="15.75">
      <c r="A53" s="316" t="s">
        <v>1500</v>
      </c>
      <c r="B53" s="106" t="s">
        <v>273</v>
      </c>
      <c r="C53" s="106" t="s">
        <v>2011</v>
      </c>
      <c r="D53" s="408" t="s">
        <v>10</v>
      </c>
      <c r="E53" s="344" t="s">
        <v>1781</v>
      </c>
      <c r="F53" s="315">
        <v>22015</v>
      </c>
      <c r="G53" s="345">
        <v>9</v>
      </c>
      <c r="H53" s="245" t="s">
        <v>1858</v>
      </c>
      <c r="I53" s="179" t="s">
        <v>2643</v>
      </c>
      <c r="J53" s="179" t="s">
        <v>2476</v>
      </c>
      <c r="K53" s="158">
        <v>53</v>
      </c>
      <c r="L53" s="1" t="b">
        <f t="shared" si="43"/>
        <v>1</v>
      </c>
      <c r="M53" s="1" t="b">
        <f t="shared" si="44"/>
        <v>1</v>
      </c>
      <c r="N53" s="1" t="b">
        <f t="shared" si="45"/>
        <v>1</v>
      </c>
      <c r="O53" s="1" t="b">
        <f t="shared" si="46"/>
        <v>1</v>
      </c>
      <c r="P53" s="1" t="b">
        <f t="shared" si="47"/>
        <v>1</v>
      </c>
      <c r="Q53" s="1" t="b">
        <f t="shared" si="48"/>
        <v>1</v>
      </c>
      <c r="R53" s="1" t="b">
        <f t="shared" si="49"/>
        <v>1</v>
      </c>
      <c r="S53" s="1" t="b">
        <f t="shared" si="50"/>
        <v>1</v>
      </c>
      <c r="T53" s="1" t="b">
        <f t="shared" si="51"/>
        <v>1</v>
      </c>
      <c r="U53" s="1" t="b">
        <f t="shared" si="52"/>
        <v>1</v>
      </c>
      <c r="W53" s="316" t="s">
        <v>1500</v>
      </c>
      <c r="X53" s="106" t="s">
        <v>273</v>
      </c>
      <c r="Y53" s="106" t="s">
        <v>2011</v>
      </c>
      <c r="Z53" s="408" t="s">
        <v>10</v>
      </c>
      <c r="AA53" s="344" t="s">
        <v>1781</v>
      </c>
      <c r="AB53" s="315">
        <v>22015</v>
      </c>
      <c r="AC53" s="345">
        <v>9</v>
      </c>
      <c r="AD53" s="245" t="s">
        <v>1858</v>
      </c>
      <c r="AE53" s="179" t="s">
        <v>2643</v>
      </c>
      <c r="AF53" s="179" t="s">
        <v>2476</v>
      </c>
      <c r="AH53" s="159" t="b">
        <f t="shared" si="53"/>
        <v>1</v>
      </c>
      <c r="AI53" s="1" t="b">
        <f t="shared" si="54"/>
        <v>1</v>
      </c>
      <c r="AJ53" s="1" t="b">
        <f t="shared" si="55"/>
        <v>1</v>
      </c>
      <c r="AK53" s="1" t="b">
        <f t="shared" si="56"/>
        <v>1</v>
      </c>
      <c r="AL53" s="1" t="b">
        <f t="shared" si="57"/>
        <v>1</v>
      </c>
      <c r="AM53" s="1" t="b">
        <f t="shared" si="58"/>
        <v>1</v>
      </c>
      <c r="AN53" s="1" t="b">
        <f t="shared" si="59"/>
        <v>1</v>
      </c>
      <c r="AO53" s="1" t="b">
        <f t="shared" si="60"/>
        <v>1</v>
      </c>
      <c r="AP53" s="1" t="b">
        <f t="shared" si="61"/>
        <v>1</v>
      </c>
      <c r="AQ53" s="1" t="b">
        <f t="shared" si="62"/>
        <v>1</v>
      </c>
      <c r="AS53" s="316" t="s">
        <v>1500</v>
      </c>
      <c r="AT53" s="106" t="s">
        <v>273</v>
      </c>
      <c r="AU53" s="106" t="s">
        <v>2011</v>
      </c>
      <c r="AV53" s="408" t="s">
        <v>10</v>
      </c>
      <c r="AW53" s="344" t="s">
        <v>1781</v>
      </c>
      <c r="AX53" s="315">
        <v>22015</v>
      </c>
      <c r="AY53" s="345">
        <v>9</v>
      </c>
      <c r="AZ53" s="245" t="s">
        <v>1858</v>
      </c>
      <c r="BA53" s="179" t="s">
        <v>2643</v>
      </c>
      <c r="BB53" s="179" t="s">
        <v>2476</v>
      </c>
    </row>
    <row r="54" spans="1:54" ht="15.75">
      <c r="A54" s="316" t="s">
        <v>249</v>
      </c>
      <c r="B54" s="106" t="s">
        <v>250</v>
      </c>
      <c r="C54" s="106" t="s">
        <v>251</v>
      </c>
      <c r="D54" s="408" t="s">
        <v>3</v>
      </c>
      <c r="E54" s="344" t="s">
        <v>1781</v>
      </c>
      <c r="F54" s="315">
        <v>14124</v>
      </c>
      <c r="G54" s="345">
        <v>12</v>
      </c>
      <c r="H54" s="245" t="s">
        <v>1859</v>
      </c>
      <c r="I54" s="179" t="s">
        <v>2643</v>
      </c>
      <c r="J54" s="179" t="s">
        <v>2577</v>
      </c>
      <c r="K54" s="158">
        <v>54</v>
      </c>
      <c r="L54" s="1" t="b">
        <f t="shared" si="43"/>
        <v>1</v>
      </c>
      <c r="M54" s="1" t="b">
        <f t="shared" si="44"/>
        <v>1</v>
      </c>
      <c r="N54" s="1" t="b">
        <f t="shared" si="45"/>
        <v>1</v>
      </c>
      <c r="O54" s="1" t="b">
        <f t="shared" si="46"/>
        <v>1</v>
      </c>
      <c r="P54" s="1" t="b">
        <f t="shared" si="47"/>
        <v>1</v>
      </c>
      <c r="Q54" s="1" t="b">
        <f t="shared" si="48"/>
        <v>1</v>
      </c>
      <c r="R54" s="1" t="b">
        <f t="shared" si="49"/>
        <v>1</v>
      </c>
      <c r="S54" s="1" t="b">
        <f t="shared" si="50"/>
        <v>1</v>
      </c>
      <c r="T54" s="1" t="b">
        <f t="shared" si="51"/>
        <v>1</v>
      </c>
      <c r="U54" s="1" t="b">
        <f t="shared" si="52"/>
        <v>1</v>
      </c>
      <c r="W54" s="316" t="s">
        <v>249</v>
      </c>
      <c r="X54" s="106" t="s">
        <v>250</v>
      </c>
      <c r="Y54" s="106" t="s">
        <v>251</v>
      </c>
      <c r="Z54" s="408" t="s">
        <v>3</v>
      </c>
      <c r="AA54" s="344" t="s">
        <v>1781</v>
      </c>
      <c r="AB54" s="315">
        <v>14124</v>
      </c>
      <c r="AC54" s="345">
        <v>12</v>
      </c>
      <c r="AD54" s="245" t="s">
        <v>1859</v>
      </c>
      <c r="AE54" s="179" t="s">
        <v>2643</v>
      </c>
      <c r="AF54" s="179" t="s">
        <v>2577</v>
      </c>
      <c r="AH54" s="159" t="b">
        <f t="shared" si="53"/>
        <v>1</v>
      </c>
      <c r="AI54" s="1" t="b">
        <f t="shared" si="54"/>
        <v>1</v>
      </c>
      <c r="AJ54" s="1" t="b">
        <f t="shared" si="55"/>
        <v>1</v>
      </c>
      <c r="AK54" s="1" t="b">
        <f t="shared" si="56"/>
        <v>1</v>
      </c>
      <c r="AL54" s="1" t="b">
        <f t="shared" si="57"/>
        <v>1</v>
      </c>
      <c r="AM54" s="1" t="b">
        <f t="shared" si="58"/>
        <v>1</v>
      </c>
      <c r="AN54" s="1" t="b">
        <f t="shared" si="59"/>
        <v>1</v>
      </c>
      <c r="AO54" s="1" t="b">
        <f t="shared" si="60"/>
        <v>1</v>
      </c>
      <c r="AP54" s="1" t="b">
        <f t="shared" si="61"/>
        <v>1</v>
      </c>
      <c r="AQ54" s="1" t="b">
        <f t="shared" si="62"/>
        <v>1</v>
      </c>
      <c r="AS54" s="316" t="s">
        <v>249</v>
      </c>
      <c r="AT54" s="106" t="s">
        <v>250</v>
      </c>
      <c r="AU54" s="106" t="s">
        <v>251</v>
      </c>
      <c r="AV54" s="408" t="s">
        <v>3</v>
      </c>
      <c r="AW54" s="344" t="s">
        <v>1781</v>
      </c>
      <c r="AX54" s="315">
        <v>14124</v>
      </c>
      <c r="AY54" s="345">
        <v>12</v>
      </c>
      <c r="AZ54" s="245" t="s">
        <v>1859</v>
      </c>
      <c r="BA54" s="179" t="s">
        <v>2643</v>
      </c>
      <c r="BB54" s="179" t="s">
        <v>2577</v>
      </c>
    </row>
    <row r="55" spans="1:54" ht="15.75">
      <c r="A55" s="316" t="s">
        <v>1004</v>
      </c>
      <c r="B55" s="106" t="s">
        <v>691</v>
      </c>
      <c r="C55" s="106" t="s">
        <v>2091</v>
      </c>
      <c r="D55" s="408" t="s">
        <v>3</v>
      </c>
      <c r="E55" s="344" t="s">
        <v>1781</v>
      </c>
      <c r="F55" s="315">
        <v>16522</v>
      </c>
      <c r="G55" s="345">
        <v>6</v>
      </c>
      <c r="H55" s="245" t="s">
        <v>1857</v>
      </c>
      <c r="I55" s="179" t="s">
        <v>2643</v>
      </c>
      <c r="J55" s="179" t="s">
        <v>2525</v>
      </c>
      <c r="K55" s="158">
        <v>55</v>
      </c>
      <c r="L55" s="1" t="b">
        <f t="shared" si="43"/>
        <v>1</v>
      </c>
      <c r="M55" s="1" t="b">
        <f t="shared" si="44"/>
        <v>1</v>
      </c>
      <c r="N55" s="1" t="b">
        <f t="shared" si="45"/>
        <v>1</v>
      </c>
      <c r="O55" s="1" t="b">
        <f t="shared" si="46"/>
        <v>1</v>
      </c>
      <c r="P55" s="1" t="b">
        <f t="shared" si="47"/>
        <v>1</v>
      </c>
      <c r="Q55" s="1" t="b">
        <f t="shared" si="48"/>
        <v>1</v>
      </c>
      <c r="R55" s="1" t="b">
        <f t="shared" si="49"/>
        <v>1</v>
      </c>
      <c r="S55" s="1" t="b">
        <f t="shared" si="50"/>
        <v>1</v>
      </c>
      <c r="T55" s="1" t="b">
        <f t="shared" si="51"/>
        <v>1</v>
      </c>
      <c r="U55" s="1" t="b">
        <f t="shared" si="52"/>
        <v>1</v>
      </c>
      <c r="W55" s="316" t="s">
        <v>1004</v>
      </c>
      <c r="X55" s="106" t="s">
        <v>691</v>
      </c>
      <c r="Y55" s="106" t="s">
        <v>2091</v>
      </c>
      <c r="Z55" s="408" t="s">
        <v>3</v>
      </c>
      <c r="AA55" s="344" t="s">
        <v>1781</v>
      </c>
      <c r="AB55" s="315">
        <v>16522</v>
      </c>
      <c r="AC55" s="345">
        <v>6</v>
      </c>
      <c r="AD55" s="245" t="s">
        <v>1857</v>
      </c>
      <c r="AE55" s="179" t="s">
        <v>2643</v>
      </c>
      <c r="AF55" s="179" t="s">
        <v>2525</v>
      </c>
      <c r="AH55" s="159" t="b">
        <f t="shared" si="53"/>
        <v>1</v>
      </c>
      <c r="AI55" s="1" t="b">
        <f t="shared" si="54"/>
        <v>1</v>
      </c>
      <c r="AJ55" s="1" t="b">
        <f t="shared" si="55"/>
        <v>1</v>
      </c>
      <c r="AK55" s="1" t="b">
        <f t="shared" si="56"/>
        <v>1</v>
      </c>
      <c r="AL55" s="1" t="b">
        <f t="shared" si="57"/>
        <v>1</v>
      </c>
      <c r="AM55" s="1" t="b">
        <f t="shared" si="58"/>
        <v>1</v>
      </c>
      <c r="AN55" s="1" t="b">
        <f t="shared" si="59"/>
        <v>1</v>
      </c>
      <c r="AO55" s="1" t="b">
        <f t="shared" si="60"/>
        <v>1</v>
      </c>
      <c r="AP55" s="1" t="b">
        <f t="shared" si="61"/>
        <v>1</v>
      </c>
      <c r="AQ55" s="1" t="b">
        <f t="shared" si="62"/>
        <v>1</v>
      </c>
      <c r="AS55" s="316" t="s">
        <v>1004</v>
      </c>
      <c r="AT55" s="106" t="s">
        <v>691</v>
      </c>
      <c r="AU55" s="106" t="s">
        <v>2091</v>
      </c>
      <c r="AV55" s="408" t="s">
        <v>3</v>
      </c>
      <c r="AW55" s="344" t="s">
        <v>1781</v>
      </c>
      <c r="AX55" s="315">
        <v>16522</v>
      </c>
      <c r="AY55" s="345">
        <v>6</v>
      </c>
      <c r="AZ55" s="245" t="s">
        <v>1857</v>
      </c>
      <c r="BA55" s="179" t="s">
        <v>2643</v>
      </c>
      <c r="BB55" s="179" t="s">
        <v>2525</v>
      </c>
    </row>
    <row r="56" spans="1:54" ht="15.75">
      <c r="A56" s="316" t="s">
        <v>322</v>
      </c>
      <c r="B56" s="106" t="s">
        <v>691</v>
      </c>
      <c r="C56" s="106" t="s">
        <v>2206</v>
      </c>
      <c r="D56" s="408" t="s">
        <v>10</v>
      </c>
      <c r="E56" s="344" t="s">
        <v>1781</v>
      </c>
      <c r="F56" s="315">
        <v>17336</v>
      </c>
      <c r="G56" s="345">
        <v>8</v>
      </c>
      <c r="H56" s="245" t="s">
        <v>1858</v>
      </c>
      <c r="I56" s="179" t="s">
        <v>2643</v>
      </c>
      <c r="J56" s="179" t="s">
        <v>2525</v>
      </c>
      <c r="K56" s="158">
        <v>56</v>
      </c>
      <c r="L56" s="1" t="b">
        <f t="shared" si="43"/>
        <v>1</v>
      </c>
      <c r="M56" s="1" t="b">
        <f t="shared" si="44"/>
        <v>1</v>
      </c>
      <c r="N56" s="1" t="b">
        <f t="shared" si="45"/>
        <v>1</v>
      </c>
      <c r="O56" s="1" t="b">
        <f t="shared" si="46"/>
        <v>1</v>
      </c>
      <c r="P56" s="1" t="b">
        <f t="shared" si="47"/>
        <v>1</v>
      </c>
      <c r="Q56" s="1" t="b">
        <f t="shared" si="48"/>
        <v>1</v>
      </c>
      <c r="R56" s="1" t="b">
        <f t="shared" si="49"/>
        <v>1</v>
      </c>
      <c r="S56" s="1" t="b">
        <f t="shared" si="50"/>
        <v>1</v>
      </c>
      <c r="T56" s="1" t="b">
        <f t="shared" si="51"/>
        <v>1</v>
      </c>
      <c r="U56" s="1" t="b">
        <f t="shared" si="52"/>
        <v>1</v>
      </c>
      <c r="W56" s="316" t="s">
        <v>322</v>
      </c>
      <c r="X56" s="106" t="s">
        <v>691</v>
      </c>
      <c r="Y56" s="106" t="s">
        <v>2206</v>
      </c>
      <c r="Z56" s="408" t="s">
        <v>10</v>
      </c>
      <c r="AA56" s="344" t="s">
        <v>1781</v>
      </c>
      <c r="AB56" s="315">
        <v>17336</v>
      </c>
      <c r="AC56" s="345">
        <v>8</v>
      </c>
      <c r="AD56" s="245" t="s">
        <v>1858</v>
      </c>
      <c r="AE56" s="179" t="s">
        <v>2643</v>
      </c>
      <c r="AF56" s="179" t="s">
        <v>2525</v>
      </c>
      <c r="AH56" s="159" t="b">
        <f t="shared" si="53"/>
        <v>1</v>
      </c>
      <c r="AI56" s="1" t="b">
        <f t="shared" si="54"/>
        <v>1</v>
      </c>
      <c r="AJ56" s="1" t="b">
        <f t="shared" si="55"/>
        <v>1</v>
      </c>
      <c r="AK56" s="1" t="b">
        <f t="shared" si="56"/>
        <v>1</v>
      </c>
      <c r="AL56" s="1" t="b">
        <f t="shared" si="57"/>
        <v>1</v>
      </c>
      <c r="AM56" s="1" t="b">
        <f t="shared" si="58"/>
        <v>1</v>
      </c>
      <c r="AN56" s="1" t="b">
        <f t="shared" si="59"/>
        <v>1</v>
      </c>
      <c r="AO56" s="1" t="b">
        <f t="shared" si="60"/>
        <v>1</v>
      </c>
      <c r="AP56" s="1" t="b">
        <f t="shared" si="61"/>
        <v>1</v>
      </c>
      <c r="AQ56" s="1" t="b">
        <f t="shared" si="62"/>
        <v>1</v>
      </c>
      <c r="AS56" s="316" t="s">
        <v>322</v>
      </c>
      <c r="AT56" s="106" t="s">
        <v>691</v>
      </c>
      <c r="AU56" s="106" t="s">
        <v>2206</v>
      </c>
      <c r="AV56" s="408" t="s">
        <v>10</v>
      </c>
      <c r="AW56" s="344" t="s">
        <v>1781</v>
      </c>
      <c r="AX56" s="315">
        <v>17336</v>
      </c>
      <c r="AY56" s="345">
        <v>8</v>
      </c>
      <c r="AZ56" s="245" t="s">
        <v>1858</v>
      </c>
      <c r="BA56" s="179" t="s">
        <v>2643</v>
      </c>
      <c r="BB56" s="179" t="s">
        <v>2525</v>
      </c>
    </row>
    <row r="57" spans="1:54" ht="15.75">
      <c r="A57" s="316" t="s">
        <v>1633</v>
      </c>
      <c r="B57" s="106" t="s">
        <v>2582</v>
      </c>
      <c r="C57" s="106" t="s">
        <v>2583</v>
      </c>
      <c r="D57" s="408" t="s">
        <v>3</v>
      </c>
      <c r="E57" s="344" t="s">
        <v>1781</v>
      </c>
      <c r="F57" s="315">
        <v>38679</v>
      </c>
      <c r="G57" s="345">
        <v>12</v>
      </c>
      <c r="H57" s="245" t="s">
        <v>1859</v>
      </c>
      <c r="I57" s="179" t="s">
        <v>2643</v>
      </c>
      <c r="J57" s="179" t="s">
        <v>2476</v>
      </c>
      <c r="K57" s="158">
        <v>57</v>
      </c>
      <c r="L57" s="1" t="b">
        <f t="shared" si="43"/>
        <v>1</v>
      </c>
      <c r="M57" s="1" t="b">
        <f t="shared" si="44"/>
        <v>1</v>
      </c>
      <c r="N57" s="1" t="b">
        <f t="shared" si="45"/>
        <v>1</v>
      </c>
      <c r="O57" s="1" t="b">
        <f t="shared" si="46"/>
        <v>1</v>
      </c>
      <c r="P57" s="1" t="b">
        <f t="shared" si="47"/>
        <v>1</v>
      </c>
      <c r="Q57" s="1" t="b">
        <f t="shared" si="48"/>
        <v>1</v>
      </c>
      <c r="R57" s="1" t="b">
        <f t="shared" si="49"/>
        <v>1</v>
      </c>
      <c r="S57" s="1" t="b">
        <f t="shared" si="50"/>
        <v>1</v>
      </c>
      <c r="T57" s="1" t="b">
        <f t="shared" si="51"/>
        <v>1</v>
      </c>
      <c r="U57" s="1" t="b">
        <f t="shared" si="52"/>
        <v>1</v>
      </c>
      <c r="W57" s="316" t="s">
        <v>1633</v>
      </c>
      <c r="X57" s="106" t="s">
        <v>2582</v>
      </c>
      <c r="Y57" s="106" t="s">
        <v>2583</v>
      </c>
      <c r="Z57" s="408" t="s">
        <v>3</v>
      </c>
      <c r="AA57" s="344" t="s">
        <v>1781</v>
      </c>
      <c r="AB57" s="315">
        <v>38679</v>
      </c>
      <c r="AC57" s="345">
        <v>12</v>
      </c>
      <c r="AD57" s="245" t="s">
        <v>1859</v>
      </c>
      <c r="AE57" s="179" t="s">
        <v>2643</v>
      </c>
      <c r="AF57" s="179" t="s">
        <v>2476</v>
      </c>
      <c r="AH57" s="159" t="b">
        <f t="shared" si="53"/>
        <v>1</v>
      </c>
      <c r="AI57" s="1" t="b">
        <f t="shared" si="54"/>
        <v>1</v>
      </c>
      <c r="AJ57" s="1" t="b">
        <f t="shared" si="55"/>
        <v>1</v>
      </c>
      <c r="AK57" s="1" t="b">
        <f t="shared" si="56"/>
        <v>1</v>
      </c>
      <c r="AL57" s="1" t="b">
        <f t="shared" si="57"/>
        <v>1</v>
      </c>
      <c r="AM57" s="1" t="b">
        <f t="shared" si="58"/>
        <v>1</v>
      </c>
      <c r="AN57" s="1" t="b">
        <f t="shared" si="59"/>
        <v>1</v>
      </c>
      <c r="AO57" s="1" t="b">
        <f t="shared" si="60"/>
        <v>1</v>
      </c>
      <c r="AP57" s="1" t="b">
        <f t="shared" si="61"/>
        <v>1</v>
      </c>
      <c r="AQ57" s="1" t="b">
        <f t="shared" si="62"/>
        <v>1</v>
      </c>
      <c r="AS57" s="316" t="s">
        <v>1633</v>
      </c>
      <c r="AT57" s="106" t="s">
        <v>2582</v>
      </c>
      <c r="AU57" s="106" t="s">
        <v>2583</v>
      </c>
      <c r="AV57" s="408" t="s">
        <v>3</v>
      </c>
      <c r="AW57" s="344" t="s">
        <v>1781</v>
      </c>
      <c r="AX57" s="315">
        <v>38679</v>
      </c>
      <c r="AY57" s="345">
        <v>12</v>
      </c>
      <c r="AZ57" s="245" t="s">
        <v>1859</v>
      </c>
      <c r="BA57" s="179" t="s">
        <v>2643</v>
      </c>
      <c r="BB57" s="179" t="s">
        <v>2476</v>
      </c>
    </row>
    <row r="58" spans="1:54" ht="15.75">
      <c r="A58" s="316" t="s">
        <v>83</v>
      </c>
      <c r="B58" s="106" t="s">
        <v>1258</v>
      </c>
      <c r="C58" s="106" t="s">
        <v>2612</v>
      </c>
      <c r="D58" s="408" t="s">
        <v>3</v>
      </c>
      <c r="E58" s="344" t="s">
        <v>1781</v>
      </c>
      <c r="F58" s="315">
        <v>32498</v>
      </c>
      <c r="G58" s="345">
        <v>7</v>
      </c>
      <c r="H58" s="245" t="s">
        <v>1858</v>
      </c>
      <c r="I58" s="179" t="s">
        <v>2643</v>
      </c>
      <c r="J58" s="179" t="s">
        <v>2476</v>
      </c>
      <c r="K58" s="158">
        <v>58</v>
      </c>
      <c r="L58" s="1" t="b">
        <f t="shared" si="43"/>
        <v>1</v>
      </c>
      <c r="M58" s="1" t="b">
        <f t="shared" si="44"/>
        <v>1</v>
      </c>
      <c r="N58" s="1" t="b">
        <f t="shared" si="45"/>
        <v>1</v>
      </c>
      <c r="O58" s="1" t="b">
        <f t="shared" si="46"/>
        <v>1</v>
      </c>
      <c r="P58" s="1" t="b">
        <f t="shared" si="47"/>
        <v>1</v>
      </c>
      <c r="Q58" s="1" t="b">
        <f t="shared" si="48"/>
        <v>1</v>
      </c>
      <c r="R58" s="1" t="b">
        <f t="shared" si="49"/>
        <v>1</v>
      </c>
      <c r="S58" s="1" t="b">
        <f t="shared" si="50"/>
        <v>1</v>
      </c>
      <c r="T58" s="1" t="b">
        <f t="shared" si="51"/>
        <v>1</v>
      </c>
      <c r="U58" s="1" t="b">
        <f t="shared" si="52"/>
        <v>1</v>
      </c>
      <c r="W58" s="316" t="s">
        <v>83</v>
      </c>
      <c r="X58" s="106" t="s">
        <v>1258</v>
      </c>
      <c r="Y58" s="106" t="s">
        <v>2612</v>
      </c>
      <c r="Z58" s="408" t="s">
        <v>3</v>
      </c>
      <c r="AA58" s="344" t="s">
        <v>1781</v>
      </c>
      <c r="AB58" s="315">
        <v>32498</v>
      </c>
      <c r="AC58" s="345">
        <v>7</v>
      </c>
      <c r="AD58" s="245" t="s">
        <v>1858</v>
      </c>
      <c r="AE58" s="179" t="s">
        <v>2643</v>
      </c>
      <c r="AF58" s="179" t="s">
        <v>2476</v>
      </c>
      <c r="AH58" s="159" t="b">
        <f t="shared" si="53"/>
        <v>1</v>
      </c>
      <c r="AI58" s="1" t="b">
        <f t="shared" si="54"/>
        <v>1</v>
      </c>
      <c r="AJ58" s="1" t="b">
        <f t="shared" si="55"/>
        <v>1</v>
      </c>
      <c r="AK58" s="1" t="b">
        <f t="shared" si="56"/>
        <v>1</v>
      </c>
      <c r="AL58" s="1" t="b">
        <f t="shared" si="57"/>
        <v>1</v>
      </c>
      <c r="AM58" s="1" t="b">
        <f t="shared" si="58"/>
        <v>1</v>
      </c>
      <c r="AN58" s="1" t="b">
        <f t="shared" si="59"/>
        <v>1</v>
      </c>
      <c r="AO58" s="1" t="b">
        <f t="shared" si="60"/>
        <v>1</v>
      </c>
      <c r="AP58" s="1" t="b">
        <f t="shared" si="61"/>
        <v>1</v>
      </c>
      <c r="AQ58" s="1" t="b">
        <f t="shared" si="62"/>
        <v>1</v>
      </c>
      <c r="AS58" s="316" t="s">
        <v>83</v>
      </c>
      <c r="AT58" s="106" t="s">
        <v>1258</v>
      </c>
      <c r="AU58" s="106" t="s">
        <v>2612</v>
      </c>
      <c r="AV58" s="408" t="s">
        <v>3</v>
      </c>
      <c r="AW58" s="344" t="s">
        <v>1781</v>
      </c>
      <c r="AX58" s="315">
        <v>32498</v>
      </c>
      <c r="AY58" s="345">
        <v>7</v>
      </c>
      <c r="AZ58" s="245" t="s">
        <v>1858</v>
      </c>
      <c r="BA58" s="179" t="s">
        <v>2643</v>
      </c>
      <c r="BB58" s="179" t="s">
        <v>2476</v>
      </c>
    </row>
    <row r="59" spans="1:54" ht="15.75">
      <c r="A59" s="316" t="s">
        <v>601</v>
      </c>
      <c r="B59" s="106" t="s">
        <v>2624</v>
      </c>
      <c r="C59" s="106" t="s">
        <v>2625</v>
      </c>
      <c r="D59" s="408" t="s">
        <v>3</v>
      </c>
      <c r="E59" s="344" t="s">
        <v>1781</v>
      </c>
      <c r="F59" s="315">
        <v>18665</v>
      </c>
      <c r="G59" s="345">
        <v>12</v>
      </c>
      <c r="H59" s="245" t="s">
        <v>1859</v>
      </c>
      <c r="I59" s="179" t="s">
        <v>2643</v>
      </c>
      <c r="J59" s="179" t="s">
        <v>2525</v>
      </c>
      <c r="K59" s="158">
        <v>59</v>
      </c>
      <c r="L59" s="1" t="b">
        <f t="shared" si="43"/>
        <v>1</v>
      </c>
      <c r="M59" s="1" t="b">
        <f t="shared" si="44"/>
        <v>1</v>
      </c>
      <c r="N59" s="1" t="b">
        <f t="shared" si="45"/>
        <v>1</v>
      </c>
      <c r="O59" s="1" t="b">
        <f t="shared" si="46"/>
        <v>1</v>
      </c>
      <c r="P59" s="1" t="b">
        <f t="shared" si="47"/>
        <v>1</v>
      </c>
      <c r="Q59" s="1" t="b">
        <f t="shared" si="48"/>
        <v>1</v>
      </c>
      <c r="R59" s="1" t="b">
        <f t="shared" si="49"/>
        <v>1</v>
      </c>
      <c r="S59" s="1" t="b">
        <f t="shared" si="50"/>
        <v>1</v>
      </c>
      <c r="T59" s="1" t="b">
        <f t="shared" si="51"/>
        <v>1</v>
      </c>
      <c r="U59" s="1" t="b">
        <f t="shared" si="52"/>
        <v>1</v>
      </c>
      <c r="W59" s="316" t="s">
        <v>601</v>
      </c>
      <c r="X59" s="106" t="s">
        <v>2624</v>
      </c>
      <c r="Y59" s="106" t="s">
        <v>2625</v>
      </c>
      <c r="Z59" s="408" t="s">
        <v>3</v>
      </c>
      <c r="AA59" s="344" t="s">
        <v>1781</v>
      </c>
      <c r="AB59" s="315">
        <v>18665</v>
      </c>
      <c r="AC59" s="345">
        <v>12</v>
      </c>
      <c r="AD59" s="245" t="s">
        <v>1859</v>
      </c>
      <c r="AE59" s="179" t="s">
        <v>2643</v>
      </c>
      <c r="AF59" s="179" t="s">
        <v>2525</v>
      </c>
      <c r="AH59" s="159" t="b">
        <f t="shared" si="53"/>
        <v>1</v>
      </c>
      <c r="AI59" s="1" t="b">
        <f t="shared" si="54"/>
        <v>1</v>
      </c>
      <c r="AJ59" s="1" t="b">
        <f t="shared" si="55"/>
        <v>1</v>
      </c>
      <c r="AK59" s="1" t="b">
        <f t="shared" si="56"/>
        <v>1</v>
      </c>
      <c r="AL59" s="1" t="b">
        <f t="shared" si="57"/>
        <v>1</v>
      </c>
      <c r="AM59" s="1" t="b">
        <f t="shared" si="58"/>
        <v>1</v>
      </c>
      <c r="AN59" s="1" t="b">
        <f t="shared" si="59"/>
        <v>1</v>
      </c>
      <c r="AO59" s="1" t="b">
        <f t="shared" si="60"/>
        <v>1</v>
      </c>
      <c r="AP59" s="1" t="b">
        <f t="shared" si="61"/>
        <v>1</v>
      </c>
      <c r="AQ59" s="1" t="b">
        <f t="shared" si="62"/>
        <v>1</v>
      </c>
      <c r="AS59" s="316" t="s">
        <v>601</v>
      </c>
      <c r="AT59" s="106" t="s">
        <v>2624</v>
      </c>
      <c r="AU59" s="106" t="s">
        <v>2625</v>
      </c>
      <c r="AV59" s="408" t="s">
        <v>3</v>
      </c>
      <c r="AW59" s="344" t="s">
        <v>1781</v>
      </c>
      <c r="AX59" s="315">
        <v>18665</v>
      </c>
      <c r="AY59" s="345">
        <v>12</v>
      </c>
      <c r="AZ59" s="245" t="s">
        <v>1859</v>
      </c>
      <c r="BA59" s="179" t="s">
        <v>2643</v>
      </c>
      <c r="BB59" s="179" t="s">
        <v>2525</v>
      </c>
    </row>
    <row r="60" spans="1:54" ht="15.75">
      <c r="A60" s="316" t="s">
        <v>258</v>
      </c>
      <c r="B60" s="106" t="s">
        <v>259</v>
      </c>
      <c r="C60" s="106" t="s">
        <v>134</v>
      </c>
      <c r="D60" s="408" t="s">
        <v>10</v>
      </c>
      <c r="E60" s="344" t="s">
        <v>1781</v>
      </c>
      <c r="F60" s="315">
        <v>13623</v>
      </c>
      <c r="G60" s="345">
        <v>9</v>
      </c>
      <c r="H60" s="245" t="s">
        <v>1858</v>
      </c>
      <c r="I60" s="179" t="s">
        <v>2643</v>
      </c>
      <c r="J60" s="179" t="s">
        <v>2577</v>
      </c>
      <c r="K60" s="158">
        <v>60</v>
      </c>
      <c r="L60" s="1" t="b">
        <f t="shared" si="43"/>
        <v>1</v>
      </c>
      <c r="M60" s="1" t="b">
        <f t="shared" si="44"/>
        <v>1</v>
      </c>
      <c r="N60" s="1" t="b">
        <f t="shared" si="45"/>
        <v>1</v>
      </c>
      <c r="O60" s="1" t="b">
        <f t="shared" si="46"/>
        <v>1</v>
      </c>
      <c r="P60" s="1" t="b">
        <f t="shared" si="47"/>
        <v>1</v>
      </c>
      <c r="Q60" s="1" t="b">
        <f t="shared" si="48"/>
        <v>1</v>
      </c>
      <c r="R60" s="1" t="b">
        <f t="shared" si="49"/>
        <v>1</v>
      </c>
      <c r="S60" s="1" t="b">
        <f t="shared" si="50"/>
        <v>1</v>
      </c>
      <c r="T60" s="1" t="b">
        <f t="shared" si="51"/>
        <v>1</v>
      </c>
      <c r="U60" s="1" t="b">
        <f t="shared" si="52"/>
        <v>1</v>
      </c>
      <c r="W60" s="316" t="s">
        <v>258</v>
      </c>
      <c r="X60" s="106" t="s">
        <v>259</v>
      </c>
      <c r="Y60" s="106" t="s">
        <v>134</v>
      </c>
      <c r="Z60" s="408" t="s">
        <v>10</v>
      </c>
      <c r="AA60" s="344" t="s">
        <v>1781</v>
      </c>
      <c r="AB60" s="315">
        <v>13623</v>
      </c>
      <c r="AC60" s="345">
        <v>9</v>
      </c>
      <c r="AD60" s="245" t="s">
        <v>1858</v>
      </c>
      <c r="AE60" s="179" t="s">
        <v>2643</v>
      </c>
      <c r="AF60" s="179" t="s">
        <v>2577</v>
      </c>
      <c r="AH60" s="159" t="b">
        <f t="shared" si="53"/>
        <v>1</v>
      </c>
      <c r="AI60" s="1" t="b">
        <f t="shared" si="54"/>
        <v>1</v>
      </c>
      <c r="AJ60" s="1" t="b">
        <f t="shared" si="55"/>
        <v>1</v>
      </c>
      <c r="AK60" s="1" t="b">
        <f t="shared" si="56"/>
        <v>1</v>
      </c>
      <c r="AL60" s="1" t="b">
        <f t="shared" si="57"/>
        <v>1</v>
      </c>
      <c r="AM60" s="1" t="b">
        <f t="shared" si="58"/>
        <v>1</v>
      </c>
      <c r="AN60" s="1" t="b">
        <f t="shared" si="59"/>
        <v>1</v>
      </c>
      <c r="AO60" s="1" t="b">
        <f t="shared" si="60"/>
        <v>1</v>
      </c>
      <c r="AP60" s="1" t="b">
        <f t="shared" si="61"/>
        <v>1</v>
      </c>
      <c r="AQ60" s="1" t="b">
        <f t="shared" si="62"/>
        <v>1</v>
      </c>
      <c r="AS60" s="316" t="s">
        <v>258</v>
      </c>
      <c r="AT60" s="106" t="s">
        <v>259</v>
      </c>
      <c r="AU60" s="106" t="s">
        <v>134</v>
      </c>
      <c r="AV60" s="408" t="s">
        <v>10</v>
      </c>
      <c r="AW60" s="344" t="s">
        <v>1781</v>
      </c>
      <c r="AX60" s="315">
        <v>13623</v>
      </c>
      <c r="AY60" s="345">
        <v>9</v>
      </c>
      <c r="AZ60" s="245" t="s">
        <v>1858</v>
      </c>
      <c r="BA60" s="179" t="s">
        <v>2643</v>
      </c>
      <c r="BB60" s="179" t="s">
        <v>2577</v>
      </c>
    </row>
    <row r="61" spans="1:54" ht="15.75">
      <c r="A61" s="316" t="s">
        <v>1669</v>
      </c>
      <c r="B61" s="106" t="s">
        <v>2272</v>
      </c>
      <c r="C61" s="106" t="s">
        <v>2261</v>
      </c>
      <c r="D61" s="408" t="s">
        <v>3</v>
      </c>
      <c r="E61" s="344" t="s">
        <v>1781</v>
      </c>
      <c r="F61" s="315">
        <v>29849</v>
      </c>
      <c r="G61" s="345">
        <v>2</v>
      </c>
      <c r="H61" s="245" t="s">
        <v>2062</v>
      </c>
      <c r="I61" s="179" t="s">
        <v>2643</v>
      </c>
      <c r="J61" s="179" t="s">
        <v>2476</v>
      </c>
      <c r="K61" s="158">
        <v>61</v>
      </c>
      <c r="L61" s="1" t="b">
        <f t="shared" si="43"/>
        <v>1</v>
      </c>
      <c r="M61" s="1" t="b">
        <f t="shared" si="44"/>
        <v>1</v>
      </c>
      <c r="N61" s="1" t="b">
        <f t="shared" si="45"/>
        <v>1</v>
      </c>
      <c r="O61" s="1" t="b">
        <f t="shared" si="46"/>
        <v>1</v>
      </c>
      <c r="P61" s="1" t="b">
        <f t="shared" si="47"/>
        <v>1</v>
      </c>
      <c r="Q61" s="1" t="b">
        <f t="shared" si="48"/>
        <v>1</v>
      </c>
      <c r="R61" s="1" t="b">
        <f t="shared" si="49"/>
        <v>1</v>
      </c>
      <c r="S61" s="1" t="b">
        <f t="shared" si="50"/>
        <v>1</v>
      </c>
      <c r="T61" s="1" t="b">
        <f t="shared" si="51"/>
        <v>1</v>
      </c>
      <c r="U61" s="1" t="b">
        <f t="shared" si="52"/>
        <v>1</v>
      </c>
      <c r="W61" s="316" t="s">
        <v>1669</v>
      </c>
      <c r="X61" s="106" t="s">
        <v>2272</v>
      </c>
      <c r="Y61" s="106" t="s">
        <v>2261</v>
      </c>
      <c r="Z61" s="408" t="s">
        <v>3</v>
      </c>
      <c r="AA61" s="344" t="s">
        <v>1781</v>
      </c>
      <c r="AB61" s="315">
        <v>29849</v>
      </c>
      <c r="AC61" s="345">
        <v>2</v>
      </c>
      <c r="AD61" s="245" t="s">
        <v>2062</v>
      </c>
      <c r="AE61" s="179" t="s">
        <v>2643</v>
      </c>
      <c r="AF61" s="179" t="s">
        <v>2476</v>
      </c>
      <c r="AH61" s="159" t="b">
        <f t="shared" si="53"/>
        <v>1</v>
      </c>
      <c r="AI61" s="1" t="b">
        <f t="shared" si="54"/>
        <v>1</v>
      </c>
      <c r="AJ61" s="1" t="b">
        <f t="shared" si="55"/>
        <v>1</v>
      </c>
      <c r="AK61" s="1" t="b">
        <f t="shared" si="56"/>
        <v>1</v>
      </c>
      <c r="AL61" s="1" t="b">
        <f t="shared" si="57"/>
        <v>1</v>
      </c>
      <c r="AM61" s="1" t="b">
        <f t="shared" si="58"/>
        <v>1</v>
      </c>
      <c r="AN61" s="1" t="b">
        <f t="shared" si="59"/>
        <v>1</v>
      </c>
      <c r="AO61" s="1" t="b">
        <f t="shared" si="60"/>
        <v>1</v>
      </c>
      <c r="AP61" s="1" t="b">
        <f t="shared" si="61"/>
        <v>1</v>
      </c>
      <c r="AQ61" s="1" t="b">
        <f t="shared" si="62"/>
        <v>1</v>
      </c>
      <c r="AS61" s="316" t="s">
        <v>1669</v>
      </c>
      <c r="AT61" s="106" t="s">
        <v>2272</v>
      </c>
      <c r="AU61" s="106" t="s">
        <v>2261</v>
      </c>
      <c r="AV61" s="408" t="s">
        <v>3</v>
      </c>
      <c r="AW61" s="344" t="s">
        <v>1781</v>
      </c>
      <c r="AX61" s="315">
        <v>29849</v>
      </c>
      <c r="AY61" s="345">
        <v>2</v>
      </c>
      <c r="AZ61" s="245" t="s">
        <v>2062</v>
      </c>
      <c r="BA61" s="179" t="s">
        <v>2643</v>
      </c>
      <c r="BB61" s="179" t="s">
        <v>2476</v>
      </c>
    </row>
    <row r="62" spans="1:54" ht="15.75">
      <c r="A62" s="316" t="s">
        <v>260</v>
      </c>
      <c r="B62" s="106" t="s">
        <v>197</v>
      </c>
      <c r="C62" s="106" t="s">
        <v>261</v>
      </c>
      <c r="D62" s="408" t="s">
        <v>3</v>
      </c>
      <c r="E62" s="344" t="s">
        <v>1781</v>
      </c>
      <c r="F62" s="315">
        <v>17060</v>
      </c>
      <c r="G62" s="345">
        <v>4</v>
      </c>
      <c r="H62" s="245" t="s">
        <v>1857</v>
      </c>
      <c r="I62" s="179" t="s">
        <v>2643</v>
      </c>
      <c r="J62" s="179" t="s">
        <v>2525</v>
      </c>
      <c r="K62" s="158">
        <v>62</v>
      </c>
      <c r="L62" s="1" t="b">
        <f t="shared" si="43"/>
        <v>1</v>
      </c>
      <c r="M62" s="1" t="b">
        <f t="shared" si="44"/>
        <v>1</v>
      </c>
      <c r="N62" s="1" t="b">
        <f t="shared" si="45"/>
        <v>1</v>
      </c>
      <c r="O62" s="1" t="b">
        <f t="shared" si="46"/>
        <v>1</v>
      </c>
      <c r="P62" s="1" t="b">
        <f t="shared" si="47"/>
        <v>1</v>
      </c>
      <c r="Q62" s="1" t="b">
        <f t="shared" si="48"/>
        <v>1</v>
      </c>
      <c r="R62" s="1" t="b">
        <f t="shared" si="49"/>
        <v>1</v>
      </c>
      <c r="S62" s="1" t="b">
        <f t="shared" si="50"/>
        <v>1</v>
      </c>
      <c r="T62" s="1" t="b">
        <f t="shared" si="51"/>
        <v>1</v>
      </c>
      <c r="U62" s="1" t="b">
        <f t="shared" si="52"/>
        <v>1</v>
      </c>
      <c r="W62" s="316" t="s">
        <v>260</v>
      </c>
      <c r="X62" s="106" t="s">
        <v>197</v>
      </c>
      <c r="Y62" s="106" t="s">
        <v>261</v>
      </c>
      <c r="Z62" s="408" t="s">
        <v>3</v>
      </c>
      <c r="AA62" s="344" t="s">
        <v>1781</v>
      </c>
      <c r="AB62" s="315">
        <v>17060</v>
      </c>
      <c r="AC62" s="345">
        <v>4</v>
      </c>
      <c r="AD62" s="245" t="s">
        <v>1857</v>
      </c>
      <c r="AE62" s="179" t="s">
        <v>2643</v>
      </c>
      <c r="AF62" s="179" t="s">
        <v>2525</v>
      </c>
      <c r="AH62" s="159" t="b">
        <f t="shared" si="53"/>
        <v>1</v>
      </c>
      <c r="AI62" s="1" t="b">
        <f t="shared" si="54"/>
        <v>1</v>
      </c>
      <c r="AJ62" s="1" t="b">
        <f t="shared" si="55"/>
        <v>1</v>
      </c>
      <c r="AK62" s="1" t="b">
        <f t="shared" si="56"/>
        <v>1</v>
      </c>
      <c r="AL62" s="1" t="b">
        <f t="shared" si="57"/>
        <v>1</v>
      </c>
      <c r="AM62" s="1" t="b">
        <f t="shared" si="58"/>
        <v>1</v>
      </c>
      <c r="AN62" s="1" t="b">
        <f t="shared" si="59"/>
        <v>1</v>
      </c>
      <c r="AO62" s="1" t="b">
        <f t="shared" si="60"/>
        <v>1</v>
      </c>
      <c r="AP62" s="1" t="b">
        <f t="shared" si="61"/>
        <v>1</v>
      </c>
      <c r="AQ62" s="1" t="b">
        <f t="shared" si="62"/>
        <v>1</v>
      </c>
      <c r="AS62" s="316" t="s">
        <v>260</v>
      </c>
      <c r="AT62" s="106" t="s">
        <v>197</v>
      </c>
      <c r="AU62" s="106" t="s">
        <v>261</v>
      </c>
      <c r="AV62" s="408" t="s">
        <v>3</v>
      </c>
      <c r="AW62" s="344" t="s">
        <v>1781</v>
      </c>
      <c r="AX62" s="315">
        <v>17060</v>
      </c>
      <c r="AY62" s="345">
        <v>4</v>
      </c>
      <c r="AZ62" s="245" t="s">
        <v>1857</v>
      </c>
      <c r="BA62" s="179" t="s">
        <v>2643</v>
      </c>
      <c r="BB62" s="179" t="s">
        <v>2525</v>
      </c>
    </row>
    <row r="63" spans="1:54" ht="15.75">
      <c r="A63" s="316" t="s">
        <v>262</v>
      </c>
      <c r="B63" s="106" t="s">
        <v>263</v>
      </c>
      <c r="C63" s="106" t="s">
        <v>264</v>
      </c>
      <c r="D63" s="408" t="s">
        <v>3</v>
      </c>
      <c r="E63" s="344" t="s">
        <v>1781</v>
      </c>
      <c r="F63" s="315">
        <v>17828</v>
      </c>
      <c r="G63" s="345">
        <v>6</v>
      </c>
      <c r="H63" s="245" t="s">
        <v>1857</v>
      </c>
      <c r="I63" s="179" t="s">
        <v>2643</v>
      </c>
      <c r="J63" s="179" t="s">
        <v>2525</v>
      </c>
      <c r="K63" s="158">
        <v>63</v>
      </c>
      <c r="L63" s="1" t="b">
        <f t="shared" si="43"/>
        <v>1</v>
      </c>
      <c r="M63" s="1" t="b">
        <f t="shared" si="44"/>
        <v>1</v>
      </c>
      <c r="N63" s="1" t="b">
        <f t="shared" si="45"/>
        <v>1</v>
      </c>
      <c r="O63" s="1" t="b">
        <f t="shared" si="46"/>
        <v>1</v>
      </c>
      <c r="P63" s="1" t="b">
        <f t="shared" si="47"/>
        <v>1</v>
      </c>
      <c r="Q63" s="1" t="b">
        <f t="shared" si="48"/>
        <v>1</v>
      </c>
      <c r="R63" s="1" t="b">
        <f t="shared" si="49"/>
        <v>1</v>
      </c>
      <c r="S63" s="1" t="b">
        <f t="shared" si="50"/>
        <v>1</v>
      </c>
      <c r="T63" s="1" t="b">
        <f t="shared" si="51"/>
        <v>1</v>
      </c>
      <c r="U63" s="1" t="b">
        <f t="shared" si="52"/>
        <v>1</v>
      </c>
      <c r="W63" s="316" t="s">
        <v>262</v>
      </c>
      <c r="X63" s="106" t="s">
        <v>263</v>
      </c>
      <c r="Y63" s="106" t="s">
        <v>264</v>
      </c>
      <c r="Z63" s="408" t="s">
        <v>3</v>
      </c>
      <c r="AA63" s="344" t="s">
        <v>1781</v>
      </c>
      <c r="AB63" s="315">
        <v>17828</v>
      </c>
      <c r="AC63" s="345">
        <v>6</v>
      </c>
      <c r="AD63" s="245" t="s">
        <v>1857</v>
      </c>
      <c r="AE63" s="179" t="s">
        <v>2643</v>
      </c>
      <c r="AF63" s="179" t="s">
        <v>2525</v>
      </c>
      <c r="AH63" s="159" t="b">
        <f t="shared" si="53"/>
        <v>1</v>
      </c>
      <c r="AI63" s="1" t="b">
        <f t="shared" si="54"/>
        <v>1</v>
      </c>
      <c r="AJ63" s="1" t="b">
        <f t="shared" si="55"/>
        <v>1</v>
      </c>
      <c r="AK63" s="1" t="b">
        <f t="shared" si="56"/>
        <v>1</v>
      </c>
      <c r="AL63" s="1" t="b">
        <f t="shared" si="57"/>
        <v>1</v>
      </c>
      <c r="AM63" s="1" t="b">
        <f t="shared" si="58"/>
        <v>1</v>
      </c>
      <c r="AN63" s="1" t="b">
        <f t="shared" si="59"/>
        <v>1</v>
      </c>
      <c r="AO63" s="1" t="b">
        <f t="shared" si="60"/>
        <v>1</v>
      </c>
      <c r="AP63" s="1" t="b">
        <f t="shared" si="61"/>
        <v>1</v>
      </c>
      <c r="AQ63" s="1" t="b">
        <f t="shared" si="62"/>
        <v>1</v>
      </c>
      <c r="AS63" s="316" t="s">
        <v>262</v>
      </c>
      <c r="AT63" s="106" t="s">
        <v>263</v>
      </c>
      <c r="AU63" s="106" t="s">
        <v>264</v>
      </c>
      <c r="AV63" s="408" t="s">
        <v>3</v>
      </c>
      <c r="AW63" s="344" t="s">
        <v>1781</v>
      </c>
      <c r="AX63" s="315">
        <v>17828</v>
      </c>
      <c r="AY63" s="345">
        <v>6</v>
      </c>
      <c r="AZ63" s="245" t="s">
        <v>1857</v>
      </c>
      <c r="BA63" s="179" t="s">
        <v>2643</v>
      </c>
      <c r="BB63" s="179" t="s">
        <v>2525</v>
      </c>
    </row>
    <row r="64" spans="1:54" ht="15.75">
      <c r="A64" s="316" t="s">
        <v>265</v>
      </c>
      <c r="B64" s="106" t="s">
        <v>263</v>
      </c>
      <c r="C64" s="106" t="s">
        <v>266</v>
      </c>
      <c r="D64" s="408" t="s">
        <v>10</v>
      </c>
      <c r="E64" s="344" t="s">
        <v>1781</v>
      </c>
      <c r="F64" s="315">
        <v>20212</v>
      </c>
      <c r="G64" s="345">
        <v>8</v>
      </c>
      <c r="H64" s="245" t="s">
        <v>1858</v>
      </c>
      <c r="I64" s="179" t="s">
        <v>2643</v>
      </c>
      <c r="J64" s="179" t="s">
        <v>2476</v>
      </c>
      <c r="K64" s="158">
        <v>64</v>
      </c>
      <c r="L64" s="1" t="b">
        <f t="shared" si="43"/>
        <v>1</v>
      </c>
      <c r="M64" s="1" t="b">
        <f t="shared" si="44"/>
        <v>1</v>
      </c>
      <c r="N64" s="1" t="b">
        <f t="shared" si="45"/>
        <v>1</v>
      </c>
      <c r="O64" s="1" t="b">
        <f t="shared" si="46"/>
        <v>1</v>
      </c>
      <c r="P64" s="1" t="b">
        <f t="shared" si="47"/>
        <v>1</v>
      </c>
      <c r="Q64" s="1" t="b">
        <f t="shared" si="48"/>
        <v>1</v>
      </c>
      <c r="R64" s="1" t="b">
        <f t="shared" si="49"/>
        <v>1</v>
      </c>
      <c r="S64" s="1" t="b">
        <f t="shared" si="50"/>
        <v>1</v>
      </c>
      <c r="T64" s="1" t="b">
        <f t="shared" si="51"/>
        <v>1</v>
      </c>
      <c r="U64" s="1" t="b">
        <f t="shared" si="52"/>
        <v>1</v>
      </c>
      <c r="W64" s="316" t="s">
        <v>265</v>
      </c>
      <c r="X64" s="106" t="s">
        <v>263</v>
      </c>
      <c r="Y64" s="106" t="s">
        <v>266</v>
      </c>
      <c r="Z64" s="408" t="s">
        <v>10</v>
      </c>
      <c r="AA64" s="344" t="s">
        <v>1781</v>
      </c>
      <c r="AB64" s="315">
        <v>20212</v>
      </c>
      <c r="AC64" s="345">
        <v>8</v>
      </c>
      <c r="AD64" s="245" t="s">
        <v>1858</v>
      </c>
      <c r="AE64" s="179" t="s">
        <v>2643</v>
      </c>
      <c r="AF64" s="179" t="s">
        <v>2476</v>
      </c>
      <c r="AH64" s="159" t="b">
        <f t="shared" si="53"/>
        <v>1</v>
      </c>
      <c r="AI64" s="1" t="b">
        <f t="shared" si="54"/>
        <v>1</v>
      </c>
      <c r="AJ64" s="1" t="b">
        <f t="shared" si="55"/>
        <v>1</v>
      </c>
      <c r="AK64" s="1" t="b">
        <f t="shared" si="56"/>
        <v>1</v>
      </c>
      <c r="AL64" s="1" t="b">
        <f t="shared" si="57"/>
        <v>1</v>
      </c>
      <c r="AM64" s="1" t="b">
        <f t="shared" si="58"/>
        <v>1</v>
      </c>
      <c r="AN64" s="1" t="b">
        <f t="shared" si="59"/>
        <v>1</v>
      </c>
      <c r="AO64" s="1" t="b">
        <f t="shared" si="60"/>
        <v>1</v>
      </c>
      <c r="AP64" s="1" t="b">
        <f t="shared" si="61"/>
        <v>1</v>
      </c>
      <c r="AQ64" s="1" t="b">
        <f t="shared" si="62"/>
        <v>1</v>
      </c>
      <c r="AS64" s="316" t="s">
        <v>265</v>
      </c>
      <c r="AT64" s="106" t="s">
        <v>263</v>
      </c>
      <c r="AU64" s="106" t="s">
        <v>266</v>
      </c>
      <c r="AV64" s="408" t="s">
        <v>10</v>
      </c>
      <c r="AW64" s="344" t="s">
        <v>1781</v>
      </c>
      <c r="AX64" s="315">
        <v>20212</v>
      </c>
      <c r="AY64" s="345">
        <v>8</v>
      </c>
      <c r="AZ64" s="245" t="s">
        <v>1858</v>
      </c>
      <c r="BA64" s="179" t="s">
        <v>2643</v>
      </c>
      <c r="BB64" s="179" t="s">
        <v>2476</v>
      </c>
    </row>
    <row r="65" spans="1:54" ht="15.75">
      <c r="A65" s="316" t="s">
        <v>267</v>
      </c>
      <c r="B65" s="106" t="s">
        <v>263</v>
      </c>
      <c r="C65" s="106" t="s">
        <v>268</v>
      </c>
      <c r="D65" s="408" t="s">
        <v>3</v>
      </c>
      <c r="E65" s="344" t="s">
        <v>1781</v>
      </c>
      <c r="F65" s="315">
        <v>16365</v>
      </c>
      <c r="G65" s="345">
        <v>5</v>
      </c>
      <c r="H65" s="245" t="s">
        <v>1857</v>
      </c>
      <c r="I65" s="179" t="s">
        <v>2643</v>
      </c>
      <c r="J65" s="179" t="s">
        <v>2525</v>
      </c>
      <c r="K65" s="158">
        <v>65</v>
      </c>
      <c r="L65" s="1" t="b">
        <f t="shared" si="43"/>
        <v>1</v>
      </c>
      <c r="M65" s="1" t="b">
        <f t="shared" si="44"/>
        <v>1</v>
      </c>
      <c r="N65" s="1" t="b">
        <f t="shared" si="45"/>
        <v>1</v>
      </c>
      <c r="O65" s="1" t="b">
        <f t="shared" si="46"/>
        <v>1</v>
      </c>
      <c r="P65" s="1" t="b">
        <f t="shared" si="47"/>
        <v>1</v>
      </c>
      <c r="Q65" s="1" t="b">
        <f t="shared" si="48"/>
        <v>1</v>
      </c>
      <c r="R65" s="1" t="b">
        <f t="shared" si="49"/>
        <v>1</v>
      </c>
      <c r="S65" s="1" t="b">
        <f t="shared" si="50"/>
        <v>1</v>
      </c>
      <c r="T65" s="1" t="b">
        <f t="shared" si="51"/>
        <v>1</v>
      </c>
      <c r="U65" s="1" t="b">
        <f t="shared" si="52"/>
        <v>1</v>
      </c>
      <c r="W65" s="316" t="s">
        <v>267</v>
      </c>
      <c r="X65" s="106" t="s">
        <v>263</v>
      </c>
      <c r="Y65" s="106" t="s">
        <v>268</v>
      </c>
      <c r="Z65" s="408" t="s">
        <v>3</v>
      </c>
      <c r="AA65" s="344" t="s">
        <v>1781</v>
      </c>
      <c r="AB65" s="315">
        <v>16365</v>
      </c>
      <c r="AC65" s="345">
        <v>5</v>
      </c>
      <c r="AD65" s="245" t="s">
        <v>1857</v>
      </c>
      <c r="AE65" s="179" t="s">
        <v>2643</v>
      </c>
      <c r="AF65" s="179" t="s">
        <v>2525</v>
      </c>
      <c r="AH65" s="159" t="b">
        <f t="shared" si="53"/>
        <v>1</v>
      </c>
      <c r="AI65" s="1" t="b">
        <f t="shared" si="54"/>
        <v>1</v>
      </c>
      <c r="AJ65" s="1" t="b">
        <f t="shared" si="55"/>
        <v>1</v>
      </c>
      <c r="AK65" s="1" t="b">
        <f t="shared" si="56"/>
        <v>1</v>
      </c>
      <c r="AL65" s="1" t="b">
        <f t="shared" si="57"/>
        <v>1</v>
      </c>
      <c r="AM65" s="1" t="b">
        <f t="shared" si="58"/>
        <v>1</v>
      </c>
      <c r="AN65" s="1" t="b">
        <f t="shared" si="59"/>
        <v>1</v>
      </c>
      <c r="AO65" s="1" t="b">
        <f t="shared" si="60"/>
        <v>1</v>
      </c>
      <c r="AP65" s="1" t="b">
        <f t="shared" si="61"/>
        <v>1</v>
      </c>
      <c r="AQ65" s="1" t="b">
        <f t="shared" si="62"/>
        <v>1</v>
      </c>
      <c r="AS65" s="316" t="s">
        <v>267</v>
      </c>
      <c r="AT65" s="106" t="s">
        <v>263</v>
      </c>
      <c r="AU65" s="106" t="s">
        <v>268</v>
      </c>
      <c r="AV65" s="408" t="s">
        <v>3</v>
      </c>
      <c r="AW65" s="344" t="s">
        <v>1781</v>
      </c>
      <c r="AX65" s="315">
        <v>16365</v>
      </c>
      <c r="AY65" s="345">
        <v>5</v>
      </c>
      <c r="AZ65" s="245" t="s">
        <v>1857</v>
      </c>
      <c r="BA65" s="179" t="s">
        <v>2643</v>
      </c>
      <c r="BB65" s="179" t="s">
        <v>2525</v>
      </c>
    </row>
    <row r="66" spans="1:54" ht="15.75">
      <c r="A66" s="316" t="s">
        <v>269</v>
      </c>
      <c r="B66" s="106" t="s">
        <v>263</v>
      </c>
      <c r="C66" s="106" t="s">
        <v>270</v>
      </c>
      <c r="D66" s="408" t="s">
        <v>10</v>
      </c>
      <c r="E66" s="344" t="s">
        <v>1781</v>
      </c>
      <c r="F66" s="315">
        <v>18926</v>
      </c>
      <c r="G66" s="345">
        <v>9</v>
      </c>
      <c r="H66" s="245" t="s">
        <v>1858</v>
      </c>
      <c r="I66" s="179" t="s">
        <v>2643</v>
      </c>
      <c r="J66" s="179" t="s">
        <v>2525</v>
      </c>
      <c r="K66" s="158">
        <v>66</v>
      </c>
      <c r="L66" s="1" t="b">
        <f t="shared" si="43"/>
        <v>1</v>
      </c>
      <c r="M66" s="1" t="b">
        <f t="shared" si="44"/>
        <v>1</v>
      </c>
      <c r="N66" s="1" t="b">
        <f t="shared" si="45"/>
        <v>1</v>
      </c>
      <c r="O66" s="1" t="b">
        <f t="shared" si="46"/>
        <v>1</v>
      </c>
      <c r="P66" s="1" t="b">
        <f t="shared" si="47"/>
        <v>1</v>
      </c>
      <c r="Q66" s="1" t="b">
        <f t="shared" si="48"/>
        <v>1</v>
      </c>
      <c r="R66" s="1" t="b">
        <f t="shared" si="49"/>
        <v>1</v>
      </c>
      <c r="S66" s="1" t="b">
        <f t="shared" si="50"/>
        <v>1</v>
      </c>
      <c r="T66" s="1" t="b">
        <f t="shared" si="51"/>
        <v>1</v>
      </c>
      <c r="U66" s="1" t="b">
        <f t="shared" si="52"/>
        <v>1</v>
      </c>
      <c r="W66" s="316" t="s">
        <v>269</v>
      </c>
      <c r="X66" s="106" t="s">
        <v>263</v>
      </c>
      <c r="Y66" s="106" t="s">
        <v>270</v>
      </c>
      <c r="Z66" s="408" t="s">
        <v>10</v>
      </c>
      <c r="AA66" s="344" t="s">
        <v>1781</v>
      </c>
      <c r="AB66" s="315">
        <v>18926</v>
      </c>
      <c r="AC66" s="345">
        <v>9</v>
      </c>
      <c r="AD66" s="245" t="s">
        <v>1858</v>
      </c>
      <c r="AE66" s="179" t="s">
        <v>2643</v>
      </c>
      <c r="AF66" s="179" t="s">
        <v>2525</v>
      </c>
      <c r="AH66" s="159" t="b">
        <f t="shared" si="53"/>
        <v>1</v>
      </c>
      <c r="AI66" s="1" t="b">
        <f t="shared" si="54"/>
        <v>1</v>
      </c>
      <c r="AJ66" s="1" t="b">
        <f t="shared" si="55"/>
        <v>1</v>
      </c>
      <c r="AK66" s="1" t="b">
        <f t="shared" si="56"/>
        <v>1</v>
      </c>
      <c r="AL66" s="1" t="b">
        <f t="shared" si="57"/>
        <v>1</v>
      </c>
      <c r="AM66" s="1" t="b">
        <f t="shared" si="58"/>
        <v>1</v>
      </c>
      <c r="AN66" s="1" t="b">
        <f t="shared" si="59"/>
        <v>1</v>
      </c>
      <c r="AO66" s="1" t="b">
        <f t="shared" si="60"/>
        <v>1</v>
      </c>
      <c r="AP66" s="1" t="b">
        <f t="shared" si="61"/>
        <v>1</v>
      </c>
      <c r="AQ66" s="1" t="b">
        <f t="shared" si="62"/>
        <v>1</v>
      </c>
      <c r="AS66" s="316" t="s">
        <v>269</v>
      </c>
      <c r="AT66" s="106" t="s">
        <v>263</v>
      </c>
      <c r="AU66" s="106" t="s">
        <v>270</v>
      </c>
      <c r="AV66" s="408" t="s">
        <v>10</v>
      </c>
      <c r="AW66" s="344" t="s">
        <v>1781</v>
      </c>
      <c r="AX66" s="315">
        <v>18926</v>
      </c>
      <c r="AY66" s="345">
        <v>9</v>
      </c>
      <c r="AZ66" s="245" t="s">
        <v>1858</v>
      </c>
      <c r="BA66" s="179" t="s">
        <v>2643</v>
      </c>
      <c r="BB66" s="179" t="s">
        <v>2525</v>
      </c>
    </row>
    <row r="67" spans="1:54" ht="15.75">
      <c r="A67" s="316" t="s">
        <v>388</v>
      </c>
      <c r="B67" s="106" t="s">
        <v>389</v>
      </c>
      <c r="C67" s="106" t="s">
        <v>390</v>
      </c>
      <c r="D67" s="408" t="s">
        <v>3</v>
      </c>
      <c r="E67" s="344" t="s">
        <v>1782</v>
      </c>
      <c r="F67" s="315">
        <v>16851</v>
      </c>
      <c r="G67" s="345">
        <v>6</v>
      </c>
      <c r="H67" s="245" t="s">
        <v>1857</v>
      </c>
      <c r="I67" s="179" t="s">
        <v>2643</v>
      </c>
      <c r="J67" s="179" t="s">
        <v>2525</v>
      </c>
      <c r="K67" s="158">
        <v>67</v>
      </c>
      <c r="L67" s="1" t="b">
        <f t="shared" si="43"/>
        <v>1</v>
      </c>
      <c r="M67" s="1" t="b">
        <f t="shared" si="44"/>
        <v>1</v>
      </c>
      <c r="N67" s="1" t="b">
        <f t="shared" si="45"/>
        <v>1</v>
      </c>
      <c r="O67" s="1" t="b">
        <f t="shared" si="46"/>
        <v>1</v>
      </c>
      <c r="P67" s="1" t="b">
        <f t="shared" si="47"/>
        <v>1</v>
      </c>
      <c r="Q67" s="1" t="b">
        <f t="shared" si="48"/>
        <v>1</v>
      </c>
      <c r="R67" s="1" t="b">
        <f t="shared" si="49"/>
        <v>1</v>
      </c>
      <c r="S67" s="1" t="b">
        <f t="shared" si="50"/>
        <v>1</v>
      </c>
      <c r="T67" s="1" t="b">
        <f t="shared" si="51"/>
        <v>1</v>
      </c>
      <c r="U67" s="1" t="b">
        <f t="shared" si="52"/>
        <v>1</v>
      </c>
      <c r="W67" s="316" t="s">
        <v>388</v>
      </c>
      <c r="X67" s="106" t="s">
        <v>389</v>
      </c>
      <c r="Y67" s="106" t="s">
        <v>390</v>
      </c>
      <c r="Z67" s="408" t="s">
        <v>3</v>
      </c>
      <c r="AA67" s="344" t="s">
        <v>1782</v>
      </c>
      <c r="AB67" s="315">
        <v>16851</v>
      </c>
      <c r="AC67" s="345">
        <v>6</v>
      </c>
      <c r="AD67" s="245" t="s">
        <v>1857</v>
      </c>
      <c r="AE67" s="179" t="s">
        <v>2643</v>
      </c>
      <c r="AF67" s="179" t="s">
        <v>2525</v>
      </c>
      <c r="AH67" s="159" t="b">
        <f t="shared" si="53"/>
        <v>1</v>
      </c>
      <c r="AI67" s="1" t="b">
        <f t="shared" si="54"/>
        <v>1</v>
      </c>
      <c r="AJ67" s="1" t="b">
        <f t="shared" si="55"/>
        <v>1</v>
      </c>
      <c r="AK67" s="1" t="b">
        <f t="shared" si="56"/>
        <v>1</v>
      </c>
      <c r="AL67" s="1" t="b">
        <f t="shared" si="57"/>
        <v>1</v>
      </c>
      <c r="AM67" s="1" t="b">
        <f t="shared" si="58"/>
        <v>1</v>
      </c>
      <c r="AN67" s="1" t="b">
        <f t="shared" si="59"/>
        <v>1</v>
      </c>
      <c r="AO67" s="1" t="b">
        <f t="shared" si="60"/>
        <v>1</v>
      </c>
      <c r="AP67" s="1" t="b">
        <f t="shared" si="61"/>
        <v>1</v>
      </c>
      <c r="AQ67" s="1" t="b">
        <f t="shared" si="62"/>
        <v>1</v>
      </c>
      <c r="AS67" s="316" t="s">
        <v>388</v>
      </c>
      <c r="AT67" s="106" t="s">
        <v>389</v>
      </c>
      <c r="AU67" s="106" t="s">
        <v>390</v>
      </c>
      <c r="AV67" s="408" t="s">
        <v>3</v>
      </c>
      <c r="AW67" s="344" t="s">
        <v>1782</v>
      </c>
      <c r="AX67" s="315">
        <v>16851</v>
      </c>
      <c r="AY67" s="345">
        <v>6</v>
      </c>
      <c r="AZ67" s="245" t="s">
        <v>1857</v>
      </c>
      <c r="BA67" s="179" t="s">
        <v>2643</v>
      </c>
      <c r="BB67" s="179" t="s">
        <v>2525</v>
      </c>
    </row>
    <row r="68" spans="1:54" ht="15.75">
      <c r="A68" s="316" t="s">
        <v>391</v>
      </c>
      <c r="B68" s="106" t="s">
        <v>392</v>
      </c>
      <c r="C68" s="106" t="s">
        <v>393</v>
      </c>
      <c r="D68" s="408" t="s">
        <v>10</v>
      </c>
      <c r="E68" s="344" t="s">
        <v>1782</v>
      </c>
      <c r="F68" s="315">
        <v>14045</v>
      </c>
      <c r="G68" s="345">
        <v>9</v>
      </c>
      <c r="H68" s="245" t="s">
        <v>1858</v>
      </c>
      <c r="I68" s="179" t="s">
        <v>2643</v>
      </c>
      <c r="J68" s="179" t="s">
        <v>2577</v>
      </c>
      <c r="K68" s="158">
        <v>68</v>
      </c>
      <c r="L68" s="1" t="b">
        <f t="shared" si="43"/>
        <v>1</v>
      </c>
      <c r="M68" s="1" t="b">
        <f t="shared" si="44"/>
        <v>1</v>
      </c>
      <c r="N68" s="1" t="b">
        <f t="shared" si="45"/>
        <v>1</v>
      </c>
      <c r="O68" s="1" t="b">
        <f t="shared" si="46"/>
        <v>1</v>
      </c>
      <c r="P68" s="1" t="b">
        <f t="shared" si="47"/>
        <v>1</v>
      </c>
      <c r="Q68" s="1" t="b">
        <f t="shared" si="48"/>
        <v>1</v>
      </c>
      <c r="R68" s="1" t="b">
        <f t="shared" si="49"/>
        <v>1</v>
      </c>
      <c r="S68" s="1" t="b">
        <f t="shared" si="50"/>
        <v>1</v>
      </c>
      <c r="T68" s="1" t="b">
        <f t="shared" si="51"/>
        <v>1</v>
      </c>
      <c r="U68" s="1" t="b">
        <f t="shared" si="52"/>
        <v>1</v>
      </c>
      <c r="W68" s="316" t="s">
        <v>391</v>
      </c>
      <c r="X68" s="106" t="s">
        <v>392</v>
      </c>
      <c r="Y68" s="106" t="s">
        <v>393</v>
      </c>
      <c r="Z68" s="408" t="s">
        <v>10</v>
      </c>
      <c r="AA68" s="344" t="s">
        <v>1782</v>
      </c>
      <c r="AB68" s="315">
        <v>14045</v>
      </c>
      <c r="AC68" s="345">
        <v>9</v>
      </c>
      <c r="AD68" s="245" t="s">
        <v>1858</v>
      </c>
      <c r="AE68" s="179" t="s">
        <v>2643</v>
      </c>
      <c r="AF68" s="179" t="s">
        <v>2577</v>
      </c>
      <c r="AH68" s="159" t="b">
        <f t="shared" si="53"/>
        <v>1</v>
      </c>
      <c r="AI68" s="1" t="b">
        <f t="shared" si="54"/>
        <v>1</v>
      </c>
      <c r="AJ68" s="1" t="b">
        <f t="shared" si="55"/>
        <v>1</v>
      </c>
      <c r="AK68" s="1" t="b">
        <f t="shared" si="56"/>
        <v>1</v>
      </c>
      <c r="AL68" s="1" t="b">
        <f t="shared" si="57"/>
        <v>1</v>
      </c>
      <c r="AM68" s="1" t="b">
        <f t="shared" si="58"/>
        <v>1</v>
      </c>
      <c r="AN68" s="1" t="b">
        <f t="shared" si="59"/>
        <v>1</v>
      </c>
      <c r="AO68" s="1" t="b">
        <f t="shared" si="60"/>
        <v>1</v>
      </c>
      <c r="AP68" s="1" t="b">
        <f t="shared" si="61"/>
        <v>1</v>
      </c>
      <c r="AQ68" s="1" t="b">
        <f t="shared" si="62"/>
        <v>1</v>
      </c>
      <c r="AS68" s="316" t="s">
        <v>391</v>
      </c>
      <c r="AT68" s="106" t="s">
        <v>392</v>
      </c>
      <c r="AU68" s="106" t="s">
        <v>393</v>
      </c>
      <c r="AV68" s="408" t="s">
        <v>10</v>
      </c>
      <c r="AW68" s="344" t="s">
        <v>1782</v>
      </c>
      <c r="AX68" s="315">
        <v>14045</v>
      </c>
      <c r="AY68" s="345">
        <v>9</v>
      </c>
      <c r="AZ68" s="245" t="s">
        <v>1858</v>
      </c>
      <c r="BA68" s="179" t="s">
        <v>2643</v>
      </c>
      <c r="BB68" s="179" t="s">
        <v>2577</v>
      </c>
    </row>
    <row r="69" spans="1:54" ht="15.75">
      <c r="A69" s="316" t="s">
        <v>2431</v>
      </c>
      <c r="B69" s="106" t="s">
        <v>42</v>
      </c>
      <c r="C69" s="106" t="s">
        <v>394</v>
      </c>
      <c r="D69" s="408" t="s">
        <v>10</v>
      </c>
      <c r="E69" s="344" t="s">
        <v>1782</v>
      </c>
      <c r="F69" s="315">
        <v>17575</v>
      </c>
      <c r="G69" s="345">
        <v>9</v>
      </c>
      <c r="H69" s="245" t="s">
        <v>1858</v>
      </c>
      <c r="I69" s="179" t="s">
        <v>2643</v>
      </c>
      <c r="J69" s="179" t="s">
        <v>2525</v>
      </c>
      <c r="K69" s="158">
        <v>69</v>
      </c>
      <c r="L69" s="1" t="b">
        <f t="shared" si="43"/>
        <v>1</v>
      </c>
      <c r="M69" s="1" t="b">
        <f t="shared" si="44"/>
        <v>1</v>
      </c>
      <c r="N69" s="1" t="b">
        <f t="shared" si="45"/>
        <v>1</v>
      </c>
      <c r="O69" s="1" t="b">
        <f t="shared" si="46"/>
        <v>1</v>
      </c>
      <c r="P69" s="1" t="b">
        <f t="shared" si="47"/>
        <v>1</v>
      </c>
      <c r="Q69" s="1" t="b">
        <f t="shared" si="48"/>
        <v>1</v>
      </c>
      <c r="R69" s="1" t="b">
        <f t="shared" si="49"/>
        <v>1</v>
      </c>
      <c r="S69" s="1" t="b">
        <f t="shared" si="50"/>
        <v>1</v>
      </c>
      <c r="T69" s="1" t="b">
        <f t="shared" si="51"/>
        <v>1</v>
      </c>
      <c r="U69" s="1" t="b">
        <f t="shared" si="52"/>
        <v>1</v>
      </c>
      <c r="W69" s="316" t="s">
        <v>2431</v>
      </c>
      <c r="X69" s="106" t="s">
        <v>42</v>
      </c>
      <c r="Y69" s="106" t="s">
        <v>394</v>
      </c>
      <c r="Z69" s="408" t="s">
        <v>10</v>
      </c>
      <c r="AA69" s="344" t="s">
        <v>1782</v>
      </c>
      <c r="AB69" s="315">
        <v>17575</v>
      </c>
      <c r="AC69" s="345">
        <v>9</v>
      </c>
      <c r="AD69" s="245" t="s">
        <v>1858</v>
      </c>
      <c r="AE69" s="179" t="s">
        <v>2643</v>
      </c>
      <c r="AF69" s="179" t="s">
        <v>2525</v>
      </c>
      <c r="AH69" s="159" t="b">
        <f t="shared" si="53"/>
        <v>1</v>
      </c>
      <c r="AI69" s="1" t="b">
        <f t="shared" si="54"/>
        <v>1</v>
      </c>
      <c r="AJ69" s="1" t="b">
        <f t="shared" si="55"/>
        <v>1</v>
      </c>
      <c r="AK69" s="1" t="b">
        <f t="shared" si="56"/>
        <v>1</v>
      </c>
      <c r="AL69" s="1" t="b">
        <f t="shared" si="57"/>
        <v>1</v>
      </c>
      <c r="AM69" s="1" t="b">
        <f t="shared" si="58"/>
        <v>1</v>
      </c>
      <c r="AN69" s="1" t="b">
        <f t="shared" si="59"/>
        <v>1</v>
      </c>
      <c r="AO69" s="1" t="b">
        <f t="shared" si="60"/>
        <v>1</v>
      </c>
      <c r="AP69" s="1" t="b">
        <f t="shared" si="61"/>
        <v>1</v>
      </c>
      <c r="AQ69" s="1" t="b">
        <f t="shared" si="62"/>
        <v>1</v>
      </c>
      <c r="AS69" s="316" t="s">
        <v>2431</v>
      </c>
      <c r="AT69" s="106" t="s">
        <v>42</v>
      </c>
      <c r="AU69" s="106" t="s">
        <v>394</v>
      </c>
      <c r="AV69" s="408" t="s">
        <v>10</v>
      </c>
      <c r="AW69" s="344" t="s">
        <v>1782</v>
      </c>
      <c r="AX69" s="315">
        <v>17575</v>
      </c>
      <c r="AY69" s="345">
        <v>9</v>
      </c>
      <c r="AZ69" s="245" t="s">
        <v>1858</v>
      </c>
      <c r="BA69" s="179" t="s">
        <v>2643</v>
      </c>
      <c r="BB69" s="179" t="s">
        <v>2525</v>
      </c>
    </row>
    <row r="70" spans="1:54" ht="15.75">
      <c r="A70" s="316" t="s">
        <v>395</v>
      </c>
      <c r="B70" s="106" t="s">
        <v>205</v>
      </c>
      <c r="C70" s="106" t="s">
        <v>396</v>
      </c>
      <c r="D70" s="408" t="s">
        <v>10</v>
      </c>
      <c r="E70" s="344" t="s">
        <v>1782</v>
      </c>
      <c r="F70" s="315">
        <v>15561</v>
      </c>
      <c r="G70" s="345">
        <v>12</v>
      </c>
      <c r="H70" s="245" t="s">
        <v>1859</v>
      </c>
      <c r="I70" s="179" t="s">
        <v>2643</v>
      </c>
      <c r="J70" s="179" t="s">
        <v>2525</v>
      </c>
      <c r="K70" s="158">
        <v>70</v>
      </c>
      <c r="L70" s="1" t="b">
        <f t="shared" si="43"/>
        <v>1</v>
      </c>
      <c r="M70" s="1" t="b">
        <f t="shared" si="44"/>
        <v>1</v>
      </c>
      <c r="N70" s="1" t="b">
        <f t="shared" si="45"/>
        <v>1</v>
      </c>
      <c r="O70" s="1" t="b">
        <f t="shared" si="46"/>
        <v>1</v>
      </c>
      <c r="P70" s="1" t="b">
        <f t="shared" si="47"/>
        <v>1</v>
      </c>
      <c r="Q70" s="1" t="b">
        <f t="shared" si="48"/>
        <v>1</v>
      </c>
      <c r="R70" s="1" t="b">
        <f t="shared" si="49"/>
        <v>1</v>
      </c>
      <c r="S70" s="1" t="b">
        <f t="shared" si="50"/>
        <v>1</v>
      </c>
      <c r="T70" s="1" t="b">
        <f t="shared" si="51"/>
        <v>1</v>
      </c>
      <c r="U70" s="1" t="b">
        <f t="shared" si="52"/>
        <v>1</v>
      </c>
      <c r="W70" s="316" t="s">
        <v>395</v>
      </c>
      <c r="X70" s="106" t="s">
        <v>205</v>
      </c>
      <c r="Y70" s="106" t="s">
        <v>396</v>
      </c>
      <c r="Z70" s="408" t="s">
        <v>10</v>
      </c>
      <c r="AA70" s="344" t="s">
        <v>1782</v>
      </c>
      <c r="AB70" s="315">
        <v>15561</v>
      </c>
      <c r="AC70" s="345">
        <v>12</v>
      </c>
      <c r="AD70" s="245" t="s">
        <v>1859</v>
      </c>
      <c r="AE70" s="179" t="s">
        <v>2643</v>
      </c>
      <c r="AF70" s="179" t="s">
        <v>2525</v>
      </c>
      <c r="AH70" s="159" t="b">
        <f t="shared" si="53"/>
        <v>1</v>
      </c>
      <c r="AI70" s="1" t="b">
        <f t="shared" si="54"/>
        <v>1</v>
      </c>
      <c r="AJ70" s="1" t="b">
        <f t="shared" si="55"/>
        <v>1</v>
      </c>
      <c r="AK70" s="1" t="b">
        <f t="shared" si="56"/>
        <v>1</v>
      </c>
      <c r="AL70" s="1" t="b">
        <f t="shared" si="57"/>
        <v>1</v>
      </c>
      <c r="AM70" s="1" t="b">
        <f t="shared" si="58"/>
        <v>1</v>
      </c>
      <c r="AN70" s="1" t="b">
        <f t="shared" si="59"/>
        <v>1</v>
      </c>
      <c r="AO70" s="1" t="b">
        <f t="shared" si="60"/>
        <v>1</v>
      </c>
      <c r="AP70" s="1" t="b">
        <f t="shared" si="61"/>
        <v>1</v>
      </c>
      <c r="AQ70" s="1" t="b">
        <f t="shared" si="62"/>
        <v>1</v>
      </c>
      <c r="AS70" s="316" t="s">
        <v>395</v>
      </c>
      <c r="AT70" s="106" t="s">
        <v>205</v>
      </c>
      <c r="AU70" s="106" t="s">
        <v>396</v>
      </c>
      <c r="AV70" s="408" t="s">
        <v>10</v>
      </c>
      <c r="AW70" s="344" t="s">
        <v>1782</v>
      </c>
      <c r="AX70" s="315">
        <v>15561</v>
      </c>
      <c r="AY70" s="345">
        <v>12</v>
      </c>
      <c r="AZ70" s="245" t="s">
        <v>1859</v>
      </c>
      <c r="BA70" s="179" t="s">
        <v>2643</v>
      </c>
      <c r="BB70" s="179" t="s">
        <v>2525</v>
      </c>
    </row>
    <row r="71" spans="1:54" ht="15.75">
      <c r="A71" s="316" t="s">
        <v>400</v>
      </c>
      <c r="B71" s="106" t="s">
        <v>401</v>
      </c>
      <c r="C71" s="106" t="s">
        <v>402</v>
      </c>
      <c r="D71" s="408" t="s">
        <v>3</v>
      </c>
      <c r="E71" s="344" t="s">
        <v>1782</v>
      </c>
      <c r="F71" s="315">
        <v>13189</v>
      </c>
      <c r="G71" s="345">
        <v>9</v>
      </c>
      <c r="H71" s="245" t="s">
        <v>1858</v>
      </c>
      <c r="I71" s="179" t="s">
        <v>2644</v>
      </c>
      <c r="J71" s="179" t="s">
        <v>2577</v>
      </c>
      <c r="K71" s="158">
        <v>71</v>
      </c>
      <c r="L71" s="1" t="b">
        <f t="shared" ref="L71:L134" si="63">A71=W71</f>
        <v>1</v>
      </c>
      <c r="M71" s="1" t="b">
        <f t="shared" ref="M71:M134" si="64">B71=X71</f>
        <v>1</v>
      </c>
      <c r="N71" s="1" t="b">
        <f t="shared" ref="N71:N134" si="65">C71=Y71</f>
        <v>1</v>
      </c>
      <c r="O71" s="1" t="b">
        <f t="shared" ref="O71:O134" si="66">D71=Z71</f>
        <v>1</v>
      </c>
      <c r="P71" s="1" t="b">
        <f t="shared" ref="P71:P134" si="67">E71=AA71</f>
        <v>1</v>
      </c>
      <c r="Q71" s="1" t="b">
        <f t="shared" ref="Q71:Q134" si="68">F71=AB71</f>
        <v>1</v>
      </c>
      <c r="R71" s="1" t="b">
        <f t="shared" ref="R71:R134" si="69">G71=AC71</f>
        <v>1</v>
      </c>
      <c r="S71" s="1" t="b">
        <f t="shared" ref="S71:S134" si="70">H71=AD71</f>
        <v>1</v>
      </c>
      <c r="T71" s="1" t="b">
        <f t="shared" ref="T71:T134" si="71">I71=AE71</f>
        <v>1</v>
      </c>
      <c r="U71" s="1" t="b">
        <f t="shared" ref="U71:U134" si="72">J71=AF71</f>
        <v>1</v>
      </c>
      <c r="W71" s="316" t="s">
        <v>400</v>
      </c>
      <c r="X71" s="106" t="s">
        <v>401</v>
      </c>
      <c r="Y71" s="106" t="s">
        <v>402</v>
      </c>
      <c r="Z71" s="408" t="s">
        <v>3</v>
      </c>
      <c r="AA71" s="344" t="s">
        <v>1782</v>
      </c>
      <c r="AB71" s="315">
        <v>13189</v>
      </c>
      <c r="AC71" s="345">
        <v>9</v>
      </c>
      <c r="AD71" s="245" t="s">
        <v>1858</v>
      </c>
      <c r="AE71" s="179" t="s">
        <v>2644</v>
      </c>
      <c r="AF71" s="179" t="s">
        <v>2577</v>
      </c>
      <c r="AH71" s="159" t="b">
        <f t="shared" si="53"/>
        <v>1</v>
      </c>
      <c r="AI71" s="1" t="b">
        <f t="shared" si="54"/>
        <v>1</v>
      </c>
      <c r="AJ71" s="1" t="b">
        <f t="shared" si="55"/>
        <v>1</v>
      </c>
      <c r="AK71" s="1" t="b">
        <f t="shared" si="56"/>
        <v>1</v>
      </c>
      <c r="AL71" s="1" t="b">
        <f t="shared" si="57"/>
        <v>1</v>
      </c>
      <c r="AM71" s="1" t="b">
        <f t="shared" si="58"/>
        <v>1</v>
      </c>
      <c r="AN71" s="1" t="b">
        <f t="shared" si="59"/>
        <v>1</v>
      </c>
      <c r="AO71" s="1" t="b">
        <f t="shared" si="60"/>
        <v>1</v>
      </c>
      <c r="AP71" s="1" t="b">
        <f t="shared" si="61"/>
        <v>1</v>
      </c>
      <c r="AQ71" s="1" t="b">
        <f t="shared" si="62"/>
        <v>1</v>
      </c>
      <c r="AS71" s="316" t="s">
        <v>400</v>
      </c>
      <c r="AT71" s="106" t="s">
        <v>401</v>
      </c>
      <c r="AU71" s="106" t="s">
        <v>402</v>
      </c>
      <c r="AV71" s="408" t="s">
        <v>3</v>
      </c>
      <c r="AW71" s="344" t="s">
        <v>1782</v>
      </c>
      <c r="AX71" s="315">
        <v>13189</v>
      </c>
      <c r="AY71" s="345">
        <v>9</v>
      </c>
      <c r="AZ71" s="245" t="s">
        <v>1858</v>
      </c>
      <c r="BA71" s="179" t="s">
        <v>2644</v>
      </c>
      <c r="BB71" s="179" t="s">
        <v>2577</v>
      </c>
    </row>
    <row r="72" spans="1:54" ht="15.75">
      <c r="A72" s="316" t="s">
        <v>403</v>
      </c>
      <c r="B72" s="106" t="s">
        <v>384</v>
      </c>
      <c r="C72" s="106" t="s">
        <v>59</v>
      </c>
      <c r="D72" s="408" t="s">
        <v>10</v>
      </c>
      <c r="E72" s="344" t="s">
        <v>1782</v>
      </c>
      <c r="F72" s="315">
        <v>13386</v>
      </c>
      <c r="G72" s="345">
        <v>12</v>
      </c>
      <c r="H72" s="245" t="s">
        <v>1859</v>
      </c>
      <c r="I72" s="179" t="s">
        <v>2644</v>
      </c>
      <c r="J72" s="179" t="s">
        <v>2577</v>
      </c>
      <c r="K72" s="158">
        <v>72</v>
      </c>
      <c r="L72" s="1" t="b">
        <f t="shared" si="63"/>
        <v>1</v>
      </c>
      <c r="M72" s="1" t="b">
        <f t="shared" si="64"/>
        <v>1</v>
      </c>
      <c r="N72" s="1" t="b">
        <f t="shared" si="65"/>
        <v>1</v>
      </c>
      <c r="O72" s="1" t="b">
        <f t="shared" si="66"/>
        <v>1</v>
      </c>
      <c r="P72" s="1" t="b">
        <f t="shared" si="67"/>
        <v>1</v>
      </c>
      <c r="Q72" s="1" t="b">
        <f t="shared" si="68"/>
        <v>1</v>
      </c>
      <c r="R72" s="1" t="b">
        <f t="shared" si="69"/>
        <v>1</v>
      </c>
      <c r="S72" s="1" t="b">
        <f t="shared" si="70"/>
        <v>1</v>
      </c>
      <c r="T72" s="1" t="b">
        <f t="shared" si="71"/>
        <v>1</v>
      </c>
      <c r="U72" s="1" t="b">
        <f t="shared" si="72"/>
        <v>1</v>
      </c>
      <c r="W72" s="316" t="s">
        <v>403</v>
      </c>
      <c r="X72" s="106" t="s">
        <v>384</v>
      </c>
      <c r="Y72" s="106" t="s">
        <v>59</v>
      </c>
      <c r="Z72" s="408" t="s">
        <v>10</v>
      </c>
      <c r="AA72" s="344" t="s">
        <v>1782</v>
      </c>
      <c r="AB72" s="315">
        <v>13386</v>
      </c>
      <c r="AC72" s="345">
        <v>12</v>
      </c>
      <c r="AD72" s="245" t="s">
        <v>1859</v>
      </c>
      <c r="AE72" s="179" t="s">
        <v>2644</v>
      </c>
      <c r="AF72" s="179" t="s">
        <v>2577</v>
      </c>
      <c r="AH72" s="159" t="b">
        <f t="shared" si="53"/>
        <v>1</v>
      </c>
      <c r="AI72" s="1" t="b">
        <f t="shared" si="54"/>
        <v>1</v>
      </c>
      <c r="AJ72" s="1" t="b">
        <f t="shared" si="55"/>
        <v>1</v>
      </c>
      <c r="AK72" s="1" t="b">
        <f t="shared" si="56"/>
        <v>1</v>
      </c>
      <c r="AL72" s="1" t="b">
        <f t="shared" si="57"/>
        <v>1</v>
      </c>
      <c r="AM72" s="1" t="b">
        <f t="shared" si="58"/>
        <v>1</v>
      </c>
      <c r="AN72" s="1" t="b">
        <f t="shared" si="59"/>
        <v>1</v>
      </c>
      <c r="AO72" s="1" t="b">
        <f t="shared" si="60"/>
        <v>1</v>
      </c>
      <c r="AP72" s="1" t="b">
        <f t="shared" si="61"/>
        <v>1</v>
      </c>
      <c r="AQ72" s="1" t="b">
        <f t="shared" si="62"/>
        <v>1</v>
      </c>
      <c r="AS72" s="316" t="s">
        <v>403</v>
      </c>
      <c r="AT72" s="106" t="s">
        <v>384</v>
      </c>
      <c r="AU72" s="106" t="s">
        <v>59</v>
      </c>
      <c r="AV72" s="408" t="s">
        <v>10</v>
      </c>
      <c r="AW72" s="344" t="s">
        <v>1782</v>
      </c>
      <c r="AX72" s="315">
        <v>13386</v>
      </c>
      <c r="AY72" s="345">
        <v>12</v>
      </c>
      <c r="AZ72" s="245" t="s">
        <v>1859</v>
      </c>
      <c r="BA72" s="179" t="s">
        <v>2644</v>
      </c>
      <c r="BB72" s="179" t="s">
        <v>2577</v>
      </c>
    </row>
    <row r="73" spans="1:54" ht="15.75">
      <c r="A73" s="316" t="s">
        <v>404</v>
      </c>
      <c r="B73" s="106" t="s">
        <v>389</v>
      </c>
      <c r="C73" s="106" t="s">
        <v>405</v>
      </c>
      <c r="D73" s="408" t="s">
        <v>10</v>
      </c>
      <c r="E73" s="344" t="s">
        <v>1782</v>
      </c>
      <c r="F73" s="315">
        <v>18684</v>
      </c>
      <c r="G73" s="345">
        <v>6</v>
      </c>
      <c r="H73" s="245" t="s">
        <v>1857</v>
      </c>
      <c r="I73" s="179" t="s">
        <v>2643</v>
      </c>
      <c r="J73" s="179" t="s">
        <v>2525</v>
      </c>
      <c r="K73" s="158">
        <v>73</v>
      </c>
      <c r="L73" s="1" t="b">
        <f t="shared" si="63"/>
        <v>1</v>
      </c>
      <c r="M73" s="1" t="b">
        <f t="shared" si="64"/>
        <v>1</v>
      </c>
      <c r="N73" s="1" t="b">
        <f t="shared" si="65"/>
        <v>1</v>
      </c>
      <c r="O73" s="1" t="b">
        <f t="shared" si="66"/>
        <v>1</v>
      </c>
      <c r="P73" s="1" t="b">
        <f t="shared" si="67"/>
        <v>1</v>
      </c>
      <c r="Q73" s="1" t="b">
        <f t="shared" si="68"/>
        <v>1</v>
      </c>
      <c r="R73" s="1" t="b">
        <f t="shared" si="69"/>
        <v>1</v>
      </c>
      <c r="S73" s="1" t="b">
        <f t="shared" si="70"/>
        <v>1</v>
      </c>
      <c r="T73" s="1" t="b">
        <f t="shared" si="71"/>
        <v>1</v>
      </c>
      <c r="U73" s="1" t="b">
        <f t="shared" si="72"/>
        <v>1</v>
      </c>
      <c r="W73" s="316" t="s">
        <v>404</v>
      </c>
      <c r="X73" s="106" t="s">
        <v>389</v>
      </c>
      <c r="Y73" s="106" t="s">
        <v>405</v>
      </c>
      <c r="Z73" s="408" t="s">
        <v>10</v>
      </c>
      <c r="AA73" s="344" t="s">
        <v>1782</v>
      </c>
      <c r="AB73" s="315">
        <v>18684</v>
      </c>
      <c r="AC73" s="345">
        <v>6</v>
      </c>
      <c r="AD73" s="245" t="s">
        <v>1857</v>
      </c>
      <c r="AE73" s="179" t="s">
        <v>2643</v>
      </c>
      <c r="AF73" s="179" t="s">
        <v>2525</v>
      </c>
      <c r="AH73" s="159" t="b">
        <f t="shared" ref="AH73:AH136" si="73">W73=AS73</f>
        <v>1</v>
      </c>
      <c r="AI73" s="1" t="b">
        <f t="shared" ref="AI73:AI136" si="74">X73=AT73</f>
        <v>1</v>
      </c>
      <c r="AJ73" s="1" t="b">
        <f t="shared" ref="AJ73:AJ136" si="75">Y73=AU73</f>
        <v>1</v>
      </c>
      <c r="AK73" s="1" t="b">
        <f t="shared" ref="AK73:AK136" si="76">Z73=AV73</f>
        <v>1</v>
      </c>
      <c r="AL73" s="1" t="b">
        <f t="shared" ref="AL73:AL136" si="77">AA73=AW73</f>
        <v>1</v>
      </c>
      <c r="AM73" s="1" t="b">
        <f t="shared" ref="AM73:AM136" si="78">AB73=AX73</f>
        <v>1</v>
      </c>
      <c r="AN73" s="1" t="b">
        <f t="shared" ref="AN73:AN136" si="79">AC73=AY73</f>
        <v>1</v>
      </c>
      <c r="AO73" s="1" t="b">
        <f t="shared" ref="AO73:AO136" si="80">AD73=AZ73</f>
        <v>1</v>
      </c>
      <c r="AP73" s="1" t="b">
        <f t="shared" ref="AP73:AP136" si="81">AE73=BA73</f>
        <v>1</v>
      </c>
      <c r="AQ73" s="1" t="b">
        <f t="shared" ref="AQ73:AQ136" si="82">AF73=BB73</f>
        <v>1</v>
      </c>
      <c r="AS73" s="316" t="s">
        <v>404</v>
      </c>
      <c r="AT73" s="106" t="s">
        <v>389</v>
      </c>
      <c r="AU73" s="106" t="s">
        <v>405</v>
      </c>
      <c r="AV73" s="408" t="s">
        <v>10</v>
      </c>
      <c r="AW73" s="344" t="s">
        <v>1782</v>
      </c>
      <c r="AX73" s="315">
        <v>18684</v>
      </c>
      <c r="AY73" s="345">
        <v>6</v>
      </c>
      <c r="AZ73" s="245" t="s">
        <v>1857</v>
      </c>
      <c r="BA73" s="179" t="s">
        <v>2643</v>
      </c>
      <c r="BB73" s="179" t="s">
        <v>2525</v>
      </c>
    </row>
    <row r="74" spans="1:54" ht="15.75">
      <c r="A74" s="316" t="s">
        <v>409</v>
      </c>
      <c r="B74" s="106" t="s">
        <v>407</v>
      </c>
      <c r="C74" s="106" t="s">
        <v>410</v>
      </c>
      <c r="D74" s="408" t="s">
        <v>10</v>
      </c>
      <c r="E74" s="344" t="s">
        <v>1782</v>
      </c>
      <c r="F74" s="315">
        <v>13844</v>
      </c>
      <c r="G74" s="345">
        <v>12</v>
      </c>
      <c r="H74" s="245" t="s">
        <v>1859</v>
      </c>
      <c r="I74" s="179" t="s">
        <v>2643</v>
      </c>
      <c r="J74" s="179" t="s">
        <v>2577</v>
      </c>
      <c r="K74" s="158">
        <v>74</v>
      </c>
      <c r="L74" s="1" t="b">
        <f t="shared" si="63"/>
        <v>1</v>
      </c>
      <c r="M74" s="1" t="b">
        <f t="shared" si="64"/>
        <v>1</v>
      </c>
      <c r="N74" s="1" t="b">
        <f t="shared" si="65"/>
        <v>1</v>
      </c>
      <c r="O74" s="1" t="b">
        <f t="shared" si="66"/>
        <v>1</v>
      </c>
      <c r="P74" s="1" t="b">
        <f t="shared" si="67"/>
        <v>1</v>
      </c>
      <c r="Q74" s="1" t="b">
        <f t="shared" si="68"/>
        <v>1</v>
      </c>
      <c r="R74" s="1" t="b">
        <f t="shared" si="69"/>
        <v>1</v>
      </c>
      <c r="S74" s="1" t="b">
        <f t="shared" si="70"/>
        <v>1</v>
      </c>
      <c r="T74" s="1" t="b">
        <f t="shared" si="71"/>
        <v>1</v>
      </c>
      <c r="U74" s="1" t="b">
        <f t="shared" si="72"/>
        <v>1</v>
      </c>
      <c r="W74" s="316" t="s">
        <v>409</v>
      </c>
      <c r="X74" s="106" t="s">
        <v>407</v>
      </c>
      <c r="Y74" s="106" t="s">
        <v>410</v>
      </c>
      <c r="Z74" s="408" t="s">
        <v>10</v>
      </c>
      <c r="AA74" s="344" t="s">
        <v>1782</v>
      </c>
      <c r="AB74" s="315">
        <v>13844</v>
      </c>
      <c r="AC74" s="345">
        <v>12</v>
      </c>
      <c r="AD74" s="245" t="s">
        <v>1859</v>
      </c>
      <c r="AE74" s="179" t="s">
        <v>2643</v>
      </c>
      <c r="AF74" s="179" t="s">
        <v>2577</v>
      </c>
      <c r="AH74" s="159" t="b">
        <f t="shared" si="73"/>
        <v>1</v>
      </c>
      <c r="AI74" s="1" t="b">
        <f t="shared" si="74"/>
        <v>1</v>
      </c>
      <c r="AJ74" s="1" t="b">
        <f t="shared" si="75"/>
        <v>1</v>
      </c>
      <c r="AK74" s="1" t="b">
        <f t="shared" si="76"/>
        <v>1</v>
      </c>
      <c r="AL74" s="1" t="b">
        <f t="shared" si="77"/>
        <v>1</v>
      </c>
      <c r="AM74" s="1" t="b">
        <f t="shared" si="78"/>
        <v>1</v>
      </c>
      <c r="AN74" s="1" t="b">
        <f t="shared" si="79"/>
        <v>1</v>
      </c>
      <c r="AO74" s="1" t="b">
        <f t="shared" si="80"/>
        <v>1</v>
      </c>
      <c r="AP74" s="1" t="b">
        <f t="shared" si="81"/>
        <v>1</v>
      </c>
      <c r="AQ74" s="1" t="b">
        <f t="shared" si="82"/>
        <v>1</v>
      </c>
      <c r="AS74" s="316" t="s">
        <v>409</v>
      </c>
      <c r="AT74" s="106" t="s">
        <v>407</v>
      </c>
      <c r="AU74" s="106" t="s">
        <v>410</v>
      </c>
      <c r="AV74" s="408" t="s">
        <v>10</v>
      </c>
      <c r="AW74" s="344" t="s">
        <v>1782</v>
      </c>
      <c r="AX74" s="315">
        <v>13844</v>
      </c>
      <c r="AY74" s="345">
        <v>12</v>
      </c>
      <c r="AZ74" s="245" t="s">
        <v>1859</v>
      </c>
      <c r="BA74" s="179" t="s">
        <v>2643</v>
      </c>
      <c r="BB74" s="179" t="s">
        <v>2577</v>
      </c>
    </row>
    <row r="75" spans="1:54" ht="15.75">
      <c r="A75" s="316" t="s">
        <v>411</v>
      </c>
      <c r="B75" s="106" t="s">
        <v>96</v>
      </c>
      <c r="C75" s="106" t="s">
        <v>412</v>
      </c>
      <c r="D75" s="408" t="s">
        <v>3</v>
      </c>
      <c r="E75" s="344" t="s">
        <v>1782</v>
      </c>
      <c r="F75" s="315">
        <v>20205</v>
      </c>
      <c r="G75" s="345">
        <v>9</v>
      </c>
      <c r="H75" s="245" t="s">
        <v>1858</v>
      </c>
      <c r="I75" s="179" t="s">
        <v>2643</v>
      </c>
      <c r="J75" s="179" t="s">
        <v>2476</v>
      </c>
      <c r="K75" s="158">
        <v>75</v>
      </c>
      <c r="L75" s="1" t="b">
        <f t="shared" si="63"/>
        <v>1</v>
      </c>
      <c r="M75" s="1" t="b">
        <f t="shared" si="64"/>
        <v>1</v>
      </c>
      <c r="N75" s="1" t="b">
        <f t="shared" si="65"/>
        <v>1</v>
      </c>
      <c r="O75" s="1" t="b">
        <f t="shared" si="66"/>
        <v>1</v>
      </c>
      <c r="P75" s="1" t="b">
        <f t="shared" si="67"/>
        <v>1</v>
      </c>
      <c r="Q75" s="1" t="b">
        <f t="shared" si="68"/>
        <v>1</v>
      </c>
      <c r="R75" s="1" t="b">
        <f t="shared" si="69"/>
        <v>1</v>
      </c>
      <c r="S75" s="1" t="b">
        <f t="shared" si="70"/>
        <v>1</v>
      </c>
      <c r="T75" s="1" t="b">
        <f t="shared" si="71"/>
        <v>1</v>
      </c>
      <c r="U75" s="1" t="b">
        <f t="shared" si="72"/>
        <v>1</v>
      </c>
      <c r="W75" s="316" t="s">
        <v>411</v>
      </c>
      <c r="X75" s="106" t="s">
        <v>96</v>
      </c>
      <c r="Y75" s="106" t="s">
        <v>412</v>
      </c>
      <c r="Z75" s="408" t="s">
        <v>3</v>
      </c>
      <c r="AA75" s="344" t="s">
        <v>1782</v>
      </c>
      <c r="AB75" s="315">
        <v>20205</v>
      </c>
      <c r="AC75" s="345">
        <v>9</v>
      </c>
      <c r="AD75" s="245" t="s">
        <v>1858</v>
      </c>
      <c r="AE75" s="179" t="s">
        <v>2643</v>
      </c>
      <c r="AF75" s="179" t="s">
        <v>2476</v>
      </c>
      <c r="AH75" s="159" t="b">
        <f t="shared" si="73"/>
        <v>1</v>
      </c>
      <c r="AI75" s="1" t="b">
        <f t="shared" si="74"/>
        <v>1</v>
      </c>
      <c r="AJ75" s="1" t="b">
        <f t="shared" si="75"/>
        <v>1</v>
      </c>
      <c r="AK75" s="1" t="b">
        <f t="shared" si="76"/>
        <v>1</v>
      </c>
      <c r="AL75" s="1" t="b">
        <f t="shared" si="77"/>
        <v>1</v>
      </c>
      <c r="AM75" s="1" t="b">
        <f t="shared" si="78"/>
        <v>1</v>
      </c>
      <c r="AN75" s="1" t="b">
        <f t="shared" si="79"/>
        <v>1</v>
      </c>
      <c r="AO75" s="1" t="b">
        <f t="shared" si="80"/>
        <v>1</v>
      </c>
      <c r="AP75" s="1" t="b">
        <f t="shared" si="81"/>
        <v>1</v>
      </c>
      <c r="AQ75" s="1" t="b">
        <f t="shared" si="82"/>
        <v>1</v>
      </c>
      <c r="AS75" s="316" t="s">
        <v>411</v>
      </c>
      <c r="AT75" s="106" t="s">
        <v>96</v>
      </c>
      <c r="AU75" s="106" t="s">
        <v>412</v>
      </c>
      <c r="AV75" s="408" t="s">
        <v>3</v>
      </c>
      <c r="AW75" s="344" t="s">
        <v>1782</v>
      </c>
      <c r="AX75" s="315">
        <v>20205</v>
      </c>
      <c r="AY75" s="345">
        <v>9</v>
      </c>
      <c r="AZ75" s="245" t="s">
        <v>1858</v>
      </c>
      <c r="BA75" s="179" t="s">
        <v>2643</v>
      </c>
      <c r="BB75" s="179" t="s">
        <v>2476</v>
      </c>
    </row>
    <row r="76" spans="1:54" ht="15.75">
      <c r="A76" s="316" t="s">
        <v>2338</v>
      </c>
      <c r="B76" s="106" t="s">
        <v>419</v>
      </c>
      <c r="C76" s="106" t="s">
        <v>243</v>
      </c>
      <c r="D76" s="408" t="s">
        <v>10</v>
      </c>
      <c r="E76" s="344" t="s">
        <v>1782</v>
      </c>
      <c r="F76" s="315">
        <v>15849</v>
      </c>
      <c r="G76" s="345">
        <v>12</v>
      </c>
      <c r="H76" s="245" t="s">
        <v>1859</v>
      </c>
      <c r="I76" s="179" t="s">
        <v>2643</v>
      </c>
      <c r="J76" s="179" t="s">
        <v>2525</v>
      </c>
      <c r="K76" s="158">
        <v>76</v>
      </c>
      <c r="L76" s="1" t="b">
        <f t="shared" si="63"/>
        <v>1</v>
      </c>
      <c r="M76" s="1" t="b">
        <f t="shared" si="64"/>
        <v>1</v>
      </c>
      <c r="N76" s="1" t="b">
        <f t="shared" si="65"/>
        <v>1</v>
      </c>
      <c r="O76" s="1" t="b">
        <f t="shared" si="66"/>
        <v>1</v>
      </c>
      <c r="P76" s="1" t="b">
        <f t="shared" si="67"/>
        <v>1</v>
      </c>
      <c r="Q76" s="1" t="b">
        <f t="shared" si="68"/>
        <v>1</v>
      </c>
      <c r="R76" s="1" t="b">
        <f t="shared" si="69"/>
        <v>1</v>
      </c>
      <c r="S76" s="1" t="b">
        <f t="shared" si="70"/>
        <v>1</v>
      </c>
      <c r="T76" s="1" t="b">
        <f t="shared" si="71"/>
        <v>1</v>
      </c>
      <c r="U76" s="1" t="b">
        <f t="shared" si="72"/>
        <v>1</v>
      </c>
      <c r="W76" s="316" t="s">
        <v>2338</v>
      </c>
      <c r="X76" s="106" t="s">
        <v>419</v>
      </c>
      <c r="Y76" s="106" t="s">
        <v>243</v>
      </c>
      <c r="Z76" s="408" t="s">
        <v>10</v>
      </c>
      <c r="AA76" s="344" t="s">
        <v>1782</v>
      </c>
      <c r="AB76" s="315">
        <v>15849</v>
      </c>
      <c r="AC76" s="345">
        <v>12</v>
      </c>
      <c r="AD76" s="245" t="s">
        <v>1859</v>
      </c>
      <c r="AE76" s="179" t="s">
        <v>2643</v>
      </c>
      <c r="AF76" s="179" t="s">
        <v>2525</v>
      </c>
      <c r="AH76" s="159" t="b">
        <f t="shared" si="73"/>
        <v>1</v>
      </c>
      <c r="AI76" s="1" t="b">
        <f t="shared" si="74"/>
        <v>1</v>
      </c>
      <c r="AJ76" s="1" t="b">
        <f t="shared" si="75"/>
        <v>1</v>
      </c>
      <c r="AK76" s="1" t="b">
        <f t="shared" si="76"/>
        <v>1</v>
      </c>
      <c r="AL76" s="1" t="b">
        <f t="shared" si="77"/>
        <v>1</v>
      </c>
      <c r="AM76" s="1" t="b">
        <f t="shared" si="78"/>
        <v>1</v>
      </c>
      <c r="AN76" s="1" t="b">
        <f t="shared" si="79"/>
        <v>1</v>
      </c>
      <c r="AO76" s="1" t="b">
        <f t="shared" si="80"/>
        <v>1</v>
      </c>
      <c r="AP76" s="1" t="b">
        <f t="shared" si="81"/>
        <v>1</v>
      </c>
      <c r="AQ76" s="1" t="b">
        <f t="shared" si="82"/>
        <v>1</v>
      </c>
      <c r="AS76" s="316" t="s">
        <v>2338</v>
      </c>
      <c r="AT76" s="106" t="s">
        <v>419</v>
      </c>
      <c r="AU76" s="106" t="s">
        <v>243</v>
      </c>
      <c r="AV76" s="408" t="s">
        <v>10</v>
      </c>
      <c r="AW76" s="344" t="s">
        <v>1782</v>
      </c>
      <c r="AX76" s="315">
        <v>15849</v>
      </c>
      <c r="AY76" s="345">
        <v>12</v>
      </c>
      <c r="AZ76" s="245" t="s">
        <v>1859</v>
      </c>
      <c r="BA76" s="179" t="s">
        <v>2643</v>
      </c>
      <c r="BB76" s="179" t="s">
        <v>2525</v>
      </c>
    </row>
    <row r="77" spans="1:54" ht="15.75">
      <c r="A77" s="316" t="s">
        <v>425</v>
      </c>
      <c r="B77" s="106" t="s">
        <v>426</v>
      </c>
      <c r="C77" s="106" t="s">
        <v>427</v>
      </c>
      <c r="D77" s="291" t="s">
        <v>10</v>
      </c>
      <c r="E77" s="344" t="s">
        <v>1782</v>
      </c>
      <c r="F77" s="315">
        <v>14740</v>
      </c>
      <c r="G77" s="345">
        <v>12</v>
      </c>
      <c r="H77" s="245" t="s">
        <v>1859</v>
      </c>
      <c r="I77" s="179" t="s">
        <v>2643</v>
      </c>
      <c r="J77" s="179" t="s">
        <v>2577</v>
      </c>
      <c r="K77" s="158">
        <v>77</v>
      </c>
      <c r="L77" s="1" t="b">
        <f t="shared" si="63"/>
        <v>1</v>
      </c>
      <c r="M77" s="1" t="b">
        <f t="shared" si="64"/>
        <v>1</v>
      </c>
      <c r="N77" s="1" t="b">
        <f t="shared" si="65"/>
        <v>1</v>
      </c>
      <c r="O77" s="1" t="b">
        <f t="shared" si="66"/>
        <v>1</v>
      </c>
      <c r="P77" s="1" t="b">
        <f t="shared" si="67"/>
        <v>1</v>
      </c>
      <c r="Q77" s="1" t="b">
        <f t="shared" si="68"/>
        <v>1</v>
      </c>
      <c r="R77" s="1" t="b">
        <f t="shared" si="69"/>
        <v>1</v>
      </c>
      <c r="S77" s="1" t="b">
        <f t="shared" si="70"/>
        <v>1</v>
      </c>
      <c r="T77" s="1" t="b">
        <f t="shared" si="71"/>
        <v>1</v>
      </c>
      <c r="U77" s="1" t="b">
        <f t="shared" si="72"/>
        <v>1</v>
      </c>
      <c r="W77" s="316" t="s">
        <v>425</v>
      </c>
      <c r="X77" s="106" t="s">
        <v>426</v>
      </c>
      <c r="Y77" s="106" t="s">
        <v>427</v>
      </c>
      <c r="Z77" s="291" t="s">
        <v>10</v>
      </c>
      <c r="AA77" s="344" t="s">
        <v>1782</v>
      </c>
      <c r="AB77" s="315">
        <v>14740</v>
      </c>
      <c r="AC77" s="345">
        <v>12</v>
      </c>
      <c r="AD77" s="245" t="s">
        <v>1859</v>
      </c>
      <c r="AE77" s="179" t="s">
        <v>2643</v>
      </c>
      <c r="AF77" s="179" t="s">
        <v>2577</v>
      </c>
      <c r="AH77" s="159" t="b">
        <f t="shared" si="73"/>
        <v>1</v>
      </c>
      <c r="AI77" s="1" t="b">
        <f t="shared" si="74"/>
        <v>1</v>
      </c>
      <c r="AJ77" s="1" t="b">
        <f t="shared" si="75"/>
        <v>1</v>
      </c>
      <c r="AK77" s="1" t="b">
        <f t="shared" si="76"/>
        <v>1</v>
      </c>
      <c r="AL77" s="1" t="b">
        <f t="shared" si="77"/>
        <v>1</v>
      </c>
      <c r="AM77" s="1" t="b">
        <f t="shared" si="78"/>
        <v>1</v>
      </c>
      <c r="AN77" s="1" t="b">
        <f t="shared" si="79"/>
        <v>1</v>
      </c>
      <c r="AO77" s="1" t="b">
        <f t="shared" si="80"/>
        <v>1</v>
      </c>
      <c r="AP77" s="1" t="b">
        <f t="shared" si="81"/>
        <v>1</v>
      </c>
      <c r="AQ77" s="1" t="b">
        <f t="shared" si="82"/>
        <v>1</v>
      </c>
      <c r="AS77" s="316" t="s">
        <v>425</v>
      </c>
      <c r="AT77" s="106" t="s">
        <v>426</v>
      </c>
      <c r="AU77" s="106" t="s">
        <v>427</v>
      </c>
      <c r="AV77" s="291" t="s">
        <v>10</v>
      </c>
      <c r="AW77" s="344" t="s">
        <v>1782</v>
      </c>
      <c r="AX77" s="315">
        <v>14740</v>
      </c>
      <c r="AY77" s="345">
        <v>12</v>
      </c>
      <c r="AZ77" s="245" t="s">
        <v>1859</v>
      </c>
      <c r="BA77" s="179" t="s">
        <v>2643</v>
      </c>
      <c r="BB77" s="179" t="s">
        <v>2577</v>
      </c>
    </row>
    <row r="78" spans="1:54" ht="15.75">
      <c r="A78" s="316" t="s">
        <v>440</v>
      </c>
      <c r="B78" s="106" t="s">
        <v>183</v>
      </c>
      <c r="C78" s="106" t="s">
        <v>441</v>
      </c>
      <c r="D78" s="291" t="s">
        <v>3</v>
      </c>
      <c r="E78" s="344" t="s">
        <v>1782</v>
      </c>
      <c r="F78" s="315">
        <v>18013</v>
      </c>
      <c r="G78" s="345">
        <v>3</v>
      </c>
      <c r="H78" s="245" t="s">
        <v>2062</v>
      </c>
      <c r="I78" s="179" t="s">
        <v>2643</v>
      </c>
      <c r="J78" s="179" t="s">
        <v>2525</v>
      </c>
      <c r="K78" s="158">
        <v>78</v>
      </c>
      <c r="L78" s="1" t="b">
        <f t="shared" si="63"/>
        <v>1</v>
      </c>
      <c r="M78" s="1" t="b">
        <f t="shared" si="64"/>
        <v>1</v>
      </c>
      <c r="N78" s="1" t="b">
        <f t="shared" si="65"/>
        <v>1</v>
      </c>
      <c r="O78" s="1" t="b">
        <f t="shared" si="66"/>
        <v>1</v>
      </c>
      <c r="P78" s="1" t="b">
        <f t="shared" si="67"/>
        <v>1</v>
      </c>
      <c r="Q78" s="1" t="b">
        <f t="shared" si="68"/>
        <v>1</v>
      </c>
      <c r="R78" s="1" t="b">
        <f t="shared" si="69"/>
        <v>1</v>
      </c>
      <c r="S78" s="1" t="b">
        <f t="shared" si="70"/>
        <v>1</v>
      </c>
      <c r="T78" s="1" t="b">
        <f t="shared" si="71"/>
        <v>1</v>
      </c>
      <c r="U78" s="1" t="b">
        <f t="shared" si="72"/>
        <v>1</v>
      </c>
      <c r="W78" s="316" t="s">
        <v>440</v>
      </c>
      <c r="X78" s="106" t="s">
        <v>183</v>
      </c>
      <c r="Y78" s="106" t="s">
        <v>441</v>
      </c>
      <c r="Z78" s="291" t="s">
        <v>3</v>
      </c>
      <c r="AA78" s="344" t="s">
        <v>1782</v>
      </c>
      <c r="AB78" s="315">
        <v>18013</v>
      </c>
      <c r="AC78" s="345">
        <v>3</v>
      </c>
      <c r="AD78" s="245" t="s">
        <v>2062</v>
      </c>
      <c r="AE78" s="179" t="s">
        <v>2643</v>
      </c>
      <c r="AF78" s="179" t="s">
        <v>2525</v>
      </c>
      <c r="AH78" s="159" t="b">
        <f t="shared" si="73"/>
        <v>1</v>
      </c>
      <c r="AI78" s="1" t="b">
        <f t="shared" si="74"/>
        <v>1</v>
      </c>
      <c r="AJ78" s="1" t="b">
        <f t="shared" si="75"/>
        <v>1</v>
      </c>
      <c r="AK78" s="1" t="b">
        <f t="shared" si="76"/>
        <v>1</v>
      </c>
      <c r="AL78" s="1" t="b">
        <f t="shared" si="77"/>
        <v>1</v>
      </c>
      <c r="AM78" s="1" t="b">
        <f t="shared" si="78"/>
        <v>1</v>
      </c>
      <c r="AN78" s="1" t="b">
        <f t="shared" si="79"/>
        <v>1</v>
      </c>
      <c r="AO78" s="1" t="b">
        <f t="shared" si="80"/>
        <v>1</v>
      </c>
      <c r="AP78" s="1" t="b">
        <f t="shared" si="81"/>
        <v>1</v>
      </c>
      <c r="AQ78" s="1" t="b">
        <f t="shared" si="82"/>
        <v>1</v>
      </c>
      <c r="AS78" s="316" t="s">
        <v>440</v>
      </c>
      <c r="AT78" s="106" t="s">
        <v>183</v>
      </c>
      <c r="AU78" s="106" t="s">
        <v>441</v>
      </c>
      <c r="AV78" s="291" t="s">
        <v>3</v>
      </c>
      <c r="AW78" s="344" t="s">
        <v>1782</v>
      </c>
      <c r="AX78" s="315">
        <v>18013</v>
      </c>
      <c r="AY78" s="345">
        <v>3</v>
      </c>
      <c r="AZ78" s="245" t="s">
        <v>2062</v>
      </c>
      <c r="BA78" s="179" t="s">
        <v>2643</v>
      </c>
      <c r="BB78" s="179" t="s">
        <v>2525</v>
      </c>
    </row>
    <row r="79" spans="1:54" ht="15.75">
      <c r="A79" s="316" t="s">
        <v>456</v>
      </c>
      <c r="B79" s="105" t="s">
        <v>392</v>
      </c>
      <c r="C79" s="105" t="s">
        <v>457</v>
      </c>
      <c r="D79" s="409" t="s">
        <v>3</v>
      </c>
      <c r="E79" s="344" t="s">
        <v>1782</v>
      </c>
      <c r="F79" s="315">
        <v>12721</v>
      </c>
      <c r="G79" s="345">
        <v>6</v>
      </c>
      <c r="H79" s="245" t="s">
        <v>1857</v>
      </c>
      <c r="I79" s="179" t="s">
        <v>2644</v>
      </c>
      <c r="J79" s="179" t="s">
        <v>2577</v>
      </c>
      <c r="K79" s="158">
        <v>79</v>
      </c>
      <c r="L79" s="1" t="b">
        <f t="shared" si="63"/>
        <v>1</v>
      </c>
      <c r="M79" s="1" t="b">
        <f t="shared" si="64"/>
        <v>1</v>
      </c>
      <c r="N79" s="1" t="b">
        <f t="shared" si="65"/>
        <v>1</v>
      </c>
      <c r="O79" s="1" t="b">
        <f t="shared" si="66"/>
        <v>1</v>
      </c>
      <c r="P79" s="1" t="b">
        <f t="shared" si="67"/>
        <v>1</v>
      </c>
      <c r="Q79" s="1" t="b">
        <f t="shared" si="68"/>
        <v>1</v>
      </c>
      <c r="R79" s="1" t="b">
        <f t="shared" si="69"/>
        <v>1</v>
      </c>
      <c r="S79" s="1" t="b">
        <f t="shared" si="70"/>
        <v>1</v>
      </c>
      <c r="T79" s="1" t="b">
        <f t="shared" si="71"/>
        <v>1</v>
      </c>
      <c r="U79" s="1" t="b">
        <f t="shared" si="72"/>
        <v>1</v>
      </c>
      <c r="W79" s="316" t="s">
        <v>456</v>
      </c>
      <c r="X79" s="105" t="s">
        <v>392</v>
      </c>
      <c r="Y79" s="105" t="s">
        <v>457</v>
      </c>
      <c r="Z79" s="409" t="s">
        <v>3</v>
      </c>
      <c r="AA79" s="344" t="s">
        <v>1782</v>
      </c>
      <c r="AB79" s="315">
        <v>12721</v>
      </c>
      <c r="AC79" s="345">
        <v>6</v>
      </c>
      <c r="AD79" s="245" t="s">
        <v>1857</v>
      </c>
      <c r="AE79" s="179" t="s">
        <v>2644</v>
      </c>
      <c r="AF79" s="179" t="s">
        <v>2577</v>
      </c>
      <c r="AH79" s="159" t="b">
        <f t="shared" si="73"/>
        <v>1</v>
      </c>
      <c r="AI79" s="1" t="b">
        <f t="shared" si="74"/>
        <v>1</v>
      </c>
      <c r="AJ79" s="1" t="b">
        <f t="shared" si="75"/>
        <v>1</v>
      </c>
      <c r="AK79" s="1" t="b">
        <f t="shared" si="76"/>
        <v>1</v>
      </c>
      <c r="AL79" s="1" t="b">
        <f t="shared" si="77"/>
        <v>1</v>
      </c>
      <c r="AM79" s="1" t="b">
        <f t="shared" si="78"/>
        <v>1</v>
      </c>
      <c r="AN79" s="1" t="b">
        <f t="shared" si="79"/>
        <v>1</v>
      </c>
      <c r="AO79" s="1" t="b">
        <f t="shared" si="80"/>
        <v>1</v>
      </c>
      <c r="AP79" s="1" t="b">
        <f t="shared" si="81"/>
        <v>1</v>
      </c>
      <c r="AQ79" s="1" t="b">
        <f t="shared" si="82"/>
        <v>1</v>
      </c>
      <c r="AS79" s="316" t="s">
        <v>456</v>
      </c>
      <c r="AT79" s="105" t="s">
        <v>392</v>
      </c>
      <c r="AU79" s="105" t="s">
        <v>457</v>
      </c>
      <c r="AV79" s="409" t="s">
        <v>3</v>
      </c>
      <c r="AW79" s="344" t="s">
        <v>1782</v>
      </c>
      <c r="AX79" s="315">
        <v>12721</v>
      </c>
      <c r="AY79" s="345">
        <v>6</v>
      </c>
      <c r="AZ79" s="245" t="s">
        <v>1857</v>
      </c>
      <c r="BA79" s="179" t="s">
        <v>2644</v>
      </c>
      <c r="BB79" s="179" t="s">
        <v>2577</v>
      </c>
    </row>
    <row r="80" spans="1:54" ht="15.75">
      <c r="A80" s="316" t="s">
        <v>458</v>
      </c>
      <c r="B80" s="108" t="s">
        <v>407</v>
      </c>
      <c r="C80" s="105" t="s">
        <v>459</v>
      </c>
      <c r="D80" s="410" t="s">
        <v>10</v>
      </c>
      <c r="E80" s="344" t="s">
        <v>1782</v>
      </c>
      <c r="F80" s="315">
        <v>23351</v>
      </c>
      <c r="G80" s="345">
        <v>12</v>
      </c>
      <c r="H80" s="245" t="s">
        <v>1859</v>
      </c>
      <c r="I80" s="179" t="s">
        <v>2643</v>
      </c>
      <c r="J80" s="179" t="s">
        <v>2476</v>
      </c>
      <c r="K80" s="158">
        <v>80</v>
      </c>
      <c r="L80" s="1" t="b">
        <f t="shared" si="63"/>
        <v>1</v>
      </c>
      <c r="M80" s="1" t="b">
        <f t="shared" si="64"/>
        <v>1</v>
      </c>
      <c r="N80" s="1" t="b">
        <f t="shared" si="65"/>
        <v>1</v>
      </c>
      <c r="O80" s="1" t="b">
        <f t="shared" si="66"/>
        <v>1</v>
      </c>
      <c r="P80" s="1" t="b">
        <f t="shared" si="67"/>
        <v>1</v>
      </c>
      <c r="Q80" s="1" t="b">
        <f t="shared" si="68"/>
        <v>1</v>
      </c>
      <c r="R80" s="1" t="b">
        <f t="shared" si="69"/>
        <v>1</v>
      </c>
      <c r="S80" s="1" t="b">
        <f t="shared" si="70"/>
        <v>1</v>
      </c>
      <c r="T80" s="1" t="b">
        <f t="shared" si="71"/>
        <v>1</v>
      </c>
      <c r="U80" s="1" t="b">
        <f t="shared" si="72"/>
        <v>1</v>
      </c>
      <c r="W80" s="316" t="s">
        <v>458</v>
      </c>
      <c r="X80" s="108" t="s">
        <v>407</v>
      </c>
      <c r="Y80" s="105" t="s">
        <v>459</v>
      </c>
      <c r="Z80" s="410" t="s">
        <v>10</v>
      </c>
      <c r="AA80" s="344" t="s">
        <v>1782</v>
      </c>
      <c r="AB80" s="315">
        <v>23351</v>
      </c>
      <c r="AC80" s="345">
        <v>12</v>
      </c>
      <c r="AD80" s="245" t="s">
        <v>1859</v>
      </c>
      <c r="AE80" s="179" t="s">
        <v>2643</v>
      </c>
      <c r="AF80" s="179" t="s">
        <v>2476</v>
      </c>
      <c r="AH80" s="159" t="b">
        <f t="shared" si="73"/>
        <v>1</v>
      </c>
      <c r="AI80" s="1" t="b">
        <f t="shared" si="74"/>
        <v>1</v>
      </c>
      <c r="AJ80" s="1" t="b">
        <f t="shared" si="75"/>
        <v>1</v>
      </c>
      <c r="AK80" s="1" t="b">
        <f t="shared" si="76"/>
        <v>1</v>
      </c>
      <c r="AL80" s="1" t="b">
        <f t="shared" si="77"/>
        <v>1</v>
      </c>
      <c r="AM80" s="1" t="b">
        <f t="shared" si="78"/>
        <v>1</v>
      </c>
      <c r="AN80" s="1" t="b">
        <f t="shared" si="79"/>
        <v>1</v>
      </c>
      <c r="AO80" s="1" t="b">
        <f t="shared" si="80"/>
        <v>1</v>
      </c>
      <c r="AP80" s="1" t="b">
        <f t="shared" si="81"/>
        <v>1</v>
      </c>
      <c r="AQ80" s="1" t="b">
        <f t="shared" si="82"/>
        <v>1</v>
      </c>
      <c r="AS80" s="316" t="s">
        <v>458</v>
      </c>
      <c r="AT80" s="108" t="s">
        <v>407</v>
      </c>
      <c r="AU80" s="105" t="s">
        <v>459</v>
      </c>
      <c r="AV80" s="410" t="s">
        <v>10</v>
      </c>
      <c r="AW80" s="344" t="s">
        <v>1782</v>
      </c>
      <c r="AX80" s="315">
        <v>23351</v>
      </c>
      <c r="AY80" s="345">
        <v>12</v>
      </c>
      <c r="AZ80" s="245" t="s">
        <v>1859</v>
      </c>
      <c r="BA80" s="179" t="s">
        <v>2643</v>
      </c>
      <c r="BB80" s="179" t="s">
        <v>2476</v>
      </c>
    </row>
    <row r="81" spans="1:54" ht="15.75">
      <c r="A81" s="316" t="s">
        <v>460</v>
      </c>
      <c r="B81" s="108" t="s">
        <v>419</v>
      </c>
      <c r="C81" s="108" t="s">
        <v>327</v>
      </c>
      <c r="D81" s="410" t="s">
        <v>3</v>
      </c>
      <c r="E81" s="344" t="s">
        <v>1782</v>
      </c>
      <c r="F81" s="315">
        <v>15013</v>
      </c>
      <c r="G81" s="345">
        <v>7</v>
      </c>
      <c r="H81" s="245" t="s">
        <v>1858</v>
      </c>
      <c r="I81" s="179" t="s">
        <v>2643</v>
      </c>
      <c r="J81" s="179" t="s">
        <v>2577</v>
      </c>
      <c r="K81" s="158">
        <v>81</v>
      </c>
      <c r="L81" s="1" t="b">
        <f t="shared" si="63"/>
        <v>1</v>
      </c>
      <c r="M81" s="1" t="b">
        <f t="shared" si="64"/>
        <v>1</v>
      </c>
      <c r="N81" s="1" t="b">
        <f t="shared" si="65"/>
        <v>1</v>
      </c>
      <c r="O81" s="1" t="b">
        <f t="shared" si="66"/>
        <v>1</v>
      </c>
      <c r="P81" s="1" t="b">
        <f t="shared" si="67"/>
        <v>1</v>
      </c>
      <c r="Q81" s="1" t="b">
        <f t="shared" si="68"/>
        <v>1</v>
      </c>
      <c r="R81" s="1" t="b">
        <f t="shared" si="69"/>
        <v>1</v>
      </c>
      <c r="S81" s="1" t="b">
        <f t="shared" si="70"/>
        <v>1</v>
      </c>
      <c r="T81" s="1" t="b">
        <f t="shared" si="71"/>
        <v>1</v>
      </c>
      <c r="U81" s="1" t="b">
        <f t="shared" si="72"/>
        <v>1</v>
      </c>
      <c r="W81" s="316" t="s">
        <v>460</v>
      </c>
      <c r="X81" s="108" t="s">
        <v>419</v>
      </c>
      <c r="Y81" s="108" t="s">
        <v>327</v>
      </c>
      <c r="Z81" s="410" t="s">
        <v>3</v>
      </c>
      <c r="AA81" s="344" t="s">
        <v>1782</v>
      </c>
      <c r="AB81" s="315">
        <v>15013</v>
      </c>
      <c r="AC81" s="345">
        <v>7</v>
      </c>
      <c r="AD81" s="245" t="s">
        <v>1858</v>
      </c>
      <c r="AE81" s="179" t="s">
        <v>2643</v>
      </c>
      <c r="AF81" s="179" t="s">
        <v>2577</v>
      </c>
      <c r="AH81" s="159" t="b">
        <f t="shared" si="73"/>
        <v>1</v>
      </c>
      <c r="AI81" s="1" t="b">
        <f t="shared" si="74"/>
        <v>1</v>
      </c>
      <c r="AJ81" s="1" t="b">
        <f t="shared" si="75"/>
        <v>1</v>
      </c>
      <c r="AK81" s="1" t="b">
        <f t="shared" si="76"/>
        <v>1</v>
      </c>
      <c r="AL81" s="1" t="b">
        <f t="shared" si="77"/>
        <v>1</v>
      </c>
      <c r="AM81" s="1" t="b">
        <f t="shared" si="78"/>
        <v>1</v>
      </c>
      <c r="AN81" s="1" t="b">
        <f t="shared" si="79"/>
        <v>1</v>
      </c>
      <c r="AO81" s="1" t="b">
        <f t="shared" si="80"/>
        <v>1</v>
      </c>
      <c r="AP81" s="1" t="b">
        <f t="shared" si="81"/>
        <v>1</v>
      </c>
      <c r="AQ81" s="1" t="b">
        <f t="shared" si="82"/>
        <v>1</v>
      </c>
      <c r="AS81" s="316" t="s">
        <v>460</v>
      </c>
      <c r="AT81" s="108" t="s">
        <v>419</v>
      </c>
      <c r="AU81" s="108" t="s">
        <v>327</v>
      </c>
      <c r="AV81" s="410" t="s">
        <v>3</v>
      </c>
      <c r="AW81" s="344" t="s">
        <v>1782</v>
      </c>
      <c r="AX81" s="315">
        <v>15013</v>
      </c>
      <c r="AY81" s="345">
        <v>7</v>
      </c>
      <c r="AZ81" s="245" t="s">
        <v>1858</v>
      </c>
      <c r="BA81" s="179" t="s">
        <v>2643</v>
      </c>
      <c r="BB81" s="179" t="s">
        <v>2577</v>
      </c>
    </row>
    <row r="82" spans="1:54" ht="15.75">
      <c r="A82" s="316" t="s">
        <v>461</v>
      </c>
      <c r="B82" s="108" t="s">
        <v>462</v>
      </c>
      <c r="C82" s="108" t="s">
        <v>463</v>
      </c>
      <c r="D82" s="410" t="s">
        <v>3</v>
      </c>
      <c r="E82" s="344" t="s">
        <v>1782</v>
      </c>
      <c r="F82" s="315">
        <v>13665</v>
      </c>
      <c r="G82" s="345">
        <v>6</v>
      </c>
      <c r="H82" s="245" t="s">
        <v>1857</v>
      </c>
      <c r="I82" s="179" t="s">
        <v>2643</v>
      </c>
      <c r="J82" s="179" t="s">
        <v>2577</v>
      </c>
      <c r="K82" s="158">
        <v>82</v>
      </c>
      <c r="L82" s="1" t="b">
        <f t="shared" si="63"/>
        <v>1</v>
      </c>
      <c r="M82" s="1" t="b">
        <f t="shared" si="64"/>
        <v>1</v>
      </c>
      <c r="N82" s="1" t="b">
        <f t="shared" si="65"/>
        <v>1</v>
      </c>
      <c r="O82" s="1" t="b">
        <f t="shared" si="66"/>
        <v>1</v>
      </c>
      <c r="P82" s="1" t="b">
        <f t="shared" si="67"/>
        <v>1</v>
      </c>
      <c r="Q82" s="1" t="b">
        <f t="shared" si="68"/>
        <v>1</v>
      </c>
      <c r="R82" s="1" t="b">
        <f t="shared" si="69"/>
        <v>1</v>
      </c>
      <c r="S82" s="1" t="b">
        <f t="shared" si="70"/>
        <v>1</v>
      </c>
      <c r="T82" s="1" t="b">
        <f t="shared" si="71"/>
        <v>1</v>
      </c>
      <c r="U82" s="1" t="b">
        <f t="shared" si="72"/>
        <v>1</v>
      </c>
      <c r="W82" s="316" t="s">
        <v>461</v>
      </c>
      <c r="X82" s="108" t="s">
        <v>462</v>
      </c>
      <c r="Y82" s="108" t="s">
        <v>463</v>
      </c>
      <c r="Z82" s="410" t="s">
        <v>3</v>
      </c>
      <c r="AA82" s="344" t="s">
        <v>1782</v>
      </c>
      <c r="AB82" s="315">
        <v>13665</v>
      </c>
      <c r="AC82" s="345">
        <v>6</v>
      </c>
      <c r="AD82" s="245" t="s">
        <v>1857</v>
      </c>
      <c r="AE82" s="179" t="s">
        <v>2643</v>
      </c>
      <c r="AF82" s="179" t="s">
        <v>2577</v>
      </c>
      <c r="AH82" s="159" t="b">
        <f t="shared" si="73"/>
        <v>1</v>
      </c>
      <c r="AI82" s="1" t="b">
        <f t="shared" si="74"/>
        <v>1</v>
      </c>
      <c r="AJ82" s="1" t="b">
        <f t="shared" si="75"/>
        <v>1</v>
      </c>
      <c r="AK82" s="1" t="b">
        <f t="shared" si="76"/>
        <v>1</v>
      </c>
      <c r="AL82" s="1" t="b">
        <f t="shared" si="77"/>
        <v>1</v>
      </c>
      <c r="AM82" s="1" t="b">
        <f t="shared" si="78"/>
        <v>1</v>
      </c>
      <c r="AN82" s="1" t="b">
        <f t="shared" si="79"/>
        <v>1</v>
      </c>
      <c r="AO82" s="1" t="b">
        <f t="shared" si="80"/>
        <v>1</v>
      </c>
      <c r="AP82" s="1" t="b">
        <f t="shared" si="81"/>
        <v>1</v>
      </c>
      <c r="AQ82" s="1" t="b">
        <f t="shared" si="82"/>
        <v>1</v>
      </c>
      <c r="AS82" s="316" t="s">
        <v>461</v>
      </c>
      <c r="AT82" s="108" t="s">
        <v>462</v>
      </c>
      <c r="AU82" s="108" t="s">
        <v>463</v>
      </c>
      <c r="AV82" s="410" t="s">
        <v>3</v>
      </c>
      <c r="AW82" s="344" t="s">
        <v>1782</v>
      </c>
      <c r="AX82" s="315">
        <v>13665</v>
      </c>
      <c r="AY82" s="345">
        <v>6</v>
      </c>
      <c r="AZ82" s="245" t="s">
        <v>1857</v>
      </c>
      <c r="BA82" s="179" t="s">
        <v>2643</v>
      </c>
      <c r="BB82" s="179" t="s">
        <v>2577</v>
      </c>
    </row>
    <row r="83" spans="1:54" ht="15.75">
      <c r="A83" s="316" t="s">
        <v>464</v>
      </c>
      <c r="B83" s="108" t="s">
        <v>462</v>
      </c>
      <c r="C83" s="108" t="s">
        <v>405</v>
      </c>
      <c r="D83" s="410" t="s">
        <v>10</v>
      </c>
      <c r="E83" s="344" t="s">
        <v>1782</v>
      </c>
      <c r="F83" s="315">
        <v>15656</v>
      </c>
      <c r="G83" s="345">
        <v>7</v>
      </c>
      <c r="H83" s="245" t="s">
        <v>1858</v>
      </c>
      <c r="I83" s="179" t="s">
        <v>2643</v>
      </c>
      <c r="J83" s="179" t="s">
        <v>2525</v>
      </c>
      <c r="K83" s="158">
        <v>83</v>
      </c>
      <c r="L83" s="1" t="b">
        <f t="shared" si="63"/>
        <v>1</v>
      </c>
      <c r="M83" s="1" t="b">
        <f t="shared" si="64"/>
        <v>1</v>
      </c>
      <c r="N83" s="1" t="b">
        <f t="shared" si="65"/>
        <v>1</v>
      </c>
      <c r="O83" s="1" t="b">
        <f t="shared" si="66"/>
        <v>1</v>
      </c>
      <c r="P83" s="1" t="b">
        <f t="shared" si="67"/>
        <v>1</v>
      </c>
      <c r="Q83" s="1" t="b">
        <f t="shared" si="68"/>
        <v>1</v>
      </c>
      <c r="R83" s="1" t="b">
        <f t="shared" si="69"/>
        <v>1</v>
      </c>
      <c r="S83" s="1" t="b">
        <f t="shared" si="70"/>
        <v>1</v>
      </c>
      <c r="T83" s="1" t="b">
        <f t="shared" si="71"/>
        <v>1</v>
      </c>
      <c r="U83" s="1" t="b">
        <f t="shared" si="72"/>
        <v>1</v>
      </c>
      <c r="W83" s="316" t="s">
        <v>464</v>
      </c>
      <c r="X83" s="108" t="s">
        <v>462</v>
      </c>
      <c r="Y83" s="108" t="s">
        <v>405</v>
      </c>
      <c r="Z83" s="410" t="s">
        <v>10</v>
      </c>
      <c r="AA83" s="344" t="s">
        <v>1782</v>
      </c>
      <c r="AB83" s="315">
        <v>15656</v>
      </c>
      <c r="AC83" s="345">
        <v>7</v>
      </c>
      <c r="AD83" s="245" t="s">
        <v>1858</v>
      </c>
      <c r="AE83" s="179" t="s">
        <v>2643</v>
      </c>
      <c r="AF83" s="179" t="s">
        <v>2525</v>
      </c>
      <c r="AH83" s="159" t="b">
        <f t="shared" si="73"/>
        <v>1</v>
      </c>
      <c r="AI83" s="1" t="b">
        <f t="shared" si="74"/>
        <v>1</v>
      </c>
      <c r="AJ83" s="1" t="b">
        <f t="shared" si="75"/>
        <v>1</v>
      </c>
      <c r="AK83" s="1" t="b">
        <f t="shared" si="76"/>
        <v>1</v>
      </c>
      <c r="AL83" s="1" t="b">
        <f t="shared" si="77"/>
        <v>1</v>
      </c>
      <c r="AM83" s="1" t="b">
        <f t="shared" si="78"/>
        <v>1</v>
      </c>
      <c r="AN83" s="1" t="b">
        <f t="shared" si="79"/>
        <v>1</v>
      </c>
      <c r="AO83" s="1" t="b">
        <f t="shared" si="80"/>
        <v>1</v>
      </c>
      <c r="AP83" s="1" t="b">
        <f t="shared" si="81"/>
        <v>1</v>
      </c>
      <c r="AQ83" s="1" t="b">
        <f t="shared" si="82"/>
        <v>1</v>
      </c>
      <c r="AS83" s="316" t="s">
        <v>464</v>
      </c>
      <c r="AT83" s="108" t="s">
        <v>462</v>
      </c>
      <c r="AU83" s="108" t="s">
        <v>405</v>
      </c>
      <c r="AV83" s="410" t="s">
        <v>10</v>
      </c>
      <c r="AW83" s="344" t="s">
        <v>1782</v>
      </c>
      <c r="AX83" s="315">
        <v>15656</v>
      </c>
      <c r="AY83" s="345">
        <v>7</v>
      </c>
      <c r="AZ83" s="245" t="s">
        <v>1858</v>
      </c>
      <c r="BA83" s="179" t="s">
        <v>2643</v>
      </c>
      <c r="BB83" s="179" t="s">
        <v>2525</v>
      </c>
    </row>
    <row r="84" spans="1:54" ht="15.75">
      <c r="A84" s="316" t="s">
        <v>468</v>
      </c>
      <c r="B84" s="108" t="s">
        <v>469</v>
      </c>
      <c r="C84" s="108" t="s">
        <v>470</v>
      </c>
      <c r="D84" s="411" t="s">
        <v>3</v>
      </c>
      <c r="E84" s="344" t="s">
        <v>1782</v>
      </c>
      <c r="F84" s="315">
        <v>17774</v>
      </c>
      <c r="G84" s="345">
        <v>1</v>
      </c>
      <c r="H84" s="245" t="s">
        <v>2062</v>
      </c>
      <c r="I84" s="179" t="s">
        <v>2643</v>
      </c>
      <c r="J84" s="179" t="s">
        <v>2525</v>
      </c>
      <c r="K84" s="158">
        <v>84</v>
      </c>
      <c r="L84" s="1" t="b">
        <f t="shared" si="63"/>
        <v>1</v>
      </c>
      <c r="M84" s="1" t="b">
        <f t="shared" si="64"/>
        <v>1</v>
      </c>
      <c r="N84" s="1" t="b">
        <f t="shared" si="65"/>
        <v>1</v>
      </c>
      <c r="O84" s="1" t="b">
        <f t="shared" si="66"/>
        <v>1</v>
      </c>
      <c r="P84" s="1" t="b">
        <f t="shared" si="67"/>
        <v>1</v>
      </c>
      <c r="Q84" s="1" t="b">
        <f t="shared" si="68"/>
        <v>1</v>
      </c>
      <c r="R84" s="1" t="b">
        <f t="shared" si="69"/>
        <v>1</v>
      </c>
      <c r="S84" s="1" t="b">
        <f t="shared" si="70"/>
        <v>1</v>
      </c>
      <c r="T84" s="1" t="b">
        <f t="shared" si="71"/>
        <v>1</v>
      </c>
      <c r="U84" s="1" t="b">
        <f t="shared" si="72"/>
        <v>1</v>
      </c>
      <c r="W84" s="316" t="s">
        <v>468</v>
      </c>
      <c r="X84" s="108" t="s">
        <v>469</v>
      </c>
      <c r="Y84" s="108" t="s">
        <v>470</v>
      </c>
      <c r="Z84" s="411" t="s">
        <v>3</v>
      </c>
      <c r="AA84" s="344" t="s">
        <v>1782</v>
      </c>
      <c r="AB84" s="315">
        <v>17774</v>
      </c>
      <c r="AC84" s="345">
        <v>1</v>
      </c>
      <c r="AD84" s="245" t="s">
        <v>2062</v>
      </c>
      <c r="AE84" s="179" t="s">
        <v>2643</v>
      </c>
      <c r="AF84" s="179" t="s">
        <v>2525</v>
      </c>
      <c r="AH84" s="159" t="b">
        <f t="shared" si="73"/>
        <v>1</v>
      </c>
      <c r="AI84" s="1" t="b">
        <f t="shared" si="74"/>
        <v>1</v>
      </c>
      <c r="AJ84" s="1" t="b">
        <f t="shared" si="75"/>
        <v>1</v>
      </c>
      <c r="AK84" s="1" t="b">
        <f t="shared" si="76"/>
        <v>1</v>
      </c>
      <c r="AL84" s="1" t="b">
        <f t="shared" si="77"/>
        <v>1</v>
      </c>
      <c r="AM84" s="1" t="b">
        <f t="shared" si="78"/>
        <v>1</v>
      </c>
      <c r="AN84" s="1" t="b">
        <f t="shared" si="79"/>
        <v>1</v>
      </c>
      <c r="AO84" s="1" t="b">
        <f t="shared" si="80"/>
        <v>1</v>
      </c>
      <c r="AP84" s="1" t="b">
        <f t="shared" si="81"/>
        <v>1</v>
      </c>
      <c r="AQ84" s="1" t="b">
        <f t="shared" si="82"/>
        <v>1</v>
      </c>
      <c r="AS84" s="316" t="s">
        <v>468</v>
      </c>
      <c r="AT84" s="108" t="s">
        <v>469</v>
      </c>
      <c r="AU84" s="108" t="s">
        <v>470</v>
      </c>
      <c r="AV84" s="411" t="s">
        <v>3</v>
      </c>
      <c r="AW84" s="344" t="s">
        <v>1782</v>
      </c>
      <c r="AX84" s="315">
        <v>17774</v>
      </c>
      <c r="AY84" s="345">
        <v>1</v>
      </c>
      <c r="AZ84" s="245" t="s">
        <v>2062</v>
      </c>
      <c r="BA84" s="179" t="s">
        <v>2643</v>
      </c>
      <c r="BB84" s="179" t="s">
        <v>2525</v>
      </c>
    </row>
    <row r="85" spans="1:54" ht="15">
      <c r="A85" s="448" t="s">
        <v>1464</v>
      </c>
      <c r="B85" s="372" t="s">
        <v>2659</v>
      </c>
      <c r="C85" s="372" t="s">
        <v>2660</v>
      </c>
      <c r="D85" s="412" t="s">
        <v>3</v>
      </c>
      <c r="E85" s="372" t="s">
        <v>1782</v>
      </c>
      <c r="F85" s="413">
        <v>32446</v>
      </c>
      <c r="G85" s="447">
        <v>12</v>
      </c>
      <c r="H85" s="371" t="s">
        <v>1859</v>
      </c>
      <c r="I85" s="179" t="s">
        <v>2643</v>
      </c>
      <c r="J85" s="372" t="s">
        <v>2476</v>
      </c>
      <c r="K85" s="158">
        <v>85</v>
      </c>
      <c r="L85" s="1" t="b">
        <f t="shared" si="63"/>
        <v>1</v>
      </c>
      <c r="M85" s="1" t="b">
        <f t="shared" si="64"/>
        <v>1</v>
      </c>
      <c r="N85" s="1" t="b">
        <f t="shared" si="65"/>
        <v>1</v>
      </c>
      <c r="O85" s="1" t="b">
        <f t="shared" si="66"/>
        <v>1</v>
      </c>
      <c r="P85" s="1" t="b">
        <f t="shared" si="67"/>
        <v>1</v>
      </c>
      <c r="Q85" s="1" t="b">
        <f t="shared" si="68"/>
        <v>1</v>
      </c>
      <c r="R85" s="1" t="b">
        <f t="shared" si="69"/>
        <v>1</v>
      </c>
      <c r="S85" s="1" t="b">
        <f t="shared" si="70"/>
        <v>1</v>
      </c>
      <c r="T85" s="1" t="b">
        <f t="shared" si="71"/>
        <v>1</v>
      </c>
      <c r="U85" s="1" t="b">
        <f t="shared" si="72"/>
        <v>1</v>
      </c>
      <c r="W85" s="448" t="s">
        <v>1464</v>
      </c>
      <c r="X85" s="372" t="s">
        <v>2659</v>
      </c>
      <c r="Y85" s="372" t="s">
        <v>2660</v>
      </c>
      <c r="Z85" s="412" t="s">
        <v>3</v>
      </c>
      <c r="AA85" s="372" t="s">
        <v>1782</v>
      </c>
      <c r="AB85" s="413">
        <v>32446</v>
      </c>
      <c r="AC85" s="447">
        <v>12</v>
      </c>
      <c r="AD85" s="371" t="s">
        <v>1859</v>
      </c>
      <c r="AE85" s="179" t="s">
        <v>2643</v>
      </c>
      <c r="AF85" s="372" t="s">
        <v>2476</v>
      </c>
      <c r="AH85" s="159" t="b">
        <f t="shared" si="73"/>
        <v>1</v>
      </c>
      <c r="AI85" s="1" t="b">
        <f t="shared" si="74"/>
        <v>1</v>
      </c>
      <c r="AJ85" s="1" t="b">
        <f t="shared" si="75"/>
        <v>1</v>
      </c>
      <c r="AK85" s="1" t="b">
        <f t="shared" si="76"/>
        <v>1</v>
      </c>
      <c r="AL85" s="1" t="b">
        <f t="shared" si="77"/>
        <v>1</v>
      </c>
      <c r="AM85" s="1" t="b">
        <f t="shared" si="78"/>
        <v>1</v>
      </c>
      <c r="AN85" s="1" t="b">
        <f t="shared" si="79"/>
        <v>1</v>
      </c>
      <c r="AO85" s="1" t="b">
        <f t="shared" si="80"/>
        <v>1</v>
      </c>
      <c r="AP85" s="1" t="b">
        <f t="shared" si="81"/>
        <v>1</v>
      </c>
      <c r="AQ85" s="1" t="b">
        <f t="shared" si="82"/>
        <v>1</v>
      </c>
      <c r="AS85" s="448" t="s">
        <v>1464</v>
      </c>
      <c r="AT85" s="372" t="s">
        <v>2659</v>
      </c>
      <c r="AU85" s="372" t="s">
        <v>2660</v>
      </c>
      <c r="AV85" s="412" t="s">
        <v>3</v>
      </c>
      <c r="AW85" s="372" t="s">
        <v>1782</v>
      </c>
      <c r="AX85" s="413">
        <v>32446</v>
      </c>
      <c r="AY85" s="447">
        <v>12</v>
      </c>
      <c r="AZ85" s="371" t="s">
        <v>1859</v>
      </c>
      <c r="BA85" s="179" t="s">
        <v>2643</v>
      </c>
      <c r="BB85" s="372" t="s">
        <v>2476</v>
      </c>
    </row>
    <row r="86" spans="1:54" ht="15.75">
      <c r="A86" s="316" t="s">
        <v>1465</v>
      </c>
      <c r="B86" s="179" t="s">
        <v>2661</v>
      </c>
      <c r="C86" s="179" t="s">
        <v>2641</v>
      </c>
      <c r="D86" s="409" t="s">
        <v>10</v>
      </c>
      <c r="E86" s="344" t="s">
        <v>1782</v>
      </c>
      <c r="F86" s="315">
        <v>21451</v>
      </c>
      <c r="G86" s="345">
        <v>12</v>
      </c>
      <c r="H86" s="245" t="s">
        <v>1859</v>
      </c>
      <c r="I86" s="179" t="s">
        <v>2643</v>
      </c>
      <c r="J86" s="179" t="s">
        <v>2476</v>
      </c>
      <c r="K86" s="158">
        <v>86</v>
      </c>
      <c r="L86" s="1" t="b">
        <f t="shared" si="63"/>
        <v>1</v>
      </c>
      <c r="M86" s="1" t="b">
        <f t="shared" si="64"/>
        <v>1</v>
      </c>
      <c r="N86" s="1" t="b">
        <f t="shared" si="65"/>
        <v>1</v>
      </c>
      <c r="O86" s="1" t="b">
        <f t="shared" si="66"/>
        <v>1</v>
      </c>
      <c r="P86" s="1" t="b">
        <f t="shared" si="67"/>
        <v>1</v>
      </c>
      <c r="Q86" s="1" t="b">
        <f t="shared" si="68"/>
        <v>1</v>
      </c>
      <c r="R86" s="1" t="b">
        <f t="shared" si="69"/>
        <v>1</v>
      </c>
      <c r="S86" s="1" t="b">
        <f t="shared" si="70"/>
        <v>1</v>
      </c>
      <c r="T86" s="1" t="b">
        <f t="shared" si="71"/>
        <v>1</v>
      </c>
      <c r="U86" s="1" t="b">
        <f t="shared" si="72"/>
        <v>1</v>
      </c>
      <c r="W86" s="316" t="s">
        <v>1465</v>
      </c>
      <c r="X86" s="179" t="s">
        <v>2661</v>
      </c>
      <c r="Y86" s="179" t="s">
        <v>2641</v>
      </c>
      <c r="Z86" s="409" t="s">
        <v>10</v>
      </c>
      <c r="AA86" s="344" t="s">
        <v>1782</v>
      </c>
      <c r="AB86" s="315">
        <v>21451</v>
      </c>
      <c r="AC86" s="345">
        <v>12</v>
      </c>
      <c r="AD86" s="245" t="s">
        <v>1859</v>
      </c>
      <c r="AE86" s="179" t="s">
        <v>2643</v>
      </c>
      <c r="AF86" s="179" t="s">
        <v>2476</v>
      </c>
      <c r="AH86" s="159" t="b">
        <f t="shared" si="73"/>
        <v>1</v>
      </c>
      <c r="AI86" s="1" t="b">
        <f t="shared" si="74"/>
        <v>1</v>
      </c>
      <c r="AJ86" s="1" t="b">
        <f t="shared" si="75"/>
        <v>1</v>
      </c>
      <c r="AK86" s="1" t="b">
        <f t="shared" si="76"/>
        <v>1</v>
      </c>
      <c r="AL86" s="1" t="b">
        <f t="shared" si="77"/>
        <v>1</v>
      </c>
      <c r="AM86" s="1" t="b">
        <f t="shared" si="78"/>
        <v>1</v>
      </c>
      <c r="AN86" s="1" t="b">
        <f t="shared" si="79"/>
        <v>1</v>
      </c>
      <c r="AO86" s="1" t="b">
        <f t="shared" si="80"/>
        <v>1</v>
      </c>
      <c r="AP86" s="1" t="b">
        <f t="shared" si="81"/>
        <v>1</v>
      </c>
      <c r="AQ86" s="1" t="b">
        <f t="shared" si="82"/>
        <v>1</v>
      </c>
      <c r="AS86" s="316" t="s">
        <v>1465</v>
      </c>
      <c r="AT86" s="179" t="s">
        <v>2661</v>
      </c>
      <c r="AU86" s="179" t="s">
        <v>2641</v>
      </c>
      <c r="AV86" s="409" t="s">
        <v>10</v>
      </c>
      <c r="AW86" s="344" t="s">
        <v>1782</v>
      </c>
      <c r="AX86" s="315">
        <v>21451</v>
      </c>
      <c r="AY86" s="345">
        <v>12</v>
      </c>
      <c r="AZ86" s="245" t="s">
        <v>1859</v>
      </c>
      <c r="BA86" s="179" t="s">
        <v>2643</v>
      </c>
      <c r="BB86" s="179" t="s">
        <v>2476</v>
      </c>
    </row>
    <row r="87" spans="1:54" ht="15.75">
      <c r="A87" s="316" t="s">
        <v>1466</v>
      </c>
      <c r="B87" s="108" t="s">
        <v>2662</v>
      </c>
      <c r="C87" s="108" t="s">
        <v>2663</v>
      </c>
      <c r="D87" s="409" t="s">
        <v>10</v>
      </c>
      <c r="E87" s="344" t="s">
        <v>1782</v>
      </c>
      <c r="F87" s="315">
        <v>22444</v>
      </c>
      <c r="G87" s="345">
        <v>12</v>
      </c>
      <c r="H87" s="245" t="s">
        <v>1859</v>
      </c>
      <c r="I87" s="179" t="s">
        <v>2643</v>
      </c>
      <c r="J87" s="179" t="s">
        <v>2476</v>
      </c>
      <c r="K87" s="158">
        <v>87</v>
      </c>
      <c r="L87" s="1" t="b">
        <f t="shared" si="63"/>
        <v>1</v>
      </c>
      <c r="M87" s="1" t="b">
        <f t="shared" si="64"/>
        <v>1</v>
      </c>
      <c r="N87" s="1" t="b">
        <f t="shared" si="65"/>
        <v>1</v>
      </c>
      <c r="O87" s="1" t="b">
        <f t="shared" si="66"/>
        <v>1</v>
      </c>
      <c r="P87" s="1" t="b">
        <f t="shared" si="67"/>
        <v>1</v>
      </c>
      <c r="Q87" s="1" t="b">
        <f t="shared" si="68"/>
        <v>1</v>
      </c>
      <c r="R87" s="1" t="b">
        <f t="shared" si="69"/>
        <v>1</v>
      </c>
      <c r="S87" s="1" t="b">
        <f t="shared" si="70"/>
        <v>1</v>
      </c>
      <c r="T87" s="1" t="b">
        <f t="shared" si="71"/>
        <v>1</v>
      </c>
      <c r="U87" s="1" t="b">
        <f t="shared" si="72"/>
        <v>1</v>
      </c>
      <c r="W87" s="316" t="s">
        <v>1466</v>
      </c>
      <c r="X87" s="108" t="s">
        <v>2662</v>
      </c>
      <c r="Y87" s="108" t="s">
        <v>2663</v>
      </c>
      <c r="Z87" s="409" t="s">
        <v>10</v>
      </c>
      <c r="AA87" s="344" t="s">
        <v>1782</v>
      </c>
      <c r="AB87" s="315">
        <v>22444</v>
      </c>
      <c r="AC87" s="345">
        <v>12</v>
      </c>
      <c r="AD87" s="245" t="s">
        <v>1859</v>
      </c>
      <c r="AE87" s="179" t="s">
        <v>2643</v>
      </c>
      <c r="AF87" s="179" t="s">
        <v>2476</v>
      </c>
      <c r="AH87" s="159" t="b">
        <f t="shared" si="73"/>
        <v>1</v>
      </c>
      <c r="AI87" s="1" t="b">
        <f t="shared" si="74"/>
        <v>1</v>
      </c>
      <c r="AJ87" s="1" t="b">
        <f t="shared" si="75"/>
        <v>1</v>
      </c>
      <c r="AK87" s="1" t="b">
        <f t="shared" si="76"/>
        <v>1</v>
      </c>
      <c r="AL87" s="1" t="b">
        <f t="shared" si="77"/>
        <v>1</v>
      </c>
      <c r="AM87" s="1" t="b">
        <f t="shared" si="78"/>
        <v>1</v>
      </c>
      <c r="AN87" s="1" t="b">
        <f t="shared" si="79"/>
        <v>1</v>
      </c>
      <c r="AO87" s="1" t="b">
        <f t="shared" si="80"/>
        <v>1</v>
      </c>
      <c r="AP87" s="1" t="b">
        <f t="shared" si="81"/>
        <v>1</v>
      </c>
      <c r="AQ87" s="1" t="b">
        <f t="shared" si="82"/>
        <v>1</v>
      </c>
      <c r="AS87" s="316" t="s">
        <v>1466</v>
      </c>
      <c r="AT87" s="108" t="s">
        <v>2662</v>
      </c>
      <c r="AU87" s="108" t="s">
        <v>2663</v>
      </c>
      <c r="AV87" s="409" t="s">
        <v>10</v>
      </c>
      <c r="AW87" s="344" t="s">
        <v>1782</v>
      </c>
      <c r="AX87" s="315">
        <v>22444</v>
      </c>
      <c r="AY87" s="345">
        <v>12</v>
      </c>
      <c r="AZ87" s="245" t="s">
        <v>1859</v>
      </c>
      <c r="BA87" s="179" t="s">
        <v>2643</v>
      </c>
      <c r="BB87" s="179" t="s">
        <v>2476</v>
      </c>
    </row>
    <row r="88" spans="1:54" ht="15.75">
      <c r="A88" s="316" t="s">
        <v>1468</v>
      </c>
      <c r="B88" s="105" t="s">
        <v>864</v>
      </c>
      <c r="C88" s="105" t="s">
        <v>2642</v>
      </c>
      <c r="D88" s="408" t="s">
        <v>3</v>
      </c>
      <c r="E88" s="344" t="s">
        <v>1782</v>
      </c>
      <c r="F88" s="315">
        <v>20468</v>
      </c>
      <c r="G88" s="345">
        <v>12</v>
      </c>
      <c r="H88" s="245" t="s">
        <v>1859</v>
      </c>
      <c r="I88" s="179" t="s">
        <v>2643</v>
      </c>
      <c r="J88" s="179" t="s">
        <v>2476</v>
      </c>
      <c r="K88" s="158">
        <v>88</v>
      </c>
      <c r="L88" s="1" t="b">
        <f t="shared" si="63"/>
        <v>1</v>
      </c>
      <c r="M88" s="1" t="b">
        <f t="shared" si="64"/>
        <v>1</v>
      </c>
      <c r="N88" s="1" t="b">
        <f t="shared" si="65"/>
        <v>1</v>
      </c>
      <c r="O88" s="1" t="b">
        <f t="shared" si="66"/>
        <v>1</v>
      </c>
      <c r="P88" s="1" t="b">
        <f t="shared" si="67"/>
        <v>1</v>
      </c>
      <c r="Q88" s="1" t="b">
        <f t="shared" si="68"/>
        <v>1</v>
      </c>
      <c r="R88" s="1" t="b">
        <f t="shared" si="69"/>
        <v>1</v>
      </c>
      <c r="S88" s="1" t="b">
        <f t="shared" si="70"/>
        <v>1</v>
      </c>
      <c r="T88" s="1" t="b">
        <f t="shared" si="71"/>
        <v>1</v>
      </c>
      <c r="U88" s="1" t="b">
        <f t="shared" si="72"/>
        <v>1</v>
      </c>
      <c r="W88" s="316" t="s">
        <v>1468</v>
      </c>
      <c r="X88" s="105" t="s">
        <v>864</v>
      </c>
      <c r="Y88" s="105" t="s">
        <v>2642</v>
      </c>
      <c r="Z88" s="408" t="s">
        <v>3</v>
      </c>
      <c r="AA88" s="344" t="s">
        <v>1782</v>
      </c>
      <c r="AB88" s="315">
        <v>20468</v>
      </c>
      <c r="AC88" s="345">
        <v>12</v>
      </c>
      <c r="AD88" s="245" t="s">
        <v>1859</v>
      </c>
      <c r="AE88" s="179" t="s">
        <v>2643</v>
      </c>
      <c r="AF88" s="179" t="s">
        <v>2476</v>
      </c>
      <c r="AH88" s="159" t="b">
        <f t="shared" si="73"/>
        <v>1</v>
      </c>
      <c r="AI88" s="1" t="b">
        <f t="shared" si="74"/>
        <v>1</v>
      </c>
      <c r="AJ88" s="1" t="b">
        <f t="shared" si="75"/>
        <v>1</v>
      </c>
      <c r="AK88" s="1" t="b">
        <f t="shared" si="76"/>
        <v>1</v>
      </c>
      <c r="AL88" s="1" t="b">
        <f t="shared" si="77"/>
        <v>1</v>
      </c>
      <c r="AM88" s="1" t="b">
        <f t="shared" si="78"/>
        <v>1</v>
      </c>
      <c r="AN88" s="1" t="b">
        <f t="shared" si="79"/>
        <v>1</v>
      </c>
      <c r="AO88" s="1" t="b">
        <f t="shared" si="80"/>
        <v>1</v>
      </c>
      <c r="AP88" s="1" t="b">
        <f t="shared" si="81"/>
        <v>1</v>
      </c>
      <c r="AQ88" s="1" t="b">
        <f t="shared" si="82"/>
        <v>1</v>
      </c>
      <c r="AS88" s="316" t="s">
        <v>1468</v>
      </c>
      <c r="AT88" s="105" t="s">
        <v>864</v>
      </c>
      <c r="AU88" s="105" t="s">
        <v>2642</v>
      </c>
      <c r="AV88" s="408" t="s">
        <v>3</v>
      </c>
      <c r="AW88" s="344" t="s">
        <v>1782</v>
      </c>
      <c r="AX88" s="315">
        <v>20468</v>
      </c>
      <c r="AY88" s="345">
        <v>12</v>
      </c>
      <c r="AZ88" s="245" t="s">
        <v>1859</v>
      </c>
      <c r="BA88" s="179" t="s">
        <v>2643</v>
      </c>
      <c r="BB88" s="179" t="s">
        <v>2476</v>
      </c>
    </row>
    <row r="89" spans="1:54" ht="15.75">
      <c r="A89" s="316" t="s">
        <v>2204</v>
      </c>
      <c r="B89" s="106" t="s">
        <v>805</v>
      </c>
      <c r="C89" s="106" t="s">
        <v>2205</v>
      </c>
      <c r="D89" s="408" t="s">
        <v>3</v>
      </c>
      <c r="E89" s="344" t="s">
        <v>1782</v>
      </c>
      <c r="F89" s="315">
        <v>14088</v>
      </c>
      <c r="G89" s="345">
        <v>9</v>
      </c>
      <c r="H89" s="245" t="s">
        <v>1858</v>
      </c>
      <c r="I89" s="179" t="s">
        <v>2643</v>
      </c>
      <c r="J89" s="179" t="s">
        <v>2577</v>
      </c>
      <c r="K89" s="158">
        <v>89</v>
      </c>
      <c r="L89" s="1" t="b">
        <f t="shared" si="63"/>
        <v>1</v>
      </c>
      <c r="M89" s="1" t="b">
        <f t="shared" si="64"/>
        <v>1</v>
      </c>
      <c r="N89" s="1" t="b">
        <f t="shared" si="65"/>
        <v>1</v>
      </c>
      <c r="O89" s="1" t="b">
        <f t="shared" si="66"/>
        <v>1</v>
      </c>
      <c r="P89" s="1" t="b">
        <f t="shared" si="67"/>
        <v>1</v>
      </c>
      <c r="Q89" s="1" t="b">
        <f t="shared" si="68"/>
        <v>1</v>
      </c>
      <c r="R89" s="1" t="b">
        <f t="shared" si="69"/>
        <v>1</v>
      </c>
      <c r="S89" s="1" t="b">
        <f t="shared" si="70"/>
        <v>1</v>
      </c>
      <c r="T89" s="1" t="b">
        <f t="shared" si="71"/>
        <v>1</v>
      </c>
      <c r="U89" s="1" t="b">
        <f t="shared" si="72"/>
        <v>1</v>
      </c>
      <c r="W89" s="316" t="s">
        <v>2204</v>
      </c>
      <c r="X89" s="106" t="s">
        <v>805</v>
      </c>
      <c r="Y89" s="106" t="s">
        <v>2205</v>
      </c>
      <c r="Z89" s="408" t="s">
        <v>3</v>
      </c>
      <c r="AA89" s="344" t="s">
        <v>1782</v>
      </c>
      <c r="AB89" s="315">
        <v>14088</v>
      </c>
      <c r="AC89" s="345">
        <v>9</v>
      </c>
      <c r="AD89" s="245" t="s">
        <v>1858</v>
      </c>
      <c r="AE89" s="179" t="s">
        <v>2643</v>
      </c>
      <c r="AF89" s="179" t="s">
        <v>2577</v>
      </c>
      <c r="AH89" s="159" t="b">
        <f t="shared" si="73"/>
        <v>1</v>
      </c>
      <c r="AI89" s="1" t="b">
        <f t="shared" si="74"/>
        <v>1</v>
      </c>
      <c r="AJ89" s="1" t="b">
        <f t="shared" si="75"/>
        <v>1</v>
      </c>
      <c r="AK89" s="1" t="b">
        <f t="shared" si="76"/>
        <v>1</v>
      </c>
      <c r="AL89" s="1" t="b">
        <f t="shared" si="77"/>
        <v>1</v>
      </c>
      <c r="AM89" s="1" t="b">
        <f t="shared" si="78"/>
        <v>1</v>
      </c>
      <c r="AN89" s="1" t="b">
        <f t="shared" si="79"/>
        <v>1</v>
      </c>
      <c r="AO89" s="1" t="b">
        <f t="shared" si="80"/>
        <v>1</v>
      </c>
      <c r="AP89" s="1" t="b">
        <f t="shared" si="81"/>
        <v>1</v>
      </c>
      <c r="AQ89" s="1" t="b">
        <f t="shared" si="82"/>
        <v>1</v>
      </c>
      <c r="AS89" s="316" t="s">
        <v>2204</v>
      </c>
      <c r="AT89" s="106" t="s">
        <v>805</v>
      </c>
      <c r="AU89" s="106" t="s">
        <v>2205</v>
      </c>
      <c r="AV89" s="408" t="s">
        <v>3</v>
      </c>
      <c r="AW89" s="344" t="s">
        <v>1782</v>
      </c>
      <c r="AX89" s="315">
        <v>14088</v>
      </c>
      <c r="AY89" s="345">
        <v>9</v>
      </c>
      <c r="AZ89" s="245" t="s">
        <v>1858</v>
      </c>
      <c r="BA89" s="179" t="s">
        <v>2643</v>
      </c>
      <c r="BB89" s="179" t="s">
        <v>2577</v>
      </c>
    </row>
    <row r="90" spans="1:54" ht="15.75">
      <c r="A90" s="316" t="s">
        <v>1102</v>
      </c>
      <c r="B90" s="106" t="s">
        <v>2063</v>
      </c>
      <c r="C90" s="105" t="s">
        <v>2064</v>
      </c>
      <c r="D90" s="291" t="s">
        <v>3</v>
      </c>
      <c r="E90" s="344" t="s">
        <v>1782</v>
      </c>
      <c r="F90" s="315">
        <v>15766</v>
      </c>
      <c r="G90" s="345">
        <v>9</v>
      </c>
      <c r="H90" s="245" t="s">
        <v>1858</v>
      </c>
      <c r="I90" s="179" t="s">
        <v>2643</v>
      </c>
      <c r="J90" s="179" t="s">
        <v>2525</v>
      </c>
      <c r="K90" s="158">
        <v>90</v>
      </c>
      <c r="L90" s="1" t="b">
        <f t="shared" si="63"/>
        <v>1</v>
      </c>
      <c r="M90" s="1" t="b">
        <f t="shared" si="64"/>
        <v>1</v>
      </c>
      <c r="N90" s="1" t="b">
        <f t="shared" si="65"/>
        <v>1</v>
      </c>
      <c r="O90" s="1" t="b">
        <f t="shared" si="66"/>
        <v>1</v>
      </c>
      <c r="P90" s="1" t="b">
        <f t="shared" si="67"/>
        <v>1</v>
      </c>
      <c r="Q90" s="1" t="b">
        <f t="shared" si="68"/>
        <v>1</v>
      </c>
      <c r="R90" s="1" t="b">
        <f t="shared" si="69"/>
        <v>1</v>
      </c>
      <c r="S90" s="1" t="b">
        <f t="shared" si="70"/>
        <v>1</v>
      </c>
      <c r="T90" s="1" t="b">
        <f t="shared" si="71"/>
        <v>1</v>
      </c>
      <c r="U90" s="1" t="b">
        <f t="shared" si="72"/>
        <v>1</v>
      </c>
      <c r="W90" s="316" t="s">
        <v>1102</v>
      </c>
      <c r="X90" s="106" t="s">
        <v>2063</v>
      </c>
      <c r="Y90" s="105" t="s">
        <v>2064</v>
      </c>
      <c r="Z90" s="291" t="s">
        <v>3</v>
      </c>
      <c r="AA90" s="344" t="s">
        <v>1782</v>
      </c>
      <c r="AB90" s="315">
        <v>15766</v>
      </c>
      <c r="AC90" s="345">
        <v>9</v>
      </c>
      <c r="AD90" s="245" t="s">
        <v>1858</v>
      </c>
      <c r="AE90" s="179" t="s">
        <v>2643</v>
      </c>
      <c r="AF90" s="179" t="s">
        <v>2525</v>
      </c>
      <c r="AH90" s="159" t="b">
        <f t="shared" si="73"/>
        <v>1</v>
      </c>
      <c r="AI90" s="1" t="b">
        <f t="shared" si="74"/>
        <v>1</v>
      </c>
      <c r="AJ90" s="1" t="b">
        <f t="shared" si="75"/>
        <v>1</v>
      </c>
      <c r="AK90" s="1" t="b">
        <f t="shared" si="76"/>
        <v>1</v>
      </c>
      <c r="AL90" s="1" t="b">
        <f t="shared" si="77"/>
        <v>1</v>
      </c>
      <c r="AM90" s="1" t="b">
        <f t="shared" si="78"/>
        <v>1</v>
      </c>
      <c r="AN90" s="1" t="b">
        <f t="shared" si="79"/>
        <v>1</v>
      </c>
      <c r="AO90" s="1" t="b">
        <f t="shared" si="80"/>
        <v>1</v>
      </c>
      <c r="AP90" s="1" t="b">
        <f t="shared" si="81"/>
        <v>1</v>
      </c>
      <c r="AQ90" s="1" t="b">
        <f t="shared" si="82"/>
        <v>1</v>
      </c>
      <c r="AS90" s="316" t="s">
        <v>1102</v>
      </c>
      <c r="AT90" s="106" t="s">
        <v>2063</v>
      </c>
      <c r="AU90" s="105" t="s">
        <v>2064</v>
      </c>
      <c r="AV90" s="291" t="s">
        <v>3</v>
      </c>
      <c r="AW90" s="344" t="s">
        <v>1782</v>
      </c>
      <c r="AX90" s="315">
        <v>15766</v>
      </c>
      <c r="AY90" s="345">
        <v>9</v>
      </c>
      <c r="AZ90" s="245" t="s">
        <v>1858</v>
      </c>
      <c r="BA90" s="179" t="s">
        <v>2643</v>
      </c>
      <c r="BB90" s="179" t="s">
        <v>2525</v>
      </c>
    </row>
    <row r="91" spans="1:54" ht="15.75">
      <c r="A91" s="316" t="s">
        <v>1578</v>
      </c>
      <c r="B91" s="106" t="s">
        <v>1707</v>
      </c>
      <c r="C91" s="106" t="s">
        <v>195</v>
      </c>
      <c r="D91" s="408" t="s">
        <v>3</v>
      </c>
      <c r="E91" s="344" t="s">
        <v>1782</v>
      </c>
      <c r="F91" s="315">
        <v>12082</v>
      </c>
      <c r="G91" s="345">
        <v>8</v>
      </c>
      <c r="H91" s="245" t="s">
        <v>1858</v>
      </c>
      <c r="I91" s="179" t="s">
        <v>2644</v>
      </c>
      <c r="J91" s="179" t="s">
        <v>2577</v>
      </c>
      <c r="K91" s="158">
        <v>91</v>
      </c>
      <c r="L91" s="1" t="b">
        <f t="shared" si="63"/>
        <v>1</v>
      </c>
      <c r="M91" s="1" t="b">
        <f t="shared" si="64"/>
        <v>1</v>
      </c>
      <c r="N91" s="1" t="b">
        <f t="shared" si="65"/>
        <v>1</v>
      </c>
      <c r="O91" s="1" t="b">
        <f t="shared" si="66"/>
        <v>1</v>
      </c>
      <c r="P91" s="1" t="b">
        <f t="shared" si="67"/>
        <v>1</v>
      </c>
      <c r="Q91" s="1" t="b">
        <f t="shared" si="68"/>
        <v>1</v>
      </c>
      <c r="R91" s="1" t="b">
        <f t="shared" si="69"/>
        <v>1</v>
      </c>
      <c r="S91" s="1" t="b">
        <f t="shared" si="70"/>
        <v>1</v>
      </c>
      <c r="T91" s="1" t="b">
        <f t="shared" si="71"/>
        <v>1</v>
      </c>
      <c r="U91" s="1" t="b">
        <f t="shared" si="72"/>
        <v>1</v>
      </c>
      <c r="W91" s="316" t="s">
        <v>1578</v>
      </c>
      <c r="X91" s="106" t="s">
        <v>1707</v>
      </c>
      <c r="Y91" s="106" t="s">
        <v>195</v>
      </c>
      <c r="Z91" s="408" t="s">
        <v>3</v>
      </c>
      <c r="AA91" s="344" t="s">
        <v>1782</v>
      </c>
      <c r="AB91" s="315">
        <v>12082</v>
      </c>
      <c r="AC91" s="345">
        <v>8</v>
      </c>
      <c r="AD91" s="245" t="s">
        <v>1858</v>
      </c>
      <c r="AE91" s="179" t="s">
        <v>2644</v>
      </c>
      <c r="AF91" s="179" t="s">
        <v>2577</v>
      </c>
      <c r="AH91" s="159" t="b">
        <f t="shared" si="73"/>
        <v>1</v>
      </c>
      <c r="AI91" s="1" t="b">
        <f t="shared" si="74"/>
        <v>1</v>
      </c>
      <c r="AJ91" s="1" t="b">
        <f t="shared" si="75"/>
        <v>1</v>
      </c>
      <c r="AK91" s="1" t="b">
        <f t="shared" si="76"/>
        <v>1</v>
      </c>
      <c r="AL91" s="1" t="b">
        <f t="shared" si="77"/>
        <v>1</v>
      </c>
      <c r="AM91" s="1" t="b">
        <f t="shared" si="78"/>
        <v>1</v>
      </c>
      <c r="AN91" s="1" t="b">
        <f t="shared" si="79"/>
        <v>1</v>
      </c>
      <c r="AO91" s="1" t="b">
        <f t="shared" si="80"/>
        <v>1</v>
      </c>
      <c r="AP91" s="1" t="b">
        <f t="shared" si="81"/>
        <v>1</v>
      </c>
      <c r="AQ91" s="1" t="b">
        <f t="shared" si="82"/>
        <v>1</v>
      </c>
      <c r="AS91" s="316" t="s">
        <v>1578</v>
      </c>
      <c r="AT91" s="106" t="s">
        <v>1707</v>
      </c>
      <c r="AU91" s="106" t="s">
        <v>195</v>
      </c>
      <c r="AV91" s="408" t="s">
        <v>3</v>
      </c>
      <c r="AW91" s="344" t="s">
        <v>1782</v>
      </c>
      <c r="AX91" s="315">
        <v>12082</v>
      </c>
      <c r="AY91" s="345">
        <v>8</v>
      </c>
      <c r="AZ91" s="245" t="s">
        <v>1858</v>
      </c>
      <c r="BA91" s="179" t="s">
        <v>2644</v>
      </c>
      <c r="BB91" s="179" t="s">
        <v>2577</v>
      </c>
    </row>
    <row r="92" spans="1:54" ht="15.75">
      <c r="A92" s="316" t="s">
        <v>1579</v>
      </c>
      <c r="B92" s="108" t="s">
        <v>1707</v>
      </c>
      <c r="C92" s="108" t="s">
        <v>134</v>
      </c>
      <c r="D92" s="1" t="s">
        <v>10</v>
      </c>
      <c r="E92" s="344" t="s">
        <v>1782</v>
      </c>
      <c r="F92" s="315">
        <v>18129</v>
      </c>
      <c r="G92" s="345">
        <v>9</v>
      </c>
      <c r="H92" s="245" t="s">
        <v>1858</v>
      </c>
      <c r="I92" s="179" t="s">
        <v>2643</v>
      </c>
      <c r="J92" s="179" t="s">
        <v>2525</v>
      </c>
      <c r="K92" s="158">
        <v>92</v>
      </c>
      <c r="L92" s="1" t="b">
        <f t="shared" si="63"/>
        <v>1</v>
      </c>
      <c r="M92" s="1" t="b">
        <f t="shared" si="64"/>
        <v>1</v>
      </c>
      <c r="N92" s="1" t="b">
        <f t="shared" si="65"/>
        <v>1</v>
      </c>
      <c r="O92" s="1" t="b">
        <f t="shared" si="66"/>
        <v>1</v>
      </c>
      <c r="P92" s="1" t="b">
        <f t="shared" si="67"/>
        <v>1</v>
      </c>
      <c r="Q92" s="1" t="b">
        <f t="shared" si="68"/>
        <v>1</v>
      </c>
      <c r="R92" s="1" t="b">
        <f t="shared" si="69"/>
        <v>1</v>
      </c>
      <c r="S92" s="1" t="b">
        <f t="shared" si="70"/>
        <v>1</v>
      </c>
      <c r="T92" s="1" t="b">
        <f t="shared" si="71"/>
        <v>1</v>
      </c>
      <c r="U92" s="1" t="b">
        <f t="shared" si="72"/>
        <v>1</v>
      </c>
      <c r="W92" s="316" t="s">
        <v>1579</v>
      </c>
      <c r="X92" s="108" t="s">
        <v>1707</v>
      </c>
      <c r="Y92" s="108" t="s">
        <v>134</v>
      </c>
      <c r="Z92" s="1" t="s">
        <v>10</v>
      </c>
      <c r="AA92" s="344" t="s">
        <v>1782</v>
      </c>
      <c r="AB92" s="315">
        <v>18129</v>
      </c>
      <c r="AC92" s="345">
        <v>9</v>
      </c>
      <c r="AD92" s="245" t="s">
        <v>1858</v>
      </c>
      <c r="AE92" s="179" t="s">
        <v>2643</v>
      </c>
      <c r="AF92" s="179" t="s">
        <v>2525</v>
      </c>
      <c r="AH92" s="159" t="b">
        <f t="shared" si="73"/>
        <v>1</v>
      </c>
      <c r="AI92" s="1" t="b">
        <f t="shared" si="74"/>
        <v>1</v>
      </c>
      <c r="AJ92" s="1" t="b">
        <f t="shared" si="75"/>
        <v>1</v>
      </c>
      <c r="AK92" s="1" t="b">
        <f t="shared" si="76"/>
        <v>1</v>
      </c>
      <c r="AL92" s="1" t="b">
        <f t="shared" si="77"/>
        <v>1</v>
      </c>
      <c r="AM92" s="1" t="b">
        <f t="shared" si="78"/>
        <v>1</v>
      </c>
      <c r="AN92" s="1" t="b">
        <f t="shared" si="79"/>
        <v>1</v>
      </c>
      <c r="AO92" s="1" t="b">
        <f t="shared" si="80"/>
        <v>1</v>
      </c>
      <c r="AP92" s="1" t="b">
        <f t="shared" si="81"/>
        <v>1</v>
      </c>
      <c r="AQ92" s="1" t="b">
        <f t="shared" si="82"/>
        <v>1</v>
      </c>
      <c r="AS92" s="316" t="s">
        <v>1579</v>
      </c>
      <c r="AT92" s="108" t="s">
        <v>1707</v>
      </c>
      <c r="AU92" s="108" t="s">
        <v>134</v>
      </c>
      <c r="AV92" s="1" t="s">
        <v>10</v>
      </c>
      <c r="AW92" s="344" t="s">
        <v>1782</v>
      </c>
      <c r="AX92" s="315">
        <v>18129</v>
      </c>
      <c r="AY92" s="345">
        <v>9</v>
      </c>
      <c r="AZ92" s="245" t="s">
        <v>1858</v>
      </c>
      <c r="BA92" s="179" t="s">
        <v>2643</v>
      </c>
      <c r="BB92" s="179" t="s">
        <v>2525</v>
      </c>
    </row>
    <row r="93" spans="1:54" ht="15.75">
      <c r="A93" s="316" t="s">
        <v>1581</v>
      </c>
      <c r="B93" s="106" t="s">
        <v>1177</v>
      </c>
      <c r="C93" s="106" t="s">
        <v>1198</v>
      </c>
      <c r="D93" s="291" t="s">
        <v>10</v>
      </c>
      <c r="E93" s="344" t="s">
        <v>1782</v>
      </c>
      <c r="F93" s="315">
        <v>19177</v>
      </c>
      <c r="G93" s="345">
        <v>9</v>
      </c>
      <c r="H93" s="245" t="s">
        <v>1858</v>
      </c>
      <c r="I93" s="179" t="s">
        <v>2643</v>
      </c>
      <c r="J93" s="179" t="s">
        <v>2476</v>
      </c>
      <c r="K93" s="158">
        <v>93</v>
      </c>
      <c r="L93" s="1" t="b">
        <f t="shared" si="63"/>
        <v>1</v>
      </c>
      <c r="M93" s="1" t="b">
        <f t="shared" si="64"/>
        <v>1</v>
      </c>
      <c r="N93" s="1" t="b">
        <f t="shared" si="65"/>
        <v>1</v>
      </c>
      <c r="O93" s="1" t="b">
        <f t="shared" si="66"/>
        <v>1</v>
      </c>
      <c r="P93" s="1" t="b">
        <f t="shared" si="67"/>
        <v>1</v>
      </c>
      <c r="Q93" s="1" t="b">
        <f t="shared" si="68"/>
        <v>1</v>
      </c>
      <c r="R93" s="1" t="b">
        <f t="shared" si="69"/>
        <v>1</v>
      </c>
      <c r="S93" s="1" t="b">
        <f t="shared" si="70"/>
        <v>1</v>
      </c>
      <c r="T93" s="1" t="b">
        <f t="shared" si="71"/>
        <v>1</v>
      </c>
      <c r="U93" s="1" t="b">
        <f t="shared" si="72"/>
        <v>1</v>
      </c>
      <c r="W93" s="316" t="s">
        <v>1581</v>
      </c>
      <c r="X93" s="106" t="s">
        <v>1177</v>
      </c>
      <c r="Y93" s="106" t="s">
        <v>1198</v>
      </c>
      <c r="Z93" s="291" t="s">
        <v>10</v>
      </c>
      <c r="AA93" s="344" t="s">
        <v>1782</v>
      </c>
      <c r="AB93" s="315">
        <v>19177</v>
      </c>
      <c r="AC93" s="345">
        <v>9</v>
      </c>
      <c r="AD93" s="245" t="s">
        <v>1858</v>
      </c>
      <c r="AE93" s="179" t="s">
        <v>2643</v>
      </c>
      <c r="AF93" s="179" t="s">
        <v>2476</v>
      </c>
      <c r="AH93" s="159" t="b">
        <f t="shared" si="73"/>
        <v>1</v>
      </c>
      <c r="AI93" s="1" t="b">
        <f t="shared" si="74"/>
        <v>1</v>
      </c>
      <c r="AJ93" s="1" t="b">
        <f t="shared" si="75"/>
        <v>1</v>
      </c>
      <c r="AK93" s="1" t="b">
        <f t="shared" si="76"/>
        <v>1</v>
      </c>
      <c r="AL93" s="1" t="b">
        <f t="shared" si="77"/>
        <v>1</v>
      </c>
      <c r="AM93" s="1" t="b">
        <f t="shared" si="78"/>
        <v>1</v>
      </c>
      <c r="AN93" s="1" t="b">
        <f t="shared" si="79"/>
        <v>1</v>
      </c>
      <c r="AO93" s="1" t="b">
        <f t="shared" si="80"/>
        <v>1</v>
      </c>
      <c r="AP93" s="1" t="b">
        <f t="shared" si="81"/>
        <v>1</v>
      </c>
      <c r="AQ93" s="1" t="b">
        <f t="shared" si="82"/>
        <v>1</v>
      </c>
      <c r="AS93" s="316" t="s">
        <v>1581</v>
      </c>
      <c r="AT93" s="106" t="s">
        <v>1177</v>
      </c>
      <c r="AU93" s="106" t="s">
        <v>1198</v>
      </c>
      <c r="AV93" s="291" t="s">
        <v>10</v>
      </c>
      <c r="AW93" s="344" t="s">
        <v>1782</v>
      </c>
      <c r="AX93" s="315">
        <v>19177</v>
      </c>
      <c r="AY93" s="345">
        <v>9</v>
      </c>
      <c r="AZ93" s="245" t="s">
        <v>1858</v>
      </c>
      <c r="BA93" s="179" t="s">
        <v>2643</v>
      </c>
      <c r="BB93" s="179" t="s">
        <v>2476</v>
      </c>
    </row>
    <row r="94" spans="1:54" ht="15">
      <c r="A94" s="156" t="s">
        <v>1586</v>
      </c>
      <c r="B94" s="179" t="s">
        <v>1759</v>
      </c>
      <c r="C94" s="179" t="s">
        <v>1238</v>
      </c>
      <c r="D94" s="1" t="s">
        <v>3</v>
      </c>
      <c r="E94" s="179" t="s">
        <v>1782</v>
      </c>
      <c r="F94" s="315">
        <v>15404</v>
      </c>
      <c r="G94" s="345">
        <v>9</v>
      </c>
      <c r="H94" s="245" t="s">
        <v>1858</v>
      </c>
      <c r="I94" s="179" t="s">
        <v>2643</v>
      </c>
      <c r="J94" s="179" t="s">
        <v>2525</v>
      </c>
      <c r="K94" s="158">
        <v>94</v>
      </c>
      <c r="L94" s="1" t="b">
        <f t="shared" si="63"/>
        <v>1</v>
      </c>
      <c r="M94" s="1" t="b">
        <f t="shared" si="64"/>
        <v>1</v>
      </c>
      <c r="N94" s="1" t="b">
        <f t="shared" si="65"/>
        <v>1</v>
      </c>
      <c r="O94" s="1" t="b">
        <f t="shared" si="66"/>
        <v>1</v>
      </c>
      <c r="P94" s="1" t="b">
        <f t="shared" si="67"/>
        <v>1</v>
      </c>
      <c r="Q94" s="1" t="b">
        <f t="shared" si="68"/>
        <v>1</v>
      </c>
      <c r="R94" s="1" t="b">
        <f t="shared" si="69"/>
        <v>1</v>
      </c>
      <c r="S94" s="1" t="b">
        <f t="shared" si="70"/>
        <v>1</v>
      </c>
      <c r="T94" s="1" t="b">
        <f t="shared" si="71"/>
        <v>1</v>
      </c>
      <c r="U94" s="1" t="b">
        <f t="shared" si="72"/>
        <v>1</v>
      </c>
      <c r="W94" s="156" t="s">
        <v>1586</v>
      </c>
      <c r="X94" s="179" t="s">
        <v>1759</v>
      </c>
      <c r="Y94" s="179" t="s">
        <v>1238</v>
      </c>
      <c r="Z94" s="1" t="s">
        <v>3</v>
      </c>
      <c r="AA94" s="179" t="s">
        <v>1782</v>
      </c>
      <c r="AB94" s="315">
        <v>15404</v>
      </c>
      <c r="AC94" s="345">
        <v>9</v>
      </c>
      <c r="AD94" s="245" t="s">
        <v>1858</v>
      </c>
      <c r="AE94" s="179" t="s">
        <v>2643</v>
      </c>
      <c r="AF94" s="179" t="s">
        <v>2525</v>
      </c>
      <c r="AH94" s="159" t="b">
        <f t="shared" si="73"/>
        <v>1</v>
      </c>
      <c r="AI94" s="1" t="b">
        <f t="shared" si="74"/>
        <v>1</v>
      </c>
      <c r="AJ94" s="1" t="b">
        <f t="shared" si="75"/>
        <v>1</v>
      </c>
      <c r="AK94" s="1" t="b">
        <f t="shared" si="76"/>
        <v>1</v>
      </c>
      <c r="AL94" s="1" t="b">
        <f t="shared" si="77"/>
        <v>1</v>
      </c>
      <c r="AM94" s="1" t="b">
        <f t="shared" si="78"/>
        <v>1</v>
      </c>
      <c r="AN94" s="1" t="b">
        <f t="shared" si="79"/>
        <v>1</v>
      </c>
      <c r="AO94" s="1" t="b">
        <f t="shared" si="80"/>
        <v>1</v>
      </c>
      <c r="AP94" s="1" t="b">
        <f t="shared" si="81"/>
        <v>1</v>
      </c>
      <c r="AQ94" s="1" t="b">
        <f t="shared" si="82"/>
        <v>1</v>
      </c>
      <c r="AS94" s="156" t="s">
        <v>1586</v>
      </c>
      <c r="AT94" s="179" t="s">
        <v>1759</v>
      </c>
      <c r="AU94" s="179" t="s">
        <v>1238</v>
      </c>
      <c r="AV94" s="1" t="s">
        <v>3</v>
      </c>
      <c r="AW94" s="179" t="s">
        <v>1782</v>
      </c>
      <c r="AX94" s="315">
        <v>15404</v>
      </c>
      <c r="AY94" s="345">
        <v>9</v>
      </c>
      <c r="AZ94" s="245" t="s">
        <v>1858</v>
      </c>
      <c r="BA94" s="179" t="s">
        <v>2643</v>
      </c>
      <c r="BB94" s="179" t="s">
        <v>2525</v>
      </c>
    </row>
    <row r="95" spans="1:54" ht="15">
      <c r="A95" s="156" t="s">
        <v>320</v>
      </c>
      <c r="B95" s="179" t="s">
        <v>2181</v>
      </c>
      <c r="C95" s="179" t="s">
        <v>2182</v>
      </c>
      <c r="D95" s="1" t="s">
        <v>3</v>
      </c>
      <c r="E95" s="179" t="s">
        <v>1782</v>
      </c>
      <c r="F95" s="315">
        <v>16671</v>
      </c>
      <c r="G95" s="345">
        <v>12</v>
      </c>
      <c r="H95" s="245" t="s">
        <v>1859</v>
      </c>
      <c r="I95" s="179" t="s">
        <v>2643</v>
      </c>
      <c r="J95" s="179" t="s">
        <v>2525</v>
      </c>
      <c r="K95" s="158">
        <v>95</v>
      </c>
      <c r="L95" s="1" t="b">
        <f t="shared" si="63"/>
        <v>1</v>
      </c>
      <c r="M95" s="1" t="b">
        <f t="shared" si="64"/>
        <v>1</v>
      </c>
      <c r="N95" s="1" t="b">
        <f t="shared" si="65"/>
        <v>1</v>
      </c>
      <c r="O95" s="1" t="b">
        <f t="shared" si="66"/>
        <v>1</v>
      </c>
      <c r="P95" s="1" t="b">
        <f t="shared" si="67"/>
        <v>1</v>
      </c>
      <c r="Q95" s="1" t="b">
        <f t="shared" si="68"/>
        <v>1</v>
      </c>
      <c r="R95" s="1" t="b">
        <f t="shared" si="69"/>
        <v>1</v>
      </c>
      <c r="S95" s="1" t="b">
        <f t="shared" si="70"/>
        <v>1</v>
      </c>
      <c r="T95" s="1" t="b">
        <f t="shared" si="71"/>
        <v>1</v>
      </c>
      <c r="U95" s="1" t="b">
        <f t="shared" si="72"/>
        <v>1</v>
      </c>
      <c r="W95" s="156" t="s">
        <v>320</v>
      </c>
      <c r="X95" s="179" t="s">
        <v>2181</v>
      </c>
      <c r="Y95" s="179" t="s">
        <v>2182</v>
      </c>
      <c r="Z95" s="1" t="s">
        <v>3</v>
      </c>
      <c r="AA95" s="179" t="s">
        <v>1782</v>
      </c>
      <c r="AB95" s="315">
        <v>16671</v>
      </c>
      <c r="AC95" s="345">
        <v>12</v>
      </c>
      <c r="AD95" s="245" t="s">
        <v>1859</v>
      </c>
      <c r="AE95" s="179" t="s">
        <v>2643</v>
      </c>
      <c r="AF95" s="179" t="s">
        <v>2525</v>
      </c>
      <c r="AH95" s="159" t="b">
        <f t="shared" si="73"/>
        <v>1</v>
      </c>
      <c r="AI95" s="1" t="b">
        <f t="shared" si="74"/>
        <v>1</v>
      </c>
      <c r="AJ95" s="1" t="b">
        <f t="shared" si="75"/>
        <v>1</v>
      </c>
      <c r="AK95" s="1" t="b">
        <f t="shared" si="76"/>
        <v>1</v>
      </c>
      <c r="AL95" s="1" t="b">
        <f t="shared" si="77"/>
        <v>1</v>
      </c>
      <c r="AM95" s="1" t="b">
        <f t="shared" si="78"/>
        <v>1</v>
      </c>
      <c r="AN95" s="1" t="b">
        <f t="shared" si="79"/>
        <v>1</v>
      </c>
      <c r="AO95" s="1" t="b">
        <f t="shared" si="80"/>
        <v>1</v>
      </c>
      <c r="AP95" s="1" t="b">
        <f t="shared" si="81"/>
        <v>1</v>
      </c>
      <c r="AQ95" s="1" t="b">
        <f t="shared" si="82"/>
        <v>1</v>
      </c>
      <c r="AS95" s="156" t="s">
        <v>320</v>
      </c>
      <c r="AT95" s="179" t="s">
        <v>2181</v>
      </c>
      <c r="AU95" s="179" t="s">
        <v>2182</v>
      </c>
      <c r="AV95" s="1" t="s">
        <v>3</v>
      </c>
      <c r="AW95" s="179" t="s">
        <v>1782</v>
      </c>
      <c r="AX95" s="315">
        <v>16671</v>
      </c>
      <c r="AY95" s="345">
        <v>12</v>
      </c>
      <c r="AZ95" s="245" t="s">
        <v>1859</v>
      </c>
      <c r="BA95" s="179" t="s">
        <v>2643</v>
      </c>
      <c r="BB95" s="179" t="s">
        <v>2525</v>
      </c>
    </row>
    <row r="96" spans="1:54" ht="15">
      <c r="A96" s="156" t="s">
        <v>1890</v>
      </c>
      <c r="B96" s="179" t="s">
        <v>2195</v>
      </c>
      <c r="C96" s="179" t="s">
        <v>2196</v>
      </c>
      <c r="D96" s="1" t="s">
        <v>3</v>
      </c>
      <c r="E96" s="179" t="s">
        <v>1782</v>
      </c>
      <c r="F96" s="315">
        <v>21124</v>
      </c>
      <c r="G96" s="345">
        <v>3</v>
      </c>
      <c r="H96" s="245" t="s">
        <v>2062</v>
      </c>
      <c r="I96" s="179" t="s">
        <v>2643</v>
      </c>
      <c r="J96" s="179" t="s">
        <v>2476</v>
      </c>
      <c r="K96" s="158">
        <v>96</v>
      </c>
      <c r="L96" s="1" t="b">
        <f t="shared" si="63"/>
        <v>1</v>
      </c>
      <c r="M96" s="1" t="b">
        <f t="shared" si="64"/>
        <v>1</v>
      </c>
      <c r="N96" s="1" t="b">
        <f t="shared" si="65"/>
        <v>1</v>
      </c>
      <c r="O96" s="1" t="b">
        <f t="shared" si="66"/>
        <v>1</v>
      </c>
      <c r="P96" s="1" t="b">
        <f t="shared" si="67"/>
        <v>1</v>
      </c>
      <c r="Q96" s="1" t="b">
        <f t="shared" si="68"/>
        <v>1</v>
      </c>
      <c r="R96" s="1" t="b">
        <f t="shared" si="69"/>
        <v>1</v>
      </c>
      <c r="S96" s="1" t="b">
        <f t="shared" si="70"/>
        <v>1</v>
      </c>
      <c r="T96" s="1" t="b">
        <f t="shared" si="71"/>
        <v>1</v>
      </c>
      <c r="U96" s="1" t="b">
        <f t="shared" si="72"/>
        <v>1</v>
      </c>
      <c r="W96" s="156" t="s">
        <v>1890</v>
      </c>
      <c r="X96" s="179" t="s">
        <v>2195</v>
      </c>
      <c r="Y96" s="179" t="s">
        <v>2196</v>
      </c>
      <c r="Z96" s="1" t="s">
        <v>3</v>
      </c>
      <c r="AA96" s="179" t="s">
        <v>1782</v>
      </c>
      <c r="AB96" s="315">
        <v>21124</v>
      </c>
      <c r="AC96" s="345">
        <v>3</v>
      </c>
      <c r="AD96" s="245" t="s">
        <v>2062</v>
      </c>
      <c r="AE96" s="179" t="s">
        <v>2643</v>
      </c>
      <c r="AF96" s="179" t="s">
        <v>2476</v>
      </c>
      <c r="AH96" s="159" t="b">
        <f t="shared" si="73"/>
        <v>1</v>
      </c>
      <c r="AI96" s="1" t="b">
        <f t="shared" si="74"/>
        <v>1</v>
      </c>
      <c r="AJ96" s="1" t="b">
        <f t="shared" si="75"/>
        <v>1</v>
      </c>
      <c r="AK96" s="1" t="b">
        <f t="shared" si="76"/>
        <v>1</v>
      </c>
      <c r="AL96" s="1" t="b">
        <f t="shared" si="77"/>
        <v>1</v>
      </c>
      <c r="AM96" s="1" t="b">
        <f t="shared" si="78"/>
        <v>1</v>
      </c>
      <c r="AN96" s="1" t="b">
        <f t="shared" si="79"/>
        <v>1</v>
      </c>
      <c r="AO96" s="1" t="b">
        <f t="shared" si="80"/>
        <v>1</v>
      </c>
      <c r="AP96" s="1" t="b">
        <f t="shared" si="81"/>
        <v>1</v>
      </c>
      <c r="AQ96" s="1" t="b">
        <f t="shared" si="82"/>
        <v>1</v>
      </c>
      <c r="AS96" s="156" t="s">
        <v>1890</v>
      </c>
      <c r="AT96" s="179" t="s">
        <v>2195</v>
      </c>
      <c r="AU96" s="179" t="s">
        <v>2196</v>
      </c>
      <c r="AV96" s="1" t="s">
        <v>3</v>
      </c>
      <c r="AW96" s="179" t="s">
        <v>1782</v>
      </c>
      <c r="AX96" s="315">
        <v>21124</v>
      </c>
      <c r="AY96" s="345">
        <v>3</v>
      </c>
      <c r="AZ96" s="245" t="s">
        <v>2062</v>
      </c>
      <c r="BA96" s="179" t="s">
        <v>2643</v>
      </c>
      <c r="BB96" s="179" t="s">
        <v>2476</v>
      </c>
    </row>
    <row r="97" spans="1:54" ht="15">
      <c r="A97" s="156" t="s">
        <v>1610</v>
      </c>
      <c r="B97" s="179" t="s">
        <v>384</v>
      </c>
      <c r="C97" s="179" t="s">
        <v>798</v>
      </c>
      <c r="D97" s="350" t="s">
        <v>3</v>
      </c>
      <c r="E97" s="179" t="s">
        <v>1782</v>
      </c>
      <c r="F97" s="315">
        <v>16653</v>
      </c>
      <c r="G97" s="345">
        <v>9</v>
      </c>
      <c r="H97" s="245" t="s">
        <v>1858</v>
      </c>
      <c r="I97" s="179" t="s">
        <v>2643</v>
      </c>
      <c r="J97" s="179" t="s">
        <v>2525</v>
      </c>
      <c r="K97" s="158">
        <v>97</v>
      </c>
      <c r="L97" s="1" t="b">
        <f t="shared" si="63"/>
        <v>1</v>
      </c>
      <c r="M97" s="1" t="b">
        <f t="shared" si="64"/>
        <v>1</v>
      </c>
      <c r="N97" s="1" t="b">
        <f t="shared" si="65"/>
        <v>1</v>
      </c>
      <c r="O97" s="1" t="b">
        <f t="shared" si="66"/>
        <v>1</v>
      </c>
      <c r="P97" s="1" t="b">
        <f t="shared" si="67"/>
        <v>1</v>
      </c>
      <c r="Q97" s="1" t="b">
        <f t="shared" si="68"/>
        <v>1</v>
      </c>
      <c r="R97" s="1" t="b">
        <f t="shared" si="69"/>
        <v>1</v>
      </c>
      <c r="S97" s="1" t="b">
        <f t="shared" si="70"/>
        <v>1</v>
      </c>
      <c r="T97" s="1" t="b">
        <f t="shared" si="71"/>
        <v>1</v>
      </c>
      <c r="U97" s="1" t="b">
        <f t="shared" si="72"/>
        <v>1</v>
      </c>
      <c r="W97" s="156" t="s">
        <v>1610</v>
      </c>
      <c r="X97" s="179" t="s">
        <v>384</v>
      </c>
      <c r="Y97" s="179" t="s">
        <v>798</v>
      </c>
      <c r="Z97" s="350" t="s">
        <v>3</v>
      </c>
      <c r="AA97" s="179" t="s">
        <v>1782</v>
      </c>
      <c r="AB97" s="315">
        <v>16653</v>
      </c>
      <c r="AC97" s="345">
        <v>9</v>
      </c>
      <c r="AD97" s="245" t="s">
        <v>1858</v>
      </c>
      <c r="AE97" s="179" t="s">
        <v>2643</v>
      </c>
      <c r="AF97" s="179" t="s">
        <v>2525</v>
      </c>
      <c r="AH97" s="159" t="b">
        <f t="shared" si="73"/>
        <v>1</v>
      </c>
      <c r="AI97" s="1" t="b">
        <f t="shared" si="74"/>
        <v>1</v>
      </c>
      <c r="AJ97" s="1" t="b">
        <f t="shared" si="75"/>
        <v>1</v>
      </c>
      <c r="AK97" s="1" t="b">
        <f t="shared" si="76"/>
        <v>1</v>
      </c>
      <c r="AL97" s="1" t="b">
        <f t="shared" si="77"/>
        <v>1</v>
      </c>
      <c r="AM97" s="1" t="b">
        <f t="shared" si="78"/>
        <v>1</v>
      </c>
      <c r="AN97" s="1" t="b">
        <f t="shared" si="79"/>
        <v>1</v>
      </c>
      <c r="AO97" s="1" t="b">
        <f t="shared" si="80"/>
        <v>1</v>
      </c>
      <c r="AP97" s="1" t="b">
        <f t="shared" si="81"/>
        <v>1</v>
      </c>
      <c r="AQ97" s="1" t="b">
        <f t="shared" si="82"/>
        <v>1</v>
      </c>
      <c r="AS97" s="156" t="s">
        <v>1610</v>
      </c>
      <c r="AT97" s="179" t="s">
        <v>384</v>
      </c>
      <c r="AU97" s="179" t="s">
        <v>798</v>
      </c>
      <c r="AV97" s="350" t="s">
        <v>3</v>
      </c>
      <c r="AW97" s="179" t="s">
        <v>1782</v>
      </c>
      <c r="AX97" s="315">
        <v>16653</v>
      </c>
      <c r="AY97" s="345">
        <v>9</v>
      </c>
      <c r="AZ97" s="245" t="s">
        <v>1858</v>
      </c>
      <c r="BA97" s="179" t="s">
        <v>2643</v>
      </c>
      <c r="BB97" s="179" t="s">
        <v>2525</v>
      </c>
    </row>
    <row r="98" spans="1:54" ht="15">
      <c r="A98" s="156" t="s">
        <v>488</v>
      </c>
      <c r="B98" s="179" t="s">
        <v>489</v>
      </c>
      <c r="C98" s="179" t="s">
        <v>170</v>
      </c>
      <c r="D98" s="350" t="s">
        <v>3</v>
      </c>
      <c r="E98" s="179" t="s">
        <v>1782</v>
      </c>
      <c r="F98" s="338">
        <v>18276</v>
      </c>
      <c r="G98" s="345">
        <v>6</v>
      </c>
      <c r="H98" s="245" t="s">
        <v>1857</v>
      </c>
      <c r="I98" s="179" t="s">
        <v>2643</v>
      </c>
      <c r="J98" s="179" t="s">
        <v>2525</v>
      </c>
      <c r="K98" s="158">
        <v>98</v>
      </c>
      <c r="L98" s="1" t="b">
        <f t="shared" si="63"/>
        <v>1</v>
      </c>
      <c r="M98" s="1" t="b">
        <f t="shared" si="64"/>
        <v>1</v>
      </c>
      <c r="N98" s="1" t="b">
        <f t="shared" si="65"/>
        <v>1</v>
      </c>
      <c r="O98" s="1" t="b">
        <f t="shared" si="66"/>
        <v>1</v>
      </c>
      <c r="P98" s="1" t="b">
        <f t="shared" si="67"/>
        <v>1</v>
      </c>
      <c r="Q98" s="1" t="b">
        <f t="shared" si="68"/>
        <v>1</v>
      </c>
      <c r="R98" s="1" t="b">
        <f t="shared" si="69"/>
        <v>1</v>
      </c>
      <c r="S98" s="1" t="b">
        <f t="shared" si="70"/>
        <v>1</v>
      </c>
      <c r="T98" s="1" t="b">
        <f t="shared" si="71"/>
        <v>1</v>
      </c>
      <c r="U98" s="1" t="b">
        <f t="shared" si="72"/>
        <v>1</v>
      </c>
      <c r="W98" s="156" t="s">
        <v>488</v>
      </c>
      <c r="X98" s="179" t="s">
        <v>489</v>
      </c>
      <c r="Y98" s="179" t="s">
        <v>170</v>
      </c>
      <c r="Z98" s="350" t="s">
        <v>3</v>
      </c>
      <c r="AA98" s="179" t="s">
        <v>1782</v>
      </c>
      <c r="AB98" s="338">
        <v>18276</v>
      </c>
      <c r="AC98" s="345">
        <v>6</v>
      </c>
      <c r="AD98" s="245" t="s">
        <v>1857</v>
      </c>
      <c r="AE98" s="179" t="s">
        <v>2643</v>
      </c>
      <c r="AF98" s="179" t="s">
        <v>2525</v>
      </c>
      <c r="AH98" s="159" t="b">
        <f t="shared" si="73"/>
        <v>1</v>
      </c>
      <c r="AI98" s="1" t="b">
        <f t="shared" si="74"/>
        <v>1</v>
      </c>
      <c r="AJ98" s="1" t="b">
        <f t="shared" si="75"/>
        <v>1</v>
      </c>
      <c r="AK98" s="1" t="b">
        <f t="shared" si="76"/>
        <v>1</v>
      </c>
      <c r="AL98" s="1" t="b">
        <f t="shared" si="77"/>
        <v>1</v>
      </c>
      <c r="AM98" s="1" t="b">
        <f t="shared" si="78"/>
        <v>1</v>
      </c>
      <c r="AN98" s="1" t="b">
        <f t="shared" si="79"/>
        <v>1</v>
      </c>
      <c r="AO98" s="1" t="b">
        <f t="shared" si="80"/>
        <v>1</v>
      </c>
      <c r="AP98" s="1" t="b">
        <f t="shared" si="81"/>
        <v>1</v>
      </c>
      <c r="AQ98" s="1" t="b">
        <f t="shared" si="82"/>
        <v>1</v>
      </c>
      <c r="AS98" s="156" t="s">
        <v>488</v>
      </c>
      <c r="AT98" s="179" t="s">
        <v>489</v>
      </c>
      <c r="AU98" s="179" t="s">
        <v>170</v>
      </c>
      <c r="AV98" s="350" t="s">
        <v>3</v>
      </c>
      <c r="AW98" s="179" t="s">
        <v>1782</v>
      </c>
      <c r="AX98" s="338">
        <v>18276</v>
      </c>
      <c r="AY98" s="345">
        <v>6</v>
      </c>
      <c r="AZ98" s="245" t="s">
        <v>1857</v>
      </c>
      <c r="BA98" s="179" t="s">
        <v>2643</v>
      </c>
      <c r="BB98" s="179" t="s">
        <v>2525</v>
      </c>
    </row>
    <row r="99" spans="1:54" ht="15.75">
      <c r="A99" s="156" t="s">
        <v>490</v>
      </c>
      <c r="B99" s="179" t="s">
        <v>489</v>
      </c>
      <c r="C99" s="179" t="s">
        <v>1860</v>
      </c>
      <c r="D99" s="415" t="s">
        <v>10</v>
      </c>
      <c r="E99" s="344" t="s">
        <v>1782</v>
      </c>
      <c r="F99" s="315">
        <v>19670</v>
      </c>
      <c r="G99" s="345">
        <v>8</v>
      </c>
      <c r="H99" s="245" t="s">
        <v>1858</v>
      </c>
      <c r="I99" s="179" t="s">
        <v>2643</v>
      </c>
      <c r="J99" s="179" t="s">
        <v>2476</v>
      </c>
      <c r="K99" s="158">
        <v>99</v>
      </c>
      <c r="L99" s="1" t="b">
        <f t="shared" si="63"/>
        <v>1</v>
      </c>
      <c r="M99" s="1" t="b">
        <f t="shared" si="64"/>
        <v>1</v>
      </c>
      <c r="N99" s="1" t="b">
        <f t="shared" si="65"/>
        <v>1</v>
      </c>
      <c r="O99" s="1" t="b">
        <f t="shared" si="66"/>
        <v>1</v>
      </c>
      <c r="P99" s="1" t="b">
        <f t="shared" si="67"/>
        <v>1</v>
      </c>
      <c r="Q99" s="1" t="b">
        <f t="shared" si="68"/>
        <v>1</v>
      </c>
      <c r="R99" s="1" t="b">
        <f t="shared" si="69"/>
        <v>1</v>
      </c>
      <c r="S99" s="1" t="b">
        <f t="shared" si="70"/>
        <v>1</v>
      </c>
      <c r="T99" s="1" t="b">
        <f t="shared" si="71"/>
        <v>1</v>
      </c>
      <c r="U99" s="1" t="b">
        <f t="shared" si="72"/>
        <v>1</v>
      </c>
      <c r="W99" s="156" t="s">
        <v>490</v>
      </c>
      <c r="X99" s="179" t="s">
        <v>489</v>
      </c>
      <c r="Y99" s="179" t="s">
        <v>1860</v>
      </c>
      <c r="Z99" s="415" t="s">
        <v>10</v>
      </c>
      <c r="AA99" s="344" t="s">
        <v>1782</v>
      </c>
      <c r="AB99" s="315">
        <v>19670</v>
      </c>
      <c r="AC99" s="345">
        <v>8</v>
      </c>
      <c r="AD99" s="245" t="s">
        <v>1858</v>
      </c>
      <c r="AE99" s="179" t="s">
        <v>2643</v>
      </c>
      <c r="AF99" s="179" t="s">
        <v>2476</v>
      </c>
      <c r="AH99" s="159" t="b">
        <f t="shared" si="73"/>
        <v>1</v>
      </c>
      <c r="AI99" s="1" t="b">
        <f t="shared" si="74"/>
        <v>1</v>
      </c>
      <c r="AJ99" s="1" t="b">
        <f t="shared" si="75"/>
        <v>1</v>
      </c>
      <c r="AK99" s="1" t="b">
        <f t="shared" si="76"/>
        <v>1</v>
      </c>
      <c r="AL99" s="1" t="b">
        <f t="shared" si="77"/>
        <v>1</v>
      </c>
      <c r="AM99" s="1" t="b">
        <f t="shared" si="78"/>
        <v>1</v>
      </c>
      <c r="AN99" s="1" t="b">
        <f t="shared" si="79"/>
        <v>1</v>
      </c>
      <c r="AO99" s="1" t="b">
        <f t="shared" si="80"/>
        <v>1</v>
      </c>
      <c r="AP99" s="1" t="b">
        <f t="shared" si="81"/>
        <v>1</v>
      </c>
      <c r="AQ99" s="1" t="b">
        <f t="shared" si="82"/>
        <v>1</v>
      </c>
      <c r="AS99" s="156" t="s">
        <v>490</v>
      </c>
      <c r="AT99" s="179" t="s">
        <v>489</v>
      </c>
      <c r="AU99" s="179" t="s">
        <v>1860</v>
      </c>
      <c r="AV99" s="415" t="s">
        <v>10</v>
      </c>
      <c r="AW99" s="344" t="s">
        <v>1782</v>
      </c>
      <c r="AX99" s="315">
        <v>19670</v>
      </c>
      <c r="AY99" s="345">
        <v>8</v>
      </c>
      <c r="AZ99" s="245" t="s">
        <v>1858</v>
      </c>
      <c r="BA99" s="179" t="s">
        <v>2643</v>
      </c>
      <c r="BB99" s="179" t="s">
        <v>2476</v>
      </c>
    </row>
    <row r="100" spans="1:54" ht="15">
      <c r="A100" s="156" t="s">
        <v>491</v>
      </c>
      <c r="B100" s="179" t="s">
        <v>20</v>
      </c>
      <c r="C100" s="179" t="s">
        <v>492</v>
      </c>
      <c r="D100" s="350" t="s">
        <v>10</v>
      </c>
      <c r="E100" s="179" t="s">
        <v>1782</v>
      </c>
      <c r="F100" s="315">
        <v>20147</v>
      </c>
      <c r="G100" s="345">
        <v>12</v>
      </c>
      <c r="H100" s="245" t="s">
        <v>1859</v>
      </c>
      <c r="I100" s="179" t="s">
        <v>2643</v>
      </c>
      <c r="J100" s="179" t="s">
        <v>2476</v>
      </c>
      <c r="K100" s="158">
        <v>100</v>
      </c>
      <c r="L100" s="1" t="b">
        <f t="shared" si="63"/>
        <v>1</v>
      </c>
      <c r="M100" s="1" t="b">
        <f t="shared" si="64"/>
        <v>1</v>
      </c>
      <c r="N100" s="1" t="b">
        <f t="shared" si="65"/>
        <v>1</v>
      </c>
      <c r="O100" s="1" t="b">
        <f t="shared" si="66"/>
        <v>1</v>
      </c>
      <c r="P100" s="1" t="b">
        <f t="shared" si="67"/>
        <v>1</v>
      </c>
      <c r="Q100" s="1" t="b">
        <f t="shared" si="68"/>
        <v>1</v>
      </c>
      <c r="R100" s="1" t="b">
        <f t="shared" si="69"/>
        <v>1</v>
      </c>
      <c r="S100" s="1" t="b">
        <f t="shared" si="70"/>
        <v>1</v>
      </c>
      <c r="T100" s="1" t="b">
        <f t="shared" si="71"/>
        <v>1</v>
      </c>
      <c r="U100" s="1" t="b">
        <f t="shared" si="72"/>
        <v>1</v>
      </c>
      <c r="W100" s="156" t="s">
        <v>491</v>
      </c>
      <c r="X100" s="179" t="s">
        <v>20</v>
      </c>
      <c r="Y100" s="179" t="s">
        <v>492</v>
      </c>
      <c r="Z100" s="350" t="s">
        <v>10</v>
      </c>
      <c r="AA100" s="179" t="s">
        <v>1782</v>
      </c>
      <c r="AB100" s="315">
        <v>20147</v>
      </c>
      <c r="AC100" s="345">
        <v>12</v>
      </c>
      <c r="AD100" s="245" t="s">
        <v>1859</v>
      </c>
      <c r="AE100" s="179" t="s">
        <v>2643</v>
      </c>
      <c r="AF100" s="179" t="s">
        <v>2476</v>
      </c>
      <c r="AH100" s="159" t="b">
        <f t="shared" si="73"/>
        <v>1</v>
      </c>
      <c r="AI100" s="1" t="b">
        <f t="shared" si="74"/>
        <v>1</v>
      </c>
      <c r="AJ100" s="1" t="b">
        <f t="shared" si="75"/>
        <v>1</v>
      </c>
      <c r="AK100" s="1" t="b">
        <f t="shared" si="76"/>
        <v>1</v>
      </c>
      <c r="AL100" s="1" t="b">
        <f t="shared" si="77"/>
        <v>1</v>
      </c>
      <c r="AM100" s="1" t="b">
        <f t="shared" si="78"/>
        <v>1</v>
      </c>
      <c r="AN100" s="1" t="b">
        <f t="shared" si="79"/>
        <v>1</v>
      </c>
      <c r="AO100" s="1" t="b">
        <f t="shared" si="80"/>
        <v>1</v>
      </c>
      <c r="AP100" s="1" t="b">
        <f t="shared" si="81"/>
        <v>1</v>
      </c>
      <c r="AQ100" s="1" t="b">
        <f t="shared" si="82"/>
        <v>1</v>
      </c>
      <c r="AS100" s="156" t="s">
        <v>491</v>
      </c>
      <c r="AT100" s="179" t="s">
        <v>20</v>
      </c>
      <c r="AU100" s="179" t="s">
        <v>492</v>
      </c>
      <c r="AV100" s="350" t="s">
        <v>10</v>
      </c>
      <c r="AW100" s="179" t="s">
        <v>1782</v>
      </c>
      <c r="AX100" s="315">
        <v>20147</v>
      </c>
      <c r="AY100" s="345">
        <v>12</v>
      </c>
      <c r="AZ100" s="245" t="s">
        <v>1859</v>
      </c>
      <c r="BA100" s="179" t="s">
        <v>2643</v>
      </c>
      <c r="BB100" s="179" t="s">
        <v>2476</v>
      </c>
    </row>
    <row r="101" spans="1:54" ht="18.75" customHeight="1">
      <c r="A101" s="316" t="s">
        <v>79</v>
      </c>
      <c r="B101" s="106" t="s">
        <v>1002</v>
      </c>
      <c r="C101" s="106" t="s">
        <v>2576</v>
      </c>
      <c r="D101" s="416" t="s">
        <v>3</v>
      </c>
      <c r="E101" s="344" t="s">
        <v>1782</v>
      </c>
      <c r="F101" s="315">
        <v>24162</v>
      </c>
      <c r="G101" s="345">
        <v>8</v>
      </c>
      <c r="H101" s="245" t="s">
        <v>1858</v>
      </c>
      <c r="I101" s="179" t="s">
        <v>2643</v>
      </c>
      <c r="J101" s="179" t="s">
        <v>2476</v>
      </c>
      <c r="K101" s="158">
        <v>101</v>
      </c>
      <c r="L101" s="1" t="b">
        <f t="shared" si="63"/>
        <v>1</v>
      </c>
      <c r="M101" s="1" t="b">
        <f t="shared" si="64"/>
        <v>1</v>
      </c>
      <c r="N101" s="1" t="b">
        <f t="shared" si="65"/>
        <v>1</v>
      </c>
      <c r="O101" s="1" t="b">
        <f t="shared" si="66"/>
        <v>1</v>
      </c>
      <c r="P101" s="1" t="b">
        <f t="shared" si="67"/>
        <v>1</v>
      </c>
      <c r="Q101" s="1" t="b">
        <f t="shared" si="68"/>
        <v>1</v>
      </c>
      <c r="R101" s="1" t="b">
        <f t="shared" si="69"/>
        <v>1</v>
      </c>
      <c r="S101" s="1" t="b">
        <f t="shared" si="70"/>
        <v>1</v>
      </c>
      <c r="T101" s="1" t="b">
        <f t="shared" si="71"/>
        <v>1</v>
      </c>
      <c r="U101" s="1" t="b">
        <f t="shared" si="72"/>
        <v>1</v>
      </c>
      <c r="W101" s="316" t="s">
        <v>79</v>
      </c>
      <c r="X101" s="106" t="s">
        <v>1002</v>
      </c>
      <c r="Y101" s="106" t="s">
        <v>2576</v>
      </c>
      <c r="Z101" s="416" t="s">
        <v>3</v>
      </c>
      <c r="AA101" s="344" t="s">
        <v>1782</v>
      </c>
      <c r="AB101" s="315">
        <v>24162</v>
      </c>
      <c r="AC101" s="345">
        <v>8</v>
      </c>
      <c r="AD101" s="245" t="s">
        <v>1858</v>
      </c>
      <c r="AE101" s="179" t="s">
        <v>2643</v>
      </c>
      <c r="AF101" s="179" t="s">
        <v>2476</v>
      </c>
      <c r="AH101" s="159" t="b">
        <f t="shared" si="73"/>
        <v>1</v>
      </c>
      <c r="AI101" s="1" t="b">
        <f t="shared" si="74"/>
        <v>1</v>
      </c>
      <c r="AJ101" s="1" t="b">
        <f t="shared" si="75"/>
        <v>1</v>
      </c>
      <c r="AK101" s="1" t="b">
        <f t="shared" si="76"/>
        <v>1</v>
      </c>
      <c r="AL101" s="1" t="b">
        <f t="shared" si="77"/>
        <v>1</v>
      </c>
      <c r="AM101" s="1" t="b">
        <f t="shared" si="78"/>
        <v>1</v>
      </c>
      <c r="AN101" s="1" t="b">
        <f t="shared" si="79"/>
        <v>1</v>
      </c>
      <c r="AO101" s="1" t="b">
        <f t="shared" si="80"/>
        <v>1</v>
      </c>
      <c r="AP101" s="1" t="b">
        <f t="shared" si="81"/>
        <v>1</v>
      </c>
      <c r="AQ101" s="1" t="b">
        <f t="shared" si="82"/>
        <v>1</v>
      </c>
      <c r="AS101" s="316" t="s">
        <v>79</v>
      </c>
      <c r="AT101" s="106" t="s">
        <v>1002</v>
      </c>
      <c r="AU101" s="106" t="s">
        <v>2576</v>
      </c>
      <c r="AV101" s="416" t="s">
        <v>3</v>
      </c>
      <c r="AW101" s="344" t="s">
        <v>1782</v>
      </c>
      <c r="AX101" s="315">
        <v>24162</v>
      </c>
      <c r="AY101" s="345">
        <v>8</v>
      </c>
      <c r="AZ101" s="245" t="s">
        <v>1858</v>
      </c>
      <c r="BA101" s="179" t="s">
        <v>2643</v>
      </c>
      <c r="BB101" s="179" t="s">
        <v>2476</v>
      </c>
    </row>
    <row r="102" spans="1:54" ht="15.75">
      <c r="A102" s="316" t="s">
        <v>496</v>
      </c>
      <c r="B102" s="106" t="s">
        <v>497</v>
      </c>
      <c r="C102" s="106" t="s">
        <v>498</v>
      </c>
      <c r="D102" s="408" t="s">
        <v>3</v>
      </c>
      <c r="E102" s="344" t="s">
        <v>1782</v>
      </c>
      <c r="F102" s="315">
        <v>17997</v>
      </c>
      <c r="G102" s="345">
        <v>3</v>
      </c>
      <c r="H102" s="245" t="s">
        <v>2062</v>
      </c>
      <c r="I102" s="179" t="s">
        <v>2643</v>
      </c>
      <c r="J102" s="179" t="s">
        <v>2525</v>
      </c>
      <c r="K102" s="158">
        <v>102</v>
      </c>
      <c r="L102" s="1" t="b">
        <f t="shared" si="63"/>
        <v>1</v>
      </c>
      <c r="M102" s="1" t="b">
        <f t="shared" si="64"/>
        <v>1</v>
      </c>
      <c r="N102" s="1" t="b">
        <f t="shared" si="65"/>
        <v>1</v>
      </c>
      <c r="O102" s="1" t="b">
        <f t="shared" si="66"/>
        <v>1</v>
      </c>
      <c r="P102" s="1" t="b">
        <f t="shared" si="67"/>
        <v>1</v>
      </c>
      <c r="Q102" s="1" t="b">
        <f t="shared" si="68"/>
        <v>1</v>
      </c>
      <c r="R102" s="1" t="b">
        <f t="shared" si="69"/>
        <v>1</v>
      </c>
      <c r="S102" s="1" t="b">
        <f t="shared" si="70"/>
        <v>1</v>
      </c>
      <c r="T102" s="1" t="b">
        <f t="shared" si="71"/>
        <v>1</v>
      </c>
      <c r="U102" s="1" t="b">
        <f t="shared" si="72"/>
        <v>1</v>
      </c>
      <c r="W102" s="316" t="s">
        <v>496</v>
      </c>
      <c r="X102" s="106" t="s">
        <v>497</v>
      </c>
      <c r="Y102" s="106" t="s">
        <v>498</v>
      </c>
      <c r="Z102" s="408" t="s">
        <v>3</v>
      </c>
      <c r="AA102" s="344" t="s">
        <v>1782</v>
      </c>
      <c r="AB102" s="315">
        <v>17997</v>
      </c>
      <c r="AC102" s="345">
        <v>3</v>
      </c>
      <c r="AD102" s="245" t="s">
        <v>2062</v>
      </c>
      <c r="AE102" s="179" t="s">
        <v>2643</v>
      </c>
      <c r="AF102" s="179" t="s">
        <v>2525</v>
      </c>
      <c r="AH102" s="159" t="b">
        <f t="shared" si="73"/>
        <v>1</v>
      </c>
      <c r="AI102" s="1" t="b">
        <f t="shared" si="74"/>
        <v>1</v>
      </c>
      <c r="AJ102" s="1" t="b">
        <f t="shared" si="75"/>
        <v>1</v>
      </c>
      <c r="AK102" s="1" t="b">
        <f t="shared" si="76"/>
        <v>1</v>
      </c>
      <c r="AL102" s="1" t="b">
        <f t="shared" si="77"/>
        <v>1</v>
      </c>
      <c r="AM102" s="1" t="b">
        <f t="shared" si="78"/>
        <v>1</v>
      </c>
      <c r="AN102" s="1" t="b">
        <f t="shared" si="79"/>
        <v>1</v>
      </c>
      <c r="AO102" s="1" t="b">
        <f t="shared" si="80"/>
        <v>1</v>
      </c>
      <c r="AP102" s="1" t="b">
        <f t="shared" si="81"/>
        <v>1</v>
      </c>
      <c r="AQ102" s="1" t="b">
        <f t="shared" si="82"/>
        <v>1</v>
      </c>
      <c r="AS102" s="316" t="s">
        <v>496</v>
      </c>
      <c r="AT102" s="106" t="s">
        <v>497</v>
      </c>
      <c r="AU102" s="106" t="s">
        <v>498</v>
      </c>
      <c r="AV102" s="408" t="s">
        <v>3</v>
      </c>
      <c r="AW102" s="344" t="s">
        <v>1782</v>
      </c>
      <c r="AX102" s="315">
        <v>17997</v>
      </c>
      <c r="AY102" s="345">
        <v>3</v>
      </c>
      <c r="AZ102" s="245" t="s">
        <v>2062</v>
      </c>
      <c r="BA102" s="179" t="s">
        <v>2643</v>
      </c>
      <c r="BB102" s="179" t="s">
        <v>2525</v>
      </c>
    </row>
    <row r="103" spans="1:54" ht="15.75">
      <c r="A103" s="316" t="s">
        <v>1628</v>
      </c>
      <c r="B103" s="182" t="s">
        <v>1258</v>
      </c>
      <c r="C103" s="182" t="s">
        <v>2584</v>
      </c>
      <c r="D103" s="291" t="s">
        <v>3</v>
      </c>
      <c r="E103" s="417" t="s">
        <v>1782</v>
      </c>
      <c r="F103" s="315">
        <v>18515</v>
      </c>
      <c r="G103" s="345">
        <v>12</v>
      </c>
      <c r="H103" s="245" t="s">
        <v>1859</v>
      </c>
      <c r="I103" s="1" t="s">
        <v>2643</v>
      </c>
      <c r="J103" s="179" t="s">
        <v>2525</v>
      </c>
      <c r="K103" s="158">
        <v>103</v>
      </c>
      <c r="L103" s="1" t="b">
        <f t="shared" si="63"/>
        <v>1</v>
      </c>
      <c r="M103" s="1" t="b">
        <f t="shared" si="64"/>
        <v>1</v>
      </c>
      <c r="N103" s="1" t="b">
        <f t="shared" si="65"/>
        <v>1</v>
      </c>
      <c r="O103" s="1" t="b">
        <f t="shared" si="66"/>
        <v>1</v>
      </c>
      <c r="P103" s="1" t="b">
        <f t="shared" si="67"/>
        <v>1</v>
      </c>
      <c r="Q103" s="1" t="b">
        <f t="shared" si="68"/>
        <v>1</v>
      </c>
      <c r="R103" s="1" t="b">
        <f t="shared" si="69"/>
        <v>1</v>
      </c>
      <c r="S103" s="1" t="b">
        <f t="shared" si="70"/>
        <v>1</v>
      </c>
      <c r="T103" s="1" t="b">
        <f t="shared" si="71"/>
        <v>1</v>
      </c>
      <c r="U103" s="1" t="b">
        <f t="shared" si="72"/>
        <v>1</v>
      </c>
      <c r="W103" s="316" t="s">
        <v>1628</v>
      </c>
      <c r="X103" s="182" t="s">
        <v>1258</v>
      </c>
      <c r="Y103" s="182" t="s">
        <v>2584</v>
      </c>
      <c r="Z103" s="291" t="s">
        <v>3</v>
      </c>
      <c r="AA103" s="417" t="s">
        <v>1782</v>
      </c>
      <c r="AB103" s="315">
        <v>18515</v>
      </c>
      <c r="AC103" s="345">
        <v>12</v>
      </c>
      <c r="AD103" s="245" t="s">
        <v>1859</v>
      </c>
      <c r="AE103" s="1" t="s">
        <v>2643</v>
      </c>
      <c r="AF103" s="179" t="s">
        <v>2525</v>
      </c>
      <c r="AH103" s="159" t="b">
        <f t="shared" si="73"/>
        <v>1</v>
      </c>
      <c r="AI103" s="1" t="b">
        <f t="shared" si="74"/>
        <v>1</v>
      </c>
      <c r="AJ103" s="1" t="b">
        <f t="shared" si="75"/>
        <v>1</v>
      </c>
      <c r="AK103" s="1" t="b">
        <f t="shared" si="76"/>
        <v>1</v>
      </c>
      <c r="AL103" s="1" t="b">
        <f t="shared" si="77"/>
        <v>1</v>
      </c>
      <c r="AM103" s="1" t="b">
        <f t="shared" si="78"/>
        <v>1</v>
      </c>
      <c r="AN103" s="1" t="b">
        <f t="shared" si="79"/>
        <v>1</v>
      </c>
      <c r="AO103" s="1" t="b">
        <f t="shared" si="80"/>
        <v>1</v>
      </c>
      <c r="AP103" s="1" t="b">
        <f t="shared" si="81"/>
        <v>1</v>
      </c>
      <c r="AQ103" s="1" t="b">
        <f t="shared" si="82"/>
        <v>1</v>
      </c>
      <c r="AS103" s="316" t="s">
        <v>1628</v>
      </c>
      <c r="AT103" s="182" t="s">
        <v>1258</v>
      </c>
      <c r="AU103" s="182" t="s">
        <v>2584</v>
      </c>
      <c r="AV103" s="291" t="s">
        <v>3</v>
      </c>
      <c r="AW103" s="417" t="s">
        <v>1782</v>
      </c>
      <c r="AX103" s="315">
        <v>18515</v>
      </c>
      <c r="AY103" s="345">
        <v>12</v>
      </c>
      <c r="AZ103" s="245" t="s">
        <v>1859</v>
      </c>
      <c r="BA103" s="1" t="s">
        <v>2643</v>
      </c>
      <c r="BB103" s="179" t="s">
        <v>2525</v>
      </c>
    </row>
    <row r="104" spans="1:54" ht="15">
      <c r="A104" s="316" t="s">
        <v>1629</v>
      </c>
      <c r="B104" s="179" t="s">
        <v>2585</v>
      </c>
      <c r="C104" s="179" t="s">
        <v>2586</v>
      </c>
      <c r="D104" s="1" t="s">
        <v>10</v>
      </c>
      <c r="E104" s="179" t="s">
        <v>1782</v>
      </c>
      <c r="F104" s="315">
        <v>20443</v>
      </c>
      <c r="G104" s="345">
        <v>12</v>
      </c>
      <c r="H104" s="245" t="s">
        <v>1859</v>
      </c>
      <c r="I104" s="179" t="s">
        <v>2643</v>
      </c>
      <c r="J104" s="179" t="s">
        <v>2476</v>
      </c>
      <c r="K104" s="158">
        <v>104</v>
      </c>
      <c r="L104" s="1" t="b">
        <f t="shared" si="63"/>
        <v>1</v>
      </c>
      <c r="M104" s="1" t="b">
        <f t="shared" si="64"/>
        <v>1</v>
      </c>
      <c r="N104" s="1" t="b">
        <f t="shared" si="65"/>
        <v>1</v>
      </c>
      <c r="O104" s="1" t="b">
        <f t="shared" si="66"/>
        <v>1</v>
      </c>
      <c r="P104" s="1" t="b">
        <f t="shared" si="67"/>
        <v>1</v>
      </c>
      <c r="Q104" s="1" t="b">
        <f t="shared" si="68"/>
        <v>1</v>
      </c>
      <c r="R104" s="1" t="b">
        <f t="shared" si="69"/>
        <v>1</v>
      </c>
      <c r="S104" s="1" t="b">
        <f t="shared" si="70"/>
        <v>1</v>
      </c>
      <c r="T104" s="1" t="b">
        <f t="shared" si="71"/>
        <v>1</v>
      </c>
      <c r="U104" s="1" t="b">
        <f t="shared" si="72"/>
        <v>1</v>
      </c>
      <c r="W104" s="316" t="s">
        <v>1629</v>
      </c>
      <c r="X104" s="179" t="s">
        <v>2585</v>
      </c>
      <c r="Y104" s="179" t="s">
        <v>2586</v>
      </c>
      <c r="Z104" s="1" t="s">
        <v>10</v>
      </c>
      <c r="AA104" s="179" t="s">
        <v>1782</v>
      </c>
      <c r="AB104" s="315">
        <v>20443</v>
      </c>
      <c r="AC104" s="345">
        <v>12</v>
      </c>
      <c r="AD104" s="245" t="s">
        <v>1859</v>
      </c>
      <c r="AE104" s="179" t="s">
        <v>2643</v>
      </c>
      <c r="AF104" s="179" t="s">
        <v>2476</v>
      </c>
      <c r="AH104" s="159" t="b">
        <f t="shared" si="73"/>
        <v>1</v>
      </c>
      <c r="AI104" s="1" t="b">
        <f t="shared" si="74"/>
        <v>1</v>
      </c>
      <c r="AJ104" s="1" t="b">
        <f t="shared" si="75"/>
        <v>1</v>
      </c>
      <c r="AK104" s="1" t="b">
        <f t="shared" si="76"/>
        <v>1</v>
      </c>
      <c r="AL104" s="1" t="b">
        <f t="shared" si="77"/>
        <v>1</v>
      </c>
      <c r="AM104" s="1" t="b">
        <f t="shared" si="78"/>
        <v>1</v>
      </c>
      <c r="AN104" s="1" t="b">
        <f t="shared" si="79"/>
        <v>1</v>
      </c>
      <c r="AO104" s="1" t="b">
        <f t="shared" si="80"/>
        <v>1</v>
      </c>
      <c r="AP104" s="1" t="b">
        <f t="shared" si="81"/>
        <v>1</v>
      </c>
      <c r="AQ104" s="1" t="b">
        <f t="shared" si="82"/>
        <v>1</v>
      </c>
      <c r="AS104" s="316" t="s">
        <v>1629</v>
      </c>
      <c r="AT104" s="179" t="s">
        <v>2585</v>
      </c>
      <c r="AU104" s="179" t="s">
        <v>2586</v>
      </c>
      <c r="AV104" s="1" t="s">
        <v>10</v>
      </c>
      <c r="AW104" s="179" t="s">
        <v>1782</v>
      </c>
      <c r="AX104" s="315">
        <v>20443</v>
      </c>
      <c r="AY104" s="345">
        <v>12</v>
      </c>
      <c r="AZ104" s="245" t="s">
        <v>1859</v>
      </c>
      <c r="BA104" s="179" t="s">
        <v>2643</v>
      </c>
      <c r="BB104" s="179" t="s">
        <v>2476</v>
      </c>
    </row>
    <row r="105" spans="1:54" ht="15.75">
      <c r="A105" s="316" t="s">
        <v>1630</v>
      </c>
      <c r="B105" s="108" t="s">
        <v>2587</v>
      </c>
      <c r="C105" s="108" t="s">
        <v>121</v>
      </c>
      <c r="D105" s="411" t="s">
        <v>3</v>
      </c>
      <c r="E105" s="344" t="s">
        <v>1782</v>
      </c>
      <c r="F105" s="315">
        <v>17410</v>
      </c>
      <c r="G105" s="345">
        <v>12</v>
      </c>
      <c r="H105" s="245" t="s">
        <v>1859</v>
      </c>
      <c r="I105" s="179" t="s">
        <v>2643</v>
      </c>
      <c r="J105" s="179" t="s">
        <v>2525</v>
      </c>
      <c r="K105" s="158">
        <v>105</v>
      </c>
      <c r="L105" s="1" t="b">
        <f t="shared" si="63"/>
        <v>1</v>
      </c>
      <c r="M105" s="1" t="b">
        <f t="shared" si="64"/>
        <v>1</v>
      </c>
      <c r="N105" s="1" t="b">
        <f t="shared" si="65"/>
        <v>1</v>
      </c>
      <c r="O105" s="1" t="b">
        <f t="shared" si="66"/>
        <v>1</v>
      </c>
      <c r="P105" s="1" t="b">
        <f t="shared" si="67"/>
        <v>1</v>
      </c>
      <c r="Q105" s="1" t="b">
        <f t="shared" si="68"/>
        <v>1</v>
      </c>
      <c r="R105" s="1" t="b">
        <f t="shared" si="69"/>
        <v>1</v>
      </c>
      <c r="S105" s="1" t="b">
        <f t="shared" si="70"/>
        <v>1</v>
      </c>
      <c r="T105" s="1" t="b">
        <f t="shared" si="71"/>
        <v>1</v>
      </c>
      <c r="U105" s="1" t="b">
        <f t="shared" si="72"/>
        <v>1</v>
      </c>
      <c r="W105" s="316" t="s">
        <v>1630</v>
      </c>
      <c r="X105" s="108" t="s">
        <v>2587</v>
      </c>
      <c r="Y105" s="108" t="s">
        <v>121</v>
      </c>
      <c r="Z105" s="411" t="s">
        <v>3</v>
      </c>
      <c r="AA105" s="344" t="s">
        <v>1782</v>
      </c>
      <c r="AB105" s="315">
        <v>17410</v>
      </c>
      <c r="AC105" s="345">
        <v>12</v>
      </c>
      <c r="AD105" s="245" t="s">
        <v>1859</v>
      </c>
      <c r="AE105" s="179" t="s">
        <v>2643</v>
      </c>
      <c r="AF105" s="179" t="s">
        <v>2525</v>
      </c>
      <c r="AH105" s="159" t="b">
        <f t="shared" si="73"/>
        <v>1</v>
      </c>
      <c r="AI105" s="1" t="b">
        <f t="shared" si="74"/>
        <v>1</v>
      </c>
      <c r="AJ105" s="1" t="b">
        <f t="shared" si="75"/>
        <v>1</v>
      </c>
      <c r="AK105" s="1" t="b">
        <f t="shared" si="76"/>
        <v>1</v>
      </c>
      <c r="AL105" s="1" t="b">
        <f t="shared" si="77"/>
        <v>1</v>
      </c>
      <c r="AM105" s="1" t="b">
        <f t="shared" si="78"/>
        <v>1</v>
      </c>
      <c r="AN105" s="1" t="b">
        <f t="shared" si="79"/>
        <v>1</v>
      </c>
      <c r="AO105" s="1" t="b">
        <f t="shared" si="80"/>
        <v>1</v>
      </c>
      <c r="AP105" s="1" t="b">
        <f t="shared" si="81"/>
        <v>1</v>
      </c>
      <c r="AQ105" s="1" t="b">
        <f t="shared" si="82"/>
        <v>1</v>
      </c>
      <c r="AS105" s="316" t="s">
        <v>1630</v>
      </c>
      <c r="AT105" s="108" t="s">
        <v>2587</v>
      </c>
      <c r="AU105" s="108" t="s">
        <v>121</v>
      </c>
      <c r="AV105" s="411" t="s">
        <v>3</v>
      </c>
      <c r="AW105" s="344" t="s">
        <v>1782</v>
      </c>
      <c r="AX105" s="315">
        <v>17410</v>
      </c>
      <c r="AY105" s="345">
        <v>12</v>
      </c>
      <c r="AZ105" s="245" t="s">
        <v>1859</v>
      </c>
      <c r="BA105" s="179" t="s">
        <v>2643</v>
      </c>
      <c r="BB105" s="179" t="s">
        <v>2525</v>
      </c>
    </row>
    <row r="106" spans="1:54" ht="15.75">
      <c r="A106" s="316" t="s">
        <v>1631</v>
      </c>
      <c r="B106" s="106" t="s">
        <v>2588</v>
      </c>
      <c r="C106" s="106" t="s">
        <v>980</v>
      </c>
      <c r="D106" s="408" t="s">
        <v>10</v>
      </c>
      <c r="E106" s="344" t="s">
        <v>1782</v>
      </c>
      <c r="F106" s="315">
        <v>19766</v>
      </c>
      <c r="G106" s="345">
        <v>12</v>
      </c>
      <c r="H106" s="245" t="s">
        <v>1859</v>
      </c>
      <c r="I106" s="179" t="s">
        <v>2643</v>
      </c>
      <c r="J106" s="179" t="s">
        <v>2476</v>
      </c>
      <c r="K106" s="158">
        <v>106</v>
      </c>
      <c r="L106" s="1" t="b">
        <f t="shared" si="63"/>
        <v>1</v>
      </c>
      <c r="M106" s="1" t="b">
        <f t="shared" si="64"/>
        <v>1</v>
      </c>
      <c r="N106" s="1" t="b">
        <f t="shared" si="65"/>
        <v>1</v>
      </c>
      <c r="O106" s="1" t="b">
        <f t="shared" si="66"/>
        <v>1</v>
      </c>
      <c r="P106" s="1" t="b">
        <f t="shared" si="67"/>
        <v>1</v>
      </c>
      <c r="Q106" s="1" t="b">
        <f t="shared" si="68"/>
        <v>1</v>
      </c>
      <c r="R106" s="1" t="b">
        <f t="shared" si="69"/>
        <v>1</v>
      </c>
      <c r="S106" s="1" t="b">
        <f t="shared" si="70"/>
        <v>1</v>
      </c>
      <c r="T106" s="1" t="b">
        <f t="shared" si="71"/>
        <v>1</v>
      </c>
      <c r="U106" s="1" t="b">
        <f t="shared" si="72"/>
        <v>1</v>
      </c>
      <c r="W106" s="316" t="s">
        <v>1631</v>
      </c>
      <c r="X106" s="106" t="s">
        <v>2588</v>
      </c>
      <c r="Y106" s="106" t="s">
        <v>980</v>
      </c>
      <c r="Z106" s="408" t="s">
        <v>10</v>
      </c>
      <c r="AA106" s="344" t="s">
        <v>1782</v>
      </c>
      <c r="AB106" s="315">
        <v>19766</v>
      </c>
      <c r="AC106" s="345">
        <v>12</v>
      </c>
      <c r="AD106" s="245" t="s">
        <v>1859</v>
      </c>
      <c r="AE106" s="179" t="s">
        <v>2643</v>
      </c>
      <c r="AF106" s="179" t="s">
        <v>2476</v>
      </c>
      <c r="AH106" s="159" t="b">
        <f t="shared" si="73"/>
        <v>1</v>
      </c>
      <c r="AI106" s="1" t="b">
        <f t="shared" si="74"/>
        <v>1</v>
      </c>
      <c r="AJ106" s="1" t="b">
        <f t="shared" si="75"/>
        <v>1</v>
      </c>
      <c r="AK106" s="1" t="b">
        <f t="shared" si="76"/>
        <v>1</v>
      </c>
      <c r="AL106" s="1" t="b">
        <f t="shared" si="77"/>
        <v>1</v>
      </c>
      <c r="AM106" s="1" t="b">
        <f t="shared" si="78"/>
        <v>1</v>
      </c>
      <c r="AN106" s="1" t="b">
        <f t="shared" si="79"/>
        <v>1</v>
      </c>
      <c r="AO106" s="1" t="b">
        <f t="shared" si="80"/>
        <v>1</v>
      </c>
      <c r="AP106" s="1" t="b">
        <f t="shared" si="81"/>
        <v>1</v>
      </c>
      <c r="AQ106" s="1" t="b">
        <f t="shared" si="82"/>
        <v>1</v>
      </c>
      <c r="AS106" s="316" t="s">
        <v>1631</v>
      </c>
      <c r="AT106" s="106" t="s">
        <v>2588</v>
      </c>
      <c r="AU106" s="106" t="s">
        <v>980</v>
      </c>
      <c r="AV106" s="408" t="s">
        <v>10</v>
      </c>
      <c r="AW106" s="344" t="s">
        <v>1782</v>
      </c>
      <c r="AX106" s="315">
        <v>19766</v>
      </c>
      <c r="AY106" s="345">
        <v>12</v>
      </c>
      <c r="AZ106" s="245" t="s">
        <v>1859</v>
      </c>
      <c r="BA106" s="179" t="s">
        <v>2643</v>
      </c>
      <c r="BB106" s="179" t="s">
        <v>2476</v>
      </c>
    </row>
    <row r="107" spans="1:54" ht="15.75">
      <c r="A107" s="316" t="s">
        <v>1632</v>
      </c>
      <c r="B107" s="105" t="s">
        <v>2589</v>
      </c>
      <c r="C107" s="105" t="s">
        <v>2590</v>
      </c>
      <c r="D107" s="291" t="s">
        <v>3</v>
      </c>
      <c r="E107" s="344" t="s">
        <v>1782</v>
      </c>
      <c r="F107" s="315">
        <v>19956</v>
      </c>
      <c r="G107" s="345">
        <v>12</v>
      </c>
      <c r="H107" s="245" t="s">
        <v>1859</v>
      </c>
      <c r="I107" s="179" t="s">
        <v>2643</v>
      </c>
      <c r="J107" s="179" t="s">
        <v>2476</v>
      </c>
      <c r="K107" s="158">
        <v>107</v>
      </c>
      <c r="L107" s="1" t="b">
        <f t="shared" si="63"/>
        <v>1</v>
      </c>
      <c r="M107" s="1" t="b">
        <f t="shared" si="64"/>
        <v>1</v>
      </c>
      <c r="N107" s="1" t="b">
        <f t="shared" si="65"/>
        <v>1</v>
      </c>
      <c r="O107" s="1" t="b">
        <f t="shared" si="66"/>
        <v>1</v>
      </c>
      <c r="P107" s="1" t="b">
        <f t="shared" si="67"/>
        <v>1</v>
      </c>
      <c r="Q107" s="1" t="b">
        <f t="shared" si="68"/>
        <v>1</v>
      </c>
      <c r="R107" s="1" t="b">
        <f t="shared" si="69"/>
        <v>1</v>
      </c>
      <c r="S107" s="1" t="b">
        <f t="shared" si="70"/>
        <v>1</v>
      </c>
      <c r="T107" s="1" t="b">
        <f t="shared" si="71"/>
        <v>1</v>
      </c>
      <c r="U107" s="1" t="b">
        <f t="shared" si="72"/>
        <v>1</v>
      </c>
      <c r="W107" s="316" t="s">
        <v>1632</v>
      </c>
      <c r="X107" s="105" t="s">
        <v>2589</v>
      </c>
      <c r="Y107" s="105" t="s">
        <v>2590</v>
      </c>
      <c r="Z107" s="291" t="s">
        <v>3</v>
      </c>
      <c r="AA107" s="344" t="s">
        <v>1782</v>
      </c>
      <c r="AB107" s="315">
        <v>19956</v>
      </c>
      <c r="AC107" s="345">
        <v>12</v>
      </c>
      <c r="AD107" s="245" t="s">
        <v>1859</v>
      </c>
      <c r="AE107" s="179" t="s">
        <v>2643</v>
      </c>
      <c r="AF107" s="179" t="s">
        <v>2476</v>
      </c>
      <c r="AH107" s="159" t="b">
        <f t="shared" si="73"/>
        <v>1</v>
      </c>
      <c r="AI107" s="1" t="b">
        <f t="shared" si="74"/>
        <v>1</v>
      </c>
      <c r="AJ107" s="1" t="b">
        <f t="shared" si="75"/>
        <v>1</v>
      </c>
      <c r="AK107" s="1" t="b">
        <f t="shared" si="76"/>
        <v>1</v>
      </c>
      <c r="AL107" s="1" t="b">
        <f t="shared" si="77"/>
        <v>1</v>
      </c>
      <c r="AM107" s="1" t="b">
        <f t="shared" si="78"/>
        <v>1</v>
      </c>
      <c r="AN107" s="1" t="b">
        <f t="shared" si="79"/>
        <v>1</v>
      </c>
      <c r="AO107" s="1" t="b">
        <f t="shared" si="80"/>
        <v>1</v>
      </c>
      <c r="AP107" s="1" t="b">
        <f t="shared" si="81"/>
        <v>1</v>
      </c>
      <c r="AQ107" s="1" t="b">
        <f t="shared" si="82"/>
        <v>1</v>
      </c>
      <c r="AS107" s="316" t="s">
        <v>1632</v>
      </c>
      <c r="AT107" s="105" t="s">
        <v>2589</v>
      </c>
      <c r="AU107" s="105" t="s">
        <v>2590</v>
      </c>
      <c r="AV107" s="291" t="s">
        <v>3</v>
      </c>
      <c r="AW107" s="344" t="s">
        <v>1782</v>
      </c>
      <c r="AX107" s="315">
        <v>19956</v>
      </c>
      <c r="AY107" s="345">
        <v>12</v>
      </c>
      <c r="AZ107" s="245" t="s">
        <v>1859</v>
      </c>
      <c r="BA107" s="179" t="s">
        <v>2643</v>
      </c>
      <c r="BB107" s="179" t="s">
        <v>2476</v>
      </c>
    </row>
    <row r="108" spans="1:54" ht="15.75">
      <c r="A108" s="316" t="s">
        <v>1023</v>
      </c>
      <c r="B108" s="179" t="s">
        <v>2611</v>
      </c>
      <c r="C108" s="108" t="s">
        <v>2315</v>
      </c>
      <c r="D108" s="409" t="s">
        <v>10</v>
      </c>
      <c r="E108" s="344" t="s">
        <v>1782</v>
      </c>
      <c r="F108" s="315">
        <v>28169</v>
      </c>
      <c r="G108" s="345">
        <v>12</v>
      </c>
      <c r="H108" s="245" t="s">
        <v>1859</v>
      </c>
      <c r="I108" s="179" t="s">
        <v>2643</v>
      </c>
      <c r="J108" s="179" t="s">
        <v>2476</v>
      </c>
      <c r="K108" s="158">
        <v>108</v>
      </c>
      <c r="L108" s="1" t="b">
        <f t="shared" si="63"/>
        <v>1</v>
      </c>
      <c r="M108" s="1" t="b">
        <f t="shared" si="64"/>
        <v>1</v>
      </c>
      <c r="N108" s="1" t="b">
        <f t="shared" si="65"/>
        <v>1</v>
      </c>
      <c r="O108" s="1" t="b">
        <f t="shared" si="66"/>
        <v>1</v>
      </c>
      <c r="P108" s="1" t="b">
        <f t="shared" si="67"/>
        <v>1</v>
      </c>
      <c r="Q108" s="1" t="b">
        <f t="shared" si="68"/>
        <v>1</v>
      </c>
      <c r="R108" s="1" t="b">
        <f t="shared" si="69"/>
        <v>1</v>
      </c>
      <c r="S108" s="1" t="b">
        <f t="shared" si="70"/>
        <v>1</v>
      </c>
      <c r="T108" s="1" t="b">
        <f t="shared" si="71"/>
        <v>1</v>
      </c>
      <c r="U108" s="1" t="b">
        <f t="shared" si="72"/>
        <v>1</v>
      </c>
      <c r="W108" s="316" t="s">
        <v>1023</v>
      </c>
      <c r="X108" s="179" t="s">
        <v>2611</v>
      </c>
      <c r="Y108" s="108" t="s">
        <v>2315</v>
      </c>
      <c r="Z108" s="409" t="s">
        <v>10</v>
      </c>
      <c r="AA108" s="344" t="s">
        <v>1782</v>
      </c>
      <c r="AB108" s="315">
        <v>28169</v>
      </c>
      <c r="AC108" s="345">
        <v>12</v>
      </c>
      <c r="AD108" s="245" t="s">
        <v>1859</v>
      </c>
      <c r="AE108" s="179" t="s">
        <v>2643</v>
      </c>
      <c r="AF108" s="179" t="s">
        <v>2476</v>
      </c>
      <c r="AH108" s="159" t="b">
        <f t="shared" si="73"/>
        <v>1</v>
      </c>
      <c r="AI108" s="1" t="b">
        <f t="shared" si="74"/>
        <v>1</v>
      </c>
      <c r="AJ108" s="1" t="b">
        <f t="shared" si="75"/>
        <v>1</v>
      </c>
      <c r="AK108" s="1" t="b">
        <f t="shared" si="76"/>
        <v>1</v>
      </c>
      <c r="AL108" s="1" t="b">
        <f t="shared" si="77"/>
        <v>1</v>
      </c>
      <c r="AM108" s="1" t="b">
        <f t="shared" si="78"/>
        <v>1</v>
      </c>
      <c r="AN108" s="1" t="b">
        <f t="shared" si="79"/>
        <v>1</v>
      </c>
      <c r="AO108" s="1" t="b">
        <f t="shared" si="80"/>
        <v>1</v>
      </c>
      <c r="AP108" s="1" t="b">
        <f t="shared" si="81"/>
        <v>1</v>
      </c>
      <c r="AQ108" s="1" t="b">
        <f t="shared" si="82"/>
        <v>1</v>
      </c>
      <c r="AS108" s="316" t="s">
        <v>1023</v>
      </c>
      <c r="AT108" s="179" t="s">
        <v>2611</v>
      </c>
      <c r="AU108" s="108" t="s">
        <v>2315</v>
      </c>
      <c r="AV108" s="409" t="s">
        <v>10</v>
      </c>
      <c r="AW108" s="344" t="s">
        <v>1782</v>
      </c>
      <c r="AX108" s="315">
        <v>28169</v>
      </c>
      <c r="AY108" s="345">
        <v>12</v>
      </c>
      <c r="AZ108" s="245" t="s">
        <v>1859</v>
      </c>
      <c r="BA108" s="179" t="s">
        <v>2643</v>
      </c>
      <c r="BB108" s="179" t="s">
        <v>2476</v>
      </c>
    </row>
    <row r="109" spans="1:54" ht="15.75">
      <c r="A109" s="316" t="s">
        <v>2434</v>
      </c>
      <c r="B109" s="108" t="s">
        <v>497</v>
      </c>
      <c r="C109" s="108" t="s">
        <v>501</v>
      </c>
      <c r="D109" s="409" t="s">
        <v>10</v>
      </c>
      <c r="E109" s="344" t="s">
        <v>1782</v>
      </c>
      <c r="F109" s="315">
        <v>19066</v>
      </c>
      <c r="G109" s="345">
        <v>9</v>
      </c>
      <c r="H109" s="245" t="s">
        <v>1858</v>
      </c>
      <c r="I109" s="179" t="s">
        <v>2643</v>
      </c>
      <c r="J109" s="179" t="s">
        <v>2476</v>
      </c>
      <c r="K109" s="158">
        <v>109</v>
      </c>
      <c r="L109" s="1" t="b">
        <f t="shared" si="63"/>
        <v>1</v>
      </c>
      <c r="M109" s="1" t="b">
        <f t="shared" si="64"/>
        <v>1</v>
      </c>
      <c r="N109" s="1" t="b">
        <f t="shared" si="65"/>
        <v>1</v>
      </c>
      <c r="O109" s="1" t="b">
        <f t="shared" si="66"/>
        <v>1</v>
      </c>
      <c r="P109" s="1" t="b">
        <f t="shared" si="67"/>
        <v>1</v>
      </c>
      <c r="Q109" s="1" t="b">
        <f t="shared" si="68"/>
        <v>1</v>
      </c>
      <c r="R109" s="1" t="b">
        <f t="shared" si="69"/>
        <v>1</v>
      </c>
      <c r="S109" s="1" t="b">
        <f t="shared" si="70"/>
        <v>1</v>
      </c>
      <c r="T109" s="1" t="b">
        <f t="shared" si="71"/>
        <v>1</v>
      </c>
      <c r="U109" s="1" t="b">
        <f t="shared" si="72"/>
        <v>1</v>
      </c>
      <c r="W109" s="316" t="s">
        <v>2434</v>
      </c>
      <c r="X109" s="108" t="s">
        <v>497</v>
      </c>
      <c r="Y109" s="108" t="s">
        <v>501</v>
      </c>
      <c r="Z109" s="409" t="s">
        <v>10</v>
      </c>
      <c r="AA109" s="344" t="s">
        <v>1782</v>
      </c>
      <c r="AB109" s="315">
        <v>19066</v>
      </c>
      <c r="AC109" s="345">
        <v>9</v>
      </c>
      <c r="AD109" s="245" t="s">
        <v>1858</v>
      </c>
      <c r="AE109" s="179" t="s">
        <v>2643</v>
      </c>
      <c r="AF109" s="179" t="s">
        <v>2476</v>
      </c>
      <c r="AH109" s="159" t="b">
        <f t="shared" si="73"/>
        <v>1</v>
      </c>
      <c r="AI109" s="1" t="b">
        <f t="shared" si="74"/>
        <v>1</v>
      </c>
      <c r="AJ109" s="1" t="b">
        <f t="shared" si="75"/>
        <v>1</v>
      </c>
      <c r="AK109" s="1" t="b">
        <f t="shared" si="76"/>
        <v>1</v>
      </c>
      <c r="AL109" s="1" t="b">
        <f t="shared" si="77"/>
        <v>1</v>
      </c>
      <c r="AM109" s="1" t="b">
        <f t="shared" si="78"/>
        <v>1</v>
      </c>
      <c r="AN109" s="1" t="b">
        <f t="shared" si="79"/>
        <v>1</v>
      </c>
      <c r="AO109" s="1" t="b">
        <f t="shared" si="80"/>
        <v>1</v>
      </c>
      <c r="AP109" s="1" t="b">
        <f t="shared" si="81"/>
        <v>1</v>
      </c>
      <c r="AQ109" s="1" t="b">
        <f t="shared" si="82"/>
        <v>1</v>
      </c>
      <c r="AS109" s="316" t="s">
        <v>2434</v>
      </c>
      <c r="AT109" s="108" t="s">
        <v>497</v>
      </c>
      <c r="AU109" s="108" t="s">
        <v>501</v>
      </c>
      <c r="AV109" s="409" t="s">
        <v>10</v>
      </c>
      <c r="AW109" s="344" t="s">
        <v>1782</v>
      </c>
      <c r="AX109" s="315">
        <v>19066</v>
      </c>
      <c r="AY109" s="345">
        <v>9</v>
      </c>
      <c r="AZ109" s="245" t="s">
        <v>1858</v>
      </c>
      <c r="BA109" s="179" t="s">
        <v>2643</v>
      </c>
      <c r="BB109" s="179" t="s">
        <v>2476</v>
      </c>
    </row>
    <row r="110" spans="1:54" ht="15.75">
      <c r="A110" s="316" t="s">
        <v>610</v>
      </c>
      <c r="B110" s="108" t="s">
        <v>2664</v>
      </c>
      <c r="C110" s="108" t="s">
        <v>2665</v>
      </c>
      <c r="D110" s="409" t="s">
        <v>10</v>
      </c>
      <c r="E110" s="344" t="s">
        <v>1782</v>
      </c>
      <c r="F110" s="315">
        <v>20185</v>
      </c>
      <c r="G110" s="345">
        <v>12</v>
      </c>
      <c r="H110" s="245" t="s">
        <v>1859</v>
      </c>
      <c r="I110" s="179" t="s">
        <v>2643</v>
      </c>
      <c r="J110" s="179" t="s">
        <v>2476</v>
      </c>
      <c r="K110" s="158">
        <v>110</v>
      </c>
      <c r="L110" s="1" t="b">
        <f t="shared" si="63"/>
        <v>1</v>
      </c>
      <c r="M110" s="1" t="b">
        <f t="shared" si="64"/>
        <v>1</v>
      </c>
      <c r="N110" s="1" t="b">
        <f t="shared" si="65"/>
        <v>1</v>
      </c>
      <c r="O110" s="1" t="b">
        <f t="shared" si="66"/>
        <v>1</v>
      </c>
      <c r="P110" s="1" t="b">
        <f t="shared" si="67"/>
        <v>1</v>
      </c>
      <c r="Q110" s="1" t="b">
        <f t="shared" si="68"/>
        <v>1</v>
      </c>
      <c r="R110" s="1" t="b">
        <f t="shared" si="69"/>
        <v>1</v>
      </c>
      <c r="S110" s="1" t="b">
        <f t="shared" si="70"/>
        <v>1</v>
      </c>
      <c r="T110" s="1" t="b">
        <f t="shared" si="71"/>
        <v>1</v>
      </c>
      <c r="U110" s="1" t="b">
        <f t="shared" si="72"/>
        <v>1</v>
      </c>
      <c r="W110" s="316" t="s">
        <v>610</v>
      </c>
      <c r="X110" s="108" t="s">
        <v>2664</v>
      </c>
      <c r="Y110" s="108" t="s">
        <v>2665</v>
      </c>
      <c r="Z110" s="409" t="s">
        <v>10</v>
      </c>
      <c r="AA110" s="344" t="s">
        <v>1782</v>
      </c>
      <c r="AB110" s="315">
        <v>20185</v>
      </c>
      <c r="AC110" s="345">
        <v>12</v>
      </c>
      <c r="AD110" s="245" t="s">
        <v>1859</v>
      </c>
      <c r="AE110" s="179" t="s">
        <v>2643</v>
      </c>
      <c r="AF110" s="179" t="s">
        <v>2476</v>
      </c>
      <c r="AH110" s="159" t="b">
        <f t="shared" si="73"/>
        <v>1</v>
      </c>
      <c r="AI110" s="1" t="b">
        <f t="shared" si="74"/>
        <v>1</v>
      </c>
      <c r="AJ110" s="1" t="b">
        <f t="shared" si="75"/>
        <v>1</v>
      </c>
      <c r="AK110" s="1" t="b">
        <f t="shared" si="76"/>
        <v>1</v>
      </c>
      <c r="AL110" s="1" t="b">
        <f t="shared" si="77"/>
        <v>1</v>
      </c>
      <c r="AM110" s="1" t="b">
        <f t="shared" si="78"/>
        <v>1</v>
      </c>
      <c r="AN110" s="1" t="b">
        <f t="shared" si="79"/>
        <v>1</v>
      </c>
      <c r="AO110" s="1" t="b">
        <f t="shared" si="80"/>
        <v>1</v>
      </c>
      <c r="AP110" s="1" t="b">
        <f t="shared" si="81"/>
        <v>1</v>
      </c>
      <c r="AQ110" s="1" t="b">
        <f t="shared" si="82"/>
        <v>1</v>
      </c>
      <c r="AS110" s="316" t="s">
        <v>610</v>
      </c>
      <c r="AT110" s="108" t="s">
        <v>2664</v>
      </c>
      <c r="AU110" s="108" t="s">
        <v>2665</v>
      </c>
      <c r="AV110" s="409" t="s">
        <v>10</v>
      </c>
      <c r="AW110" s="344" t="s">
        <v>1782</v>
      </c>
      <c r="AX110" s="315">
        <v>20185</v>
      </c>
      <c r="AY110" s="345">
        <v>12</v>
      </c>
      <c r="AZ110" s="245" t="s">
        <v>1859</v>
      </c>
      <c r="BA110" s="179" t="s">
        <v>2643</v>
      </c>
      <c r="BB110" s="179" t="s">
        <v>2476</v>
      </c>
    </row>
    <row r="111" spans="1:54" ht="15.75">
      <c r="A111" s="316" t="s">
        <v>503</v>
      </c>
      <c r="B111" s="106" t="s">
        <v>384</v>
      </c>
      <c r="C111" s="106" t="s">
        <v>319</v>
      </c>
      <c r="D111" s="291" t="s">
        <v>3</v>
      </c>
      <c r="E111" s="344" t="s">
        <v>1782</v>
      </c>
      <c r="F111" s="315">
        <v>14567</v>
      </c>
      <c r="G111" s="345">
        <v>6</v>
      </c>
      <c r="H111" s="245" t="s">
        <v>1857</v>
      </c>
      <c r="I111" s="179" t="s">
        <v>2643</v>
      </c>
      <c r="J111" s="179" t="s">
        <v>2577</v>
      </c>
      <c r="K111" s="158">
        <v>111</v>
      </c>
      <c r="L111" s="1" t="b">
        <f t="shared" si="63"/>
        <v>1</v>
      </c>
      <c r="M111" s="1" t="b">
        <f t="shared" si="64"/>
        <v>1</v>
      </c>
      <c r="N111" s="1" t="b">
        <f t="shared" si="65"/>
        <v>1</v>
      </c>
      <c r="O111" s="1" t="b">
        <f t="shared" si="66"/>
        <v>1</v>
      </c>
      <c r="P111" s="1" t="b">
        <f t="shared" si="67"/>
        <v>1</v>
      </c>
      <c r="Q111" s="1" t="b">
        <f t="shared" si="68"/>
        <v>1</v>
      </c>
      <c r="R111" s="1" t="b">
        <f t="shared" si="69"/>
        <v>1</v>
      </c>
      <c r="S111" s="1" t="b">
        <f t="shared" si="70"/>
        <v>1</v>
      </c>
      <c r="T111" s="1" t="b">
        <f t="shared" si="71"/>
        <v>1</v>
      </c>
      <c r="U111" s="1" t="b">
        <f t="shared" si="72"/>
        <v>1</v>
      </c>
      <c r="W111" s="316" t="s">
        <v>503</v>
      </c>
      <c r="X111" s="106" t="s">
        <v>384</v>
      </c>
      <c r="Y111" s="106" t="s">
        <v>319</v>
      </c>
      <c r="Z111" s="291" t="s">
        <v>3</v>
      </c>
      <c r="AA111" s="344" t="s">
        <v>1782</v>
      </c>
      <c r="AB111" s="315">
        <v>14567</v>
      </c>
      <c r="AC111" s="345">
        <v>6</v>
      </c>
      <c r="AD111" s="245" t="s">
        <v>1857</v>
      </c>
      <c r="AE111" s="179" t="s">
        <v>2643</v>
      </c>
      <c r="AF111" s="179" t="s">
        <v>2577</v>
      </c>
      <c r="AH111" s="159" t="b">
        <f t="shared" si="73"/>
        <v>1</v>
      </c>
      <c r="AI111" s="1" t="b">
        <f t="shared" si="74"/>
        <v>1</v>
      </c>
      <c r="AJ111" s="1" t="b">
        <f t="shared" si="75"/>
        <v>1</v>
      </c>
      <c r="AK111" s="1" t="b">
        <f t="shared" si="76"/>
        <v>1</v>
      </c>
      <c r="AL111" s="1" t="b">
        <f t="shared" si="77"/>
        <v>1</v>
      </c>
      <c r="AM111" s="1" t="b">
        <f t="shared" si="78"/>
        <v>1</v>
      </c>
      <c r="AN111" s="1" t="b">
        <f t="shared" si="79"/>
        <v>1</v>
      </c>
      <c r="AO111" s="1" t="b">
        <f t="shared" si="80"/>
        <v>1</v>
      </c>
      <c r="AP111" s="1" t="b">
        <f t="shared" si="81"/>
        <v>1</v>
      </c>
      <c r="AQ111" s="1" t="b">
        <f t="shared" si="82"/>
        <v>1</v>
      </c>
      <c r="AS111" s="316" t="s">
        <v>503</v>
      </c>
      <c r="AT111" s="106" t="s">
        <v>384</v>
      </c>
      <c r="AU111" s="106" t="s">
        <v>319</v>
      </c>
      <c r="AV111" s="291" t="s">
        <v>3</v>
      </c>
      <c r="AW111" s="344" t="s">
        <v>1782</v>
      </c>
      <c r="AX111" s="315">
        <v>14567</v>
      </c>
      <c r="AY111" s="345">
        <v>6</v>
      </c>
      <c r="AZ111" s="245" t="s">
        <v>1857</v>
      </c>
      <c r="BA111" s="179" t="s">
        <v>2643</v>
      </c>
      <c r="BB111" s="179" t="s">
        <v>2577</v>
      </c>
    </row>
    <row r="112" spans="1:54" ht="15.75">
      <c r="A112" s="316" t="s">
        <v>504</v>
      </c>
      <c r="B112" s="108" t="s">
        <v>114</v>
      </c>
      <c r="C112" s="108" t="s">
        <v>385</v>
      </c>
      <c r="D112" s="1" t="s">
        <v>3</v>
      </c>
      <c r="E112" s="344" t="s">
        <v>1782</v>
      </c>
      <c r="F112" s="315">
        <v>16524</v>
      </c>
      <c r="G112" s="345">
        <v>9</v>
      </c>
      <c r="H112" s="245" t="s">
        <v>1858</v>
      </c>
      <c r="I112" s="179" t="s">
        <v>2643</v>
      </c>
      <c r="J112" s="179" t="s">
        <v>2525</v>
      </c>
      <c r="K112" s="158">
        <v>112</v>
      </c>
      <c r="L112" s="1" t="b">
        <f t="shared" si="63"/>
        <v>1</v>
      </c>
      <c r="M112" s="1" t="b">
        <f t="shared" si="64"/>
        <v>1</v>
      </c>
      <c r="N112" s="1" t="b">
        <f t="shared" si="65"/>
        <v>1</v>
      </c>
      <c r="O112" s="1" t="b">
        <f t="shared" si="66"/>
        <v>1</v>
      </c>
      <c r="P112" s="1" t="b">
        <f t="shared" si="67"/>
        <v>1</v>
      </c>
      <c r="Q112" s="1" t="b">
        <f t="shared" si="68"/>
        <v>1</v>
      </c>
      <c r="R112" s="1" t="b">
        <f t="shared" si="69"/>
        <v>1</v>
      </c>
      <c r="S112" s="1" t="b">
        <f t="shared" si="70"/>
        <v>1</v>
      </c>
      <c r="T112" s="1" t="b">
        <f t="shared" si="71"/>
        <v>1</v>
      </c>
      <c r="U112" s="1" t="b">
        <f t="shared" si="72"/>
        <v>1</v>
      </c>
      <c r="W112" s="316" t="s">
        <v>504</v>
      </c>
      <c r="X112" s="108" t="s">
        <v>114</v>
      </c>
      <c r="Y112" s="108" t="s">
        <v>385</v>
      </c>
      <c r="Z112" s="1" t="s">
        <v>3</v>
      </c>
      <c r="AA112" s="344" t="s">
        <v>1782</v>
      </c>
      <c r="AB112" s="315">
        <v>16524</v>
      </c>
      <c r="AC112" s="345">
        <v>9</v>
      </c>
      <c r="AD112" s="245" t="s">
        <v>1858</v>
      </c>
      <c r="AE112" s="179" t="s">
        <v>2643</v>
      </c>
      <c r="AF112" s="179" t="s">
        <v>2525</v>
      </c>
      <c r="AH112" s="159" t="b">
        <f t="shared" si="73"/>
        <v>1</v>
      </c>
      <c r="AI112" s="1" t="b">
        <f t="shared" si="74"/>
        <v>1</v>
      </c>
      <c r="AJ112" s="1" t="b">
        <f t="shared" si="75"/>
        <v>1</v>
      </c>
      <c r="AK112" s="1" t="b">
        <f t="shared" si="76"/>
        <v>1</v>
      </c>
      <c r="AL112" s="1" t="b">
        <f t="shared" si="77"/>
        <v>1</v>
      </c>
      <c r="AM112" s="1" t="b">
        <f t="shared" si="78"/>
        <v>1</v>
      </c>
      <c r="AN112" s="1" t="b">
        <f t="shared" si="79"/>
        <v>1</v>
      </c>
      <c r="AO112" s="1" t="b">
        <f t="shared" si="80"/>
        <v>1</v>
      </c>
      <c r="AP112" s="1" t="b">
        <f t="shared" si="81"/>
        <v>1</v>
      </c>
      <c r="AQ112" s="1" t="b">
        <f t="shared" si="82"/>
        <v>1</v>
      </c>
      <c r="AS112" s="316" t="s">
        <v>504</v>
      </c>
      <c r="AT112" s="108" t="s">
        <v>114</v>
      </c>
      <c r="AU112" s="108" t="s">
        <v>385</v>
      </c>
      <c r="AV112" s="1" t="s">
        <v>3</v>
      </c>
      <c r="AW112" s="344" t="s">
        <v>1782</v>
      </c>
      <c r="AX112" s="315">
        <v>16524</v>
      </c>
      <c r="AY112" s="345">
        <v>9</v>
      </c>
      <c r="AZ112" s="245" t="s">
        <v>1858</v>
      </c>
      <c r="BA112" s="179" t="s">
        <v>2643</v>
      </c>
      <c r="BB112" s="179" t="s">
        <v>2525</v>
      </c>
    </row>
    <row r="113" spans="1:54" ht="15.75">
      <c r="A113" s="316" t="s">
        <v>884</v>
      </c>
      <c r="B113" s="106" t="s">
        <v>146</v>
      </c>
      <c r="C113" s="106" t="s">
        <v>885</v>
      </c>
      <c r="D113" s="291" t="s">
        <v>3</v>
      </c>
      <c r="E113" s="344" t="s">
        <v>1782</v>
      </c>
      <c r="F113" s="315">
        <v>17176</v>
      </c>
      <c r="G113" s="345">
        <v>9</v>
      </c>
      <c r="H113" s="245" t="s">
        <v>1858</v>
      </c>
      <c r="I113" s="179" t="s">
        <v>2643</v>
      </c>
      <c r="J113" s="179" t="s">
        <v>2525</v>
      </c>
      <c r="K113" s="158">
        <v>113</v>
      </c>
      <c r="L113" s="1" t="b">
        <f t="shared" si="63"/>
        <v>1</v>
      </c>
      <c r="M113" s="1" t="b">
        <f t="shared" si="64"/>
        <v>1</v>
      </c>
      <c r="N113" s="1" t="b">
        <f t="shared" si="65"/>
        <v>1</v>
      </c>
      <c r="O113" s="1" t="b">
        <f t="shared" si="66"/>
        <v>1</v>
      </c>
      <c r="P113" s="1" t="b">
        <f t="shared" si="67"/>
        <v>1</v>
      </c>
      <c r="Q113" s="1" t="b">
        <f t="shared" si="68"/>
        <v>1</v>
      </c>
      <c r="R113" s="1" t="b">
        <f t="shared" si="69"/>
        <v>1</v>
      </c>
      <c r="S113" s="1" t="b">
        <f t="shared" si="70"/>
        <v>1</v>
      </c>
      <c r="T113" s="1" t="b">
        <f t="shared" si="71"/>
        <v>1</v>
      </c>
      <c r="U113" s="1" t="b">
        <f t="shared" si="72"/>
        <v>1</v>
      </c>
      <c r="W113" s="316" t="s">
        <v>884</v>
      </c>
      <c r="X113" s="106" t="s">
        <v>146</v>
      </c>
      <c r="Y113" s="106" t="s">
        <v>885</v>
      </c>
      <c r="Z113" s="291" t="s">
        <v>3</v>
      </c>
      <c r="AA113" s="344" t="s">
        <v>1782</v>
      </c>
      <c r="AB113" s="315">
        <v>17176</v>
      </c>
      <c r="AC113" s="345">
        <v>9</v>
      </c>
      <c r="AD113" s="245" t="s">
        <v>1858</v>
      </c>
      <c r="AE113" s="179" t="s">
        <v>2643</v>
      </c>
      <c r="AF113" s="179" t="s">
        <v>2525</v>
      </c>
      <c r="AH113" s="159" t="b">
        <f t="shared" si="73"/>
        <v>1</v>
      </c>
      <c r="AI113" s="1" t="b">
        <f t="shared" si="74"/>
        <v>1</v>
      </c>
      <c r="AJ113" s="1" t="b">
        <f t="shared" si="75"/>
        <v>1</v>
      </c>
      <c r="AK113" s="1" t="b">
        <f t="shared" si="76"/>
        <v>1</v>
      </c>
      <c r="AL113" s="1" t="b">
        <f t="shared" si="77"/>
        <v>1</v>
      </c>
      <c r="AM113" s="1" t="b">
        <f t="shared" si="78"/>
        <v>1</v>
      </c>
      <c r="AN113" s="1" t="b">
        <f t="shared" si="79"/>
        <v>1</v>
      </c>
      <c r="AO113" s="1" t="b">
        <f t="shared" si="80"/>
        <v>1</v>
      </c>
      <c r="AP113" s="1" t="b">
        <f t="shared" si="81"/>
        <v>1</v>
      </c>
      <c r="AQ113" s="1" t="b">
        <f t="shared" si="82"/>
        <v>1</v>
      </c>
      <c r="AS113" s="316" t="s">
        <v>884</v>
      </c>
      <c r="AT113" s="106" t="s">
        <v>146</v>
      </c>
      <c r="AU113" s="106" t="s">
        <v>885</v>
      </c>
      <c r="AV113" s="291" t="s">
        <v>3</v>
      </c>
      <c r="AW113" s="344" t="s">
        <v>1782</v>
      </c>
      <c r="AX113" s="315">
        <v>17176</v>
      </c>
      <c r="AY113" s="345">
        <v>9</v>
      </c>
      <c r="AZ113" s="245" t="s">
        <v>1858</v>
      </c>
      <c r="BA113" s="179" t="s">
        <v>2643</v>
      </c>
      <c r="BB113" s="179" t="s">
        <v>2525</v>
      </c>
    </row>
    <row r="114" spans="1:54" ht="15.75">
      <c r="A114" s="316" t="s">
        <v>1678</v>
      </c>
      <c r="B114" s="106" t="s">
        <v>1237</v>
      </c>
      <c r="C114" s="106" t="s">
        <v>441</v>
      </c>
      <c r="D114" s="291" t="s">
        <v>3</v>
      </c>
      <c r="E114" s="344" t="s">
        <v>1782</v>
      </c>
      <c r="F114" s="315">
        <v>14865</v>
      </c>
      <c r="G114" s="345">
        <v>9</v>
      </c>
      <c r="H114" s="245" t="s">
        <v>1858</v>
      </c>
      <c r="I114" s="179" t="s">
        <v>2643</v>
      </c>
      <c r="J114" s="179" t="s">
        <v>2577</v>
      </c>
      <c r="K114" s="158">
        <v>114</v>
      </c>
      <c r="L114" s="1" t="b">
        <f t="shared" si="63"/>
        <v>1</v>
      </c>
      <c r="M114" s="1" t="b">
        <f t="shared" si="64"/>
        <v>1</v>
      </c>
      <c r="N114" s="1" t="b">
        <f t="shared" si="65"/>
        <v>1</v>
      </c>
      <c r="O114" s="1" t="b">
        <f t="shared" si="66"/>
        <v>1</v>
      </c>
      <c r="P114" s="1" t="b">
        <f t="shared" si="67"/>
        <v>1</v>
      </c>
      <c r="Q114" s="1" t="b">
        <f t="shared" si="68"/>
        <v>1</v>
      </c>
      <c r="R114" s="1" t="b">
        <f t="shared" si="69"/>
        <v>1</v>
      </c>
      <c r="S114" s="1" t="b">
        <f t="shared" si="70"/>
        <v>1</v>
      </c>
      <c r="T114" s="1" t="b">
        <f t="shared" si="71"/>
        <v>1</v>
      </c>
      <c r="U114" s="1" t="b">
        <f t="shared" si="72"/>
        <v>1</v>
      </c>
      <c r="W114" s="316" t="s">
        <v>1678</v>
      </c>
      <c r="X114" s="106" t="s">
        <v>1237</v>
      </c>
      <c r="Y114" s="106" t="s">
        <v>441</v>
      </c>
      <c r="Z114" s="291" t="s">
        <v>3</v>
      </c>
      <c r="AA114" s="344" t="s">
        <v>1782</v>
      </c>
      <c r="AB114" s="315">
        <v>14865</v>
      </c>
      <c r="AC114" s="345">
        <v>9</v>
      </c>
      <c r="AD114" s="245" t="s">
        <v>1858</v>
      </c>
      <c r="AE114" s="179" t="s">
        <v>2643</v>
      </c>
      <c r="AF114" s="179" t="s">
        <v>2577</v>
      </c>
      <c r="AH114" s="159" t="b">
        <f t="shared" si="73"/>
        <v>1</v>
      </c>
      <c r="AI114" s="1" t="b">
        <f t="shared" si="74"/>
        <v>1</v>
      </c>
      <c r="AJ114" s="1" t="b">
        <f t="shared" si="75"/>
        <v>1</v>
      </c>
      <c r="AK114" s="1" t="b">
        <f t="shared" si="76"/>
        <v>1</v>
      </c>
      <c r="AL114" s="1" t="b">
        <f t="shared" si="77"/>
        <v>1</v>
      </c>
      <c r="AM114" s="1" t="b">
        <f t="shared" si="78"/>
        <v>1</v>
      </c>
      <c r="AN114" s="1" t="b">
        <f t="shared" si="79"/>
        <v>1</v>
      </c>
      <c r="AO114" s="1" t="b">
        <f t="shared" si="80"/>
        <v>1</v>
      </c>
      <c r="AP114" s="1" t="b">
        <f t="shared" si="81"/>
        <v>1</v>
      </c>
      <c r="AQ114" s="1" t="b">
        <f t="shared" si="82"/>
        <v>1</v>
      </c>
      <c r="AS114" s="316" t="s">
        <v>1678</v>
      </c>
      <c r="AT114" s="106" t="s">
        <v>1237</v>
      </c>
      <c r="AU114" s="106" t="s">
        <v>441</v>
      </c>
      <c r="AV114" s="291" t="s">
        <v>3</v>
      </c>
      <c r="AW114" s="344" t="s">
        <v>1782</v>
      </c>
      <c r="AX114" s="315">
        <v>14865</v>
      </c>
      <c r="AY114" s="345">
        <v>9</v>
      </c>
      <c r="AZ114" s="245" t="s">
        <v>1858</v>
      </c>
      <c r="BA114" s="179" t="s">
        <v>2643</v>
      </c>
      <c r="BB114" s="179" t="s">
        <v>2577</v>
      </c>
    </row>
    <row r="115" spans="1:54" ht="15.75">
      <c r="A115" s="316" t="s">
        <v>618</v>
      </c>
      <c r="B115" s="106" t="s">
        <v>619</v>
      </c>
      <c r="C115" s="105" t="s">
        <v>620</v>
      </c>
      <c r="D115" s="291" t="s">
        <v>3</v>
      </c>
      <c r="E115" s="344" t="s">
        <v>1782</v>
      </c>
      <c r="F115" s="315">
        <v>16122</v>
      </c>
      <c r="G115" s="345">
        <v>9</v>
      </c>
      <c r="H115" s="245" t="s">
        <v>1858</v>
      </c>
      <c r="I115" s="179" t="s">
        <v>2643</v>
      </c>
      <c r="J115" s="179" t="s">
        <v>2525</v>
      </c>
      <c r="K115" s="158">
        <v>115</v>
      </c>
      <c r="L115" s="1" t="b">
        <f t="shared" si="63"/>
        <v>1</v>
      </c>
      <c r="M115" s="1" t="b">
        <f t="shared" si="64"/>
        <v>1</v>
      </c>
      <c r="N115" s="1" t="b">
        <f t="shared" si="65"/>
        <v>1</v>
      </c>
      <c r="O115" s="1" t="b">
        <f t="shared" si="66"/>
        <v>1</v>
      </c>
      <c r="P115" s="1" t="b">
        <f t="shared" si="67"/>
        <v>1</v>
      </c>
      <c r="Q115" s="1" t="b">
        <f t="shared" si="68"/>
        <v>1</v>
      </c>
      <c r="R115" s="1" t="b">
        <f t="shared" si="69"/>
        <v>1</v>
      </c>
      <c r="S115" s="1" t="b">
        <f t="shared" si="70"/>
        <v>1</v>
      </c>
      <c r="T115" s="1" t="b">
        <f t="shared" si="71"/>
        <v>1</v>
      </c>
      <c r="U115" s="1" t="b">
        <f t="shared" si="72"/>
        <v>1</v>
      </c>
      <c r="W115" s="316" t="s">
        <v>618</v>
      </c>
      <c r="X115" s="106" t="s">
        <v>619</v>
      </c>
      <c r="Y115" s="105" t="s">
        <v>620</v>
      </c>
      <c r="Z115" s="291" t="s">
        <v>3</v>
      </c>
      <c r="AA115" s="344" t="s">
        <v>1782</v>
      </c>
      <c r="AB115" s="315">
        <v>16122</v>
      </c>
      <c r="AC115" s="345">
        <v>9</v>
      </c>
      <c r="AD115" s="245" t="s">
        <v>1858</v>
      </c>
      <c r="AE115" s="179" t="s">
        <v>2643</v>
      </c>
      <c r="AF115" s="179" t="s">
        <v>2525</v>
      </c>
      <c r="AH115" s="159" t="b">
        <f t="shared" si="73"/>
        <v>1</v>
      </c>
      <c r="AI115" s="1" t="b">
        <f t="shared" si="74"/>
        <v>1</v>
      </c>
      <c r="AJ115" s="1" t="b">
        <f t="shared" si="75"/>
        <v>1</v>
      </c>
      <c r="AK115" s="1" t="b">
        <f t="shared" si="76"/>
        <v>1</v>
      </c>
      <c r="AL115" s="1" t="b">
        <f t="shared" si="77"/>
        <v>1</v>
      </c>
      <c r="AM115" s="1" t="b">
        <f t="shared" si="78"/>
        <v>1</v>
      </c>
      <c r="AN115" s="1" t="b">
        <f t="shared" si="79"/>
        <v>1</v>
      </c>
      <c r="AO115" s="1" t="b">
        <f t="shared" si="80"/>
        <v>1</v>
      </c>
      <c r="AP115" s="1" t="b">
        <f t="shared" si="81"/>
        <v>1</v>
      </c>
      <c r="AQ115" s="1" t="b">
        <f t="shared" si="82"/>
        <v>1</v>
      </c>
      <c r="AS115" s="316" t="s">
        <v>618</v>
      </c>
      <c r="AT115" s="106" t="s">
        <v>619</v>
      </c>
      <c r="AU115" s="105" t="s">
        <v>620</v>
      </c>
      <c r="AV115" s="291" t="s">
        <v>3</v>
      </c>
      <c r="AW115" s="344" t="s">
        <v>1782</v>
      </c>
      <c r="AX115" s="315">
        <v>16122</v>
      </c>
      <c r="AY115" s="345">
        <v>9</v>
      </c>
      <c r="AZ115" s="245" t="s">
        <v>1858</v>
      </c>
      <c r="BA115" s="179" t="s">
        <v>2643</v>
      </c>
      <c r="BB115" s="179" t="s">
        <v>2525</v>
      </c>
    </row>
    <row r="116" spans="1:54" ht="15.75">
      <c r="A116" s="316" t="s">
        <v>621</v>
      </c>
      <c r="B116" s="108" t="s">
        <v>619</v>
      </c>
      <c r="C116" s="105" t="s">
        <v>2591</v>
      </c>
      <c r="D116" s="409" t="s">
        <v>10</v>
      </c>
      <c r="E116" s="344" t="s">
        <v>1782</v>
      </c>
      <c r="F116" s="315">
        <v>20434</v>
      </c>
      <c r="G116" s="345">
        <v>8</v>
      </c>
      <c r="H116" s="245" t="s">
        <v>1858</v>
      </c>
      <c r="I116" s="179" t="s">
        <v>2643</v>
      </c>
      <c r="J116" s="179" t="s">
        <v>2476</v>
      </c>
      <c r="K116" s="158">
        <v>116</v>
      </c>
      <c r="L116" s="1" t="b">
        <f t="shared" si="63"/>
        <v>1</v>
      </c>
      <c r="M116" s="1" t="b">
        <f t="shared" si="64"/>
        <v>1</v>
      </c>
      <c r="N116" s="1" t="b">
        <f t="shared" si="65"/>
        <v>1</v>
      </c>
      <c r="O116" s="1" t="b">
        <f t="shared" si="66"/>
        <v>1</v>
      </c>
      <c r="P116" s="1" t="b">
        <f t="shared" si="67"/>
        <v>1</v>
      </c>
      <c r="Q116" s="1" t="b">
        <f t="shared" si="68"/>
        <v>1</v>
      </c>
      <c r="R116" s="1" t="b">
        <f t="shared" si="69"/>
        <v>1</v>
      </c>
      <c r="S116" s="1" t="b">
        <f t="shared" si="70"/>
        <v>1</v>
      </c>
      <c r="T116" s="1" t="b">
        <f t="shared" si="71"/>
        <v>1</v>
      </c>
      <c r="U116" s="1" t="b">
        <f t="shared" si="72"/>
        <v>1</v>
      </c>
      <c r="W116" s="316" t="s">
        <v>621</v>
      </c>
      <c r="X116" s="108" t="s">
        <v>619</v>
      </c>
      <c r="Y116" s="105" t="s">
        <v>2591</v>
      </c>
      <c r="Z116" s="409" t="s">
        <v>10</v>
      </c>
      <c r="AA116" s="344" t="s">
        <v>1782</v>
      </c>
      <c r="AB116" s="315">
        <v>20434</v>
      </c>
      <c r="AC116" s="345">
        <v>8</v>
      </c>
      <c r="AD116" s="245" t="s">
        <v>1858</v>
      </c>
      <c r="AE116" s="179" t="s">
        <v>2643</v>
      </c>
      <c r="AF116" s="179" t="s">
        <v>2476</v>
      </c>
      <c r="AH116" s="159" t="b">
        <f t="shared" si="73"/>
        <v>1</v>
      </c>
      <c r="AI116" s="1" t="b">
        <f t="shared" si="74"/>
        <v>1</v>
      </c>
      <c r="AJ116" s="1" t="b">
        <f t="shared" si="75"/>
        <v>1</v>
      </c>
      <c r="AK116" s="1" t="b">
        <f t="shared" si="76"/>
        <v>1</v>
      </c>
      <c r="AL116" s="1" t="b">
        <f t="shared" si="77"/>
        <v>1</v>
      </c>
      <c r="AM116" s="1" t="b">
        <f t="shared" si="78"/>
        <v>1</v>
      </c>
      <c r="AN116" s="1" t="b">
        <f t="shared" si="79"/>
        <v>1</v>
      </c>
      <c r="AO116" s="1" t="b">
        <f t="shared" si="80"/>
        <v>1</v>
      </c>
      <c r="AP116" s="1" t="b">
        <f t="shared" si="81"/>
        <v>1</v>
      </c>
      <c r="AQ116" s="1" t="b">
        <f t="shared" si="82"/>
        <v>1</v>
      </c>
      <c r="AS116" s="316" t="s">
        <v>621</v>
      </c>
      <c r="AT116" s="108" t="s">
        <v>619</v>
      </c>
      <c r="AU116" s="105" t="s">
        <v>2591</v>
      </c>
      <c r="AV116" s="409" t="s">
        <v>10</v>
      </c>
      <c r="AW116" s="344" t="s">
        <v>1782</v>
      </c>
      <c r="AX116" s="315">
        <v>20434</v>
      </c>
      <c r="AY116" s="345">
        <v>8</v>
      </c>
      <c r="AZ116" s="245" t="s">
        <v>1858</v>
      </c>
      <c r="BA116" s="179" t="s">
        <v>2643</v>
      </c>
      <c r="BB116" s="179" t="s">
        <v>2476</v>
      </c>
    </row>
    <row r="117" spans="1:54" ht="15.75">
      <c r="A117" s="316" t="s">
        <v>360</v>
      </c>
      <c r="B117" s="108" t="s">
        <v>2449</v>
      </c>
      <c r="C117" s="105" t="s">
        <v>2450</v>
      </c>
      <c r="D117" s="409" t="s">
        <v>3</v>
      </c>
      <c r="E117" s="344" t="s">
        <v>1782</v>
      </c>
      <c r="F117" s="315">
        <v>18271</v>
      </c>
      <c r="G117" s="345">
        <v>9</v>
      </c>
      <c r="H117" s="245" t="s">
        <v>1858</v>
      </c>
      <c r="I117" s="179" t="s">
        <v>2643</v>
      </c>
      <c r="J117" s="179" t="s">
        <v>2525</v>
      </c>
      <c r="K117" s="158">
        <v>117</v>
      </c>
      <c r="L117" s="1" t="b">
        <f t="shared" si="63"/>
        <v>1</v>
      </c>
      <c r="M117" s="1" t="b">
        <f t="shared" si="64"/>
        <v>1</v>
      </c>
      <c r="N117" s="1" t="b">
        <f t="shared" si="65"/>
        <v>1</v>
      </c>
      <c r="O117" s="1" t="b">
        <f t="shared" si="66"/>
        <v>1</v>
      </c>
      <c r="P117" s="1" t="b">
        <f t="shared" si="67"/>
        <v>1</v>
      </c>
      <c r="Q117" s="1" t="b">
        <f t="shared" si="68"/>
        <v>1</v>
      </c>
      <c r="R117" s="1" t="b">
        <f t="shared" si="69"/>
        <v>1</v>
      </c>
      <c r="S117" s="1" t="b">
        <f t="shared" si="70"/>
        <v>1</v>
      </c>
      <c r="T117" s="1" t="b">
        <f t="shared" si="71"/>
        <v>1</v>
      </c>
      <c r="U117" s="1" t="b">
        <f t="shared" si="72"/>
        <v>1</v>
      </c>
      <c r="W117" s="316" t="s">
        <v>360</v>
      </c>
      <c r="X117" s="108" t="s">
        <v>2449</v>
      </c>
      <c r="Y117" s="105" t="s">
        <v>2450</v>
      </c>
      <c r="Z117" s="409" t="s">
        <v>3</v>
      </c>
      <c r="AA117" s="344" t="s">
        <v>1782</v>
      </c>
      <c r="AB117" s="315">
        <v>18271</v>
      </c>
      <c r="AC117" s="345">
        <v>9</v>
      </c>
      <c r="AD117" s="245" t="s">
        <v>1858</v>
      </c>
      <c r="AE117" s="179" t="s">
        <v>2643</v>
      </c>
      <c r="AF117" s="179" t="s">
        <v>2525</v>
      </c>
      <c r="AH117" s="159" t="b">
        <f t="shared" si="73"/>
        <v>1</v>
      </c>
      <c r="AI117" s="1" t="b">
        <f t="shared" si="74"/>
        <v>1</v>
      </c>
      <c r="AJ117" s="1" t="b">
        <f t="shared" si="75"/>
        <v>1</v>
      </c>
      <c r="AK117" s="1" t="b">
        <f t="shared" si="76"/>
        <v>1</v>
      </c>
      <c r="AL117" s="1" t="b">
        <f t="shared" si="77"/>
        <v>1</v>
      </c>
      <c r="AM117" s="1" t="b">
        <f t="shared" si="78"/>
        <v>1</v>
      </c>
      <c r="AN117" s="1" t="b">
        <f t="shared" si="79"/>
        <v>1</v>
      </c>
      <c r="AO117" s="1" t="b">
        <f t="shared" si="80"/>
        <v>1</v>
      </c>
      <c r="AP117" s="1" t="b">
        <f t="shared" si="81"/>
        <v>1</v>
      </c>
      <c r="AQ117" s="1" t="b">
        <f t="shared" si="82"/>
        <v>1</v>
      </c>
      <c r="AS117" s="316" t="s">
        <v>360</v>
      </c>
      <c r="AT117" s="108" t="s">
        <v>2449</v>
      </c>
      <c r="AU117" s="105" t="s">
        <v>2450</v>
      </c>
      <c r="AV117" s="409" t="s">
        <v>3</v>
      </c>
      <c r="AW117" s="344" t="s">
        <v>1782</v>
      </c>
      <c r="AX117" s="315">
        <v>18271</v>
      </c>
      <c r="AY117" s="345">
        <v>9</v>
      </c>
      <c r="AZ117" s="245" t="s">
        <v>1858</v>
      </c>
      <c r="BA117" s="179" t="s">
        <v>2643</v>
      </c>
      <c r="BB117" s="179" t="s">
        <v>2525</v>
      </c>
    </row>
    <row r="118" spans="1:54" ht="15.75">
      <c r="A118" s="316" t="s">
        <v>1680</v>
      </c>
      <c r="B118" s="108" t="s">
        <v>1258</v>
      </c>
      <c r="C118" s="105" t="s">
        <v>2274</v>
      </c>
      <c r="D118" s="409" t="s">
        <v>3</v>
      </c>
      <c r="E118" s="344" t="s">
        <v>1782</v>
      </c>
      <c r="F118" s="315">
        <v>16578</v>
      </c>
      <c r="G118" s="345">
        <v>9</v>
      </c>
      <c r="H118" s="245" t="s">
        <v>1858</v>
      </c>
      <c r="I118" s="179" t="s">
        <v>2643</v>
      </c>
      <c r="J118" s="179" t="s">
        <v>2525</v>
      </c>
      <c r="K118" s="158">
        <v>118</v>
      </c>
      <c r="L118" s="1" t="b">
        <f t="shared" si="63"/>
        <v>1</v>
      </c>
      <c r="M118" s="1" t="b">
        <f t="shared" si="64"/>
        <v>1</v>
      </c>
      <c r="N118" s="1" t="b">
        <f t="shared" si="65"/>
        <v>1</v>
      </c>
      <c r="O118" s="1" t="b">
        <f t="shared" si="66"/>
        <v>1</v>
      </c>
      <c r="P118" s="1" t="b">
        <f t="shared" si="67"/>
        <v>1</v>
      </c>
      <c r="Q118" s="1" t="b">
        <f t="shared" si="68"/>
        <v>1</v>
      </c>
      <c r="R118" s="1" t="b">
        <f t="shared" si="69"/>
        <v>1</v>
      </c>
      <c r="S118" s="1" t="b">
        <f t="shared" si="70"/>
        <v>1</v>
      </c>
      <c r="T118" s="1" t="b">
        <f t="shared" si="71"/>
        <v>1</v>
      </c>
      <c r="U118" s="1" t="b">
        <f t="shared" si="72"/>
        <v>1</v>
      </c>
      <c r="W118" s="316" t="s">
        <v>1680</v>
      </c>
      <c r="X118" s="108" t="s">
        <v>1258</v>
      </c>
      <c r="Y118" s="105" t="s">
        <v>2274</v>
      </c>
      <c r="Z118" s="409" t="s">
        <v>3</v>
      </c>
      <c r="AA118" s="344" t="s">
        <v>1782</v>
      </c>
      <c r="AB118" s="315">
        <v>16578</v>
      </c>
      <c r="AC118" s="345">
        <v>9</v>
      </c>
      <c r="AD118" s="245" t="s">
        <v>1858</v>
      </c>
      <c r="AE118" s="179" t="s">
        <v>2643</v>
      </c>
      <c r="AF118" s="179" t="s">
        <v>2525</v>
      </c>
      <c r="AH118" s="159" t="b">
        <f t="shared" si="73"/>
        <v>1</v>
      </c>
      <c r="AI118" s="1" t="b">
        <f t="shared" si="74"/>
        <v>1</v>
      </c>
      <c r="AJ118" s="1" t="b">
        <f t="shared" si="75"/>
        <v>1</v>
      </c>
      <c r="AK118" s="1" t="b">
        <f t="shared" si="76"/>
        <v>1</v>
      </c>
      <c r="AL118" s="1" t="b">
        <f t="shared" si="77"/>
        <v>1</v>
      </c>
      <c r="AM118" s="1" t="b">
        <f t="shared" si="78"/>
        <v>1</v>
      </c>
      <c r="AN118" s="1" t="b">
        <f t="shared" si="79"/>
        <v>1</v>
      </c>
      <c r="AO118" s="1" t="b">
        <f t="shared" si="80"/>
        <v>1</v>
      </c>
      <c r="AP118" s="1" t="b">
        <f t="shared" si="81"/>
        <v>1</v>
      </c>
      <c r="AQ118" s="1" t="b">
        <f t="shared" si="82"/>
        <v>1</v>
      </c>
      <c r="AS118" s="316" t="s">
        <v>1680</v>
      </c>
      <c r="AT118" s="108" t="s">
        <v>1258</v>
      </c>
      <c r="AU118" s="105" t="s">
        <v>2274</v>
      </c>
      <c r="AV118" s="409" t="s">
        <v>3</v>
      </c>
      <c r="AW118" s="344" t="s">
        <v>1782</v>
      </c>
      <c r="AX118" s="315">
        <v>16578</v>
      </c>
      <c r="AY118" s="345">
        <v>9</v>
      </c>
      <c r="AZ118" s="245" t="s">
        <v>1858</v>
      </c>
      <c r="BA118" s="179" t="s">
        <v>2643</v>
      </c>
      <c r="BB118" s="179" t="s">
        <v>2525</v>
      </c>
    </row>
    <row r="119" spans="1:54" ht="15.75">
      <c r="A119" s="316" t="s">
        <v>1090</v>
      </c>
      <c r="B119" s="108" t="s">
        <v>407</v>
      </c>
      <c r="C119" s="105" t="s">
        <v>2549</v>
      </c>
      <c r="D119" s="409" t="s">
        <v>3</v>
      </c>
      <c r="E119" s="344" t="s">
        <v>1782</v>
      </c>
      <c r="F119" s="315">
        <v>24027</v>
      </c>
      <c r="G119" s="345">
        <v>9</v>
      </c>
      <c r="H119" s="245" t="s">
        <v>1858</v>
      </c>
      <c r="I119" s="179" t="s">
        <v>2643</v>
      </c>
      <c r="J119" s="179" t="s">
        <v>2476</v>
      </c>
      <c r="K119" s="158">
        <v>119</v>
      </c>
      <c r="L119" s="1" t="b">
        <f t="shared" si="63"/>
        <v>1</v>
      </c>
      <c r="M119" s="1" t="b">
        <f t="shared" si="64"/>
        <v>1</v>
      </c>
      <c r="N119" s="1" t="b">
        <f t="shared" si="65"/>
        <v>1</v>
      </c>
      <c r="O119" s="1" t="b">
        <f t="shared" si="66"/>
        <v>1</v>
      </c>
      <c r="P119" s="1" t="b">
        <f t="shared" si="67"/>
        <v>1</v>
      </c>
      <c r="Q119" s="1" t="b">
        <f t="shared" si="68"/>
        <v>1</v>
      </c>
      <c r="R119" s="1" t="b">
        <f t="shared" si="69"/>
        <v>1</v>
      </c>
      <c r="S119" s="1" t="b">
        <f t="shared" si="70"/>
        <v>1</v>
      </c>
      <c r="T119" s="1" t="b">
        <f t="shared" si="71"/>
        <v>1</v>
      </c>
      <c r="U119" s="1" t="b">
        <f t="shared" si="72"/>
        <v>1</v>
      </c>
      <c r="W119" s="316" t="s">
        <v>1090</v>
      </c>
      <c r="X119" s="108" t="s">
        <v>407</v>
      </c>
      <c r="Y119" s="105" t="s">
        <v>2549</v>
      </c>
      <c r="Z119" s="409" t="s">
        <v>3</v>
      </c>
      <c r="AA119" s="344" t="s">
        <v>1782</v>
      </c>
      <c r="AB119" s="315">
        <v>24027</v>
      </c>
      <c r="AC119" s="345">
        <v>9</v>
      </c>
      <c r="AD119" s="245" t="s">
        <v>1858</v>
      </c>
      <c r="AE119" s="179" t="s">
        <v>2643</v>
      </c>
      <c r="AF119" s="179" t="s">
        <v>2476</v>
      </c>
      <c r="AH119" s="159" t="b">
        <f t="shared" si="73"/>
        <v>1</v>
      </c>
      <c r="AI119" s="1" t="b">
        <f t="shared" si="74"/>
        <v>1</v>
      </c>
      <c r="AJ119" s="1" t="b">
        <f t="shared" si="75"/>
        <v>1</v>
      </c>
      <c r="AK119" s="1" t="b">
        <f t="shared" si="76"/>
        <v>1</v>
      </c>
      <c r="AL119" s="1" t="b">
        <f t="shared" si="77"/>
        <v>1</v>
      </c>
      <c r="AM119" s="1" t="b">
        <f t="shared" si="78"/>
        <v>1</v>
      </c>
      <c r="AN119" s="1" t="b">
        <f t="shared" si="79"/>
        <v>1</v>
      </c>
      <c r="AO119" s="1" t="b">
        <f t="shared" si="80"/>
        <v>1</v>
      </c>
      <c r="AP119" s="1" t="b">
        <f t="shared" si="81"/>
        <v>1</v>
      </c>
      <c r="AQ119" s="1" t="b">
        <f t="shared" si="82"/>
        <v>1</v>
      </c>
      <c r="AS119" s="316" t="s">
        <v>1090</v>
      </c>
      <c r="AT119" s="108" t="s">
        <v>407</v>
      </c>
      <c r="AU119" s="105" t="s">
        <v>2549</v>
      </c>
      <c r="AV119" s="409" t="s">
        <v>3</v>
      </c>
      <c r="AW119" s="344" t="s">
        <v>1782</v>
      </c>
      <c r="AX119" s="315">
        <v>24027</v>
      </c>
      <c r="AY119" s="345">
        <v>9</v>
      </c>
      <c r="AZ119" s="245" t="s">
        <v>1858</v>
      </c>
      <c r="BA119" s="179" t="s">
        <v>2643</v>
      </c>
      <c r="BB119" s="179" t="s">
        <v>2476</v>
      </c>
    </row>
    <row r="120" spans="1:54" ht="15.75">
      <c r="A120" s="316" t="s">
        <v>632</v>
      </c>
      <c r="B120" s="179" t="s">
        <v>509</v>
      </c>
      <c r="C120" s="106" t="s">
        <v>617</v>
      </c>
      <c r="D120" s="409" t="s">
        <v>3</v>
      </c>
      <c r="E120" s="344" t="s">
        <v>1782</v>
      </c>
      <c r="F120" s="315">
        <v>17489</v>
      </c>
      <c r="G120" s="345">
        <v>12</v>
      </c>
      <c r="H120" s="245" t="s">
        <v>1859</v>
      </c>
      <c r="I120" s="179" t="s">
        <v>2643</v>
      </c>
      <c r="J120" s="179" t="s">
        <v>2525</v>
      </c>
      <c r="K120" s="158">
        <v>120</v>
      </c>
      <c r="L120" s="1" t="b">
        <f t="shared" si="63"/>
        <v>1</v>
      </c>
      <c r="M120" s="1" t="b">
        <f t="shared" si="64"/>
        <v>1</v>
      </c>
      <c r="N120" s="1" t="b">
        <f t="shared" si="65"/>
        <v>1</v>
      </c>
      <c r="O120" s="1" t="b">
        <f t="shared" si="66"/>
        <v>1</v>
      </c>
      <c r="P120" s="1" t="b">
        <f t="shared" si="67"/>
        <v>1</v>
      </c>
      <c r="Q120" s="1" t="b">
        <f t="shared" si="68"/>
        <v>1</v>
      </c>
      <c r="R120" s="1" t="b">
        <f t="shared" si="69"/>
        <v>1</v>
      </c>
      <c r="S120" s="1" t="b">
        <f t="shared" si="70"/>
        <v>1</v>
      </c>
      <c r="T120" s="1" t="b">
        <f t="shared" si="71"/>
        <v>1</v>
      </c>
      <c r="U120" s="1" t="b">
        <f t="shared" si="72"/>
        <v>1</v>
      </c>
      <c r="W120" s="316" t="s">
        <v>632</v>
      </c>
      <c r="X120" s="179" t="s">
        <v>509</v>
      </c>
      <c r="Y120" s="106" t="s">
        <v>617</v>
      </c>
      <c r="Z120" s="409" t="s">
        <v>3</v>
      </c>
      <c r="AA120" s="344" t="s">
        <v>1782</v>
      </c>
      <c r="AB120" s="315">
        <v>17489</v>
      </c>
      <c r="AC120" s="345">
        <v>12</v>
      </c>
      <c r="AD120" s="245" t="s">
        <v>1859</v>
      </c>
      <c r="AE120" s="179" t="s">
        <v>2643</v>
      </c>
      <c r="AF120" s="179" t="s">
        <v>2525</v>
      </c>
      <c r="AH120" s="159" t="b">
        <f t="shared" si="73"/>
        <v>1</v>
      </c>
      <c r="AI120" s="1" t="b">
        <f t="shared" si="74"/>
        <v>1</v>
      </c>
      <c r="AJ120" s="1" t="b">
        <f t="shared" si="75"/>
        <v>1</v>
      </c>
      <c r="AK120" s="1" t="b">
        <f t="shared" si="76"/>
        <v>1</v>
      </c>
      <c r="AL120" s="1" t="b">
        <f t="shared" si="77"/>
        <v>1</v>
      </c>
      <c r="AM120" s="1" t="b">
        <f t="shared" si="78"/>
        <v>1</v>
      </c>
      <c r="AN120" s="1" t="b">
        <f t="shared" si="79"/>
        <v>1</v>
      </c>
      <c r="AO120" s="1" t="b">
        <f t="shared" si="80"/>
        <v>1</v>
      </c>
      <c r="AP120" s="1" t="b">
        <f t="shared" si="81"/>
        <v>1</v>
      </c>
      <c r="AQ120" s="1" t="b">
        <f t="shared" si="82"/>
        <v>1</v>
      </c>
      <c r="AS120" s="316" t="s">
        <v>632</v>
      </c>
      <c r="AT120" s="179" t="s">
        <v>509</v>
      </c>
      <c r="AU120" s="106" t="s">
        <v>617</v>
      </c>
      <c r="AV120" s="409" t="s">
        <v>3</v>
      </c>
      <c r="AW120" s="344" t="s">
        <v>1782</v>
      </c>
      <c r="AX120" s="315">
        <v>17489</v>
      </c>
      <c r="AY120" s="345">
        <v>12</v>
      </c>
      <c r="AZ120" s="245" t="s">
        <v>1859</v>
      </c>
      <c r="BA120" s="179" t="s">
        <v>2643</v>
      </c>
      <c r="BB120" s="179" t="s">
        <v>2525</v>
      </c>
    </row>
    <row r="121" spans="1:54" ht="15.75">
      <c r="A121" s="316" t="s">
        <v>2429</v>
      </c>
      <c r="B121" s="106" t="s">
        <v>85</v>
      </c>
      <c r="C121" s="106" t="s">
        <v>545</v>
      </c>
      <c r="D121" s="408" t="s">
        <v>3</v>
      </c>
      <c r="E121" s="344" t="s">
        <v>1783</v>
      </c>
      <c r="F121" s="315">
        <v>15220</v>
      </c>
      <c r="G121" s="345">
        <v>3</v>
      </c>
      <c r="H121" s="245" t="s">
        <v>2062</v>
      </c>
      <c r="I121" s="179" t="s">
        <v>2643</v>
      </c>
      <c r="J121" s="179" t="s">
        <v>2577</v>
      </c>
      <c r="K121" s="158">
        <v>121</v>
      </c>
      <c r="L121" s="1" t="b">
        <f t="shared" si="63"/>
        <v>1</v>
      </c>
      <c r="M121" s="1" t="b">
        <f t="shared" si="64"/>
        <v>1</v>
      </c>
      <c r="N121" s="1" t="b">
        <f t="shared" si="65"/>
        <v>1</v>
      </c>
      <c r="O121" s="1" t="b">
        <f t="shared" si="66"/>
        <v>1</v>
      </c>
      <c r="P121" s="1" t="b">
        <f t="shared" si="67"/>
        <v>1</v>
      </c>
      <c r="Q121" s="1" t="b">
        <f t="shared" si="68"/>
        <v>1</v>
      </c>
      <c r="R121" s="1" t="b">
        <f t="shared" si="69"/>
        <v>1</v>
      </c>
      <c r="S121" s="1" t="b">
        <f t="shared" si="70"/>
        <v>1</v>
      </c>
      <c r="T121" s="1" t="b">
        <f t="shared" si="71"/>
        <v>1</v>
      </c>
      <c r="U121" s="1" t="b">
        <f t="shared" si="72"/>
        <v>1</v>
      </c>
      <c r="W121" s="316" t="s">
        <v>2429</v>
      </c>
      <c r="X121" s="106" t="s">
        <v>85</v>
      </c>
      <c r="Y121" s="106" t="s">
        <v>545</v>
      </c>
      <c r="Z121" s="408" t="s">
        <v>3</v>
      </c>
      <c r="AA121" s="344" t="s">
        <v>1783</v>
      </c>
      <c r="AB121" s="315">
        <v>15220</v>
      </c>
      <c r="AC121" s="345">
        <v>3</v>
      </c>
      <c r="AD121" s="245" t="s">
        <v>2062</v>
      </c>
      <c r="AE121" s="179" t="s">
        <v>2643</v>
      </c>
      <c r="AF121" s="179" t="s">
        <v>2577</v>
      </c>
      <c r="AH121" s="159" t="b">
        <f t="shared" si="73"/>
        <v>1</v>
      </c>
      <c r="AI121" s="1" t="b">
        <f t="shared" si="74"/>
        <v>1</v>
      </c>
      <c r="AJ121" s="1" t="b">
        <f t="shared" si="75"/>
        <v>1</v>
      </c>
      <c r="AK121" s="1" t="b">
        <f t="shared" si="76"/>
        <v>1</v>
      </c>
      <c r="AL121" s="1" t="b">
        <f t="shared" si="77"/>
        <v>1</v>
      </c>
      <c r="AM121" s="1" t="b">
        <f t="shared" si="78"/>
        <v>1</v>
      </c>
      <c r="AN121" s="1" t="b">
        <f t="shared" si="79"/>
        <v>1</v>
      </c>
      <c r="AO121" s="1" t="b">
        <f t="shared" si="80"/>
        <v>1</v>
      </c>
      <c r="AP121" s="1" t="b">
        <f t="shared" si="81"/>
        <v>1</v>
      </c>
      <c r="AQ121" s="1" t="b">
        <f t="shared" si="82"/>
        <v>1</v>
      </c>
      <c r="AS121" s="316" t="s">
        <v>2429</v>
      </c>
      <c r="AT121" s="106" t="s">
        <v>85</v>
      </c>
      <c r="AU121" s="106" t="s">
        <v>545</v>
      </c>
      <c r="AV121" s="408" t="s">
        <v>3</v>
      </c>
      <c r="AW121" s="344" t="s">
        <v>1783</v>
      </c>
      <c r="AX121" s="315">
        <v>15220</v>
      </c>
      <c r="AY121" s="345">
        <v>3</v>
      </c>
      <c r="AZ121" s="245" t="s">
        <v>2062</v>
      </c>
      <c r="BA121" s="179" t="s">
        <v>2643</v>
      </c>
      <c r="BB121" s="179" t="s">
        <v>2577</v>
      </c>
    </row>
    <row r="122" spans="1:54" ht="15.75">
      <c r="A122" s="316" t="s">
        <v>547</v>
      </c>
      <c r="B122" s="106" t="s">
        <v>85</v>
      </c>
      <c r="C122" s="106" t="s">
        <v>548</v>
      </c>
      <c r="D122" s="408" t="s">
        <v>10</v>
      </c>
      <c r="E122" s="344" t="s">
        <v>1783</v>
      </c>
      <c r="F122" s="315">
        <v>17241</v>
      </c>
      <c r="G122" s="345">
        <v>6</v>
      </c>
      <c r="H122" s="245" t="s">
        <v>1857</v>
      </c>
      <c r="I122" s="179" t="s">
        <v>2643</v>
      </c>
      <c r="J122" s="179" t="s">
        <v>2525</v>
      </c>
      <c r="K122" s="158">
        <v>122</v>
      </c>
      <c r="L122" s="1" t="b">
        <f t="shared" si="63"/>
        <v>1</v>
      </c>
      <c r="M122" s="1" t="b">
        <f t="shared" si="64"/>
        <v>1</v>
      </c>
      <c r="N122" s="1" t="b">
        <f t="shared" si="65"/>
        <v>1</v>
      </c>
      <c r="O122" s="1" t="b">
        <f t="shared" si="66"/>
        <v>1</v>
      </c>
      <c r="P122" s="1" t="b">
        <f t="shared" si="67"/>
        <v>1</v>
      </c>
      <c r="Q122" s="1" t="b">
        <f t="shared" si="68"/>
        <v>1</v>
      </c>
      <c r="R122" s="1" t="b">
        <f t="shared" si="69"/>
        <v>1</v>
      </c>
      <c r="S122" s="1" t="b">
        <f t="shared" si="70"/>
        <v>1</v>
      </c>
      <c r="T122" s="1" t="b">
        <f t="shared" si="71"/>
        <v>1</v>
      </c>
      <c r="U122" s="1" t="b">
        <f t="shared" si="72"/>
        <v>1</v>
      </c>
      <c r="W122" s="316" t="s">
        <v>547</v>
      </c>
      <c r="X122" s="106" t="s">
        <v>85</v>
      </c>
      <c r="Y122" s="106" t="s">
        <v>548</v>
      </c>
      <c r="Z122" s="408" t="s">
        <v>10</v>
      </c>
      <c r="AA122" s="344" t="s">
        <v>1783</v>
      </c>
      <c r="AB122" s="315">
        <v>17241</v>
      </c>
      <c r="AC122" s="345">
        <v>6</v>
      </c>
      <c r="AD122" s="245" t="s">
        <v>1857</v>
      </c>
      <c r="AE122" s="179" t="s">
        <v>2643</v>
      </c>
      <c r="AF122" s="179" t="s">
        <v>2525</v>
      </c>
      <c r="AH122" s="159" t="b">
        <f t="shared" si="73"/>
        <v>1</v>
      </c>
      <c r="AI122" s="1" t="b">
        <f t="shared" si="74"/>
        <v>1</v>
      </c>
      <c r="AJ122" s="1" t="b">
        <f t="shared" si="75"/>
        <v>1</v>
      </c>
      <c r="AK122" s="1" t="b">
        <f t="shared" si="76"/>
        <v>1</v>
      </c>
      <c r="AL122" s="1" t="b">
        <f t="shared" si="77"/>
        <v>1</v>
      </c>
      <c r="AM122" s="1" t="b">
        <f t="shared" si="78"/>
        <v>1</v>
      </c>
      <c r="AN122" s="1" t="b">
        <f t="shared" si="79"/>
        <v>1</v>
      </c>
      <c r="AO122" s="1" t="b">
        <f t="shared" si="80"/>
        <v>1</v>
      </c>
      <c r="AP122" s="1" t="b">
        <f t="shared" si="81"/>
        <v>1</v>
      </c>
      <c r="AQ122" s="1" t="b">
        <f t="shared" si="82"/>
        <v>1</v>
      </c>
      <c r="AS122" s="316" t="s">
        <v>547</v>
      </c>
      <c r="AT122" s="106" t="s">
        <v>85</v>
      </c>
      <c r="AU122" s="106" t="s">
        <v>548</v>
      </c>
      <c r="AV122" s="408" t="s">
        <v>10</v>
      </c>
      <c r="AW122" s="344" t="s">
        <v>1783</v>
      </c>
      <c r="AX122" s="315">
        <v>17241</v>
      </c>
      <c r="AY122" s="345">
        <v>6</v>
      </c>
      <c r="AZ122" s="245" t="s">
        <v>1857</v>
      </c>
      <c r="BA122" s="179" t="s">
        <v>2643</v>
      </c>
      <c r="BB122" s="179" t="s">
        <v>2525</v>
      </c>
    </row>
    <row r="123" spans="1:54" ht="15.75">
      <c r="A123" s="316" t="s">
        <v>863</v>
      </c>
      <c r="B123" s="179" t="s">
        <v>864</v>
      </c>
      <c r="C123" s="179" t="s">
        <v>362</v>
      </c>
      <c r="D123" s="410" t="s">
        <v>3</v>
      </c>
      <c r="E123" s="344" t="s">
        <v>1783</v>
      </c>
      <c r="F123" s="315">
        <v>19675</v>
      </c>
      <c r="G123" s="345">
        <v>5</v>
      </c>
      <c r="H123" s="245" t="s">
        <v>1857</v>
      </c>
      <c r="I123" s="179" t="s">
        <v>2643</v>
      </c>
      <c r="J123" s="179" t="s">
        <v>2476</v>
      </c>
      <c r="K123" s="158">
        <v>123</v>
      </c>
      <c r="L123" s="1" t="b">
        <f t="shared" si="63"/>
        <v>1</v>
      </c>
      <c r="M123" s="1" t="b">
        <f t="shared" si="64"/>
        <v>1</v>
      </c>
      <c r="N123" s="1" t="b">
        <f t="shared" si="65"/>
        <v>1</v>
      </c>
      <c r="O123" s="1" t="b">
        <f t="shared" si="66"/>
        <v>1</v>
      </c>
      <c r="P123" s="1" t="b">
        <f t="shared" si="67"/>
        <v>1</v>
      </c>
      <c r="Q123" s="1" t="b">
        <f t="shared" si="68"/>
        <v>1</v>
      </c>
      <c r="R123" s="1" t="b">
        <f t="shared" si="69"/>
        <v>1</v>
      </c>
      <c r="S123" s="1" t="b">
        <f t="shared" si="70"/>
        <v>1</v>
      </c>
      <c r="T123" s="1" t="b">
        <f t="shared" si="71"/>
        <v>1</v>
      </c>
      <c r="U123" s="1" t="b">
        <f t="shared" si="72"/>
        <v>1</v>
      </c>
      <c r="W123" s="316" t="s">
        <v>863</v>
      </c>
      <c r="X123" s="179" t="s">
        <v>864</v>
      </c>
      <c r="Y123" s="179" t="s">
        <v>362</v>
      </c>
      <c r="Z123" s="410" t="s">
        <v>3</v>
      </c>
      <c r="AA123" s="344" t="s">
        <v>1783</v>
      </c>
      <c r="AB123" s="315">
        <v>19675</v>
      </c>
      <c r="AC123" s="345">
        <v>5</v>
      </c>
      <c r="AD123" s="245" t="s">
        <v>1857</v>
      </c>
      <c r="AE123" s="179" t="s">
        <v>2643</v>
      </c>
      <c r="AF123" s="179" t="s">
        <v>2476</v>
      </c>
      <c r="AH123" s="159" t="b">
        <f t="shared" si="73"/>
        <v>1</v>
      </c>
      <c r="AI123" s="1" t="b">
        <f t="shared" si="74"/>
        <v>1</v>
      </c>
      <c r="AJ123" s="1" t="b">
        <f t="shared" si="75"/>
        <v>1</v>
      </c>
      <c r="AK123" s="1" t="b">
        <f t="shared" si="76"/>
        <v>1</v>
      </c>
      <c r="AL123" s="1" t="b">
        <f t="shared" si="77"/>
        <v>1</v>
      </c>
      <c r="AM123" s="1" t="b">
        <f t="shared" si="78"/>
        <v>1</v>
      </c>
      <c r="AN123" s="1" t="b">
        <f t="shared" si="79"/>
        <v>1</v>
      </c>
      <c r="AO123" s="1" t="b">
        <f t="shared" si="80"/>
        <v>1</v>
      </c>
      <c r="AP123" s="1" t="b">
        <f t="shared" si="81"/>
        <v>1</v>
      </c>
      <c r="AQ123" s="1" t="b">
        <f t="shared" si="82"/>
        <v>1</v>
      </c>
      <c r="AS123" s="316" t="s">
        <v>863</v>
      </c>
      <c r="AT123" s="179" t="s">
        <v>864</v>
      </c>
      <c r="AU123" s="179" t="s">
        <v>362</v>
      </c>
      <c r="AV123" s="410" t="s">
        <v>3</v>
      </c>
      <c r="AW123" s="344" t="s">
        <v>1783</v>
      </c>
      <c r="AX123" s="315">
        <v>19675</v>
      </c>
      <c r="AY123" s="345">
        <v>5</v>
      </c>
      <c r="AZ123" s="245" t="s">
        <v>1857</v>
      </c>
      <c r="BA123" s="179" t="s">
        <v>2643</v>
      </c>
      <c r="BB123" s="179" t="s">
        <v>2476</v>
      </c>
    </row>
    <row r="124" spans="1:54" ht="15.75">
      <c r="A124" s="316" t="s">
        <v>1497</v>
      </c>
      <c r="B124" s="106" t="s">
        <v>2010</v>
      </c>
      <c r="C124" s="106" t="s">
        <v>1792</v>
      </c>
      <c r="D124" s="408" t="s">
        <v>3</v>
      </c>
      <c r="E124" s="344" t="s">
        <v>1783</v>
      </c>
      <c r="F124" s="315">
        <v>14634</v>
      </c>
      <c r="G124" s="345">
        <v>12</v>
      </c>
      <c r="H124" s="245" t="s">
        <v>1859</v>
      </c>
      <c r="I124" s="179" t="s">
        <v>2643</v>
      </c>
      <c r="J124" s="179" t="s">
        <v>2577</v>
      </c>
      <c r="K124" s="158">
        <v>124</v>
      </c>
      <c r="L124" s="1" t="b">
        <f t="shared" si="63"/>
        <v>1</v>
      </c>
      <c r="M124" s="1" t="b">
        <f t="shared" si="64"/>
        <v>1</v>
      </c>
      <c r="N124" s="1" t="b">
        <f t="shared" si="65"/>
        <v>1</v>
      </c>
      <c r="O124" s="1" t="b">
        <f t="shared" si="66"/>
        <v>1</v>
      </c>
      <c r="P124" s="1" t="b">
        <f t="shared" si="67"/>
        <v>1</v>
      </c>
      <c r="Q124" s="1" t="b">
        <f t="shared" si="68"/>
        <v>1</v>
      </c>
      <c r="R124" s="1" t="b">
        <f t="shared" si="69"/>
        <v>1</v>
      </c>
      <c r="S124" s="1" t="b">
        <f t="shared" si="70"/>
        <v>1</v>
      </c>
      <c r="T124" s="1" t="b">
        <f t="shared" si="71"/>
        <v>1</v>
      </c>
      <c r="U124" s="1" t="b">
        <f t="shared" si="72"/>
        <v>1</v>
      </c>
      <c r="W124" s="316" t="s">
        <v>1497</v>
      </c>
      <c r="X124" s="106" t="s">
        <v>2010</v>
      </c>
      <c r="Y124" s="106" t="s">
        <v>1792</v>
      </c>
      <c r="Z124" s="408" t="s">
        <v>3</v>
      </c>
      <c r="AA124" s="344" t="s">
        <v>1783</v>
      </c>
      <c r="AB124" s="315">
        <v>14634</v>
      </c>
      <c r="AC124" s="345">
        <v>12</v>
      </c>
      <c r="AD124" s="245" t="s">
        <v>1859</v>
      </c>
      <c r="AE124" s="179" t="s">
        <v>2643</v>
      </c>
      <c r="AF124" s="179" t="s">
        <v>2577</v>
      </c>
      <c r="AH124" s="159" t="b">
        <f t="shared" si="73"/>
        <v>1</v>
      </c>
      <c r="AI124" s="1" t="b">
        <f t="shared" si="74"/>
        <v>1</v>
      </c>
      <c r="AJ124" s="1" t="b">
        <f t="shared" si="75"/>
        <v>1</v>
      </c>
      <c r="AK124" s="1" t="b">
        <f t="shared" si="76"/>
        <v>1</v>
      </c>
      <c r="AL124" s="1" t="b">
        <f t="shared" si="77"/>
        <v>1</v>
      </c>
      <c r="AM124" s="1" t="b">
        <f t="shared" si="78"/>
        <v>1</v>
      </c>
      <c r="AN124" s="1" t="b">
        <f t="shared" si="79"/>
        <v>1</v>
      </c>
      <c r="AO124" s="1" t="b">
        <f t="shared" si="80"/>
        <v>1</v>
      </c>
      <c r="AP124" s="1" t="b">
        <f t="shared" si="81"/>
        <v>1</v>
      </c>
      <c r="AQ124" s="1" t="b">
        <f t="shared" si="82"/>
        <v>1</v>
      </c>
      <c r="AS124" s="316" t="s">
        <v>1497</v>
      </c>
      <c r="AT124" s="106" t="s">
        <v>2010</v>
      </c>
      <c r="AU124" s="106" t="s">
        <v>1792</v>
      </c>
      <c r="AV124" s="408" t="s">
        <v>3</v>
      </c>
      <c r="AW124" s="344" t="s">
        <v>1783</v>
      </c>
      <c r="AX124" s="315">
        <v>14634</v>
      </c>
      <c r="AY124" s="345">
        <v>12</v>
      </c>
      <c r="AZ124" s="245" t="s">
        <v>1859</v>
      </c>
      <c r="BA124" s="179" t="s">
        <v>2643</v>
      </c>
      <c r="BB124" s="179" t="s">
        <v>2577</v>
      </c>
    </row>
    <row r="125" spans="1:54" ht="15.75">
      <c r="A125" s="316" t="s">
        <v>1517</v>
      </c>
      <c r="B125" s="106" t="s">
        <v>2042</v>
      </c>
      <c r="C125" s="108" t="s">
        <v>2043</v>
      </c>
      <c r="D125" s="410" t="s">
        <v>10</v>
      </c>
      <c r="E125" s="344" t="s">
        <v>1783</v>
      </c>
      <c r="F125" s="315">
        <v>18327</v>
      </c>
      <c r="G125" s="345">
        <v>4</v>
      </c>
      <c r="H125" s="245" t="s">
        <v>1857</v>
      </c>
      <c r="I125" s="179" t="s">
        <v>2643</v>
      </c>
      <c r="J125" s="179" t="s">
        <v>2525</v>
      </c>
      <c r="K125" s="158">
        <v>125</v>
      </c>
      <c r="L125" s="1" t="b">
        <f t="shared" si="63"/>
        <v>1</v>
      </c>
      <c r="M125" s="1" t="b">
        <f t="shared" si="64"/>
        <v>1</v>
      </c>
      <c r="N125" s="1" t="b">
        <f t="shared" si="65"/>
        <v>1</v>
      </c>
      <c r="O125" s="1" t="b">
        <f t="shared" si="66"/>
        <v>1</v>
      </c>
      <c r="P125" s="1" t="b">
        <f t="shared" si="67"/>
        <v>1</v>
      </c>
      <c r="Q125" s="1" t="b">
        <f t="shared" si="68"/>
        <v>1</v>
      </c>
      <c r="R125" s="1" t="b">
        <f t="shared" si="69"/>
        <v>1</v>
      </c>
      <c r="S125" s="1" t="b">
        <f t="shared" si="70"/>
        <v>1</v>
      </c>
      <c r="T125" s="1" t="b">
        <f t="shared" si="71"/>
        <v>1</v>
      </c>
      <c r="U125" s="1" t="b">
        <f t="shared" si="72"/>
        <v>1</v>
      </c>
      <c r="W125" s="316" t="s">
        <v>1517</v>
      </c>
      <c r="X125" s="106" t="s">
        <v>2042</v>
      </c>
      <c r="Y125" s="108" t="s">
        <v>2043</v>
      </c>
      <c r="Z125" s="410" t="s">
        <v>10</v>
      </c>
      <c r="AA125" s="344" t="s">
        <v>1783</v>
      </c>
      <c r="AB125" s="315">
        <v>18327</v>
      </c>
      <c r="AC125" s="345">
        <v>4</v>
      </c>
      <c r="AD125" s="245" t="s">
        <v>1857</v>
      </c>
      <c r="AE125" s="179" t="s">
        <v>2643</v>
      </c>
      <c r="AF125" s="179" t="s">
        <v>2525</v>
      </c>
      <c r="AH125" s="159" t="b">
        <f t="shared" si="73"/>
        <v>1</v>
      </c>
      <c r="AI125" s="1" t="b">
        <f t="shared" si="74"/>
        <v>1</v>
      </c>
      <c r="AJ125" s="1" t="b">
        <f t="shared" si="75"/>
        <v>1</v>
      </c>
      <c r="AK125" s="1" t="b">
        <f t="shared" si="76"/>
        <v>1</v>
      </c>
      <c r="AL125" s="1" t="b">
        <f t="shared" si="77"/>
        <v>1</v>
      </c>
      <c r="AM125" s="1" t="b">
        <f t="shared" si="78"/>
        <v>1</v>
      </c>
      <c r="AN125" s="1" t="b">
        <f t="shared" si="79"/>
        <v>1</v>
      </c>
      <c r="AO125" s="1" t="b">
        <f t="shared" si="80"/>
        <v>1</v>
      </c>
      <c r="AP125" s="1" t="b">
        <f t="shared" si="81"/>
        <v>1</v>
      </c>
      <c r="AQ125" s="1" t="b">
        <f t="shared" si="82"/>
        <v>1</v>
      </c>
      <c r="AS125" s="316" t="s">
        <v>1517</v>
      </c>
      <c r="AT125" s="106" t="s">
        <v>2042</v>
      </c>
      <c r="AU125" s="108" t="s">
        <v>2043</v>
      </c>
      <c r="AV125" s="410" t="s">
        <v>10</v>
      </c>
      <c r="AW125" s="344" t="s">
        <v>1783</v>
      </c>
      <c r="AX125" s="315">
        <v>18327</v>
      </c>
      <c r="AY125" s="345">
        <v>4</v>
      </c>
      <c r="AZ125" s="245" t="s">
        <v>1857</v>
      </c>
      <c r="BA125" s="179" t="s">
        <v>2643</v>
      </c>
      <c r="BB125" s="179" t="s">
        <v>2525</v>
      </c>
    </row>
    <row r="126" spans="1:54" ht="15.75">
      <c r="A126" s="316" t="s">
        <v>1104</v>
      </c>
      <c r="B126" s="179" t="s">
        <v>2065</v>
      </c>
      <c r="C126" s="179" t="s">
        <v>1206</v>
      </c>
      <c r="D126" s="410" t="s">
        <v>10</v>
      </c>
      <c r="E126" s="344" t="s">
        <v>1783</v>
      </c>
      <c r="F126" s="315">
        <v>19170</v>
      </c>
      <c r="G126" s="345">
        <v>4</v>
      </c>
      <c r="H126" s="245" t="s">
        <v>1857</v>
      </c>
      <c r="I126" s="179" t="s">
        <v>2643</v>
      </c>
      <c r="J126" s="179" t="s">
        <v>2476</v>
      </c>
      <c r="K126" s="158">
        <v>126</v>
      </c>
      <c r="L126" s="1" t="b">
        <f t="shared" si="63"/>
        <v>1</v>
      </c>
      <c r="M126" s="1" t="b">
        <f t="shared" si="64"/>
        <v>1</v>
      </c>
      <c r="N126" s="1" t="b">
        <f t="shared" si="65"/>
        <v>1</v>
      </c>
      <c r="O126" s="1" t="b">
        <f t="shared" si="66"/>
        <v>1</v>
      </c>
      <c r="P126" s="1" t="b">
        <f t="shared" si="67"/>
        <v>1</v>
      </c>
      <c r="Q126" s="1" t="b">
        <f t="shared" si="68"/>
        <v>1</v>
      </c>
      <c r="R126" s="1" t="b">
        <f t="shared" si="69"/>
        <v>1</v>
      </c>
      <c r="S126" s="1" t="b">
        <f t="shared" si="70"/>
        <v>1</v>
      </c>
      <c r="T126" s="1" t="b">
        <f t="shared" si="71"/>
        <v>1</v>
      </c>
      <c r="U126" s="1" t="b">
        <f t="shared" si="72"/>
        <v>1</v>
      </c>
      <c r="W126" s="316" t="s">
        <v>1104</v>
      </c>
      <c r="X126" s="179" t="s">
        <v>2065</v>
      </c>
      <c r="Y126" s="179" t="s">
        <v>1206</v>
      </c>
      <c r="Z126" s="410" t="s">
        <v>10</v>
      </c>
      <c r="AA126" s="344" t="s">
        <v>1783</v>
      </c>
      <c r="AB126" s="315">
        <v>19170</v>
      </c>
      <c r="AC126" s="345">
        <v>4</v>
      </c>
      <c r="AD126" s="245" t="s">
        <v>1857</v>
      </c>
      <c r="AE126" s="179" t="s">
        <v>2643</v>
      </c>
      <c r="AF126" s="179" t="s">
        <v>2476</v>
      </c>
      <c r="AH126" s="159" t="b">
        <f t="shared" si="73"/>
        <v>1</v>
      </c>
      <c r="AI126" s="1" t="b">
        <f t="shared" si="74"/>
        <v>1</v>
      </c>
      <c r="AJ126" s="1" t="b">
        <f t="shared" si="75"/>
        <v>1</v>
      </c>
      <c r="AK126" s="1" t="b">
        <f t="shared" si="76"/>
        <v>1</v>
      </c>
      <c r="AL126" s="1" t="b">
        <f t="shared" si="77"/>
        <v>1</v>
      </c>
      <c r="AM126" s="1" t="b">
        <f t="shared" si="78"/>
        <v>1</v>
      </c>
      <c r="AN126" s="1" t="b">
        <f t="shared" si="79"/>
        <v>1</v>
      </c>
      <c r="AO126" s="1" t="b">
        <f t="shared" si="80"/>
        <v>1</v>
      </c>
      <c r="AP126" s="1" t="b">
        <f t="shared" si="81"/>
        <v>1</v>
      </c>
      <c r="AQ126" s="1" t="b">
        <f t="shared" si="82"/>
        <v>1</v>
      </c>
      <c r="AS126" s="316" t="s">
        <v>1104</v>
      </c>
      <c r="AT126" s="179" t="s">
        <v>2065</v>
      </c>
      <c r="AU126" s="179" t="s">
        <v>1206</v>
      </c>
      <c r="AV126" s="410" t="s">
        <v>10</v>
      </c>
      <c r="AW126" s="344" t="s">
        <v>1783</v>
      </c>
      <c r="AX126" s="315">
        <v>19170</v>
      </c>
      <c r="AY126" s="345">
        <v>4</v>
      </c>
      <c r="AZ126" s="245" t="s">
        <v>1857</v>
      </c>
      <c r="BA126" s="179" t="s">
        <v>2643</v>
      </c>
      <c r="BB126" s="179" t="s">
        <v>2476</v>
      </c>
    </row>
    <row r="127" spans="1:54" ht="15.75">
      <c r="A127" s="316" t="s">
        <v>1157</v>
      </c>
      <c r="B127" s="106" t="s">
        <v>553</v>
      </c>
      <c r="C127" s="106" t="s">
        <v>2061</v>
      </c>
      <c r="D127" s="408" t="s">
        <v>3</v>
      </c>
      <c r="E127" s="344" t="s">
        <v>1783</v>
      </c>
      <c r="F127" s="315">
        <v>18853</v>
      </c>
      <c r="G127" s="345">
        <v>8</v>
      </c>
      <c r="H127" s="245" t="s">
        <v>1858</v>
      </c>
      <c r="I127" s="179" t="s">
        <v>2643</v>
      </c>
      <c r="J127" s="179" t="s">
        <v>2525</v>
      </c>
      <c r="K127" s="158">
        <v>127</v>
      </c>
      <c r="L127" s="1" t="b">
        <f t="shared" si="63"/>
        <v>1</v>
      </c>
      <c r="M127" s="1" t="b">
        <f t="shared" si="64"/>
        <v>1</v>
      </c>
      <c r="N127" s="1" t="b">
        <f t="shared" si="65"/>
        <v>1</v>
      </c>
      <c r="O127" s="1" t="b">
        <f t="shared" si="66"/>
        <v>1</v>
      </c>
      <c r="P127" s="1" t="b">
        <f t="shared" si="67"/>
        <v>1</v>
      </c>
      <c r="Q127" s="1" t="b">
        <f t="shared" si="68"/>
        <v>1</v>
      </c>
      <c r="R127" s="1" t="b">
        <f t="shared" si="69"/>
        <v>1</v>
      </c>
      <c r="S127" s="1" t="b">
        <f t="shared" si="70"/>
        <v>1</v>
      </c>
      <c r="T127" s="1" t="b">
        <f t="shared" si="71"/>
        <v>1</v>
      </c>
      <c r="U127" s="1" t="b">
        <f t="shared" si="72"/>
        <v>1</v>
      </c>
      <c r="W127" s="316" t="s">
        <v>1157</v>
      </c>
      <c r="X127" s="106" t="s">
        <v>553</v>
      </c>
      <c r="Y127" s="106" t="s">
        <v>2061</v>
      </c>
      <c r="Z127" s="408" t="s">
        <v>3</v>
      </c>
      <c r="AA127" s="344" t="s">
        <v>1783</v>
      </c>
      <c r="AB127" s="315">
        <v>18853</v>
      </c>
      <c r="AC127" s="345">
        <v>8</v>
      </c>
      <c r="AD127" s="245" t="s">
        <v>1858</v>
      </c>
      <c r="AE127" s="179" t="s">
        <v>2643</v>
      </c>
      <c r="AF127" s="179" t="s">
        <v>2525</v>
      </c>
      <c r="AH127" s="159" t="b">
        <f t="shared" si="73"/>
        <v>1</v>
      </c>
      <c r="AI127" s="1" t="b">
        <f t="shared" si="74"/>
        <v>1</v>
      </c>
      <c r="AJ127" s="1" t="b">
        <f t="shared" si="75"/>
        <v>1</v>
      </c>
      <c r="AK127" s="1" t="b">
        <f t="shared" si="76"/>
        <v>1</v>
      </c>
      <c r="AL127" s="1" t="b">
        <f t="shared" si="77"/>
        <v>1</v>
      </c>
      <c r="AM127" s="1" t="b">
        <f t="shared" si="78"/>
        <v>1</v>
      </c>
      <c r="AN127" s="1" t="b">
        <f t="shared" si="79"/>
        <v>1</v>
      </c>
      <c r="AO127" s="1" t="b">
        <f t="shared" si="80"/>
        <v>1</v>
      </c>
      <c r="AP127" s="1" t="b">
        <f t="shared" si="81"/>
        <v>1</v>
      </c>
      <c r="AQ127" s="1" t="b">
        <f t="shared" si="82"/>
        <v>1</v>
      </c>
      <c r="AS127" s="316" t="s">
        <v>1157</v>
      </c>
      <c r="AT127" s="106" t="s">
        <v>553</v>
      </c>
      <c r="AU127" s="106" t="s">
        <v>2061</v>
      </c>
      <c r="AV127" s="408" t="s">
        <v>3</v>
      </c>
      <c r="AW127" s="344" t="s">
        <v>1783</v>
      </c>
      <c r="AX127" s="315">
        <v>18853</v>
      </c>
      <c r="AY127" s="345">
        <v>8</v>
      </c>
      <c r="AZ127" s="245" t="s">
        <v>1858</v>
      </c>
      <c r="BA127" s="179" t="s">
        <v>2643</v>
      </c>
      <c r="BB127" s="179" t="s">
        <v>2525</v>
      </c>
    </row>
    <row r="128" spans="1:54" ht="15.75">
      <c r="A128" s="316" t="s">
        <v>1158</v>
      </c>
      <c r="B128" s="106" t="s">
        <v>1785</v>
      </c>
      <c r="C128" s="106" t="s">
        <v>2060</v>
      </c>
      <c r="D128" s="408" t="s">
        <v>10</v>
      </c>
      <c r="E128" s="344" t="s">
        <v>1783</v>
      </c>
      <c r="F128" s="315">
        <v>17833</v>
      </c>
      <c r="G128" s="345">
        <v>12</v>
      </c>
      <c r="H128" s="245" t="s">
        <v>1859</v>
      </c>
      <c r="I128" s="179" t="s">
        <v>2643</v>
      </c>
      <c r="J128" s="179" t="s">
        <v>2525</v>
      </c>
      <c r="K128" s="158">
        <v>128</v>
      </c>
      <c r="L128" s="1" t="b">
        <f t="shared" si="63"/>
        <v>1</v>
      </c>
      <c r="M128" s="1" t="b">
        <f t="shared" si="64"/>
        <v>1</v>
      </c>
      <c r="N128" s="1" t="b">
        <f t="shared" si="65"/>
        <v>1</v>
      </c>
      <c r="O128" s="1" t="b">
        <f t="shared" si="66"/>
        <v>1</v>
      </c>
      <c r="P128" s="1" t="b">
        <f t="shared" si="67"/>
        <v>1</v>
      </c>
      <c r="Q128" s="1" t="b">
        <f t="shared" si="68"/>
        <v>1</v>
      </c>
      <c r="R128" s="1" t="b">
        <f t="shared" si="69"/>
        <v>1</v>
      </c>
      <c r="S128" s="1" t="b">
        <f t="shared" si="70"/>
        <v>1</v>
      </c>
      <c r="T128" s="1" t="b">
        <f t="shared" si="71"/>
        <v>1</v>
      </c>
      <c r="U128" s="1" t="b">
        <f t="shared" si="72"/>
        <v>1</v>
      </c>
      <c r="W128" s="316" t="s">
        <v>1158</v>
      </c>
      <c r="X128" s="106" t="s">
        <v>1785</v>
      </c>
      <c r="Y128" s="106" t="s">
        <v>2060</v>
      </c>
      <c r="Z128" s="408" t="s">
        <v>10</v>
      </c>
      <c r="AA128" s="344" t="s">
        <v>1783</v>
      </c>
      <c r="AB128" s="315">
        <v>17833</v>
      </c>
      <c r="AC128" s="345">
        <v>12</v>
      </c>
      <c r="AD128" s="245" t="s">
        <v>1859</v>
      </c>
      <c r="AE128" s="179" t="s">
        <v>2643</v>
      </c>
      <c r="AF128" s="179" t="s">
        <v>2525</v>
      </c>
      <c r="AH128" s="159" t="b">
        <f t="shared" si="73"/>
        <v>1</v>
      </c>
      <c r="AI128" s="1" t="b">
        <f t="shared" si="74"/>
        <v>1</v>
      </c>
      <c r="AJ128" s="1" t="b">
        <f t="shared" si="75"/>
        <v>1</v>
      </c>
      <c r="AK128" s="1" t="b">
        <f t="shared" si="76"/>
        <v>1</v>
      </c>
      <c r="AL128" s="1" t="b">
        <f t="shared" si="77"/>
        <v>1</v>
      </c>
      <c r="AM128" s="1" t="b">
        <f t="shared" si="78"/>
        <v>1</v>
      </c>
      <c r="AN128" s="1" t="b">
        <f t="shared" si="79"/>
        <v>1</v>
      </c>
      <c r="AO128" s="1" t="b">
        <f t="shared" si="80"/>
        <v>1</v>
      </c>
      <c r="AP128" s="1" t="b">
        <f t="shared" si="81"/>
        <v>1</v>
      </c>
      <c r="AQ128" s="1" t="b">
        <f t="shared" si="82"/>
        <v>1</v>
      </c>
      <c r="AS128" s="316" t="s">
        <v>1158</v>
      </c>
      <c r="AT128" s="106" t="s">
        <v>1785</v>
      </c>
      <c r="AU128" s="106" t="s">
        <v>2060</v>
      </c>
      <c r="AV128" s="408" t="s">
        <v>10</v>
      </c>
      <c r="AW128" s="344" t="s">
        <v>1783</v>
      </c>
      <c r="AX128" s="315">
        <v>17833</v>
      </c>
      <c r="AY128" s="345">
        <v>12</v>
      </c>
      <c r="AZ128" s="245" t="s">
        <v>1859</v>
      </c>
      <c r="BA128" s="179" t="s">
        <v>2643</v>
      </c>
      <c r="BB128" s="179" t="s">
        <v>2525</v>
      </c>
    </row>
    <row r="129" spans="1:54" ht="15.75">
      <c r="A129" s="316" t="s">
        <v>994</v>
      </c>
      <c r="B129" s="106" t="s">
        <v>995</v>
      </c>
      <c r="C129" s="106" t="s">
        <v>118</v>
      </c>
      <c r="D129" s="408" t="s">
        <v>3</v>
      </c>
      <c r="E129" s="344" t="s">
        <v>1783</v>
      </c>
      <c r="F129" s="315">
        <v>14203</v>
      </c>
      <c r="G129" s="345">
        <v>6</v>
      </c>
      <c r="H129" s="245" t="s">
        <v>1857</v>
      </c>
      <c r="I129" s="179" t="s">
        <v>2643</v>
      </c>
      <c r="J129" s="179" t="s">
        <v>2577</v>
      </c>
      <c r="K129" s="158">
        <v>129</v>
      </c>
      <c r="L129" s="1" t="b">
        <f t="shared" si="63"/>
        <v>1</v>
      </c>
      <c r="M129" s="1" t="b">
        <f t="shared" si="64"/>
        <v>1</v>
      </c>
      <c r="N129" s="1" t="b">
        <f t="shared" si="65"/>
        <v>1</v>
      </c>
      <c r="O129" s="1" t="b">
        <f t="shared" si="66"/>
        <v>1</v>
      </c>
      <c r="P129" s="1" t="b">
        <f t="shared" si="67"/>
        <v>1</v>
      </c>
      <c r="Q129" s="1" t="b">
        <f t="shared" si="68"/>
        <v>1</v>
      </c>
      <c r="R129" s="1" t="b">
        <f t="shared" si="69"/>
        <v>1</v>
      </c>
      <c r="S129" s="1" t="b">
        <f t="shared" si="70"/>
        <v>1</v>
      </c>
      <c r="T129" s="1" t="b">
        <f t="shared" si="71"/>
        <v>1</v>
      </c>
      <c r="U129" s="1" t="b">
        <f t="shared" si="72"/>
        <v>1</v>
      </c>
      <c r="W129" s="316" t="s">
        <v>994</v>
      </c>
      <c r="X129" s="106" t="s">
        <v>995</v>
      </c>
      <c r="Y129" s="106" t="s">
        <v>118</v>
      </c>
      <c r="Z129" s="408" t="s">
        <v>3</v>
      </c>
      <c r="AA129" s="344" t="s">
        <v>1783</v>
      </c>
      <c r="AB129" s="315">
        <v>14203</v>
      </c>
      <c r="AC129" s="345">
        <v>6</v>
      </c>
      <c r="AD129" s="245" t="s">
        <v>1857</v>
      </c>
      <c r="AE129" s="179" t="s">
        <v>2643</v>
      </c>
      <c r="AF129" s="179" t="s">
        <v>2577</v>
      </c>
      <c r="AH129" s="159" t="b">
        <f t="shared" si="73"/>
        <v>1</v>
      </c>
      <c r="AI129" s="1" t="b">
        <f t="shared" si="74"/>
        <v>1</v>
      </c>
      <c r="AJ129" s="1" t="b">
        <f t="shared" si="75"/>
        <v>1</v>
      </c>
      <c r="AK129" s="1" t="b">
        <f t="shared" si="76"/>
        <v>1</v>
      </c>
      <c r="AL129" s="1" t="b">
        <f t="shared" si="77"/>
        <v>1</v>
      </c>
      <c r="AM129" s="1" t="b">
        <f t="shared" si="78"/>
        <v>1</v>
      </c>
      <c r="AN129" s="1" t="b">
        <f t="shared" si="79"/>
        <v>1</v>
      </c>
      <c r="AO129" s="1" t="b">
        <f t="shared" si="80"/>
        <v>1</v>
      </c>
      <c r="AP129" s="1" t="b">
        <f t="shared" si="81"/>
        <v>1</v>
      </c>
      <c r="AQ129" s="1" t="b">
        <f t="shared" si="82"/>
        <v>1</v>
      </c>
      <c r="AS129" s="316" t="s">
        <v>994</v>
      </c>
      <c r="AT129" s="106" t="s">
        <v>995</v>
      </c>
      <c r="AU129" s="106" t="s">
        <v>118</v>
      </c>
      <c r="AV129" s="408" t="s">
        <v>3</v>
      </c>
      <c r="AW129" s="344" t="s">
        <v>1783</v>
      </c>
      <c r="AX129" s="315">
        <v>14203</v>
      </c>
      <c r="AY129" s="345">
        <v>6</v>
      </c>
      <c r="AZ129" s="245" t="s">
        <v>1857</v>
      </c>
      <c r="BA129" s="179" t="s">
        <v>2643</v>
      </c>
      <c r="BB129" s="179" t="s">
        <v>2577</v>
      </c>
    </row>
    <row r="130" spans="1:54" ht="15.75">
      <c r="A130" s="316" t="s">
        <v>1001</v>
      </c>
      <c r="B130" s="106" t="s">
        <v>1002</v>
      </c>
      <c r="C130" s="106" t="s">
        <v>181</v>
      </c>
      <c r="D130" s="408" t="s">
        <v>10</v>
      </c>
      <c r="E130" s="344" t="s">
        <v>1783</v>
      </c>
      <c r="F130" s="315">
        <v>18290</v>
      </c>
      <c r="G130" s="345">
        <v>9</v>
      </c>
      <c r="H130" s="245" t="s">
        <v>1858</v>
      </c>
      <c r="I130" s="179" t="s">
        <v>2643</v>
      </c>
      <c r="J130" s="179" t="s">
        <v>2525</v>
      </c>
      <c r="K130" s="158">
        <v>130</v>
      </c>
      <c r="L130" s="1" t="b">
        <f t="shared" si="63"/>
        <v>1</v>
      </c>
      <c r="M130" s="1" t="b">
        <f t="shared" si="64"/>
        <v>1</v>
      </c>
      <c r="N130" s="1" t="b">
        <f t="shared" si="65"/>
        <v>1</v>
      </c>
      <c r="O130" s="1" t="b">
        <f t="shared" si="66"/>
        <v>1</v>
      </c>
      <c r="P130" s="1" t="b">
        <f t="shared" si="67"/>
        <v>1</v>
      </c>
      <c r="Q130" s="1" t="b">
        <f t="shared" si="68"/>
        <v>1</v>
      </c>
      <c r="R130" s="1" t="b">
        <f t="shared" si="69"/>
        <v>1</v>
      </c>
      <c r="S130" s="1" t="b">
        <f t="shared" si="70"/>
        <v>1</v>
      </c>
      <c r="T130" s="1" t="b">
        <f t="shared" si="71"/>
        <v>1</v>
      </c>
      <c r="U130" s="1" t="b">
        <f t="shared" si="72"/>
        <v>1</v>
      </c>
      <c r="W130" s="316" t="s">
        <v>1001</v>
      </c>
      <c r="X130" s="106" t="s">
        <v>1002</v>
      </c>
      <c r="Y130" s="106" t="s">
        <v>181</v>
      </c>
      <c r="Z130" s="408" t="s">
        <v>10</v>
      </c>
      <c r="AA130" s="344" t="s">
        <v>1783</v>
      </c>
      <c r="AB130" s="315">
        <v>18290</v>
      </c>
      <c r="AC130" s="345">
        <v>9</v>
      </c>
      <c r="AD130" s="245" t="s">
        <v>1858</v>
      </c>
      <c r="AE130" s="179" t="s">
        <v>2643</v>
      </c>
      <c r="AF130" s="179" t="s">
        <v>2525</v>
      </c>
      <c r="AH130" s="159" t="b">
        <f t="shared" si="73"/>
        <v>1</v>
      </c>
      <c r="AI130" s="1" t="b">
        <f t="shared" si="74"/>
        <v>1</v>
      </c>
      <c r="AJ130" s="1" t="b">
        <f t="shared" si="75"/>
        <v>1</v>
      </c>
      <c r="AK130" s="1" t="b">
        <f t="shared" si="76"/>
        <v>1</v>
      </c>
      <c r="AL130" s="1" t="b">
        <f t="shared" si="77"/>
        <v>1</v>
      </c>
      <c r="AM130" s="1" t="b">
        <f t="shared" si="78"/>
        <v>1</v>
      </c>
      <c r="AN130" s="1" t="b">
        <f t="shared" si="79"/>
        <v>1</v>
      </c>
      <c r="AO130" s="1" t="b">
        <f t="shared" si="80"/>
        <v>1</v>
      </c>
      <c r="AP130" s="1" t="b">
        <f t="shared" si="81"/>
        <v>1</v>
      </c>
      <c r="AQ130" s="1" t="b">
        <f t="shared" si="82"/>
        <v>1</v>
      </c>
      <c r="AS130" s="316" t="s">
        <v>1001</v>
      </c>
      <c r="AT130" s="106" t="s">
        <v>1002</v>
      </c>
      <c r="AU130" s="106" t="s">
        <v>181</v>
      </c>
      <c r="AV130" s="408" t="s">
        <v>10</v>
      </c>
      <c r="AW130" s="344" t="s">
        <v>1783</v>
      </c>
      <c r="AX130" s="315">
        <v>18290</v>
      </c>
      <c r="AY130" s="345">
        <v>9</v>
      </c>
      <c r="AZ130" s="245" t="s">
        <v>1858</v>
      </c>
      <c r="BA130" s="179" t="s">
        <v>2643</v>
      </c>
      <c r="BB130" s="179" t="s">
        <v>2525</v>
      </c>
    </row>
    <row r="131" spans="1:54" ht="15.75">
      <c r="A131" s="316" t="s">
        <v>2088</v>
      </c>
      <c r="B131" s="106" t="s">
        <v>197</v>
      </c>
      <c r="C131" s="106" t="s">
        <v>2101</v>
      </c>
      <c r="D131" s="408" t="s">
        <v>10</v>
      </c>
      <c r="E131" s="344" t="s">
        <v>1783</v>
      </c>
      <c r="F131" s="315">
        <v>19929</v>
      </c>
      <c r="G131" s="345">
        <v>6</v>
      </c>
      <c r="H131" s="245" t="s">
        <v>1857</v>
      </c>
      <c r="I131" s="179" t="s">
        <v>2643</v>
      </c>
      <c r="J131" s="179" t="s">
        <v>2476</v>
      </c>
      <c r="K131" s="158">
        <v>131</v>
      </c>
      <c r="L131" s="1" t="b">
        <f t="shared" si="63"/>
        <v>1</v>
      </c>
      <c r="M131" s="1" t="b">
        <f t="shared" si="64"/>
        <v>1</v>
      </c>
      <c r="N131" s="1" t="b">
        <f t="shared" si="65"/>
        <v>1</v>
      </c>
      <c r="O131" s="1" t="b">
        <f t="shared" si="66"/>
        <v>1</v>
      </c>
      <c r="P131" s="1" t="b">
        <f t="shared" si="67"/>
        <v>1</v>
      </c>
      <c r="Q131" s="1" t="b">
        <f t="shared" si="68"/>
        <v>1</v>
      </c>
      <c r="R131" s="1" t="b">
        <f t="shared" si="69"/>
        <v>1</v>
      </c>
      <c r="S131" s="1" t="b">
        <f t="shared" si="70"/>
        <v>1</v>
      </c>
      <c r="T131" s="1" t="b">
        <f t="shared" si="71"/>
        <v>1</v>
      </c>
      <c r="U131" s="1" t="b">
        <f t="shared" si="72"/>
        <v>1</v>
      </c>
      <c r="W131" s="316" t="s">
        <v>2088</v>
      </c>
      <c r="X131" s="106" t="s">
        <v>197</v>
      </c>
      <c r="Y131" s="106" t="s">
        <v>2101</v>
      </c>
      <c r="Z131" s="408" t="s">
        <v>10</v>
      </c>
      <c r="AA131" s="344" t="s">
        <v>1783</v>
      </c>
      <c r="AB131" s="315">
        <v>19929</v>
      </c>
      <c r="AC131" s="345">
        <v>6</v>
      </c>
      <c r="AD131" s="245" t="s">
        <v>1857</v>
      </c>
      <c r="AE131" s="179" t="s">
        <v>2643</v>
      </c>
      <c r="AF131" s="179" t="s">
        <v>2476</v>
      </c>
      <c r="AH131" s="159" t="b">
        <f t="shared" si="73"/>
        <v>1</v>
      </c>
      <c r="AI131" s="1" t="b">
        <f t="shared" si="74"/>
        <v>1</v>
      </c>
      <c r="AJ131" s="1" t="b">
        <f t="shared" si="75"/>
        <v>1</v>
      </c>
      <c r="AK131" s="1" t="b">
        <f t="shared" si="76"/>
        <v>1</v>
      </c>
      <c r="AL131" s="1" t="b">
        <f t="shared" si="77"/>
        <v>1</v>
      </c>
      <c r="AM131" s="1" t="b">
        <f t="shared" si="78"/>
        <v>1</v>
      </c>
      <c r="AN131" s="1" t="b">
        <f t="shared" si="79"/>
        <v>1</v>
      </c>
      <c r="AO131" s="1" t="b">
        <f t="shared" si="80"/>
        <v>1</v>
      </c>
      <c r="AP131" s="1" t="b">
        <f t="shared" si="81"/>
        <v>1</v>
      </c>
      <c r="AQ131" s="1" t="b">
        <f t="shared" si="82"/>
        <v>1</v>
      </c>
      <c r="AS131" s="316" t="s">
        <v>2088</v>
      </c>
      <c r="AT131" s="106" t="s">
        <v>197</v>
      </c>
      <c r="AU131" s="106" t="s">
        <v>2101</v>
      </c>
      <c r="AV131" s="408" t="s">
        <v>10</v>
      </c>
      <c r="AW131" s="344" t="s">
        <v>1783</v>
      </c>
      <c r="AX131" s="315">
        <v>19929</v>
      </c>
      <c r="AY131" s="345">
        <v>6</v>
      </c>
      <c r="AZ131" s="245" t="s">
        <v>1857</v>
      </c>
      <c r="BA131" s="179" t="s">
        <v>2643</v>
      </c>
      <c r="BB131" s="179" t="s">
        <v>2476</v>
      </c>
    </row>
    <row r="132" spans="1:54" ht="15.75">
      <c r="A132" s="316" t="s">
        <v>1565</v>
      </c>
      <c r="B132" s="106" t="s">
        <v>1724</v>
      </c>
      <c r="C132" s="106" t="s">
        <v>1725</v>
      </c>
      <c r="D132" s="408" t="s">
        <v>10</v>
      </c>
      <c r="E132" s="344" t="s">
        <v>1783</v>
      </c>
      <c r="F132" s="315">
        <v>15736</v>
      </c>
      <c r="G132" s="345">
        <v>6</v>
      </c>
      <c r="H132" s="245" t="s">
        <v>1857</v>
      </c>
      <c r="I132" s="179" t="s">
        <v>2643</v>
      </c>
      <c r="J132" s="179" t="s">
        <v>2525</v>
      </c>
      <c r="K132" s="158">
        <v>132</v>
      </c>
      <c r="L132" s="1" t="b">
        <f t="shared" si="63"/>
        <v>1</v>
      </c>
      <c r="M132" s="1" t="b">
        <f t="shared" si="64"/>
        <v>1</v>
      </c>
      <c r="N132" s="1" t="b">
        <f t="shared" si="65"/>
        <v>1</v>
      </c>
      <c r="O132" s="1" t="b">
        <f t="shared" si="66"/>
        <v>1</v>
      </c>
      <c r="P132" s="1" t="b">
        <f t="shared" si="67"/>
        <v>1</v>
      </c>
      <c r="Q132" s="1" t="b">
        <f t="shared" si="68"/>
        <v>1</v>
      </c>
      <c r="R132" s="1" t="b">
        <f t="shared" si="69"/>
        <v>1</v>
      </c>
      <c r="S132" s="1" t="b">
        <f t="shared" si="70"/>
        <v>1</v>
      </c>
      <c r="T132" s="1" t="b">
        <f t="shared" si="71"/>
        <v>1</v>
      </c>
      <c r="U132" s="1" t="b">
        <f t="shared" si="72"/>
        <v>1</v>
      </c>
      <c r="W132" s="316" t="s">
        <v>1565</v>
      </c>
      <c r="X132" s="106" t="s">
        <v>1724</v>
      </c>
      <c r="Y132" s="106" t="s">
        <v>1725</v>
      </c>
      <c r="Z132" s="408" t="s">
        <v>10</v>
      </c>
      <c r="AA132" s="344" t="s">
        <v>1783</v>
      </c>
      <c r="AB132" s="315">
        <v>15736</v>
      </c>
      <c r="AC132" s="345">
        <v>6</v>
      </c>
      <c r="AD132" s="245" t="s">
        <v>1857</v>
      </c>
      <c r="AE132" s="179" t="s">
        <v>2643</v>
      </c>
      <c r="AF132" s="179" t="s">
        <v>2525</v>
      </c>
      <c r="AH132" s="159" t="b">
        <f t="shared" si="73"/>
        <v>1</v>
      </c>
      <c r="AI132" s="1" t="b">
        <f t="shared" si="74"/>
        <v>1</v>
      </c>
      <c r="AJ132" s="1" t="b">
        <f t="shared" si="75"/>
        <v>1</v>
      </c>
      <c r="AK132" s="1" t="b">
        <f t="shared" si="76"/>
        <v>1</v>
      </c>
      <c r="AL132" s="1" t="b">
        <f t="shared" si="77"/>
        <v>1</v>
      </c>
      <c r="AM132" s="1" t="b">
        <f t="shared" si="78"/>
        <v>1</v>
      </c>
      <c r="AN132" s="1" t="b">
        <f t="shared" si="79"/>
        <v>1</v>
      </c>
      <c r="AO132" s="1" t="b">
        <f t="shared" si="80"/>
        <v>1</v>
      </c>
      <c r="AP132" s="1" t="b">
        <f t="shared" si="81"/>
        <v>1</v>
      </c>
      <c r="AQ132" s="1" t="b">
        <f t="shared" si="82"/>
        <v>1</v>
      </c>
      <c r="AS132" s="316" t="s">
        <v>1565</v>
      </c>
      <c r="AT132" s="106" t="s">
        <v>1724</v>
      </c>
      <c r="AU132" s="106" t="s">
        <v>1725</v>
      </c>
      <c r="AV132" s="408" t="s">
        <v>10</v>
      </c>
      <c r="AW132" s="344" t="s">
        <v>1783</v>
      </c>
      <c r="AX132" s="315">
        <v>15736</v>
      </c>
      <c r="AY132" s="345">
        <v>6</v>
      </c>
      <c r="AZ132" s="245" t="s">
        <v>1857</v>
      </c>
      <c r="BA132" s="179" t="s">
        <v>2643</v>
      </c>
      <c r="BB132" s="179" t="s">
        <v>2525</v>
      </c>
    </row>
    <row r="133" spans="1:54" ht="15.75">
      <c r="A133" s="316" t="s">
        <v>1568</v>
      </c>
      <c r="B133" s="106" t="s">
        <v>588</v>
      </c>
      <c r="C133" s="106" t="s">
        <v>526</v>
      </c>
      <c r="D133" s="408" t="s">
        <v>10</v>
      </c>
      <c r="E133" s="344" t="s">
        <v>1783</v>
      </c>
      <c r="F133" s="315">
        <v>12831</v>
      </c>
      <c r="G133" s="345">
        <v>12</v>
      </c>
      <c r="H133" s="245" t="s">
        <v>1859</v>
      </c>
      <c r="I133" s="179" t="s">
        <v>2644</v>
      </c>
      <c r="J133" s="179" t="s">
        <v>2577</v>
      </c>
      <c r="K133" s="158">
        <v>133</v>
      </c>
      <c r="L133" s="1" t="b">
        <f t="shared" si="63"/>
        <v>1</v>
      </c>
      <c r="M133" s="1" t="b">
        <f t="shared" si="64"/>
        <v>1</v>
      </c>
      <c r="N133" s="1" t="b">
        <f t="shared" si="65"/>
        <v>1</v>
      </c>
      <c r="O133" s="1" t="b">
        <f t="shared" si="66"/>
        <v>1</v>
      </c>
      <c r="P133" s="1" t="b">
        <f t="shared" si="67"/>
        <v>1</v>
      </c>
      <c r="Q133" s="1" t="b">
        <f t="shared" si="68"/>
        <v>1</v>
      </c>
      <c r="R133" s="1" t="b">
        <f t="shared" si="69"/>
        <v>1</v>
      </c>
      <c r="S133" s="1" t="b">
        <f t="shared" si="70"/>
        <v>1</v>
      </c>
      <c r="T133" s="1" t="b">
        <f t="shared" si="71"/>
        <v>1</v>
      </c>
      <c r="U133" s="1" t="b">
        <f t="shared" si="72"/>
        <v>1</v>
      </c>
      <c r="W133" s="316" t="s">
        <v>1568</v>
      </c>
      <c r="X133" s="106" t="s">
        <v>588</v>
      </c>
      <c r="Y133" s="106" t="s">
        <v>526</v>
      </c>
      <c r="Z133" s="408" t="s">
        <v>10</v>
      </c>
      <c r="AA133" s="344" t="s">
        <v>1783</v>
      </c>
      <c r="AB133" s="315">
        <v>12831</v>
      </c>
      <c r="AC133" s="345">
        <v>12</v>
      </c>
      <c r="AD133" s="245" t="s">
        <v>1859</v>
      </c>
      <c r="AE133" s="179" t="s">
        <v>2644</v>
      </c>
      <c r="AF133" s="179" t="s">
        <v>2577</v>
      </c>
      <c r="AH133" s="159" t="b">
        <f t="shared" si="73"/>
        <v>1</v>
      </c>
      <c r="AI133" s="1" t="b">
        <f t="shared" si="74"/>
        <v>1</v>
      </c>
      <c r="AJ133" s="1" t="b">
        <f t="shared" si="75"/>
        <v>1</v>
      </c>
      <c r="AK133" s="1" t="b">
        <f t="shared" si="76"/>
        <v>1</v>
      </c>
      <c r="AL133" s="1" t="b">
        <f t="shared" si="77"/>
        <v>1</v>
      </c>
      <c r="AM133" s="1" t="b">
        <f t="shared" si="78"/>
        <v>1</v>
      </c>
      <c r="AN133" s="1" t="b">
        <f t="shared" si="79"/>
        <v>1</v>
      </c>
      <c r="AO133" s="1" t="b">
        <f t="shared" si="80"/>
        <v>1</v>
      </c>
      <c r="AP133" s="1" t="b">
        <f t="shared" si="81"/>
        <v>1</v>
      </c>
      <c r="AQ133" s="1" t="b">
        <f t="shared" si="82"/>
        <v>1</v>
      </c>
      <c r="AS133" s="316" t="s">
        <v>1568</v>
      </c>
      <c r="AT133" s="106" t="s">
        <v>588</v>
      </c>
      <c r="AU133" s="106" t="s">
        <v>526</v>
      </c>
      <c r="AV133" s="408" t="s">
        <v>10</v>
      </c>
      <c r="AW133" s="344" t="s">
        <v>1783</v>
      </c>
      <c r="AX133" s="315">
        <v>12831</v>
      </c>
      <c r="AY133" s="345">
        <v>12</v>
      </c>
      <c r="AZ133" s="245" t="s">
        <v>1859</v>
      </c>
      <c r="BA133" s="179" t="s">
        <v>2644</v>
      </c>
      <c r="BB133" s="179" t="s">
        <v>2577</v>
      </c>
    </row>
    <row r="134" spans="1:54" ht="15.75">
      <c r="A134" s="316" t="s">
        <v>1569</v>
      </c>
      <c r="B134" s="106" t="s">
        <v>574</v>
      </c>
      <c r="C134" s="106" t="s">
        <v>1760</v>
      </c>
      <c r="D134" s="408" t="s">
        <v>3</v>
      </c>
      <c r="E134" s="344" t="s">
        <v>1783</v>
      </c>
      <c r="F134" s="315">
        <v>20561</v>
      </c>
      <c r="G134" s="345">
        <v>9</v>
      </c>
      <c r="H134" s="245" t="s">
        <v>1858</v>
      </c>
      <c r="I134" s="179" t="s">
        <v>2643</v>
      </c>
      <c r="J134" s="179" t="s">
        <v>2476</v>
      </c>
      <c r="K134" s="158">
        <v>134</v>
      </c>
      <c r="L134" s="1" t="b">
        <f t="shared" si="63"/>
        <v>1</v>
      </c>
      <c r="M134" s="1" t="b">
        <f t="shared" si="64"/>
        <v>1</v>
      </c>
      <c r="N134" s="1" t="b">
        <f t="shared" si="65"/>
        <v>1</v>
      </c>
      <c r="O134" s="1" t="b">
        <f t="shared" si="66"/>
        <v>1</v>
      </c>
      <c r="P134" s="1" t="b">
        <f t="shared" si="67"/>
        <v>1</v>
      </c>
      <c r="Q134" s="1" t="b">
        <f t="shared" si="68"/>
        <v>1</v>
      </c>
      <c r="R134" s="1" t="b">
        <f t="shared" si="69"/>
        <v>1</v>
      </c>
      <c r="S134" s="1" t="b">
        <f t="shared" si="70"/>
        <v>1</v>
      </c>
      <c r="T134" s="1" t="b">
        <f t="shared" si="71"/>
        <v>1</v>
      </c>
      <c r="U134" s="1" t="b">
        <f t="shared" si="72"/>
        <v>1</v>
      </c>
      <c r="W134" s="316" t="s">
        <v>1569</v>
      </c>
      <c r="X134" s="106" t="s">
        <v>574</v>
      </c>
      <c r="Y134" s="106" t="s">
        <v>1760</v>
      </c>
      <c r="Z134" s="408" t="s">
        <v>3</v>
      </c>
      <c r="AA134" s="344" t="s">
        <v>1783</v>
      </c>
      <c r="AB134" s="315">
        <v>20561</v>
      </c>
      <c r="AC134" s="345">
        <v>9</v>
      </c>
      <c r="AD134" s="245" t="s">
        <v>1858</v>
      </c>
      <c r="AE134" s="179" t="s">
        <v>2643</v>
      </c>
      <c r="AF134" s="179" t="s">
        <v>2476</v>
      </c>
      <c r="AH134" s="159" t="b">
        <f t="shared" si="73"/>
        <v>1</v>
      </c>
      <c r="AI134" s="1" t="b">
        <f t="shared" si="74"/>
        <v>1</v>
      </c>
      <c r="AJ134" s="1" t="b">
        <f t="shared" si="75"/>
        <v>1</v>
      </c>
      <c r="AK134" s="1" t="b">
        <f t="shared" si="76"/>
        <v>1</v>
      </c>
      <c r="AL134" s="1" t="b">
        <f t="shared" si="77"/>
        <v>1</v>
      </c>
      <c r="AM134" s="1" t="b">
        <f t="shared" si="78"/>
        <v>1</v>
      </c>
      <c r="AN134" s="1" t="b">
        <f t="shared" si="79"/>
        <v>1</v>
      </c>
      <c r="AO134" s="1" t="b">
        <f t="shared" si="80"/>
        <v>1</v>
      </c>
      <c r="AP134" s="1" t="b">
        <f t="shared" si="81"/>
        <v>1</v>
      </c>
      <c r="AQ134" s="1" t="b">
        <f t="shared" si="82"/>
        <v>1</v>
      </c>
      <c r="AS134" s="316" t="s">
        <v>1569</v>
      </c>
      <c r="AT134" s="106" t="s">
        <v>574</v>
      </c>
      <c r="AU134" s="106" t="s">
        <v>1760</v>
      </c>
      <c r="AV134" s="408" t="s">
        <v>3</v>
      </c>
      <c r="AW134" s="344" t="s">
        <v>1783</v>
      </c>
      <c r="AX134" s="315">
        <v>20561</v>
      </c>
      <c r="AY134" s="345">
        <v>9</v>
      </c>
      <c r="AZ134" s="245" t="s">
        <v>1858</v>
      </c>
      <c r="BA134" s="179" t="s">
        <v>2643</v>
      </c>
      <c r="BB134" s="179" t="s">
        <v>2476</v>
      </c>
    </row>
    <row r="135" spans="1:54" ht="15.75">
      <c r="A135" s="316" t="s">
        <v>865</v>
      </c>
      <c r="B135" s="106" t="s">
        <v>864</v>
      </c>
      <c r="C135" s="106" t="s">
        <v>866</v>
      </c>
      <c r="D135" s="291" t="s">
        <v>10</v>
      </c>
      <c r="E135" s="344" t="s">
        <v>1783</v>
      </c>
      <c r="F135" s="315">
        <v>20672</v>
      </c>
      <c r="G135" s="345">
        <v>9</v>
      </c>
      <c r="H135" s="245" t="s">
        <v>1858</v>
      </c>
      <c r="I135" s="179" t="s">
        <v>2643</v>
      </c>
      <c r="J135" s="179" t="s">
        <v>2476</v>
      </c>
      <c r="K135" s="158">
        <v>135</v>
      </c>
      <c r="L135" s="1" t="b">
        <f t="shared" ref="L135:L198" si="83">A135=W135</f>
        <v>1</v>
      </c>
      <c r="M135" s="1" t="b">
        <f t="shared" ref="M135:M198" si="84">B135=X135</f>
        <v>1</v>
      </c>
      <c r="N135" s="1" t="b">
        <f t="shared" ref="N135:N198" si="85">C135=Y135</f>
        <v>1</v>
      </c>
      <c r="O135" s="1" t="b">
        <f t="shared" ref="O135:O198" si="86">D135=Z135</f>
        <v>1</v>
      </c>
      <c r="P135" s="1" t="b">
        <f t="shared" ref="P135:P198" si="87">E135=AA135</f>
        <v>1</v>
      </c>
      <c r="Q135" s="1" t="b">
        <f t="shared" ref="Q135:Q198" si="88">F135=AB135</f>
        <v>1</v>
      </c>
      <c r="R135" s="1" t="b">
        <f t="shared" ref="R135:R198" si="89">G135=AC135</f>
        <v>1</v>
      </c>
      <c r="S135" s="1" t="b">
        <f t="shared" ref="S135:S198" si="90">H135=AD135</f>
        <v>1</v>
      </c>
      <c r="T135" s="1" t="b">
        <f t="shared" ref="T135:T198" si="91">I135=AE135</f>
        <v>1</v>
      </c>
      <c r="U135" s="1" t="b">
        <f t="shared" ref="U135:U198" si="92">J135=AF135</f>
        <v>1</v>
      </c>
      <c r="W135" s="316" t="s">
        <v>865</v>
      </c>
      <c r="X135" s="106" t="s">
        <v>864</v>
      </c>
      <c r="Y135" s="106" t="s">
        <v>866</v>
      </c>
      <c r="Z135" s="291" t="s">
        <v>10</v>
      </c>
      <c r="AA135" s="344" t="s">
        <v>1783</v>
      </c>
      <c r="AB135" s="315">
        <v>20672</v>
      </c>
      <c r="AC135" s="345">
        <v>9</v>
      </c>
      <c r="AD135" s="245" t="s">
        <v>1858</v>
      </c>
      <c r="AE135" s="179" t="s">
        <v>2643</v>
      </c>
      <c r="AF135" s="179" t="s">
        <v>2476</v>
      </c>
      <c r="AH135" s="159" t="b">
        <f t="shared" si="73"/>
        <v>1</v>
      </c>
      <c r="AI135" s="1" t="b">
        <f t="shared" si="74"/>
        <v>1</v>
      </c>
      <c r="AJ135" s="1" t="b">
        <f t="shared" si="75"/>
        <v>1</v>
      </c>
      <c r="AK135" s="1" t="b">
        <f t="shared" si="76"/>
        <v>1</v>
      </c>
      <c r="AL135" s="1" t="b">
        <f t="shared" si="77"/>
        <v>1</v>
      </c>
      <c r="AM135" s="1" t="b">
        <f t="shared" si="78"/>
        <v>1</v>
      </c>
      <c r="AN135" s="1" t="b">
        <f t="shared" si="79"/>
        <v>1</v>
      </c>
      <c r="AO135" s="1" t="b">
        <f t="shared" si="80"/>
        <v>1</v>
      </c>
      <c r="AP135" s="1" t="b">
        <f t="shared" si="81"/>
        <v>1</v>
      </c>
      <c r="AQ135" s="1" t="b">
        <f t="shared" si="82"/>
        <v>1</v>
      </c>
      <c r="AS135" s="316" t="s">
        <v>865</v>
      </c>
      <c r="AT135" s="106" t="s">
        <v>864</v>
      </c>
      <c r="AU135" s="106" t="s">
        <v>866</v>
      </c>
      <c r="AV135" s="291" t="s">
        <v>10</v>
      </c>
      <c r="AW135" s="344" t="s">
        <v>1783</v>
      </c>
      <c r="AX135" s="315">
        <v>20672</v>
      </c>
      <c r="AY135" s="345">
        <v>9</v>
      </c>
      <c r="AZ135" s="245" t="s">
        <v>1858</v>
      </c>
      <c r="BA135" s="179" t="s">
        <v>2643</v>
      </c>
      <c r="BB135" s="179" t="s">
        <v>2476</v>
      </c>
    </row>
    <row r="136" spans="1:54" ht="15.75">
      <c r="A136" s="316" t="s">
        <v>552</v>
      </c>
      <c r="B136" s="106" t="s">
        <v>553</v>
      </c>
      <c r="C136" s="106" t="s">
        <v>380</v>
      </c>
      <c r="D136" s="291" t="s">
        <v>3</v>
      </c>
      <c r="E136" s="344" t="s">
        <v>1783</v>
      </c>
      <c r="F136" s="315">
        <v>11753</v>
      </c>
      <c r="G136" s="345">
        <v>7</v>
      </c>
      <c r="H136" s="245" t="s">
        <v>1858</v>
      </c>
      <c r="I136" s="179" t="s">
        <v>2644</v>
      </c>
      <c r="J136" s="179" t="s">
        <v>2577</v>
      </c>
      <c r="K136" s="158">
        <v>136</v>
      </c>
      <c r="L136" s="1" t="b">
        <f t="shared" si="83"/>
        <v>1</v>
      </c>
      <c r="M136" s="1" t="b">
        <f t="shared" si="84"/>
        <v>1</v>
      </c>
      <c r="N136" s="1" t="b">
        <f t="shared" si="85"/>
        <v>1</v>
      </c>
      <c r="O136" s="1" t="b">
        <f t="shared" si="86"/>
        <v>1</v>
      </c>
      <c r="P136" s="1" t="b">
        <f t="shared" si="87"/>
        <v>1</v>
      </c>
      <c r="Q136" s="1" t="b">
        <f t="shared" si="88"/>
        <v>1</v>
      </c>
      <c r="R136" s="1" t="b">
        <f t="shared" si="89"/>
        <v>1</v>
      </c>
      <c r="S136" s="1" t="b">
        <f t="shared" si="90"/>
        <v>1</v>
      </c>
      <c r="T136" s="1" t="b">
        <f t="shared" si="91"/>
        <v>1</v>
      </c>
      <c r="U136" s="1" t="b">
        <f t="shared" si="92"/>
        <v>1</v>
      </c>
      <c r="W136" s="316" t="s">
        <v>552</v>
      </c>
      <c r="X136" s="106" t="s">
        <v>553</v>
      </c>
      <c r="Y136" s="106" t="s">
        <v>380</v>
      </c>
      <c r="Z136" s="291" t="s">
        <v>3</v>
      </c>
      <c r="AA136" s="344" t="s">
        <v>1783</v>
      </c>
      <c r="AB136" s="315">
        <v>11753</v>
      </c>
      <c r="AC136" s="345">
        <v>7</v>
      </c>
      <c r="AD136" s="245" t="s">
        <v>1858</v>
      </c>
      <c r="AE136" s="179" t="s">
        <v>2644</v>
      </c>
      <c r="AF136" s="179" t="s">
        <v>2577</v>
      </c>
      <c r="AH136" s="159" t="b">
        <f t="shared" si="73"/>
        <v>1</v>
      </c>
      <c r="AI136" s="1" t="b">
        <f t="shared" si="74"/>
        <v>1</v>
      </c>
      <c r="AJ136" s="1" t="b">
        <f t="shared" si="75"/>
        <v>1</v>
      </c>
      <c r="AK136" s="1" t="b">
        <f t="shared" si="76"/>
        <v>1</v>
      </c>
      <c r="AL136" s="1" t="b">
        <f t="shared" si="77"/>
        <v>1</v>
      </c>
      <c r="AM136" s="1" t="b">
        <f t="shared" si="78"/>
        <v>1</v>
      </c>
      <c r="AN136" s="1" t="b">
        <f t="shared" si="79"/>
        <v>1</v>
      </c>
      <c r="AO136" s="1" t="b">
        <f t="shared" si="80"/>
        <v>1</v>
      </c>
      <c r="AP136" s="1" t="b">
        <f t="shared" si="81"/>
        <v>1</v>
      </c>
      <c r="AQ136" s="1" t="b">
        <f t="shared" si="82"/>
        <v>1</v>
      </c>
      <c r="AS136" s="316" t="s">
        <v>552</v>
      </c>
      <c r="AT136" s="106" t="s">
        <v>553</v>
      </c>
      <c r="AU136" s="106" t="s">
        <v>380</v>
      </c>
      <c r="AV136" s="291" t="s">
        <v>3</v>
      </c>
      <c r="AW136" s="344" t="s">
        <v>1783</v>
      </c>
      <c r="AX136" s="315">
        <v>11753</v>
      </c>
      <c r="AY136" s="345">
        <v>7</v>
      </c>
      <c r="AZ136" s="245" t="s">
        <v>1858</v>
      </c>
      <c r="BA136" s="179" t="s">
        <v>2644</v>
      </c>
      <c r="BB136" s="179" t="s">
        <v>2577</v>
      </c>
    </row>
    <row r="137" spans="1:54" ht="15.75">
      <c r="A137" s="449" t="s">
        <v>554</v>
      </c>
      <c r="B137" s="106" t="s">
        <v>553</v>
      </c>
      <c r="C137" s="106" t="s">
        <v>243</v>
      </c>
      <c r="D137" s="291" t="s">
        <v>10</v>
      </c>
      <c r="E137" s="344" t="s">
        <v>1783</v>
      </c>
      <c r="F137" s="315">
        <v>12223</v>
      </c>
      <c r="G137" s="345">
        <v>9</v>
      </c>
      <c r="H137" s="245" t="s">
        <v>1858</v>
      </c>
      <c r="I137" s="370" t="s">
        <v>2644</v>
      </c>
      <c r="J137" s="179" t="s">
        <v>2577</v>
      </c>
      <c r="K137" s="158">
        <v>137</v>
      </c>
      <c r="L137" s="1" t="b">
        <f t="shared" si="83"/>
        <v>1</v>
      </c>
      <c r="M137" s="1" t="b">
        <f t="shared" si="84"/>
        <v>1</v>
      </c>
      <c r="N137" s="1" t="b">
        <f t="shared" si="85"/>
        <v>1</v>
      </c>
      <c r="O137" s="1" t="b">
        <f t="shared" si="86"/>
        <v>1</v>
      </c>
      <c r="P137" s="1" t="b">
        <f t="shared" si="87"/>
        <v>1</v>
      </c>
      <c r="Q137" s="1" t="b">
        <f t="shared" si="88"/>
        <v>1</v>
      </c>
      <c r="R137" s="1" t="b">
        <f t="shared" si="89"/>
        <v>1</v>
      </c>
      <c r="S137" s="1" t="b">
        <f t="shared" si="90"/>
        <v>1</v>
      </c>
      <c r="T137" s="1" t="b">
        <f t="shared" si="91"/>
        <v>1</v>
      </c>
      <c r="U137" s="1" t="b">
        <f t="shared" si="92"/>
        <v>1</v>
      </c>
      <c r="W137" s="449" t="s">
        <v>554</v>
      </c>
      <c r="X137" s="106" t="s">
        <v>553</v>
      </c>
      <c r="Y137" s="106" t="s">
        <v>243</v>
      </c>
      <c r="Z137" s="291" t="s">
        <v>10</v>
      </c>
      <c r="AA137" s="344" t="s">
        <v>1783</v>
      </c>
      <c r="AB137" s="315">
        <v>12223</v>
      </c>
      <c r="AC137" s="345">
        <v>9</v>
      </c>
      <c r="AD137" s="245" t="s">
        <v>1858</v>
      </c>
      <c r="AE137" s="370" t="s">
        <v>2644</v>
      </c>
      <c r="AF137" s="179" t="s">
        <v>2577</v>
      </c>
      <c r="AH137" s="159" t="b">
        <f t="shared" ref="AH137:AH200" si="93">W137=AS137</f>
        <v>1</v>
      </c>
      <c r="AI137" s="1" t="b">
        <f t="shared" ref="AI137:AI200" si="94">X137=AT137</f>
        <v>1</v>
      </c>
      <c r="AJ137" s="1" t="b">
        <f t="shared" ref="AJ137:AJ200" si="95">Y137=AU137</f>
        <v>1</v>
      </c>
      <c r="AK137" s="1" t="b">
        <f t="shared" ref="AK137:AK200" si="96">Z137=AV137</f>
        <v>1</v>
      </c>
      <c r="AL137" s="1" t="b">
        <f t="shared" ref="AL137:AL200" si="97">AA137=AW137</f>
        <v>1</v>
      </c>
      <c r="AM137" s="1" t="b">
        <f t="shared" ref="AM137:AM200" si="98">AB137=AX137</f>
        <v>1</v>
      </c>
      <c r="AN137" s="1" t="b">
        <f t="shared" ref="AN137:AN200" si="99">AC137=AY137</f>
        <v>1</v>
      </c>
      <c r="AO137" s="1" t="b">
        <f t="shared" ref="AO137:AO200" si="100">AD137=AZ137</f>
        <v>1</v>
      </c>
      <c r="AP137" s="1" t="b">
        <f t="shared" ref="AP137:AP200" si="101">AE137=BA137</f>
        <v>1</v>
      </c>
      <c r="AQ137" s="1" t="b">
        <f t="shared" ref="AQ137:AQ200" si="102">AF137=BB137</f>
        <v>1</v>
      </c>
      <c r="AS137" s="449" t="s">
        <v>554</v>
      </c>
      <c r="AT137" s="106" t="s">
        <v>553</v>
      </c>
      <c r="AU137" s="106" t="s">
        <v>243</v>
      </c>
      <c r="AV137" s="291" t="s">
        <v>10</v>
      </c>
      <c r="AW137" s="344" t="s">
        <v>1783</v>
      </c>
      <c r="AX137" s="315">
        <v>12223</v>
      </c>
      <c r="AY137" s="345">
        <v>9</v>
      </c>
      <c r="AZ137" s="245" t="s">
        <v>1858</v>
      </c>
      <c r="BA137" s="370" t="s">
        <v>2644</v>
      </c>
      <c r="BB137" s="179" t="s">
        <v>2577</v>
      </c>
    </row>
    <row r="138" spans="1:54" ht="15.75">
      <c r="A138" s="449" t="s">
        <v>555</v>
      </c>
      <c r="B138" s="106" t="s">
        <v>556</v>
      </c>
      <c r="C138" s="106" t="s">
        <v>557</v>
      </c>
      <c r="D138" s="291" t="s">
        <v>10</v>
      </c>
      <c r="E138" s="344" t="s">
        <v>1783</v>
      </c>
      <c r="F138" s="315">
        <v>16338</v>
      </c>
      <c r="G138" s="345">
        <v>9</v>
      </c>
      <c r="H138" s="245" t="s">
        <v>1858</v>
      </c>
      <c r="I138" s="179" t="s">
        <v>2643</v>
      </c>
      <c r="J138" s="179" t="s">
        <v>2525</v>
      </c>
      <c r="K138" s="158">
        <v>138</v>
      </c>
      <c r="L138" s="1" t="b">
        <f t="shared" si="83"/>
        <v>1</v>
      </c>
      <c r="M138" s="1" t="b">
        <f t="shared" si="84"/>
        <v>1</v>
      </c>
      <c r="N138" s="1" t="b">
        <f t="shared" si="85"/>
        <v>1</v>
      </c>
      <c r="O138" s="1" t="b">
        <f t="shared" si="86"/>
        <v>1</v>
      </c>
      <c r="P138" s="1" t="b">
        <f t="shared" si="87"/>
        <v>1</v>
      </c>
      <c r="Q138" s="1" t="b">
        <f t="shared" si="88"/>
        <v>1</v>
      </c>
      <c r="R138" s="1" t="b">
        <f t="shared" si="89"/>
        <v>1</v>
      </c>
      <c r="S138" s="1" t="b">
        <f t="shared" si="90"/>
        <v>1</v>
      </c>
      <c r="T138" s="1" t="b">
        <f t="shared" si="91"/>
        <v>1</v>
      </c>
      <c r="U138" s="1" t="b">
        <f t="shared" si="92"/>
        <v>1</v>
      </c>
      <c r="W138" s="449" t="s">
        <v>555</v>
      </c>
      <c r="X138" s="106" t="s">
        <v>556</v>
      </c>
      <c r="Y138" s="106" t="s">
        <v>557</v>
      </c>
      <c r="Z138" s="291" t="s">
        <v>10</v>
      </c>
      <c r="AA138" s="344" t="s">
        <v>1783</v>
      </c>
      <c r="AB138" s="315">
        <v>16338</v>
      </c>
      <c r="AC138" s="345">
        <v>9</v>
      </c>
      <c r="AD138" s="245" t="s">
        <v>1858</v>
      </c>
      <c r="AE138" s="179" t="s">
        <v>2643</v>
      </c>
      <c r="AF138" s="179" t="s">
        <v>2525</v>
      </c>
      <c r="AH138" s="159" t="b">
        <f t="shared" si="93"/>
        <v>1</v>
      </c>
      <c r="AI138" s="1" t="b">
        <f t="shared" si="94"/>
        <v>1</v>
      </c>
      <c r="AJ138" s="1" t="b">
        <f t="shared" si="95"/>
        <v>1</v>
      </c>
      <c r="AK138" s="1" t="b">
        <f t="shared" si="96"/>
        <v>1</v>
      </c>
      <c r="AL138" s="1" t="b">
        <f t="shared" si="97"/>
        <v>1</v>
      </c>
      <c r="AM138" s="1" t="b">
        <f t="shared" si="98"/>
        <v>1</v>
      </c>
      <c r="AN138" s="1" t="b">
        <f t="shared" si="99"/>
        <v>1</v>
      </c>
      <c r="AO138" s="1" t="b">
        <f t="shared" si="100"/>
        <v>1</v>
      </c>
      <c r="AP138" s="1" t="b">
        <f t="shared" si="101"/>
        <v>1</v>
      </c>
      <c r="AQ138" s="1" t="b">
        <f t="shared" si="102"/>
        <v>1</v>
      </c>
      <c r="AS138" s="449" t="s">
        <v>555</v>
      </c>
      <c r="AT138" s="106" t="s">
        <v>556</v>
      </c>
      <c r="AU138" s="106" t="s">
        <v>557</v>
      </c>
      <c r="AV138" s="291" t="s">
        <v>10</v>
      </c>
      <c r="AW138" s="344" t="s">
        <v>1783</v>
      </c>
      <c r="AX138" s="315">
        <v>16338</v>
      </c>
      <c r="AY138" s="345">
        <v>9</v>
      </c>
      <c r="AZ138" s="245" t="s">
        <v>1858</v>
      </c>
      <c r="BA138" s="179" t="s">
        <v>2643</v>
      </c>
      <c r="BB138" s="179" t="s">
        <v>2525</v>
      </c>
    </row>
    <row r="139" spans="1:54" ht="15.75">
      <c r="A139" s="449" t="s">
        <v>558</v>
      </c>
      <c r="B139" s="108" t="s">
        <v>236</v>
      </c>
      <c r="C139" s="108" t="s">
        <v>559</v>
      </c>
      <c r="D139" s="411" t="s">
        <v>10</v>
      </c>
      <c r="E139" s="344" t="s">
        <v>1783</v>
      </c>
      <c r="F139" s="315">
        <v>16580</v>
      </c>
      <c r="G139" s="345">
        <v>6</v>
      </c>
      <c r="H139" s="245" t="s">
        <v>1857</v>
      </c>
      <c r="I139" s="179" t="s">
        <v>2643</v>
      </c>
      <c r="J139" s="179" t="s">
        <v>2525</v>
      </c>
      <c r="K139" s="158">
        <v>139</v>
      </c>
      <c r="L139" s="1" t="b">
        <f t="shared" si="83"/>
        <v>1</v>
      </c>
      <c r="M139" s="1" t="b">
        <f t="shared" si="84"/>
        <v>1</v>
      </c>
      <c r="N139" s="1" t="b">
        <f t="shared" si="85"/>
        <v>1</v>
      </c>
      <c r="O139" s="1" t="b">
        <f t="shared" si="86"/>
        <v>1</v>
      </c>
      <c r="P139" s="1" t="b">
        <f t="shared" si="87"/>
        <v>1</v>
      </c>
      <c r="Q139" s="1" t="b">
        <f t="shared" si="88"/>
        <v>1</v>
      </c>
      <c r="R139" s="1" t="b">
        <f t="shared" si="89"/>
        <v>1</v>
      </c>
      <c r="S139" s="1" t="b">
        <f t="shared" si="90"/>
        <v>1</v>
      </c>
      <c r="T139" s="1" t="b">
        <f t="shared" si="91"/>
        <v>1</v>
      </c>
      <c r="U139" s="1" t="b">
        <f t="shared" si="92"/>
        <v>1</v>
      </c>
      <c r="W139" s="449" t="s">
        <v>558</v>
      </c>
      <c r="X139" s="108" t="s">
        <v>236</v>
      </c>
      <c r="Y139" s="108" t="s">
        <v>559</v>
      </c>
      <c r="Z139" s="411" t="s">
        <v>10</v>
      </c>
      <c r="AA139" s="344" t="s">
        <v>1783</v>
      </c>
      <c r="AB139" s="315">
        <v>16580</v>
      </c>
      <c r="AC139" s="345">
        <v>6</v>
      </c>
      <c r="AD139" s="245" t="s">
        <v>1857</v>
      </c>
      <c r="AE139" s="179" t="s">
        <v>2643</v>
      </c>
      <c r="AF139" s="179" t="s">
        <v>2525</v>
      </c>
      <c r="AH139" s="159" t="b">
        <f t="shared" si="93"/>
        <v>1</v>
      </c>
      <c r="AI139" s="1" t="b">
        <f t="shared" si="94"/>
        <v>1</v>
      </c>
      <c r="AJ139" s="1" t="b">
        <f t="shared" si="95"/>
        <v>1</v>
      </c>
      <c r="AK139" s="1" t="b">
        <f t="shared" si="96"/>
        <v>1</v>
      </c>
      <c r="AL139" s="1" t="b">
        <f t="shared" si="97"/>
        <v>1</v>
      </c>
      <c r="AM139" s="1" t="b">
        <f t="shared" si="98"/>
        <v>1</v>
      </c>
      <c r="AN139" s="1" t="b">
        <f t="shared" si="99"/>
        <v>1</v>
      </c>
      <c r="AO139" s="1" t="b">
        <f t="shared" si="100"/>
        <v>1</v>
      </c>
      <c r="AP139" s="1" t="b">
        <f t="shared" si="101"/>
        <v>1</v>
      </c>
      <c r="AQ139" s="1" t="b">
        <f t="shared" si="102"/>
        <v>1</v>
      </c>
      <c r="AS139" s="449" t="s">
        <v>558</v>
      </c>
      <c r="AT139" s="108" t="s">
        <v>236</v>
      </c>
      <c r="AU139" s="108" t="s">
        <v>559</v>
      </c>
      <c r="AV139" s="411" t="s">
        <v>10</v>
      </c>
      <c r="AW139" s="344" t="s">
        <v>1783</v>
      </c>
      <c r="AX139" s="315">
        <v>16580</v>
      </c>
      <c r="AY139" s="345">
        <v>6</v>
      </c>
      <c r="AZ139" s="245" t="s">
        <v>1857</v>
      </c>
      <c r="BA139" s="179" t="s">
        <v>2643</v>
      </c>
      <c r="BB139" s="179" t="s">
        <v>2525</v>
      </c>
    </row>
    <row r="140" spans="1:54" ht="15.75">
      <c r="A140" s="449" t="s">
        <v>560</v>
      </c>
      <c r="B140" s="108" t="s">
        <v>561</v>
      </c>
      <c r="C140" s="108" t="s">
        <v>562</v>
      </c>
      <c r="D140" s="409" t="s">
        <v>3</v>
      </c>
      <c r="E140" s="344" t="s">
        <v>1783</v>
      </c>
      <c r="F140" s="315">
        <v>12932</v>
      </c>
      <c r="G140" s="345">
        <v>3</v>
      </c>
      <c r="H140" s="245" t="s">
        <v>2062</v>
      </c>
      <c r="I140" s="179" t="s">
        <v>2644</v>
      </c>
      <c r="J140" s="179" t="s">
        <v>2577</v>
      </c>
      <c r="K140" s="158">
        <v>140</v>
      </c>
      <c r="L140" s="1" t="b">
        <f t="shared" si="83"/>
        <v>1</v>
      </c>
      <c r="M140" s="1" t="b">
        <f t="shared" si="84"/>
        <v>1</v>
      </c>
      <c r="N140" s="1" t="b">
        <f t="shared" si="85"/>
        <v>1</v>
      </c>
      <c r="O140" s="1" t="b">
        <f t="shared" si="86"/>
        <v>1</v>
      </c>
      <c r="P140" s="1" t="b">
        <f t="shared" si="87"/>
        <v>1</v>
      </c>
      <c r="Q140" s="1" t="b">
        <f t="shared" si="88"/>
        <v>1</v>
      </c>
      <c r="R140" s="1" t="b">
        <f t="shared" si="89"/>
        <v>1</v>
      </c>
      <c r="S140" s="1" t="b">
        <f t="shared" si="90"/>
        <v>1</v>
      </c>
      <c r="T140" s="1" t="b">
        <f t="shared" si="91"/>
        <v>1</v>
      </c>
      <c r="U140" s="1" t="b">
        <f t="shared" si="92"/>
        <v>1</v>
      </c>
      <c r="W140" s="449" t="s">
        <v>560</v>
      </c>
      <c r="X140" s="108" t="s">
        <v>561</v>
      </c>
      <c r="Y140" s="108" t="s">
        <v>562</v>
      </c>
      <c r="Z140" s="409" t="s">
        <v>3</v>
      </c>
      <c r="AA140" s="344" t="s">
        <v>1783</v>
      </c>
      <c r="AB140" s="315">
        <v>12932</v>
      </c>
      <c r="AC140" s="345">
        <v>3</v>
      </c>
      <c r="AD140" s="245" t="s">
        <v>2062</v>
      </c>
      <c r="AE140" s="179" t="s">
        <v>2644</v>
      </c>
      <c r="AF140" s="179" t="s">
        <v>2577</v>
      </c>
      <c r="AH140" s="159" t="b">
        <f t="shared" si="93"/>
        <v>1</v>
      </c>
      <c r="AI140" s="1" t="b">
        <f t="shared" si="94"/>
        <v>1</v>
      </c>
      <c r="AJ140" s="1" t="b">
        <f t="shared" si="95"/>
        <v>1</v>
      </c>
      <c r="AK140" s="1" t="b">
        <f t="shared" si="96"/>
        <v>1</v>
      </c>
      <c r="AL140" s="1" t="b">
        <f t="shared" si="97"/>
        <v>1</v>
      </c>
      <c r="AM140" s="1" t="b">
        <f t="shared" si="98"/>
        <v>1</v>
      </c>
      <c r="AN140" s="1" t="b">
        <f t="shared" si="99"/>
        <v>1</v>
      </c>
      <c r="AO140" s="1" t="b">
        <f t="shared" si="100"/>
        <v>1</v>
      </c>
      <c r="AP140" s="1" t="b">
        <f t="shared" si="101"/>
        <v>1</v>
      </c>
      <c r="AQ140" s="1" t="b">
        <f t="shared" si="102"/>
        <v>1</v>
      </c>
      <c r="AS140" s="449" t="s">
        <v>560</v>
      </c>
      <c r="AT140" s="108" t="s">
        <v>561</v>
      </c>
      <c r="AU140" s="108" t="s">
        <v>562</v>
      </c>
      <c r="AV140" s="409" t="s">
        <v>3</v>
      </c>
      <c r="AW140" s="344" t="s">
        <v>1783</v>
      </c>
      <c r="AX140" s="315">
        <v>12932</v>
      </c>
      <c r="AY140" s="345">
        <v>3</v>
      </c>
      <c r="AZ140" s="245" t="s">
        <v>2062</v>
      </c>
      <c r="BA140" s="179" t="s">
        <v>2644</v>
      </c>
      <c r="BB140" s="179" t="s">
        <v>2577</v>
      </c>
    </row>
    <row r="141" spans="1:54" ht="15.75">
      <c r="A141" s="159" t="s">
        <v>563</v>
      </c>
      <c r="B141" s="418" t="s">
        <v>315</v>
      </c>
      <c r="C141" s="418" t="s">
        <v>82</v>
      </c>
      <c r="D141" s="1" t="s">
        <v>3</v>
      </c>
      <c r="E141" s="417" t="s">
        <v>1783</v>
      </c>
      <c r="F141" s="315">
        <v>19753</v>
      </c>
      <c r="G141" s="2">
        <v>3</v>
      </c>
      <c r="H141" s="2" t="s">
        <v>2062</v>
      </c>
      <c r="I141" s="179" t="s">
        <v>2643</v>
      </c>
      <c r="J141" s="1" t="s">
        <v>2476</v>
      </c>
      <c r="K141" s="158">
        <v>141</v>
      </c>
      <c r="L141" s="1" t="b">
        <f t="shared" si="83"/>
        <v>1</v>
      </c>
      <c r="M141" s="1" t="b">
        <f t="shared" si="84"/>
        <v>1</v>
      </c>
      <c r="N141" s="1" t="b">
        <f t="shared" si="85"/>
        <v>1</v>
      </c>
      <c r="O141" s="1" t="b">
        <f t="shared" si="86"/>
        <v>1</v>
      </c>
      <c r="P141" s="1" t="b">
        <f t="shared" si="87"/>
        <v>1</v>
      </c>
      <c r="Q141" s="1" t="b">
        <f t="shared" si="88"/>
        <v>1</v>
      </c>
      <c r="R141" s="1" t="b">
        <f t="shared" si="89"/>
        <v>1</v>
      </c>
      <c r="S141" s="1" t="b">
        <f t="shared" si="90"/>
        <v>1</v>
      </c>
      <c r="T141" s="1" t="b">
        <f t="shared" si="91"/>
        <v>1</v>
      </c>
      <c r="U141" s="1" t="b">
        <f t="shared" si="92"/>
        <v>1</v>
      </c>
      <c r="W141" s="159" t="s">
        <v>563</v>
      </c>
      <c r="X141" s="418" t="s">
        <v>315</v>
      </c>
      <c r="Y141" s="418" t="s">
        <v>82</v>
      </c>
      <c r="Z141" s="1" t="s">
        <v>3</v>
      </c>
      <c r="AA141" s="417" t="s">
        <v>1783</v>
      </c>
      <c r="AB141" s="315">
        <v>19753</v>
      </c>
      <c r="AC141" s="2">
        <v>3</v>
      </c>
      <c r="AD141" s="2" t="s">
        <v>2062</v>
      </c>
      <c r="AE141" s="179" t="s">
        <v>2643</v>
      </c>
      <c r="AF141" s="1" t="s">
        <v>2476</v>
      </c>
      <c r="AH141" s="159" t="b">
        <f t="shared" si="93"/>
        <v>1</v>
      </c>
      <c r="AI141" s="1" t="b">
        <f t="shared" si="94"/>
        <v>1</v>
      </c>
      <c r="AJ141" s="1" t="b">
        <f t="shared" si="95"/>
        <v>1</v>
      </c>
      <c r="AK141" s="1" t="b">
        <f t="shared" si="96"/>
        <v>1</v>
      </c>
      <c r="AL141" s="1" t="b">
        <f t="shared" si="97"/>
        <v>1</v>
      </c>
      <c r="AM141" s="1" t="b">
        <f t="shared" si="98"/>
        <v>1</v>
      </c>
      <c r="AN141" s="1" t="b">
        <f t="shared" si="99"/>
        <v>1</v>
      </c>
      <c r="AO141" s="1" t="b">
        <f t="shared" si="100"/>
        <v>1</v>
      </c>
      <c r="AP141" s="1" t="b">
        <f t="shared" si="101"/>
        <v>1</v>
      </c>
      <c r="AQ141" s="1" t="b">
        <f t="shared" si="102"/>
        <v>1</v>
      </c>
      <c r="AS141" s="159" t="s">
        <v>563</v>
      </c>
      <c r="AT141" s="418" t="s">
        <v>315</v>
      </c>
      <c r="AU141" s="418" t="s">
        <v>82</v>
      </c>
      <c r="AV141" s="1" t="s">
        <v>3</v>
      </c>
      <c r="AW141" s="417" t="s">
        <v>1783</v>
      </c>
      <c r="AX141" s="315">
        <v>19753</v>
      </c>
      <c r="AY141" s="2">
        <v>3</v>
      </c>
      <c r="AZ141" s="2" t="s">
        <v>2062</v>
      </c>
      <c r="BA141" s="179" t="s">
        <v>2643</v>
      </c>
      <c r="BB141" s="1" t="s">
        <v>2476</v>
      </c>
    </row>
    <row r="142" spans="1:54" ht="15">
      <c r="A142" s="159" t="s">
        <v>564</v>
      </c>
      <c r="B142" s="1" t="s">
        <v>315</v>
      </c>
      <c r="C142" s="1" t="s">
        <v>565</v>
      </c>
      <c r="D142" s="1" t="s">
        <v>10</v>
      </c>
      <c r="E142" s="1" t="s">
        <v>1783</v>
      </c>
      <c r="F142" s="315">
        <v>19169</v>
      </c>
      <c r="G142" s="2">
        <v>9</v>
      </c>
      <c r="H142" s="2" t="s">
        <v>1858</v>
      </c>
      <c r="I142" s="179" t="s">
        <v>2643</v>
      </c>
      <c r="J142" s="1" t="s">
        <v>2476</v>
      </c>
      <c r="K142" s="158">
        <v>142</v>
      </c>
      <c r="L142" s="1" t="b">
        <f t="shared" si="83"/>
        <v>1</v>
      </c>
      <c r="M142" s="1" t="b">
        <f t="shared" si="84"/>
        <v>1</v>
      </c>
      <c r="N142" s="1" t="b">
        <f t="shared" si="85"/>
        <v>1</v>
      </c>
      <c r="O142" s="1" t="b">
        <f t="shared" si="86"/>
        <v>1</v>
      </c>
      <c r="P142" s="1" t="b">
        <f t="shared" si="87"/>
        <v>1</v>
      </c>
      <c r="Q142" s="1" t="b">
        <f t="shared" si="88"/>
        <v>1</v>
      </c>
      <c r="R142" s="1" t="b">
        <f t="shared" si="89"/>
        <v>1</v>
      </c>
      <c r="S142" s="1" t="b">
        <f t="shared" si="90"/>
        <v>1</v>
      </c>
      <c r="T142" s="1" t="b">
        <f t="shared" si="91"/>
        <v>1</v>
      </c>
      <c r="U142" s="1" t="b">
        <f t="shared" si="92"/>
        <v>1</v>
      </c>
      <c r="W142" s="159" t="s">
        <v>564</v>
      </c>
      <c r="X142" s="1" t="s">
        <v>315</v>
      </c>
      <c r="Y142" s="1" t="s">
        <v>565</v>
      </c>
      <c r="Z142" s="1" t="s">
        <v>10</v>
      </c>
      <c r="AA142" s="1" t="s">
        <v>1783</v>
      </c>
      <c r="AB142" s="315">
        <v>19169</v>
      </c>
      <c r="AC142" s="2">
        <v>9</v>
      </c>
      <c r="AD142" s="2" t="s">
        <v>1858</v>
      </c>
      <c r="AE142" s="179" t="s">
        <v>2643</v>
      </c>
      <c r="AF142" s="1" t="s">
        <v>2476</v>
      </c>
      <c r="AH142" s="159" t="b">
        <f t="shared" si="93"/>
        <v>1</v>
      </c>
      <c r="AI142" s="1" t="b">
        <f t="shared" si="94"/>
        <v>1</v>
      </c>
      <c r="AJ142" s="1" t="b">
        <f t="shared" si="95"/>
        <v>1</v>
      </c>
      <c r="AK142" s="1" t="b">
        <f t="shared" si="96"/>
        <v>1</v>
      </c>
      <c r="AL142" s="1" t="b">
        <f t="shared" si="97"/>
        <v>1</v>
      </c>
      <c r="AM142" s="1" t="b">
        <f t="shared" si="98"/>
        <v>1</v>
      </c>
      <c r="AN142" s="1" t="b">
        <f t="shared" si="99"/>
        <v>1</v>
      </c>
      <c r="AO142" s="1" t="b">
        <f t="shared" si="100"/>
        <v>1</v>
      </c>
      <c r="AP142" s="1" t="b">
        <f t="shared" si="101"/>
        <v>1</v>
      </c>
      <c r="AQ142" s="1" t="b">
        <f t="shared" si="102"/>
        <v>1</v>
      </c>
      <c r="AS142" s="159" t="s">
        <v>564</v>
      </c>
      <c r="AT142" s="1" t="s">
        <v>315</v>
      </c>
      <c r="AU142" s="1" t="s">
        <v>565</v>
      </c>
      <c r="AV142" s="1" t="s">
        <v>10</v>
      </c>
      <c r="AW142" s="1" t="s">
        <v>1783</v>
      </c>
      <c r="AX142" s="315">
        <v>19169</v>
      </c>
      <c r="AY142" s="2">
        <v>9</v>
      </c>
      <c r="AZ142" s="2" t="s">
        <v>1858</v>
      </c>
      <c r="BA142" s="179" t="s">
        <v>2643</v>
      </c>
      <c r="BB142" s="1" t="s">
        <v>2476</v>
      </c>
    </row>
    <row r="143" spans="1:54" ht="15">
      <c r="A143" s="159" t="s">
        <v>568</v>
      </c>
      <c r="B143" s="1" t="s">
        <v>569</v>
      </c>
      <c r="C143" s="1" t="s">
        <v>319</v>
      </c>
      <c r="D143" s="1" t="s">
        <v>3</v>
      </c>
      <c r="E143" s="1" t="s">
        <v>1783</v>
      </c>
      <c r="F143" s="315">
        <v>19283</v>
      </c>
      <c r="G143" s="2">
        <v>5</v>
      </c>
      <c r="H143" s="2" t="s">
        <v>1857</v>
      </c>
      <c r="I143" s="179" t="s">
        <v>2643</v>
      </c>
      <c r="J143" s="1" t="s">
        <v>2476</v>
      </c>
      <c r="K143" s="158">
        <v>143</v>
      </c>
      <c r="L143" s="1" t="b">
        <f t="shared" si="83"/>
        <v>1</v>
      </c>
      <c r="M143" s="1" t="b">
        <f t="shared" si="84"/>
        <v>1</v>
      </c>
      <c r="N143" s="1" t="b">
        <f t="shared" si="85"/>
        <v>1</v>
      </c>
      <c r="O143" s="1" t="b">
        <f t="shared" si="86"/>
        <v>1</v>
      </c>
      <c r="P143" s="1" t="b">
        <f t="shared" si="87"/>
        <v>1</v>
      </c>
      <c r="Q143" s="1" t="b">
        <f t="shared" si="88"/>
        <v>1</v>
      </c>
      <c r="R143" s="1" t="b">
        <f t="shared" si="89"/>
        <v>1</v>
      </c>
      <c r="S143" s="1" t="b">
        <f t="shared" si="90"/>
        <v>1</v>
      </c>
      <c r="T143" s="1" t="b">
        <f t="shared" si="91"/>
        <v>1</v>
      </c>
      <c r="U143" s="1" t="b">
        <f t="shared" si="92"/>
        <v>1</v>
      </c>
      <c r="W143" s="159" t="s">
        <v>568</v>
      </c>
      <c r="X143" s="1" t="s">
        <v>569</v>
      </c>
      <c r="Y143" s="1" t="s">
        <v>319</v>
      </c>
      <c r="Z143" s="1" t="s">
        <v>3</v>
      </c>
      <c r="AA143" s="1" t="s">
        <v>1783</v>
      </c>
      <c r="AB143" s="315">
        <v>19283</v>
      </c>
      <c r="AC143" s="2">
        <v>5</v>
      </c>
      <c r="AD143" s="2" t="s">
        <v>1857</v>
      </c>
      <c r="AE143" s="179" t="s">
        <v>2643</v>
      </c>
      <c r="AF143" s="1" t="s">
        <v>2476</v>
      </c>
      <c r="AH143" s="159" t="b">
        <f t="shared" si="93"/>
        <v>1</v>
      </c>
      <c r="AI143" s="1" t="b">
        <f t="shared" si="94"/>
        <v>1</v>
      </c>
      <c r="AJ143" s="1" t="b">
        <f t="shared" si="95"/>
        <v>1</v>
      </c>
      <c r="AK143" s="1" t="b">
        <f t="shared" si="96"/>
        <v>1</v>
      </c>
      <c r="AL143" s="1" t="b">
        <f t="shared" si="97"/>
        <v>1</v>
      </c>
      <c r="AM143" s="1" t="b">
        <f t="shared" si="98"/>
        <v>1</v>
      </c>
      <c r="AN143" s="1" t="b">
        <f t="shared" si="99"/>
        <v>1</v>
      </c>
      <c r="AO143" s="1" t="b">
        <f t="shared" si="100"/>
        <v>1</v>
      </c>
      <c r="AP143" s="1" t="b">
        <f t="shared" si="101"/>
        <v>1</v>
      </c>
      <c r="AQ143" s="1" t="b">
        <f t="shared" si="102"/>
        <v>1</v>
      </c>
      <c r="AS143" s="159" t="s">
        <v>568</v>
      </c>
      <c r="AT143" s="1" t="s">
        <v>569</v>
      </c>
      <c r="AU143" s="1" t="s">
        <v>319</v>
      </c>
      <c r="AV143" s="1" t="s">
        <v>3</v>
      </c>
      <c r="AW143" s="1" t="s">
        <v>1783</v>
      </c>
      <c r="AX143" s="315">
        <v>19283</v>
      </c>
      <c r="AY143" s="2">
        <v>5</v>
      </c>
      <c r="AZ143" s="2" t="s">
        <v>1857</v>
      </c>
      <c r="BA143" s="179" t="s">
        <v>2643</v>
      </c>
      <c r="BB143" s="1" t="s">
        <v>2476</v>
      </c>
    </row>
    <row r="144" spans="1:54" ht="15">
      <c r="A144" s="159" t="s">
        <v>573</v>
      </c>
      <c r="B144" s="179" t="s">
        <v>574</v>
      </c>
      <c r="C144" s="179" t="s">
        <v>575</v>
      </c>
      <c r="D144" s="1" t="s">
        <v>10</v>
      </c>
      <c r="E144" s="179" t="s">
        <v>1783</v>
      </c>
      <c r="F144" s="315">
        <v>21468</v>
      </c>
      <c r="G144" s="345">
        <v>2</v>
      </c>
      <c r="H144" s="245" t="s">
        <v>2062</v>
      </c>
      <c r="I144" s="179" t="s">
        <v>2643</v>
      </c>
      <c r="J144" s="179" t="s">
        <v>2476</v>
      </c>
      <c r="K144" s="158">
        <v>144</v>
      </c>
      <c r="L144" s="1" t="b">
        <f t="shared" si="83"/>
        <v>1</v>
      </c>
      <c r="M144" s="1" t="b">
        <f t="shared" si="84"/>
        <v>1</v>
      </c>
      <c r="N144" s="1" t="b">
        <f t="shared" si="85"/>
        <v>1</v>
      </c>
      <c r="O144" s="1" t="b">
        <f t="shared" si="86"/>
        <v>1</v>
      </c>
      <c r="P144" s="1" t="b">
        <f t="shared" si="87"/>
        <v>1</v>
      </c>
      <c r="Q144" s="1" t="b">
        <f t="shared" si="88"/>
        <v>1</v>
      </c>
      <c r="R144" s="1" t="b">
        <f t="shared" si="89"/>
        <v>1</v>
      </c>
      <c r="S144" s="1" t="b">
        <f t="shared" si="90"/>
        <v>1</v>
      </c>
      <c r="T144" s="1" t="b">
        <f t="shared" si="91"/>
        <v>1</v>
      </c>
      <c r="U144" s="1" t="b">
        <f t="shared" si="92"/>
        <v>1</v>
      </c>
      <c r="W144" s="159" t="s">
        <v>573</v>
      </c>
      <c r="X144" s="179" t="s">
        <v>574</v>
      </c>
      <c r="Y144" s="179" t="s">
        <v>575</v>
      </c>
      <c r="Z144" s="1" t="s">
        <v>10</v>
      </c>
      <c r="AA144" s="179" t="s">
        <v>1783</v>
      </c>
      <c r="AB144" s="315">
        <v>21468</v>
      </c>
      <c r="AC144" s="345">
        <v>2</v>
      </c>
      <c r="AD144" s="245" t="s">
        <v>2062</v>
      </c>
      <c r="AE144" s="179" t="s">
        <v>2643</v>
      </c>
      <c r="AF144" s="179" t="s">
        <v>2476</v>
      </c>
      <c r="AH144" s="159" t="b">
        <f t="shared" si="93"/>
        <v>1</v>
      </c>
      <c r="AI144" s="1" t="b">
        <f t="shared" si="94"/>
        <v>1</v>
      </c>
      <c r="AJ144" s="1" t="b">
        <f t="shared" si="95"/>
        <v>1</v>
      </c>
      <c r="AK144" s="1" t="b">
        <f t="shared" si="96"/>
        <v>1</v>
      </c>
      <c r="AL144" s="1" t="b">
        <f t="shared" si="97"/>
        <v>1</v>
      </c>
      <c r="AM144" s="1" t="b">
        <f t="shared" si="98"/>
        <v>1</v>
      </c>
      <c r="AN144" s="1" t="b">
        <f t="shared" si="99"/>
        <v>1</v>
      </c>
      <c r="AO144" s="1" t="b">
        <f t="shared" si="100"/>
        <v>1</v>
      </c>
      <c r="AP144" s="1" t="b">
        <f t="shared" si="101"/>
        <v>1</v>
      </c>
      <c r="AQ144" s="1" t="b">
        <f t="shared" si="102"/>
        <v>1</v>
      </c>
      <c r="AS144" s="159" t="s">
        <v>573</v>
      </c>
      <c r="AT144" s="179" t="s">
        <v>574</v>
      </c>
      <c r="AU144" s="179" t="s">
        <v>575</v>
      </c>
      <c r="AV144" s="1" t="s">
        <v>10</v>
      </c>
      <c r="AW144" s="179" t="s">
        <v>1783</v>
      </c>
      <c r="AX144" s="315">
        <v>21468</v>
      </c>
      <c r="AY144" s="345">
        <v>2</v>
      </c>
      <c r="AZ144" s="245" t="s">
        <v>2062</v>
      </c>
      <c r="BA144" s="179" t="s">
        <v>2643</v>
      </c>
      <c r="BB144" s="179" t="s">
        <v>2476</v>
      </c>
    </row>
    <row r="145" spans="1:54" ht="15.75">
      <c r="A145" s="159" t="s">
        <v>1597</v>
      </c>
      <c r="B145" s="182" t="s">
        <v>1784</v>
      </c>
      <c r="C145" s="182" t="s">
        <v>380</v>
      </c>
      <c r="D145" s="291" t="s">
        <v>3</v>
      </c>
      <c r="E145" s="417" t="s">
        <v>1783</v>
      </c>
      <c r="F145" s="315">
        <v>11642</v>
      </c>
      <c r="G145" s="2">
        <v>10</v>
      </c>
      <c r="H145" s="2" t="s">
        <v>1859</v>
      </c>
      <c r="I145" s="179" t="s">
        <v>2644</v>
      </c>
      <c r="J145" s="1" t="s">
        <v>2577</v>
      </c>
      <c r="K145" s="158">
        <v>145</v>
      </c>
      <c r="L145" s="1" t="b">
        <f t="shared" si="83"/>
        <v>1</v>
      </c>
      <c r="M145" s="1" t="b">
        <f t="shared" si="84"/>
        <v>1</v>
      </c>
      <c r="N145" s="1" t="b">
        <f t="shared" si="85"/>
        <v>1</v>
      </c>
      <c r="O145" s="1" t="b">
        <f t="shared" si="86"/>
        <v>1</v>
      </c>
      <c r="P145" s="1" t="b">
        <f t="shared" si="87"/>
        <v>1</v>
      </c>
      <c r="Q145" s="1" t="b">
        <f t="shared" si="88"/>
        <v>1</v>
      </c>
      <c r="R145" s="1" t="b">
        <f t="shared" si="89"/>
        <v>1</v>
      </c>
      <c r="S145" s="1" t="b">
        <f t="shared" si="90"/>
        <v>1</v>
      </c>
      <c r="T145" s="1" t="b">
        <f t="shared" si="91"/>
        <v>1</v>
      </c>
      <c r="U145" s="1" t="b">
        <f t="shared" si="92"/>
        <v>1</v>
      </c>
      <c r="W145" s="159" t="s">
        <v>1597</v>
      </c>
      <c r="X145" s="182" t="s">
        <v>1784</v>
      </c>
      <c r="Y145" s="182" t="s">
        <v>380</v>
      </c>
      <c r="Z145" s="291" t="s">
        <v>3</v>
      </c>
      <c r="AA145" s="417" t="s">
        <v>1783</v>
      </c>
      <c r="AB145" s="315">
        <v>11642</v>
      </c>
      <c r="AC145" s="2">
        <v>10</v>
      </c>
      <c r="AD145" s="2" t="s">
        <v>1859</v>
      </c>
      <c r="AE145" s="179" t="s">
        <v>2644</v>
      </c>
      <c r="AF145" s="1" t="s">
        <v>2577</v>
      </c>
      <c r="AH145" s="159" t="b">
        <f t="shared" si="93"/>
        <v>1</v>
      </c>
      <c r="AI145" s="1" t="b">
        <f t="shared" si="94"/>
        <v>1</v>
      </c>
      <c r="AJ145" s="1" t="b">
        <f t="shared" si="95"/>
        <v>1</v>
      </c>
      <c r="AK145" s="1" t="b">
        <f t="shared" si="96"/>
        <v>1</v>
      </c>
      <c r="AL145" s="1" t="b">
        <f t="shared" si="97"/>
        <v>1</v>
      </c>
      <c r="AM145" s="1" t="b">
        <f t="shared" si="98"/>
        <v>1</v>
      </c>
      <c r="AN145" s="1" t="b">
        <f t="shared" si="99"/>
        <v>1</v>
      </c>
      <c r="AO145" s="1" t="b">
        <f t="shared" si="100"/>
        <v>1</v>
      </c>
      <c r="AP145" s="1" t="b">
        <f t="shared" si="101"/>
        <v>1</v>
      </c>
      <c r="AQ145" s="1" t="b">
        <f t="shared" si="102"/>
        <v>1</v>
      </c>
      <c r="AS145" s="159" t="s">
        <v>1597</v>
      </c>
      <c r="AT145" s="182" t="s">
        <v>1784</v>
      </c>
      <c r="AU145" s="182" t="s">
        <v>380</v>
      </c>
      <c r="AV145" s="291" t="s">
        <v>3</v>
      </c>
      <c r="AW145" s="417" t="s">
        <v>1783</v>
      </c>
      <c r="AX145" s="315">
        <v>11642</v>
      </c>
      <c r="AY145" s="2">
        <v>10</v>
      </c>
      <c r="AZ145" s="2" t="s">
        <v>1859</v>
      </c>
      <c r="BA145" s="179" t="s">
        <v>2644</v>
      </c>
      <c r="BB145" s="1" t="s">
        <v>2577</v>
      </c>
    </row>
    <row r="146" spans="1:54" ht="15">
      <c r="A146" s="156" t="s">
        <v>577</v>
      </c>
      <c r="B146" s="179" t="s">
        <v>550</v>
      </c>
      <c r="C146" s="179" t="s">
        <v>131</v>
      </c>
      <c r="D146" s="1" t="s">
        <v>10</v>
      </c>
      <c r="E146" s="179" t="s">
        <v>1783</v>
      </c>
      <c r="F146" s="315">
        <v>13575</v>
      </c>
      <c r="G146" s="345">
        <v>9</v>
      </c>
      <c r="H146" s="245" t="s">
        <v>1858</v>
      </c>
      <c r="I146" s="179" t="s">
        <v>2643</v>
      </c>
      <c r="J146" s="179" t="s">
        <v>2577</v>
      </c>
      <c r="K146" s="158">
        <v>146</v>
      </c>
      <c r="L146" s="1" t="b">
        <f t="shared" si="83"/>
        <v>1</v>
      </c>
      <c r="M146" s="1" t="b">
        <f t="shared" si="84"/>
        <v>1</v>
      </c>
      <c r="N146" s="1" t="b">
        <f t="shared" si="85"/>
        <v>1</v>
      </c>
      <c r="O146" s="1" t="b">
        <f t="shared" si="86"/>
        <v>1</v>
      </c>
      <c r="P146" s="1" t="b">
        <f t="shared" si="87"/>
        <v>1</v>
      </c>
      <c r="Q146" s="1" t="b">
        <f t="shared" si="88"/>
        <v>1</v>
      </c>
      <c r="R146" s="1" t="b">
        <f t="shared" si="89"/>
        <v>1</v>
      </c>
      <c r="S146" s="1" t="b">
        <f t="shared" si="90"/>
        <v>1</v>
      </c>
      <c r="T146" s="1" t="b">
        <f t="shared" si="91"/>
        <v>1</v>
      </c>
      <c r="U146" s="1" t="b">
        <f t="shared" si="92"/>
        <v>1</v>
      </c>
      <c r="W146" s="156" t="s">
        <v>577</v>
      </c>
      <c r="X146" s="179" t="s">
        <v>550</v>
      </c>
      <c r="Y146" s="179" t="s">
        <v>131</v>
      </c>
      <c r="Z146" s="1" t="s">
        <v>10</v>
      </c>
      <c r="AA146" s="179" t="s">
        <v>1783</v>
      </c>
      <c r="AB146" s="315">
        <v>13575</v>
      </c>
      <c r="AC146" s="345">
        <v>9</v>
      </c>
      <c r="AD146" s="245" t="s">
        <v>1858</v>
      </c>
      <c r="AE146" s="179" t="s">
        <v>2643</v>
      </c>
      <c r="AF146" s="179" t="s">
        <v>2577</v>
      </c>
      <c r="AH146" s="159" t="b">
        <f t="shared" si="93"/>
        <v>1</v>
      </c>
      <c r="AI146" s="1" t="b">
        <f t="shared" si="94"/>
        <v>1</v>
      </c>
      <c r="AJ146" s="1" t="b">
        <f t="shared" si="95"/>
        <v>1</v>
      </c>
      <c r="AK146" s="1" t="b">
        <f t="shared" si="96"/>
        <v>1</v>
      </c>
      <c r="AL146" s="1" t="b">
        <f t="shared" si="97"/>
        <v>1</v>
      </c>
      <c r="AM146" s="1" t="b">
        <f t="shared" si="98"/>
        <v>1</v>
      </c>
      <c r="AN146" s="1" t="b">
        <f t="shared" si="99"/>
        <v>1</v>
      </c>
      <c r="AO146" s="1" t="b">
        <f t="shared" si="100"/>
        <v>1</v>
      </c>
      <c r="AP146" s="1" t="b">
        <f t="shared" si="101"/>
        <v>1</v>
      </c>
      <c r="AQ146" s="1" t="b">
        <f t="shared" si="102"/>
        <v>1</v>
      </c>
      <c r="AS146" s="156" t="s">
        <v>577</v>
      </c>
      <c r="AT146" s="179" t="s">
        <v>550</v>
      </c>
      <c r="AU146" s="179" t="s">
        <v>131</v>
      </c>
      <c r="AV146" s="1" t="s">
        <v>10</v>
      </c>
      <c r="AW146" s="179" t="s">
        <v>1783</v>
      </c>
      <c r="AX146" s="315">
        <v>13575</v>
      </c>
      <c r="AY146" s="345">
        <v>9</v>
      </c>
      <c r="AZ146" s="245" t="s">
        <v>1858</v>
      </c>
      <c r="BA146" s="179" t="s">
        <v>2643</v>
      </c>
      <c r="BB146" s="179" t="s">
        <v>2577</v>
      </c>
    </row>
    <row r="147" spans="1:54" ht="15.75">
      <c r="A147" s="156" t="s">
        <v>1612</v>
      </c>
      <c r="B147" s="182" t="s">
        <v>426</v>
      </c>
      <c r="C147" s="182" t="s">
        <v>134</v>
      </c>
      <c r="D147" s="291" t="s">
        <v>10</v>
      </c>
      <c r="E147" s="417" t="s">
        <v>1783</v>
      </c>
      <c r="F147" s="315">
        <v>15722</v>
      </c>
      <c r="G147" s="2">
        <v>12</v>
      </c>
      <c r="H147" s="2" t="s">
        <v>1859</v>
      </c>
      <c r="I147" s="179" t="s">
        <v>2643</v>
      </c>
      <c r="J147" s="1" t="s">
        <v>2525</v>
      </c>
      <c r="K147" s="158">
        <v>147</v>
      </c>
      <c r="L147" s="1" t="b">
        <f t="shared" si="83"/>
        <v>1</v>
      </c>
      <c r="M147" s="1" t="b">
        <f t="shared" si="84"/>
        <v>1</v>
      </c>
      <c r="N147" s="1" t="b">
        <f t="shared" si="85"/>
        <v>1</v>
      </c>
      <c r="O147" s="1" t="b">
        <f t="shared" si="86"/>
        <v>1</v>
      </c>
      <c r="P147" s="1" t="b">
        <f t="shared" si="87"/>
        <v>1</v>
      </c>
      <c r="Q147" s="1" t="b">
        <f t="shared" si="88"/>
        <v>1</v>
      </c>
      <c r="R147" s="1" t="b">
        <f t="shared" si="89"/>
        <v>1</v>
      </c>
      <c r="S147" s="1" t="b">
        <f t="shared" si="90"/>
        <v>1</v>
      </c>
      <c r="T147" s="1" t="b">
        <f t="shared" si="91"/>
        <v>1</v>
      </c>
      <c r="U147" s="1" t="b">
        <f t="shared" si="92"/>
        <v>1</v>
      </c>
      <c r="W147" s="156" t="s">
        <v>1612</v>
      </c>
      <c r="X147" s="182" t="s">
        <v>426</v>
      </c>
      <c r="Y147" s="182" t="s">
        <v>134</v>
      </c>
      <c r="Z147" s="291" t="s">
        <v>10</v>
      </c>
      <c r="AA147" s="417" t="s">
        <v>1783</v>
      </c>
      <c r="AB147" s="315">
        <v>15722</v>
      </c>
      <c r="AC147" s="2">
        <v>12</v>
      </c>
      <c r="AD147" s="2" t="s">
        <v>1859</v>
      </c>
      <c r="AE147" s="179" t="s">
        <v>2643</v>
      </c>
      <c r="AF147" s="1" t="s">
        <v>2525</v>
      </c>
      <c r="AH147" s="159" t="b">
        <f t="shared" si="93"/>
        <v>1</v>
      </c>
      <c r="AI147" s="1" t="b">
        <f t="shared" si="94"/>
        <v>1</v>
      </c>
      <c r="AJ147" s="1" t="b">
        <f t="shared" si="95"/>
        <v>1</v>
      </c>
      <c r="AK147" s="1" t="b">
        <f t="shared" si="96"/>
        <v>1</v>
      </c>
      <c r="AL147" s="1" t="b">
        <f t="shared" si="97"/>
        <v>1</v>
      </c>
      <c r="AM147" s="1" t="b">
        <f t="shared" si="98"/>
        <v>1</v>
      </c>
      <c r="AN147" s="1" t="b">
        <f t="shared" si="99"/>
        <v>1</v>
      </c>
      <c r="AO147" s="1" t="b">
        <f t="shared" si="100"/>
        <v>1</v>
      </c>
      <c r="AP147" s="1" t="b">
        <f t="shared" si="101"/>
        <v>1</v>
      </c>
      <c r="AQ147" s="1" t="b">
        <f t="shared" si="102"/>
        <v>1</v>
      </c>
      <c r="AS147" s="156" t="s">
        <v>1612</v>
      </c>
      <c r="AT147" s="182" t="s">
        <v>426</v>
      </c>
      <c r="AU147" s="182" t="s">
        <v>134</v>
      </c>
      <c r="AV147" s="291" t="s">
        <v>10</v>
      </c>
      <c r="AW147" s="417" t="s">
        <v>1783</v>
      </c>
      <c r="AX147" s="315">
        <v>15722</v>
      </c>
      <c r="AY147" s="2">
        <v>12</v>
      </c>
      <c r="AZ147" s="2" t="s">
        <v>1859</v>
      </c>
      <c r="BA147" s="179" t="s">
        <v>2643</v>
      </c>
      <c r="BB147" s="1" t="s">
        <v>2525</v>
      </c>
    </row>
    <row r="148" spans="1:54" ht="15">
      <c r="A148" s="316" t="s">
        <v>1621</v>
      </c>
      <c r="B148" s="1" t="s">
        <v>626</v>
      </c>
      <c r="C148" s="1" t="s">
        <v>2574</v>
      </c>
      <c r="D148" s="1" t="s">
        <v>3</v>
      </c>
      <c r="E148" s="1" t="s">
        <v>1783</v>
      </c>
      <c r="F148" s="315">
        <v>16375</v>
      </c>
      <c r="G148" s="2">
        <v>10</v>
      </c>
      <c r="H148" s="2" t="s">
        <v>1859</v>
      </c>
      <c r="I148" s="179" t="s">
        <v>2643</v>
      </c>
      <c r="J148" s="1" t="s">
        <v>2525</v>
      </c>
      <c r="K148" s="158">
        <v>148</v>
      </c>
      <c r="L148" s="1" t="b">
        <f t="shared" si="83"/>
        <v>1</v>
      </c>
      <c r="M148" s="1" t="b">
        <f t="shared" si="84"/>
        <v>1</v>
      </c>
      <c r="N148" s="1" t="b">
        <f t="shared" si="85"/>
        <v>1</v>
      </c>
      <c r="O148" s="1" t="b">
        <f t="shared" si="86"/>
        <v>1</v>
      </c>
      <c r="P148" s="1" t="b">
        <f t="shared" si="87"/>
        <v>1</v>
      </c>
      <c r="Q148" s="1" t="b">
        <f t="shared" si="88"/>
        <v>1</v>
      </c>
      <c r="R148" s="1" t="b">
        <f t="shared" si="89"/>
        <v>1</v>
      </c>
      <c r="S148" s="1" t="b">
        <f t="shared" si="90"/>
        <v>1</v>
      </c>
      <c r="T148" s="1" t="b">
        <f t="shared" si="91"/>
        <v>1</v>
      </c>
      <c r="U148" s="1" t="b">
        <f t="shared" si="92"/>
        <v>1</v>
      </c>
      <c r="W148" s="316" t="s">
        <v>1621</v>
      </c>
      <c r="X148" s="1" t="s">
        <v>626</v>
      </c>
      <c r="Y148" s="1" t="s">
        <v>2574</v>
      </c>
      <c r="Z148" s="1" t="s">
        <v>3</v>
      </c>
      <c r="AA148" s="1" t="s">
        <v>1783</v>
      </c>
      <c r="AB148" s="315">
        <v>16375</v>
      </c>
      <c r="AC148" s="2">
        <v>10</v>
      </c>
      <c r="AD148" s="2" t="s">
        <v>1859</v>
      </c>
      <c r="AE148" s="179" t="s">
        <v>2643</v>
      </c>
      <c r="AF148" s="1" t="s">
        <v>2525</v>
      </c>
      <c r="AH148" s="159" t="b">
        <f t="shared" si="93"/>
        <v>1</v>
      </c>
      <c r="AI148" s="1" t="b">
        <f t="shared" si="94"/>
        <v>1</v>
      </c>
      <c r="AJ148" s="1" t="b">
        <f t="shared" si="95"/>
        <v>1</v>
      </c>
      <c r="AK148" s="1" t="b">
        <f t="shared" si="96"/>
        <v>1</v>
      </c>
      <c r="AL148" s="1" t="b">
        <f t="shared" si="97"/>
        <v>1</v>
      </c>
      <c r="AM148" s="1" t="b">
        <f t="shared" si="98"/>
        <v>1</v>
      </c>
      <c r="AN148" s="1" t="b">
        <f t="shared" si="99"/>
        <v>1</v>
      </c>
      <c r="AO148" s="1" t="b">
        <f t="shared" si="100"/>
        <v>1</v>
      </c>
      <c r="AP148" s="1" t="b">
        <f t="shared" si="101"/>
        <v>1</v>
      </c>
      <c r="AQ148" s="1" t="b">
        <f t="shared" si="102"/>
        <v>1</v>
      </c>
      <c r="AS148" s="316" t="s">
        <v>1621</v>
      </c>
      <c r="AT148" s="1" t="s">
        <v>626</v>
      </c>
      <c r="AU148" s="1" t="s">
        <v>2574</v>
      </c>
      <c r="AV148" s="1" t="s">
        <v>3</v>
      </c>
      <c r="AW148" s="1" t="s">
        <v>1783</v>
      </c>
      <c r="AX148" s="315">
        <v>16375</v>
      </c>
      <c r="AY148" s="2">
        <v>10</v>
      </c>
      <c r="AZ148" s="2" t="s">
        <v>1859</v>
      </c>
      <c r="BA148" s="179" t="s">
        <v>2643</v>
      </c>
      <c r="BB148" s="1" t="s">
        <v>2525</v>
      </c>
    </row>
    <row r="149" spans="1:54" ht="15">
      <c r="A149" s="316" t="s">
        <v>1622</v>
      </c>
      <c r="B149" s="1" t="s">
        <v>250</v>
      </c>
      <c r="C149" s="1" t="s">
        <v>2575</v>
      </c>
      <c r="D149" s="1" t="s">
        <v>3</v>
      </c>
      <c r="E149" s="1" t="s">
        <v>1783</v>
      </c>
      <c r="F149" s="315">
        <v>16034</v>
      </c>
      <c r="G149" s="2">
        <v>11</v>
      </c>
      <c r="H149" s="2" t="s">
        <v>1859</v>
      </c>
      <c r="I149" s="179" t="s">
        <v>2643</v>
      </c>
      <c r="J149" s="1" t="s">
        <v>2525</v>
      </c>
      <c r="K149" s="158">
        <v>149</v>
      </c>
      <c r="L149" s="1" t="b">
        <f t="shared" si="83"/>
        <v>1</v>
      </c>
      <c r="M149" s="1" t="b">
        <f t="shared" si="84"/>
        <v>1</v>
      </c>
      <c r="N149" s="1" t="b">
        <f t="shared" si="85"/>
        <v>1</v>
      </c>
      <c r="O149" s="1" t="b">
        <f t="shared" si="86"/>
        <v>1</v>
      </c>
      <c r="P149" s="1" t="b">
        <f t="shared" si="87"/>
        <v>1</v>
      </c>
      <c r="Q149" s="1" t="b">
        <f t="shared" si="88"/>
        <v>1</v>
      </c>
      <c r="R149" s="1" t="b">
        <f t="shared" si="89"/>
        <v>1</v>
      </c>
      <c r="S149" s="1" t="b">
        <f t="shared" si="90"/>
        <v>1</v>
      </c>
      <c r="T149" s="1" t="b">
        <f t="shared" si="91"/>
        <v>1</v>
      </c>
      <c r="U149" s="1" t="b">
        <f t="shared" si="92"/>
        <v>1</v>
      </c>
      <c r="W149" s="316" t="s">
        <v>1622</v>
      </c>
      <c r="X149" s="1" t="s">
        <v>250</v>
      </c>
      <c r="Y149" s="1" t="s">
        <v>2575</v>
      </c>
      <c r="Z149" s="1" t="s">
        <v>3</v>
      </c>
      <c r="AA149" s="1" t="s">
        <v>1783</v>
      </c>
      <c r="AB149" s="315">
        <v>16034</v>
      </c>
      <c r="AC149" s="2">
        <v>11</v>
      </c>
      <c r="AD149" s="2" t="s">
        <v>1859</v>
      </c>
      <c r="AE149" s="179" t="s">
        <v>2643</v>
      </c>
      <c r="AF149" s="1" t="s">
        <v>2525</v>
      </c>
      <c r="AH149" s="159" t="b">
        <f t="shared" si="93"/>
        <v>1</v>
      </c>
      <c r="AI149" s="1" t="b">
        <f t="shared" si="94"/>
        <v>1</v>
      </c>
      <c r="AJ149" s="1" t="b">
        <f t="shared" si="95"/>
        <v>1</v>
      </c>
      <c r="AK149" s="1" t="b">
        <f t="shared" si="96"/>
        <v>1</v>
      </c>
      <c r="AL149" s="1" t="b">
        <f t="shared" si="97"/>
        <v>1</v>
      </c>
      <c r="AM149" s="1" t="b">
        <f t="shared" si="98"/>
        <v>1</v>
      </c>
      <c r="AN149" s="1" t="b">
        <f t="shared" si="99"/>
        <v>1</v>
      </c>
      <c r="AO149" s="1" t="b">
        <f t="shared" si="100"/>
        <v>1</v>
      </c>
      <c r="AP149" s="1" t="b">
        <f t="shared" si="101"/>
        <v>1</v>
      </c>
      <c r="AQ149" s="1" t="b">
        <f t="shared" si="102"/>
        <v>1</v>
      </c>
      <c r="AS149" s="316" t="s">
        <v>1622</v>
      </c>
      <c r="AT149" s="1" t="s">
        <v>250</v>
      </c>
      <c r="AU149" s="1" t="s">
        <v>2575</v>
      </c>
      <c r="AV149" s="1" t="s">
        <v>3</v>
      </c>
      <c r="AW149" s="1" t="s">
        <v>1783</v>
      </c>
      <c r="AX149" s="315">
        <v>16034</v>
      </c>
      <c r="AY149" s="2">
        <v>11</v>
      </c>
      <c r="AZ149" s="2" t="s">
        <v>1859</v>
      </c>
      <c r="BA149" s="179" t="s">
        <v>2643</v>
      </c>
      <c r="BB149" s="1" t="s">
        <v>2525</v>
      </c>
    </row>
    <row r="150" spans="1:54" ht="15">
      <c r="A150" s="156" t="s">
        <v>1627</v>
      </c>
      <c r="B150" s="179" t="s">
        <v>2592</v>
      </c>
      <c r="C150" s="179" t="s">
        <v>2593</v>
      </c>
      <c r="D150" s="179" t="s">
        <v>10</v>
      </c>
      <c r="E150" s="1" t="s">
        <v>1783</v>
      </c>
      <c r="F150" s="315">
        <v>26071</v>
      </c>
      <c r="G150" s="2">
        <v>12</v>
      </c>
      <c r="H150" s="2" t="s">
        <v>1859</v>
      </c>
      <c r="I150" s="179" t="s">
        <v>2643</v>
      </c>
      <c r="J150" s="1" t="s">
        <v>2476</v>
      </c>
      <c r="K150" s="158">
        <v>150</v>
      </c>
      <c r="L150" s="1" t="b">
        <f t="shared" si="83"/>
        <v>1</v>
      </c>
      <c r="M150" s="1" t="b">
        <f t="shared" si="84"/>
        <v>1</v>
      </c>
      <c r="N150" s="1" t="b">
        <f t="shared" si="85"/>
        <v>1</v>
      </c>
      <c r="O150" s="1" t="b">
        <f t="shared" si="86"/>
        <v>1</v>
      </c>
      <c r="P150" s="1" t="b">
        <f t="shared" si="87"/>
        <v>1</v>
      </c>
      <c r="Q150" s="1" t="b">
        <f t="shared" si="88"/>
        <v>1</v>
      </c>
      <c r="R150" s="1" t="b">
        <f t="shared" si="89"/>
        <v>1</v>
      </c>
      <c r="S150" s="1" t="b">
        <f t="shared" si="90"/>
        <v>1</v>
      </c>
      <c r="T150" s="1" t="b">
        <f t="shared" si="91"/>
        <v>1</v>
      </c>
      <c r="U150" s="1" t="b">
        <f t="shared" si="92"/>
        <v>1</v>
      </c>
      <c r="W150" s="156" t="s">
        <v>1627</v>
      </c>
      <c r="X150" s="179" t="s">
        <v>2592</v>
      </c>
      <c r="Y150" s="179" t="s">
        <v>2593</v>
      </c>
      <c r="Z150" s="179" t="s">
        <v>10</v>
      </c>
      <c r="AA150" s="1" t="s">
        <v>1783</v>
      </c>
      <c r="AB150" s="315">
        <v>26071</v>
      </c>
      <c r="AC150" s="2">
        <v>12</v>
      </c>
      <c r="AD150" s="2" t="s">
        <v>1859</v>
      </c>
      <c r="AE150" s="179" t="s">
        <v>2643</v>
      </c>
      <c r="AF150" s="1" t="s">
        <v>2476</v>
      </c>
      <c r="AH150" s="159" t="b">
        <f t="shared" si="93"/>
        <v>1</v>
      </c>
      <c r="AI150" s="1" t="b">
        <f t="shared" si="94"/>
        <v>1</v>
      </c>
      <c r="AJ150" s="1" t="b">
        <f t="shared" si="95"/>
        <v>1</v>
      </c>
      <c r="AK150" s="1" t="b">
        <f t="shared" si="96"/>
        <v>1</v>
      </c>
      <c r="AL150" s="1" t="b">
        <f t="shared" si="97"/>
        <v>1</v>
      </c>
      <c r="AM150" s="1" t="b">
        <f t="shared" si="98"/>
        <v>1</v>
      </c>
      <c r="AN150" s="1" t="b">
        <f t="shared" si="99"/>
        <v>1</v>
      </c>
      <c r="AO150" s="1" t="b">
        <f t="shared" si="100"/>
        <v>1</v>
      </c>
      <c r="AP150" s="1" t="b">
        <f t="shared" si="101"/>
        <v>1</v>
      </c>
      <c r="AQ150" s="1" t="b">
        <f t="shared" si="102"/>
        <v>1</v>
      </c>
      <c r="AS150" s="156" t="s">
        <v>1627</v>
      </c>
      <c r="AT150" s="179" t="s">
        <v>2592</v>
      </c>
      <c r="AU150" s="179" t="s">
        <v>2593</v>
      </c>
      <c r="AV150" s="179" t="s">
        <v>10</v>
      </c>
      <c r="AW150" s="1" t="s">
        <v>1783</v>
      </c>
      <c r="AX150" s="315">
        <v>26071</v>
      </c>
      <c r="AY150" s="2">
        <v>12</v>
      </c>
      <c r="AZ150" s="2" t="s">
        <v>1859</v>
      </c>
      <c r="BA150" s="179" t="s">
        <v>2643</v>
      </c>
      <c r="BB150" s="1" t="s">
        <v>2476</v>
      </c>
    </row>
    <row r="151" spans="1:54" ht="15">
      <c r="A151" s="159" t="s">
        <v>587</v>
      </c>
      <c r="B151" s="1" t="s">
        <v>2594</v>
      </c>
      <c r="C151" s="1" t="s">
        <v>2595</v>
      </c>
      <c r="D151" s="1" t="s">
        <v>3</v>
      </c>
      <c r="E151" s="179" t="s">
        <v>1783</v>
      </c>
      <c r="F151" s="315">
        <v>23259</v>
      </c>
      <c r="G151" s="2">
        <v>9</v>
      </c>
      <c r="H151" s="245" t="s">
        <v>1858</v>
      </c>
      <c r="I151" s="179" t="s">
        <v>2643</v>
      </c>
      <c r="J151" s="179" t="s">
        <v>2476</v>
      </c>
      <c r="K151" s="158">
        <v>151</v>
      </c>
      <c r="L151" s="1" t="b">
        <f t="shared" si="83"/>
        <v>1</v>
      </c>
      <c r="M151" s="1" t="b">
        <f t="shared" si="84"/>
        <v>1</v>
      </c>
      <c r="N151" s="1" t="b">
        <f t="shared" si="85"/>
        <v>1</v>
      </c>
      <c r="O151" s="1" t="b">
        <f t="shared" si="86"/>
        <v>1</v>
      </c>
      <c r="P151" s="1" t="b">
        <f t="shared" si="87"/>
        <v>1</v>
      </c>
      <c r="Q151" s="1" t="b">
        <f t="shared" si="88"/>
        <v>1</v>
      </c>
      <c r="R151" s="1" t="b">
        <f t="shared" si="89"/>
        <v>1</v>
      </c>
      <c r="S151" s="1" t="b">
        <f t="shared" si="90"/>
        <v>1</v>
      </c>
      <c r="T151" s="1" t="b">
        <f t="shared" si="91"/>
        <v>1</v>
      </c>
      <c r="U151" s="1" t="b">
        <f t="shared" si="92"/>
        <v>1</v>
      </c>
      <c r="W151" s="159" t="s">
        <v>587</v>
      </c>
      <c r="X151" s="1" t="s">
        <v>2594</v>
      </c>
      <c r="Y151" s="1" t="s">
        <v>2595</v>
      </c>
      <c r="Z151" s="1" t="s">
        <v>3</v>
      </c>
      <c r="AA151" s="179" t="s">
        <v>1783</v>
      </c>
      <c r="AB151" s="315">
        <v>23259</v>
      </c>
      <c r="AC151" s="2">
        <v>9</v>
      </c>
      <c r="AD151" s="245" t="s">
        <v>1858</v>
      </c>
      <c r="AE151" s="179" t="s">
        <v>2643</v>
      </c>
      <c r="AF151" s="179" t="s">
        <v>2476</v>
      </c>
      <c r="AH151" s="159" t="b">
        <f t="shared" si="93"/>
        <v>1</v>
      </c>
      <c r="AI151" s="1" t="b">
        <f t="shared" si="94"/>
        <v>1</v>
      </c>
      <c r="AJ151" s="1" t="b">
        <f t="shared" si="95"/>
        <v>1</v>
      </c>
      <c r="AK151" s="1" t="b">
        <f t="shared" si="96"/>
        <v>1</v>
      </c>
      <c r="AL151" s="1" t="b">
        <f t="shared" si="97"/>
        <v>1</v>
      </c>
      <c r="AM151" s="1" t="b">
        <f t="shared" si="98"/>
        <v>1</v>
      </c>
      <c r="AN151" s="1" t="b">
        <f t="shared" si="99"/>
        <v>1</v>
      </c>
      <c r="AO151" s="1" t="b">
        <f t="shared" si="100"/>
        <v>1</v>
      </c>
      <c r="AP151" s="1" t="b">
        <f t="shared" si="101"/>
        <v>1</v>
      </c>
      <c r="AQ151" s="1" t="b">
        <f t="shared" si="102"/>
        <v>1</v>
      </c>
      <c r="AS151" s="159" t="s">
        <v>587</v>
      </c>
      <c r="AT151" s="1" t="s">
        <v>2594</v>
      </c>
      <c r="AU151" s="1" t="s">
        <v>2595</v>
      </c>
      <c r="AV151" s="1" t="s">
        <v>3</v>
      </c>
      <c r="AW151" s="179" t="s">
        <v>1783</v>
      </c>
      <c r="AX151" s="315">
        <v>23259</v>
      </c>
      <c r="AY151" s="2">
        <v>9</v>
      </c>
      <c r="AZ151" s="245" t="s">
        <v>1858</v>
      </c>
      <c r="BA151" s="179" t="s">
        <v>2643</v>
      </c>
      <c r="BB151" s="179" t="s">
        <v>2476</v>
      </c>
    </row>
    <row r="152" spans="1:54" ht="15.75">
      <c r="A152" s="316" t="s">
        <v>589</v>
      </c>
      <c r="B152" s="106" t="s">
        <v>2596</v>
      </c>
      <c r="C152" s="106" t="s">
        <v>2597</v>
      </c>
      <c r="D152" s="408" t="s">
        <v>10</v>
      </c>
      <c r="E152" s="344" t="s">
        <v>1783</v>
      </c>
      <c r="F152" s="315">
        <v>18830</v>
      </c>
      <c r="G152" s="345">
        <v>12</v>
      </c>
      <c r="H152" s="245" t="s">
        <v>1859</v>
      </c>
      <c r="I152" s="179" t="s">
        <v>2643</v>
      </c>
      <c r="J152" s="179" t="s">
        <v>2525</v>
      </c>
      <c r="K152" s="158">
        <v>152</v>
      </c>
      <c r="L152" s="1" t="b">
        <f t="shared" si="83"/>
        <v>1</v>
      </c>
      <c r="M152" s="1" t="b">
        <f t="shared" si="84"/>
        <v>1</v>
      </c>
      <c r="N152" s="1" t="b">
        <f t="shared" si="85"/>
        <v>1</v>
      </c>
      <c r="O152" s="1" t="b">
        <f t="shared" si="86"/>
        <v>1</v>
      </c>
      <c r="P152" s="1" t="b">
        <f t="shared" si="87"/>
        <v>1</v>
      </c>
      <c r="Q152" s="1" t="b">
        <f t="shared" si="88"/>
        <v>1</v>
      </c>
      <c r="R152" s="1" t="b">
        <f t="shared" si="89"/>
        <v>1</v>
      </c>
      <c r="S152" s="1" t="b">
        <f t="shared" si="90"/>
        <v>1</v>
      </c>
      <c r="T152" s="1" t="b">
        <f t="shared" si="91"/>
        <v>1</v>
      </c>
      <c r="U152" s="1" t="b">
        <f t="shared" si="92"/>
        <v>1</v>
      </c>
      <c r="W152" s="316" t="s">
        <v>589</v>
      </c>
      <c r="X152" s="106" t="s">
        <v>2596</v>
      </c>
      <c r="Y152" s="106" t="s">
        <v>2597</v>
      </c>
      <c r="Z152" s="408" t="s">
        <v>10</v>
      </c>
      <c r="AA152" s="344" t="s">
        <v>1783</v>
      </c>
      <c r="AB152" s="315">
        <v>18830</v>
      </c>
      <c r="AC152" s="345">
        <v>12</v>
      </c>
      <c r="AD152" s="245" t="s">
        <v>1859</v>
      </c>
      <c r="AE152" s="179" t="s">
        <v>2643</v>
      </c>
      <c r="AF152" s="179" t="s">
        <v>2525</v>
      </c>
      <c r="AH152" s="159" t="b">
        <f t="shared" si="93"/>
        <v>1</v>
      </c>
      <c r="AI152" s="1" t="b">
        <f t="shared" si="94"/>
        <v>1</v>
      </c>
      <c r="AJ152" s="1" t="b">
        <f t="shared" si="95"/>
        <v>1</v>
      </c>
      <c r="AK152" s="1" t="b">
        <f t="shared" si="96"/>
        <v>1</v>
      </c>
      <c r="AL152" s="1" t="b">
        <f t="shared" si="97"/>
        <v>1</v>
      </c>
      <c r="AM152" s="1" t="b">
        <f t="shared" si="98"/>
        <v>1</v>
      </c>
      <c r="AN152" s="1" t="b">
        <f t="shared" si="99"/>
        <v>1</v>
      </c>
      <c r="AO152" s="1" t="b">
        <f t="shared" si="100"/>
        <v>1</v>
      </c>
      <c r="AP152" s="1" t="b">
        <f t="shared" si="101"/>
        <v>1</v>
      </c>
      <c r="AQ152" s="1" t="b">
        <f t="shared" si="102"/>
        <v>1</v>
      </c>
      <c r="AS152" s="316" t="s">
        <v>589</v>
      </c>
      <c r="AT152" s="106" t="s">
        <v>2596</v>
      </c>
      <c r="AU152" s="106" t="s">
        <v>2597</v>
      </c>
      <c r="AV152" s="408" t="s">
        <v>10</v>
      </c>
      <c r="AW152" s="344" t="s">
        <v>1783</v>
      </c>
      <c r="AX152" s="315">
        <v>18830</v>
      </c>
      <c r="AY152" s="345">
        <v>12</v>
      </c>
      <c r="AZ152" s="245" t="s">
        <v>1859</v>
      </c>
      <c r="BA152" s="179" t="s">
        <v>2643</v>
      </c>
      <c r="BB152" s="179" t="s">
        <v>2525</v>
      </c>
    </row>
    <row r="153" spans="1:54" ht="15.75">
      <c r="A153" s="316" t="s">
        <v>593</v>
      </c>
      <c r="B153" s="179" t="s">
        <v>42</v>
      </c>
      <c r="C153" s="179" t="s">
        <v>594</v>
      </c>
      <c r="D153" s="1" t="s">
        <v>10</v>
      </c>
      <c r="E153" s="344" t="s">
        <v>1783</v>
      </c>
      <c r="F153" s="315">
        <v>16868</v>
      </c>
      <c r="G153" s="345">
        <v>8</v>
      </c>
      <c r="H153" s="245" t="s">
        <v>1858</v>
      </c>
      <c r="I153" s="179" t="s">
        <v>2643</v>
      </c>
      <c r="J153" s="179" t="s">
        <v>2525</v>
      </c>
      <c r="K153" s="158">
        <v>153</v>
      </c>
      <c r="L153" s="1" t="b">
        <f t="shared" si="83"/>
        <v>1</v>
      </c>
      <c r="M153" s="1" t="b">
        <f t="shared" si="84"/>
        <v>1</v>
      </c>
      <c r="N153" s="1" t="b">
        <f t="shared" si="85"/>
        <v>1</v>
      </c>
      <c r="O153" s="1" t="b">
        <f t="shared" si="86"/>
        <v>1</v>
      </c>
      <c r="P153" s="1" t="b">
        <f t="shared" si="87"/>
        <v>1</v>
      </c>
      <c r="Q153" s="1" t="b">
        <f t="shared" si="88"/>
        <v>1</v>
      </c>
      <c r="R153" s="1" t="b">
        <f t="shared" si="89"/>
        <v>1</v>
      </c>
      <c r="S153" s="1" t="b">
        <f t="shared" si="90"/>
        <v>1</v>
      </c>
      <c r="T153" s="1" t="b">
        <f t="shared" si="91"/>
        <v>1</v>
      </c>
      <c r="U153" s="1" t="b">
        <f t="shared" si="92"/>
        <v>1</v>
      </c>
      <c r="W153" s="316" t="s">
        <v>593</v>
      </c>
      <c r="X153" s="179" t="s">
        <v>42</v>
      </c>
      <c r="Y153" s="179" t="s">
        <v>594</v>
      </c>
      <c r="Z153" s="1" t="s">
        <v>10</v>
      </c>
      <c r="AA153" s="344" t="s">
        <v>1783</v>
      </c>
      <c r="AB153" s="315">
        <v>16868</v>
      </c>
      <c r="AC153" s="345">
        <v>8</v>
      </c>
      <c r="AD153" s="245" t="s">
        <v>1858</v>
      </c>
      <c r="AE153" s="179" t="s">
        <v>2643</v>
      </c>
      <c r="AF153" s="179" t="s">
        <v>2525</v>
      </c>
      <c r="AH153" s="159" t="b">
        <f t="shared" si="93"/>
        <v>1</v>
      </c>
      <c r="AI153" s="1" t="b">
        <f t="shared" si="94"/>
        <v>1</v>
      </c>
      <c r="AJ153" s="1" t="b">
        <f t="shared" si="95"/>
        <v>1</v>
      </c>
      <c r="AK153" s="1" t="b">
        <f t="shared" si="96"/>
        <v>1</v>
      </c>
      <c r="AL153" s="1" t="b">
        <f t="shared" si="97"/>
        <v>1</v>
      </c>
      <c r="AM153" s="1" t="b">
        <f t="shared" si="98"/>
        <v>1</v>
      </c>
      <c r="AN153" s="1" t="b">
        <f t="shared" si="99"/>
        <v>1</v>
      </c>
      <c r="AO153" s="1" t="b">
        <f t="shared" si="100"/>
        <v>1</v>
      </c>
      <c r="AP153" s="1" t="b">
        <f t="shared" si="101"/>
        <v>1</v>
      </c>
      <c r="AQ153" s="1" t="b">
        <f t="shared" si="102"/>
        <v>1</v>
      </c>
      <c r="AS153" s="316" t="s">
        <v>593</v>
      </c>
      <c r="AT153" s="179" t="s">
        <v>42</v>
      </c>
      <c r="AU153" s="179" t="s">
        <v>594</v>
      </c>
      <c r="AV153" s="1" t="s">
        <v>10</v>
      </c>
      <c r="AW153" s="344" t="s">
        <v>1783</v>
      </c>
      <c r="AX153" s="315">
        <v>16868</v>
      </c>
      <c r="AY153" s="345">
        <v>8</v>
      </c>
      <c r="AZ153" s="245" t="s">
        <v>1858</v>
      </c>
      <c r="BA153" s="179" t="s">
        <v>2643</v>
      </c>
      <c r="BB153" s="179" t="s">
        <v>2525</v>
      </c>
    </row>
    <row r="154" spans="1:54" ht="15.75">
      <c r="A154" s="316" t="s">
        <v>84</v>
      </c>
      <c r="B154" s="179" t="s">
        <v>2615</v>
      </c>
      <c r="C154" s="179" t="s">
        <v>2616</v>
      </c>
      <c r="D154" s="1" t="s">
        <v>10</v>
      </c>
      <c r="E154" s="344" t="s">
        <v>1783</v>
      </c>
      <c r="F154" s="315">
        <v>16988</v>
      </c>
      <c r="G154" s="345">
        <v>12</v>
      </c>
      <c r="H154" s="245" t="s">
        <v>1859</v>
      </c>
      <c r="I154" s="179" t="s">
        <v>2643</v>
      </c>
      <c r="J154" s="179" t="s">
        <v>2525</v>
      </c>
      <c r="K154" s="158">
        <v>154</v>
      </c>
      <c r="L154" s="1" t="b">
        <f t="shared" si="83"/>
        <v>1</v>
      </c>
      <c r="M154" s="1" t="b">
        <f t="shared" si="84"/>
        <v>1</v>
      </c>
      <c r="N154" s="1" t="b">
        <f t="shared" si="85"/>
        <v>1</v>
      </c>
      <c r="O154" s="1" t="b">
        <f t="shared" si="86"/>
        <v>1</v>
      </c>
      <c r="P154" s="1" t="b">
        <f t="shared" si="87"/>
        <v>1</v>
      </c>
      <c r="Q154" s="1" t="b">
        <f t="shared" si="88"/>
        <v>1</v>
      </c>
      <c r="R154" s="1" t="b">
        <f t="shared" si="89"/>
        <v>1</v>
      </c>
      <c r="S154" s="1" t="b">
        <f t="shared" si="90"/>
        <v>1</v>
      </c>
      <c r="T154" s="1" t="b">
        <f t="shared" si="91"/>
        <v>1</v>
      </c>
      <c r="U154" s="1" t="b">
        <f t="shared" si="92"/>
        <v>1</v>
      </c>
      <c r="W154" s="316" t="s">
        <v>84</v>
      </c>
      <c r="X154" s="179" t="s">
        <v>2615</v>
      </c>
      <c r="Y154" s="179" t="s">
        <v>2616</v>
      </c>
      <c r="Z154" s="1" t="s">
        <v>10</v>
      </c>
      <c r="AA154" s="344" t="s">
        <v>1783</v>
      </c>
      <c r="AB154" s="315">
        <v>16988</v>
      </c>
      <c r="AC154" s="345">
        <v>12</v>
      </c>
      <c r="AD154" s="245" t="s">
        <v>1859</v>
      </c>
      <c r="AE154" s="179" t="s">
        <v>2643</v>
      </c>
      <c r="AF154" s="179" t="s">
        <v>2525</v>
      </c>
      <c r="AH154" s="159" t="b">
        <f t="shared" si="93"/>
        <v>1</v>
      </c>
      <c r="AI154" s="1" t="b">
        <f t="shared" si="94"/>
        <v>1</v>
      </c>
      <c r="AJ154" s="1" t="b">
        <f t="shared" si="95"/>
        <v>1</v>
      </c>
      <c r="AK154" s="1" t="b">
        <f t="shared" si="96"/>
        <v>1</v>
      </c>
      <c r="AL154" s="1" t="b">
        <f t="shared" si="97"/>
        <v>1</v>
      </c>
      <c r="AM154" s="1" t="b">
        <f t="shared" si="98"/>
        <v>1</v>
      </c>
      <c r="AN154" s="1" t="b">
        <f t="shared" si="99"/>
        <v>1</v>
      </c>
      <c r="AO154" s="1" t="b">
        <f t="shared" si="100"/>
        <v>1</v>
      </c>
      <c r="AP154" s="1" t="b">
        <f t="shared" si="101"/>
        <v>1</v>
      </c>
      <c r="AQ154" s="1" t="b">
        <f t="shared" si="102"/>
        <v>1</v>
      </c>
      <c r="AS154" s="316" t="s">
        <v>84</v>
      </c>
      <c r="AT154" s="179" t="s">
        <v>2615</v>
      </c>
      <c r="AU154" s="179" t="s">
        <v>2616</v>
      </c>
      <c r="AV154" s="1" t="s">
        <v>10</v>
      </c>
      <c r="AW154" s="344" t="s">
        <v>1783</v>
      </c>
      <c r="AX154" s="315">
        <v>16988</v>
      </c>
      <c r="AY154" s="345">
        <v>12</v>
      </c>
      <c r="AZ154" s="245" t="s">
        <v>1859</v>
      </c>
      <c r="BA154" s="179" t="s">
        <v>2643</v>
      </c>
      <c r="BB154" s="179" t="s">
        <v>2525</v>
      </c>
    </row>
    <row r="155" spans="1:54" ht="15">
      <c r="A155" s="316" t="s">
        <v>1640</v>
      </c>
      <c r="B155" s="179" t="s">
        <v>1639</v>
      </c>
      <c r="C155" s="179" t="s">
        <v>650</v>
      </c>
      <c r="D155" s="1" t="s">
        <v>10</v>
      </c>
      <c r="E155" s="315" t="s">
        <v>1783</v>
      </c>
      <c r="F155" s="315">
        <v>14124</v>
      </c>
      <c r="G155" s="345">
        <v>9</v>
      </c>
      <c r="H155" s="245" t="s">
        <v>1858</v>
      </c>
      <c r="I155" s="179" t="s">
        <v>2643</v>
      </c>
      <c r="J155" s="179" t="s">
        <v>2577</v>
      </c>
      <c r="K155" s="158">
        <v>155</v>
      </c>
      <c r="L155" s="1" t="b">
        <f t="shared" si="83"/>
        <v>1</v>
      </c>
      <c r="M155" s="1" t="b">
        <f t="shared" si="84"/>
        <v>1</v>
      </c>
      <c r="N155" s="1" t="b">
        <f t="shared" si="85"/>
        <v>1</v>
      </c>
      <c r="O155" s="1" t="b">
        <f t="shared" si="86"/>
        <v>1</v>
      </c>
      <c r="P155" s="1" t="b">
        <f t="shared" si="87"/>
        <v>1</v>
      </c>
      <c r="Q155" s="1" t="b">
        <f t="shared" si="88"/>
        <v>1</v>
      </c>
      <c r="R155" s="1" t="b">
        <f t="shared" si="89"/>
        <v>1</v>
      </c>
      <c r="S155" s="1" t="b">
        <f t="shared" si="90"/>
        <v>1</v>
      </c>
      <c r="T155" s="1" t="b">
        <f t="shared" si="91"/>
        <v>1</v>
      </c>
      <c r="U155" s="1" t="b">
        <f t="shared" si="92"/>
        <v>1</v>
      </c>
      <c r="W155" s="316" t="s">
        <v>1640</v>
      </c>
      <c r="X155" s="179" t="s">
        <v>1639</v>
      </c>
      <c r="Y155" s="179" t="s">
        <v>650</v>
      </c>
      <c r="Z155" s="1" t="s">
        <v>10</v>
      </c>
      <c r="AA155" s="315" t="s">
        <v>1783</v>
      </c>
      <c r="AB155" s="315">
        <v>14124</v>
      </c>
      <c r="AC155" s="345">
        <v>9</v>
      </c>
      <c r="AD155" s="245" t="s">
        <v>1858</v>
      </c>
      <c r="AE155" s="179" t="s">
        <v>2643</v>
      </c>
      <c r="AF155" s="179" t="s">
        <v>2577</v>
      </c>
      <c r="AH155" s="159" t="b">
        <f t="shared" si="93"/>
        <v>1</v>
      </c>
      <c r="AI155" s="1" t="b">
        <f t="shared" si="94"/>
        <v>1</v>
      </c>
      <c r="AJ155" s="1" t="b">
        <f t="shared" si="95"/>
        <v>1</v>
      </c>
      <c r="AK155" s="1" t="b">
        <f t="shared" si="96"/>
        <v>1</v>
      </c>
      <c r="AL155" s="1" t="b">
        <f t="shared" si="97"/>
        <v>1</v>
      </c>
      <c r="AM155" s="1" t="b">
        <f t="shared" si="98"/>
        <v>1</v>
      </c>
      <c r="AN155" s="1" t="b">
        <f t="shared" si="99"/>
        <v>1</v>
      </c>
      <c r="AO155" s="1" t="b">
        <f t="shared" si="100"/>
        <v>1</v>
      </c>
      <c r="AP155" s="1" t="b">
        <f t="shared" si="101"/>
        <v>1</v>
      </c>
      <c r="AQ155" s="1" t="b">
        <f t="shared" si="102"/>
        <v>1</v>
      </c>
      <c r="AS155" s="316" t="s">
        <v>1640</v>
      </c>
      <c r="AT155" s="179" t="s">
        <v>1639</v>
      </c>
      <c r="AU155" s="179" t="s">
        <v>650</v>
      </c>
      <c r="AV155" s="1" t="s">
        <v>10</v>
      </c>
      <c r="AW155" s="315" t="s">
        <v>1783</v>
      </c>
      <c r="AX155" s="315">
        <v>14124</v>
      </c>
      <c r="AY155" s="345">
        <v>9</v>
      </c>
      <c r="AZ155" s="245" t="s">
        <v>1858</v>
      </c>
      <c r="BA155" s="179" t="s">
        <v>2643</v>
      </c>
      <c r="BB155" s="179" t="s">
        <v>2577</v>
      </c>
    </row>
    <row r="156" spans="1:54" ht="15.75">
      <c r="A156" s="156" t="s">
        <v>1641</v>
      </c>
      <c r="B156" s="179" t="s">
        <v>2630</v>
      </c>
      <c r="C156" s="179" t="s">
        <v>310</v>
      </c>
      <c r="D156" s="1" t="s">
        <v>3</v>
      </c>
      <c r="E156" s="344" t="s">
        <v>1783</v>
      </c>
      <c r="F156" s="315">
        <v>18490</v>
      </c>
      <c r="G156" s="345">
        <v>12</v>
      </c>
      <c r="H156" s="245" t="s">
        <v>1859</v>
      </c>
      <c r="I156" s="179" t="s">
        <v>2643</v>
      </c>
      <c r="J156" s="179" t="s">
        <v>2525</v>
      </c>
      <c r="K156" s="158">
        <v>156</v>
      </c>
      <c r="L156" s="1" t="b">
        <f t="shared" si="83"/>
        <v>1</v>
      </c>
      <c r="M156" s="1" t="b">
        <f t="shared" si="84"/>
        <v>1</v>
      </c>
      <c r="N156" s="1" t="b">
        <f t="shared" si="85"/>
        <v>1</v>
      </c>
      <c r="O156" s="1" t="b">
        <f t="shared" si="86"/>
        <v>1</v>
      </c>
      <c r="P156" s="1" t="b">
        <f t="shared" si="87"/>
        <v>1</v>
      </c>
      <c r="Q156" s="1" t="b">
        <f t="shared" si="88"/>
        <v>1</v>
      </c>
      <c r="R156" s="1" t="b">
        <f t="shared" si="89"/>
        <v>1</v>
      </c>
      <c r="S156" s="1" t="b">
        <f t="shared" si="90"/>
        <v>1</v>
      </c>
      <c r="T156" s="1" t="b">
        <f t="shared" si="91"/>
        <v>1</v>
      </c>
      <c r="U156" s="1" t="b">
        <f t="shared" si="92"/>
        <v>1</v>
      </c>
      <c r="W156" s="156" t="s">
        <v>1641</v>
      </c>
      <c r="X156" s="179" t="s">
        <v>2630</v>
      </c>
      <c r="Y156" s="179" t="s">
        <v>310</v>
      </c>
      <c r="Z156" s="1" t="s">
        <v>3</v>
      </c>
      <c r="AA156" s="344" t="s">
        <v>1783</v>
      </c>
      <c r="AB156" s="315">
        <v>18490</v>
      </c>
      <c r="AC156" s="345">
        <v>12</v>
      </c>
      <c r="AD156" s="245" t="s">
        <v>1859</v>
      </c>
      <c r="AE156" s="179" t="s">
        <v>2643</v>
      </c>
      <c r="AF156" s="179" t="s">
        <v>2525</v>
      </c>
      <c r="AH156" s="159" t="b">
        <f t="shared" si="93"/>
        <v>1</v>
      </c>
      <c r="AI156" s="1" t="b">
        <f t="shared" si="94"/>
        <v>1</v>
      </c>
      <c r="AJ156" s="1" t="b">
        <f t="shared" si="95"/>
        <v>1</v>
      </c>
      <c r="AK156" s="1" t="b">
        <f t="shared" si="96"/>
        <v>1</v>
      </c>
      <c r="AL156" s="1" t="b">
        <f t="shared" si="97"/>
        <v>1</v>
      </c>
      <c r="AM156" s="1" t="b">
        <f t="shared" si="98"/>
        <v>1</v>
      </c>
      <c r="AN156" s="1" t="b">
        <f t="shared" si="99"/>
        <v>1</v>
      </c>
      <c r="AO156" s="1" t="b">
        <f t="shared" si="100"/>
        <v>1</v>
      </c>
      <c r="AP156" s="1" t="b">
        <f t="shared" si="101"/>
        <v>1</v>
      </c>
      <c r="AQ156" s="1" t="b">
        <f t="shared" si="102"/>
        <v>1</v>
      </c>
      <c r="AS156" s="156" t="s">
        <v>1641</v>
      </c>
      <c r="AT156" s="179" t="s">
        <v>2630</v>
      </c>
      <c r="AU156" s="179" t="s">
        <v>310</v>
      </c>
      <c r="AV156" s="1" t="s">
        <v>3</v>
      </c>
      <c r="AW156" s="344" t="s">
        <v>1783</v>
      </c>
      <c r="AX156" s="315">
        <v>18490</v>
      </c>
      <c r="AY156" s="345">
        <v>12</v>
      </c>
      <c r="AZ156" s="245" t="s">
        <v>1859</v>
      </c>
      <c r="BA156" s="179" t="s">
        <v>2643</v>
      </c>
      <c r="BB156" s="179" t="s">
        <v>2525</v>
      </c>
    </row>
    <row r="157" spans="1:54" ht="15.75">
      <c r="A157" s="316" t="s">
        <v>602</v>
      </c>
      <c r="B157" s="106" t="s">
        <v>2630</v>
      </c>
      <c r="C157" s="105" t="s">
        <v>2631</v>
      </c>
      <c r="D157" s="291" t="s">
        <v>10</v>
      </c>
      <c r="E157" s="344" t="s">
        <v>1783</v>
      </c>
      <c r="F157" s="315">
        <v>18316</v>
      </c>
      <c r="G157" s="345">
        <v>12</v>
      </c>
      <c r="H157" s="245" t="s">
        <v>1859</v>
      </c>
      <c r="I157" s="179" t="s">
        <v>2643</v>
      </c>
      <c r="J157" s="179" t="s">
        <v>2525</v>
      </c>
      <c r="K157" s="158">
        <v>157</v>
      </c>
      <c r="L157" s="1" t="b">
        <f t="shared" si="83"/>
        <v>1</v>
      </c>
      <c r="M157" s="1" t="b">
        <f t="shared" si="84"/>
        <v>1</v>
      </c>
      <c r="N157" s="1" t="b">
        <f t="shared" si="85"/>
        <v>1</v>
      </c>
      <c r="O157" s="1" t="b">
        <f t="shared" si="86"/>
        <v>1</v>
      </c>
      <c r="P157" s="1" t="b">
        <f t="shared" si="87"/>
        <v>1</v>
      </c>
      <c r="Q157" s="1" t="b">
        <f t="shared" si="88"/>
        <v>1</v>
      </c>
      <c r="R157" s="1" t="b">
        <f t="shared" si="89"/>
        <v>1</v>
      </c>
      <c r="S157" s="1" t="b">
        <f t="shared" si="90"/>
        <v>1</v>
      </c>
      <c r="T157" s="1" t="b">
        <f t="shared" si="91"/>
        <v>1</v>
      </c>
      <c r="U157" s="1" t="b">
        <f t="shared" si="92"/>
        <v>1</v>
      </c>
      <c r="W157" s="316" t="s">
        <v>602</v>
      </c>
      <c r="X157" s="106" t="s">
        <v>2630</v>
      </c>
      <c r="Y157" s="105" t="s">
        <v>2631</v>
      </c>
      <c r="Z157" s="291" t="s">
        <v>10</v>
      </c>
      <c r="AA157" s="344" t="s">
        <v>1783</v>
      </c>
      <c r="AB157" s="315">
        <v>18316</v>
      </c>
      <c r="AC157" s="345">
        <v>12</v>
      </c>
      <c r="AD157" s="245" t="s">
        <v>1859</v>
      </c>
      <c r="AE157" s="179" t="s">
        <v>2643</v>
      </c>
      <c r="AF157" s="179" t="s">
        <v>2525</v>
      </c>
      <c r="AH157" s="159" t="b">
        <f t="shared" si="93"/>
        <v>1</v>
      </c>
      <c r="AI157" s="1" t="b">
        <f t="shared" si="94"/>
        <v>1</v>
      </c>
      <c r="AJ157" s="1" t="b">
        <f t="shared" si="95"/>
        <v>1</v>
      </c>
      <c r="AK157" s="1" t="b">
        <f t="shared" si="96"/>
        <v>1</v>
      </c>
      <c r="AL157" s="1" t="b">
        <f t="shared" si="97"/>
        <v>1</v>
      </c>
      <c r="AM157" s="1" t="b">
        <f t="shared" si="98"/>
        <v>1</v>
      </c>
      <c r="AN157" s="1" t="b">
        <f t="shared" si="99"/>
        <v>1</v>
      </c>
      <c r="AO157" s="1" t="b">
        <f t="shared" si="100"/>
        <v>1</v>
      </c>
      <c r="AP157" s="1" t="b">
        <f t="shared" si="101"/>
        <v>1</v>
      </c>
      <c r="AQ157" s="1" t="b">
        <f t="shared" si="102"/>
        <v>1</v>
      </c>
      <c r="AS157" s="316" t="s">
        <v>602</v>
      </c>
      <c r="AT157" s="106" t="s">
        <v>2630</v>
      </c>
      <c r="AU157" s="105" t="s">
        <v>2631</v>
      </c>
      <c r="AV157" s="291" t="s">
        <v>10</v>
      </c>
      <c r="AW157" s="344" t="s">
        <v>1783</v>
      </c>
      <c r="AX157" s="315">
        <v>18316</v>
      </c>
      <c r="AY157" s="345">
        <v>12</v>
      </c>
      <c r="AZ157" s="245" t="s">
        <v>1859</v>
      </c>
      <c r="BA157" s="179" t="s">
        <v>2643</v>
      </c>
      <c r="BB157" s="179" t="s">
        <v>2525</v>
      </c>
    </row>
    <row r="158" spans="1:54" ht="15.75">
      <c r="A158" s="316" t="s">
        <v>332</v>
      </c>
      <c r="B158" s="106" t="s">
        <v>1893</v>
      </c>
      <c r="C158" s="106" t="s">
        <v>2632</v>
      </c>
      <c r="D158" s="408" t="s">
        <v>10</v>
      </c>
      <c r="E158" s="344" t="s">
        <v>1783</v>
      </c>
      <c r="F158" s="315">
        <v>18680</v>
      </c>
      <c r="G158" s="345">
        <v>12</v>
      </c>
      <c r="H158" s="245" t="s">
        <v>1859</v>
      </c>
      <c r="I158" s="179" t="s">
        <v>2643</v>
      </c>
      <c r="J158" s="179" t="s">
        <v>2525</v>
      </c>
      <c r="K158" s="158">
        <v>158</v>
      </c>
      <c r="L158" s="1" t="b">
        <f t="shared" si="83"/>
        <v>1</v>
      </c>
      <c r="M158" s="1" t="b">
        <f t="shared" si="84"/>
        <v>1</v>
      </c>
      <c r="N158" s="1" t="b">
        <f t="shared" si="85"/>
        <v>1</v>
      </c>
      <c r="O158" s="1" t="b">
        <f t="shared" si="86"/>
        <v>1</v>
      </c>
      <c r="P158" s="1" t="b">
        <f t="shared" si="87"/>
        <v>1</v>
      </c>
      <c r="Q158" s="1" t="b">
        <f t="shared" si="88"/>
        <v>1</v>
      </c>
      <c r="R158" s="1" t="b">
        <f t="shared" si="89"/>
        <v>1</v>
      </c>
      <c r="S158" s="1" t="b">
        <f t="shared" si="90"/>
        <v>1</v>
      </c>
      <c r="T158" s="1" t="b">
        <f t="shared" si="91"/>
        <v>1</v>
      </c>
      <c r="U158" s="1" t="b">
        <f t="shared" si="92"/>
        <v>1</v>
      </c>
      <c r="W158" s="316" t="s">
        <v>332</v>
      </c>
      <c r="X158" s="106" t="s">
        <v>1893</v>
      </c>
      <c r="Y158" s="106" t="s">
        <v>2632</v>
      </c>
      <c r="Z158" s="408" t="s">
        <v>10</v>
      </c>
      <c r="AA158" s="344" t="s">
        <v>1783</v>
      </c>
      <c r="AB158" s="315">
        <v>18680</v>
      </c>
      <c r="AC158" s="345">
        <v>12</v>
      </c>
      <c r="AD158" s="245" t="s">
        <v>1859</v>
      </c>
      <c r="AE158" s="179" t="s">
        <v>2643</v>
      </c>
      <c r="AF158" s="179" t="s">
        <v>2525</v>
      </c>
      <c r="AH158" s="159" t="b">
        <f t="shared" si="93"/>
        <v>1</v>
      </c>
      <c r="AI158" s="1" t="b">
        <f t="shared" si="94"/>
        <v>1</v>
      </c>
      <c r="AJ158" s="1" t="b">
        <f t="shared" si="95"/>
        <v>1</v>
      </c>
      <c r="AK158" s="1" t="b">
        <f t="shared" si="96"/>
        <v>1</v>
      </c>
      <c r="AL158" s="1" t="b">
        <f t="shared" si="97"/>
        <v>1</v>
      </c>
      <c r="AM158" s="1" t="b">
        <f t="shared" si="98"/>
        <v>1</v>
      </c>
      <c r="AN158" s="1" t="b">
        <f t="shared" si="99"/>
        <v>1</v>
      </c>
      <c r="AO158" s="1" t="b">
        <f t="shared" si="100"/>
        <v>1</v>
      </c>
      <c r="AP158" s="1" t="b">
        <f t="shared" si="101"/>
        <v>1</v>
      </c>
      <c r="AQ158" s="1" t="b">
        <f t="shared" si="102"/>
        <v>1</v>
      </c>
      <c r="AS158" s="316" t="s">
        <v>332</v>
      </c>
      <c r="AT158" s="106" t="s">
        <v>1893</v>
      </c>
      <c r="AU158" s="106" t="s">
        <v>2632</v>
      </c>
      <c r="AV158" s="408" t="s">
        <v>10</v>
      </c>
      <c r="AW158" s="344" t="s">
        <v>1783</v>
      </c>
      <c r="AX158" s="315">
        <v>18680</v>
      </c>
      <c r="AY158" s="345">
        <v>12</v>
      </c>
      <c r="AZ158" s="245" t="s">
        <v>1859</v>
      </c>
      <c r="BA158" s="179" t="s">
        <v>2643</v>
      </c>
      <c r="BB158" s="179" t="s">
        <v>2525</v>
      </c>
    </row>
    <row r="159" spans="1:54" ht="15.75">
      <c r="A159" s="316" t="s">
        <v>1642</v>
      </c>
      <c r="B159" s="108" t="s">
        <v>2633</v>
      </c>
      <c r="C159" s="108" t="s">
        <v>1345</v>
      </c>
      <c r="D159" s="410" t="s">
        <v>3</v>
      </c>
      <c r="E159" s="344" t="s">
        <v>1783</v>
      </c>
      <c r="F159" s="315">
        <v>18945</v>
      </c>
      <c r="G159" s="345">
        <v>12</v>
      </c>
      <c r="H159" s="245" t="s">
        <v>1859</v>
      </c>
      <c r="I159" s="179" t="s">
        <v>2643</v>
      </c>
      <c r="J159" s="179" t="s">
        <v>2525</v>
      </c>
      <c r="K159" s="158">
        <v>159</v>
      </c>
      <c r="L159" s="1" t="b">
        <f t="shared" si="83"/>
        <v>1</v>
      </c>
      <c r="M159" s="1" t="b">
        <f t="shared" si="84"/>
        <v>1</v>
      </c>
      <c r="N159" s="1" t="b">
        <f t="shared" si="85"/>
        <v>1</v>
      </c>
      <c r="O159" s="1" t="b">
        <f t="shared" si="86"/>
        <v>1</v>
      </c>
      <c r="P159" s="1" t="b">
        <f t="shared" si="87"/>
        <v>1</v>
      </c>
      <c r="Q159" s="1" t="b">
        <f t="shared" si="88"/>
        <v>1</v>
      </c>
      <c r="R159" s="1" t="b">
        <f t="shared" si="89"/>
        <v>1</v>
      </c>
      <c r="S159" s="1" t="b">
        <f t="shared" si="90"/>
        <v>1</v>
      </c>
      <c r="T159" s="1" t="b">
        <f t="shared" si="91"/>
        <v>1</v>
      </c>
      <c r="U159" s="1" t="b">
        <f t="shared" si="92"/>
        <v>1</v>
      </c>
      <c r="W159" s="316" t="s">
        <v>1642</v>
      </c>
      <c r="X159" s="108" t="s">
        <v>2633</v>
      </c>
      <c r="Y159" s="108" t="s">
        <v>1345</v>
      </c>
      <c r="Z159" s="410" t="s">
        <v>3</v>
      </c>
      <c r="AA159" s="344" t="s">
        <v>1783</v>
      </c>
      <c r="AB159" s="315">
        <v>18945</v>
      </c>
      <c r="AC159" s="345">
        <v>12</v>
      </c>
      <c r="AD159" s="245" t="s">
        <v>1859</v>
      </c>
      <c r="AE159" s="179" t="s">
        <v>2643</v>
      </c>
      <c r="AF159" s="179" t="s">
        <v>2525</v>
      </c>
      <c r="AH159" s="159" t="b">
        <f t="shared" si="93"/>
        <v>1</v>
      </c>
      <c r="AI159" s="1" t="b">
        <f t="shared" si="94"/>
        <v>1</v>
      </c>
      <c r="AJ159" s="1" t="b">
        <f t="shared" si="95"/>
        <v>1</v>
      </c>
      <c r="AK159" s="1" t="b">
        <f t="shared" si="96"/>
        <v>1</v>
      </c>
      <c r="AL159" s="1" t="b">
        <f t="shared" si="97"/>
        <v>1</v>
      </c>
      <c r="AM159" s="1" t="b">
        <f t="shared" si="98"/>
        <v>1</v>
      </c>
      <c r="AN159" s="1" t="b">
        <f t="shared" si="99"/>
        <v>1</v>
      </c>
      <c r="AO159" s="1" t="b">
        <f t="shared" si="100"/>
        <v>1</v>
      </c>
      <c r="AP159" s="1" t="b">
        <f t="shared" si="101"/>
        <v>1</v>
      </c>
      <c r="AQ159" s="1" t="b">
        <f t="shared" si="102"/>
        <v>1</v>
      </c>
      <c r="AS159" s="316" t="s">
        <v>1642</v>
      </c>
      <c r="AT159" s="108" t="s">
        <v>2633</v>
      </c>
      <c r="AU159" s="108" t="s">
        <v>1345</v>
      </c>
      <c r="AV159" s="410" t="s">
        <v>3</v>
      </c>
      <c r="AW159" s="344" t="s">
        <v>1783</v>
      </c>
      <c r="AX159" s="315">
        <v>18945</v>
      </c>
      <c r="AY159" s="345">
        <v>12</v>
      </c>
      <c r="AZ159" s="245" t="s">
        <v>1859</v>
      </c>
      <c r="BA159" s="179" t="s">
        <v>2643</v>
      </c>
      <c r="BB159" s="179" t="s">
        <v>2525</v>
      </c>
    </row>
    <row r="160" spans="1:54" ht="15.75">
      <c r="A160" s="316" t="s">
        <v>608</v>
      </c>
      <c r="B160" s="251" t="s">
        <v>553</v>
      </c>
      <c r="C160" s="348" t="s">
        <v>609</v>
      </c>
      <c r="D160" s="409" t="s">
        <v>3</v>
      </c>
      <c r="E160" s="344" t="s">
        <v>1783</v>
      </c>
      <c r="F160" s="315">
        <v>22876</v>
      </c>
      <c r="G160" s="345">
        <v>4</v>
      </c>
      <c r="H160" s="245" t="s">
        <v>1857</v>
      </c>
      <c r="I160" s="179" t="s">
        <v>2643</v>
      </c>
      <c r="J160" s="179" t="s">
        <v>2476</v>
      </c>
      <c r="K160" s="158">
        <v>160</v>
      </c>
      <c r="L160" s="1" t="b">
        <f t="shared" si="83"/>
        <v>1</v>
      </c>
      <c r="M160" s="1" t="b">
        <f t="shared" si="84"/>
        <v>1</v>
      </c>
      <c r="N160" s="1" t="b">
        <f t="shared" si="85"/>
        <v>1</v>
      </c>
      <c r="O160" s="1" t="b">
        <f t="shared" si="86"/>
        <v>1</v>
      </c>
      <c r="P160" s="1" t="b">
        <f t="shared" si="87"/>
        <v>1</v>
      </c>
      <c r="Q160" s="1" t="b">
        <f t="shared" si="88"/>
        <v>1</v>
      </c>
      <c r="R160" s="1" t="b">
        <f t="shared" si="89"/>
        <v>1</v>
      </c>
      <c r="S160" s="1" t="b">
        <f t="shared" si="90"/>
        <v>1</v>
      </c>
      <c r="T160" s="1" t="b">
        <f t="shared" si="91"/>
        <v>1</v>
      </c>
      <c r="U160" s="1" t="b">
        <f t="shared" si="92"/>
        <v>1</v>
      </c>
      <c r="W160" s="316" t="s">
        <v>608</v>
      </c>
      <c r="X160" s="251" t="s">
        <v>553</v>
      </c>
      <c r="Y160" s="348" t="s">
        <v>609</v>
      </c>
      <c r="Z160" s="409" t="s">
        <v>3</v>
      </c>
      <c r="AA160" s="344" t="s">
        <v>1783</v>
      </c>
      <c r="AB160" s="315">
        <v>22876</v>
      </c>
      <c r="AC160" s="345">
        <v>4</v>
      </c>
      <c r="AD160" s="245" t="s">
        <v>1857</v>
      </c>
      <c r="AE160" s="179" t="s">
        <v>2643</v>
      </c>
      <c r="AF160" s="179" t="s">
        <v>2476</v>
      </c>
      <c r="AH160" s="159" t="b">
        <f t="shared" si="93"/>
        <v>1</v>
      </c>
      <c r="AI160" s="1" t="b">
        <f t="shared" si="94"/>
        <v>1</v>
      </c>
      <c r="AJ160" s="1" t="b">
        <f t="shared" si="95"/>
        <v>1</v>
      </c>
      <c r="AK160" s="1" t="b">
        <f t="shared" si="96"/>
        <v>1</v>
      </c>
      <c r="AL160" s="1" t="b">
        <f t="shared" si="97"/>
        <v>1</v>
      </c>
      <c r="AM160" s="1" t="b">
        <f t="shared" si="98"/>
        <v>1</v>
      </c>
      <c r="AN160" s="1" t="b">
        <f t="shared" si="99"/>
        <v>1</v>
      </c>
      <c r="AO160" s="1" t="b">
        <f t="shared" si="100"/>
        <v>1</v>
      </c>
      <c r="AP160" s="1" t="b">
        <f t="shared" si="101"/>
        <v>1</v>
      </c>
      <c r="AQ160" s="1" t="b">
        <f t="shared" si="102"/>
        <v>1</v>
      </c>
      <c r="AS160" s="316" t="s">
        <v>608</v>
      </c>
      <c r="AT160" s="251" t="s">
        <v>553</v>
      </c>
      <c r="AU160" s="348" t="s">
        <v>609</v>
      </c>
      <c r="AV160" s="409" t="s">
        <v>3</v>
      </c>
      <c r="AW160" s="344" t="s">
        <v>1783</v>
      </c>
      <c r="AX160" s="315">
        <v>22876</v>
      </c>
      <c r="AY160" s="345">
        <v>4</v>
      </c>
      <c r="AZ160" s="245" t="s">
        <v>1857</v>
      </c>
      <c r="BA160" s="179" t="s">
        <v>2643</v>
      </c>
      <c r="BB160" s="179" t="s">
        <v>2476</v>
      </c>
    </row>
    <row r="161" spans="1:54" ht="15.75">
      <c r="A161" s="316" t="s">
        <v>1082</v>
      </c>
      <c r="B161" s="179" t="s">
        <v>2478</v>
      </c>
      <c r="C161" s="179" t="s">
        <v>2479</v>
      </c>
      <c r="D161" s="409" t="s">
        <v>10</v>
      </c>
      <c r="E161" s="344" t="s">
        <v>1783</v>
      </c>
      <c r="F161" s="315">
        <v>18191</v>
      </c>
      <c r="G161" s="345">
        <v>9</v>
      </c>
      <c r="H161" s="245" t="s">
        <v>1858</v>
      </c>
      <c r="I161" s="179" t="s">
        <v>2643</v>
      </c>
      <c r="J161" s="179" t="s">
        <v>2525</v>
      </c>
      <c r="K161" s="158">
        <v>161</v>
      </c>
      <c r="L161" s="1" t="b">
        <f t="shared" si="83"/>
        <v>1</v>
      </c>
      <c r="M161" s="1" t="b">
        <f t="shared" si="84"/>
        <v>1</v>
      </c>
      <c r="N161" s="1" t="b">
        <f t="shared" si="85"/>
        <v>1</v>
      </c>
      <c r="O161" s="1" t="b">
        <f t="shared" si="86"/>
        <v>1</v>
      </c>
      <c r="P161" s="1" t="b">
        <f t="shared" si="87"/>
        <v>1</v>
      </c>
      <c r="Q161" s="1" t="b">
        <f t="shared" si="88"/>
        <v>1</v>
      </c>
      <c r="R161" s="1" t="b">
        <f t="shared" si="89"/>
        <v>1</v>
      </c>
      <c r="S161" s="1" t="b">
        <f t="shared" si="90"/>
        <v>1</v>
      </c>
      <c r="T161" s="1" t="b">
        <f t="shared" si="91"/>
        <v>1</v>
      </c>
      <c r="U161" s="1" t="b">
        <f t="shared" si="92"/>
        <v>1</v>
      </c>
      <c r="W161" s="316" t="s">
        <v>1082</v>
      </c>
      <c r="X161" s="179" t="s">
        <v>2478</v>
      </c>
      <c r="Y161" s="179" t="s">
        <v>2479</v>
      </c>
      <c r="Z161" s="409" t="s">
        <v>10</v>
      </c>
      <c r="AA161" s="344" t="s">
        <v>1783</v>
      </c>
      <c r="AB161" s="315">
        <v>18191</v>
      </c>
      <c r="AC161" s="345">
        <v>9</v>
      </c>
      <c r="AD161" s="245" t="s">
        <v>1858</v>
      </c>
      <c r="AE161" s="179" t="s">
        <v>2643</v>
      </c>
      <c r="AF161" s="179" t="s">
        <v>2525</v>
      </c>
      <c r="AH161" s="159" t="b">
        <f t="shared" si="93"/>
        <v>1</v>
      </c>
      <c r="AI161" s="1" t="b">
        <f t="shared" si="94"/>
        <v>1</v>
      </c>
      <c r="AJ161" s="1" t="b">
        <f t="shared" si="95"/>
        <v>1</v>
      </c>
      <c r="AK161" s="1" t="b">
        <f t="shared" si="96"/>
        <v>1</v>
      </c>
      <c r="AL161" s="1" t="b">
        <f t="shared" si="97"/>
        <v>1</v>
      </c>
      <c r="AM161" s="1" t="b">
        <f t="shared" si="98"/>
        <v>1</v>
      </c>
      <c r="AN161" s="1" t="b">
        <f t="shared" si="99"/>
        <v>1</v>
      </c>
      <c r="AO161" s="1" t="b">
        <f t="shared" si="100"/>
        <v>1</v>
      </c>
      <c r="AP161" s="1" t="b">
        <f t="shared" si="101"/>
        <v>1</v>
      </c>
      <c r="AQ161" s="1" t="b">
        <f t="shared" si="102"/>
        <v>1</v>
      </c>
      <c r="AS161" s="316" t="s">
        <v>1082</v>
      </c>
      <c r="AT161" s="179" t="s">
        <v>2478</v>
      </c>
      <c r="AU161" s="179" t="s">
        <v>2479</v>
      </c>
      <c r="AV161" s="409" t="s">
        <v>10</v>
      </c>
      <c r="AW161" s="344" t="s">
        <v>1783</v>
      </c>
      <c r="AX161" s="315">
        <v>18191</v>
      </c>
      <c r="AY161" s="345">
        <v>9</v>
      </c>
      <c r="AZ161" s="245" t="s">
        <v>1858</v>
      </c>
      <c r="BA161" s="179" t="s">
        <v>2643</v>
      </c>
      <c r="BB161" s="179" t="s">
        <v>2525</v>
      </c>
    </row>
    <row r="162" spans="1:54" ht="15.75">
      <c r="A162" s="316" t="s">
        <v>1084</v>
      </c>
      <c r="B162" s="106" t="s">
        <v>2480</v>
      </c>
      <c r="C162" s="106" t="s">
        <v>2481</v>
      </c>
      <c r="D162" s="408" t="s">
        <v>3</v>
      </c>
      <c r="E162" s="344" t="s">
        <v>1783</v>
      </c>
      <c r="F162" s="315">
        <v>29896</v>
      </c>
      <c r="G162" s="345">
        <v>9</v>
      </c>
      <c r="H162" s="245" t="s">
        <v>1858</v>
      </c>
      <c r="I162" s="179" t="s">
        <v>2643</v>
      </c>
      <c r="J162" s="179" t="s">
        <v>2476</v>
      </c>
      <c r="K162" s="158">
        <v>162</v>
      </c>
      <c r="L162" s="1" t="b">
        <f t="shared" si="83"/>
        <v>1</v>
      </c>
      <c r="M162" s="1" t="b">
        <f t="shared" si="84"/>
        <v>1</v>
      </c>
      <c r="N162" s="1" t="b">
        <f t="shared" si="85"/>
        <v>1</v>
      </c>
      <c r="O162" s="1" t="b">
        <f t="shared" si="86"/>
        <v>1</v>
      </c>
      <c r="P162" s="1" t="b">
        <f t="shared" si="87"/>
        <v>1</v>
      </c>
      <c r="Q162" s="1" t="b">
        <f t="shared" si="88"/>
        <v>1</v>
      </c>
      <c r="R162" s="1" t="b">
        <f t="shared" si="89"/>
        <v>1</v>
      </c>
      <c r="S162" s="1" t="b">
        <f t="shared" si="90"/>
        <v>1</v>
      </c>
      <c r="T162" s="1" t="b">
        <f t="shared" si="91"/>
        <v>1</v>
      </c>
      <c r="U162" s="1" t="b">
        <f t="shared" si="92"/>
        <v>1</v>
      </c>
      <c r="W162" s="316" t="s">
        <v>1084</v>
      </c>
      <c r="X162" s="106" t="s">
        <v>2480</v>
      </c>
      <c r="Y162" s="106" t="s">
        <v>2481</v>
      </c>
      <c r="Z162" s="408" t="s">
        <v>3</v>
      </c>
      <c r="AA162" s="344" t="s">
        <v>1783</v>
      </c>
      <c r="AB162" s="315">
        <v>29896</v>
      </c>
      <c r="AC162" s="345">
        <v>9</v>
      </c>
      <c r="AD162" s="245" t="s">
        <v>1858</v>
      </c>
      <c r="AE162" s="179" t="s">
        <v>2643</v>
      </c>
      <c r="AF162" s="179" t="s">
        <v>2476</v>
      </c>
      <c r="AH162" s="159" t="b">
        <f t="shared" si="93"/>
        <v>1</v>
      </c>
      <c r="AI162" s="1" t="b">
        <f t="shared" si="94"/>
        <v>1</v>
      </c>
      <c r="AJ162" s="1" t="b">
        <f t="shared" si="95"/>
        <v>1</v>
      </c>
      <c r="AK162" s="1" t="b">
        <f t="shared" si="96"/>
        <v>1</v>
      </c>
      <c r="AL162" s="1" t="b">
        <f t="shared" si="97"/>
        <v>1</v>
      </c>
      <c r="AM162" s="1" t="b">
        <f t="shared" si="98"/>
        <v>1</v>
      </c>
      <c r="AN162" s="1" t="b">
        <f t="shared" si="99"/>
        <v>1</v>
      </c>
      <c r="AO162" s="1" t="b">
        <f t="shared" si="100"/>
        <v>1</v>
      </c>
      <c r="AP162" s="1" t="b">
        <f t="shared" si="101"/>
        <v>1</v>
      </c>
      <c r="AQ162" s="1" t="b">
        <f t="shared" si="102"/>
        <v>1</v>
      </c>
      <c r="AS162" s="316" t="s">
        <v>1084</v>
      </c>
      <c r="AT162" s="106" t="s">
        <v>2480</v>
      </c>
      <c r="AU162" s="106" t="s">
        <v>2481</v>
      </c>
      <c r="AV162" s="408" t="s">
        <v>3</v>
      </c>
      <c r="AW162" s="344" t="s">
        <v>1783</v>
      </c>
      <c r="AX162" s="315">
        <v>29896</v>
      </c>
      <c r="AY162" s="345">
        <v>9</v>
      </c>
      <c r="AZ162" s="245" t="s">
        <v>1858</v>
      </c>
      <c r="BA162" s="179" t="s">
        <v>2643</v>
      </c>
      <c r="BB162" s="179" t="s">
        <v>2476</v>
      </c>
    </row>
    <row r="163" spans="1:54" ht="15.75">
      <c r="A163" s="316" t="s">
        <v>351</v>
      </c>
      <c r="B163" s="179" t="s">
        <v>197</v>
      </c>
      <c r="C163" s="179" t="s">
        <v>390</v>
      </c>
      <c r="D163" s="409" t="s">
        <v>3</v>
      </c>
      <c r="E163" s="344" t="s">
        <v>1783</v>
      </c>
      <c r="F163" s="315">
        <v>16200</v>
      </c>
      <c r="G163" s="345">
        <v>9</v>
      </c>
      <c r="H163" s="245" t="s">
        <v>1858</v>
      </c>
      <c r="I163" s="179" t="s">
        <v>2643</v>
      </c>
      <c r="J163" s="179" t="s">
        <v>2525</v>
      </c>
      <c r="K163" s="158">
        <v>163</v>
      </c>
      <c r="L163" s="1" t="b">
        <f t="shared" si="83"/>
        <v>1</v>
      </c>
      <c r="M163" s="1" t="b">
        <f t="shared" si="84"/>
        <v>1</v>
      </c>
      <c r="N163" s="1" t="b">
        <f t="shared" si="85"/>
        <v>1</v>
      </c>
      <c r="O163" s="1" t="b">
        <f t="shared" si="86"/>
        <v>1</v>
      </c>
      <c r="P163" s="1" t="b">
        <f t="shared" si="87"/>
        <v>1</v>
      </c>
      <c r="Q163" s="1" t="b">
        <f t="shared" si="88"/>
        <v>1</v>
      </c>
      <c r="R163" s="1" t="b">
        <f t="shared" si="89"/>
        <v>1</v>
      </c>
      <c r="S163" s="1" t="b">
        <f t="shared" si="90"/>
        <v>1</v>
      </c>
      <c r="T163" s="1" t="b">
        <f t="shared" si="91"/>
        <v>1</v>
      </c>
      <c r="U163" s="1" t="b">
        <f t="shared" si="92"/>
        <v>1</v>
      </c>
      <c r="W163" s="316" t="s">
        <v>351</v>
      </c>
      <c r="X163" s="179" t="s">
        <v>197</v>
      </c>
      <c r="Y163" s="179" t="s">
        <v>390</v>
      </c>
      <c r="Z163" s="409" t="s">
        <v>3</v>
      </c>
      <c r="AA163" s="344" t="s">
        <v>1783</v>
      </c>
      <c r="AB163" s="315">
        <v>16200</v>
      </c>
      <c r="AC163" s="345">
        <v>9</v>
      </c>
      <c r="AD163" s="245" t="s">
        <v>1858</v>
      </c>
      <c r="AE163" s="179" t="s">
        <v>2643</v>
      </c>
      <c r="AF163" s="179" t="s">
        <v>2525</v>
      </c>
      <c r="AH163" s="159" t="b">
        <f t="shared" si="93"/>
        <v>1</v>
      </c>
      <c r="AI163" s="1" t="b">
        <f t="shared" si="94"/>
        <v>1</v>
      </c>
      <c r="AJ163" s="1" t="b">
        <f t="shared" si="95"/>
        <v>1</v>
      </c>
      <c r="AK163" s="1" t="b">
        <f t="shared" si="96"/>
        <v>1</v>
      </c>
      <c r="AL163" s="1" t="b">
        <f t="shared" si="97"/>
        <v>1</v>
      </c>
      <c r="AM163" s="1" t="b">
        <f t="shared" si="98"/>
        <v>1</v>
      </c>
      <c r="AN163" s="1" t="b">
        <f t="shared" si="99"/>
        <v>1</v>
      </c>
      <c r="AO163" s="1" t="b">
        <f t="shared" si="100"/>
        <v>1</v>
      </c>
      <c r="AP163" s="1" t="b">
        <f t="shared" si="101"/>
        <v>1</v>
      </c>
      <c r="AQ163" s="1" t="b">
        <f t="shared" si="102"/>
        <v>1</v>
      </c>
      <c r="AS163" s="316" t="s">
        <v>351</v>
      </c>
      <c r="AT163" s="179" t="s">
        <v>197</v>
      </c>
      <c r="AU163" s="179" t="s">
        <v>390</v>
      </c>
      <c r="AV163" s="409" t="s">
        <v>3</v>
      </c>
      <c r="AW163" s="344" t="s">
        <v>1783</v>
      </c>
      <c r="AX163" s="315">
        <v>16200</v>
      </c>
      <c r="AY163" s="345">
        <v>9</v>
      </c>
      <c r="AZ163" s="245" t="s">
        <v>1858</v>
      </c>
      <c r="BA163" s="179" t="s">
        <v>2643</v>
      </c>
      <c r="BB163" s="179" t="s">
        <v>2525</v>
      </c>
    </row>
    <row r="164" spans="1:54" ht="15.75">
      <c r="A164" s="316" t="s">
        <v>891</v>
      </c>
      <c r="B164" s="108" t="s">
        <v>2113</v>
      </c>
      <c r="C164" s="178" t="s">
        <v>2275</v>
      </c>
      <c r="D164" s="1" t="s">
        <v>10</v>
      </c>
      <c r="E164" s="344" t="s">
        <v>1783</v>
      </c>
      <c r="F164" s="315">
        <v>18352</v>
      </c>
      <c r="G164" s="345">
        <v>12</v>
      </c>
      <c r="H164" s="245" t="s">
        <v>1859</v>
      </c>
      <c r="I164" s="179" t="s">
        <v>2643</v>
      </c>
      <c r="J164" s="179" t="s">
        <v>2525</v>
      </c>
      <c r="K164" s="158">
        <v>164</v>
      </c>
      <c r="L164" s="1" t="b">
        <f t="shared" si="83"/>
        <v>1</v>
      </c>
      <c r="M164" s="1" t="b">
        <f t="shared" si="84"/>
        <v>1</v>
      </c>
      <c r="N164" s="1" t="b">
        <f t="shared" si="85"/>
        <v>1</v>
      </c>
      <c r="O164" s="1" t="b">
        <f t="shared" si="86"/>
        <v>1</v>
      </c>
      <c r="P164" s="1" t="b">
        <f t="shared" si="87"/>
        <v>1</v>
      </c>
      <c r="Q164" s="1" t="b">
        <f t="shared" si="88"/>
        <v>1</v>
      </c>
      <c r="R164" s="1" t="b">
        <f t="shared" si="89"/>
        <v>1</v>
      </c>
      <c r="S164" s="1" t="b">
        <f t="shared" si="90"/>
        <v>1</v>
      </c>
      <c r="T164" s="1" t="b">
        <f t="shared" si="91"/>
        <v>1</v>
      </c>
      <c r="U164" s="1" t="b">
        <f t="shared" si="92"/>
        <v>1</v>
      </c>
      <c r="W164" s="316" t="s">
        <v>891</v>
      </c>
      <c r="X164" s="108" t="s">
        <v>2113</v>
      </c>
      <c r="Y164" s="178" t="s">
        <v>2275</v>
      </c>
      <c r="Z164" s="1" t="s">
        <v>10</v>
      </c>
      <c r="AA164" s="344" t="s">
        <v>1783</v>
      </c>
      <c r="AB164" s="315">
        <v>18352</v>
      </c>
      <c r="AC164" s="345">
        <v>12</v>
      </c>
      <c r="AD164" s="245" t="s">
        <v>1859</v>
      </c>
      <c r="AE164" s="179" t="s">
        <v>2643</v>
      </c>
      <c r="AF164" s="179" t="s">
        <v>2525</v>
      </c>
      <c r="AH164" s="159" t="b">
        <f t="shared" si="93"/>
        <v>1</v>
      </c>
      <c r="AI164" s="1" t="b">
        <f t="shared" si="94"/>
        <v>1</v>
      </c>
      <c r="AJ164" s="1" t="b">
        <f t="shared" si="95"/>
        <v>1</v>
      </c>
      <c r="AK164" s="1" t="b">
        <f t="shared" si="96"/>
        <v>1</v>
      </c>
      <c r="AL164" s="1" t="b">
        <f t="shared" si="97"/>
        <v>1</v>
      </c>
      <c r="AM164" s="1" t="b">
        <f t="shared" si="98"/>
        <v>1</v>
      </c>
      <c r="AN164" s="1" t="b">
        <f t="shared" si="99"/>
        <v>1</v>
      </c>
      <c r="AO164" s="1" t="b">
        <f t="shared" si="100"/>
        <v>1</v>
      </c>
      <c r="AP164" s="1" t="b">
        <f t="shared" si="101"/>
        <v>1</v>
      </c>
      <c r="AQ164" s="1" t="b">
        <f t="shared" si="102"/>
        <v>1</v>
      </c>
      <c r="AS164" s="316" t="s">
        <v>891</v>
      </c>
      <c r="AT164" s="108" t="s">
        <v>2113</v>
      </c>
      <c r="AU164" s="178" t="s">
        <v>2275</v>
      </c>
      <c r="AV164" s="1" t="s">
        <v>10</v>
      </c>
      <c r="AW164" s="344" t="s">
        <v>1783</v>
      </c>
      <c r="AX164" s="315">
        <v>18352</v>
      </c>
      <c r="AY164" s="345">
        <v>12</v>
      </c>
      <c r="AZ164" s="245" t="s">
        <v>1859</v>
      </c>
      <c r="BA164" s="179" t="s">
        <v>2643</v>
      </c>
      <c r="BB164" s="179" t="s">
        <v>2525</v>
      </c>
    </row>
    <row r="165" spans="1:54" ht="15.75">
      <c r="A165" s="316" t="s">
        <v>613</v>
      </c>
      <c r="B165" s="108" t="s">
        <v>614</v>
      </c>
      <c r="C165" s="178" t="s">
        <v>1899</v>
      </c>
      <c r="D165" s="409" t="s">
        <v>3</v>
      </c>
      <c r="E165" s="344" t="s">
        <v>1783</v>
      </c>
      <c r="F165" s="315">
        <v>24990</v>
      </c>
      <c r="G165" s="345">
        <v>2</v>
      </c>
      <c r="H165" s="245" t="s">
        <v>2062</v>
      </c>
      <c r="I165" s="179" t="s">
        <v>2643</v>
      </c>
      <c r="J165" s="179" t="s">
        <v>2476</v>
      </c>
      <c r="K165" s="158">
        <v>165</v>
      </c>
      <c r="L165" s="1" t="b">
        <f t="shared" si="83"/>
        <v>1</v>
      </c>
      <c r="M165" s="1" t="b">
        <f t="shared" si="84"/>
        <v>1</v>
      </c>
      <c r="N165" s="1" t="b">
        <f t="shared" si="85"/>
        <v>1</v>
      </c>
      <c r="O165" s="1" t="b">
        <f t="shared" si="86"/>
        <v>1</v>
      </c>
      <c r="P165" s="1" t="b">
        <f t="shared" si="87"/>
        <v>1</v>
      </c>
      <c r="Q165" s="1" t="b">
        <f t="shared" si="88"/>
        <v>1</v>
      </c>
      <c r="R165" s="1" t="b">
        <f t="shared" si="89"/>
        <v>1</v>
      </c>
      <c r="S165" s="1" t="b">
        <f t="shared" si="90"/>
        <v>1</v>
      </c>
      <c r="T165" s="1" t="b">
        <f t="shared" si="91"/>
        <v>1</v>
      </c>
      <c r="U165" s="1" t="b">
        <f t="shared" si="92"/>
        <v>1</v>
      </c>
      <c r="W165" s="316" t="s">
        <v>613</v>
      </c>
      <c r="X165" s="108" t="s">
        <v>614</v>
      </c>
      <c r="Y165" s="178" t="s">
        <v>1899</v>
      </c>
      <c r="Z165" s="409" t="s">
        <v>3</v>
      </c>
      <c r="AA165" s="344" t="s">
        <v>1783</v>
      </c>
      <c r="AB165" s="315">
        <v>24990</v>
      </c>
      <c r="AC165" s="345">
        <v>2</v>
      </c>
      <c r="AD165" s="245" t="s">
        <v>2062</v>
      </c>
      <c r="AE165" s="179" t="s">
        <v>2643</v>
      </c>
      <c r="AF165" s="179" t="s">
        <v>2476</v>
      </c>
      <c r="AH165" s="159" t="b">
        <f t="shared" si="93"/>
        <v>1</v>
      </c>
      <c r="AI165" s="1" t="b">
        <f t="shared" si="94"/>
        <v>1</v>
      </c>
      <c r="AJ165" s="1" t="b">
        <f t="shared" si="95"/>
        <v>1</v>
      </c>
      <c r="AK165" s="1" t="b">
        <f t="shared" si="96"/>
        <v>1</v>
      </c>
      <c r="AL165" s="1" t="b">
        <f t="shared" si="97"/>
        <v>1</v>
      </c>
      <c r="AM165" s="1" t="b">
        <f t="shared" si="98"/>
        <v>1</v>
      </c>
      <c r="AN165" s="1" t="b">
        <f t="shared" si="99"/>
        <v>1</v>
      </c>
      <c r="AO165" s="1" t="b">
        <f t="shared" si="100"/>
        <v>1</v>
      </c>
      <c r="AP165" s="1" t="b">
        <f t="shared" si="101"/>
        <v>1</v>
      </c>
      <c r="AQ165" s="1" t="b">
        <f t="shared" si="102"/>
        <v>1</v>
      </c>
      <c r="AS165" s="316" t="s">
        <v>613</v>
      </c>
      <c r="AT165" s="108" t="s">
        <v>614</v>
      </c>
      <c r="AU165" s="178" t="s">
        <v>1899</v>
      </c>
      <c r="AV165" s="409" t="s">
        <v>3</v>
      </c>
      <c r="AW165" s="344" t="s">
        <v>1783</v>
      </c>
      <c r="AX165" s="315">
        <v>24990</v>
      </c>
      <c r="AY165" s="345">
        <v>2</v>
      </c>
      <c r="AZ165" s="245" t="s">
        <v>2062</v>
      </c>
      <c r="BA165" s="179" t="s">
        <v>2643</v>
      </c>
      <c r="BB165" s="179" t="s">
        <v>2476</v>
      </c>
    </row>
    <row r="166" spans="1:54" ht="15.75">
      <c r="A166" s="316" t="s">
        <v>622</v>
      </c>
      <c r="B166" s="108" t="s">
        <v>623</v>
      </c>
      <c r="C166" s="108" t="s">
        <v>624</v>
      </c>
      <c r="D166" s="1" t="s">
        <v>3</v>
      </c>
      <c r="E166" s="344" t="s">
        <v>1783</v>
      </c>
      <c r="F166" s="315">
        <v>17453</v>
      </c>
      <c r="G166" s="345">
        <v>7</v>
      </c>
      <c r="H166" s="245" t="s">
        <v>1858</v>
      </c>
      <c r="I166" s="179" t="s">
        <v>2643</v>
      </c>
      <c r="J166" s="179" t="s">
        <v>2525</v>
      </c>
      <c r="K166" s="158">
        <v>166</v>
      </c>
      <c r="L166" s="1" t="b">
        <f t="shared" si="83"/>
        <v>1</v>
      </c>
      <c r="M166" s="1" t="b">
        <f t="shared" si="84"/>
        <v>1</v>
      </c>
      <c r="N166" s="1" t="b">
        <f t="shared" si="85"/>
        <v>1</v>
      </c>
      <c r="O166" s="1" t="b">
        <f t="shared" si="86"/>
        <v>1</v>
      </c>
      <c r="P166" s="1" t="b">
        <f t="shared" si="87"/>
        <v>1</v>
      </c>
      <c r="Q166" s="1" t="b">
        <f t="shared" si="88"/>
        <v>1</v>
      </c>
      <c r="R166" s="1" t="b">
        <f t="shared" si="89"/>
        <v>1</v>
      </c>
      <c r="S166" s="1" t="b">
        <f t="shared" si="90"/>
        <v>1</v>
      </c>
      <c r="T166" s="1" t="b">
        <f t="shared" si="91"/>
        <v>1</v>
      </c>
      <c r="U166" s="1" t="b">
        <f t="shared" si="92"/>
        <v>1</v>
      </c>
      <c r="W166" s="316" t="s">
        <v>622</v>
      </c>
      <c r="X166" s="108" t="s">
        <v>623</v>
      </c>
      <c r="Y166" s="108" t="s">
        <v>624</v>
      </c>
      <c r="Z166" s="1" t="s">
        <v>3</v>
      </c>
      <c r="AA166" s="344" t="s">
        <v>1783</v>
      </c>
      <c r="AB166" s="315">
        <v>17453</v>
      </c>
      <c r="AC166" s="345">
        <v>7</v>
      </c>
      <c r="AD166" s="245" t="s">
        <v>1858</v>
      </c>
      <c r="AE166" s="179" t="s">
        <v>2643</v>
      </c>
      <c r="AF166" s="179" t="s">
        <v>2525</v>
      </c>
      <c r="AH166" s="159" t="b">
        <f t="shared" si="93"/>
        <v>1</v>
      </c>
      <c r="AI166" s="1" t="b">
        <f t="shared" si="94"/>
        <v>1</v>
      </c>
      <c r="AJ166" s="1" t="b">
        <f t="shared" si="95"/>
        <v>1</v>
      </c>
      <c r="AK166" s="1" t="b">
        <f t="shared" si="96"/>
        <v>1</v>
      </c>
      <c r="AL166" s="1" t="b">
        <f t="shared" si="97"/>
        <v>1</v>
      </c>
      <c r="AM166" s="1" t="b">
        <f t="shared" si="98"/>
        <v>1</v>
      </c>
      <c r="AN166" s="1" t="b">
        <f t="shared" si="99"/>
        <v>1</v>
      </c>
      <c r="AO166" s="1" t="b">
        <f t="shared" si="100"/>
        <v>1</v>
      </c>
      <c r="AP166" s="1" t="b">
        <f t="shared" si="101"/>
        <v>1</v>
      </c>
      <c r="AQ166" s="1" t="b">
        <f t="shared" si="102"/>
        <v>1</v>
      </c>
      <c r="AS166" s="316" t="s">
        <v>622</v>
      </c>
      <c r="AT166" s="108" t="s">
        <v>623</v>
      </c>
      <c r="AU166" s="108" t="s">
        <v>624</v>
      </c>
      <c r="AV166" s="1" t="s">
        <v>3</v>
      </c>
      <c r="AW166" s="344" t="s">
        <v>1783</v>
      </c>
      <c r="AX166" s="315">
        <v>17453</v>
      </c>
      <c r="AY166" s="345">
        <v>7</v>
      </c>
      <c r="AZ166" s="245" t="s">
        <v>1858</v>
      </c>
      <c r="BA166" s="179" t="s">
        <v>2643</v>
      </c>
      <c r="BB166" s="179" t="s">
        <v>2525</v>
      </c>
    </row>
    <row r="167" spans="1:54" ht="15.75">
      <c r="A167" s="316" t="s">
        <v>1688</v>
      </c>
      <c r="B167" s="179" t="s">
        <v>1785</v>
      </c>
      <c r="C167" s="179" t="s">
        <v>2077</v>
      </c>
      <c r="D167" s="409" t="s">
        <v>10</v>
      </c>
      <c r="E167" s="344" t="s">
        <v>1783</v>
      </c>
      <c r="F167" s="315">
        <v>18296</v>
      </c>
      <c r="G167" s="345">
        <v>6</v>
      </c>
      <c r="H167" s="245" t="s">
        <v>1857</v>
      </c>
      <c r="I167" s="179" t="s">
        <v>2643</v>
      </c>
      <c r="J167" s="179" t="s">
        <v>2525</v>
      </c>
      <c r="K167" s="158">
        <v>167</v>
      </c>
      <c r="L167" s="1" t="b">
        <f t="shared" si="83"/>
        <v>1</v>
      </c>
      <c r="M167" s="1" t="b">
        <f t="shared" si="84"/>
        <v>1</v>
      </c>
      <c r="N167" s="1" t="b">
        <f t="shared" si="85"/>
        <v>1</v>
      </c>
      <c r="O167" s="1" t="b">
        <f t="shared" si="86"/>
        <v>1</v>
      </c>
      <c r="P167" s="1" t="b">
        <f t="shared" si="87"/>
        <v>1</v>
      </c>
      <c r="Q167" s="1" t="b">
        <f t="shared" si="88"/>
        <v>1</v>
      </c>
      <c r="R167" s="1" t="b">
        <f t="shared" si="89"/>
        <v>1</v>
      </c>
      <c r="S167" s="1" t="b">
        <f t="shared" si="90"/>
        <v>1</v>
      </c>
      <c r="T167" s="1" t="b">
        <f t="shared" si="91"/>
        <v>1</v>
      </c>
      <c r="U167" s="1" t="b">
        <f t="shared" si="92"/>
        <v>1</v>
      </c>
      <c r="W167" s="316" t="s">
        <v>1688</v>
      </c>
      <c r="X167" s="179" t="s">
        <v>1785</v>
      </c>
      <c r="Y167" s="179" t="s">
        <v>2077</v>
      </c>
      <c r="Z167" s="409" t="s">
        <v>10</v>
      </c>
      <c r="AA167" s="344" t="s">
        <v>1783</v>
      </c>
      <c r="AB167" s="315">
        <v>18296</v>
      </c>
      <c r="AC167" s="345">
        <v>6</v>
      </c>
      <c r="AD167" s="245" t="s">
        <v>1857</v>
      </c>
      <c r="AE167" s="179" t="s">
        <v>2643</v>
      </c>
      <c r="AF167" s="179" t="s">
        <v>2525</v>
      </c>
      <c r="AH167" s="159" t="b">
        <f t="shared" si="93"/>
        <v>1</v>
      </c>
      <c r="AI167" s="1" t="b">
        <f t="shared" si="94"/>
        <v>1</v>
      </c>
      <c r="AJ167" s="1" t="b">
        <f t="shared" si="95"/>
        <v>1</v>
      </c>
      <c r="AK167" s="1" t="b">
        <f t="shared" si="96"/>
        <v>1</v>
      </c>
      <c r="AL167" s="1" t="b">
        <f t="shared" si="97"/>
        <v>1</v>
      </c>
      <c r="AM167" s="1" t="b">
        <f t="shared" si="98"/>
        <v>1</v>
      </c>
      <c r="AN167" s="1" t="b">
        <f t="shared" si="99"/>
        <v>1</v>
      </c>
      <c r="AO167" s="1" t="b">
        <f t="shared" si="100"/>
        <v>1</v>
      </c>
      <c r="AP167" s="1" t="b">
        <f t="shared" si="101"/>
        <v>1</v>
      </c>
      <c r="AQ167" s="1" t="b">
        <f t="shared" si="102"/>
        <v>1</v>
      </c>
      <c r="AS167" s="316" t="s">
        <v>1688</v>
      </c>
      <c r="AT167" s="179" t="s">
        <v>1785</v>
      </c>
      <c r="AU167" s="179" t="s">
        <v>2077</v>
      </c>
      <c r="AV167" s="409" t="s">
        <v>10</v>
      </c>
      <c r="AW167" s="344" t="s">
        <v>1783</v>
      </c>
      <c r="AX167" s="315">
        <v>18296</v>
      </c>
      <c r="AY167" s="345">
        <v>6</v>
      </c>
      <c r="AZ167" s="245" t="s">
        <v>1857</v>
      </c>
      <c r="BA167" s="179" t="s">
        <v>2643</v>
      </c>
      <c r="BB167" s="179" t="s">
        <v>2525</v>
      </c>
    </row>
    <row r="168" spans="1:54" ht="15.75">
      <c r="A168" s="316" t="s">
        <v>1120</v>
      </c>
      <c r="B168" s="106" t="s">
        <v>2435</v>
      </c>
      <c r="C168" s="106" t="s">
        <v>2436</v>
      </c>
      <c r="D168" s="408" t="s">
        <v>10</v>
      </c>
      <c r="E168" s="344" t="s">
        <v>1783</v>
      </c>
      <c r="F168" s="315">
        <v>20981</v>
      </c>
      <c r="G168" s="345">
        <v>7</v>
      </c>
      <c r="H168" s="245" t="s">
        <v>1858</v>
      </c>
      <c r="I168" s="179" t="s">
        <v>2643</v>
      </c>
      <c r="J168" s="179" t="s">
        <v>2476</v>
      </c>
      <c r="K168" s="158">
        <v>168</v>
      </c>
      <c r="L168" s="1" t="b">
        <f t="shared" si="83"/>
        <v>1</v>
      </c>
      <c r="M168" s="1" t="b">
        <f t="shared" si="84"/>
        <v>1</v>
      </c>
      <c r="N168" s="1" t="b">
        <f t="shared" si="85"/>
        <v>1</v>
      </c>
      <c r="O168" s="1" t="b">
        <f t="shared" si="86"/>
        <v>1</v>
      </c>
      <c r="P168" s="1" t="b">
        <f t="shared" si="87"/>
        <v>1</v>
      </c>
      <c r="Q168" s="1" t="b">
        <f t="shared" si="88"/>
        <v>1</v>
      </c>
      <c r="R168" s="1" t="b">
        <f t="shared" si="89"/>
        <v>1</v>
      </c>
      <c r="S168" s="1" t="b">
        <f t="shared" si="90"/>
        <v>1</v>
      </c>
      <c r="T168" s="1" t="b">
        <f t="shared" si="91"/>
        <v>1</v>
      </c>
      <c r="U168" s="1" t="b">
        <f t="shared" si="92"/>
        <v>1</v>
      </c>
      <c r="W168" s="316" t="s">
        <v>1120</v>
      </c>
      <c r="X168" s="106" t="s">
        <v>2435</v>
      </c>
      <c r="Y168" s="106" t="s">
        <v>2436</v>
      </c>
      <c r="Z168" s="408" t="s">
        <v>10</v>
      </c>
      <c r="AA168" s="344" t="s">
        <v>1783</v>
      </c>
      <c r="AB168" s="315">
        <v>20981</v>
      </c>
      <c r="AC168" s="345">
        <v>7</v>
      </c>
      <c r="AD168" s="245" t="s">
        <v>1858</v>
      </c>
      <c r="AE168" s="179" t="s">
        <v>2643</v>
      </c>
      <c r="AF168" s="179" t="s">
        <v>2476</v>
      </c>
      <c r="AH168" s="159" t="b">
        <f t="shared" si="93"/>
        <v>1</v>
      </c>
      <c r="AI168" s="1" t="b">
        <f t="shared" si="94"/>
        <v>1</v>
      </c>
      <c r="AJ168" s="1" t="b">
        <f t="shared" si="95"/>
        <v>1</v>
      </c>
      <c r="AK168" s="1" t="b">
        <f t="shared" si="96"/>
        <v>1</v>
      </c>
      <c r="AL168" s="1" t="b">
        <f t="shared" si="97"/>
        <v>1</v>
      </c>
      <c r="AM168" s="1" t="b">
        <f t="shared" si="98"/>
        <v>1</v>
      </c>
      <c r="AN168" s="1" t="b">
        <f t="shared" si="99"/>
        <v>1</v>
      </c>
      <c r="AO168" s="1" t="b">
        <f t="shared" si="100"/>
        <v>1</v>
      </c>
      <c r="AP168" s="1" t="b">
        <f t="shared" si="101"/>
        <v>1</v>
      </c>
      <c r="AQ168" s="1" t="b">
        <f t="shared" si="102"/>
        <v>1</v>
      </c>
      <c r="AS168" s="316" t="s">
        <v>1120</v>
      </c>
      <c r="AT168" s="106" t="s">
        <v>2435</v>
      </c>
      <c r="AU168" s="106" t="s">
        <v>2436</v>
      </c>
      <c r="AV168" s="408" t="s">
        <v>10</v>
      </c>
      <c r="AW168" s="344" t="s">
        <v>1783</v>
      </c>
      <c r="AX168" s="315">
        <v>20981</v>
      </c>
      <c r="AY168" s="345">
        <v>7</v>
      </c>
      <c r="AZ168" s="245" t="s">
        <v>1858</v>
      </c>
      <c r="BA168" s="179" t="s">
        <v>2643</v>
      </c>
      <c r="BB168" s="179" t="s">
        <v>2476</v>
      </c>
    </row>
    <row r="169" spans="1:54" ht="15.75">
      <c r="A169" s="316" t="s">
        <v>1123</v>
      </c>
      <c r="B169" s="106" t="s">
        <v>2437</v>
      </c>
      <c r="C169" s="106" t="s">
        <v>207</v>
      </c>
      <c r="D169" s="291" t="s">
        <v>3</v>
      </c>
      <c r="E169" s="344" t="s">
        <v>1783</v>
      </c>
      <c r="F169" s="315">
        <v>19373</v>
      </c>
      <c r="G169" s="345">
        <v>12</v>
      </c>
      <c r="H169" s="245" t="s">
        <v>1859</v>
      </c>
      <c r="I169" s="179" t="s">
        <v>2643</v>
      </c>
      <c r="J169" s="179" t="s">
        <v>2476</v>
      </c>
      <c r="K169" s="158">
        <v>169</v>
      </c>
      <c r="L169" s="1" t="b">
        <f t="shared" si="83"/>
        <v>1</v>
      </c>
      <c r="M169" s="1" t="b">
        <f t="shared" si="84"/>
        <v>1</v>
      </c>
      <c r="N169" s="1" t="b">
        <f t="shared" si="85"/>
        <v>1</v>
      </c>
      <c r="O169" s="1" t="b">
        <f t="shared" si="86"/>
        <v>1</v>
      </c>
      <c r="P169" s="1" t="b">
        <f t="shared" si="87"/>
        <v>1</v>
      </c>
      <c r="Q169" s="1" t="b">
        <f t="shared" si="88"/>
        <v>1</v>
      </c>
      <c r="R169" s="1" t="b">
        <f t="shared" si="89"/>
        <v>1</v>
      </c>
      <c r="S169" s="1" t="b">
        <f t="shared" si="90"/>
        <v>1</v>
      </c>
      <c r="T169" s="1" t="b">
        <f t="shared" si="91"/>
        <v>1</v>
      </c>
      <c r="U169" s="1" t="b">
        <f t="shared" si="92"/>
        <v>1</v>
      </c>
      <c r="W169" s="316" t="s">
        <v>1123</v>
      </c>
      <c r="X169" s="106" t="s">
        <v>2437</v>
      </c>
      <c r="Y169" s="106" t="s">
        <v>207</v>
      </c>
      <c r="Z169" s="291" t="s">
        <v>3</v>
      </c>
      <c r="AA169" s="344" t="s">
        <v>1783</v>
      </c>
      <c r="AB169" s="315">
        <v>19373</v>
      </c>
      <c r="AC169" s="345">
        <v>12</v>
      </c>
      <c r="AD169" s="245" t="s">
        <v>1859</v>
      </c>
      <c r="AE169" s="179" t="s">
        <v>2643</v>
      </c>
      <c r="AF169" s="179" t="s">
        <v>2476</v>
      </c>
      <c r="AH169" s="159" t="b">
        <f t="shared" si="93"/>
        <v>1</v>
      </c>
      <c r="AI169" s="1" t="b">
        <f t="shared" si="94"/>
        <v>1</v>
      </c>
      <c r="AJ169" s="1" t="b">
        <f t="shared" si="95"/>
        <v>1</v>
      </c>
      <c r="AK169" s="1" t="b">
        <f t="shared" si="96"/>
        <v>1</v>
      </c>
      <c r="AL169" s="1" t="b">
        <f t="shared" si="97"/>
        <v>1</v>
      </c>
      <c r="AM169" s="1" t="b">
        <f t="shared" si="98"/>
        <v>1</v>
      </c>
      <c r="AN169" s="1" t="b">
        <f t="shared" si="99"/>
        <v>1</v>
      </c>
      <c r="AO169" s="1" t="b">
        <f t="shared" si="100"/>
        <v>1</v>
      </c>
      <c r="AP169" s="1" t="b">
        <f t="shared" si="101"/>
        <v>1</v>
      </c>
      <c r="AQ169" s="1" t="b">
        <f t="shared" si="102"/>
        <v>1</v>
      </c>
      <c r="AS169" s="316" t="s">
        <v>1123</v>
      </c>
      <c r="AT169" s="106" t="s">
        <v>2437</v>
      </c>
      <c r="AU169" s="106" t="s">
        <v>207</v>
      </c>
      <c r="AV169" s="291" t="s">
        <v>3</v>
      </c>
      <c r="AW169" s="344" t="s">
        <v>1783</v>
      </c>
      <c r="AX169" s="315">
        <v>19373</v>
      </c>
      <c r="AY169" s="345">
        <v>12</v>
      </c>
      <c r="AZ169" s="245" t="s">
        <v>1859</v>
      </c>
      <c r="BA169" s="179" t="s">
        <v>2643</v>
      </c>
      <c r="BB169" s="179" t="s">
        <v>2476</v>
      </c>
    </row>
    <row r="170" spans="1:54" ht="15.75">
      <c r="A170" s="316" t="s">
        <v>625</v>
      </c>
      <c r="B170" s="106" t="s">
        <v>626</v>
      </c>
      <c r="C170" s="106" t="s">
        <v>191</v>
      </c>
      <c r="D170" s="408" t="s">
        <v>10</v>
      </c>
      <c r="E170" s="344" t="s">
        <v>1783</v>
      </c>
      <c r="F170" s="315">
        <v>19438</v>
      </c>
      <c r="G170" s="345">
        <v>3</v>
      </c>
      <c r="H170" s="245" t="s">
        <v>2062</v>
      </c>
      <c r="I170" s="179" t="s">
        <v>2643</v>
      </c>
      <c r="J170" s="179" t="s">
        <v>2476</v>
      </c>
      <c r="K170" s="158">
        <v>170</v>
      </c>
      <c r="L170" s="1" t="b">
        <f t="shared" si="83"/>
        <v>1</v>
      </c>
      <c r="M170" s="1" t="b">
        <f t="shared" si="84"/>
        <v>1</v>
      </c>
      <c r="N170" s="1" t="b">
        <f t="shared" si="85"/>
        <v>1</v>
      </c>
      <c r="O170" s="1" t="b">
        <f t="shared" si="86"/>
        <v>1</v>
      </c>
      <c r="P170" s="1" t="b">
        <f t="shared" si="87"/>
        <v>1</v>
      </c>
      <c r="Q170" s="1" t="b">
        <f t="shared" si="88"/>
        <v>1</v>
      </c>
      <c r="R170" s="1" t="b">
        <f t="shared" si="89"/>
        <v>1</v>
      </c>
      <c r="S170" s="1" t="b">
        <f t="shared" si="90"/>
        <v>1</v>
      </c>
      <c r="T170" s="1" t="b">
        <f t="shared" si="91"/>
        <v>1</v>
      </c>
      <c r="U170" s="1" t="b">
        <f t="shared" si="92"/>
        <v>1</v>
      </c>
      <c r="W170" s="316" t="s">
        <v>625</v>
      </c>
      <c r="X170" s="106" t="s">
        <v>626</v>
      </c>
      <c r="Y170" s="106" t="s">
        <v>191</v>
      </c>
      <c r="Z170" s="408" t="s">
        <v>10</v>
      </c>
      <c r="AA170" s="344" t="s">
        <v>1783</v>
      </c>
      <c r="AB170" s="315">
        <v>19438</v>
      </c>
      <c r="AC170" s="345">
        <v>3</v>
      </c>
      <c r="AD170" s="245" t="s">
        <v>2062</v>
      </c>
      <c r="AE170" s="179" t="s">
        <v>2643</v>
      </c>
      <c r="AF170" s="179" t="s">
        <v>2476</v>
      </c>
      <c r="AH170" s="159" t="b">
        <f t="shared" si="93"/>
        <v>1</v>
      </c>
      <c r="AI170" s="1" t="b">
        <f t="shared" si="94"/>
        <v>1</v>
      </c>
      <c r="AJ170" s="1" t="b">
        <f t="shared" si="95"/>
        <v>1</v>
      </c>
      <c r="AK170" s="1" t="b">
        <f t="shared" si="96"/>
        <v>1</v>
      </c>
      <c r="AL170" s="1" t="b">
        <f t="shared" si="97"/>
        <v>1</v>
      </c>
      <c r="AM170" s="1" t="b">
        <f t="shared" si="98"/>
        <v>1</v>
      </c>
      <c r="AN170" s="1" t="b">
        <f t="shared" si="99"/>
        <v>1</v>
      </c>
      <c r="AO170" s="1" t="b">
        <f t="shared" si="100"/>
        <v>1</v>
      </c>
      <c r="AP170" s="1" t="b">
        <f t="shared" si="101"/>
        <v>1</v>
      </c>
      <c r="AQ170" s="1" t="b">
        <f t="shared" si="102"/>
        <v>1</v>
      </c>
      <c r="AS170" s="316" t="s">
        <v>625</v>
      </c>
      <c r="AT170" s="106" t="s">
        <v>626</v>
      </c>
      <c r="AU170" s="106" t="s">
        <v>191</v>
      </c>
      <c r="AV170" s="408" t="s">
        <v>10</v>
      </c>
      <c r="AW170" s="344" t="s">
        <v>1783</v>
      </c>
      <c r="AX170" s="315">
        <v>19438</v>
      </c>
      <c r="AY170" s="345">
        <v>3</v>
      </c>
      <c r="AZ170" s="245" t="s">
        <v>2062</v>
      </c>
      <c r="BA170" s="179" t="s">
        <v>2643</v>
      </c>
      <c r="BB170" s="179" t="s">
        <v>2476</v>
      </c>
    </row>
    <row r="171" spans="1:54" ht="15.75">
      <c r="A171" s="316" t="s">
        <v>922</v>
      </c>
      <c r="B171" s="106" t="s">
        <v>2527</v>
      </c>
      <c r="C171" s="106" t="s">
        <v>2528</v>
      </c>
      <c r="D171" s="408" t="s">
        <v>10</v>
      </c>
      <c r="E171" s="344" t="s">
        <v>1783</v>
      </c>
      <c r="F171" s="315">
        <v>19669</v>
      </c>
      <c r="G171" s="345">
        <v>12</v>
      </c>
      <c r="H171" s="245" t="s">
        <v>1859</v>
      </c>
      <c r="I171" s="179" t="s">
        <v>2643</v>
      </c>
      <c r="J171" s="179" t="s">
        <v>2476</v>
      </c>
      <c r="K171" s="158">
        <v>171</v>
      </c>
      <c r="L171" s="1" t="b">
        <f t="shared" si="83"/>
        <v>1</v>
      </c>
      <c r="M171" s="1" t="b">
        <f t="shared" si="84"/>
        <v>1</v>
      </c>
      <c r="N171" s="1" t="b">
        <f t="shared" si="85"/>
        <v>1</v>
      </c>
      <c r="O171" s="1" t="b">
        <f t="shared" si="86"/>
        <v>1</v>
      </c>
      <c r="P171" s="1" t="b">
        <f t="shared" si="87"/>
        <v>1</v>
      </c>
      <c r="Q171" s="1" t="b">
        <f t="shared" si="88"/>
        <v>1</v>
      </c>
      <c r="R171" s="1" t="b">
        <f t="shared" si="89"/>
        <v>1</v>
      </c>
      <c r="S171" s="1" t="b">
        <f t="shared" si="90"/>
        <v>1</v>
      </c>
      <c r="T171" s="1" t="b">
        <f t="shared" si="91"/>
        <v>1</v>
      </c>
      <c r="U171" s="1" t="b">
        <f t="shared" si="92"/>
        <v>1</v>
      </c>
      <c r="W171" s="316" t="s">
        <v>922</v>
      </c>
      <c r="X171" s="106" t="s">
        <v>2527</v>
      </c>
      <c r="Y171" s="106" t="s">
        <v>2528</v>
      </c>
      <c r="Z171" s="408" t="s">
        <v>10</v>
      </c>
      <c r="AA171" s="344" t="s">
        <v>1783</v>
      </c>
      <c r="AB171" s="315">
        <v>19669</v>
      </c>
      <c r="AC171" s="345">
        <v>12</v>
      </c>
      <c r="AD171" s="245" t="s">
        <v>1859</v>
      </c>
      <c r="AE171" s="179" t="s">
        <v>2643</v>
      </c>
      <c r="AF171" s="179" t="s">
        <v>2476</v>
      </c>
      <c r="AH171" s="159" t="b">
        <f t="shared" si="93"/>
        <v>1</v>
      </c>
      <c r="AI171" s="1" t="b">
        <f t="shared" si="94"/>
        <v>1</v>
      </c>
      <c r="AJ171" s="1" t="b">
        <f t="shared" si="95"/>
        <v>1</v>
      </c>
      <c r="AK171" s="1" t="b">
        <f t="shared" si="96"/>
        <v>1</v>
      </c>
      <c r="AL171" s="1" t="b">
        <f t="shared" si="97"/>
        <v>1</v>
      </c>
      <c r="AM171" s="1" t="b">
        <f t="shared" si="98"/>
        <v>1</v>
      </c>
      <c r="AN171" s="1" t="b">
        <f t="shared" si="99"/>
        <v>1</v>
      </c>
      <c r="AO171" s="1" t="b">
        <f t="shared" si="100"/>
        <v>1</v>
      </c>
      <c r="AP171" s="1" t="b">
        <f t="shared" si="101"/>
        <v>1</v>
      </c>
      <c r="AQ171" s="1" t="b">
        <f t="shared" si="102"/>
        <v>1</v>
      </c>
      <c r="AS171" s="316" t="s">
        <v>922</v>
      </c>
      <c r="AT171" s="106" t="s">
        <v>2527</v>
      </c>
      <c r="AU171" s="106" t="s">
        <v>2528</v>
      </c>
      <c r="AV171" s="408" t="s">
        <v>10</v>
      </c>
      <c r="AW171" s="344" t="s">
        <v>1783</v>
      </c>
      <c r="AX171" s="315">
        <v>19669</v>
      </c>
      <c r="AY171" s="345">
        <v>12</v>
      </c>
      <c r="AZ171" s="245" t="s">
        <v>1859</v>
      </c>
      <c r="BA171" s="179" t="s">
        <v>2643</v>
      </c>
      <c r="BB171" s="179" t="s">
        <v>2476</v>
      </c>
    </row>
    <row r="172" spans="1:54" ht="15.75">
      <c r="A172" s="316" t="s">
        <v>2430</v>
      </c>
      <c r="B172" s="106" t="s">
        <v>2113</v>
      </c>
      <c r="C172" s="106" t="s">
        <v>487</v>
      </c>
      <c r="D172" s="408" t="s">
        <v>3</v>
      </c>
      <c r="E172" s="344" t="s">
        <v>1783</v>
      </c>
      <c r="F172" s="315">
        <v>17411</v>
      </c>
      <c r="G172" s="345">
        <v>5</v>
      </c>
      <c r="H172" s="245" t="s">
        <v>1857</v>
      </c>
      <c r="I172" s="179" t="s">
        <v>2643</v>
      </c>
      <c r="J172" s="179" t="s">
        <v>2525</v>
      </c>
      <c r="K172" s="158">
        <v>172</v>
      </c>
      <c r="L172" s="1" t="b">
        <f t="shared" si="83"/>
        <v>1</v>
      </c>
      <c r="M172" s="1" t="b">
        <f t="shared" si="84"/>
        <v>1</v>
      </c>
      <c r="N172" s="1" t="b">
        <f t="shared" si="85"/>
        <v>1</v>
      </c>
      <c r="O172" s="1" t="b">
        <f t="shared" si="86"/>
        <v>1</v>
      </c>
      <c r="P172" s="1" t="b">
        <f t="shared" si="87"/>
        <v>1</v>
      </c>
      <c r="Q172" s="1" t="b">
        <f t="shared" si="88"/>
        <v>1</v>
      </c>
      <c r="R172" s="1" t="b">
        <f t="shared" si="89"/>
        <v>1</v>
      </c>
      <c r="S172" s="1" t="b">
        <f t="shared" si="90"/>
        <v>1</v>
      </c>
      <c r="T172" s="1" t="b">
        <f t="shared" si="91"/>
        <v>1</v>
      </c>
      <c r="U172" s="1" t="b">
        <f t="shared" si="92"/>
        <v>1</v>
      </c>
      <c r="W172" s="316" t="s">
        <v>2430</v>
      </c>
      <c r="X172" s="106" t="s">
        <v>2113</v>
      </c>
      <c r="Y172" s="106" t="s">
        <v>487</v>
      </c>
      <c r="Z172" s="408" t="s">
        <v>3</v>
      </c>
      <c r="AA172" s="344" t="s">
        <v>1783</v>
      </c>
      <c r="AB172" s="315">
        <v>17411</v>
      </c>
      <c r="AC172" s="345">
        <v>5</v>
      </c>
      <c r="AD172" s="245" t="s">
        <v>1857</v>
      </c>
      <c r="AE172" s="179" t="s">
        <v>2643</v>
      </c>
      <c r="AF172" s="179" t="s">
        <v>2525</v>
      </c>
      <c r="AH172" s="159" t="b">
        <f t="shared" si="93"/>
        <v>1</v>
      </c>
      <c r="AI172" s="1" t="b">
        <f t="shared" si="94"/>
        <v>1</v>
      </c>
      <c r="AJ172" s="1" t="b">
        <f t="shared" si="95"/>
        <v>1</v>
      </c>
      <c r="AK172" s="1" t="b">
        <f t="shared" si="96"/>
        <v>1</v>
      </c>
      <c r="AL172" s="1" t="b">
        <f t="shared" si="97"/>
        <v>1</v>
      </c>
      <c r="AM172" s="1" t="b">
        <f t="shared" si="98"/>
        <v>1</v>
      </c>
      <c r="AN172" s="1" t="b">
        <f t="shared" si="99"/>
        <v>1</v>
      </c>
      <c r="AO172" s="1" t="b">
        <f t="shared" si="100"/>
        <v>1</v>
      </c>
      <c r="AP172" s="1" t="b">
        <f t="shared" si="101"/>
        <v>1</v>
      </c>
      <c r="AQ172" s="1" t="b">
        <f t="shared" si="102"/>
        <v>1</v>
      </c>
      <c r="AS172" s="316" t="s">
        <v>2430</v>
      </c>
      <c r="AT172" s="106" t="s">
        <v>2113</v>
      </c>
      <c r="AU172" s="106" t="s">
        <v>487</v>
      </c>
      <c r="AV172" s="408" t="s">
        <v>3</v>
      </c>
      <c r="AW172" s="344" t="s">
        <v>1783</v>
      </c>
      <c r="AX172" s="315">
        <v>17411</v>
      </c>
      <c r="AY172" s="345">
        <v>5</v>
      </c>
      <c r="AZ172" s="245" t="s">
        <v>1857</v>
      </c>
      <c r="BA172" s="179" t="s">
        <v>2643</v>
      </c>
      <c r="BB172" s="179" t="s">
        <v>2525</v>
      </c>
    </row>
    <row r="173" spans="1:54" ht="15.75">
      <c r="A173" s="316" t="s">
        <v>634</v>
      </c>
      <c r="B173" s="106" t="s">
        <v>635</v>
      </c>
      <c r="C173" s="106" t="s">
        <v>387</v>
      </c>
      <c r="D173" s="408" t="s">
        <v>3</v>
      </c>
      <c r="E173" s="344" t="s">
        <v>1787</v>
      </c>
      <c r="F173" s="315">
        <v>15177</v>
      </c>
      <c r="G173" s="345">
        <v>5</v>
      </c>
      <c r="H173" s="245" t="s">
        <v>1857</v>
      </c>
      <c r="I173" s="179" t="s">
        <v>2643</v>
      </c>
      <c r="J173" s="179" t="s">
        <v>2577</v>
      </c>
      <c r="K173" s="158">
        <v>173</v>
      </c>
      <c r="L173" s="1" t="b">
        <f t="shared" si="83"/>
        <v>1</v>
      </c>
      <c r="M173" s="1" t="b">
        <f t="shared" si="84"/>
        <v>1</v>
      </c>
      <c r="N173" s="1" t="b">
        <f t="shared" si="85"/>
        <v>1</v>
      </c>
      <c r="O173" s="1" t="b">
        <f t="shared" si="86"/>
        <v>1</v>
      </c>
      <c r="P173" s="1" t="b">
        <f t="shared" si="87"/>
        <v>1</v>
      </c>
      <c r="Q173" s="1" t="b">
        <f t="shared" si="88"/>
        <v>1</v>
      </c>
      <c r="R173" s="1" t="b">
        <f t="shared" si="89"/>
        <v>1</v>
      </c>
      <c r="S173" s="1" t="b">
        <f t="shared" si="90"/>
        <v>1</v>
      </c>
      <c r="T173" s="1" t="b">
        <f t="shared" si="91"/>
        <v>1</v>
      </c>
      <c r="U173" s="1" t="b">
        <f t="shared" si="92"/>
        <v>1</v>
      </c>
      <c r="W173" s="316" t="s">
        <v>634</v>
      </c>
      <c r="X173" s="106" t="s">
        <v>635</v>
      </c>
      <c r="Y173" s="106" t="s">
        <v>387</v>
      </c>
      <c r="Z173" s="408" t="s">
        <v>3</v>
      </c>
      <c r="AA173" s="344" t="s">
        <v>1787</v>
      </c>
      <c r="AB173" s="315">
        <v>15177</v>
      </c>
      <c r="AC173" s="345">
        <v>5</v>
      </c>
      <c r="AD173" s="245" t="s">
        <v>1857</v>
      </c>
      <c r="AE173" s="179" t="s">
        <v>2643</v>
      </c>
      <c r="AF173" s="179" t="s">
        <v>2577</v>
      </c>
      <c r="AH173" s="159" t="b">
        <f t="shared" si="93"/>
        <v>1</v>
      </c>
      <c r="AI173" s="1" t="b">
        <f t="shared" si="94"/>
        <v>1</v>
      </c>
      <c r="AJ173" s="1" t="b">
        <f t="shared" si="95"/>
        <v>1</v>
      </c>
      <c r="AK173" s="1" t="b">
        <f t="shared" si="96"/>
        <v>1</v>
      </c>
      <c r="AL173" s="1" t="b">
        <f t="shared" si="97"/>
        <v>1</v>
      </c>
      <c r="AM173" s="1" t="b">
        <f t="shared" si="98"/>
        <v>1</v>
      </c>
      <c r="AN173" s="1" t="b">
        <f t="shared" si="99"/>
        <v>1</v>
      </c>
      <c r="AO173" s="1" t="b">
        <f t="shared" si="100"/>
        <v>1</v>
      </c>
      <c r="AP173" s="1" t="b">
        <f t="shared" si="101"/>
        <v>1</v>
      </c>
      <c r="AQ173" s="1" t="b">
        <f t="shared" si="102"/>
        <v>1</v>
      </c>
      <c r="AS173" s="316" t="s">
        <v>634</v>
      </c>
      <c r="AT173" s="106" t="s">
        <v>635</v>
      </c>
      <c r="AU173" s="106" t="s">
        <v>387</v>
      </c>
      <c r="AV173" s="408" t="s">
        <v>3</v>
      </c>
      <c r="AW173" s="344" t="s">
        <v>1787</v>
      </c>
      <c r="AX173" s="315">
        <v>15177</v>
      </c>
      <c r="AY173" s="345">
        <v>5</v>
      </c>
      <c r="AZ173" s="245" t="s">
        <v>1857</v>
      </c>
      <c r="BA173" s="179" t="s">
        <v>2643</v>
      </c>
      <c r="BB173" s="179" t="s">
        <v>2577</v>
      </c>
    </row>
    <row r="174" spans="1:54" ht="15.75">
      <c r="A174" s="316" t="s">
        <v>639</v>
      </c>
      <c r="B174" s="106" t="s">
        <v>635</v>
      </c>
      <c r="C174" s="106" t="s">
        <v>640</v>
      </c>
      <c r="D174" s="408" t="s">
        <v>10</v>
      </c>
      <c r="E174" s="344" t="s">
        <v>1787</v>
      </c>
      <c r="F174" s="315">
        <v>17739</v>
      </c>
      <c r="G174" s="345">
        <v>7</v>
      </c>
      <c r="H174" s="245" t="s">
        <v>1858</v>
      </c>
      <c r="I174" s="179" t="s">
        <v>2643</v>
      </c>
      <c r="J174" s="179" t="s">
        <v>2525</v>
      </c>
      <c r="K174" s="158">
        <v>174</v>
      </c>
      <c r="L174" s="1" t="b">
        <f t="shared" si="83"/>
        <v>1</v>
      </c>
      <c r="M174" s="1" t="b">
        <f t="shared" si="84"/>
        <v>1</v>
      </c>
      <c r="N174" s="1" t="b">
        <f t="shared" si="85"/>
        <v>1</v>
      </c>
      <c r="O174" s="1" t="b">
        <f t="shared" si="86"/>
        <v>1</v>
      </c>
      <c r="P174" s="1" t="b">
        <f t="shared" si="87"/>
        <v>1</v>
      </c>
      <c r="Q174" s="1" t="b">
        <f t="shared" si="88"/>
        <v>1</v>
      </c>
      <c r="R174" s="1" t="b">
        <f t="shared" si="89"/>
        <v>1</v>
      </c>
      <c r="S174" s="1" t="b">
        <f t="shared" si="90"/>
        <v>1</v>
      </c>
      <c r="T174" s="1" t="b">
        <f t="shared" si="91"/>
        <v>1</v>
      </c>
      <c r="U174" s="1" t="b">
        <f t="shared" si="92"/>
        <v>1</v>
      </c>
      <c r="W174" s="316" t="s">
        <v>639</v>
      </c>
      <c r="X174" s="106" t="s">
        <v>635</v>
      </c>
      <c r="Y174" s="106" t="s">
        <v>640</v>
      </c>
      <c r="Z174" s="408" t="s">
        <v>10</v>
      </c>
      <c r="AA174" s="344" t="s">
        <v>1787</v>
      </c>
      <c r="AB174" s="315">
        <v>17739</v>
      </c>
      <c r="AC174" s="345">
        <v>7</v>
      </c>
      <c r="AD174" s="245" t="s">
        <v>1858</v>
      </c>
      <c r="AE174" s="179" t="s">
        <v>2643</v>
      </c>
      <c r="AF174" s="179" t="s">
        <v>2525</v>
      </c>
      <c r="AH174" s="159" t="b">
        <f t="shared" si="93"/>
        <v>1</v>
      </c>
      <c r="AI174" s="1" t="b">
        <f t="shared" si="94"/>
        <v>1</v>
      </c>
      <c r="AJ174" s="1" t="b">
        <f t="shared" si="95"/>
        <v>1</v>
      </c>
      <c r="AK174" s="1" t="b">
        <f t="shared" si="96"/>
        <v>1</v>
      </c>
      <c r="AL174" s="1" t="b">
        <f t="shared" si="97"/>
        <v>1</v>
      </c>
      <c r="AM174" s="1" t="b">
        <f t="shared" si="98"/>
        <v>1</v>
      </c>
      <c r="AN174" s="1" t="b">
        <f t="shared" si="99"/>
        <v>1</v>
      </c>
      <c r="AO174" s="1" t="b">
        <f t="shared" si="100"/>
        <v>1</v>
      </c>
      <c r="AP174" s="1" t="b">
        <f t="shared" si="101"/>
        <v>1</v>
      </c>
      <c r="AQ174" s="1" t="b">
        <f t="shared" si="102"/>
        <v>1</v>
      </c>
      <c r="AS174" s="316" t="s">
        <v>639</v>
      </c>
      <c r="AT174" s="106" t="s">
        <v>635</v>
      </c>
      <c r="AU174" s="106" t="s">
        <v>640</v>
      </c>
      <c r="AV174" s="408" t="s">
        <v>10</v>
      </c>
      <c r="AW174" s="344" t="s">
        <v>1787</v>
      </c>
      <c r="AX174" s="315">
        <v>17739</v>
      </c>
      <c r="AY174" s="345">
        <v>7</v>
      </c>
      <c r="AZ174" s="245" t="s">
        <v>1858</v>
      </c>
      <c r="BA174" s="179" t="s">
        <v>2643</v>
      </c>
      <c r="BB174" s="179" t="s">
        <v>2525</v>
      </c>
    </row>
    <row r="175" spans="1:54" ht="15.75">
      <c r="A175" s="316" t="s">
        <v>687</v>
      </c>
      <c r="B175" s="179" t="s">
        <v>688</v>
      </c>
      <c r="C175" s="106" t="s">
        <v>7</v>
      </c>
      <c r="D175" s="409" t="s">
        <v>3</v>
      </c>
      <c r="E175" s="344" t="s">
        <v>1787</v>
      </c>
      <c r="F175" s="315">
        <v>14528</v>
      </c>
      <c r="G175" s="345">
        <v>9</v>
      </c>
      <c r="H175" s="245" t="s">
        <v>1858</v>
      </c>
      <c r="I175" s="179" t="s">
        <v>2643</v>
      </c>
      <c r="J175" s="179" t="s">
        <v>2577</v>
      </c>
      <c r="K175" s="158">
        <v>175</v>
      </c>
      <c r="L175" s="1" t="b">
        <f t="shared" si="83"/>
        <v>1</v>
      </c>
      <c r="M175" s="1" t="b">
        <f t="shared" si="84"/>
        <v>1</v>
      </c>
      <c r="N175" s="1" t="b">
        <f t="shared" si="85"/>
        <v>1</v>
      </c>
      <c r="O175" s="1" t="b">
        <f t="shared" si="86"/>
        <v>1</v>
      </c>
      <c r="P175" s="1" t="b">
        <f t="shared" si="87"/>
        <v>1</v>
      </c>
      <c r="Q175" s="1" t="b">
        <f t="shared" si="88"/>
        <v>1</v>
      </c>
      <c r="R175" s="1" t="b">
        <f t="shared" si="89"/>
        <v>1</v>
      </c>
      <c r="S175" s="1" t="b">
        <f t="shared" si="90"/>
        <v>1</v>
      </c>
      <c r="T175" s="1" t="b">
        <f t="shared" si="91"/>
        <v>1</v>
      </c>
      <c r="U175" s="1" t="b">
        <f t="shared" si="92"/>
        <v>1</v>
      </c>
      <c r="W175" s="316" t="s">
        <v>687</v>
      </c>
      <c r="X175" s="179" t="s">
        <v>688</v>
      </c>
      <c r="Y175" s="106" t="s">
        <v>7</v>
      </c>
      <c r="Z175" s="409" t="s">
        <v>3</v>
      </c>
      <c r="AA175" s="344" t="s">
        <v>1787</v>
      </c>
      <c r="AB175" s="315">
        <v>14528</v>
      </c>
      <c r="AC175" s="345">
        <v>9</v>
      </c>
      <c r="AD175" s="245" t="s">
        <v>1858</v>
      </c>
      <c r="AE175" s="179" t="s">
        <v>2643</v>
      </c>
      <c r="AF175" s="179" t="s">
        <v>2577</v>
      </c>
      <c r="AH175" s="159" t="b">
        <f t="shared" si="93"/>
        <v>1</v>
      </c>
      <c r="AI175" s="1" t="b">
        <f t="shared" si="94"/>
        <v>1</v>
      </c>
      <c r="AJ175" s="1" t="b">
        <f t="shared" si="95"/>
        <v>1</v>
      </c>
      <c r="AK175" s="1" t="b">
        <f t="shared" si="96"/>
        <v>1</v>
      </c>
      <c r="AL175" s="1" t="b">
        <f t="shared" si="97"/>
        <v>1</v>
      </c>
      <c r="AM175" s="1" t="b">
        <f t="shared" si="98"/>
        <v>1</v>
      </c>
      <c r="AN175" s="1" t="b">
        <f t="shared" si="99"/>
        <v>1</v>
      </c>
      <c r="AO175" s="1" t="b">
        <f t="shared" si="100"/>
        <v>1</v>
      </c>
      <c r="AP175" s="1" t="b">
        <f t="shared" si="101"/>
        <v>1</v>
      </c>
      <c r="AQ175" s="1" t="b">
        <f t="shared" si="102"/>
        <v>1</v>
      </c>
      <c r="AS175" s="316" t="s">
        <v>687</v>
      </c>
      <c r="AT175" s="179" t="s">
        <v>688</v>
      </c>
      <c r="AU175" s="106" t="s">
        <v>7</v>
      </c>
      <c r="AV175" s="409" t="s">
        <v>3</v>
      </c>
      <c r="AW175" s="344" t="s">
        <v>1787</v>
      </c>
      <c r="AX175" s="315">
        <v>14528</v>
      </c>
      <c r="AY175" s="345">
        <v>9</v>
      </c>
      <c r="AZ175" s="245" t="s">
        <v>1858</v>
      </c>
      <c r="BA175" s="179" t="s">
        <v>2643</v>
      </c>
      <c r="BB175" s="179" t="s">
        <v>2577</v>
      </c>
    </row>
    <row r="176" spans="1:54" ht="15.75">
      <c r="A176" s="316" t="s">
        <v>689</v>
      </c>
      <c r="B176" s="106" t="s">
        <v>688</v>
      </c>
      <c r="C176" s="106" t="s">
        <v>690</v>
      </c>
      <c r="D176" s="408" t="s">
        <v>10</v>
      </c>
      <c r="E176" s="344" t="s">
        <v>1787</v>
      </c>
      <c r="F176" s="315">
        <v>15760</v>
      </c>
      <c r="G176" s="345">
        <v>12</v>
      </c>
      <c r="H176" s="245" t="s">
        <v>1859</v>
      </c>
      <c r="I176" s="179" t="s">
        <v>2643</v>
      </c>
      <c r="J176" s="179" t="s">
        <v>2525</v>
      </c>
      <c r="K176" s="158">
        <v>176</v>
      </c>
      <c r="L176" s="1" t="b">
        <f t="shared" si="83"/>
        <v>1</v>
      </c>
      <c r="M176" s="1" t="b">
        <f t="shared" si="84"/>
        <v>1</v>
      </c>
      <c r="N176" s="1" t="b">
        <f t="shared" si="85"/>
        <v>1</v>
      </c>
      <c r="O176" s="1" t="b">
        <f t="shared" si="86"/>
        <v>1</v>
      </c>
      <c r="P176" s="1" t="b">
        <f t="shared" si="87"/>
        <v>1</v>
      </c>
      <c r="Q176" s="1" t="b">
        <f t="shared" si="88"/>
        <v>1</v>
      </c>
      <c r="R176" s="1" t="b">
        <f t="shared" si="89"/>
        <v>1</v>
      </c>
      <c r="S176" s="1" t="b">
        <f t="shared" si="90"/>
        <v>1</v>
      </c>
      <c r="T176" s="1" t="b">
        <f t="shared" si="91"/>
        <v>1</v>
      </c>
      <c r="U176" s="1" t="b">
        <f t="shared" si="92"/>
        <v>1</v>
      </c>
      <c r="W176" s="316" t="s">
        <v>689</v>
      </c>
      <c r="X176" s="106" t="s">
        <v>688</v>
      </c>
      <c r="Y176" s="106" t="s">
        <v>690</v>
      </c>
      <c r="Z176" s="408" t="s">
        <v>10</v>
      </c>
      <c r="AA176" s="344" t="s">
        <v>1787</v>
      </c>
      <c r="AB176" s="315">
        <v>15760</v>
      </c>
      <c r="AC176" s="345">
        <v>12</v>
      </c>
      <c r="AD176" s="245" t="s">
        <v>1859</v>
      </c>
      <c r="AE176" s="179" t="s">
        <v>2643</v>
      </c>
      <c r="AF176" s="179" t="s">
        <v>2525</v>
      </c>
      <c r="AH176" s="159" t="b">
        <f t="shared" si="93"/>
        <v>1</v>
      </c>
      <c r="AI176" s="1" t="b">
        <f t="shared" si="94"/>
        <v>1</v>
      </c>
      <c r="AJ176" s="1" t="b">
        <f t="shared" si="95"/>
        <v>1</v>
      </c>
      <c r="AK176" s="1" t="b">
        <f t="shared" si="96"/>
        <v>1</v>
      </c>
      <c r="AL176" s="1" t="b">
        <f t="shared" si="97"/>
        <v>1</v>
      </c>
      <c r="AM176" s="1" t="b">
        <f t="shared" si="98"/>
        <v>1</v>
      </c>
      <c r="AN176" s="1" t="b">
        <f t="shared" si="99"/>
        <v>1</v>
      </c>
      <c r="AO176" s="1" t="b">
        <f t="shared" si="100"/>
        <v>1</v>
      </c>
      <c r="AP176" s="1" t="b">
        <f t="shared" si="101"/>
        <v>1</v>
      </c>
      <c r="AQ176" s="1" t="b">
        <f t="shared" si="102"/>
        <v>1</v>
      </c>
      <c r="AS176" s="316" t="s">
        <v>689</v>
      </c>
      <c r="AT176" s="106" t="s">
        <v>688</v>
      </c>
      <c r="AU176" s="106" t="s">
        <v>690</v>
      </c>
      <c r="AV176" s="408" t="s">
        <v>10</v>
      </c>
      <c r="AW176" s="344" t="s">
        <v>1787</v>
      </c>
      <c r="AX176" s="315">
        <v>15760</v>
      </c>
      <c r="AY176" s="345">
        <v>12</v>
      </c>
      <c r="AZ176" s="245" t="s">
        <v>1859</v>
      </c>
      <c r="BA176" s="179" t="s">
        <v>2643</v>
      </c>
      <c r="BB176" s="179" t="s">
        <v>2525</v>
      </c>
    </row>
    <row r="177" spans="1:54" ht="15.75">
      <c r="A177" s="316" t="s">
        <v>28</v>
      </c>
      <c r="B177" s="179" t="s">
        <v>26</v>
      </c>
      <c r="C177" s="179" t="s">
        <v>29</v>
      </c>
      <c r="D177" s="1" t="s">
        <v>10</v>
      </c>
      <c r="E177" s="344" t="s">
        <v>1787</v>
      </c>
      <c r="F177" s="315">
        <v>26516</v>
      </c>
      <c r="G177" s="345">
        <v>3</v>
      </c>
      <c r="H177" s="245" t="s">
        <v>2062</v>
      </c>
      <c r="I177" s="179" t="s">
        <v>2643</v>
      </c>
      <c r="J177" s="179" t="s">
        <v>2476</v>
      </c>
      <c r="K177" s="158">
        <v>177</v>
      </c>
      <c r="L177" s="1" t="b">
        <f t="shared" si="83"/>
        <v>1</v>
      </c>
      <c r="M177" s="1" t="b">
        <f t="shared" si="84"/>
        <v>1</v>
      </c>
      <c r="N177" s="1" t="b">
        <f t="shared" si="85"/>
        <v>1</v>
      </c>
      <c r="O177" s="1" t="b">
        <f t="shared" si="86"/>
        <v>1</v>
      </c>
      <c r="P177" s="1" t="b">
        <f t="shared" si="87"/>
        <v>1</v>
      </c>
      <c r="Q177" s="1" t="b">
        <f t="shared" si="88"/>
        <v>1</v>
      </c>
      <c r="R177" s="1" t="b">
        <f t="shared" si="89"/>
        <v>1</v>
      </c>
      <c r="S177" s="1" t="b">
        <f t="shared" si="90"/>
        <v>1</v>
      </c>
      <c r="T177" s="1" t="b">
        <f t="shared" si="91"/>
        <v>1</v>
      </c>
      <c r="U177" s="1" t="b">
        <f t="shared" si="92"/>
        <v>1</v>
      </c>
      <c r="W177" s="316" t="s">
        <v>28</v>
      </c>
      <c r="X177" s="179" t="s">
        <v>26</v>
      </c>
      <c r="Y177" s="179" t="s">
        <v>29</v>
      </c>
      <c r="Z177" s="1" t="s">
        <v>10</v>
      </c>
      <c r="AA177" s="344" t="s">
        <v>1787</v>
      </c>
      <c r="AB177" s="315">
        <v>26516</v>
      </c>
      <c r="AC177" s="345">
        <v>3</v>
      </c>
      <c r="AD177" s="245" t="s">
        <v>2062</v>
      </c>
      <c r="AE177" s="179" t="s">
        <v>2643</v>
      </c>
      <c r="AF177" s="179" t="s">
        <v>2476</v>
      </c>
      <c r="AH177" s="159" t="b">
        <f t="shared" si="93"/>
        <v>1</v>
      </c>
      <c r="AI177" s="1" t="b">
        <f t="shared" si="94"/>
        <v>1</v>
      </c>
      <c r="AJ177" s="1" t="b">
        <f t="shared" si="95"/>
        <v>1</v>
      </c>
      <c r="AK177" s="1" t="b">
        <f t="shared" si="96"/>
        <v>1</v>
      </c>
      <c r="AL177" s="1" t="b">
        <f t="shared" si="97"/>
        <v>1</v>
      </c>
      <c r="AM177" s="1" t="b">
        <f t="shared" si="98"/>
        <v>1</v>
      </c>
      <c r="AN177" s="1" t="b">
        <f t="shared" si="99"/>
        <v>1</v>
      </c>
      <c r="AO177" s="1" t="b">
        <f t="shared" si="100"/>
        <v>1</v>
      </c>
      <c r="AP177" s="1" t="b">
        <f t="shared" si="101"/>
        <v>1</v>
      </c>
      <c r="AQ177" s="1" t="b">
        <f t="shared" si="102"/>
        <v>1</v>
      </c>
      <c r="AS177" s="316" t="s">
        <v>28</v>
      </c>
      <c r="AT177" s="179" t="s">
        <v>26</v>
      </c>
      <c r="AU177" s="179" t="s">
        <v>29</v>
      </c>
      <c r="AV177" s="1" t="s">
        <v>10</v>
      </c>
      <c r="AW177" s="344" t="s">
        <v>1787</v>
      </c>
      <c r="AX177" s="315">
        <v>26516</v>
      </c>
      <c r="AY177" s="345">
        <v>3</v>
      </c>
      <c r="AZ177" s="245" t="s">
        <v>2062</v>
      </c>
      <c r="BA177" s="179" t="s">
        <v>2643</v>
      </c>
      <c r="BB177" s="179" t="s">
        <v>2476</v>
      </c>
    </row>
    <row r="178" spans="1:54" ht="15.75">
      <c r="A178" s="316" t="s">
        <v>669</v>
      </c>
      <c r="B178" s="106" t="s">
        <v>667</v>
      </c>
      <c r="C178" s="106" t="s">
        <v>334</v>
      </c>
      <c r="D178" s="291" t="s">
        <v>10</v>
      </c>
      <c r="E178" s="344" t="s">
        <v>1787</v>
      </c>
      <c r="F178" s="315">
        <v>15201</v>
      </c>
      <c r="G178" s="345">
        <v>4</v>
      </c>
      <c r="H178" s="245" t="s">
        <v>1857</v>
      </c>
      <c r="I178" s="179" t="s">
        <v>2643</v>
      </c>
      <c r="J178" s="179" t="s">
        <v>2577</v>
      </c>
      <c r="K178" s="158">
        <v>178</v>
      </c>
      <c r="L178" s="1" t="b">
        <f t="shared" si="83"/>
        <v>1</v>
      </c>
      <c r="M178" s="1" t="b">
        <f t="shared" si="84"/>
        <v>1</v>
      </c>
      <c r="N178" s="1" t="b">
        <f t="shared" si="85"/>
        <v>1</v>
      </c>
      <c r="O178" s="1" t="b">
        <f t="shared" si="86"/>
        <v>1</v>
      </c>
      <c r="P178" s="1" t="b">
        <f t="shared" si="87"/>
        <v>1</v>
      </c>
      <c r="Q178" s="1" t="b">
        <f t="shared" si="88"/>
        <v>1</v>
      </c>
      <c r="R178" s="1" t="b">
        <f t="shared" si="89"/>
        <v>1</v>
      </c>
      <c r="S178" s="1" t="b">
        <f t="shared" si="90"/>
        <v>1</v>
      </c>
      <c r="T178" s="1" t="b">
        <f t="shared" si="91"/>
        <v>1</v>
      </c>
      <c r="U178" s="1" t="b">
        <f t="shared" si="92"/>
        <v>1</v>
      </c>
      <c r="W178" s="316" t="s">
        <v>669</v>
      </c>
      <c r="X178" s="106" t="s">
        <v>667</v>
      </c>
      <c r="Y178" s="106" t="s">
        <v>334</v>
      </c>
      <c r="Z178" s="291" t="s">
        <v>10</v>
      </c>
      <c r="AA178" s="344" t="s">
        <v>1787</v>
      </c>
      <c r="AB178" s="315">
        <v>15201</v>
      </c>
      <c r="AC178" s="345">
        <v>4</v>
      </c>
      <c r="AD178" s="245" t="s">
        <v>1857</v>
      </c>
      <c r="AE178" s="179" t="s">
        <v>2643</v>
      </c>
      <c r="AF178" s="179" t="s">
        <v>2577</v>
      </c>
      <c r="AH178" s="159" t="b">
        <f t="shared" si="93"/>
        <v>1</v>
      </c>
      <c r="AI178" s="1" t="b">
        <f t="shared" si="94"/>
        <v>1</v>
      </c>
      <c r="AJ178" s="1" t="b">
        <f t="shared" si="95"/>
        <v>1</v>
      </c>
      <c r="AK178" s="1" t="b">
        <f t="shared" si="96"/>
        <v>1</v>
      </c>
      <c r="AL178" s="1" t="b">
        <f t="shared" si="97"/>
        <v>1</v>
      </c>
      <c r="AM178" s="1" t="b">
        <f t="shared" si="98"/>
        <v>1</v>
      </c>
      <c r="AN178" s="1" t="b">
        <f t="shared" si="99"/>
        <v>1</v>
      </c>
      <c r="AO178" s="1" t="b">
        <f t="shared" si="100"/>
        <v>1</v>
      </c>
      <c r="AP178" s="1" t="b">
        <f t="shared" si="101"/>
        <v>1</v>
      </c>
      <c r="AQ178" s="1" t="b">
        <f t="shared" si="102"/>
        <v>1</v>
      </c>
      <c r="AS178" s="316" t="s">
        <v>669</v>
      </c>
      <c r="AT178" s="106" t="s">
        <v>667</v>
      </c>
      <c r="AU178" s="106" t="s">
        <v>334</v>
      </c>
      <c r="AV178" s="291" t="s">
        <v>10</v>
      </c>
      <c r="AW178" s="344" t="s">
        <v>1787</v>
      </c>
      <c r="AX178" s="315">
        <v>15201</v>
      </c>
      <c r="AY178" s="345">
        <v>4</v>
      </c>
      <c r="AZ178" s="245" t="s">
        <v>1857</v>
      </c>
      <c r="BA178" s="179" t="s">
        <v>2643</v>
      </c>
      <c r="BB178" s="179" t="s">
        <v>2577</v>
      </c>
    </row>
    <row r="179" spans="1:54" ht="15.75">
      <c r="A179" s="316" t="s">
        <v>670</v>
      </c>
      <c r="B179" s="106" t="s">
        <v>146</v>
      </c>
      <c r="C179" s="106" t="s">
        <v>362</v>
      </c>
      <c r="D179" s="408" t="s">
        <v>3</v>
      </c>
      <c r="E179" s="344" t="s">
        <v>1787</v>
      </c>
      <c r="F179" s="315">
        <v>18070</v>
      </c>
      <c r="G179" s="345">
        <v>0</v>
      </c>
      <c r="H179" s="245" t="s">
        <v>2062</v>
      </c>
      <c r="I179" s="179" t="s">
        <v>2643</v>
      </c>
      <c r="J179" s="179" t="s">
        <v>2525</v>
      </c>
      <c r="K179" s="158">
        <v>179</v>
      </c>
      <c r="L179" s="1" t="b">
        <f t="shared" si="83"/>
        <v>1</v>
      </c>
      <c r="M179" s="1" t="b">
        <f t="shared" si="84"/>
        <v>1</v>
      </c>
      <c r="N179" s="1" t="b">
        <f t="shared" si="85"/>
        <v>1</v>
      </c>
      <c r="O179" s="1" t="b">
        <f t="shared" si="86"/>
        <v>1</v>
      </c>
      <c r="P179" s="1" t="b">
        <f t="shared" si="87"/>
        <v>1</v>
      </c>
      <c r="Q179" s="1" t="b">
        <f t="shared" si="88"/>
        <v>1</v>
      </c>
      <c r="R179" s="1" t="b">
        <f t="shared" si="89"/>
        <v>1</v>
      </c>
      <c r="S179" s="1" t="b">
        <f t="shared" si="90"/>
        <v>1</v>
      </c>
      <c r="T179" s="1" t="b">
        <f t="shared" si="91"/>
        <v>1</v>
      </c>
      <c r="U179" s="1" t="b">
        <f t="shared" si="92"/>
        <v>1</v>
      </c>
      <c r="W179" s="316" t="s">
        <v>670</v>
      </c>
      <c r="X179" s="106" t="s">
        <v>146</v>
      </c>
      <c r="Y179" s="106" t="s">
        <v>362</v>
      </c>
      <c r="Z179" s="408" t="s">
        <v>3</v>
      </c>
      <c r="AA179" s="344" t="s">
        <v>1787</v>
      </c>
      <c r="AB179" s="315">
        <v>18070</v>
      </c>
      <c r="AC179" s="345">
        <v>0</v>
      </c>
      <c r="AD179" s="245" t="s">
        <v>2062</v>
      </c>
      <c r="AE179" s="179" t="s">
        <v>2643</v>
      </c>
      <c r="AF179" s="179" t="s">
        <v>2525</v>
      </c>
      <c r="AH179" s="159" t="b">
        <f t="shared" si="93"/>
        <v>1</v>
      </c>
      <c r="AI179" s="1" t="b">
        <f t="shared" si="94"/>
        <v>1</v>
      </c>
      <c r="AJ179" s="1" t="b">
        <f t="shared" si="95"/>
        <v>1</v>
      </c>
      <c r="AK179" s="1" t="b">
        <f t="shared" si="96"/>
        <v>1</v>
      </c>
      <c r="AL179" s="1" t="b">
        <f t="shared" si="97"/>
        <v>1</v>
      </c>
      <c r="AM179" s="1" t="b">
        <f t="shared" si="98"/>
        <v>1</v>
      </c>
      <c r="AN179" s="1" t="b">
        <f t="shared" si="99"/>
        <v>1</v>
      </c>
      <c r="AO179" s="1" t="b">
        <f t="shared" si="100"/>
        <v>1</v>
      </c>
      <c r="AP179" s="1" t="b">
        <f t="shared" si="101"/>
        <v>1</v>
      </c>
      <c r="AQ179" s="1" t="b">
        <f t="shared" si="102"/>
        <v>1</v>
      </c>
      <c r="AS179" s="316" t="s">
        <v>670</v>
      </c>
      <c r="AT179" s="106" t="s">
        <v>146</v>
      </c>
      <c r="AU179" s="106" t="s">
        <v>362</v>
      </c>
      <c r="AV179" s="408" t="s">
        <v>3</v>
      </c>
      <c r="AW179" s="344" t="s">
        <v>1787</v>
      </c>
      <c r="AX179" s="315">
        <v>18070</v>
      </c>
      <c r="AY179" s="345">
        <v>0</v>
      </c>
      <c r="AZ179" s="245" t="s">
        <v>2062</v>
      </c>
      <c r="BA179" s="179" t="s">
        <v>2643</v>
      </c>
      <c r="BB179" s="179" t="s">
        <v>2525</v>
      </c>
    </row>
    <row r="180" spans="1:54" ht="15.75">
      <c r="A180" s="316" t="s">
        <v>1493</v>
      </c>
      <c r="B180" s="179" t="s">
        <v>1897</v>
      </c>
      <c r="C180" s="108" t="s">
        <v>1357</v>
      </c>
      <c r="D180" s="409" t="s">
        <v>10</v>
      </c>
      <c r="E180" s="344" t="s">
        <v>1787</v>
      </c>
      <c r="F180" s="315">
        <v>18579</v>
      </c>
      <c r="G180" s="345">
        <v>9</v>
      </c>
      <c r="H180" s="245" t="s">
        <v>1858</v>
      </c>
      <c r="I180" s="179" t="s">
        <v>2643</v>
      </c>
      <c r="J180" s="179" t="s">
        <v>2525</v>
      </c>
      <c r="K180" s="158">
        <v>180</v>
      </c>
      <c r="L180" s="1" t="b">
        <f t="shared" si="83"/>
        <v>1</v>
      </c>
      <c r="M180" s="1" t="b">
        <f t="shared" si="84"/>
        <v>1</v>
      </c>
      <c r="N180" s="1" t="b">
        <f t="shared" si="85"/>
        <v>1</v>
      </c>
      <c r="O180" s="1" t="b">
        <f t="shared" si="86"/>
        <v>1</v>
      </c>
      <c r="P180" s="1" t="b">
        <f t="shared" si="87"/>
        <v>1</v>
      </c>
      <c r="Q180" s="1" t="b">
        <f t="shared" si="88"/>
        <v>1</v>
      </c>
      <c r="R180" s="1" t="b">
        <f t="shared" si="89"/>
        <v>1</v>
      </c>
      <c r="S180" s="1" t="b">
        <f t="shared" si="90"/>
        <v>1</v>
      </c>
      <c r="T180" s="1" t="b">
        <f t="shared" si="91"/>
        <v>1</v>
      </c>
      <c r="U180" s="1" t="b">
        <f t="shared" si="92"/>
        <v>1</v>
      </c>
      <c r="W180" s="316" t="s">
        <v>1493</v>
      </c>
      <c r="X180" s="179" t="s">
        <v>1897</v>
      </c>
      <c r="Y180" s="108" t="s">
        <v>1357</v>
      </c>
      <c r="Z180" s="409" t="s">
        <v>10</v>
      </c>
      <c r="AA180" s="344" t="s">
        <v>1787</v>
      </c>
      <c r="AB180" s="315">
        <v>18579</v>
      </c>
      <c r="AC180" s="345">
        <v>9</v>
      </c>
      <c r="AD180" s="245" t="s">
        <v>1858</v>
      </c>
      <c r="AE180" s="179" t="s">
        <v>2643</v>
      </c>
      <c r="AF180" s="179" t="s">
        <v>2525</v>
      </c>
      <c r="AH180" s="159" t="b">
        <f t="shared" si="93"/>
        <v>1</v>
      </c>
      <c r="AI180" s="1" t="b">
        <f t="shared" si="94"/>
        <v>1</v>
      </c>
      <c r="AJ180" s="1" t="b">
        <f t="shared" si="95"/>
        <v>1</v>
      </c>
      <c r="AK180" s="1" t="b">
        <f t="shared" si="96"/>
        <v>1</v>
      </c>
      <c r="AL180" s="1" t="b">
        <f t="shared" si="97"/>
        <v>1</v>
      </c>
      <c r="AM180" s="1" t="b">
        <f t="shared" si="98"/>
        <v>1</v>
      </c>
      <c r="AN180" s="1" t="b">
        <f t="shared" si="99"/>
        <v>1</v>
      </c>
      <c r="AO180" s="1" t="b">
        <f t="shared" si="100"/>
        <v>1</v>
      </c>
      <c r="AP180" s="1" t="b">
        <f t="shared" si="101"/>
        <v>1</v>
      </c>
      <c r="AQ180" s="1" t="b">
        <f t="shared" si="102"/>
        <v>1</v>
      </c>
      <c r="AS180" s="316" t="s">
        <v>1493</v>
      </c>
      <c r="AT180" s="179" t="s">
        <v>1897</v>
      </c>
      <c r="AU180" s="108" t="s">
        <v>1357</v>
      </c>
      <c r="AV180" s="409" t="s">
        <v>10</v>
      </c>
      <c r="AW180" s="344" t="s">
        <v>1787</v>
      </c>
      <c r="AX180" s="315">
        <v>18579</v>
      </c>
      <c r="AY180" s="345">
        <v>9</v>
      </c>
      <c r="AZ180" s="245" t="s">
        <v>1858</v>
      </c>
      <c r="BA180" s="179" t="s">
        <v>2643</v>
      </c>
      <c r="BB180" s="179" t="s">
        <v>2525</v>
      </c>
    </row>
    <row r="181" spans="1:54" ht="15.75">
      <c r="A181" s="316" t="s">
        <v>1501</v>
      </c>
      <c r="B181" s="179" t="s">
        <v>2018</v>
      </c>
      <c r="C181" s="108" t="s">
        <v>1003</v>
      </c>
      <c r="D181" s="409" t="s">
        <v>3</v>
      </c>
      <c r="E181" s="344" t="s">
        <v>1787</v>
      </c>
      <c r="F181" s="315">
        <v>21219</v>
      </c>
      <c r="G181" s="345">
        <v>10</v>
      </c>
      <c r="H181" s="245" t="s">
        <v>1859</v>
      </c>
      <c r="I181" s="179" t="s">
        <v>2643</v>
      </c>
      <c r="J181" s="179" t="s">
        <v>2476</v>
      </c>
      <c r="K181" s="158">
        <v>181</v>
      </c>
      <c r="L181" s="1" t="b">
        <f t="shared" si="83"/>
        <v>1</v>
      </c>
      <c r="M181" s="1" t="b">
        <f t="shared" si="84"/>
        <v>1</v>
      </c>
      <c r="N181" s="1" t="b">
        <f t="shared" si="85"/>
        <v>1</v>
      </c>
      <c r="O181" s="1" t="b">
        <f t="shared" si="86"/>
        <v>1</v>
      </c>
      <c r="P181" s="1" t="b">
        <f t="shared" si="87"/>
        <v>1</v>
      </c>
      <c r="Q181" s="1" t="b">
        <f t="shared" si="88"/>
        <v>1</v>
      </c>
      <c r="R181" s="1" t="b">
        <f t="shared" si="89"/>
        <v>1</v>
      </c>
      <c r="S181" s="1" t="b">
        <f t="shared" si="90"/>
        <v>1</v>
      </c>
      <c r="T181" s="1" t="b">
        <f t="shared" si="91"/>
        <v>1</v>
      </c>
      <c r="U181" s="1" t="b">
        <f t="shared" si="92"/>
        <v>1</v>
      </c>
      <c r="W181" s="316" t="s">
        <v>1501</v>
      </c>
      <c r="X181" s="179" t="s">
        <v>2018</v>
      </c>
      <c r="Y181" s="108" t="s">
        <v>1003</v>
      </c>
      <c r="Z181" s="409" t="s">
        <v>3</v>
      </c>
      <c r="AA181" s="344" t="s">
        <v>1787</v>
      </c>
      <c r="AB181" s="315">
        <v>21219</v>
      </c>
      <c r="AC181" s="345">
        <v>10</v>
      </c>
      <c r="AD181" s="245" t="s">
        <v>1859</v>
      </c>
      <c r="AE181" s="179" t="s">
        <v>2643</v>
      </c>
      <c r="AF181" s="179" t="s">
        <v>2476</v>
      </c>
      <c r="AH181" s="159" t="b">
        <f t="shared" si="93"/>
        <v>1</v>
      </c>
      <c r="AI181" s="1" t="b">
        <f t="shared" si="94"/>
        <v>1</v>
      </c>
      <c r="AJ181" s="1" t="b">
        <f t="shared" si="95"/>
        <v>1</v>
      </c>
      <c r="AK181" s="1" t="b">
        <f t="shared" si="96"/>
        <v>1</v>
      </c>
      <c r="AL181" s="1" t="b">
        <f t="shared" si="97"/>
        <v>1</v>
      </c>
      <c r="AM181" s="1" t="b">
        <f t="shared" si="98"/>
        <v>1</v>
      </c>
      <c r="AN181" s="1" t="b">
        <f t="shared" si="99"/>
        <v>1</v>
      </c>
      <c r="AO181" s="1" t="b">
        <f t="shared" si="100"/>
        <v>1</v>
      </c>
      <c r="AP181" s="1" t="b">
        <f t="shared" si="101"/>
        <v>1</v>
      </c>
      <c r="AQ181" s="1" t="b">
        <f t="shared" si="102"/>
        <v>1</v>
      </c>
      <c r="AS181" s="316" t="s">
        <v>1501</v>
      </c>
      <c r="AT181" s="179" t="s">
        <v>2018</v>
      </c>
      <c r="AU181" s="108" t="s">
        <v>1003</v>
      </c>
      <c r="AV181" s="409" t="s">
        <v>3</v>
      </c>
      <c r="AW181" s="344" t="s">
        <v>1787</v>
      </c>
      <c r="AX181" s="315">
        <v>21219</v>
      </c>
      <c r="AY181" s="345">
        <v>10</v>
      </c>
      <c r="AZ181" s="245" t="s">
        <v>1859</v>
      </c>
      <c r="BA181" s="179" t="s">
        <v>2643</v>
      </c>
      <c r="BB181" s="179" t="s">
        <v>2476</v>
      </c>
    </row>
    <row r="182" spans="1:54" ht="15.75">
      <c r="A182" s="316" t="s">
        <v>1539</v>
      </c>
      <c r="B182" s="106" t="s">
        <v>683</v>
      </c>
      <c r="C182" s="106" t="s">
        <v>1706</v>
      </c>
      <c r="D182" s="408" t="s">
        <v>3</v>
      </c>
      <c r="E182" s="344" t="s">
        <v>1787</v>
      </c>
      <c r="F182" s="315">
        <v>25717</v>
      </c>
      <c r="G182" s="345">
        <v>3</v>
      </c>
      <c r="H182" s="245" t="s">
        <v>2062</v>
      </c>
      <c r="I182" s="179" t="s">
        <v>2643</v>
      </c>
      <c r="J182" s="179" t="s">
        <v>2476</v>
      </c>
      <c r="K182" s="158">
        <v>182</v>
      </c>
      <c r="L182" s="1" t="b">
        <f t="shared" si="83"/>
        <v>1</v>
      </c>
      <c r="M182" s="1" t="b">
        <f t="shared" si="84"/>
        <v>1</v>
      </c>
      <c r="N182" s="1" t="b">
        <f t="shared" si="85"/>
        <v>1</v>
      </c>
      <c r="O182" s="1" t="b">
        <f t="shared" si="86"/>
        <v>1</v>
      </c>
      <c r="P182" s="1" t="b">
        <f t="shared" si="87"/>
        <v>1</v>
      </c>
      <c r="Q182" s="1" t="b">
        <f t="shared" si="88"/>
        <v>1</v>
      </c>
      <c r="R182" s="1" t="b">
        <f t="shared" si="89"/>
        <v>1</v>
      </c>
      <c r="S182" s="1" t="b">
        <f t="shared" si="90"/>
        <v>1</v>
      </c>
      <c r="T182" s="1" t="b">
        <f t="shared" si="91"/>
        <v>1</v>
      </c>
      <c r="U182" s="1" t="b">
        <f t="shared" si="92"/>
        <v>1</v>
      </c>
      <c r="W182" s="316" t="s">
        <v>1539</v>
      </c>
      <c r="X182" s="106" t="s">
        <v>683</v>
      </c>
      <c r="Y182" s="106" t="s">
        <v>1706</v>
      </c>
      <c r="Z182" s="408" t="s">
        <v>3</v>
      </c>
      <c r="AA182" s="344" t="s">
        <v>1787</v>
      </c>
      <c r="AB182" s="315">
        <v>25717</v>
      </c>
      <c r="AC182" s="345">
        <v>3</v>
      </c>
      <c r="AD182" s="245" t="s">
        <v>2062</v>
      </c>
      <c r="AE182" s="179" t="s">
        <v>2643</v>
      </c>
      <c r="AF182" s="179" t="s">
        <v>2476</v>
      </c>
      <c r="AH182" s="159" t="b">
        <f t="shared" si="93"/>
        <v>1</v>
      </c>
      <c r="AI182" s="1" t="b">
        <f t="shared" si="94"/>
        <v>1</v>
      </c>
      <c r="AJ182" s="1" t="b">
        <f t="shared" si="95"/>
        <v>1</v>
      </c>
      <c r="AK182" s="1" t="b">
        <f t="shared" si="96"/>
        <v>1</v>
      </c>
      <c r="AL182" s="1" t="b">
        <f t="shared" si="97"/>
        <v>1</v>
      </c>
      <c r="AM182" s="1" t="b">
        <f t="shared" si="98"/>
        <v>1</v>
      </c>
      <c r="AN182" s="1" t="b">
        <f t="shared" si="99"/>
        <v>1</v>
      </c>
      <c r="AO182" s="1" t="b">
        <f t="shared" si="100"/>
        <v>1</v>
      </c>
      <c r="AP182" s="1" t="b">
        <f t="shared" si="101"/>
        <v>1</v>
      </c>
      <c r="AQ182" s="1" t="b">
        <f t="shared" si="102"/>
        <v>1</v>
      </c>
      <c r="AS182" s="316" t="s">
        <v>1539</v>
      </c>
      <c r="AT182" s="106" t="s">
        <v>683</v>
      </c>
      <c r="AU182" s="106" t="s">
        <v>1706</v>
      </c>
      <c r="AV182" s="408" t="s">
        <v>3</v>
      </c>
      <c r="AW182" s="344" t="s">
        <v>1787</v>
      </c>
      <c r="AX182" s="315">
        <v>25717</v>
      </c>
      <c r="AY182" s="345">
        <v>3</v>
      </c>
      <c r="AZ182" s="245" t="s">
        <v>2062</v>
      </c>
      <c r="BA182" s="179" t="s">
        <v>2643</v>
      </c>
      <c r="BB182" s="179" t="s">
        <v>2476</v>
      </c>
    </row>
    <row r="183" spans="1:54" ht="15.75">
      <c r="A183" s="316" t="s">
        <v>1546</v>
      </c>
      <c r="B183" s="106" t="s">
        <v>1708</v>
      </c>
      <c r="C183" s="106" t="s">
        <v>1709</v>
      </c>
      <c r="D183" s="408" t="s">
        <v>3</v>
      </c>
      <c r="E183" s="344" t="s">
        <v>1787</v>
      </c>
      <c r="F183" s="315">
        <v>16175</v>
      </c>
      <c r="G183" s="345">
        <v>8</v>
      </c>
      <c r="H183" s="245" t="s">
        <v>1858</v>
      </c>
      <c r="I183" s="179" t="s">
        <v>2643</v>
      </c>
      <c r="J183" s="179" t="s">
        <v>2525</v>
      </c>
      <c r="K183" s="158">
        <v>183</v>
      </c>
      <c r="L183" s="1" t="b">
        <f t="shared" si="83"/>
        <v>1</v>
      </c>
      <c r="M183" s="1" t="b">
        <f t="shared" si="84"/>
        <v>1</v>
      </c>
      <c r="N183" s="1" t="b">
        <f t="shared" si="85"/>
        <v>1</v>
      </c>
      <c r="O183" s="1" t="b">
        <f t="shared" si="86"/>
        <v>1</v>
      </c>
      <c r="P183" s="1" t="b">
        <f t="shared" si="87"/>
        <v>1</v>
      </c>
      <c r="Q183" s="1" t="b">
        <f t="shared" si="88"/>
        <v>1</v>
      </c>
      <c r="R183" s="1" t="b">
        <f t="shared" si="89"/>
        <v>1</v>
      </c>
      <c r="S183" s="1" t="b">
        <f t="shared" si="90"/>
        <v>1</v>
      </c>
      <c r="T183" s="1" t="b">
        <f t="shared" si="91"/>
        <v>1</v>
      </c>
      <c r="U183" s="1" t="b">
        <f t="shared" si="92"/>
        <v>1</v>
      </c>
      <c r="W183" s="316" t="s">
        <v>1546</v>
      </c>
      <c r="X183" s="106" t="s">
        <v>1708</v>
      </c>
      <c r="Y183" s="106" t="s">
        <v>1709</v>
      </c>
      <c r="Z183" s="408" t="s">
        <v>3</v>
      </c>
      <c r="AA183" s="344" t="s">
        <v>1787</v>
      </c>
      <c r="AB183" s="315">
        <v>16175</v>
      </c>
      <c r="AC183" s="345">
        <v>8</v>
      </c>
      <c r="AD183" s="245" t="s">
        <v>1858</v>
      </c>
      <c r="AE183" s="179" t="s">
        <v>2643</v>
      </c>
      <c r="AF183" s="179" t="s">
        <v>2525</v>
      </c>
      <c r="AH183" s="159" t="b">
        <f t="shared" si="93"/>
        <v>1</v>
      </c>
      <c r="AI183" s="1" t="b">
        <f t="shared" si="94"/>
        <v>1</v>
      </c>
      <c r="AJ183" s="1" t="b">
        <f t="shared" si="95"/>
        <v>1</v>
      </c>
      <c r="AK183" s="1" t="b">
        <f t="shared" si="96"/>
        <v>1</v>
      </c>
      <c r="AL183" s="1" t="b">
        <f t="shared" si="97"/>
        <v>1</v>
      </c>
      <c r="AM183" s="1" t="b">
        <f t="shared" si="98"/>
        <v>1</v>
      </c>
      <c r="AN183" s="1" t="b">
        <f t="shared" si="99"/>
        <v>1</v>
      </c>
      <c r="AO183" s="1" t="b">
        <f t="shared" si="100"/>
        <v>1</v>
      </c>
      <c r="AP183" s="1" t="b">
        <f t="shared" si="101"/>
        <v>1</v>
      </c>
      <c r="AQ183" s="1" t="b">
        <f t="shared" si="102"/>
        <v>1</v>
      </c>
      <c r="AS183" s="316" t="s">
        <v>1546</v>
      </c>
      <c r="AT183" s="106" t="s">
        <v>1708</v>
      </c>
      <c r="AU183" s="106" t="s">
        <v>1709</v>
      </c>
      <c r="AV183" s="408" t="s">
        <v>3</v>
      </c>
      <c r="AW183" s="344" t="s">
        <v>1787</v>
      </c>
      <c r="AX183" s="315">
        <v>16175</v>
      </c>
      <c r="AY183" s="345">
        <v>8</v>
      </c>
      <c r="AZ183" s="245" t="s">
        <v>1858</v>
      </c>
      <c r="BA183" s="179" t="s">
        <v>2643</v>
      </c>
      <c r="BB183" s="179" t="s">
        <v>2525</v>
      </c>
    </row>
    <row r="184" spans="1:54" ht="15.75">
      <c r="A184" s="316" t="s">
        <v>697</v>
      </c>
      <c r="B184" s="106" t="s">
        <v>695</v>
      </c>
      <c r="C184" s="106" t="s">
        <v>441</v>
      </c>
      <c r="D184" s="408" t="s">
        <v>3</v>
      </c>
      <c r="E184" s="344" t="s">
        <v>1787</v>
      </c>
      <c r="F184" s="315">
        <v>24451</v>
      </c>
      <c r="G184" s="345">
        <v>2</v>
      </c>
      <c r="H184" s="245" t="s">
        <v>2062</v>
      </c>
      <c r="I184" s="179" t="s">
        <v>2643</v>
      </c>
      <c r="J184" s="179" t="s">
        <v>2476</v>
      </c>
      <c r="K184" s="158">
        <v>184</v>
      </c>
      <c r="L184" s="1" t="b">
        <f t="shared" si="83"/>
        <v>1</v>
      </c>
      <c r="M184" s="1" t="b">
        <f t="shared" si="84"/>
        <v>1</v>
      </c>
      <c r="N184" s="1" t="b">
        <f t="shared" si="85"/>
        <v>1</v>
      </c>
      <c r="O184" s="1" t="b">
        <f t="shared" si="86"/>
        <v>1</v>
      </c>
      <c r="P184" s="1" t="b">
        <f t="shared" si="87"/>
        <v>1</v>
      </c>
      <c r="Q184" s="1" t="b">
        <f t="shared" si="88"/>
        <v>1</v>
      </c>
      <c r="R184" s="1" t="b">
        <f t="shared" si="89"/>
        <v>1</v>
      </c>
      <c r="S184" s="1" t="b">
        <f t="shared" si="90"/>
        <v>1</v>
      </c>
      <c r="T184" s="1" t="b">
        <f t="shared" si="91"/>
        <v>1</v>
      </c>
      <c r="U184" s="1" t="b">
        <f t="shared" si="92"/>
        <v>1</v>
      </c>
      <c r="W184" s="316" t="s">
        <v>697</v>
      </c>
      <c r="X184" s="106" t="s">
        <v>695</v>
      </c>
      <c r="Y184" s="106" t="s">
        <v>441</v>
      </c>
      <c r="Z184" s="408" t="s">
        <v>3</v>
      </c>
      <c r="AA184" s="344" t="s">
        <v>1787</v>
      </c>
      <c r="AB184" s="315">
        <v>24451</v>
      </c>
      <c r="AC184" s="345">
        <v>2</v>
      </c>
      <c r="AD184" s="245" t="s">
        <v>2062</v>
      </c>
      <c r="AE184" s="179" t="s">
        <v>2643</v>
      </c>
      <c r="AF184" s="179" t="s">
        <v>2476</v>
      </c>
      <c r="AH184" s="159" t="b">
        <f t="shared" si="93"/>
        <v>1</v>
      </c>
      <c r="AI184" s="1" t="b">
        <f t="shared" si="94"/>
        <v>1</v>
      </c>
      <c r="AJ184" s="1" t="b">
        <f t="shared" si="95"/>
        <v>1</v>
      </c>
      <c r="AK184" s="1" t="b">
        <f t="shared" si="96"/>
        <v>1</v>
      </c>
      <c r="AL184" s="1" t="b">
        <f t="shared" si="97"/>
        <v>1</v>
      </c>
      <c r="AM184" s="1" t="b">
        <f t="shared" si="98"/>
        <v>1</v>
      </c>
      <c r="AN184" s="1" t="b">
        <f t="shared" si="99"/>
        <v>1</v>
      </c>
      <c r="AO184" s="1" t="b">
        <f t="shared" si="100"/>
        <v>1</v>
      </c>
      <c r="AP184" s="1" t="b">
        <f t="shared" si="101"/>
        <v>1</v>
      </c>
      <c r="AQ184" s="1" t="b">
        <f t="shared" si="102"/>
        <v>1</v>
      </c>
      <c r="AS184" s="316" t="s">
        <v>697</v>
      </c>
      <c r="AT184" s="106" t="s">
        <v>695</v>
      </c>
      <c r="AU184" s="106" t="s">
        <v>441</v>
      </c>
      <c r="AV184" s="408" t="s">
        <v>3</v>
      </c>
      <c r="AW184" s="344" t="s">
        <v>1787</v>
      </c>
      <c r="AX184" s="315">
        <v>24451</v>
      </c>
      <c r="AY184" s="345">
        <v>2</v>
      </c>
      <c r="AZ184" s="245" t="s">
        <v>2062</v>
      </c>
      <c r="BA184" s="179" t="s">
        <v>2643</v>
      </c>
      <c r="BB184" s="179" t="s">
        <v>2476</v>
      </c>
    </row>
    <row r="185" spans="1:54" ht="15.75">
      <c r="A185" s="316" t="s">
        <v>698</v>
      </c>
      <c r="B185" s="106" t="s">
        <v>695</v>
      </c>
      <c r="C185" s="106" t="s">
        <v>699</v>
      </c>
      <c r="D185" s="408" t="s">
        <v>10</v>
      </c>
      <c r="E185" s="344" t="s">
        <v>1787</v>
      </c>
      <c r="F185" s="315">
        <v>23722</v>
      </c>
      <c r="G185" s="345">
        <v>4</v>
      </c>
      <c r="H185" s="245" t="s">
        <v>1857</v>
      </c>
      <c r="I185" s="179" t="s">
        <v>2643</v>
      </c>
      <c r="J185" s="179" t="s">
        <v>2476</v>
      </c>
      <c r="K185" s="158">
        <v>185</v>
      </c>
      <c r="L185" s="1" t="b">
        <f t="shared" si="83"/>
        <v>1</v>
      </c>
      <c r="M185" s="1" t="b">
        <f t="shared" si="84"/>
        <v>1</v>
      </c>
      <c r="N185" s="1" t="b">
        <f t="shared" si="85"/>
        <v>1</v>
      </c>
      <c r="O185" s="1" t="b">
        <f t="shared" si="86"/>
        <v>1</v>
      </c>
      <c r="P185" s="1" t="b">
        <f t="shared" si="87"/>
        <v>1</v>
      </c>
      <c r="Q185" s="1" t="b">
        <f t="shared" si="88"/>
        <v>1</v>
      </c>
      <c r="R185" s="1" t="b">
        <f t="shared" si="89"/>
        <v>1</v>
      </c>
      <c r="S185" s="1" t="b">
        <f t="shared" si="90"/>
        <v>1</v>
      </c>
      <c r="T185" s="1" t="b">
        <f t="shared" si="91"/>
        <v>1</v>
      </c>
      <c r="U185" s="1" t="b">
        <f t="shared" si="92"/>
        <v>1</v>
      </c>
      <c r="W185" s="316" t="s">
        <v>698</v>
      </c>
      <c r="X185" s="106" t="s">
        <v>695</v>
      </c>
      <c r="Y185" s="106" t="s">
        <v>699</v>
      </c>
      <c r="Z185" s="408" t="s">
        <v>10</v>
      </c>
      <c r="AA185" s="344" t="s">
        <v>1787</v>
      </c>
      <c r="AB185" s="315">
        <v>23722</v>
      </c>
      <c r="AC185" s="345">
        <v>4</v>
      </c>
      <c r="AD185" s="245" t="s">
        <v>1857</v>
      </c>
      <c r="AE185" s="179" t="s">
        <v>2643</v>
      </c>
      <c r="AF185" s="179" t="s">
        <v>2476</v>
      </c>
      <c r="AH185" s="159" t="b">
        <f t="shared" si="93"/>
        <v>1</v>
      </c>
      <c r="AI185" s="1" t="b">
        <f t="shared" si="94"/>
        <v>1</v>
      </c>
      <c r="AJ185" s="1" t="b">
        <f t="shared" si="95"/>
        <v>1</v>
      </c>
      <c r="AK185" s="1" t="b">
        <f t="shared" si="96"/>
        <v>1</v>
      </c>
      <c r="AL185" s="1" t="b">
        <f t="shared" si="97"/>
        <v>1</v>
      </c>
      <c r="AM185" s="1" t="b">
        <f t="shared" si="98"/>
        <v>1</v>
      </c>
      <c r="AN185" s="1" t="b">
        <f t="shared" si="99"/>
        <v>1</v>
      </c>
      <c r="AO185" s="1" t="b">
        <f t="shared" si="100"/>
        <v>1</v>
      </c>
      <c r="AP185" s="1" t="b">
        <f t="shared" si="101"/>
        <v>1</v>
      </c>
      <c r="AQ185" s="1" t="b">
        <f t="shared" si="102"/>
        <v>1</v>
      </c>
      <c r="AS185" s="316" t="s">
        <v>698</v>
      </c>
      <c r="AT185" s="106" t="s">
        <v>695</v>
      </c>
      <c r="AU185" s="106" t="s">
        <v>699</v>
      </c>
      <c r="AV185" s="408" t="s">
        <v>10</v>
      </c>
      <c r="AW185" s="344" t="s">
        <v>1787</v>
      </c>
      <c r="AX185" s="315">
        <v>23722</v>
      </c>
      <c r="AY185" s="345">
        <v>4</v>
      </c>
      <c r="AZ185" s="245" t="s">
        <v>1857</v>
      </c>
      <c r="BA185" s="179" t="s">
        <v>2643</v>
      </c>
      <c r="BB185" s="179" t="s">
        <v>2476</v>
      </c>
    </row>
    <row r="186" spans="1:54" ht="15.75">
      <c r="A186" s="316" t="s">
        <v>679</v>
      </c>
      <c r="B186" s="106" t="s">
        <v>680</v>
      </c>
      <c r="C186" s="106" t="s">
        <v>43</v>
      </c>
      <c r="D186" s="408" t="s">
        <v>3</v>
      </c>
      <c r="E186" s="344" t="s">
        <v>1787</v>
      </c>
      <c r="F186" s="315">
        <v>14981</v>
      </c>
      <c r="G186" s="345">
        <v>5</v>
      </c>
      <c r="H186" s="245" t="s">
        <v>1857</v>
      </c>
      <c r="I186" s="179" t="s">
        <v>2643</v>
      </c>
      <c r="J186" s="179" t="s">
        <v>2577</v>
      </c>
      <c r="K186" s="158">
        <v>186</v>
      </c>
      <c r="L186" s="1" t="b">
        <f t="shared" si="83"/>
        <v>1</v>
      </c>
      <c r="M186" s="1" t="b">
        <f t="shared" si="84"/>
        <v>1</v>
      </c>
      <c r="N186" s="1" t="b">
        <f t="shared" si="85"/>
        <v>1</v>
      </c>
      <c r="O186" s="1" t="b">
        <f t="shared" si="86"/>
        <v>1</v>
      </c>
      <c r="P186" s="1" t="b">
        <f t="shared" si="87"/>
        <v>1</v>
      </c>
      <c r="Q186" s="1" t="b">
        <f t="shared" si="88"/>
        <v>1</v>
      </c>
      <c r="R186" s="1" t="b">
        <f t="shared" si="89"/>
        <v>1</v>
      </c>
      <c r="S186" s="1" t="b">
        <f t="shared" si="90"/>
        <v>1</v>
      </c>
      <c r="T186" s="1" t="b">
        <f t="shared" si="91"/>
        <v>1</v>
      </c>
      <c r="U186" s="1" t="b">
        <f t="shared" si="92"/>
        <v>1</v>
      </c>
      <c r="W186" s="316" t="s">
        <v>679</v>
      </c>
      <c r="X186" s="106" t="s">
        <v>680</v>
      </c>
      <c r="Y186" s="106" t="s">
        <v>43</v>
      </c>
      <c r="Z186" s="408" t="s">
        <v>3</v>
      </c>
      <c r="AA186" s="344" t="s">
        <v>1787</v>
      </c>
      <c r="AB186" s="315">
        <v>14981</v>
      </c>
      <c r="AC186" s="345">
        <v>5</v>
      </c>
      <c r="AD186" s="245" t="s">
        <v>1857</v>
      </c>
      <c r="AE186" s="179" t="s">
        <v>2643</v>
      </c>
      <c r="AF186" s="179" t="s">
        <v>2577</v>
      </c>
      <c r="AH186" s="159" t="b">
        <f t="shared" si="93"/>
        <v>1</v>
      </c>
      <c r="AI186" s="1" t="b">
        <f t="shared" si="94"/>
        <v>1</v>
      </c>
      <c r="AJ186" s="1" t="b">
        <f t="shared" si="95"/>
        <v>1</v>
      </c>
      <c r="AK186" s="1" t="b">
        <f t="shared" si="96"/>
        <v>1</v>
      </c>
      <c r="AL186" s="1" t="b">
        <f t="shared" si="97"/>
        <v>1</v>
      </c>
      <c r="AM186" s="1" t="b">
        <f t="shared" si="98"/>
        <v>1</v>
      </c>
      <c r="AN186" s="1" t="b">
        <f t="shared" si="99"/>
        <v>1</v>
      </c>
      <c r="AO186" s="1" t="b">
        <f t="shared" si="100"/>
        <v>1</v>
      </c>
      <c r="AP186" s="1" t="b">
        <f t="shared" si="101"/>
        <v>1</v>
      </c>
      <c r="AQ186" s="1" t="b">
        <f t="shared" si="102"/>
        <v>1</v>
      </c>
      <c r="AS186" s="316" t="s">
        <v>679</v>
      </c>
      <c r="AT186" s="106" t="s">
        <v>680</v>
      </c>
      <c r="AU186" s="106" t="s">
        <v>43</v>
      </c>
      <c r="AV186" s="408" t="s">
        <v>3</v>
      </c>
      <c r="AW186" s="344" t="s">
        <v>1787</v>
      </c>
      <c r="AX186" s="315">
        <v>14981</v>
      </c>
      <c r="AY186" s="345">
        <v>5</v>
      </c>
      <c r="AZ186" s="245" t="s">
        <v>1857</v>
      </c>
      <c r="BA186" s="179" t="s">
        <v>2643</v>
      </c>
      <c r="BB186" s="179" t="s">
        <v>2577</v>
      </c>
    </row>
    <row r="187" spans="1:54" ht="15.75">
      <c r="A187" s="316" t="s">
        <v>684</v>
      </c>
      <c r="B187" s="106" t="s">
        <v>685</v>
      </c>
      <c r="C187" s="106" t="s">
        <v>686</v>
      </c>
      <c r="D187" s="408" t="s">
        <v>3</v>
      </c>
      <c r="E187" s="344" t="s">
        <v>1787</v>
      </c>
      <c r="F187" s="315">
        <v>19664</v>
      </c>
      <c r="G187" s="345">
        <v>6</v>
      </c>
      <c r="H187" s="245" t="s">
        <v>1857</v>
      </c>
      <c r="I187" s="179" t="s">
        <v>2643</v>
      </c>
      <c r="J187" s="179" t="s">
        <v>2476</v>
      </c>
      <c r="K187" s="158">
        <v>187</v>
      </c>
      <c r="L187" s="1" t="b">
        <f t="shared" si="83"/>
        <v>1</v>
      </c>
      <c r="M187" s="1" t="b">
        <f t="shared" si="84"/>
        <v>1</v>
      </c>
      <c r="N187" s="1" t="b">
        <f t="shared" si="85"/>
        <v>1</v>
      </c>
      <c r="O187" s="1" t="b">
        <f t="shared" si="86"/>
        <v>1</v>
      </c>
      <c r="P187" s="1" t="b">
        <f t="shared" si="87"/>
        <v>1</v>
      </c>
      <c r="Q187" s="1" t="b">
        <f t="shared" si="88"/>
        <v>1</v>
      </c>
      <c r="R187" s="1" t="b">
        <f t="shared" si="89"/>
        <v>1</v>
      </c>
      <c r="S187" s="1" t="b">
        <f t="shared" si="90"/>
        <v>1</v>
      </c>
      <c r="T187" s="1" t="b">
        <f t="shared" si="91"/>
        <v>1</v>
      </c>
      <c r="U187" s="1" t="b">
        <f t="shared" si="92"/>
        <v>1</v>
      </c>
      <c r="W187" s="316" t="s">
        <v>684</v>
      </c>
      <c r="X187" s="106" t="s">
        <v>685</v>
      </c>
      <c r="Y187" s="106" t="s">
        <v>686</v>
      </c>
      <c r="Z187" s="408" t="s">
        <v>3</v>
      </c>
      <c r="AA187" s="344" t="s">
        <v>1787</v>
      </c>
      <c r="AB187" s="315">
        <v>19664</v>
      </c>
      <c r="AC187" s="345">
        <v>6</v>
      </c>
      <c r="AD187" s="245" t="s">
        <v>1857</v>
      </c>
      <c r="AE187" s="179" t="s">
        <v>2643</v>
      </c>
      <c r="AF187" s="179" t="s">
        <v>2476</v>
      </c>
      <c r="AH187" s="159" t="b">
        <f t="shared" si="93"/>
        <v>1</v>
      </c>
      <c r="AI187" s="1" t="b">
        <f t="shared" si="94"/>
        <v>1</v>
      </c>
      <c r="AJ187" s="1" t="b">
        <f t="shared" si="95"/>
        <v>1</v>
      </c>
      <c r="AK187" s="1" t="b">
        <f t="shared" si="96"/>
        <v>1</v>
      </c>
      <c r="AL187" s="1" t="b">
        <f t="shared" si="97"/>
        <v>1</v>
      </c>
      <c r="AM187" s="1" t="b">
        <f t="shared" si="98"/>
        <v>1</v>
      </c>
      <c r="AN187" s="1" t="b">
        <f t="shared" si="99"/>
        <v>1</v>
      </c>
      <c r="AO187" s="1" t="b">
        <f t="shared" si="100"/>
        <v>1</v>
      </c>
      <c r="AP187" s="1" t="b">
        <f t="shared" si="101"/>
        <v>1</v>
      </c>
      <c r="AQ187" s="1" t="b">
        <f t="shared" si="102"/>
        <v>1</v>
      </c>
      <c r="AS187" s="316" t="s">
        <v>684</v>
      </c>
      <c r="AT187" s="106" t="s">
        <v>685</v>
      </c>
      <c r="AU187" s="106" t="s">
        <v>686</v>
      </c>
      <c r="AV187" s="408" t="s">
        <v>3</v>
      </c>
      <c r="AW187" s="344" t="s">
        <v>1787</v>
      </c>
      <c r="AX187" s="315">
        <v>19664</v>
      </c>
      <c r="AY187" s="345">
        <v>6</v>
      </c>
      <c r="AZ187" s="245" t="s">
        <v>1857</v>
      </c>
      <c r="BA187" s="179" t="s">
        <v>2643</v>
      </c>
      <c r="BB187" s="179" t="s">
        <v>2476</v>
      </c>
    </row>
    <row r="188" spans="1:54" ht="15.75">
      <c r="A188" s="316" t="s">
        <v>1059</v>
      </c>
      <c r="B188" s="106" t="s">
        <v>1296</v>
      </c>
      <c r="C188" s="106" t="s">
        <v>210</v>
      </c>
      <c r="D188" s="408" t="s">
        <v>3</v>
      </c>
      <c r="E188" s="344" t="s">
        <v>1787</v>
      </c>
      <c r="F188" s="315">
        <v>16632</v>
      </c>
      <c r="G188" s="345">
        <v>9</v>
      </c>
      <c r="H188" s="245" t="s">
        <v>1858</v>
      </c>
      <c r="I188" s="179" t="s">
        <v>2643</v>
      </c>
      <c r="J188" s="179" t="s">
        <v>2525</v>
      </c>
      <c r="K188" s="158">
        <v>188</v>
      </c>
      <c r="L188" s="1" t="b">
        <f t="shared" si="83"/>
        <v>1</v>
      </c>
      <c r="M188" s="1" t="b">
        <f t="shared" si="84"/>
        <v>1</v>
      </c>
      <c r="N188" s="1" t="b">
        <f t="shared" si="85"/>
        <v>1</v>
      </c>
      <c r="O188" s="1" t="b">
        <f t="shared" si="86"/>
        <v>1</v>
      </c>
      <c r="P188" s="1" t="b">
        <f t="shared" si="87"/>
        <v>1</v>
      </c>
      <c r="Q188" s="1" t="b">
        <f t="shared" si="88"/>
        <v>1</v>
      </c>
      <c r="R188" s="1" t="b">
        <f t="shared" si="89"/>
        <v>1</v>
      </c>
      <c r="S188" s="1" t="b">
        <f t="shared" si="90"/>
        <v>1</v>
      </c>
      <c r="T188" s="1" t="b">
        <f t="shared" si="91"/>
        <v>1</v>
      </c>
      <c r="U188" s="1" t="b">
        <f t="shared" si="92"/>
        <v>1</v>
      </c>
      <c r="W188" s="316" t="s">
        <v>1059</v>
      </c>
      <c r="X188" s="106" t="s">
        <v>1296</v>
      </c>
      <c r="Y188" s="106" t="s">
        <v>210</v>
      </c>
      <c r="Z188" s="408" t="s">
        <v>3</v>
      </c>
      <c r="AA188" s="344" t="s">
        <v>1787</v>
      </c>
      <c r="AB188" s="315">
        <v>16632</v>
      </c>
      <c r="AC188" s="345">
        <v>9</v>
      </c>
      <c r="AD188" s="245" t="s">
        <v>1858</v>
      </c>
      <c r="AE188" s="179" t="s">
        <v>2643</v>
      </c>
      <c r="AF188" s="179" t="s">
        <v>2525</v>
      </c>
      <c r="AH188" s="159" t="b">
        <f t="shared" si="93"/>
        <v>1</v>
      </c>
      <c r="AI188" s="1" t="b">
        <f t="shared" si="94"/>
        <v>1</v>
      </c>
      <c r="AJ188" s="1" t="b">
        <f t="shared" si="95"/>
        <v>1</v>
      </c>
      <c r="AK188" s="1" t="b">
        <f t="shared" si="96"/>
        <v>1</v>
      </c>
      <c r="AL188" s="1" t="b">
        <f t="shared" si="97"/>
        <v>1</v>
      </c>
      <c r="AM188" s="1" t="b">
        <f t="shared" si="98"/>
        <v>1</v>
      </c>
      <c r="AN188" s="1" t="b">
        <f t="shared" si="99"/>
        <v>1</v>
      </c>
      <c r="AO188" s="1" t="b">
        <f t="shared" si="100"/>
        <v>1</v>
      </c>
      <c r="AP188" s="1" t="b">
        <f t="shared" si="101"/>
        <v>1</v>
      </c>
      <c r="AQ188" s="1" t="b">
        <f t="shared" si="102"/>
        <v>1</v>
      </c>
      <c r="AS188" s="316" t="s">
        <v>1059</v>
      </c>
      <c r="AT188" s="106" t="s">
        <v>1296</v>
      </c>
      <c r="AU188" s="106" t="s">
        <v>210</v>
      </c>
      <c r="AV188" s="408" t="s">
        <v>3</v>
      </c>
      <c r="AW188" s="344" t="s">
        <v>1787</v>
      </c>
      <c r="AX188" s="315">
        <v>16632</v>
      </c>
      <c r="AY188" s="345">
        <v>9</v>
      </c>
      <c r="AZ188" s="245" t="s">
        <v>1858</v>
      </c>
      <c r="BA188" s="179" t="s">
        <v>2643</v>
      </c>
      <c r="BB188" s="179" t="s">
        <v>2525</v>
      </c>
    </row>
    <row r="189" spans="1:54" ht="15.75">
      <c r="A189" s="316" t="s">
        <v>641</v>
      </c>
      <c r="B189" s="106" t="s">
        <v>180</v>
      </c>
      <c r="C189" s="106" t="s">
        <v>642</v>
      </c>
      <c r="D189" s="408" t="s">
        <v>3</v>
      </c>
      <c r="E189" s="344" t="s">
        <v>1788</v>
      </c>
      <c r="F189" s="315">
        <v>16804</v>
      </c>
      <c r="G189" s="345">
        <v>9</v>
      </c>
      <c r="H189" s="245" t="s">
        <v>1858</v>
      </c>
      <c r="I189" s="179" t="s">
        <v>2643</v>
      </c>
      <c r="J189" s="179" t="s">
        <v>2525</v>
      </c>
      <c r="K189" s="158">
        <v>189</v>
      </c>
      <c r="L189" s="1" t="b">
        <f t="shared" si="83"/>
        <v>1</v>
      </c>
      <c r="M189" s="1" t="b">
        <f t="shared" si="84"/>
        <v>1</v>
      </c>
      <c r="N189" s="1" t="b">
        <f t="shared" si="85"/>
        <v>1</v>
      </c>
      <c r="O189" s="1" t="b">
        <f t="shared" si="86"/>
        <v>1</v>
      </c>
      <c r="P189" s="1" t="b">
        <f t="shared" si="87"/>
        <v>1</v>
      </c>
      <c r="Q189" s="1" t="b">
        <f t="shared" si="88"/>
        <v>1</v>
      </c>
      <c r="R189" s="1" t="b">
        <f t="shared" si="89"/>
        <v>1</v>
      </c>
      <c r="S189" s="1" t="b">
        <f t="shared" si="90"/>
        <v>1</v>
      </c>
      <c r="T189" s="1" t="b">
        <f t="shared" si="91"/>
        <v>1</v>
      </c>
      <c r="U189" s="1" t="b">
        <f t="shared" si="92"/>
        <v>1</v>
      </c>
      <c r="W189" s="316" t="s">
        <v>641</v>
      </c>
      <c r="X189" s="106" t="s">
        <v>180</v>
      </c>
      <c r="Y189" s="106" t="s">
        <v>642</v>
      </c>
      <c r="Z189" s="408" t="s">
        <v>3</v>
      </c>
      <c r="AA189" s="344" t="s">
        <v>1788</v>
      </c>
      <c r="AB189" s="315">
        <v>16804</v>
      </c>
      <c r="AC189" s="345">
        <v>9</v>
      </c>
      <c r="AD189" s="245" t="s">
        <v>1858</v>
      </c>
      <c r="AE189" s="179" t="s">
        <v>2643</v>
      </c>
      <c r="AF189" s="179" t="s">
        <v>2525</v>
      </c>
      <c r="AH189" s="159" t="b">
        <f t="shared" si="93"/>
        <v>1</v>
      </c>
      <c r="AI189" s="1" t="b">
        <f t="shared" si="94"/>
        <v>1</v>
      </c>
      <c r="AJ189" s="1" t="b">
        <f t="shared" si="95"/>
        <v>1</v>
      </c>
      <c r="AK189" s="1" t="b">
        <f t="shared" si="96"/>
        <v>1</v>
      </c>
      <c r="AL189" s="1" t="b">
        <f t="shared" si="97"/>
        <v>1</v>
      </c>
      <c r="AM189" s="1" t="b">
        <f t="shared" si="98"/>
        <v>1</v>
      </c>
      <c r="AN189" s="1" t="b">
        <f t="shared" si="99"/>
        <v>1</v>
      </c>
      <c r="AO189" s="1" t="b">
        <f t="shared" si="100"/>
        <v>1</v>
      </c>
      <c r="AP189" s="1" t="b">
        <f t="shared" si="101"/>
        <v>1</v>
      </c>
      <c r="AQ189" s="1" t="b">
        <f t="shared" si="102"/>
        <v>1</v>
      </c>
      <c r="AS189" s="316" t="s">
        <v>641</v>
      </c>
      <c r="AT189" s="106" t="s">
        <v>180</v>
      </c>
      <c r="AU189" s="106" t="s">
        <v>642</v>
      </c>
      <c r="AV189" s="408" t="s">
        <v>3</v>
      </c>
      <c r="AW189" s="344" t="s">
        <v>1788</v>
      </c>
      <c r="AX189" s="315">
        <v>16804</v>
      </c>
      <c r="AY189" s="345">
        <v>9</v>
      </c>
      <c r="AZ189" s="245" t="s">
        <v>1858</v>
      </c>
      <c r="BA189" s="179" t="s">
        <v>2643</v>
      </c>
      <c r="BB189" s="179" t="s">
        <v>2525</v>
      </c>
    </row>
    <row r="190" spans="1:54" ht="15.75">
      <c r="A190" s="316" t="s">
        <v>643</v>
      </c>
      <c r="B190" s="179" t="s">
        <v>635</v>
      </c>
      <c r="C190" s="108" t="s">
        <v>644</v>
      </c>
      <c r="D190" s="409" t="s">
        <v>10</v>
      </c>
      <c r="E190" s="344" t="s">
        <v>1788</v>
      </c>
      <c r="F190" s="315">
        <v>19099</v>
      </c>
      <c r="G190" s="345">
        <v>5</v>
      </c>
      <c r="H190" s="245" t="s">
        <v>1857</v>
      </c>
      <c r="I190" s="179" t="s">
        <v>2643</v>
      </c>
      <c r="J190" s="179" t="s">
        <v>2476</v>
      </c>
      <c r="K190" s="158">
        <v>190</v>
      </c>
      <c r="L190" s="1" t="b">
        <f t="shared" si="83"/>
        <v>1</v>
      </c>
      <c r="M190" s="1" t="b">
        <f t="shared" si="84"/>
        <v>1</v>
      </c>
      <c r="N190" s="1" t="b">
        <f t="shared" si="85"/>
        <v>1</v>
      </c>
      <c r="O190" s="1" t="b">
        <f t="shared" si="86"/>
        <v>1</v>
      </c>
      <c r="P190" s="1" t="b">
        <f t="shared" si="87"/>
        <v>1</v>
      </c>
      <c r="Q190" s="1" t="b">
        <f t="shared" si="88"/>
        <v>1</v>
      </c>
      <c r="R190" s="1" t="b">
        <f t="shared" si="89"/>
        <v>1</v>
      </c>
      <c r="S190" s="1" t="b">
        <f t="shared" si="90"/>
        <v>1</v>
      </c>
      <c r="T190" s="1" t="b">
        <f t="shared" si="91"/>
        <v>1</v>
      </c>
      <c r="U190" s="1" t="b">
        <f t="shared" si="92"/>
        <v>1</v>
      </c>
      <c r="W190" s="316" t="s">
        <v>643</v>
      </c>
      <c r="X190" s="179" t="s">
        <v>635</v>
      </c>
      <c r="Y190" s="108" t="s">
        <v>644</v>
      </c>
      <c r="Z190" s="409" t="s">
        <v>10</v>
      </c>
      <c r="AA190" s="344" t="s">
        <v>1788</v>
      </c>
      <c r="AB190" s="315">
        <v>19099</v>
      </c>
      <c r="AC190" s="345">
        <v>5</v>
      </c>
      <c r="AD190" s="245" t="s">
        <v>1857</v>
      </c>
      <c r="AE190" s="179" t="s">
        <v>2643</v>
      </c>
      <c r="AF190" s="179" t="s">
        <v>2476</v>
      </c>
      <c r="AH190" s="159" t="b">
        <f t="shared" si="93"/>
        <v>1</v>
      </c>
      <c r="AI190" s="1" t="b">
        <f t="shared" si="94"/>
        <v>1</v>
      </c>
      <c r="AJ190" s="1" t="b">
        <f t="shared" si="95"/>
        <v>1</v>
      </c>
      <c r="AK190" s="1" t="b">
        <f t="shared" si="96"/>
        <v>1</v>
      </c>
      <c r="AL190" s="1" t="b">
        <f t="shared" si="97"/>
        <v>1</v>
      </c>
      <c r="AM190" s="1" t="b">
        <f t="shared" si="98"/>
        <v>1</v>
      </c>
      <c r="AN190" s="1" t="b">
        <f t="shared" si="99"/>
        <v>1</v>
      </c>
      <c r="AO190" s="1" t="b">
        <f t="shared" si="100"/>
        <v>1</v>
      </c>
      <c r="AP190" s="1" t="b">
        <f t="shared" si="101"/>
        <v>1</v>
      </c>
      <c r="AQ190" s="1" t="b">
        <f t="shared" si="102"/>
        <v>1</v>
      </c>
      <c r="AS190" s="316" t="s">
        <v>643</v>
      </c>
      <c r="AT190" s="179" t="s">
        <v>635</v>
      </c>
      <c r="AU190" s="108" t="s">
        <v>644</v>
      </c>
      <c r="AV190" s="409" t="s">
        <v>10</v>
      </c>
      <c r="AW190" s="344" t="s">
        <v>1788</v>
      </c>
      <c r="AX190" s="315">
        <v>19099</v>
      </c>
      <c r="AY190" s="345">
        <v>5</v>
      </c>
      <c r="AZ190" s="245" t="s">
        <v>1857</v>
      </c>
      <c r="BA190" s="179" t="s">
        <v>2643</v>
      </c>
      <c r="BB190" s="179" t="s">
        <v>2476</v>
      </c>
    </row>
    <row r="191" spans="1:54" ht="15.75">
      <c r="A191" s="316" t="s">
        <v>714</v>
      </c>
      <c r="B191" s="108" t="s">
        <v>158</v>
      </c>
      <c r="C191" s="108" t="s">
        <v>380</v>
      </c>
      <c r="D191" s="409" t="s">
        <v>3</v>
      </c>
      <c r="E191" s="344" t="s">
        <v>1788</v>
      </c>
      <c r="F191" s="315">
        <v>14704</v>
      </c>
      <c r="G191" s="345">
        <v>9</v>
      </c>
      <c r="H191" s="245" t="s">
        <v>1858</v>
      </c>
      <c r="I191" s="179" t="s">
        <v>2643</v>
      </c>
      <c r="J191" s="179" t="s">
        <v>2577</v>
      </c>
      <c r="K191" s="158">
        <v>191</v>
      </c>
      <c r="L191" s="1" t="b">
        <f t="shared" si="83"/>
        <v>1</v>
      </c>
      <c r="M191" s="1" t="b">
        <f t="shared" si="84"/>
        <v>1</v>
      </c>
      <c r="N191" s="1" t="b">
        <f t="shared" si="85"/>
        <v>1</v>
      </c>
      <c r="O191" s="1" t="b">
        <f t="shared" si="86"/>
        <v>1</v>
      </c>
      <c r="P191" s="1" t="b">
        <f t="shared" si="87"/>
        <v>1</v>
      </c>
      <c r="Q191" s="1" t="b">
        <f t="shared" si="88"/>
        <v>1</v>
      </c>
      <c r="R191" s="1" t="b">
        <f t="shared" si="89"/>
        <v>1</v>
      </c>
      <c r="S191" s="1" t="b">
        <f t="shared" si="90"/>
        <v>1</v>
      </c>
      <c r="T191" s="1" t="b">
        <f t="shared" si="91"/>
        <v>1</v>
      </c>
      <c r="U191" s="1" t="b">
        <f t="shared" si="92"/>
        <v>1</v>
      </c>
      <c r="W191" s="316" t="s">
        <v>714</v>
      </c>
      <c r="X191" s="108" t="s">
        <v>158</v>
      </c>
      <c r="Y191" s="108" t="s">
        <v>380</v>
      </c>
      <c r="Z191" s="409" t="s">
        <v>3</v>
      </c>
      <c r="AA191" s="344" t="s">
        <v>1788</v>
      </c>
      <c r="AB191" s="315">
        <v>14704</v>
      </c>
      <c r="AC191" s="345">
        <v>9</v>
      </c>
      <c r="AD191" s="245" t="s">
        <v>1858</v>
      </c>
      <c r="AE191" s="179" t="s">
        <v>2643</v>
      </c>
      <c r="AF191" s="179" t="s">
        <v>2577</v>
      </c>
      <c r="AH191" s="159" t="b">
        <f t="shared" si="93"/>
        <v>1</v>
      </c>
      <c r="AI191" s="1" t="b">
        <f t="shared" si="94"/>
        <v>1</v>
      </c>
      <c r="AJ191" s="1" t="b">
        <f t="shared" si="95"/>
        <v>1</v>
      </c>
      <c r="AK191" s="1" t="b">
        <f t="shared" si="96"/>
        <v>1</v>
      </c>
      <c r="AL191" s="1" t="b">
        <f t="shared" si="97"/>
        <v>1</v>
      </c>
      <c r="AM191" s="1" t="b">
        <f t="shared" si="98"/>
        <v>1</v>
      </c>
      <c r="AN191" s="1" t="b">
        <f t="shared" si="99"/>
        <v>1</v>
      </c>
      <c r="AO191" s="1" t="b">
        <f t="shared" si="100"/>
        <v>1</v>
      </c>
      <c r="AP191" s="1" t="b">
        <f t="shared" si="101"/>
        <v>1</v>
      </c>
      <c r="AQ191" s="1" t="b">
        <f t="shared" si="102"/>
        <v>1</v>
      </c>
      <c r="AS191" s="316" t="s">
        <v>714</v>
      </c>
      <c r="AT191" s="108" t="s">
        <v>158</v>
      </c>
      <c r="AU191" s="108" t="s">
        <v>380</v>
      </c>
      <c r="AV191" s="409" t="s">
        <v>3</v>
      </c>
      <c r="AW191" s="344" t="s">
        <v>1788</v>
      </c>
      <c r="AX191" s="315">
        <v>14704</v>
      </c>
      <c r="AY191" s="345">
        <v>9</v>
      </c>
      <c r="AZ191" s="245" t="s">
        <v>1858</v>
      </c>
      <c r="BA191" s="179" t="s">
        <v>2643</v>
      </c>
      <c r="BB191" s="179" t="s">
        <v>2577</v>
      </c>
    </row>
    <row r="192" spans="1:54" ht="15.75">
      <c r="A192" s="316" t="s">
        <v>715</v>
      </c>
      <c r="B192" s="106" t="s">
        <v>710</v>
      </c>
      <c r="C192" s="106" t="s">
        <v>716</v>
      </c>
      <c r="D192" s="408" t="s">
        <v>3</v>
      </c>
      <c r="E192" s="344" t="s">
        <v>1788</v>
      </c>
      <c r="F192" s="315">
        <v>21219</v>
      </c>
      <c r="G192" s="345">
        <v>2</v>
      </c>
      <c r="H192" s="245" t="s">
        <v>2062</v>
      </c>
      <c r="I192" s="179" t="s">
        <v>2643</v>
      </c>
      <c r="J192" s="179" t="s">
        <v>2476</v>
      </c>
      <c r="K192" s="158">
        <v>192</v>
      </c>
      <c r="L192" s="1" t="b">
        <f t="shared" si="83"/>
        <v>1</v>
      </c>
      <c r="M192" s="1" t="b">
        <f t="shared" si="84"/>
        <v>1</v>
      </c>
      <c r="N192" s="1" t="b">
        <f t="shared" si="85"/>
        <v>1</v>
      </c>
      <c r="O192" s="1" t="b">
        <f t="shared" si="86"/>
        <v>1</v>
      </c>
      <c r="P192" s="1" t="b">
        <f t="shared" si="87"/>
        <v>1</v>
      </c>
      <c r="Q192" s="1" t="b">
        <f t="shared" si="88"/>
        <v>1</v>
      </c>
      <c r="R192" s="1" t="b">
        <f t="shared" si="89"/>
        <v>1</v>
      </c>
      <c r="S192" s="1" t="b">
        <f t="shared" si="90"/>
        <v>1</v>
      </c>
      <c r="T192" s="1" t="b">
        <f t="shared" si="91"/>
        <v>1</v>
      </c>
      <c r="U192" s="1" t="b">
        <f t="shared" si="92"/>
        <v>1</v>
      </c>
      <c r="W192" s="316" t="s">
        <v>715</v>
      </c>
      <c r="X192" s="106" t="s">
        <v>710</v>
      </c>
      <c r="Y192" s="106" t="s">
        <v>716</v>
      </c>
      <c r="Z192" s="408" t="s">
        <v>3</v>
      </c>
      <c r="AA192" s="344" t="s">
        <v>1788</v>
      </c>
      <c r="AB192" s="315">
        <v>21219</v>
      </c>
      <c r="AC192" s="345">
        <v>2</v>
      </c>
      <c r="AD192" s="245" t="s">
        <v>2062</v>
      </c>
      <c r="AE192" s="179" t="s">
        <v>2643</v>
      </c>
      <c r="AF192" s="179" t="s">
        <v>2476</v>
      </c>
      <c r="AH192" s="159" t="b">
        <f t="shared" si="93"/>
        <v>1</v>
      </c>
      <c r="AI192" s="1" t="b">
        <f t="shared" si="94"/>
        <v>1</v>
      </c>
      <c r="AJ192" s="1" t="b">
        <f t="shared" si="95"/>
        <v>1</v>
      </c>
      <c r="AK192" s="1" t="b">
        <f t="shared" si="96"/>
        <v>1</v>
      </c>
      <c r="AL192" s="1" t="b">
        <f t="shared" si="97"/>
        <v>1</v>
      </c>
      <c r="AM192" s="1" t="b">
        <f t="shared" si="98"/>
        <v>1</v>
      </c>
      <c r="AN192" s="1" t="b">
        <f t="shared" si="99"/>
        <v>1</v>
      </c>
      <c r="AO192" s="1" t="b">
        <f t="shared" si="100"/>
        <v>1</v>
      </c>
      <c r="AP192" s="1" t="b">
        <f t="shared" si="101"/>
        <v>1</v>
      </c>
      <c r="AQ192" s="1" t="b">
        <f t="shared" si="102"/>
        <v>1</v>
      </c>
      <c r="AS192" s="316" t="s">
        <v>715</v>
      </c>
      <c r="AT192" s="106" t="s">
        <v>710</v>
      </c>
      <c r="AU192" s="106" t="s">
        <v>716</v>
      </c>
      <c r="AV192" s="408" t="s">
        <v>3</v>
      </c>
      <c r="AW192" s="344" t="s">
        <v>1788</v>
      </c>
      <c r="AX192" s="315">
        <v>21219</v>
      </c>
      <c r="AY192" s="345">
        <v>2</v>
      </c>
      <c r="AZ192" s="245" t="s">
        <v>2062</v>
      </c>
      <c r="BA192" s="179" t="s">
        <v>2643</v>
      </c>
      <c r="BB192" s="179" t="s">
        <v>2476</v>
      </c>
    </row>
    <row r="193" spans="1:54" ht="15.75">
      <c r="A193" s="316" t="s">
        <v>724</v>
      </c>
      <c r="B193" s="106" t="s">
        <v>725</v>
      </c>
      <c r="C193" s="106" t="s">
        <v>726</v>
      </c>
      <c r="D193" s="408" t="s">
        <v>3</v>
      </c>
      <c r="E193" s="344" t="s">
        <v>1788</v>
      </c>
      <c r="F193" s="315">
        <v>12745</v>
      </c>
      <c r="G193" s="345">
        <v>9</v>
      </c>
      <c r="H193" s="245" t="s">
        <v>1858</v>
      </c>
      <c r="I193" s="179" t="s">
        <v>2644</v>
      </c>
      <c r="J193" s="179" t="s">
        <v>2577</v>
      </c>
      <c r="K193" s="158">
        <v>193</v>
      </c>
      <c r="L193" s="1" t="b">
        <f t="shared" si="83"/>
        <v>1</v>
      </c>
      <c r="M193" s="1" t="b">
        <f t="shared" si="84"/>
        <v>1</v>
      </c>
      <c r="N193" s="1" t="b">
        <f t="shared" si="85"/>
        <v>1</v>
      </c>
      <c r="O193" s="1" t="b">
        <f t="shared" si="86"/>
        <v>1</v>
      </c>
      <c r="P193" s="1" t="b">
        <f t="shared" si="87"/>
        <v>1</v>
      </c>
      <c r="Q193" s="1" t="b">
        <f t="shared" si="88"/>
        <v>1</v>
      </c>
      <c r="R193" s="1" t="b">
        <f t="shared" si="89"/>
        <v>1</v>
      </c>
      <c r="S193" s="1" t="b">
        <f t="shared" si="90"/>
        <v>1</v>
      </c>
      <c r="T193" s="1" t="b">
        <f t="shared" si="91"/>
        <v>1</v>
      </c>
      <c r="U193" s="1" t="b">
        <f t="shared" si="92"/>
        <v>1</v>
      </c>
      <c r="W193" s="316" t="s">
        <v>724</v>
      </c>
      <c r="X193" s="106" t="s">
        <v>725</v>
      </c>
      <c r="Y193" s="106" t="s">
        <v>726</v>
      </c>
      <c r="Z193" s="408" t="s">
        <v>3</v>
      </c>
      <c r="AA193" s="344" t="s">
        <v>1788</v>
      </c>
      <c r="AB193" s="315">
        <v>12745</v>
      </c>
      <c r="AC193" s="345">
        <v>9</v>
      </c>
      <c r="AD193" s="245" t="s">
        <v>1858</v>
      </c>
      <c r="AE193" s="179" t="s">
        <v>2644</v>
      </c>
      <c r="AF193" s="179" t="s">
        <v>2577</v>
      </c>
      <c r="AH193" s="159" t="b">
        <f t="shared" si="93"/>
        <v>1</v>
      </c>
      <c r="AI193" s="1" t="b">
        <f t="shared" si="94"/>
        <v>1</v>
      </c>
      <c r="AJ193" s="1" t="b">
        <f t="shared" si="95"/>
        <v>1</v>
      </c>
      <c r="AK193" s="1" t="b">
        <f t="shared" si="96"/>
        <v>1</v>
      </c>
      <c r="AL193" s="1" t="b">
        <f t="shared" si="97"/>
        <v>1</v>
      </c>
      <c r="AM193" s="1" t="b">
        <f t="shared" si="98"/>
        <v>1</v>
      </c>
      <c r="AN193" s="1" t="b">
        <f t="shared" si="99"/>
        <v>1</v>
      </c>
      <c r="AO193" s="1" t="b">
        <f t="shared" si="100"/>
        <v>1</v>
      </c>
      <c r="AP193" s="1" t="b">
        <f t="shared" si="101"/>
        <v>1</v>
      </c>
      <c r="AQ193" s="1" t="b">
        <f t="shared" si="102"/>
        <v>1</v>
      </c>
      <c r="AS193" s="316" t="s">
        <v>724</v>
      </c>
      <c r="AT193" s="106" t="s">
        <v>725</v>
      </c>
      <c r="AU193" s="106" t="s">
        <v>726</v>
      </c>
      <c r="AV193" s="408" t="s">
        <v>3</v>
      </c>
      <c r="AW193" s="344" t="s">
        <v>1788</v>
      </c>
      <c r="AX193" s="315">
        <v>12745</v>
      </c>
      <c r="AY193" s="345">
        <v>9</v>
      </c>
      <c r="AZ193" s="245" t="s">
        <v>1858</v>
      </c>
      <c r="BA193" s="179" t="s">
        <v>2644</v>
      </c>
      <c r="BB193" s="179" t="s">
        <v>2577</v>
      </c>
    </row>
    <row r="194" spans="1:54" ht="15.75">
      <c r="A194" s="316" t="s">
        <v>727</v>
      </c>
      <c r="B194" s="106" t="s">
        <v>728</v>
      </c>
      <c r="C194" s="106" t="s">
        <v>729</v>
      </c>
      <c r="D194" s="408" t="s">
        <v>10</v>
      </c>
      <c r="E194" s="344" t="s">
        <v>1788</v>
      </c>
      <c r="F194" s="315">
        <v>26024</v>
      </c>
      <c r="G194" s="345">
        <v>6</v>
      </c>
      <c r="H194" s="245" t="s">
        <v>1857</v>
      </c>
      <c r="I194" s="179" t="s">
        <v>2643</v>
      </c>
      <c r="J194" s="179" t="s">
        <v>2476</v>
      </c>
      <c r="K194" s="158">
        <v>194</v>
      </c>
      <c r="L194" s="1" t="b">
        <f t="shared" si="83"/>
        <v>1</v>
      </c>
      <c r="M194" s="1" t="b">
        <f t="shared" si="84"/>
        <v>1</v>
      </c>
      <c r="N194" s="1" t="b">
        <f t="shared" si="85"/>
        <v>1</v>
      </c>
      <c r="O194" s="1" t="b">
        <f t="shared" si="86"/>
        <v>1</v>
      </c>
      <c r="P194" s="1" t="b">
        <f t="shared" si="87"/>
        <v>1</v>
      </c>
      <c r="Q194" s="1" t="b">
        <f t="shared" si="88"/>
        <v>1</v>
      </c>
      <c r="R194" s="1" t="b">
        <f t="shared" si="89"/>
        <v>1</v>
      </c>
      <c r="S194" s="1" t="b">
        <f t="shared" si="90"/>
        <v>1</v>
      </c>
      <c r="T194" s="1" t="b">
        <f t="shared" si="91"/>
        <v>1</v>
      </c>
      <c r="U194" s="1" t="b">
        <f t="shared" si="92"/>
        <v>1</v>
      </c>
      <c r="W194" s="316" t="s">
        <v>727</v>
      </c>
      <c r="X194" s="106" t="s">
        <v>728</v>
      </c>
      <c r="Y194" s="106" t="s">
        <v>729</v>
      </c>
      <c r="Z194" s="408" t="s">
        <v>10</v>
      </c>
      <c r="AA194" s="344" t="s">
        <v>1788</v>
      </c>
      <c r="AB194" s="315">
        <v>26024</v>
      </c>
      <c r="AC194" s="345">
        <v>6</v>
      </c>
      <c r="AD194" s="245" t="s">
        <v>1857</v>
      </c>
      <c r="AE194" s="179" t="s">
        <v>2643</v>
      </c>
      <c r="AF194" s="179" t="s">
        <v>2476</v>
      </c>
      <c r="AH194" s="159" t="b">
        <f t="shared" si="93"/>
        <v>1</v>
      </c>
      <c r="AI194" s="1" t="b">
        <f t="shared" si="94"/>
        <v>1</v>
      </c>
      <c r="AJ194" s="1" t="b">
        <f t="shared" si="95"/>
        <v>1</v>
      </c>
      <c r="AK194" s="1" t="b">
        <f t="shared" si="96"/>
        <v>1</v>
      </c>
      <c r="AL194" s="1" t="b">
        <f t="shared" si="97"/>
        <v>1</v>
      </c>
      <c r="AM194" s="1" t="b">
        <f t="shared" si="98"/>
        <v>1</v>
      </c>
      <c r="AN194" s="1" t="b">
        <f t="shared" si="99"/>
        <v>1</v>
      </c>
      <c r="AO194" s="1" t="b">
        <f t="shared" si="100"/>
        <v>1</v>
      </c>
      <c r="AP194" s="1" t="b">
        <f t="shared" si="101"/>
        <v>1</v>
      </c>
      <c r="AQ194" s="1" t="b">
        <f t="shared" si="102"/>
        <v>1</v>
      </c>
      <c r="AS194" s="316" t="s">
        <v>727</v>
      </c>
      <c r="AT194" s="106" t="s">
        <v>728</v>
      </c>
      <c r="AU194" s="106" t="s">
        <v>729</v>
      </c>
      <c r="AV194" s="408" t="s">
        <v>10</v>
      </c>
      <c r="AW194" s="344" t="s">
        <v>1788</v>
      </c>
      <c r="AX194" s="315">
        <v>26024</v>
      </c>
      <c r="AY194" s="345">
        <v>6</v>
      </c>
      <c r="AZ194" s="245" t="s">
        <v>1857</v>
      </c>
      <c r="BA194" s="179" t="s">
        <v>2643</v>
      </c>
      <c r="BB194" s="179" t="s">
        <v>2476</v>
      </c>
    </row>
    <row r="195" spans="1:54" ht="15.75">
      <c r="A195" s="316" t="s">
        <v>733</v>
      </c>
      <c r="B195" s="106" t="s">
        <v>734</v>
      </c>
      <c r="C195" s="106" t="s">
        <v>735</v>
      </c>
      <c r="D195" s="408" t="s">
        <v>3</v>
      </c>
      <c r="E195" s="344" t="s">
        <v>1788</v>
      </c>
      <c r="F195" s="315">
        <v>17592</v>
      </c>
      <c r="G195" s="345">
        <v>12</v>
      </c>
      <c r="H195" s="245" t="s">
        <v>1859</v>
      </c>
      <c r="I195" s="179" t="s">
        <v>2643</v>
      </c>
      <c r="J195" s="179" t="s">
        <v>2525</v>
      </c>
      <c r="K195" s="158">
        <v>195</v>
      </c>
      <c r="L195" s="1" t="b">
        <f t="shared" si="83"/>
        <v>1</v>
      </c>
      <c r="M195" s="1" t="b">
        <f t="shared" si="84"/>
        <v>1</v>
      </c>
      <c r="N195" s="1" t="b">
        <f t="shared" si="85"/>
        <v>1</v>
      </c>
      <c r="O195" s="1" t="b">
        <f t="shared" si="86"/>
        <v>1</v>
      </c>
      <c r="P195" s="1" t="b">
        <f t="shared" si="87"/>
        <v>1</v>
      </c>
      <c r="Q195" s="1" t="b">
        <f t="shared" si="88"/>
        <v>1</v>
      </c>
      <c r="R195" s="1" t="b">
        <f t="shared" si="89"/>
        <v>1</v>
      </c>
      <c r="S195" s="1" t="b">
        <f t="shared" si="90"/>
        <v>1</v>
      </c>
      <c r="T195" s="1" t="b">
        <f t="shared" si="91"/>
        <v>1</v>
      </c>
      <c r="U195" s="1" t="b">
        <f t="shared" si="92"/>
        <v>1</v>
      </c>
      <c r="W195" s="316" t="s">
        <v>733</v>
      </c>
      <c r="X195" s="106" t="s">
        <v>734</v>
      </c>
      <c r="Y195" s="106" t="s">
        <v>735</v>
      </c>
      <c r="Z195" s="408" t="s">
        <v>3</v>
      </c>
      <c r="AA195" s="344" t="s">
        <v>1788</v>
      </c>
      <c r="AB195" s="315">
        <v>17592</v>
      </c>
      <c r="AC195" s="345">
        <v>12</v>
      </c>
      <c r="AD195" s="245" t="s">
        <v>1859</v>
      </c>
      <c r="AE195" s="179" t="s">
        <v>2643</v>
      </c>
      <c r="AF195" s="179" t="s">
        <v>2525</v>
      </c>
      <c r="AH195" s="159" t="b">
        <f t="shared" si="93"/>
        <v>1</v>
      </c>
      <c r="AI195" s="1" t="b">
        <f t="shared" si="94"/>
        <v>1</v>
      </c>
      <c r="AJ195" s="1" t="b">
        <f t="shared" si="95"/>
        <v>1</v>
      </c>
      <c r="AK195" s="1" t="b">
        <f t="shared" si="96"/>
        <v>1</v>
      </c>
      <c r="AL195" s="1" t="b">
        <f t="shared" si="97"/>
        <v>1</v>
      </c>
      <c r="AM195" s="1" t="b">
        <f t="shared" si="98"/>
        <v>1</v>
      </c>
      <c r="AN195" s="1" t="b">
        <f t="shared" si="99"/>
        <v>1</v>
      </c>
      <c r="AO195" s="1" t="b">
        <f t="shared" si="100"/>
        <v>1</v>
      </c>
      <c r="AP195" s="1" t="b">
        <f t="shared" si="101"/>
        <v>1</v>
      </c>
      <c r="AQ195" s="1" t="b">
        <f t="shared" si="102"/>
        <v>1</v>
      </c>
      <c r="AS195" s="316" t="s">
        <v>733</v>
      </c>
      <c r="AT195" s="106" t="s">
        <v>734</v>
      </c>
      <c r="AU195" s="106" t="s">
        <v>735</v>
      </c>
      <c r="AV195" s="408" t="s">
        <v>3</v>
      </c>
      <c r="AW195" s="344" t="s">
        <v>1788</v>
      </c>
      <c r="AX195" s="315">
        <v>17592</v>
      </c>
      <c r="AY195" s="345">
        <v>12</v>
      </c>
      <c r="AZ195" s="245" t="s">
        <v>1859</v>
      </c>
      <c r="BA195" s="179" t="s">
        <v>2643</v>
      </c>
      <c r="BB195" s="179" t="s">
        <v>2525</v>
      </c>
    </row>
    <row r="196" spans="1:54" ht="15.75">
      <c r="A196" s="316" t="s">
        <v>354</v>
      </c>
      <c r="B196" s="106" t="s">
        <v>2443</v>
      </c>
      <c r="C196" s="106" t="s">
        <v>2444</v>
      </c>
      <c r="D196" s="408" t="s">
        <v>3</v>
      </c>
      <c r="E196" s="344" t="s">
        <v>1788</v>
      </c>
      <c r="F196" s="315">
        <v>19037</v>
      </c>
      <c r="G196" s="345">
        <v>12</v>
      </c>
      <c r="H196" s="245" t="s">
        <v>1859</v>
      </c>
      <c r="I196" s="179" t="s">
        <v>2643</v>
      </c>
      <c r="J196" s="179" t="s">
        <v>2476</v>
      </c>
      <c r="K196" s="158">
        <v>196</v>
      </c>
      <c r="L196" s="1" t="b">
        <f t="shared" si="83"/>
        <v>1</v>
      </c>
      <c r="M196" s="1" t="b">
        <f t="shared" si="84"/>
        <v>1</v>
      </c>
      <c r="N196" s="1" t="b">
        <f t="shared" si="85"/>
        <v>1</v>
      </c>
      <c r="O196" s="1" t="b">
        <f t="shared" si="86"/>
        <v>1</v>
      </c>
      <c r="P196" s="1" t="b">
        <f t="shared" si="87"/>
        <v>1</v>
      </c>
      <c r="Q196" s="1" t="b">
        <f t="shared" si="88"/>
        <v>1</v>
      </c>
      <c r="R196" s="1" t="b">
        <f t="shared" si="89"/>
        <v>1</v>
      </c>
      <c r="S196" s="1" t="b">
        <f t="shared" si="90"/>
        <v>1</v>
      </c>
      <c r="T196" s="1" t="b">
        <f t="shared" si="91"/>
        <v>1</v>
      </c>
      <c r="U196" s="1" t="b">
        <f t="shared" si="92"/>
        <v>1</v>
      </c>
      <c r="W196" s="316" t="s">
        <v>354</v>
      </c>
      <c r="X196" s="106" t="s">
        <v>2443</v>
      </c>
      <c r="Y196" s="106" t="s">
        <v>2444</v>
      </c>
      <c r="Z196" s="408" t="s">
        <v>3</v>
      </c>
      <c r="AA196" s="344" t="s">
        <v>1788</v>
      </c>
      <c r="AB196" s="315">
        <v>19037</v>
      </c>
      <c r="AC196" s="345">
        <v>12</v>
      </c>
      <c r="AD196" s="245" t="s">
        <v>1859</v>
      </c>
      <c r="AE196" s="179" t="s">
        <v>2643</v>
      </c>
      <c r="AF196" s="179" t="s">
        <v>2476</v>
      </c>
      <c r="AH196" s="159" t="b">
        <f t="shared" si="93"/>
        <v>1</v>
      </c>
      <c r="AI196" s="1" t="b">
        <f t="shared" si="94"/>
        <v>1</v>
      </c>
      <c r="AJ196" s="1" t="b">
        <f t="shared" si="95"/>
        <v>1</v>
      </c>
      <c r="AK196" s="1" t="b">
        <f t="shared" si="96"/>
        <v>1</v>
      </c>
      <c r="AL196" s="1" t="b">
        <f t="shared" si="97"/>
        <v>1</v>
      </c>
      <c r="AM196" s="1" t="b">
        <f t="shared" si="98"/>
        <v>1</v>
      </c>
      <c r="AN196" s="1" t="b">
        <f t="shared" si="99"/>
        <v>1</v>
      </c>
      <c r="AO196" s="1" t="b">
        <f t="shared" si="100"/>
        <v>1</v>
      </c>
      <c r="AP196" s="1" t="b">
        <f t="shared" si="101"/>
        <v>1</v>
      </c>
      <c r="AQ196" s="1" t="b">
        <f t="shared" si="102"/>
        <v>1</v>
      </c>
      <c r="AS196" s="316" t="s">
        <v>354</v>
      </c>
      <c r="AT196" s="106" t="s">
        <v>2443</v>
      </c>
      <c r="AU196" s="106" t="s">
        <v>2444</v>
      </c>
      <c r="AV196" s="408" t="s">
        <v>3</v>
      </c>
      <c r="AW196" s="344" t="s">
        <v>1788</v>
      </c>
      <c r="AX196" s="315">
        <v>19037</v>
      </c>
      <c r="AY196" s="345">
        <v>12</v>
      </c>
      <c r="AZ196" s="245" t="s">
        <v>1859</v>
      </c>
      <c r="BA196" s="179" t="s">
        <v>2643</v>
      </c>
      <c r="BB196" s="179" t="s">
        <v>2476</v>
      </c>
    </row>
    <row r="197" spans="1:54" ht="15.75">
      <c r="A197" s="316" t="s">
        <v>738</v>
      </c>
      <c r="B197" s="106" t="s">
        <v>2511</v>
      </c>
      <c r="C197" s="106" t="s">
        <v>88</v>
      </c>
      <c r="D197" s="408" t="s">
        <v>3</v>
      </c>
      <c r="E197" s="344" t="s">
        <v>1788</v>
      </c>
      <c r="F197" s="315">
        <v>21169</v>
      </c>
      <c r="G197" s="345">
        <v>5</v>
      </c>
      <c r="H197" s="245" t="s">
        <v>1857</v>
      </c>
      <c r="I197" s="179" t="s">
        <v>2643</v>
      </c>
      <c r="J197" s="179" t="s">
        <v>2476</v>
      </c>
      <c r="K197" s="158">
        <v>197</v>
      </c>
      <c r="L197" s="1" t="b">
        <f t="shared" si="83"/>
        <v>1</v>
      </c>
      <c r="M197" s="1" t="b">
        <f t="shared" si="84"/>
        <v>1</v>
      </c>
      <c r="N197" s="1" t="b">
        <f t="shared" si="85"/>
        <v>1</v>
      </c>
      <c r="O197" s="1" t="b">
        <f t="shared" si="86"/>
        <v>1</v>
      </c>
      <c r="P197" s="1" t="b">
        <f t="shared" si="87"/>
        <v>1</v>
      </c>
      <c r="Q197" s="1" t="b">
        <f t="shared" si="88"/>
        <v>1</v>
      </c>
      <c r="R197" s="1" t="b">
        <f t="shared" si="89"/>
        <v>1</v>
      </c>
      <c r="S197" s="1" t="b">
        <f t="shared" si="90"/>
        <v>1</v>
      </c>
      <c r="T197" s="1" t="b">
        <f t="shared" si="91"/>
        <v>1</v>
      </c>
      <c r="U197" s="1" t="b">
        <f t="shared" si="92"/>
        <v>1</v>
      </c>
      <c r="W197" s="316" t="s">
        <v>738</v>
      </c>
      <c r="X197" s="106" t="s">
        <v>2511</v>
      </c>
      <c r="Y197" s="106" t="s">
        <v>88</v>
      </c>
      <c r="Z197" s="408" t="s">
        <v>3</v>
      </c>
      <c r="AA197" s="344" t="s">
        <v>1788</v>
      </c>
      <c r="AB197" s="315">
        <v>21169</v>
      </c>
      <c r="AC197" s="345">
        <v>5</v>
      </c>
      <c r="AD197" s="245" t="s">
        <v>1857</v>
      </c>
      <c r="AE197" s="179" t="s">
        <v>2643</v>
      </c>
      <c r="AF197" s="179" t="s">
        <v>2476</v>
      </c>
      <c r="AH197" s="159" t="b">
        <f t="shared" si="93"/>
        <v>1</v>
      </c>
      <c r="AI197" s="1" t="b">
        <f t="shared" si="94"/>
        <v>1</v>
      </c>
      <c r="AJ197" s="1" t="b">
        <f t="shared" si="95"/>
        <v>1</v>
      </c>
      <c r="AK197" s="1" t="b">
        <f t="shared" si="96"/>
        <v>1</v>
      </c>
      <c r="AL197" s="1" t="b">
        <f t="shared" si="97"/>
        <v>1</v>
      </c>
      <c r="AM197" s="1" t="b">
        <f t="shared" si="98"/>
        <v>1</v>
      </c>
      <c r="AN197" s="1" t="b">
        <f t="shared" si="99"/>
        <v>1</v>
      </c>
      <c r="AO197" s="1" t="b">
        <f t="shared" si="100"/>
        <v>1</v>
      </c>
      <c r="AP197" s="1" t="b">
        <f t="shared" si="101"/>
        <v>1</v>
      </c>
      <c r="AQ197" s="1" t="b">
        <f t="shared" si="102"/>
        <v>1</v>
      </c>
      <c r="AS197" s="316" t="s">
        <v>738</v>
      </c>
      <c r="AT197" s="106" t="s">
        <v>2511</v>
      </c>
      <c r="AU197" s="106" t="s">
        <v>88</v>
      </c>
      <c r="AV197" s="408" t="s">
        <v>3</v>
      </c>
      <c r="AW197" s="344" t="s">
        <v>1788</v>
      </c>
      <c r="AX197" s="315">
        <v>21169</v>
      </c>
      <c r="AY197" s="345">
        <v>5</v>
      </c>
      <c r="AZ197" s="245" t="s">
        <v>1857</v>
      </c>
      <c r="BA197" s="179" t="s">
        <v>2643</v>
      </c>
      <c r="BB197" s="179" t="s">
        <v>2476</v>
      </c>
    </row>
    <row r="198" spans="1:54" ht="15.75">
      <c r="A198" s="316" t="s">
        <v>740</v>
      </c>
      <c r="B198" s="106" t="s">
        <v>741</v>
      </c>
      <c r="C198" s="106" t="s">
        <v>118</v>
      </c>
      <c r="D198" s="408" t="s">
        <v>3</v>
      </c>
      <c r="E198" s="344" t="s">
        <v>1900</v>
      </c>
      <c r="F198" s="315">
        <v>16818</v>
      </c>
      <c r="G198" s="345">
        <v>6</v>
      </c>
      <c r="H198" s="245" t="s">
        <v>1857</v>
      </c>
      <c r="I198" s="179" t="s">
        <v>2643</v>
      </c>
      <c r="J198" s="179" t="s">
        <v>2525</v>
      </c>
      <c r="K198" s="158">
        <v>198</v>
      </c>
      <c r="L198" s="1" t="b">
        <f t="shared" si="83"/>
        <v>1</v>
      </c>
      <c r="M198" s="1" t="b">
        <f t="shared" si="84"/>
        <v>1</v>
      </c>
      <c r="N198" s="1" t="b">
        <f t="shared" si="85"/>
        <v>1</v>
      </c>
      <c r="O198" s="1" t="b">
        <f t="shared" si="86"/>
        <v>1</v>
      </c>
      <c r="P198" s="1" t="b">
        <f t="shared" si="87"/>
        <v>1</v>
      </c>
      <c r="Q198" s="1" t="b">
        <f t="shared" si="88"/>
        <v>1</v>
      </c>
      <c r="R198" s="1" t="b">
        <f t="shared" si="89"/>
        <v>1</v>
      </c>
      <c r="S198" s="1" t="b">
        <f t="shared" si="90"/>
        <v>1</v>
      </c>
      <c r="T198" s="1" t="b">
        <f t="shared" si="91"/>
        <v>1</v>
      </c>
      <c r="U198" s="1" t="b">
        <f t="shared" si="92"/>
        <v>1</v>
      </c>
      <c r="W198" s="316" t="s">
        <v>740</v>
      </c>
      <c r="X198" s="106" t="s">
        <v>741</v>
      </c>
      <c r="Y198" s="106" t="s">
        <v>118</v>
      </c>
      <c r="Z198" s="408" t="s">
        <v>3</v>
      </c>
      <c r="AA198" s="344" t="s">
        <v>1900</v>
      </c>
      <c r="AB198" s="315">
        <v>16818</v>
      </c>
      <c r="AC198" s="345">
        <v>6</v>
      </c>
      <c r="AD198" s="245" t="s">
        <v>1857</v>
      </c>
      <c r="AE198" s="179" t="s">
        <v>2643</v>
      </c>
      <c r="AF198" s="179" t="s">
        <v>2525</v>
      </c>
      <c r="AH198" s="159" t="b">
        <f t="shared" si="93"/>
        <v>1</v>
      </c>
      <c r="AI198" s="1" t="b">
        <f t="shared" si="94"/>
        <v>1</v>
      </c>
      <c r="AJ198" s="1" t="b">
        <f t="shared" si="95"/>
        <v>1</v>
      </c>
      <c r="AK198" s="1" t="b">
        <f t="shared" si="96"/>
        <v>1</v>
      </c>
      <c r="AL198" s="1" t="b">
        <f t="shared" si="97"/>
        <v>1</v>
      </c>
      <c r="AM198" s="1" t="b">
        <f t="shared" si="98"/>
        <v>1</v>
      </c>
      <c r="AN198" s="1" t="b">
        <f t="shared" si="99"/>
        <v>1</v>
      </c>
      <c r="AO198" s="1" t="b">
        <f t="shared" si="100"/>
        <v>1</v>
      </c>
      <c r="AP198" s="1" t="b">
        <f t="shared" si="101"/>
        <v>1</v>
      </c>
      <c r="AQ198" s="1" t="b">
        <f t="shared" si="102"/>
        <v>1</v>
      </c>
      <c r="AS198" s="316" t="s">
        <v>740</v>
      </c>
      <c r="AT198" s="106" t="s">
        <v>741</v>
      </c>
      <c r="AU198" s="106" t="s">
        <v>118</v>
      </c>
      <c r="AV198" s="408" t="s">
        <v>3</v>
      </c>
      <c r="AW198" s="344" t="s">
        <v>1900</v>
      </c>
      <c r="AX198" s="315">
        <v>16818</v>
      </c>
      <c r="AY198" s="345">
        <v>6</v>
      </c>
      <c r="AZ198" s="245" t="s">
        <v>1857</v>
      </c>
      <c r="BA198" s="179" t="s">
        <v>2643</v>
      </c>
      <c r="BB198" s="179" t="s">
        <v>2525</v>
      </c>
    </row>
    <row r="199" spans="1:54" ht="15.75">
      <c r="A199" s="316" t="s">
        <v>1318</v>
      </c>
      <c r="B199" s="106" t="s">
        <v>1319</v>
      </c>
      <c r="C199" s="106" t="s">
        <v>1238</v>
      </c>
      <c r="D199" s="408" t="s">
        <v>3</v>
      </c>
      <c r="E199" s="344" t="s">
        <v>1900</v>
      </c>
      <c r="F199" s="315">
        <v>18570</v>
      </c>
      <c r="G199" s="345">
        <v>9</v>
      </c>
      <c r="H199" s="245" t="s">
        <v>1858</v>
      </c>
      <c r="I199" s="179" t="s">
        <v>2643</v>
      </c>
      <c r="J199" s="179" t="s">
        <v>2525</v>
      </c>
      <c r="K199" s="158">
        <v>199</v>
      </c>
      <c r="L199" s="1" t="b">
        <f t="shared" ref="L199:L262" si="103">A199=W199</f>
        <v>1</v>
      </c>
      <c r="M199" s="1" t="b">
        <f t="shared" ref="M199:M262" si="104">B199=X199</f>
        <v>1</v>
      </c>
      <c r="N199" s="1" t="b">
        <f t="shared" ref="N199:N262" si="105">C199=Y199</f>
        <v>1</v>
      </c>
      <c r="O199" s="1" t="b">
        <f t="shared" ref="O199:O262" si="106">D199=Z199</f>
        <v>1</v>
      </c>
      <c r="P199" s="1" t="b">
        <f t="shared" ref="P199:P262" si="107">E199=AA199</f>
        <v>1</v>
      </c>
      <c r="Q199" s="1" t="b">
        <f t="shared" ref="Q199:Q262" si="108">F199=AB199</f>
        <v>1</v>
      </c>
      <c r="R199" s="1" t="b">
        <f t="shared" ref="R199:R262" si="109">G199=AC199</f>
        <v>1</v>
      </c>
      <c r="S199" s="1" t="b">
        <f t="shared" ref="S199:S262" si="110">H199=AD199</f>
        <v>1</v>
      </c>
      <c r="T199" s="1" t="b">
        <f t="shared" ref="T199:T262" si="111">I199=AE199</f>
        <v>1</v>
      </c>
      <c r="U199" s="1" t="b">
        <f t="shared" ref="U199:U262" si="112">J199=AF199</f>
        <v>1</v>
      </c>
      <c r="W199" s="316" t="s">
        <v>1318</v>
      </c>
      <c r="X199" s="106" t="s">
        <v>1319</v>
      </c>
      <c r="Y199" s="106" t="s">
        <v>1238</v>
      </c>
      <c r="Z199" s="408" t="s">
        <v>3</v>
      </c>
      <c r="AA199" s="344" t="s">
        <v>1900</v>
      </c>
      <c r="AB199" s="315">
        <v>18570</v>
      </c>
      <c r="AC199" s="345">
        <v>9</v>
      </c>
      <c r="AD199" s="245" t="s">
        <v>1858</v>
      </c>
      <c r="AE199" s="179" t="s">
        <v>2643</v>
      </c>
      <c r="AF199" s="179" t="s">
        <v>2525</v>
      </c>
      <c r="AH199" s="159" t="b">
        <f t="shared" si="93"/>
        <v>1</v>
      </c>
      <c r="AI199" s="1" t="b">
        <f t="shared" si="94"/>
        <v>1</v>
      </c>
      <c r="AJ199" s="1" t="b">
        <f t="shared" si="95"/>
        <v>1</v>
      </c>
      <c r="AK199" s="1" t="b">
        <f t="shared" si="96"/>
        <v>1</v>
      </c>
      <c r="AL199" s="1" t="b">
        <f t="shared" si="97"/>
        <v>1</v>
      </c>
      <c r="AM199" s="1" t="b">
        <f t="shared" si="98"/>
        <v>1</v>
      </c>
      <c r="AN199" s="1" t="b">
        <f t="shared" si="99"/>
        <v>1</v>
      </c>
      <c r="AO199" s="1" t="b">
        <f t="shared" si="100"/>
        <v>1</v>
      </c>
      <c r="AP199" s="1" t="b">
        <f t="shared" si="101"/>
        <v>1</v>
      </c>
      <c r="AQ199" s="1" t="b">
        <f t="shared" si="102"/>
        <v>1</v>
      </c>
      <c r="AS199" s="316" t="s">
        <v>1318</v>
      </c>
      <c r="AT199" s="106" t="s">
        <v>1319</v>
      </c>
      <c r="AU199" s="106" t="s">
        <v>1238</v>
      </c>
      <c r="AV199" s="408" t="s">
        <v>3</v>
      </c>
      <c r="AW199" s="344" t="s">
        <v>1900</v>
      </c>
      <c r="AX199" s="315">
        <v>18570</v>
      </c>
      <c r="AY199" s="345">
        <v>9</v>
      </c>
      <c r="AZ199" s="245" t="s">
        <v>1858</v>
      </c>
      <c r="BA199" s="179" t="s">
        <v>2643</v>
      </c>
      <c r="BB199" s="179" t="s">
        <v>2525</v>
      </c>
    </row>
    <row r="200" spans="1:54" ht="15.75">
      <c r="A200" s="316" t="s">
        <v>1320</v>
      </c>
      <c r="B200" s="106" t="s">
        <v>1319</v>
      </c>
      <c r="C200" s="106" t="s">
        <v>557</v>
      </c>
      <c r="D200" s="408" t="s">
        <v>10</v>
      </c>
      <c r="E200" s="344" t="s">
        <v>1900</v>
      </c>
      <c r="F200" s="315">
        <v>18622</v>
      </c>
      <c r="G200" s="345">
        <v>9</v>
      </c>
      <c r="H200" s="245" t="s">
        <v>1858</v>
      </c>
      <c r="I200" s="179" t="s">
        <v>2643</v>
      </c>
      <c r="J200" s="179" t="s">
        <v>2525</v>
      </c>
      <c r="K200" s="158">
        <v>200</v>
      </c>
      <c r="L200" s="1" t="b">
        <f t="shared" si="103"/>
        <v>1</v>
      </c>
      <c r="M200" s="1" t="b">
        <f t="shared" si="104"/>
        <v>1</v>
      </c>
      <c r="N200" s="1" t="b">
        <f t="shared" si="105"/>
        <v>1</v>
      </c>
      <c r="O200" s="1" t="b">
        <f t="shared" si="106"/>
        <v>1</v>
      </c>
      <c r="P200" s="1" t="b">
        <f t="shared" si="107"/>
        <v>1</v>
      </c>
      <c r="Q200" s="1" t="b">
        <f t="shared" si="108"/>
        <v>1</v>
      </c>
      <c r="R200" s="1" t="b">
        <f t="shared" si="109"/>
        <v>1</v>
      </c>
      <c r="S200" s="1" t="b">
        <f t="shared" si="110"/>
        <v>1</v>
      </c>
      <c r="T200" s="1" t="b">
        <f t="shared" si="111"/>
        <v>1</v>
      </c>
      <c r="U200" s="1" t="b">
        <f t="shared" si="112"/>
        <v>1</v>
      </c>
      <c r="W200" s="316" t="s">
        <v>1320</v>
      </c>
      <c r="X200" s="106" t="s">
        <v>1319</v>
      </c>
      <c r="Y200" s="106" t="s">
        <v>557</v>
      </c>
      <c r="Z200" s="408" t="s">
        <v>10</v>
      </c>
      <c r="AA200" s="344" t="s">
        <v>1900</v>
      </c>
      <c r="AB200" s="315">
        <v>18622</v>
      </c>
      <c r="AC200" s="345">
        <v>9</v>
      </c>
      <c r="AD200" s="245" t="s">
        <v>1858</v>
      </c>
      <c r="AE200" s="179" t="s">
        <v>2643</v>
      </c>
      <c r="AF200" s="179" t="s">
        <v>2525</v>
      </c>
      <c r="AH200" s="159" t="b">
        <f t="shared" si="93"/>
        <v>1</v>
      </c>
      <c r="AI200" s="1" t="b">
        <f t="shared" si="94"/>
        <v>1</v>
      </c>
      <c r="AJ200" s="1" t="b">
        <f t="shared" si="95"/>
        <v>1</v>
      </c>
      <c r="AK200" s="1" t="b">
        <f t="shared" si="96"/>
        <v>1</v>
      </c>
      <c r="AL200" s="1" t="b">
        <f t="shared" si="97"/>
        <v>1</v>
      </c>
      <c r="AM200" s="1" t="b">
        <f t="shared" si="98"/>
        <v>1</v>
      </c>
      <c r="AN200" s="1" t="b">
        <f t="shared" si="99"/>
        <v>1</v>
      </c>
      <c r="AO200" s="1" t="b">
        <f t="shared" si="100"/>
        <v>1</v>
      </c>
      <c r="AP200" s="1" t="b">
        <f t="shared" si="101"/>
        <v>1</v>
      </c>
      <c r="AQ200" s="1" t="b">
        <f t="shared" si="102"/>
        <v>1</v>
      </c>
      <c r="AS200" s="316" t="s">
        <v>1320</v>
      </c>
      <c r="AT200" s="106" t="s">
        <v>1319</v>
      </c>
      <c r="AU200" s="106" t="s">
        <v>557</v>
      </c>
      <c r="AV200" s="408" t="s">
        <v>10</v>
      </c>
      <c r="AW200" s="344" t="s">
        <v>1900</v>
      </c>
      <c r="AX200" s="315">
        <v>18622</v>
      </c>
      <c r="AY200" s="345">
        <v>9</v>
      </c>
      <c r="AZ200" s="245" t="s">
        <v>1858</v>
      </c>
      <c r="BA200" s="179" t="s">
        <v>2643</v>
      </c>
      <c r="BB200" s="179" t="s">
        <v>2525</v>
      </c>
    </row>
    <row r="201" spans="1:54" ht="15.75">
      <c r="A201" s="316" t="s">
        <v>742</v>
      </c>
      <c r="B201" s="106" t="s">
        <v>741</v>
      </c>
      <c r="C201" s="106" t="s">
        <v>743</v>
      </c>
      <c r="D201" s="408" t="s">
        <v>3</v>
      </c>
      <c r="E201" s="344" t="s">
        <v>1900</v>
      </c>
      <c r="F201" s="315">
        <v>17962</v>
      </c>
      <c r="G201" s="345">
        <v>2</v>
      </c>
      <c r="H201" s="245" t="s">
        <v>2062</v>
      </c>
      <c r="I201" s="179" t="s">
        <v>2643</v>
      </c>
      <c r="J201" s="179" t="s">
        <v>2525</v>
      </c>
      <c r="K201" s="158">
        <v>201</v>
      </c>
      <c r="L201" s="1" t="b">
        <f t="shared" si="103"/>
        <v>1</v>
      </c>
      <c r="M201" s="1" t="b">
        <f t="shared" si="104"/>
        <v>1</v>
      </c>
      <c r="N201" s="1" t="b">
        <f t="shared" si="105"/>
        <v>1</v>
      </c>
      <c r="O201" s="1" t="b">
        <f t="shared" si="106"/>
        <v>1</v>
      </c>
      <c r="P201" s="1" t="b">
        <f t="shared" si="107"/>
        <v>1</v>
      </c>
      <c r="Q201" s="1" t="b">
        <f t="shared" si="108"/>
        <v>1</v>
      </c>
      <c r="R201" s="1" t="b">
        <f t="shared" si="109"/>
        <v>1</v>
      </c>
      <c r="S201" s="1" t="b">
        <f t="shared" si="110"/>
        <v>1</v>
      </c>
      <c r="T201" s="1" t="b">
        <f t="shared" si="111"/>
        <v>1</v>
      </c>
      <c r="U201" s="1" t="b">
        <f t="shared" si="112"/>
        <v>1</v>
      </c>
      <c r="W201" s="316" t="s">
        <v>742</v>
      </c>
      <c r="X201" s="106" t="s">
        <v>741</v>
      </c>
      <c r="Y201" s="106" t="s">
        <v>743</v>
      </c>
      <c r="Z201" s="408" t="s">
        <v>3</v>
      </c>
      <c r="AA201" s="344" t="s">
        <v>1900</v>
      </c>
      <c r="AB201" s="315">
        <v>17962</v>
      </c>
      <c r="AC201" s="345">
        <v>2</v>
      </c>
      <c r="AD201" s="245" t="s">
        <v>2062</v>
      </c>
      <c r="AE201" s="179" t="s">
        <v>2643</v>
      </c>
      <c r="AF201" s="179" t="s">
        <v>2525</v>
      </c>
      <c r="AH201" s="159" t="b">
        <f t="shared" ref="AH201:AH264" si="113">W201=AS201</f>
        <v>1</v>
      </c>
      <c r="AI201" s="1" t="b">
        <f t="shared" ref="AI201:AI264" si="114">X201=AT201</f>
        <v>1</v>
      </c>
      <c r="AJ201" s="1" t="b">
        <f t="shared" ref="AJ201:AJ264" si="115">Y201=AU201</f>
        <v>1</v>
      </c>
      <c r="AK201" s="1" t="b">
        <f t="shared" ref="AK201:AK264" si="116">Z201=AV201</f>
        <v>1</v>
      </c>
      <c r="AL201" s="1" t="b">
        <f t="shared" ref="AL201:AL264" si="117">AA201=AW201</f>
        <v>1</v>
      </c>
      <c r="AM201" s="1" t="b">
        <f t="shared" ref="AM201:AM264" si="118">AB201=AX201</f>
        <v>1</v>
      </c>
      <c r="AN201" s="1" t="b">
        <f t="shared" ref="AN201:AN264" si="119">AC201=AY201</f>
        <v>1</v>
      </c>
      <c r="AO201" s="1" t="b">
        <f t="shared" ref="AO201:AO264" si="120">AD201=AZ201</f>
        <v>1</v>
      </c>
      <c r="AP201" s="1" t="b">
        <f t="shared" ref="AP201:AP264" si="121">AE201=BA201</f>
        <v>1</v>
      </c>
      <c r="AQ201" s="1" t="b">
        <f t="shared" ref="AQ201:AQ264" si="122">AF201=BB201</f>
        <v>1</v>
      </c>
      <c r="AS201" s="316" t="s">
        <v>742</v>
      </c>
      <c r="AT201" s="106" t="s">
        <v>741</v>
      </c>
      <c r="AU201" s="106" t="s">
        <v>743</v>
      </c>
      <c r="AV201" s="408" t="s">
        <v>3</v>
      </c>
      <c r="AW201" s="344" t="s">
        <v>1900</v>
      </c>
      <c r="AX201" s="315">
        <v>17962</v>
      </c>
      <c r="AY201" s="345">
        <v>2</v>
      </c>
      <c r="AZ201" s="245" t="s">
        <v>2062</v>
      </c>
      <c r="BA201" s="179" t="s">
        <v>2643</v>
      </c>
      <c r="BB201" s="179" t="s">
        <v>2525</v>
      </c>
    </row>
    <row r="202" spans="1:54" ht="15.75">
      <c r="A202" s="316" t="s">
        <v>935</v>
      </c>
      <c r="B202" s="106" t="s">
        <v>936</v>
      </c>
      <c r="C202" s="106" t="s">
        <v>937</v>
      </c>
      <c r="D202" s="408" t="s">
        <v>10</v>
      </c>
      <c r="E202" s="344" t="s">
        <v>1900</v>
      </c>
      <c r="F202" s="315">
        <v>16518</v>
      </c>
      <c r="G202" s="345">
        <v>12</v>
      </c>
      <c r="H202" s="245" t="s">
        <v>1859</v>
      </c>
      <c r="I202" s="179" t="s">
        <v>2643</v>
      </c>
      <c r="J202" s="179" t="s">
        <v>2525</v>
      </c>
      <c r="K202" s="158">
        <v>202</v>
      </c>
      <c r="L202" s="1" t="b">
        <f t="shared" si="103"/>
        <v>1</v>
      </c>
      <c r="M202" s="1" t="b">
        <f t="shared" si="104"/>
        <v>1</v>
      </c>
      <c r="N202" s="1" t="b">
        <f t="shared" si="105"/>
        <v>1</v>
      </c>
      <c r="O202" s="1" t="b">
        <f t="shared" si="106"/>
        <v>1</v>
      </c>
      <c r="P202" s="1" t="b">
        <f t="shared" si="107"/>
        <v>1</v>
      </c>
      <c r="Q202" s="1" t="b">
        <f t="shared" si="108"/>
        <v>1</v>
      </c>
      <c r="R202" s="1" t="b">
        <f t="shared" si="109"/>
        <v>1</v>
      </c>
      <c r="S202" s="1" t="b">
        <f t="shared" si="110"/>
        <v>1</v>
      </c>
      <c r="T202" s="1" t="b">
        <f t="shared" si="111"/>
        <v>1</v>
      </c>
      <c r="U202" s="1" t="b">
        <f t="shared" si="112"/>
        <v>1</v>
      </c>
      <c r="W202" s="316" t="s">
        <v>935</v>
      </c>
      <c r="X202" s="106" t="s">
        <v>936</v>
      </c>
      <c r="Y202" s="106" t="s">
        <v>937</v>
      </c>
      <c r="Z202" s="408" t="s">
        <v>10</v>
      </c>
      <c r="AA202" s="344" t="s">
        <v>1900</v>
      </c>
      <c r="AB202" s="315">
        <v>16518</v>
      </c>
      <c r="AC202" s="345">
        <v>12</v>
      </c>
      <c r="AD202" s="245" t="s">
        <v>1859</v>
      </c>
      <c r="AE202" s="179" t="s">
        <v>2643</v>
      </c>
      <c r="AF202" s="179" t="s">
        <v>2525</v>
      </c>
      <c r="AH202" s="159" t="b">
        <f t="shared" si="113"/>
        <v>1</v>
      </c>
      <c r="AI202" s="1" t="b">
        <f t="shared" si="114"/>
        <v>1</v>
      </c>
      <c r="AJ202" s="1" t="b">
        <f t="shared" si="115"/>
        <v>1</v>
      </c>
      <c r="AK202" s="1" t="b">
        <f t="shared" si="116"/>
        <v>1</v>
      </c>
      <c r="AL202" s="1" t="b">
        <f t="shared" si="117"/>
        <v>1</v>
      </c>
      <c r="AM202" s="1" t="b">
        <f t="shared" si="118"/>
        <v>1</v>
      </c>
      <c r="AN202" s="1" t="b">
        <f t="shared" si="119"/>
        <v>1</v>
      </c>
      <c r="AO202" s="1" t="b">
        <f t="shared" si="120"/>
        <v>1</v>
      </c>
      <c r="AP202" s="1" t="b">
        <f t="shared" si="121"/>
        <v>1</v>
      </c>
      <c r="AQ202" s="1" t="b">
        <f t="shared" si="122"/>
        <v>1</v>
      </c>
      <c r="AS202" s="316" t="s">
        <v>935</v>
      </c>
      <c r="AT202" s="106" t="s">
        <v>936</v>
      </c>
      <c r="AU202" s="106" t="s">
        <v>937</v>
      </c>
      <c r="AV202" s="408" t="s">
        <v>10</v>
      </c>
      <c r="AW202" s="344" t="s">
        <v>1900</v>
      </c>
      <c r="AX202" s="315">
        <v>16518</v>
      </c>
      <c r="AY202" s="345">
        <v>12</v>
      </c>
      <c r="AZ202" s="245" t="s">
        <v>1859</v>
      </c>
      <c r="BA202" s="179" t="s">
        <v>2643</v>
      </c>
      <c r="BB202" s="179" t="s">
        <v>2525</v>
      </c>
    </row>
    <row r="203" spans="1:54" ht="15.75">
      <c r="A203" s="316" t="s">
        <v>938</v>
      </c>
      <c r="B203" s="106" t="s">
        <v>936</v>
      </c>
      <c r="C203" s="106" t="s">
        <v>939</v>
      </c>
      <c r="D203" s="408" t="s">
        <v>3</v>
      </c>
      <c r="E203" s="344" t="s">
        <v>1900</v>
      </c>
      <c r="F203" s="315">
        <v>14726</v>
      </c>
      <c r="G203" s="345">
        <v>12</v>
      </c>
      <c r="H203" s="245" t="s">
        <v>1859</v>
      </c>
      <c r="I203" s="179" t="s">
        <v>2643</v>
      </c>
      <c r="J203" s="179" t="s">
        <v>2577</v>
      </c>
      <c r="K203" s="158">
        <v>203</v>
      </c>
      <c r="L203" s="1" t="b">
        <f t="shared" si="103"/>
        <v>1</v>
      </c>
      <c r="M203" s="1" t="b">
        <f t="shared" si="104"/>
        <v>1</v>
      </c>
      <c r="N203" s="1" t="b">
        <f t="shared" si="105"/>
        <v>1</v>
      </c>
      <c r="O203" s="1" t="b">
        <f t="shared" si="106"/>
        <v>1</v>
      </c>
      <c r="P203" s="1" t="b">
        <f t="shared" si="107"/>
        <v>1</v>
      </c>
      <c r="Q203" s="1" t="b">
        <f t="shared" si="108"/>
        <v>1</v>
      </c>
      <c r="R203" s="1" t="b">
        <f t="shared" si="109"/>
        <v>1</v>
      </c>
      <c r="S203" s="1" t="b">
        <f t="shared" si="110"/>
        <v>1</v>
      </c>
      <c r="T203" s="1" t="b">
        <f t="shared" si="111"/>
        <v>1</v>
      </c>
      <c r="U203" s="1" t="b">
        <f t="shared" si="112"/>
        <v>1</v>
      </c>
      <c r="W203" s="316" t="s">
        <v>938</v>
      </c>
      <c r="X203" s="106" t="s">
        <v>936</v>
      </c>
      <c r="Y203" s="106" t="s">
        <v>939</v>
      </c>
      <c r="Z203" s="408" t="s">
        <v>3</v>
      </c>
      <c r="AA203" s="344" t="s">
        <v>1900</v>
      </c>
      <c r="AB203" s="315">
        <v>14726</v>
      </c>
      <c r="AC203" s="345">
        <v>12</v>
      </c>
      <c r="AD203" s="245" t="s">
        <v>1859</v>
      </c>
      <c r="AE203" s="179" t="s">
        <v>2643</v>
      </c>
      <c r="AF203" s="179" t="s">
        <v>2577</v>
      </c>
      <c r="AH203" s="159" t="b">
        <f t="shared" si="113"/>
        <v>1</v>
      </c>
      <c r="AI203" s="1" t="b">
        <f t="shared" si="114"/>
        <v>1</v>
      </c>
      <c r="AJ203" s="1" t="b">
        <f t="shared" si="115"/>
        <v>1</v>
      </c>
      <c r="AK203" s="1" t="b">
        <f t="shared" si="116"/>
        <v>1</v>
      </c>
      <c r="AL203" s="1" t="b">
        <f t="shared" si="117"/>
        <v>1</v>
      </c>
      <c r="AM203" s="1" t="b">
        <f t="shared" si="118"/>
        <v>1</v>
      </c>
      <c r="AN203" s="1" t="b">
        <f t="shared" si="119"/>
        <v>1</v>
      </c>
      <c r="AO203" s="1" t="b">
        <f t="shared" si="120"/>
        <v>1</v>
      </c>
      <c r="AP203" s="1" t="b">
        <f t="shared" si="121"/>
        <v>1</v>
      </c>
      <c r="AQ203" s="1" t="b">
        <f t="shared" si="122"/>
        <v>1</v>
      </c>
      <c r="AS203" s="316" t="s">
        <v>938</v>
      </c>
      <c r="AT203" s="106" t="s">
        <v>936</v>
      </c>
      <c r="AU203" s="106" t="s">
        <v>939</v>
      </c>
      <c r="AV203" s="408" t="s">
        <v>3</v>
      </c>
      <c r="AW203" s="344" t="s">
        <v>1900</v>
      </c>
      <c r="AX203" s="315">
        <v>14726</v>
      </c>
      <c r="AY203" s="345">
        <v>12</v>
      </c>
      <c r="AZ203" s="245" t="s">
        <v>1859</v>
      </c>
      <c r="BA203" s="179" t="s">
        <v>2643</v>
      </c>
      <c r="BB203" s="179" t="s">
        <v>2577</v>
      </c>
    </row>
    <row r="204" spans="1:54" ht="15.75">
      <c r="A204" s="316" t="s">
        <v>749</v>
      </c>
      <c r="B204" s="106" t="s">
        <v>750</v>
      </c>
      <c r="C204" s="106" t="s">
        <v>751</v>
      </c>
      <c r="D204" s="408" t="s">
        <v>10</v>
      </c>
      <c r="E204" s="344" t="s">
        <v>1900</v>
      </c>
      <c r="F204" s="315">
        <v>15757</v>
      </c>
      <c r="G204" s="345">
        <v>9</v>
      </c>
      <c r="H204" s="245" t="s">
        <v>1858</v>
      </c>
      <c r="I204" s="179" t="s">
        <v>2643</v>
      </c>
      <c r="J204" s="179" t="s">
        <v>2525</v>
      </c>
      <c r="K204" s="158">
        <v>204</v>
      </c>
      <c r="L204" s="1" t="b">
        <f t="shared" si="103"/>
        <v>1</v>
      </c>
      <c r="M204" s="1" t="b">
        <f t="shared" si="104"/>
        <v>1</v>
      </c>
      <c r="N204" s="1" t="b">
        <f t="shared" si="105"/>
        <v>1</v>
      </c>
      <c r="O204" s="1" t="b">
        <f t="shared" si="106"/>
        <v>1</v>
      </c>
      <c r="P204" s="1" t="b">
        <f t="shared" si="107"/>
        <v>1</v>
      </c>
      <c r="Q204" s="1" t="b">
        <f t="shared" si="108"/>
        <v>1</v>
      </c>
      <c r="R204" s="1" t="b">
        <f t="shared" si="109"/>
        <v>1</v>
      </c>
      <c r="S204" s="1" t="b">
        <f t="shared" si="110"/>
        <v>1</v>
      </c>
      <c r="T204" s="1" t="b">
        <f t="shared" si="111"/>
        <v>1</v>
      </c>
      <c r="U204" s="1" t="b">
        <f t="shared" si="112"/>
        <v>1</v>
      </c>
      <c r="W204" s="316" t="s">
        <v>749</v>
      </c>
      <c r="X204" s="106" t="s">
        <v>750</v>
      </c>
      <c r="Y204" s="106" t="s">
        <v>751</v>
      </c>
      <c r="Z204" s="408" t="s">
        <v>10</v>
      </c>
      <c r="AA204" s="344" t="s">
        <v>1900</v>
      </c>
      <c r="AB204" s="315">
        <v>15757</v>
      </c>
      <c r="AC204" s="345">
        <v>9</v>
      </c>
      <c r="AD204" s="245" t="s">
        <v>1858</v>
      </c>
      <c r="AE204" s="179" t="s">
        <v>2643</v>
      </c>
      <c r="AF204" s="179" t="s">
        <v>2525</v>
      </c>
      <c r="AH204" s="159" t="b">
        <f t="shared" si="113"/>
        <v>1</v>
      </c>
      <c r="AI204" s="1" t="b">
        <f t="shared" si="114"/>
        <v>1</v>
      </c>
      <c r="AJ204" s="1" t="b">
        <f t="shared" si="115"/>
        <v>1</v>
      </c>
      <c r="AK204" s="1" t="b">
        <f t="shared" si="116"/>
        <v>1</v>
      </c>
      <c r="AL204" s="1" t="b">
        <f t="shared" si="117"/>
        <v>1</v>
      </c>
      <c r="AM204" s="1" t="b">
        <f t="shared" si="118"/>
        <v>1</v>
      </c>
      <c r="AN204" s="1" t="b">
        <f t="shared" si="119"/>
        <v>1</v>
      </c>
      <c r="AO204" s="1" t="b">
        <f t="shared" si="120"/>
        <v>1</v>
      </c>
      <c r="AP204" s="1" t="b">
        <f t="shared" si="121"/>
        <v>1</v>
      </c>
      <c r="AQ204" s="1" t="b">
        <f t="shared" si="122"/>
        <v>1</v>
      </c>
      <c r="AS204" s="316" t="s">
        <v>749</v>
      </c>
      <c r="AT204" s="106" t="s">
        <v>750</v>
      </c>
      <c r="AU204" s="106" t="s">
        <v>751</v>
      </c>
      <c r="AV204" s="408" t="s">
        <v>10</v>
      </c>
      <c r="AW204" s="344" t="s">
        <v>1900</v>
      </c>
      <c r="AX204" s="315">
        <v>15757</v>
      </c>
      <c r="AY204" s="345">
        <v>9</v>
      </c>
      <c r="AZ204" s="245" t="s">
        <v>1858</v>
      </c>
      <c r="BA204" s="179" t="s">
        <v>2643</v>
      </c>
      <c r="BB204" s="179" t="s">
        <v>2525</v>
      </c>
    </row>
    <row r="205" spans="1:54" ht="15.75">
      <c r="A205" s="316" t="s">
        <v>752</v>
      </c>
      <c r="B205" s="106" t="s">
        <v>750</v>
      </c>
      <c r="C205" s="106" t="s">
        <v>753</v>
      </c>
      <c r="D205" s="408" t="s">
        <v>3</v>
      </c>
      <c r="E205" s="344" t="s">
        <v>1900</v>
      </c>
      <c r="F205" s="315">
        <v>12554</v>
      </c>
      <c r="G205" s="345">
        <v>7</v>
      </c>
      <c r="H205" s="245" t="s">
        <v>1858</v>
      </c>
      <c r="I205" s="179" t="s">
        <v>2644</v>
      </c>
      <c r="J205" s="179" t="s">
        <v>2577</v>
      </c>
      <c r="K205" s="158">
        <v>205</v>
      </c>
      <c r="L205" s="1" t="b">
        <f t="shared" si="103"/>
        <v>1</v>
      </c>
      <c r="M205" s="1" t="b">
        <f t="shared" si="104"/>
        <v>1</v>
      </c>
      <c r="N205" s="1" t="b">
        <f t="shared" si="105"/>
        <v>1</v>
      </c>
      <c r="O205" s="1" t="b">
        <f t="shared" si="106"/>
        <v>1</v>
      </c>
      <c r="P205" s="1" t="b">
        <f t="shared" si="107"/>
        <v>1</v>
      </c>
      <c r="Q205" s="1" t="b">
        <f t="shared" si="108"/>
        <v>1</v>
      </c>
      <c r="R205" s="1" t="b">
        <f t="shared" si="109"/>
        <v>1</v>
      </c>
      <c r="S205" s="1" t="b">
        <f t="shared" si="110"/>
        <v>1</v>
      </c>
      <c r="T205" s="1" t="b">
        <f t="shared" si="111"/>
        <v>1</v>
      </c>
      <c r="U205" s="1" t="b">
        <f t="shared" si="112"/>
        <v>1</v>
      </c>
      <c r="W205" s="316" t="s">
        <v>752</v>
      </c>
      <c r="X205" s="106" t="s">
        <v>750</v>
      </c>
      <c r="Y205" s="106" t="s">
        <v>753</v>
      </c>
      <c r="Z205" s="408" t="s">
        <v>3</v>
      </c>
      <c r="AA205" s="344" t="s">
        <v>1900</v>
      </c>
      <c r="AB205" s="315">
        <v>12554</v>
      </c>
      <c r="AC205" s="345">
        <v>7</v>
      </c>
      <c r="AD205" s="245" t="s">
        <v>1858</v>
      </c>
      <c r="AE205" s="179" t="s">
        <v>2644</v>
      </c>
      <c r="AF205" s="179" t="s">
        <v>2577</v>
      </c>
      <c r="AH205" s="159" t="b">
        <f t="shared" si="113"/>
        <v>1</v>
      </c>
      <c r="AI205" s="1" t="b">
        <f t="shared" si="114"/>
        <v>1</v>
      </c>
      <c r="AJ205" s="1" t="b">
        <f t="shared" si="115"/>
        <v>1</v>
      </c>
      <c r="AK205" s="1" t="b">
        <f t="shared" si="116"/>
        <v>1</v>
      </c>
      <c r="AL205" s="1" t="b">
        <f t="shared" si="117"/>
        <v>1</v>
      </c>
      <c r="AM205" s="1" t="b">
        <f t="shared" si="118"/>
        <v>1</v>
      </c>
      <c r="AN205" s="1" t="b">
        <f t="shared" si="119"/>
        <v>1</v>
      </c>
      <c r="AO205" s="1" t="b">
        <f t="shared" si="120"/>
        <v>1</v>
      </c>
      <c r="AP205" s="1" t="b">
        <f t="shared" si="121"/>
        <v>1</v>
      </c>
      <c r="AQ205" s="1" t="b">
        <f t="shared" si="122"/>
        <v>1</v>
      </c>
      <c r="AS205" s="316" t="s">
        <v>752</v>
      </c>
      <c r="AT205" s="106" t="s">
        <v>750</v>
      </c>
      <c r="AU205" s="106" t="s">
        <v>753</v>
      </c>
      <c r="AV205" s="408" t="s">
        <v>3</v>
      </c>
      <c r="AW205" s="344" t="s">
        <v>1900</v>
      </c>
      <c r="AX205" s="315">
        <v>12554</v>
      </c>
      <c r="AY205" s="345">
        <v>7</v>
      </c>
      <c r="AZ205" s="245" t="s">
        <v>1858</v>
      </c>
      <c r="BA205" s="179" t="s">
        <v>2644</v>
      </c>
      <c r="BB205" s="179" t="s">
        <v>2577</v>
      </c>
    </row>
    <row r="206" spans="1:54" ht="15.75">
      <c r="A206" s="316" t="s">
        <v>754</v>
      </c>
      <c r="B206" s="106" t="s">
        <v>755</v>
      </c>
      <c r="C206" s="106" t="s">
        <v>756</v>
      </c>
      <c r="D206" s="408" t="s">
        <v>3</v>
      </c>
      <c r="E206" s="344" t="s">
        <v>1900</v>
      </c>
      <c r="F206" s="315">
        <v>19194</v>
      </c>
      <c r="G206" s="345">
        <v>0</v>
      </c>
      <c r="H206" s="245" t="s">
        <v>2062</v>
      </c>
      <c r="I206" s="179" t="s">
        <v>2643</v>
      </c>
      <c r="J206" s="179" t="s">
        <v>2476</v>
      </c>
      <c r="K206" s="158">
        <v>206</v>
      </c>
      <c r="L206" s="1" t="b">
        <f t="shared" si="103"/>
        <v>1</v>
      </c>
      <c r="M206" s="1" t="b">
        <f t="shared" si="104"/>
        <v>1</v>
      </c>
      <c r="N206" s="1" t="b">
        <f t="shared" si="105"/>
        <v>1</v>
      </c>
      <c r="O206" s="1" t="b">
        <f t="shared" si="106"/>
        <v>1</v>
      </c>
      <c r="P206" s="1" t="b">
        <f t="shared" si="107"/>
        <v>1</v>
      </c>
      <c r="Q206" s="1" t="b">
        <f t="shared" si="108"/>
        <v>1</v>
      </c>
      <c r="R206" s="1" t="b">
        <f t="shared" si="109"/>
        <v>1</v>
      </c>
      <c r="S206" s="1" t="b">
        <f t="shared" si="110"/>
        <v>1</v>
      </c>
      <c r="T206" s="1" t="b">
        <f t="shared" si="111"/>
        <v>1</v>
      </c>
      <c r="U206" s="1" t="b">
        <f t="shared" si="112"/>
        <v>1</v>
      </c>
      <c r="W206" s="316" t="s">
        <v>754</v>
      </c>
      <c r="X206" s="106" t="s">
        <v>755</v>
      </c>
      <c r="Y206" s="106" t="s">
        <v>756</v>
      </c>
      <c r="Z206" s="408" t="s">
        <v>3</v>
      </c>
      <c r="AA206" s="344" t="s">
        <v>1900</v>
      </c>
      <c r="AB206" s="315">
        <v>19194</v>
      </c>
      <c r="AC206" s="345">
        <v>0</v>
      </c>
      <c r="AD206" s="245" t="s">
        <v>2062</v>
      </c>
      <c r="AE206" s="179" t="s">
        <v>2643</v>
      </c>
      <c r="AF206" s="179" t="s">
        <v>2476</v>
      </c>
      <c r="AH206" s="159" t="b">
        <f t="shared" si="113"/>
        <v>1</v>
      </c>
      <c r="AI206" s="1" t="b">
        <f t="shared" si="114"/>
        <v>1</v>
      </c>
      <c r="AJ206" s="1" t="b">
        <f t="shared" si="115"/>
        <v>1</v>
      </c>
      <c r="AK206" s="1" t="b">
        <f t="shared" si="116"/>
        <v>1</v>
      </c>
      <c r="AL206" s="1" t="b">
        <f t="shared" si="117"/>
        <v>1</v>
      </c>
      <c r="AM206" s="1" t="b">
        <f t="shared" si="118"/>
        <v>1</v>
      </c>
      <c r="AN206" s="1" t="b">
        <f t="shared" si="119"/>
        <v>1</v>
      </c>
      <c r="AO206" s="1" t="b">
        <f t="shared" si="120"/>
        <v>1</v>
      </c>
      <c r="AP206" s="1" t="b">
        <f t="shared" si="121"/>
        <v>1</v>
      </c>
      <c r="AQ206" s="1" t="b">
        <f t="shared" si="122"/>
        <v>1</v>
      </c>
      <c r="AS206" s="316" t="s">
        <v>754</v>
      </c>
      <c r="AT206" s="106" t="s">
        <v>755</v>
      </c>
      <c r="AU206" s="106" t="s">
        <v>756</v>
      </c>
      <c r="AV206" s="408" t="s">
        <v>3</v>
      </c>
      <c r="AW206" s="344" t="s">
        <v>1900</v>
      </c>
      <c r="AX206" s="315">
        <v>19194</v>
      </c>
      <c r="AY206" s="345">
        <v>0</v>
      </c>
      <c r="AZ206" s="245" t="s">
        <v>2062</v>
      </c>
      <c r="BA206" s="179" t="s">
        <v>2643</v>
      </c>
      <c r="BB206" s="179" t="s">
        <v>2476</v>
      </c>
    </row>
    <row r="207" spans="1:54" ht="15.75">
      <c r="A207" s="316" t="s">
        <v>757</v>
      </c>
      <c r="B207" s="106" t="s">
        <v>758</v>
      </c>
      <c r="C207" s="106" t="s">
        <v>759</v>
      </c>
      <c r="D207" s="408" t="s">
        <v>10</v>
      </c>
      <c r="E207" s="344" t="s">
        <v>1900</v>
      </c>
      <c r="F207" s="315">
        <v>18702</v>
      </c>
      <c r="G207" s="345">
        <v>12</v>
      </c>
      <c r="H207" s="245" t="s">
        <v>1859</v>
      </c>
      <c r="I207" s="179" t="s">
        <v>2643</v>
      </c>
      <c r="J207" s="179" t="s">
        <v>2525</v>
      </c>
      <c r="K207" s="158">
        <v>207</v>
      </c>
      <c r="L207" s="1" t="b">
        <f t="shared" si="103"/>
        <v>1</v>
      </c>
      <c r="M207" s="1" t="b">
        <f t="shared" si="104"/>
        <v>1</v>
      </c>
      <c r="N207" s="1" t="b">
        <f t="shared" si="105"/>
        <v>1</v>
      </c>
      <c r="O207" s="1" t="b">
        <f t="shared" si="106"/>
        <v>1</v>
      </c>
      <c r="P207" s="1" t="b">
        <f t="shared" si="107"/>
        <v>1</v>
      </c>
      <c r="Q207" s="1" t="b">
        <f t="shared" si="108"/>
        <v>1</v>
      </c>
      <c r="R207" s="1" t="b">
        <f t="shared" si="109"/>
        <v>1</v>
      </c>
      <c r="S207" s="1" t="b">
        <f t="shared" si="110"/>
        <v>1</v>
      </c>
      <c r="T207" s="1" t="b">
        <f t="shared" si="111"/>
        <v>1</v>
      </c>
      <c r="U207" s="1" t="b">
        <f t="shared" si="112"/>
        <v>1</v>
      </c>
      <c r="W207" s="316" t="s">
        <v>757</v>
      </c>
      <c r="X207" s="106" t="s">
        <v>758</v>
      </c>
      <c r="Y207" s="106" t="s">
        <v>759</v>
      </c>
      <c r="Z207" s="408" t="s">
        <v>10</v>
      </c>
      <c r="AA207" s="344" t="s">
        <v>1900</v>
      </c>
      <c r="AB207" s="315">
        <v>18702</v>
      </c>
      <c r="AC207" s="345">
        <v>12</v>
      </c>
      <c r="AD207" s="245" t="s">
        <v>1859</v>
      </c>
      <c r="AE207" s="179" t="s">
        <v>2643</v>
      </c>
      <c r="AF207" s="179" t="s">
        <v>2525</v>
      </c>
      <c r="AH207" s="159" t="b">
        <f t="shared" si="113"/>
        <v>1</v>
      </c>
      <c r="AI207" s="1" t="b">
        <f t="shared" si="114"/>
        <v>1</v>
      </c>
      <c r="AJ207" s="1" t="b">
        <f t="shared" si="115"/>
        <v>1</v>
      </c>
      <c r="AK207" s="1" t="b">
        <f t="shared" si="116"/>
        <v>1</v>
      </c>
      <c r="AL207" s="1" t="b">
        <f t="shared" si="117"/>
        <v>1</v>
      </c>
      <c r="AM207" s="1" t="b">
        <f t="shared" si="118"/>
        <v>1</v>
      </c>
      <c r="AN207" s="1" t="b">
        <f t="shared" si="119"/>
        <v>1</v>
      </c>
      <c r="AO207" s="1" t="b">
        <f t="shared" si="120"/>
        <v>1</v>
      </c>
      <c r="AP207" s="1" t="b">
        <f t="shared" si="121"/>
        <v>1</v>
      </c>
      <c r="AQ207" s="1" t="b">
        <f t="shared" si="122"/>
        <v>1</v>
      </c>
      <c r="AS207" s="316" t="s">
        <v>757</v>
      </c>
      <c r="AT207" s="106" t="s">
        <v>758</v>
      </c>
      <c r="AU207" s="106" t="s">
        <v>759</v>
      </c>
      <c r="AV207" s="408" t="s">
        <v>10</v>
      </c>
      <c r="AW207" s="344" t="s">
        <v>1900</v>
      </c>
      <c r="AX207" s="315">
        <v>18702</v>
      </c>
      <c r="AY207" s="345">
        <v>12</v>
      </c>
      <c r="AZ207" s="245" t="s">
        <v>1859</v>
      </c>
      <c r="BA207" s="179" t="s">
        <v>2643</v>
      </c>
      <c r="BB207" s="179" t="s">
        <v>2525</v>
      </c>
    </row>
    <row r="208" spans="1:54" ht="15.75">
      <c r="A208" s="316" t="s">
        <v>760</v>
      </c>
      <c r="B208" s="106" t="s">
        <v>758</v>
      </c>
      <c r="C208" s="106" t="s">
        <v>638</v>
      </c>
      <c r="D208" s="408" t="s">
        <v>3</v>
      </c>
      <c r="E208" s="344" t="s">
        <v>1900</v>
      </c>
      <c r="F208" s="315">
        <v>18980</v>
      </c>
      <c r="G208" s="345">
        <v>9</v>
      </c>
      <c r="H208" s="245" t="s">
        <v>1858</v>
      </c>
      <c r="I208" s="179" t="s">
        <v>2643</v>
      </c>
      <c r="J208" s="179" t="s">
        <v>2525</v>
      </c>
      <c r="K208" s="158">
        <v>208</v>
      </c>
      <c r="L208" s="1" t="b">
        <f t="shared" si="103"/>
        <v>1</v>
      </c>
      <c r="M208" s="1" t="b">
        <f t="shared" si="104"/>
        <v>1</v>
      </c>
      <c r="N208" s="1" t="b">
        <f t="shared" si="105"/>
        <v>1</v>
      </c>
      <c r="O208" s="1" t="b">
        <f t="shared" si="106"/>
        <v>1</v>
      </c>
      <c r="P208" s="1" t="b">
        <f t="shared" si="107"/>
        <v>1</v>
      </c>
      <c r="Q208" s="1" t="b">
        <f t="shared" si="108"/>
        <v>1</v>
      </c>
      <c r="R208" s="1" t="b">
        <f t="shared" si="109"/>
        <v>1</v>
      </c>
      <c r="S208" s="1" t="b">
        <f t="shared" si="110"/>
        <v>1</v>
      </c>
      <c r="T208" s="1" t="b">
        <f t="shared" si="111"/>
        <v>1</v>
      </c>
      <c r="U208" s="1" t="b">
        <f t="shared" si="112"/>
        <v>1</v>
      </c>
      <c r="W208" s="316" t="s">
        <v>760</v>
      </c>
      <c r="X208" s="106" t="s">
        <v>758</v>
      </c>
      <c r="Y208" s="106" t="s">
        <v>638</v>
      </c>
      <c r="Z208" s="408" t="s">
        <v>3</v>
      </c>
      <c r="AA208" s="344" t="s">
        <v>1900</v>
      </c>
      <c r="AB208" s="315">
        <v>18980</v>
      </c>
      <c r="AC208" s="345">
        <v>9</v>
      </c>
      <c r="AD208" s="245" t="s">
        <v>1858</v>
      </c>
      <c r="AE208" s="179" t="s">
        <v>2643</v>
      </c>
      <c r="AF208" s="179" t="s">
        <v>2525</v>
      </c>
      <c r="AH208" s="159" t="b">
        <f t="shared" si="113"/>
        <v>1</v>
      </c>
      <c r="AI208" s="1" t="b">
        <f t="shared" si="114"/>
        <v>1</v>
      </c>
      <c r="AJ208" s="1" t="b">
        <f t="shared" si="115"/>
        <v>1</v>
      </c>
      <c r="AK208" s="1" t="b">
        <f t="shared" si="116"/>
        <v>1</v>
      </c>
      <c r="AL208" s="1" t="b">
        <f t="shared" si="117"/>
        <v>1</v>
      </c>
      <c r="AM208" s="1" t="b">
        <f t="shared" si="118"/>
        <v>1</v>
      </c>
      <c r="AN208" s="1" t="b">
        <f t="shared" si="119"/>
        <v>1</v>
      </c>
      <c r="AO208" s="1" t="b">
        <f t="shared" si="120"/>
        <v>1</v>
      </c>
      <c r="AP208" s="1" t="b">
        <f t="shared" si="121"/>
        <v>1</v>
      </c>
      <c r="AQ208" s="1" t="b">
        <f t="shared" si="122"/>
        <v>1</v>
      </c>
      <c r="AS208" s="316" t="s">
        <v>760</v>
      </c>
      <c r="AT208" s="106" t="s">
        <v>758</v>
      </c>
      <c r="AU208" s="106" t="s">
        <v>638</v>
      </c>
      <c r="AV208" s="408" t="s">
        <v>3</v>
      </c>
      <c r="AW208" s="344" t="s">
        <v>1900</v>
      </c>
      <c r="AX208" s="315">
        <v>18980</v>
      </c>
      <c r="AY208" s="345">
        <v>9</v>
      </c>
      <c r="AZ208" s="245" t="s">
        <v>1858</v>
      </c>
      <c r="BA208" s="179" t="s">
        <v>2643</v>
      </c>
      <c r="BB208" s="179" t="s">
        <v>2525</v>
      </c>
    </row>
    <row r="209" spans="1:54" ht="15.75">
      <c r="A209" s="316" t="s">
        <v>761</v>
      </c>
      <c r="B209" s="106" t="s">
        <v>446</v>
      </c>
      <c r="C209" s="106" t="s">
        <v>762</v>
      </c>
      <c r="D209" s="408" t="s">
        <v>10</v>
      </c>
      <c r="E209" s="344" t="s">
        <v>1900</v>
      </c>
      <c r="F209" s="315">
        <v>15063</v>
      </c>
      <c r="G209" s="345">
        <v>9</v>
      </c>
      <c r="H209" s="245" t="s">
        <v>1858</v>
      </c>
      <c r="I209" s="179" t="s">
        <v>2643</v>
      </c>
      <c r="J209" s="179" t="s">
        <v>2577</v>
      </c>
      <c r="K209" s="158">
        <v>209</v>
      </c>
      <c r="L209" s="1" t="b">
        <f t="shared" si="103"/>
        <v>1</v>
      </c>
      <c r="M209" s="1" t="b">
        <f t="shared" si="104"/>
        <v>1</v>
      </c>
      <c r="N209" s="1" t="b">
        <f t="shared" si="105"/>
        <v>1</v>
      </c>
      <c r="O209" s="1" t="b">
        <f t="shared" si="106"/>
        <v>1</v>
      </c>
      <c r="P209" s="1" t="b">
        <f t="shared" si="107"/>
        <v>1</v>
      </c>
      <c r="Q209" s="1" t="b">
        <f t="shared" si="108"/>
        <v>1</v>
      </c>
      <c r="R209" s="1" t="b">
        <f t="shared" si="109"/>
        <v>1</v>
      </c>
      <c r="S209" s="1" t="b">
        <f t="shared" si="110"/>
        <v>1</v>
      </c>
      <c r="T209" s="1" t="b">
        <f t="shared" si="111"/>
        <v>1</v>
      </c>
      <c r="U209" s="1" t="b">
        <f t="shared" si="112"/>
        <v>1</v>
      </c>
      <c r="W209" s="316" t="s">
        <v>761</v>
      </c>
      <c r="X209" s="106" t="s">
        <v>446</v>
      </c>
      <c r="Y209" s="106" t="s">
        <v>762</v>
      </c>
      <c r="Z209" s="408" t="s">
        <v>10</v>
      </c>
      <c r="AA209" s="344" t="s">
        <v>1900</v>
      </c>
      <c r="AB209" s="315">
        <v>15063</v>
      </c>
      <c r="AC209" s="345">
        <v>9</v>
      </c>
      <c r="AD209" s="245" t="s">
        <v>1858</v>
      </c>
      <c r="AE209" s="179" t="s">
        <v>2643</v>
      </c>
      <c r="AF209" s="179" t="s">
        <v>2577</v>
      </c>
      <c r="AH209" s="159" t="b">
        <f t="shared" si="113"/>
        <v>1</v>
      </c>
      <c r="AI209" s="1" t="b">
        <f t="shared" si="114"/>
        <v>1</v>
      </c>
      <c r="AJ209" s="1" t="b">
        <f t="shared" si="115"/>
        <v>1</v>
      </c>
      <c r="AK209" s="1" t="b">
        <f t="shared" si="116"/>
        <v>1</v>
      </c>
      <c r="AL209" s="1" t="b">
        <f t="shared" si="117"/>
        <v>1</v>
      </c>
      <c r="AM209" s="1" t="b">
        <f t="shared" si="118"/>
        <v>1</v>
      </c>
      <c r="AN209" s="1" t="b">
        <f t="shared" si="119"/>
        <v>1</v>
      </c>
      <c r="AO209" s="1" t="b">
        <f t="shared" si="120"/>
        <v>1</v>
      </c>
      <c r="AP209" s="1" t="b">
        <f t="shared" si="121"/>
        <v>1</v>
      </c>
      <c r="AQ209" s="1" t="b">
        <f t="shared" si="122"/>
        <v>1</v>
      </c>
      <c r="AS209" s="316" t="s">
        <v>761</v>
      </c>
      <c r="AT209" s="106" t="s">
        <v>446</v>
      </c>
      <c r="AU209" s="106" t="s">
        <v>762</v>
      </c>
      <c r="AV209" s="408" t="s">
        <v>10</v>
      </c>
      <c r="AW209" s="344" t="s">
        <v>1900</v>
      </c>
      <c r="AX209" s="315">
        <v>15063</v>
      </c>
      <c r="AY209" s="345">
        <v>9</v>
      </c>
      <c r="AZ209" s="245" t="s">
        <v>1858</v>
      </c>
      <c r="BA209" s="179" t="s">
        <v>2643</v>
      </c>
      <c r="BB209" s="179" t="s">
        <v>2577</v>
      </c>
    </row>
    <row r="210" spans="1:54" ht="15.75">
      <c r="A210" s="316" t="s">
        <v>777</v>
      </c>
      <c r="B210" s="106" t="s">
        <v>778</v>
      </c>
      <c r="C210" s="106" t="s">
        <v>779</v>
      </c>
      <c r="D210" s="291" t="s">
        <v>3</v>
      </c>
      <c r="E210" s="344" t="s">
        <v>1900</v>
      </c>
      <c r="F210" s="315">
        <v>12424</v>
      </c>
      <c r="G210" s="345">
        <v>10</v>
      </c>
      <c r="H210" s="245" t="s">
        <v>1859</v>
      </c>
      <c r="I210" s="179" t="s">
        <v>2644</v>
      </c>
      <c r="J210" s="179" t="s">
        <v>2577</v>
      </c>
      <c r="K210" s="158">
        <v>210</v>
      </c>
      <c r="L210" s="1" t="b">
        <f t="shared" si="103"/>
        <v>1</v>
      </c>
      <c r="M210" s="1" t="b">
        <f t="shared" si="104"/>
        <v>1</v>
      </c>
      <c r="N210" s="1" t="b">
        <f t="shared" si="105"/>
        <v>1</v>
      </c>
      <c r="O210" s="1" t="b">
        <f t="shared" si="106"/>
        <v>1</v>
      </c>
      <c r="P210" s="1" t="b">
        <f t="shared" si="107"/>
        <v>1</v>
      </c>
      <c r="Q210" s="1" t="b">
        <f t="shared" si="108"/>
        <v>1</v>
      </c>
      <c r="R210" s="1" t="b">
        <f t="shared" si="109"/>
        <v>1</v>
      </c>
      <c r="S210" s="1" t="b">
        <f t="shared" si="110"/>
        <v>1</v>
      </c>
      <c r="T210" s="1" t="b">
        <f t="shared" si="111"/>
        <v>1</v>
      </c>
      <c r="U210" s="1" t="b">
        <f t="shared" si="112"/>
        <v>1</v>
      </c>
      <c r="W210" s="316" t="s">
        <v>777</v>
      </c>
      <c r="X210" s="106" t="s">
        <v>778</v>
      </c>
      <c r="Y210" s="106" t="s">
        <v>779</v>
      </c>
      <c r="Z210" s="291" t="s">
        <v>3</v>
      </c>
      <c r="AA210" s="344" t="s">
        <v>1900</v>
      </c>
      <c r="AB210" s="315">
        <v>12424</v>
      </c>
      <c r="AC210" s="345">
        <v>10</v>
      </c>
      <c r="AD210" s="245" t="s">
        <v>1859</v>
      </c>
      <c r="AE210" s="179" t="s">
        <v>2644</v>
      </c>
      <c r="AF210" s="179" t="s">
        <v>2577</v>
      </c>
      <c r="AH210" s="159" t="b">
        <f t="shared" si="113"/>
        <v>1</v>
      </c>
      <c r="AI210" s="1" t="b">
        <f t="shared" si="114"/>
        <v>1</v>
      </c>
      <c r="AJ210" s="1" t="b">
        <f t="shared" si="115"/>
        <v>1</v>
      </c>
      <c r="AK210" s="1" t="b">
        <f t="shared" si="116"/>
        <v>1</v>
      </c>
      <c r="AL210" s="1" t="b">
        <f t="shared" si="117"/>
        <v>1</v>
      </c>
      <c r="AM210" s="1" t="b">
        <f t="shared" si="118"/>
        <v>1</v>
      </c>
      <c r="AN210" s="1" t="b">
        <f t="shared" si="119"/>
        <v>1</v>
      </c>
      <c r="AO210" s="1" t="b">
        <f t="shared" si="120"/>
        <v>1</v>
      </c>
      <c r="AP210" s="1" t="b">
        <f t="shared" si="121"/>
        <v>1</v>
      </c>
      <c r="AQ210" s="1" t="b">
        <f t="shared" si="122"/>
        <v>1</v>
      </c>
      <c r="AS210" s="316" t="s">
        <v>777</v>
      </c>
      <c r="AT210" s="106" t="s">
        <v>778</v>
      </c>
      <c r="AU210" s="106" t="s">
        <v>779</v>
      </c>
      <c r="AV210" s="291" t="s">
        <v>3</v>
      </c>
      <c r="AW210" s="344" t="s">
        <v>1900</v>
      </c>
      <c r="AX210" s="315">
        <v>12424</v>
      </c>
      <c r="AY210" s="345">
        <v>10</v>
      </c>
      <c r="AZ210" s="245" t="s">
        <v>1859</v>
      </c>
      <c r="BA210" s="179" t="s">
        <v>2644</v>
      </c>
      <c r="BB210" s="179" t="s">
        <v>2577</v>
      </c>
    </row>
    <row r="211" spans="1:54" ht="15.75">
      <c r="A211" s="316" t="s">
        <v>780</v>
      </c>
      <c r="B211" s="106" t="s">
        <v>114</v>
      </c>
      <c r="C211" s="106" t="s">
        <v>189</v>
      </c>
      <c r="D211" s="291" t="s">
        <v>3</v>
      </c>
      <c r="E211" s="344" t="s">
        <v>1900</v>
      </c>
      <c r="F211" s="315">
        <v>13814</v>
      </c>
      <c r="G211" s="345">
        <v>9</v>
      </c>
      <c r="H211" s="245" t="s">
        <v>1858</v>
      </c>
      <c r="I211" s="179" t="s">
        <v>2643</v>
      </c>
      <c r="J211" s="179" t="s">
        <v>2577</v>
      </c>
      <c r="K211" s="158">
        <v>211</v>
      </c>
      <c r="L211" s="1" t="b">
        <f t="shared" si="103"/>
        <v>1</v>
      </c>
      <c r="M211" s="1" t="b">
        <f t="shared" si="104"/>
        <v>1</v>
      </c>
      <c r="N211" s="1" t="b">
        <f t="shared" si="105"/>
        <v>1</v>
      </c>
      <c r="O211" s="1" t="b">
        <f t="shared" si="106"/>
        <v>1</v>
      </c>
      <c r="P211" s="1" t="b">
        <f t="shared" si="107"/>
        <v>1</v>
      </c>
      <c r="Q211" s="1" t="b">
        <f t="shared" si="108"/>
        <v>1</v>
      </c>
      <c r="R211" s="1" t="b">
        <f t="shared" si="109"/>
        <v>1</v>
      </c>
      <c r="S211" s="1" t="b">
        <f t="shared" si="110"/>
        <v>1</v>
      </c>
      <c r="T211" s="1" t="b">
        <f t="shared" si="111"/>
        <v>1</v>
      </c>
      <c r="U211" s="1" t="b">
        <f t="shared" si="112"/>
        <v>1</v>
      </c>
      <c r="W211" s="316" t="s">
        <v>780</v>
      </c>
      <c r="X211" s="106" t="s">
        <v>114</v>
      </c>
      <c r="Y211" s="106" t="s">
        <v>189</v>
      </c>
      <c r="Z211" s="291" t="s">
        <v>3</v>
      </c>
      <c r="AA211" s="344" t="s">
        <v>1900</v>
      </c>
      <c r="AB211" s="315">
        <v>13814</v>
      </c>
      <c r="AC211" s="345">
        <v>9</v>
      </c>
      <c r="AD211" s="245" t="s">
        <v>1858</v>
      </c>
      <c r="AE211" s="179" t="s">
        <v>2643</v>
      </c>
      <c r="AF211" s="179" t="s">
        <v>2577</v>
      </c>
      <c r="AH211" s="159" t="b">
        <f t="shared" si="113"/>
        <v>1</v>
      </c>
      <c r="AI211" s="1" t="b">
        <f t="shared" si="114"/>
        <v>1</v>
      </c>
      <c r="AJ211" s="1" t="b">
        <f t="shared" si="115"/>
        <v>1</v>
      </c>
      <c r="AK211" s="1" t="b">
        <f t="shared" si="116"/>
        <v>1</v>
      </c>
      <c r="AL211" s="1" t="b">
        <f t="shared" si="117"/>
        <v>1</v>
      </c>
      <c r="AM211" s="1" t="b">
        <f t="shared" si="118"/>
        <v>1</v>
      </c>
      <c r="AN211" s="1" t="b">
        <f t="shared" si="119"/>
        <v>1</v>
      </c>
      <c r="AO211" s="1" t="b">
        <f t="shared" si="120"/>
        <v>1</v>
      </c>
      <c r="AP211" s="1" t="b">
        <f t="shared" si="121"/>
        <v>1</v>
      </c>
      <c r="AQ211" s="1" t="b">
        <f t="shared" si="122"/>
        <v>1</v>
      </c>
      <c r="AS211" s="316" t="s">
        <v>780</v>
      </c>
      <c r="AT211" s="106" t="s">
        <v>114</v>
      </c>
      <c r="AU211" s="106" t="s">
        <v>189</v>
      </c>
      <c r="AV211" s="291" t="s">
        <v>3</v>
      </c>
      <c r="AW211" s="344" t="s">
        <v>1900</v>
      </c>
      <c r="AX211" s="315">
        <v>13814</v>
      </c>
      <c r="AY211" s="345">
        <v>9</v>
      </c>
      <c r="AZ211" s="245" t="s">
        <v>1858</v>
      </c>
      <c r="BA211" s="179" t="s">
        <v>2643</v>
      </c>
      <c r="BB211" s="179" t="s">
        <v>2577</v>
      </c>
    </row>
    <row r="212" spans="1:54" ht="15.75">
      <c r="A212" s="316" t="s">
        <v>1401</v>
      </c>
      <c r="B212" s="106" t="s">
        <v>1386</v>
      </c>
      <c r="C212" s="106" t="s">
        <v>786</v>
      </c>
      <c r="D212" s="291" t="s">
        <v>3</v>
      </c>
      <c r="E212" s="344" t="s">
        <v>1900</v>
      </c>
      <c r="F212" s="315">
        <v>15591</v>
      </c>
      <c r="G212" s="345">
        <v>7</v>
      </c>
      <c r="H212" s="245" t="s">
        <v>1858</v>
      </c>
      <c r="I212" s="179" t="s">
        <v>2643</v>
      </c>
      <c r="J212" s="179" t="s">
        <v>2525</v>
      </c>
      <c r="K212" s="158">
        <v>212</v>
      </c>
      <c r="L212" s="1" t="b">
        <f t="shared" si="103"/>
        <v>1</v>
      </c>
      <c r="M212" s="1" t="b">
        <f t="shared" si="104"/>
        <v>1</v>
      </c>
      <c r="N212" s="1" t="b">
        <f t="shared" si="105"/>
        <v>1</v>
      </c>
      <c r="O212" s="1" t="b">
        <f t="shared" si="106"/>
        <v>1</v>
      </c>
      <c r="P212" s="1" t="b">
        <f t="shared" si="107"/>
        <v>1</v>
      </c>
      <c r="Q212" s="1" t="b">
        <f t="shared" si="108"/>
        <v>1</v>
      </c>
      <c r="R212" s="1" t="b">
        <f t="shared" si="109"/>
        <v>1</v>
      </c>
      <c r="S212" s="1" t="b">
        <f t="shared" si="110"/>
        <v>1</v>
      </c>
      <c r="T212" s="1" t="b">
        <f t="shared" si="111"/>
        <v>1</v>
      </c>
      <c r="U212" s="1" t="b">
        <f t="shared" si="112"/>
        <v>1</v>
      </c>
      <c r="W212" s="316" t="s">
        <v>1401</v>
      </c>
      <c r="X212" s="106" t="s">
        <v>1386</v>
      </c>
      <c r="Y212" s="106" t="s">
        <v>786</v>
      </c>
      <c r="Z212" s="291" t="s">
        <v>3</v>
      </c>
      <c r="AA212" s="344" t="s">
        <v>1900</v>
      </c>
      <c r="AB212" s="315">
        <v>15591</v>
      </c>
      <c r="AC212" s="345">
        <v>7</v>
      </c>
      <c r="AD212" s="245" t="s">
        <v>1858</v>
      </c>
      <c r="AE212" s="179" t="s">
        <v>2643</v>
      </c>
      <c r="AF212" s="179" t="s">
        <v>2525</v>
      </c>
      <c r="AH212" s="159" t="b">
        <f t="shared" si="113"/>
        <v>1</v>
      </c>
      <c r="AI212" s="1" t="b">
        <f t="shared" si="114"/>
        <v>1</v>
      </c>
      <c r="AJ212" s="1" t="b">
        <f t="shared" si="115"/>
        <v>1</v>
      </c>
      <c r="AK212" s="1" t="b">
        <f t="shared" si="116"/>
        <v>1</v>
      </c>
      <c r="AL212" s="1" t="b">
        <f t="shared" si="117"/>
        <v>1</v>
      </c>
      <c r="AM212" s="1" t="b">
        <f t="shared" si="118"/>
        <v>1</v>
      </c>
      <c r="AN212" s="1" t="b">
        <f t="shared" si="119"/>
        <v>1</v>
      </c>
      <c r="AO212" s="1" t="b">
        <f t="shared" si="120"/>
        <v>1</v>
      </c>
      <c r="AP212" s="1" t="b">
        <f t="shared" si="121"/>
        <v>1</v>
      </c>
      <c r="AQ212" s="1" t="b">
        <f t="shared" si="122"/>
        <v>1</v>
      </c>
      <c r="AS212" s="316" t="s">
        <v>1401</v>
      </c>
      <c r="AT212" s="106" t="s">
        <v>1386</v>
      </c>
      <c r="AU212" s="106" t="s">
        <v>786</v>
      </c>
      <c r="AV212" s="291" t="s">
        <v>3</v>
      </c>
      <c r="AW212" s="344" t="s">
        <v>1900</v>
      </c>
      <c r="AX212" s="315">
        <v>15591</v>
      </c>
      <c r="AY212" s="345">
        <v>7</v>
      </c>
      <c r="AZ212" s="245" t="s">
        <v>1858</v>
      </c>
      <c r="BA212" s="179" t="s">
        <v>2643</v>
      </c>
      <c r="BB212" s="179" t="s">
        <v>2525</v>
      </c>
    </row>
    <row r="213" spans="1:54" ht="15.75">
      <c r="A213" s="316" t="s">
        <v>789</v>
      </c>
      <c r="B213" s="106" t="s">
        <v>155</v>
      </c>
      <c r="C213" s="106" t="s">
        <v>319</v>
      </c>
      <c r="D213" s="291" t="s">
        <v>3</v>
      </c>
      <c r="E213" s="344" t="s">
        <v>1900</v>
      </c>
      <c r="F213" s="315">
        <v>13313</v>
      </c>
      <c r="G213" s="345">
        <v>12</v>
      </c>
      <c r="H213" s="245" t="s">
        <v>1859</v>
      </c>
      <c r="I213" s="179" t="s">
        <v>2644</v>
      </c>
      <c r="J213" s="179" t="s">
        <v>2577</v>
      </c>
      <c r="K213" s="158">
        <v>213</v>
      </c>
      <c r="L213" s="1" t="b">
        <f t="shared" si="103"/>
        <v>1</v>
      </c>
      <c r="M213" s="1" t="b">
        <f t="shared" si="104"/>
        <v>1</v>
      </c>
      <c r="N213" s="1" t="b">
        <f t="shared" si="105"/>
        <v>1</v>
      </c>
      <c r="O213" s="1" t="b">
        <f t="shared" si="106"/>
        <v>1</v>
      </c>
      <c r="P213" s="1" t="b">
        <f t="shared" si="107"/>
        <v>1</v>
      </c>
      <c r="Q213" s="1" t="b">
        <f t="shared" si="108"/>
        <v>1</v>
      </c>
      <c r="R213" s="1" t="b">
        <f t="shared" si="109"/>
        <v>1</v>
      </c>
      <c r="S213" s="1" t="b">
        <f t="shared" si="110"/>
        <v>1</v>
      </c>
      <c r="T213" s="1" t="b">
        <f t="shared" si="111"/>
        <v>1</v>
      </c>
      <c r="U213" s="1" t="b">
        <f t="shared" si="112"/>
        <v>1</v>
      </c>
      <c r="W213" s="316" t="s">
        <v>789</v>
      </c>
      <c r="X213" s="106" t="s">
        <v>155</v>
      </c>
      <c r="Y213" s="106" t="s">
        <v>319</v>
      </c>
      <c r="Z213" s="291" t="s">
        <v>3</v>
      </c>
      <c r="AA213" s="344" t="s">
        <v>1900</v>
      </c>
      <c r="AB213" s="315">
        <v>13313</v>
      </c>
      <c r="AC213" s="345">
        <v>12</v>
      </c>
      <c r="AD213" s="245" t="s">
        <v>1859</v>
      </c>
      <c r="AE213" s="179" t="s">
        <v>2644</v>
      </c>
      <c r="AF213" s="179" t="s">
        <v>2577</v>
      </c>
      <c r="AH213" s="159" t="b">
        <f t="shared" si="113"/>
        <v>1</v>
      </c>
      <c r="AI213" s="1" t="b">
        <f t="shared" si="114"/>
        <v>1</v>
      </c>
      <c r="AJ213" s="1" t="b">
        <f t="shared" si="115"/>
        <v>1</v>
      </c>
      <c r="AK213" s="1" t="b">
        <f t="shared" si="116"/>
        <v>1</v>
      </c>
      <c r="AL213" s="1" t="b">
        <f t="shared" si="117"/>
        <v>1</v>
      </c>
      <c r="AM213" s="1" t="b">
        <f t="shared" si="118"/>
        <v>1</v>
      </c>
      <c r="AN213" s="1" t="b">
        <f t="shared" si="119"/>
        <v>1</v>
      </c>
      <c r="AO213" s="1" t="b">
        <f t="shared" si="120"/>
        <v>1</v>
      </c>
      <c r="AP213" s="1" t="b">
        <f t="shared" si="121"/>
        <v>1</v>
      </c>
      <c r="AQ213" s="1" t="b">
        <f t="shared" si="122"/>
        <v>1</v>
      </c>
      <c r="AS213" s="316" t="s">
        <v>789</v>
      </c>
      <c r="AT213" s="106" t="s">
        <v>155</v>
      </c>
      <c r="AU213" s="106" t="s">
        <v>319</v>
      </c>
      <c r="AV213" s="291" t="s">
        <v>3</v>
      </c>
      <c r="AW213" s="344" t="s">
        <v>1900</v>
      </c>
      <c r="AX213" s="315">
        <v>13313</v>
      </c>
      <c r="AY213" s="345">
        <v>12</v>
      </c>
      <c r="AZ213" s="245" t="s">
        <v>1859</v>
      </c>
      <c r="BA213" s="179" t="s">
        <v>2644</v>
      </c>
      <c r="BB213" s="179" t="s">
        <v>2577</v>
      </c>
    </row>
    <row r="214" spans="1:54" ht="15.75">
      <c r="A214" s="316" t="s">
        <v>792</v>
      </c>
      <c r="B214" s="106" t="s">
        <v>47</v>
      </c>
      <c r="C214" s="106" t="s">
        <v>18</v>
      </c>
      <c r="D214" s="291" t="s">
        <v>10</v>
      </c>
      <c r="E214" s="344" t="s">
        <v>1900</v>
      </c>
      <c r="F214" s="315">
        <v>12009</v>
      </c>
      <c r="G214" s="345">
        <v>12</v>
      </c>
      <c r="H214" s="245" t="s">
        <v>1859</v>
      </c>
      <c r="I214" s="179" t="s">
        <v>2644</v>
      </c>
      <c r="J214" s="179" t="s">
        <v>2577</v>
      </c>
      <c r="K214" s="158">
        <v>214</v>
      </c>
      <c r="L214" s="1" t="b">
        <f t="shared" si="103"/>
        <v>1</v>
      </c>
      <c r="M214" s="1" t="b">
        <f t="shared" si="104"/>
        <v>1</v>
      </c>
      <c r="N214" s="1" t="b">
        <f t="shared" si="105"/>
        <v>1</v>
      </c>
      <c r="O214" s="1" t="b">
        <f t="shared" si="106"/>
        <v>1</v>
      </c>
      <c r="P214" s="1" t="b">
        <f t="shared" si="107"/>
        <v>1</v>
      </c>
      <c r="Q214" s="1" t="b">
        <f t="shared" si="108"/>
        <v>1</v>
      </c>
      <c r="R214" s="1" t="b">
        <f t="shared" si="109"/>
        <v>1</v>
      </c>
      <c r="S214" s="1" t="b">
        <f t="shared" si="110"/>
        <v>1</v>
      </c>
      <c r="T214" s="1" t="b">
        <f t="shared" si="111"/>
        <v>1</v>
      </c>
      <c r="U214" s="1" t="b">
        <f t="shared" si="112"/>
        <v>1</v>
      </c>
      <c r="W214" s="316" t="s">
        <v>792</v>
      </c>
      <c r="X214" s="106" t="s">
        <v>47</v>
      </c>
      <c r="Y214" s="106" t="s">
        <v>18</v>
      </c>
      <c r="Z214" s="291" t="s">
        <v>10</v>
      </c>
      <c r="AA214" s="344" t="s">
        <v>1900</v>
      </c>
      <c r="AB214" s="315">
        <v>12009</v>
      </c>
      <c r="AC214" s="345">
        <v>12</v>
      </c>
      <c r="AD214" s="245" t="s">
        <v>1859</v>
      </c>
      <c r="AE214" s="179" t="s">
        <v>2644</v>
      </c>
      <c r="AF214" s="179" t="s">
        <v>2577</v>
      </c>
      <c r="AH214" s="159" t="b">
        <f t="shared" si="113"/>
        <v>1</v>
      </c>
      <c r="AI214" s="1" t="b">
        <f t="shared" si="114"/>
        <v>1</v>
      </c>
      <c r="AJ214" s="1" t="b">
        <f t="shared" si="115"/>
        <v>1</v>
      </c>
      <c r="AK214" s="1" t="b">
        <f t="shared" si="116"/>
        <v>1</v>
      </c>
      <c r="AL214" s="1" t="b">
        <f t="shared" si="117"/>
        <v>1</v>
      </c>
      <c r="AM214" s="1" t="b">
        <f t="shared" si="118"/>
        <v>1</v>
      </c>
      <c r="AN214" s="1" t="b">
        <f t="shared" si="119"/>
        <v>1</v>
      </c>
      <c r="AO214" s="1" t="b">
        <f t="shared" si="120"/>
        <v>1</v>
      </c>
      <c r="AP214" s="1" t="b">
        <f t="shared" si="121"/>
        <v>1</v>
      </c>
      <c r="AQ214" s="1" t="b">
        <f t="shared" si="122"/>
        <v>1</v>
      </c>
      <c r="AS214" s="316" t="s">
        <v>792</v>
      </c>
      <c r="AT214" s="106" t="s">
        <v>47</v>
      </c>
      <c r="AU214" s="106" t="s">
        <v>18</v>
      </c>
      <c r="AV214" s="291" t="s">
        <v>10</v>
      </c>
      <c r="AW214" s="344" t="s">
        <v>1900</v>
      </c>
      <c r="AX214" s="315">
        <v>12009</v>
      </c>
      <c r="AY214" s="345">
        <v>12</v>
      </c>
      <c r="AZ214" s="245" t="s">
        <v>1859</v>
      </c>
      <c r="BA214" s="179" t="s">
        <v>2644</v>
      </c>
      <c r="BB214" s="179" t="s">
        <v>2577</v>
      </c>
    </row>
    <row r="215" spans="1:54" ht="15.75">
      <c r="A215" s="316" t="s">
        <v>797</v>
      </c>
      <c r="B215" s="106" t="s">
        <v>795</v>
      </c>
      <c r="C215" s="106" t="s">
        <v>798</v>
      </c>
      <c r="D215" s="291" t="s">
        <v>3</v>
      </c>
      <c r="E215" s="344" t="s">
        <v>1900</v>
      </c>
      <c r="F215" s="315">
        <v>15516</v>
      </c>
      <c r="G215" s="345">
        <v>5</v>
      </c>
      <c r="H215" s="245" t="s">
        <v>1857</v>
      </c>
      <c r="I215" s="179" t="s">
        <v>2643</v>
      </c>
      <c r="J215" s="179" t="s">
        <v>2525</v>
      </c>
      <c r="K215" s="158">
        <v>215</v>
      </c>
      <c r="L215" s="1" t="b">
        <f t="shared" si="103"/>
        <v>1</v>
      </c>
      <c r="M215" s="1" t="b">
        <f t="shared" si="104"/>
        <v>1</v>
      </c>
      <c r="N215" s="1" t="b">
        <f t="shared" si="105"/>
        <v>1</v>
      </c>
      <c r="O215" s="1" t="b">
        <f t="shared" si="106"/>
        <v>1</v>
      </c>
      <c r="P215" s="1" t="b">
        <f t="shared" si="107"/>
        <v>1</v>
      </c>
      <c r="Q215" s="1" t="b">
        <f t="shared" si="108"/>
        <v>1</v>
      </c>
      <c r="R215" s="1" t="b">
        <f t="shared" si="109"/>
        <v>1</v>
      </c>
      <c r="S215" s="1" t="b">
        <f t="shared" si="110"/>
        <v>1</v>
      </c>
      <c r="T215" s="1" t="b">
        <f t="shared" si="111"/>
        <v>1</v>
      </c>
      <c r="U215" s="1" t="b">
        <f t="shared" si="112"/>
        <v>1</v>
      </c>
      <c r="W215" s="316" t="s">
        <v>797</v>
      </c>
      <c r="X215" s="106" t="s">
        <v>795</v>
      </c>
      <c r="Y215" s="106" t="s">
        <v>798</v>
      </c>
      <c r="Z215" s="291" t="s">
        <v>3</v>
      </c>
      <c r="AA215" s="344" t="s">
        <v>1900</v>
      </c>
      <c r="AB215" s="315">
        <v>15516</v>
      </c>
      <c r="AC215" s="345">
        <v>5</v>
      </c>
      <c r="AD215" s="245" t="s">
        <v>1857</v>
      </c>
      <c r="AE215" s="179" t="s">
        <v>2643</v>
      </c>
      <c r="AF215" s="179" t="s">
        <v>2525</v>
      </c>
      <c r="AH215" s="159" t="b">
        <f t="shared" si="113"/>
        <v>1</v>
      </c>
      <c r="AI215" s="1" t="b">
        <f t="shared" si="114"/>
        <v>1</v>
      </c>
      <c r="AJ215" s="1" t="b">
        <f t="shared" si="115"/>
        <v>1</v>
      </c>
      <c r="AK215" s="1" t="b">
        <f t="shared" si="116"/>
        <v>1</v>
      </c>
      <c r="AL215" s="1" t="b">
        <f t="shared" si="117"/>
        <v>1</v>
      </c>
      <c r="AM215" s="1" t="b">
        <f t="shared" si="118"/>
        <v>1</v>
      </c>
      <c r="AN215" s="1" t="b">
        <f t="shared" si="119"/>
        <v>1</v>
      </c>
      <c r="AO215" s="1" t="b">
        <f t="shared" si="120"/>
        <v>1</v>
      </c>
      <c r="AP215" s="1" t="b">
        <f t="shared" si="121"/>
        <v>1</v>
      </c>
      <c r="AQ215" s="1" t="b">
        <f t="shared" si="122"/>
        <v>1</v>
      </c>
      <c r="AS215" s="316" t="s">
        <v>797</v>
      </c>
      <c r="AT215" s="106" t="s">
        <v>795</v>
      </c>
      <c r="AU215" s="106" t="s">
        <v>798</v>
      </c>
      <c r="AV215" s="291" t="s">
        <v>3</v>
      </c>
      <c r="AW215" s="344" t="s">
        <v>1900</v>
      </c>
      <c r="AX215" s="315">
        <v>15516</v>
      </c>
      <c r="AY215" s="345">
        <v>5</v>
      </c>
      <c r="AZ215" s="245" t="s">
        <v>1857</v>
      </c>
      <c r="BA215" s="179" t="s">
        <v>2643</v>
      </c>
      <c r="BB215" s="179" t="s">
        <v>2525</v>
      </c>
    </row>
    <row r="216" spans="1:54" ht="15.75">
      <c r="A216" s="316" t="s">
        <v>804</v>
      </c>
      <c r="B216" s="106" t="s">
        <v>805</v>
      </c>
      <c r="C216" s="106" t="s">
        <v>786</v>
      </c>
      <c r="D216" s="291" t="s">
        <v>3</v>
      </c>
      <c r="E216" s="344" t="s">
        <v>1900</v>
      </c>
      <c r="F216" s="315">
        <v>19545</v>
      </c>
      <c r="G216" s="345">
        <v>6</v>
      </c>
      <c r="H216" s="245" t="s">
        <v>1857</v>
      </c>
      <c r="I216" s="179" t="s">
        <v>2643</v>
      </c>
      <c r="J216" s="179" t="s">
        <v>2476</v>
      </c>
      <c r="K216" s="158">
        <v>216</v>
      </c>
      <c r="L216" s="1" t="b">
        <f t="shared" si="103"/>
        <v>1</v>
      </c>
      <c r="M216" s="1" t="b">
        <f t="shared" si="104"/>
        <v>1</v>
      </c>
      <c r="N216" s="1" t="b">
        <f t="shared" si="105"/>
        <v>1</v>
      </c>
      <c r="O216" s="1" t="b">
        <f t="shared" si="106"/>
        <v>1</v>
      </c>
      <c r="P216" s="1" t="b">
        <f t="shared" si="107"/>
        <v>1</v>
      </c>
      <c r="Q216" s="1" t="b">
        <f t="shared" si="108"/>
        <v>1</v>
      </c>
      <c r="R216" s="1" t="b">
        <f t="shared" si="109"/>
        <v>1</v>
      </c>
      <c r="S216" s="1" t="b">
        <f t="shared" si="110"/>
        <v>1</v>
      </c>
      <c r="T216" s="1" t="b">
        <f t="shared" si="111"/>
        <v>1</v>
      </c>
      <c r="U216" s="1" t="b">
        <f t="shared" si="112"/>
        <v>1</v>
      </c>
      <c r="W216" s="316" t="s">
        <v>804</v>
      </c>
      <c r="X216" s="106" t="s">
        <v>805</v>
      </c>
      <c r="Y216" s="106" t="s">
        <v>786</v>
      </c>
      <c r="Z216" s="291" t="s">
        <v>3</v>
      </c>
      <c r="AA216" s="344" t="s">
        <v>1900</v>
      </c>
      <c r="AB216" s="315">
        <v>19545</v>
      </c>
      <c r="AC216" s="345">
        <v>6</v>
      </c>
      <c r="AD216" s="245" t="s">
        <v>1857</v>
      </c>
      <c r="AE216" s="179" t="s">
        <v>2643</v>
      </c>
      <c r="AF216" s="179" t="s">
        <v>2476</v>
      </c>
      <c r="AH216" s="159" t="b">
        <f t="shared" si="113"/>
        <v>1</v>
      </c>
      <c r="AI216" s="1" t="b">
        <f t="shared" si="114"/>
        <v>1</v>
      </c>
      <c r="AJ216" s="1" t="b">
        <f t="shared" si="115"/>
        <v>1</v>
      </c>
      <c r="AK216" s="1" t="b">
        <f t="shared" si="116"/>
        <v>1</v>
      </c>
      <c r="AL216" s="1" t="b">
        <f t="shared" si="117"/>
        <v>1</v>
      </c>
      <c r="AM216" s="1" t="b">
        <f t="shared" si="118"/>
        <v>1</v>
      </c>
      <c r="AN216" s="1" t="b">
        <f t="shared" si="119"/>
        <v>1</v>
      </c>
      <c r="AO216" s="1" t="b">
        <f t="shared" si="120"/>
        <v>1</v>
      </c>
      <c r="AP216" s="1" t="b">
        <f t="shared" si="121"/>
        <v>1</v>
      </c>
      <c r="AQ216" s="1" t="b">
        <f t="shared" si="122"/>
        <v>1</v>
      </c>
      <c r="AS216" s="316" t="s">
        <v>804</v>
      </c>
      <c r="AT216" s="106" t="s">
        <v>805</v>
      </c>
      <c r="AU216" s="106" t="s">
        <v>786</v>
      </c>
      <c r="AV216" s="291" t="s">
        <v>3</v>
      </c>
      <c r="AW216" s="344" t="s">
        <v>1900</v>
      </c>
      <c r="AX216" s="315">
        <v>19545</v>
      </c>
      <c r="AY216" s="345">
        <v>6</v>
      </c>
      <c r="AZ216" s="245" t="s">
        <v>1857</v>
      </c>
      <c r="BA216" s="179" t="s">
        <v>2643</v>
      </c>
      <c r="BB216" s="179" t="s">
        <v>2476</v>
      </c>
    </row>
    <row r="217" spans="1:54" ht="15.75">
      <c r="A217" s="316" t="s">
        <v>819</v>
      </c>
      <c r="B217" s="106" t="s">
        <v>820</v>
      </c>
      <c r="C217" s="106" t="s">
        <v>207</v>
      </c>
      <c r="D217" s="408" t="s">
        <v>3</v>
      </c>
      <c r="E217" s="344" t="s">
        <v>1900</v>
      </c>
      <c r="F217" s="315">
        <v>19890</v>
      </c>
      <c r="G217" s="345">
        <v>8</v>
      </c>
      <c r="H217" s="245" t="s">
        <v>1858</v>
      </c>
      <c r="I217" s="179" t="s">
        <v>2643</v>
      </c>
      <c r="J217" s="179" t="s">
        <v>2476</v>
      </c>
      <c r="K217" s="158">
        <v>217</v>
      </c>
      <c r="L217" s="1" t="b">
        <f t="shared" si="103"/>
        <v>1</v>
      </c>
      <c r="M217" s="1" t="b">
        <f t="shared" si="104"/>
        <v>1</v>
      </c>
      <c r="N217" s="1" t="b">
        <f t="shared" si="105"/>
        <v>1</v>
      </c>
      <c r="O217" s="1" t="b">
        <f t="shared" si="106"/>
        <v>1</v>
      </c>
      <c r="P217" s="1" t="b">
        <f t="shared" si="107"/>
        <v>1</v>
      </c>
      <c r="Q217" s="1" t="b">
        <f t="shared" si="108"/>
        <v>1</v>
      </c>
      <c r="R217" s="1" t="b">
        <f t="shared" si="109"/>
        <v>1</v>
      </c>
      <c r="S217" s="1" t="b">
        <f t="shared" si="110"/>
        <v>1</v>
      </c>
      <c r="T217" s="1" t="b">
        <f t="shared" si="111"/>
        <v>1</v>
      </c>
      <c r="U217" s="1" t="b">
        <f t="shared" si="112"/>
        <v>1</v>
      </c>
      <c r="W217" s="316" t="s">
        <v>819</v>
      </c>
      <c r="X217" s="106" t="s">
        <v>820</v>
      </c>
      <c r="Y217" s="106" t="s">
        <v>207</v>
      </c>
      <c r="Z217" s="408" t="s">
        <v>3</v>
      </c>
      <c r="AA217" s="344" t="s">
        <v>1900</v>
      </c>
      <c r="AB217" s="315">
        <v>19890</v>
      </c>
      <c r="AC217" s="345">
        <v>8</v>
      </c>
      <c r="AD217" s="245" t="s">
        <v>1858</v>
      </c>
      <c r="AE217" s="179" t="s">
        <v>2643</v>
      </c>
      <c r="AF217" s="179" t="s">
        <v>2476</v>
      </c>
      <c r="AH217" s="159" t="b">
        <f t="shared" si="113"/>
        <v>1</v>
      </c>
      <c r="AI217" s="1" t="b">
        <f t="shared" si="114"/>
        <v>1</v>
      </c>
      <c r="AJ217" s="1" t="b">
        <f t="shared" si="115"/>
        <v>1</v>
      </c>
      <c r="AK217" s="1" t="b">
        <f t="shared" si="116"/>
        <v>1</v>
      </c>
      <c r="AL217" s="1" t="b">
        <f t="shared" si="117"/>
        <v>1</v>
      </c>
      <c r="AM217" s="1" t="b">
        <f t="shared" si="118"/>
        <v>1</v>
      </c>
      <c r="AN217" s="1" t="b">
        <f t="shared" si="119"/>
        <v>1</v>
      </c>
      <c r="AO217" s="1" t="b">
        <f t="shared" si="120"/>
        <v>1</v>
      </c>
      <c r="AP217" s="1" t="b">
        <f t="shared" si="121"/>
        <v>1</v>
      </c>
      <c r="AQ217" s="1" t="b">
        <f t="shared" si="122"/>
        <v>1</v>
      </c>
      <c r="AS217" s="316" t="s">
        <v>819</v>
      </c>
      <c r="AT217" s="106" t="s">
        <v>820</v>
      </c>
      <c r="AU217" s="106" t="s">
        <v>207</v>
      </c>
      <c r="AV217" s="408" t="s">
        <v>3</v>
      </c>
      <c r="AW217" s="344" t="s">
        <v>1900</v>
      </c>
      <c r="AX217" s="315">
        <v>19890</v>
      </c>
      <c r="AY217" s="345">
        <v>8</v>
      </c>
      <c r="AZ217" s="245" t="s">
        <v>1858</v>
      </c>
      <c r="BA217" s="179" t="s">
        <v>2643</v>
      </c>
      <c r="BB217" s="179" t="s">
        <v>2476</v>
      </c>
    </row>
    <row r="218" spans="1:54" ht="15.75">
      <c r="A218" s="316" t="s">
        <v>1435</v>
      </c>
      <c r="B218" s="106" t="s">
        <v>837</v>
      </c>
      <c r="C218" s="106" t="s">
        <v>1436</v>
      </c>
      <c r="D218" s="291" t="s">
        <v>3</v>
      </c>
      <c r="E218" s="344" t="s">
        <v>1900</v>
      </c>
      <c r="F218" s="315">
        <v>17495</v>
      </c>
      <c r="G218" s="345">
        <v>4</v>
      </c>
      <c r="H218" s="245" t="s">
        <v>1857</v>
      </c>
      <c r="I218" s="179" t="s">
        <v>2643</v>
      </c>
      <c r="J218" s="179" t="s">
        <v>2525</v>
      </c>
      <c r="K218" s="158">
        <v>218</v>
      </c>
      <c r="L218" s="1" t="b">
        <f t="shared" si="103"/>
        <v>1</v>
      </c>
      <c r="M218" s="1" t="b">
        <f t="shared" si="104"/>
        <v>1</v>
      </c>
      <c r="N218" s="1" t="b">
        <f t="shared" si="105"/>
        <v>1</v>
      </c>
      <c r="O218" s="1" t="b">
        <f t="shared" si="106"/>
        <v>1</v>
      </c>
      <c r="P218" s="1" t="b">
        <f t="shared" si="107"/>
        <v>1</v>
      </c>
      <c r="Q218" s="1" t="b">
        <f t="shared" si="108"/>
        <v>1</v>
      </c>
      <c r="R218" s="1" t="b">
        <f t="shared" si="109"/>
        <v>1</v>
      </c>
      <c r="S218" s="1" t="b">
        <f t="shared" si="110"/>
        <v>1</v>
      </c>
      <c r="T218" s="1" t="b">
        <f t="shared" si="111"/>
        <v>1</v>
      </c>
      <c r="U218" s="1" t="b">
        <f t="shared" si="112"/>
        <v>1</v>
      </c>
      <c r="W218" s="316" t="s">
        <v>1435</v>
      </c>
      <c r="X218" s="106" t="s">
        <v>837</v>
      </c>
      <c r="Y218" s="106" t="s">
        <v>1436</v>
      </c>
      <c r="Z218" s="291" t="s">
        <v>3</v>
      </c>
      <c r="AA218" s="344" t="s">
        <v>1900</v>
      </c>
      <c r="AB218" s="315">
        <v>17495</v>
      </c>
      <c r="AC218" s="345">
        <v>4</v>
      </c>
      <c r="AD218" s="245" t="s">
        <v>1857</v>
      </c>
      <c r="AE218" s="179" t="s">
        <v>2643</v>
      </c>
      <c r="AF218" s="179" t="s">
        <v>2525</v>
      </c>
      <c r="AH218" s="159" t="b">
        <f t="shared" si="113"/>
        <v>1</v>
      </c>
      <c r="AI218" s="1" t="b">
        <f t="shared" si="114"/>
        <v>1</v>
      </c>
      <c r="AJ218" s="1" t="b">
        <f t="shared" si="115"/>
        <v>1</v>
      </c>
      <c r="AK218" s="1" t="b">
        <f t="shared" si="116"/>
        <v>1</v>
      </c>
      <c r="AL218" s="1" t="b">
        <f t="shared" si="117"/>
        <v>1</v>
      </c>
      <c r="AM218" s="1" t="b">
        <f t="shared" si="118"/>
        <v>1</v>
      </c>
      <c r="AN218" s="1" t="b">
        <f t="shared" si="119"/>
        <v>1</v>
      </c>
      <c r="AO218" s="1" t="b">
        <f t="shared" si="120"/>
        <v>1</v>
      </c>
      <c r="AP218" s="1" t="b">
        <f t="shared" si="121"/>
        <v>1</v>
      </c>
      <c r="AQ218" s="1" t="b">
        <f t="shared" si="122"/>
        <v>1</v>
      </c>
      <c r="AS218" s="316" t="s">
        <v>1435</v>
      </c>
      <c r="AT218" s="106" t="s">
        <v>837</v>
      </c>
      <c r="AU218" s="106" t="s">
        <v>1436</v>
      </c>
      <c r="AV218" s="291" t="s">
        <v>3</v>
      </c>
      <c r="AW218" s="344" t="s">
        <v>1900</v>
      </c>
      <c r="AX218" s="315">
        <v>17495</v>
      </c>
      <c r="AY218" s="345">
        <v>4</v>
      </c>
      <c r="AZ218" s="245" t="s">
        <v>1857</v>
      </c>
      <c r="BA218" s="179" t="s">
        <v>2643</v>
      </c>
      <c r="BB218" s="179" t="s">
        <v>2525</v>
      </c>
    </row>
    <row r="219" spans="1:54" ht="15.75">
      <c r="A219" s="316" t="s">
        <v>836</v>
      </c>
      <c r="B219" s="179" t="s">
        <v>837</v>
      </c>
      <c r="C219" s="105" t="s">
        <v>838</v>
      </c>
      <c r="D219" s="1" t="s">
        <v>3</v>
      </c>
      <c r="E219" s="344" t="s">
        <v>1900</v>
      </c>
      <c r="F219" s="315">
        <v>16676</v>
      </c>
      <c r="G219" s="345">
        <v>2</v>
      </c>
      <c r="H219" s="245" t="s">
        <v>2062</v>
      </c>
      <c r="I219" s="179" t="s">
        <v>2643</v>
      </c>
      <c r="J219" s="179" t="s">
        <v>2525</v>
      </c>
      <c r="K219" s="158">
        <v>219</v>
      </c>
      <c r="L219" s="1" t="b">
        <f t="shared" si="103"/>
        <v>1</v>
      </c>
      <c r="M219" s="1" t="b">
        <f t="shared" si="104"/>
        <v>1</v>
      </c>
      <c r="N219" s="1" t="b">
        <f t="shared" si="105"/>
        <v>1</v>
      </c>
      <c r="O219" s="1" t="b">
        <f t="shared" si="106"/>
        <v>1</v>
      </c>
      <c r="P219" s="1" t="b">
        <f t="shared" si="107"/>
        <v>1</v>
      </c>
      <c r="Q219" s="1" t="b">
        <f t="shared" si="108"/>
        <v>1</v>
      </c>
      <c r="R219" s="1" t="b">
        <f t="shared" si="109"/>
        <v>1</v>
      </c>
      <c r="S219" s="1" t="b">
        <f t="shared" si="110"/>
        <v>1</v>
      </c>
      <c r="T219" s="1" t="b">
        <f t="shared" si="111"/>
        <v>1</v>
      </c>
      <c r="U219" s="1" t="b">
        <f t="shared" si="112"/>
        <v>1</v>
      </c>
      <c r="W219" s="316" t="s">
        <v>836</v>
      </c>
      <c r="X219" s="179" t="s">
        <v>837</v>
      </c>
      <c r="Y219" s="105" t="s">
        <v>838</v>
      </c>
      <c r="Z219" s="1" t="s">
        <v>3</v>
      </c>
      <c r="AA219" s="344" t="s">
        <v>1900</v>
      </c>
      <c r="AB219" s="315">
        <v>16676</v>
      </c>
      <c r="AC219" s="345">
        <v>2</v>
      </c>
      <c r="AD219" s="245" t="s">
        <v>2062</v>
      </c>
      <c r="AE219" s="179" t="s">
        <v>2643</v>
      </c>
      <c r="AF219" s="179" t="s">
        <v>2525</v>
      </c>
      <c r="AH219" s="159" t="b">
        <f t="shared" si="113"/>
        <v>1</v>
      </c>
      <c r="AI219" s="1" t="b">
        <f t="shared" si="114"/>
        <v>1</v>
      </c>
      <c r="AJ219" s="1" t="b">
        <f t="shared" si="115"/>
        <v>1</v>
      </c>
      <c r="AK219" s="1" t="b">
        <f t="shared" si="116"/>
        <v>1</v>
      </c>
      <c r="AL219" s="1" t="b">
        <f t="shared" si="117"/>
        <v>1</v>
      </c>
      <c r="AM219" s="1" t="b">
        <f t="shared" si="118"/>
        <v>1</v>
      </c>
      <c r="AN219" s="1" t="b">
        <f t="shared" si="119"/>
        <v>1</v>
      </c>
      <c r="AO219" s="1" t="b">
        <f t="shared" si="120"/>
        <v>1</v>
      </c>
      <c r="AP219" s="1" t="b">
        <f t="shared" si="121"/>
        <v>1</v>
      </c>
      <c r="AQ219" s="1" t="b">
        <f t="shared" si="122"/>
        <v>1</v>
      </c>
      <c r="AS219" s="316" t="s">
        <v>836</v>
      </c>
      <c r="AT219" s="179" t="s">
        <v>837</v>
      </c>
      <c r="AU219" s="105" t="s">
        <v>838</v>
      </c>
      <c r="AV219" s="1" t="s">
        <v>3</v>
      </c>
      <c r="AW219" s="344" t="s">
        <v>1900</v>
      </c>
      <c r="AX219" s="315">
        <v>16676</v>
      </c>
      <c r="AY219" s="345">
        <v>2</v>
      </c>
      <c r="AZ219" s="245" t="s">
        <v>2062</v>
      </c>
      <c r="BA219" s="179" t="s">
        <v>2643</v>
      </c>
      <c r="BB219" s="179" t="s">
        <v>2525</v>
      </c>
    </row>
    <row r="220" spans="1:54" ht="15.75">
      <c r="A220" s="316" t="s">
        <v>849</v>
      </c>
      <c r="B220" s="179" t="s">
        <v>840</v>
      </c>
      <c r="C220" s="106" t="s">
        <v>850</v>
      </c>
      <c r="D220" s="1" t="s">
        <v>3</v>
      </c>
      <c r="E220" s="344" t="s">
        <v>1900</v>
      </c>
      <c r="F220" s="315">
        <v>15582</v>
      </c>
      <c r="G220" s="345">
        <v>9</v>
      </c>
      <c r="H220" s="245" t="s">
        <v>1858</v>
      </c>
      <c r="I220" s="179" t="s">
        <v>2643</v>
      </c>
      <c r="J220" s="179" t="s">
        <v>2525</v>
      </c>
      <c r="K220" s="158">
        <v>220</v>
      </c>
      <c r="L220" s="1" t="b">
        <f t="shared" si="103"/>
        <v>1</v>
      </c>
      <c r="M220" s="1" t="b">
        <f t="shared" si="104"/>
        <v>1</v>
      </c>
      <c r="N220" s="1" t="b">
        <f t="shared" si="105"/>
        <v>1</v>
      </c>
      <c r="O220" s="1" t="b">
        <f t="shared" si="106"/>
        <v>1</v>
      </c>
      <c r="P220" s="1" t="b">
        <f t="shared" si="107"/>
        <v>1</v>
      </c>
      <c r="Q220" s="1" t="b">
        <f t="shared" si="108"/>
        <v>1</v>
      </c>
      <c r="R220" s="1" t="b">
        <f t="shared" si="109"/>
        <v>1</v>
      </c>
      <c r="S220" s="1" t="b">
        <f t="shared" si="110"/>
        <v>1</v>
      </c>
      <c r="T220" s="1" t="b">
        <f t="shared" si="111"/>
        <v>1</v>
      </c>
      <c r="U220" s="1" t="b">
        <f t="shared" si="112"/>
        <v>1</v>
      </c>
      <c r="W220" s="316" t="s">
        <v>849</v>
      </c>
      <c r="X220" s="179" t="s">
        <v>840</v>
      </c>
      <c r="Y220" s="106" t="s">
        <v>850</v>
      </c>
      <c r="Z220" s="1" t="s">
        <v>3</v>
      </c>
      <c r="AA220" s="344" t="s">
        <v>1900</v>
      </c>
      <c r="AB220" s="315">
        <v>15582</v>
      </c>
      <c r="AC220" s="345">
        <v>9</v>
      </c>
      <c r="AD220" s="245" t="s">
        <v>1858</v>
      </c>
      <c r="AE220" s="179" t="s">
        <v>2643</v>
      </c>
      <c r="AF220" s="179" t="s">
        <v>2525</v>
      </c>
      <c r="AH220" s="159" t="b">
        <f t="shared" si="113"/>
        <v>1</v>
      </c>
      <c r="AI220" s="1" t="b">
        <f t="shared" si="114"/>
        <v>1</v>
      </c>
      <c r="AJ220" s="1" t="b">
        <f t="shared" si="115"/>
        <v>1</v>
      </c>
      <c r="AK220" s="1" t="b">
        <f t="shared" si="116"/>
        <v>1</v>
      </c>
      <c r="AL220" s="1" t="b">
        <f t="shared" si="117"/>
        <v>1</v>
      </c>
      <c r="AM220" s="1" t="b">
        <f t="shared" si="118"/>
        <v>1</v>
      </c>
      <c r="AN220" s="1" t="b">
        <f t="shared" si="119"/>
        <v>1</v>
      </c>
      <c r="AO220" s="1" t="b">
        <f t="shared" si="120"/>
        <v>1</v>
      </c>
      <c r="AP220" s="1" t="b">
        <f t="shared" si="121"/>
        <v>1</v>
      </c>
      <c r="AQ220" s="1" t="b">
        <f t="shared" si="122"/>
        <v>1</v>
      </c>
      <c r="AS220" s="316" t="s">
        <v>849</v>
      </c>
      <c r="AT220" s="179" t="s">
        <v>840</v>
      </c>
      <c r="AU220" s="106" t="s">
        <v>850</v>
      </c>
      <c r="AV220" s="1" t="s">
        <v>3</v>
      </c>
      <c r="AW220" s="344" t="s">
        <v>1900</v>
      </c>
      <c r="AX220" s="315">
        <v>15582</v>
      </c>
      <c r="AY220" s="345">
        <v>9</v>
      </c>
      <c r="AZ220" s="245" t="s">
        <v>1858</v>
      </c>
      <c r="BA220" s="179" t="s">
        <v>2643</v>
      </c>
      <c r="BB220" s="179" t="s">
        <v>2525</v>
      </c>
    </row>
    <row r="221" spans="1:54" ht="15.75">
      <c r="A221" s="316" t="s">
        <v>1469</v>
      </c>
      <c r="B221" s="108" t="s">
        <v>2666</v>
      </c>
      <c r="C221" s="105" t="s">
        <v>686</v>
      </c>
      <c r="D221" s="1" t="s">
        <v>3</v>
      </c>
      <c r="E221" s="344" t="s">
        <v>1900</v>
      </c>
      <c r="F221" s="315">
        <v>21165</v>
      </c>
      <c r="G221" s="345">
        <v>8</v>
      </c>
      <c r="H221" s="245" t="s">
        <v>1858</v>
      </c>
      <c r="I221" s="179" t="s">
        <v>2643</v>
      </c>
      <c r="J221" s="179" t="s">
        <v>2476</v>
      </c>
      <c r="K221" s="158">
        <v>221</v>
      </c>
      <c r="L221" s="1" t="b">
        <f t="shared" si="103"/>
        <v>1</v>
      </c>
      <c r="M221" s="1" t="b">
        <f t="shared" si="104"/>
        <v>1</v>
      </c>
      <c r="N221" s="1" t="b">
        <f t="shared" si="105"/>
        <v>1</v>
      </c>
      <c r="O221" s="1" t="b">
        <f t="shared" si="106"/>
        <v>1</v>
      </c>
      <c r="P221" s="1" t="b">
        <f t="shared" si="107"/>
        <v>1</v>
      </c>
      <c r="Q221" s="1" t="b">
        <f t="shared" si="108"/>
        <v>1</v>
      </c>
      <c r="R221" s="1" t="b">
        <f t="shared" si="109"/>
        <v>1</v>
      </c>
      <c r="S221" s="1" t="b">
        <f t="shared" si="110"/>
        <v>1</v>
      </c>
      <c r="T221" s="1" t="b">
        <f t="shared" si="111"/>
        <v>1</v>
      </c>
      <c r="U221" s="1" t="b">
        <f t="shared" si="112"/>
        <v>1</v>
      </c>
      <c r="W221" s="316" t="s">
        <v>1469</v>
      </c>
      <c r="X221" s="108" t="s">
        <v>2666</v>
      </c>
      <c r="Y221" s="105" t="s">
        <v>686</v>
      </c>
      <c r="Z221" s="1" t="s">
        <v>3</v>
      </c>
      <c r="AA221" s="344" t="s">
        <v>1900</v>
      </c>
      <c r="AB221" s="315">
        <v>21165</v>
      </c>
      <c r="AC221" s="345">
        <v>8</v>
      </c>
      <c r="AD221" s="245" t="s">
        <v>1858</v>
      </c>
      <c r="AE221" s="179" t="s">
        <v>2643</v>
      </c>
      <c r="AF221" s="179" t="s">
        <v>2476</v>
      </c>
      <c r="AH221" s="159" t="b">
        <f t="shared" si="113"/>
        <v>1</v>
      </c>
      <c r="AI221" s="1" t="b">
        <f t="shared" si="114"/>
        <v>1</v>
      </c>
      <c r="AJ221" s="1" t="b">
        <f t="shared" si="115"/>
        <v>1</v>
      </c>
      <c r="AK221" s="1" t="b">
        <f t="shared" si="116"/>
        <v>1</v>
      </c>
      <c r="AL221" s="1" t="b">
        <f t="shared" si="117"/>
        <v>1</v>
      </c>
      <c r="AM221" s="1" t="b">
        <f t="shared" si="118"/>
        <v>1</v>
      </c>
      <c r="AN221" s="1" t="b">
        <f t="shared" si="119"/>
        <v>1</v>
      </c>
      <c r="AO221" s="1" t="b">
        <f t="shared" si="120"/>
        <v>1</v>
      </c>
      <c r="AP221" s="1" t="b">
        <f t="shared" si="121"/>
        <v>1</v>
      </c>
      <c r="AQ221" s="1" t="b">
        <f t="shared" si="122"/>
        <v>1</v>
      </c>
      <c r="AS221" s="316" t="s">
        <v>1469</v>
      </c>
      <c r="AT221" s="108" t="s">
        <v>2666</v>
      </c>
      <c r="AU221" s="105" t="s">
        <v>686</v>
      </c>
      <c r="AV221" s="1" t="s">
        <v>3</v>
      </c>
      <c r="AW221" s="344" t="s">
        <v>1900</v>
      </c>
      <c r="AX221" s="315">
        <v>21165</v>
      </c>
      <c r="AY221" s="345">
        <v>8</v>
      </c>
      <c r="AZ221" s="245" t="s">
        <v>1858</v>
      </c>
      <c r="BA221" s="179" t="s">
        <v>2643</v>
      </c>
      <c r="BB221" s="179" t="s">
        <v>2476</v>
      </c>
    </row>
    <row r="222" spans="1:54" ht="15.75">
      <c r="A222" s="316" t="s">
        <v>1470</v>
      </c>
      <c r="B222" s="108" t="s">
        <v>2667</v>
      </c>
      <c r="C222" s="105" t="s">
        <v>2668</v>
      </c>
      <c r="D222" s="1" t="s">
        <v>3</v>
      </c>
      <c r="E222" s="344" t="s">
        <v>1900</v>
      </c>
      <c r="F222" s="315">
        <v>21607</v>
      </c>
      <c r="G222" s="345">
        <v>12</v>
      </c>
      <c r="H222" s="245" t="s">
        <v>1859</v>
      </c>
      <c r="I222" s="179" t="s">
        <v>2644</v>
      </c>
      <c r="J222" s="179" t="s">
        <v>2476</v>
      </c>
      <c r="K222" s="158">
        <v>222</v>
      </c>
      <c r="L222" s="1" t="b">
        <f t="shared" si="103"/>
        <v>1</v>
      </c>
      <c r="M222" s="1" t="b">
        <f t="shared" si="104"/>
        <v>1</v>
      </c>
      <c r="N222" s="1" t="b">
        <f t="shared" si="105"/>
        <v>1</v>
      </c>
      <c r="O222" s="1" t="b">
        <f t="shared" si="106"/>
        <v>1</v>
      </c>
      <c r="P222" s="1" t="b">
        <f t="shared" si="107"/>
        <v>1</v>
      </c>
      <c r="Q222" s="1" t="b">
        <f t="shared" si="108"/>
        <v>1</v>
      </c>
      <c r="R222" s="1" t="b">
        <f t="shared" si="109"/>
        <v>1</v>
      </c>
      <c r="S222" s="1" t="b">
        <f t="shared" si="110"/>
        <v>1</v>
      </c>
      <c r="T222" s="1" t="b">
        <f t="shared" si="111"/>
        <v>1</v>
      </c>
      <c r="U222" s="1" t="b">
        <f t="shared" si="112"/>
        <v>1</v>
      </c>
      <c r="W222" s="316" t="s">
        <v>1470</v>
      </c>
      <c r="X222" s="108" t="s">
        <v>2667</v>
      </c>
      <c r="Y222" s="105" t="s">
        <v>2668</v>
      </c>
      <c r="Z222" s="1" t="s">
        <v>3</v>
      </c>
      <c r="AA222" s="344" t="s">
        <v>1900</v>
      </c>
      <c r="AB222" s="315">
        <v>21607</v>
      </c>
      <c r="AC222" s="345">
        <v>12</v>
      </c>
      <c r="AD222" s="245" t="s">
        <v>1859</v>
      </c>
      <c r="AE222" s="179" t="s">
        <v>2644</v>
      </c>
      <c r="AF222" s="179" t="s">
        <v>2476</v>
      </c>
      <c r="AH222" s="159" t="b">
        <f t="shared" si="113"/>
        <v>1</v>
      </c>
      <c r="AI222" s="1" t="b">
        <f t="shared" si="114"/>
        <v>1</v>
      </c>
      <c r="AJ222" s="1" t="b">
        <f t="shared" si="115"/>
        <v>1</v>
      </c>
      <c r="AK222" s="1" t="b">
        <f t="shared" si="116"/>
        <v>1</v>
      </c>
      <c r="AL222" s="1" t="b">
        <f t="shared" si="117"/>
        <v>1</v>
      </c>
      <c r="AM222" s="1" t="b">
        <f t="shared" si="118"/>
        <v>1</v>
      </c>
      <c r="AN222" s="1" t="b">
        <f t="shared" si="119"/>
        <v>1</v>
      </c>
      <c r="AO222" s="1" t="b">
        <f t="shared" si="120"/>
        <v>1</v>
      </c>
      <c r="AP222" s="1" t="b">
        <f t="shared" si="121"/>
        <v>1</v>
      </c>
      <c r="AQ222" s="1" t="b">
        <f t="shared" si="122"/>
        <v>1</v>
      </c>
      <c r="AS222" s="316" t="s">
        <v>1470</v>
      </c>
      <c r="AT222" s="108" t="s">
        <v>2667</v>
      </c>
      <c r="AU222" s="105" t="s">
        <v>2668</v>
      </c>
      <c r="AV222" s="1" t="s">
        <v>3</v>
      </c>
      <c r="AW222" s="344" t="s">
        <v>1900</v>
      </c>
      <c r="AX222" s="315">
        <v>21607</v>
      </c>
      <c r="AY222" s="345">
        <v>12</v>
      </c>
      <c r="AZ222" s="245" t="s">
        <v>1859</v>
      </c>
      <c r="BA222" s="179" t="s">
        <v>2644</v>
      </c>
      <c r="BB222" s="179" t="s">
        <v>2476</v>
      </c>
    </row>
    <row r="223" spans="1:54" ht="15.75">
      <c r="A223" s="316" t="s">
        <v>1471</v>
      </c>
      <c r="B223" s="108" t="s">
        <v>2669</v>
      </c>
      <c r="C223" s="105" t="s">
        <v>2608</v>
      </c>
      <c r="D223" s="409" t="s">
        <v>10</v>
      </c>
      <c r="E223" s="344" t="s">
        <v>1900</v>
      </c>
      <c r="F223" s="315">
        <v>22208</v>
      </c>
      <c r="G223" s="345">
        <v>9</v>
      </c>
      <c r="H223" s="245" t="s">
        <v>1858</v>
      </c>
      <c r="I223" s="179" t="s">
        <v>2643</v>
      </c>
      <c r="J223" s="179" t="s">
        <v>2476</v>
      </c>
      <c r="K223" s="158">
        <v>223</v>
      </c>
      <c r="L223" s="1" t="b">
        <f t="shared" si="103"/>
        <v>1</v>
      </c>
      <c r="M223" s="1" t="b">
        <f t="shared" si="104"/>
        <v>1</v>
      </c>
      <c r="N223" s="1" t="b">
        <f t="shared" si="105"/>
        <v>1</v>
      </c>
      <c r="O223" s="1" t="b">
        <f t="shared" si="106"/>
        <v>1</v>
      </c>
      <c r="P223" s="1" t="b">
        <f t="shared" si="107"/>
        <v>1</v>
      </c>
      <c r="Q223" s="1" t="b">
        <f t="shared" si="108"/>
        <v>1</v>
      </c>
      <c r="R223" s="1" t="b">
        <f t="shared" si="109"/>
        <v>1</v>
      </c>
      <c r="S223" s="1" t="b">
        <f t="shared" si="110"/>
        <v>1</v>
      </c>
      <c r="T223" s="1" t="b">
        <f t="shared" si="111"/>
        <v>1</v>
      </c>
      <c r="U223" s="1" t="b">
        <f t="shared" si="112"/>
        <v>1</v>
      </c>
      <c r="W223" s="316" t="s">
        <v>1471</v>
      </c>
      <c r="X223" s="108" t="s">
        <v>2669</v>
      </c>
      <c r="Y223" s="105" t="s">
        <v>2608</v>
      </c>
      <c r="Z223" s="409" t="s">
        <v>10</v>
      </c>
      <c r="AA223" s="344" t="s">
        <v>1900</v>
      </c>
      <c r="AB223" s="315">
        <v>22208</v>
      </c>
      <c r="AC223" s="345">
        <v>9</v>
      </c>
      <c r="AD223" s="245" t="s">
        <v>1858</v>
      </c>
      <c r="AE223" s="179" t="s">
        <v>2643</v>
      </c>
      <c r="AF223" s="179" t="s">
        <v>2476</v>
      </c>
      <c r="AH223" s="159" t="b">
        <f t="shared" si="113"/>
        <v>1</v>
      </c>
      <c r="AI223" s="1" t="b">
        <f t="shared" si="114"/>
        <v>1</v>
      </c>
      <c r="AJ223" s="1" t="b">
        <f t="shared" si="115"/>
        <v>1</v>
      </c>
      <c r="AK223" s="1" t="b">
        <f t="shared" si="116"/>
        <v>1</v>
      </c>
      <c r="AL223" s="1" t="b">
        <f t="shared" si="117"/>
        <v>1</v>
      </c>
      <c r="AM223" s="1" t="b">
        <f t="shared" si="118"/>
        <v>1</v>
      </c>
      <c r="AN223" s="1" t="b">
        <f t="shared" si="119"/>
        <v>1</v>
      </c>
      <c r="AO223" s="1" t="b">
        <f t="shared" si="120"/>
        <v>1</v>
      </c>
      <c r="AP223" s="1" t="b">
        <f t="shared" si="121"/>
        <v>1</v>
      </c>
      <c r="AQ223" s="1" t="b">
        <f t="shared" si="122"/>
        <v>1</v>
      </c>
      <c r="AS223" s="316" t="s">
        <v>1471</v>
      </c>
      <c r="AT223" s="108" t="s">
        <v>2669</v>
      </c>
      <c r="AU223" s="105" t="s">
        <v>2608</v>
      </c>
      <c r="AV223" s="409" t="s">
        <v>10</v>
      </c>
      <c r="AW223" s="344" t="s">
        <v>1900</v>
      </c>
      <c r="AX223" s="315">
        <v>22208</v>
      </c>
      <c r="AY223" s="345">
        <v>9</v>
      </c>
      <c r="AZ223" s="245" t="s">
        <v>1858</v>
      </c>
      <c r="BA223" s="179" t="s">
        <v>2643</v>
      </c>
      <c r="BB223" s="179" t="s">
        <v>2476</v>
      </c>
    </row>
    <row r="224" spans="1:54" ht="15.75">
      <c r="A224" s="316" t="s">
        <v>1472</v>
      </c>
      <c r="B224" s="179" t="s">
        <v>2670</v>
      </c>
      <c r="C224" s="106" t="s">
        <v>2671</v>
      </c>
      <c r="D224" s="1" t="s">
        <v>3</v>
      </c>
      <c r="E224" s="344" t="s">
        <v>1900</v>
      </c>
      <c r="F224" s="315">
        <v>22474</v>
      </c>
      <c r="G224" s="345">
        <v>12</v>
      </c>
      <c r="H224" s="245" t="s">
        <v>1859</v>
      </c>
      <c r="I224" s="179" t="s">
        <v>2643</v>
      </c>
      <c r="J224" s="179" t="s">
        <v>2476</v>
      </c>
      <c r="K224" s="158">
        <v>224</v>
      </c>
      <c r="L224" s="1" t="b">
        <f t="shared" si="103"/>
        <v>1</v>
      </c>
      <c r="M224" s="1" t="b">
        <f t="shared" si="104"/>
        <v>1</v>
      </c>
      <c r="N224" s="1" t="b">
        <f t="shared" si="105"/>
        <v>1</v>
      </c>
      <c r="O224" s="1" t="b">
        <f t="shared" si="106"/>
        <v>1</v>
      </c>
      <c r="P224" s="1" t="b">
        <f t="shared" si="107"/>
        <v>1</v>
      </c>
      <c r="Q224" s="1" t="b">
        <f t="shared" si="108"/>
        <v>1</v>
      </c>
      <c r="R224" s="1" t="b">
        <f t="shared" si="109"/>
        <v>1</v>
      </c>
      <c r="S224" s="1" t="b">
        <f t="shared" si="110"/>
        <v>1</v>
      </c>
      <c r="T224" s="1" t="b">
        <f t="shared" si="111"/>
        <v>1</v>
      </c>
      <c r="U224" s="1" t="b">
        <f t="shared" si="112"/>
        <v>1</v>
      </c>
      <c r="W224" s="316" t="s">
        <v>1472</v>
      </c>
      <c r="X224" s="179" t="s">
        <v>2670</v>
      </c>
      <c r="Y224" s="106" t="s">
        <v>2671</v>
      </c>
      <c r="Z224" s="1" t="s">
        <v>3</v>
      </c>
      <c r="AA224" s="344" t="s">
        <v>1900</v>
      </c>
      <c r="AB224" s="315">
        <v>22474</v>
      </c>
      <c r="AC224" s="345">
        <v>12</v>
      </c>
      <c r="AD224" s="245" t="s">
        <v>1859</v>
      </c>
      <c r="AE224" s="179" t="s">
        <v>2643</v>
      </c>
      <c r="AF224" s="179" t="s">
        <v>2476</v>
      </c>
      <c r="AH224" s="159" t="b">
        <f t="shared" si="113"/>
        <v>1</v>
      </c>
      <c r="AI224" s="1" t="b">
        <f t="shared" si="114"/>
        <v>1</v>
      </c>
      <c r="AJ224" s="1" t="b">
        <f t="shared" si="115"/>
        <v>1</v>
      </c>
      <c r="AK224" s="1" t="b">
        <f t="shared" si="116"/>
        <v>1</v>
      </c>
      <c r="AL224" s="1" t="b">
        <f t="shared" si="117"/>
        <v>1</v>
      </c>
      <c r="AM224" s="1" t="b">
        <f t="shared" si="118"/>
        <v>1</v>
      </c>
      <c r="AN224" s="1" t="b">
        <f t="shared" si="119"/>
        <v>1</v>
      </c>
      <c r="AO224" s="1" t="b">
        <f t="shared" si="120"/>
        <v>1</v>
      </c>
      <c r="AP224" s="1" t="b">
        <f t="shared" si="121"/>
        <v>1</v>
      </c>
      <c r="AQ224" s="1" t="b">
        <f t="shared" si="122"/>
        <v>1</v>
      </c>
      <c r="AS224" s="316" t="s">
        <v>1472</v>
      </c>
      <c r="AT224" s="179" t="s">
        <v>2670</v>
      </c>
      <c r="AU224" s="106" t="s">
        <v>2671</v>
      </c>
      <c r="AV224" s="1" t="s">
        <v>3</v>
      </c>
      <c r="AW224" s="344" t="s">
        <v>1900</v>
      </c>
      <c r="AX224" s="315">
        <v>22474</v>
      </c>
      <c r="AY224" s="345">
        <v>12</v>
      </c>
      <c r="AZ224" s="245" t="s">
        <v>1859</v>
      </c>
      <c r="BA224" s="179" t="s">
        <v>2643</v>
      </c>
      <c r="BB224" s="179" t="s">
        <v>2476</v>
      </c>
    </row>
    <row r="225" spans="1:54" ht="15.75">
      <c r="A225" s="316" t="s">
        <v>303</v>
      </c>
      <c r="B225" s="106" t="s">
        <v>81</v>
      </c>
      <c r="C225" s="106" t="s">
        <v>304</v>
      </c>
      <c r="D225" s="408" t="s">
        <v>3</v>
      </c>
      <c r="E225" s="344" t="s">
        <v>1900</v>
      </c>
      <c r="F225" s="315">
        <v>16582</v>
      </c>
      <c r="G225" s="345">
        <v>4</v>
      </c>
      <c r="H225" s="245" t="s">
        <v>1857</v>
      </c>
      <c r="I225" s="179" t="s">
        <v>2643</v>
      </c>
      <c r="J225" s="179" t="s">
        <v>2525</v>
      </c>
      <c r="K225" s="158">
        <v>225</v>
      </c>
      <c r="L225" s="1" t="b">
        <f t="shared" si="103"/>
        <v>1</v>
      </c>
      <c r="M225" s="1" t="b">
        <f t="shared" si="104"/>
        <v>1</v>
      </c>
      <c r="N225" s="1" t="b">
        <f t="shared" si="105"/>
        <v>1</v>
      </c>
      <c r="O225" s="1" t="b">
        <f t="shared" si="106"/>
        <v>1</v>
      </c>
      <c r="P225" s="1" t="b">
        <f t="shared" si="107"/>
        <v>1</v>
      </c>
      <c r="Q225" s="1" t="b">
        <f t="shared" si="108"/>
        <v>1</v>
      </c>
      <c r="R225" s="1" t="b">
        <f t="shared" si="109"/>
        <v>1</v>
      </c>
      <c r="S225" s="1" t="b">
        <f t="shared" si="110"/>
        <v>1</v>
      </c>
      <c r="T225" s="1" t="b">
        <f t="shared" si="111"/>
        <v>1</v>
      </c>
      <c r="U225" s="1" t="b">
        <f t="shared" si="112"/>
        <v>1</v>
      </c>
      <c r="W225" s="316" t="s">
        <v>303</v>
      </c>
      <c r="X225" s="106" t="s">
        <v>81</v>
      </c>
      <c r="Y225" s="106" t="s">
        <v>304</v>
      </c>
      <c r="Z225" s="408" t="s">
        <v>3</v>
      </c>
      <c r="AA225" s="344" t="s">
        <v>1900</v>
      </c>
      <c r="AB225" s="315">
        <v>16582</v>
      </c>
      <c r="AC225" s="345">
        <v>4</v>
      </c>
      <c r="AD225" s="245" t="s">
        <v>1857</v>
      </c>
      <c r="AE225" s="179" t="s">
        <v>2643</v>
      </c>
      <c r="AF225" s="179" t="s">
        <v>2525</v>
      </c>
      <c r="AH225" s="159" t="b">
        <f t="shared" si="113"/>
        <v>1</v>
      </c>
      <c r="AI225" s="1" t="b">
        <f t="shared" si="114"/>
        <v>1</v>
      </c>
      <c r="AJ225" s="1" t="b">
        <f t="shared" si="115"/>
        <v>1</v>
      </c>
      <c r="AK225" s="1" t="b">
        <f t="shared" si="116"/>
        <v>1</v>
      </c>
      <c r="AL225" s="1" t="b">
        <f t="shared" si="117"/>
        <v>1</v>
      </c>
      <c r="AM225" s="1" t="b">
        <f t="shared" si="118"/>
        <v>1</v>
      </c>
      <c r="AN225" s="1" t="b">
        <f t="shared" si="119"/>
        <v>1</v>
      </c>
      <c r="AO225" s="1" t="b">
        <f t="shared" si="120"/>
        <v>1</v>
      </c>
      <c r="AP225" s="1" t="b">
        <f t="shared" si="121"/>
        <v>1</v>
      </c>
      <c r="AQ225" s="1" t="b">
        <f t="shared" si="122"/>
        <v>1</v>
      </c>
      <c r="AS225" s="316" t="s">
        <v>303</v>
      </c>
      <c r="AT225" s="106" t="s">
        <v>81</v>
      </c>
      <c r="AU225" s="106" t="s">
        <v>304</v>
      </c>
      <c r="AV225" s="408" t="s">
        <v>3</v>
      </c>
      <c r="AW225" s="344" t="s">
        <v>1900</v>
      </c>
      <c r="AX225" s="315">
        <v>16582</v>
      </c>
      <c r="AY225" s="345">
        <v>4</v>
      </c>
      <c r="AZ225" s="245" t="s">
        <v>1857</v>
      </c>
      <c r="BA225" s="179" t="s">
        <v>2643</v>
      </c>
      <c r="BB225" s="179" t="s">
        <v>2525</v>
      </c>
    </row>
    <row r="226" spans="1:54" ht="15.75">
      <c r="A226" s="316" t="s">
        <v>856</v>
      </c>
      <c r="B226" s="179" t="s">
        <v>33</v>
      </c>
      <c r="C226" s="179" t="s">
        <v>857</v>
      </c>
      <c r="D226" s="409" t="s">
        <v>10</v>
      </c>
      <c r="E226" s="344" t="s">
        <v>1900</v>
      </c>
      <c r="F226" s="315">
        <v>13436</v>
      </c>
      <c r="G226" s="345">
        <v>8</v>
      </c>
      <c r="H226" s="245" t="s">
        <v>1858</v>
      </c>
      <c r="I226" s="179" t="s">
        <v>2644</v>
      </c>
      <c r="J226" s="179" t="s">
        <v>2577</v>
      </c>
      <c r="K226" s="158">
        <v>226</v>
      </c>
      <c r="L226" s="1" t="b">
        <f t="shared" si="103"/>
        <v>1</v>
      </c>
      <c r="M226" s="1" t="b">
        <f t="shared" si="104"/>
        <v>1</v>
      </c>
      <c r="N226" s="1" t="b">
        <f t="shared" si="105"/>
        <v>1</v>
      </c>
      <c r="O226" s="1" t="b">
        <f t="shared" si="106"/>
        <v>1</v>
      </c>
      <c r="P226" s="1" t="b">
        <f t="shared" si="107"/>
        <v>1</v>
      </c>
      <c r="Q226" s="1" t="b">
        <f t="shared" si="108"/>
        <v>1</v>
      </c>
      <c r="R226" s="1" t="b">
        <f t="shared" si="109"/>
        <v>1</v>
      </c>
      <c r="S226" s="1" t="b">
        <f t="shared" si="110"/>
        <v>1</v>
      </c>
      <c r="T226" s="1" t="b">
        <f t="shared" si="111"/>
        <v>1</v>
      </c>
      <c r="U226" s="1" t="b">
        <f t="shared" si="112"/>
        <v>1</v>
      </c>
      <c r="W226" s="316" t="s">
        <v>856</v>
      </c>
      <c r="X226" s="179" t="s">
        <v>33</v>
      </c>
      <c r="Y226" s="179" t="s">
        <v>857</v>
      </c>
      <c r="Z226" s="409" t="s">
        <v>10</v>
      </c>
      <c r="AA226" s="344" t="s">
        <v>1900</v>
      </c>
      <c r="AB226" s="315">
        <v>13436</v>
      </c>
      <c r="AC226" s="345">
        <v>8</v>
      </c>
      <c r="AD226" s="245" t="s">
        <v>1858</v>
      </c>
      <c r="AE226" s="179" t="s">
        <v>2644</v>
      </c>
      <c r="AF226" s="179" t="s">
        <v>2577</v>
      </c>
      <c r="AH226" s="159" t="b">
        <f t="shared" si="113"/>
        <v>1</v>
      </c>
      <c r="AI226" s="1" t="b">
        <f t="shared" si="114"/>
        <v>1</v>
      </c>
      <c r="AJ226" s="1" t="b">
        <f t="shared" si="115"/>
        <v>1</v>
      </c>
      <c r="AK226" s="1" t="b">
        <f t="shared" si="116"/>
        <v>1</v>
      </c>
      <c r="AL226" s="1" t="b">
        <f t="shared" si="117"/>
        <v>1</v>
      </c>
      <c r="AM226" s="1" t="b">
        <f t="shared" si="118"/>
        <v>1</v>
      </c>
      <c r="AN226" s="1" t="b">
        <f t="shared" si="119"/>
        <v>1</v>
      </c>
      <c r="AO226" s="1" t="b">
        <f t="shared" si="120"/>
        <v>1</v>
      </c>
      <c r="AP226" s="1" t="b">
        <f t="shared" si="121"/>
        <v>1</v>
      </c>
      <c r="AQ226" s="1" t="b">
        <f t="shared" si="122"/>
        <v>1</v>
      </c>
      <c r="AS226" s="316" t="s">
        <v>856</v>
      </c>
      <c r="AT226" s="179" t="s">
        <v>33</v>
      </c>
      <c r="AU226" s="179" t="s">
        <v>857</v>
      </c>
      <c r="AV226" s="409" t="s">
        <v>10</v>
      </c>
      <c r="AW226" s="344" t="s">
        <v>1900</v>
      </c>
      <c r="AX226" s="315">
        <v>13436</v>
      </c>
      <c r="AY226" s="345">
        <v>8</v>
      </c>
      <c r="AZ226" s="245" t="s">
        <v>1858</v>
      </c>
      <c r="BA226" s="179" t="s">
        <v>2644</v>
      </c>
      <c r="BB226" s="179" t="s">
        <v>2577</v>
      </c>
    </row>
    <row r="227" spans="1:54" ht="15.75">
      <c r="A227" s="316" t="s">
        <v>1503</v>
      </c>
      <c r="B227" s="106" t="s">
        <v>336</v>
      </c>
      <c r="C227" s="106" t="s">
        <v>2047</v>
      </c>
      <c r="D227" s="1" t="s">
        <v>10</v>
      </c>
      <c r="E227" s="344" t="s">
        <v>1900</v>
      </c>
      <c r="F227" s="315">
        <v>18638</v>
      </c>
      <c r="G227" s="345">
        <v>6</v>
      </c>
      <c r="H227" s="245" t="s">
        <v>1857</v>
      </c>
      <c r="I227" s="179" t="s">
        <v>2643</v>
      </c>
      <c r="J227" s="179" t="s">
        <v>2525</v>
      </c>
      <c r="K227" s="158">
        <v>227</v>
      </c>
      <c r="L227" s="1" t="b">
        <f t="shared" si="103"/>
        <v>1</v>
      </c>
      <c r="M227" s="1" t="b">
        <f t="shared" si="104"/>
        <v>1</v>
      </c>
      <c r="N227" s="1" t="b">
        <f t="shared" si="105"/>
        <v>1</v>
      </c>
      <c r="O227" s="1" t="b">
        <f t="shared" si="106"/>
        <v>1</v>
      </c>
      <c r="P227" s="1" t="b">
        <f t="shared" si="107"/>
        <v>1</v>
      </c>
      <c r="Q227" s="1" t="b">
        <f t="shared" si="108"/>
        <v>1</v>
      </c>
      <c r="R227" s="1" t="b">
        <f t="shared" si="109"/>
        <v>1</v>
      </c>
      <c r="S227" s="1" t="b">
        <f t="shared" si="110"/>
        <v>1</v>
      </c>
      <c r="T227" s="1" t="b">
        <f t="shared" si="111"/>
        <v>1</v>
      </c>
      <c r="U227" s="1" t="b">
        <f t="shared" si="112"/>
        <v>1</v>
      </c>
      <c r="W227" s="316" t="s">
        <v>1503</v>
      </c>
      <c r="X227" s="106" t="s">
        <v>336</v>
      </c>
      <c r="Y227" s="106" t="s">
        <v>2047</v>
      </c>
      <c r="Z227" s="1" t="s">
        <v>10</v>
      </c>
      <c r="AA227" s="344" t="s">
        <v>1900</v>
      </c>
      <c r="AB227" s="315">
        <v>18638</v>
      </c>
      <c r="AC227" s="345">
        <v>6</v>
      </c>
      <c r="AD227" s="245" t="s">
        <v>1857</v>
      </c>
      <c r="AE227" s="179" t="s">
        <v>2643</v>
      </c>
      <c r="AF227" s="179" t="s">
        <v>2525</v>
      </c>
      <c r="AH227" s="159" t="b">
        <f t="shared" si="113"/>
        <v>1</v>
      </c>
      <c r="AI227" s="1" t="b">
        <f t="shared" si="114"/>
        <v>1</v>
      </c>
      <c r="AJ227" s="1" t="b">
        <f t="shared" si="115"/>
        <v>1</v>
      </c>
      <c r="AK227" s="1" t="b">
        <f t="shared" si="116"/>
        <v>1</v>
      </c>
      <c r="AL227" s="1" t="b">
        <f t="shared" si="117"/>
        <v>1</v>
      </c>
      <c r="AM227" s="1" t="b">
        <f t="shared" si="118"/>
        <v>1</v>
      </c>
      <c r="AN227" s="1" t="b">
        <f t="shared" si="119"/>
        <v>1</v>
      </c>
      <c r="AO227" s="1" t="b">
        <f t="shared" si="120"/>
        <v>1</v>
      </c>
      <c r="AP227" s="1" t="b">
        <f t="shared" si="121"/>
        <v>1</v>
      </c>
      <c r="AQ227" s="1" t="b">
        <f t="shared" si="122"/>
        <v>1</v>
      </c>
      <c r="AS227" s="316" t="s">
        <v>1503</v>
      </c>
      <c r="AT227" s="106" t="s">
        <v>336</v>
      </c>
      <c r="AU227" s="106" t="s">
        <v>2047</v>
      </c>
      <c r="AV227" s="1" t="s">
        <v>10</v>
      </c>
      <c r="AW227" s="344" t="s">
        <v>1900</v>
      </c>
      <c r="AX227" s="315">
        <v>18638</v>
      </c>
      <c r="AY227" s="345">
        <v>6</v>
      </c>
      <c r="AZ227" s="245" t="s">
        <v>1857</v>
      </c>
      <c r="BA227" s="179" t="s">
        <v>2643</v>
      </c>
      <c r="BB227" s="179" t="s">
        <v>2525</v>
      </c>
    </row>
    <row r="228" spans="1:54" ht="15.75">
      <c r="A228" s="316" t="s">
        <v>1504</v>
      </c>
      <c r="B228" s="106" t="s">
        <v>336</v>
      </c>
      <c r="C228" s="106" t="s">
        <v>2019</v>
      </c>
      <c r="D228" s="409" t="s">
        <v>3</v>
      </c>
      <c r="E228" s="344" t="s">
        <v>1900</v>
      </c>
      <c r="F228" s="315">
        <v>17547</v>
      </c>
      <c r="G228" s="345">
        <v>6</v>
      </c>
      <c r="H228" s="245" t="s">
        <v>1857</v>
      </c>
      <c r="I228" s="179" t="s">
        <v>2643</v>
      </c>
      <c r="J228" s="179" t="s">
        <v>2525</v>
      </c>
      <c r="K228" s="158">
        <v>228</v>
      </c>
      <c r="L228" s="1" t="b">
        <f t="shared" si="103"/>
        <v>1</v>
      </c>
      <c r="M228" s="1" t="b">
        <f t="shared" si="104"/>
        <v>1</v>
      </c>
      <c r="N228" s="1" t="b">
        <f t="shared" si="105"/>
        <v>1</v>
      </c>
      <c r="O228" s="1" t="b">
        <f t="shared" si="106"/>
        <v>1</v>
      </c>
      <c r="P228" s="1" t="b">
        <f t="shared" si="107"/>
        <v>1</v>
      </c>
      <c r="Q228" s="1" t="b">
        <f t="shared" si="108"/>
        <v>1</v>
      </c>
      <c r="R228" s="1" t="b">
        <f t="shared" si="109"/>
        <v>1</v>
      </c>
      <c r="S228" s="1" t="b">
        <f t="shared" si="110"/>
        <v>1</v>
      </c>
      <c r="T228" s="1" t="b">
        <f t="shared" si="111"/>
        <v>1</v>
      </c>
      <c r="U228" s="1" t="b">
        <f t="shared" si="112"/>
        <v>1</v>
      </c>
      <c r="W228" s="316" t="s">
        <v>1504</v>
      </c>
      <c r="X228" s="106" t="s">
        <v>336</v>
      </c>
      <c r="Y228" s="106" t="s">
        <v>2019</v>
      </c>
      <c r="Z228" s="409" t="s">
        <v>3</v>
      </c>
      <c r="AA228" s="344" t="s">
        <v>1900</v>
      </c>
      <c r="AB228" s="315">
        <v>17547</v>
      </c>
      <c r="AC228" s="345">
        <v>6</v>
      </c>
      <c r="AD228" s="245" t="s">
        <v>1857</v>
      </c>
      <c r="AE228" s="179" t="s">
        <v>2643</v>
      </c>
      <c r="AF228" s="179" t="s">
        <v>2525</v>
      </c>
      <c r="AH228" s="159" t="b">
        <f t="shared" si="113"/>
        <v>1</v>
      </c>
      <c r="AI228" s="1" t="b">
        <f t="shared" si="114"/>
        <v>1</v>
      </c>
      <c r="AJ228" s="1" t="b">
        <f t="shared" si="115"/>
        <v>1</v>
      </c>
      <c r="AK228" s="1" t="b">
        <f t="shared" si="116"/>
        <v>1</v>
      </c>
      <c r="AL228" s="1" t="b">
        <f t="shared" si="117"/>
        <v>1</v>
      </c>
      <c r="AM228" s="1" t="b">
        <f t="shared" si="118"/>
        <v>1</v>
      </c>
      <c r="AN228" s="1" t="b">
        <f t="shared" si="119"/>
        <v>1</v>
      </c>
      <c r="AO228" s="1" t="b">
        <f t="shared" si="120"/>
        <v>1</v>
      </c>
      <c r="AP228" s="1" t="b">
        <f t="shared" si="121"/>
        <v>1</v>
      </c>
      <c r="AQ228" s="1" t="b">
        <f t="shared" si="122"/>
        <v>1</v>
      </c>
      <c r="AS228" s="316" t="s">
        <v>1504</v>
      </c>
      <c r="AT228" s="106" t="s">
        <v>336</v>
      </c>
      <c r="AU228" s="106" t="s">
        <v>2019</v>
      </c>
      <c r="AV228" s="409" t="s">
        <v>3</v>
      </c>
      <c r="AW228" s="344" t="s">
        <v>1900</v>
      </c>
      <c r="AX228" s="315">
        <v>17547</v>
      </c>
      <c r="AY228" s="345">
        <v>6</v>
      </c>
      <c r="AZ228" s="245" t="s">
        <v>1857</v>
      </c>
      <c r="BA228" s="179" t="s">
        <v>2643</v>
      </c>
      <c r="BB228" s="179" t="s">
        <v>2525</v>
      </c>
    </row>
    <row r="229" spans="1:54" ht="15.75">
      <c r="A229" s="316" t="s">
        <v>1509</v>
      </c>
      <c r="B229" s="179" t="s">
        <v>2026</v>
      </c>
      <c r="C229" s="179" t="s">
        <v>2027</v>
      </c>
      <c r="D229" s="409" t="s">
        <v>3</v>
      </c>
      <c r="E229" s="344" t="s">
        <v>1900</v>
      </c>
      <c r="F229" s="315">
        <v>19959</v>
      </c>
      <c r="G229" s="345">
        <v>3</v>
      </c>
      <c r="H229" s="245" t="s">
        <v>2062</v>
      </c>
      <c r="I229" s="179" t="s">
        <v>2643</v>
      </c>
      <c r="J229" s="179" t="s">
        <v>2476</v>
      </c>
      <c r="K229" s="158">
        <v>229</v>
      </c>
      <c r="L229" s="1" t="b">
        <f t="shared" si="103"/>
        <v>1</v>
      </c>
      <c r="M229" s="1" t="b">
        <f t="shared" si="104"/>
        <v>1</v>
      </c>
      <c r="N229" s="1" t="b">
        <f t="shared" si="105"/>
        <v>1</v>
      </c>
      <c r="O229" s="1" t="b">
        <f t="shared" si="106"/>
        <v>1</v>
      </c>
      <c r="P229" s="1" t="b">
        <f t="shared" si="107"/>
        <v>1</v>
      </c>
      <c r="Q229" s="1" t="b">
        <f t="shared" si="108"/>
        <v>1</v>
      </c>
      <c r="R229" s="1" t="b">
        <f t="shared" si="109"/>
        <v>1</v>
      </c>
      <c r="S229" s="1" t="b">
        <f t="shared" si="110"/>
        <v>1</v>
      </c>
      <c r="T229" s="1" t="b">
        <f t="shared" si="111"/>
        <v>1</v>
      </c>
      <c r="U229" s="1" t="b">
        <f t="shared" si="112"/>
        <v>1</v>
      </c>
      <c r="W229" s="316" t="s">
        <v>1509</v>
      </c>
      <c r="X229" s="179" t="s">
        <v>2026</v>
      </c>
      <c r="Y229" s="179" t="s">
        <v>2027</v>
      </c>
      <c r="Z229" s="409" t="s">
        <v>3</v>
      </c>
      <c r="AA229" s="344" t="s">
        <v>1900</v>
      </c>
      <c r="AB229" s="315">
        <v>19959</v>
      </c>
      <c r="AC229" s="345">
        <v>3</v>
      </c>
      <c r="AD229" s="245" t="s">
        <v>2062</v>
      </c>
      <c r="AE229" s="179" t="s">
        <v>2643</v>
      </c>
      <c r="AF229" s="179" t="s">
        <v>2476</v>
      </c>
      <c r="AH229" s="159" t="b">
        <f t="shared" si="113"/>
        <v>1</v>
      </c>
      <c r="AI229" s="1" t="b">
        <f t="shared" si="114"/>
        <v>1</v>
      </c>
      <c r="AJ229" s="1" t="b">
        <f t="shared" si="115"/>
        <v>1</v>
      </c>
      <c r="AK229" s="1" t="b">
        <f t="shared" si="116"/>
        <v>1</v>
      </c>
      <c r="AL229" s="1" t="b">
        <f t="shared" si="117"/>
        <v>1</v>
      </c>
      <c r="AM229" s="1" t="b">
        <f t="shared" si="118"/>
        <v>1</v>
      </c>
      <c r="AN229" s="1" t="b">
        <f t="shared" si="119"/>
        <v>1</v>
      </c>
      <c r="AO229" s="1" t="b">
        <f t="shared" si="120"/>
        <v>1</v>
      </c>
      <c r="AP229" s="1" t="b">
        <f t="shared" si="121"/>
        <v>1</v>
      </c>
      <c r="AQ229" s="1" t="b">
        <f t="shared" si="122"/>
        <v>1</v>
      </c>
      <c r="AS229" s="316" t="s">
        <v>1509</v>
      </c>
      <c r="AT229" s="179" t="s">
        <v>2026</v>
      </c>
      <c r="AU229" s="179" t="s">
        <v>2027</v>
      </c>
      <c r="AV229" s="409" t="s">
        <v>3</v>
      </c>
      <c r="AW229" s="344" t="s">
        <v>1900</v>
      </c>
      <c r="AX229" s="315">
        <v>19959</v>
      </c>
      <c r="AY229" s="345">
        <v>3</v>
      </c>
      <c r="AZ229" s="245" t="s">
        <v>2062</v>
      </c>
      <c r="BA229" s="179" t="s">
        <v>2643</v>
      </c>
      <c r="BB229" s="179" t="s">
        <v>2476</v>
      </c>
    </row>
    <row r="230" spans="1:54" ht="15.75">
      <c r="A230" s="316" t="s">
        <v>1510</v>
      </c>
      <c r="B230" s="108" t="s">
        <v>114</v>
      </c>
      <c r="C230" s="108" t="s">
        <v>2028</v>
      </c>
      <c r="D230" s="409" t="s">
        <v>3</v>
      </c>
      <c r="E230" s="344" t="s">
        <v>1900</v>
      </c>
      <c r="F230" s="315">
        <v>15912</v>
      </c>
      <c r="G230" s="345">
        <v>12</v>
      </c>
      <c r="H230" s="245" t="s">
        <v>1859</v>
      </c>
      <c r="I230" s="179" t="s">
        <v>2643</v>
      </c>
      <c r="J230" s="179" t="s">
        <v>2525</v>
      </c>
      <c r="K230" s="158">
        <v>230</v>
      </c>
      <c r="L230" s="1" t="b">
        <f t="shared" si="103"/>
        <v>1</v>
      </c>
      <c r="M230" s="1" t="b">
        <f t="shared" si="104"/>
        <v>1</v>
      </c>
      <c r="N230" s="1" t="b">
        <f t="shared" si="105"/>
        <v>1</v>
      </c>
      <c r="O230" s="1" t="b">
        <f t="shared" si="106"/>
        <v>1</v>
      </c>
      <c r="P230" s="1" t="b">
        <f t="shared" si="107"/>
        <v>1</v>
      </c>
      <c r="Q230" s="1" t="b">
        <f t="shared" si="108"/>
        <v>1</v>
      </c>
      <c r="R230" s="1" t="b">
        <f t="shared" si="109"/>
        <v>1</v>
      </c>
      <c r="S230" s="1" t="b">
        <f t="shared" si="110"/>
        <v>1</v>
      </c>
      <c r="T230" s="1" t="b">
        <f t="shared" si="111"/>
        <v>1</v>
      </c>
      <c r="U230" s="1" t="b">
        <f t="shared" si="112"/>
        <v>1</v>
      </c>
      <c r="W230" s="316" t="s">
        <v>1510</v>
      </c>
      <c r="X230" s="108" t="s">
        <v>114</v>
      </c>
      <c r="Y230" s="108" t="s">
        <v>2028</v>
      </c>
      <c r="Z230" s="409" t="s">
        <v>3</v>
      </c>
      <c r="AA230" s="344" t="s">
        <v>1900</v>
      </c>
      <c r="AB230" s="315">
        <v>15912</v>
      </c>
      <c r="AC230" s="345">
        <v>12</v>
      </c>
      <c r="AD230" s="245" t="s">
        <v>1859</v>
      </c>
      <c r="AE230" s="179" t="s">
        <v>2643</v>
      </c>
      <c r="AF230" s="179" t="s">
        <v>2525</v>
      </c>
      <c r="AH230" s="159" t="b">
        <f t="shared" si="113"/>
        <v>1</v>
      </c>
      <c r="AI230" s="1" t="b">
        <f t="shared" si="114"/>
        <v>1</v>
      </c>
      <c r="AJ230" s="1" t="b">
        <f t="shared" si="115"/>
        <v>1</v>
      </c>
      <c r="AK230" s="1" t="b">
        <f t="shared" si="116"/>
        <v>1</v>
      </c>
      <c r="AL230" s="1" t="b">
        <f t="shared" si="117"/>
        <v>1</v>
      </c>
      <c r="AM230" s="1" t="b">
        <f t="shared" si="118"/>
        <v>1</v>
      </c>
      <c r="AN230" s="1" t="b">
        <f t="shared" si="119"/>
        <v>1</v>
      </c>
      <c r="AO230" s="1" t="b">
        <f t="shared" si="120"/>
        <v>1</v>
      </c>
      <c r="AP230" s="1" t="b">
        <f t="shared" si="121"/>
        <v>1</v>
      </c>
      <c r="AQ230" s="1" t="b">
        <f t="shared" si="122"/>
        <v>1</v>
      </c>
      <c r="AS230" s="316" t="s">
        <v>1510</v>
      </c>
      <c r="AT230" s="108" t="s">
        <v>114</v>
      </c>
      <c r="AU230" s="108" t="s">
        <v>2028</v>
      </c>
      <c r="AV230" s="409" t="s">
        <v>3</v>
      </c>
      <c r="AW230" s="344" t="s">
        <v>1900</v>
      </c>
      <c r="AX230" s="315">
        <v>15912</v>
      </c>
      <c r="AY230" s="345">
        <v>12</v>
      </c>
      <c r="AZ230" s="245" t="s">
        <v>1859</v>
      </c>
      <c r="BA230" s="179" t="s">
        <v>2643</v>
      </c>
      <c r="BB230" s="179" t="s">
        <v>2525</v>
      </c>
    </row>
    <row r="231" spans="1:54" ht="15.75">
      <c r="A231" s="316" t="s">
        <v>1511</v>
      </c>
      <c r="B231" s="179" t="s">
        <v>2029</v>
      </c>
      <c r="C231" s="179" t="s">
        <v>2030</v>
      </c>
      <c r="D231" s="411" t="s">
        <v>10</v>
      </c>
      <c r="E231" s="344" t="s">
        <v>1900</v>
      </c>
      <c r="F231" s="315">
        <v>20585</v>
      </c>
      <c r="G231" s="345">
        <v>6</v>
      </c>
      <c r="H231" s="245" t="s">
        <v>1857</v>
      </c>
      <c r="I231" s="179" t="s">
        <v>2643</v>
      </c>
      <c r="J231" s="179" t="s">
        <v>2476</v>
      </c>
      <c r="K231" s="158">
        <v>231</v>
      </c>
      <c r="L231" s="1" t="b">
        <f t="shared" si="103"/>
        <v>1</v>
      </c>
      <c r="M231" s="1" t="b">
        <f t="shared" si="104"/>
        <v>1</v>
      </c>
      <c r="N231" s="1" t="b">
        <f t="shared" si="105"/>
        <v>1</v>
      </c>
      <c r="O231" s="1" t="b">
        <f t="shared" si="106"/>
        <v>1</v>
      </c>
      <c r="P231" s="1" t="b">
        <f t="shared" si="107"/>
        <v>1</v>
      </c>
      <c r="Q231" s="1" t="b">
        <f t="shared" si="108"/>
        <v>1</v>
      </c>
      <c r="R231" s="1" t="b">
        <f t="shared" si="109"/>
        <v>1</v>
      </c>
      <c r="S231" s="1" t="b">
        <f t="shared" si="110"/>
        <v>1</v>
      </c>
      <c r="T231" s="1" t="b">
        <f t="shared" si="111"/>
        <v>1</v>
      </c>
      <c r="U231" s="1" t="b">
        <f t="shared" si="112"/>
        <v>1</v>
      </c>
      <c r="W231" s="316" t="s">
        <v>1511</v>
      </c>
      <c r="X231" s="179" t="s">
        <v>2029</v>
      </c>
      <c r="Y231" s="179" t="s">
        <v>2030</v>
      </c>
      <c r="Z231" s="411" t="s">
        <v>10</v>
      </c>
      <c r="AA231" s="344" t="s">
        <v>1900</v>
      </c>
      <c r="AB231" s="315">
        <v>20585</v>
      </c>
      <c r="AC231" s="345">
        <v>6</v>
      </c>
      <c r="AD231" s="245" t="s">
        <v>1857</v>
      </c>
      <c r="AE231" s="179" t="s">
        <v>2643</v>
      </c>
      <c r="AF231" s="179" t="s">
        <v>2476</v>
      </c>
      <c r="AH231" s="159" t="b">
        <f t="shared" si="113"/>
        <v>1</v>
      </c>
      <c r="AI231" s="1" t="b">
        <f t="shared" si="114"/>
        <v>1</v>
      </c>
      <c r="AJ231" s="1" t="b">
        <f t="shared" si="115"/>
        <v>1</v>
      </c>
      <c r="AK231" s="1" t="b">
        <f t="shared" si="116"/>
        <v>1</v>
      </c>
      <c r="AL231" s="1" t="b">
        <f t="shared" si="117"/>
        <v>1</v>
      </c>
      <c r="AM231" s="1" t="b">
        <f t="shared" si="118"/>
        <v>1</v>
      </c>
      <c r="AN231" s="1" t="b">
        <f t="shared" si="119"/>
        <v>1</v>
      </c>
      <c r="AO231" s="1" t="b">
        <f t="shared" si="120"/>
        <v>1</v>
      </c>
      <c r="AP231" s="1" t="b">
        <f t="shared" si="121"/>
        <v>1</v>
      </c>
      <c r="AQ231" s="1" t="b">
        <f t="shared" si="122"/>
        <v>1</v>
      </c>
      <c r="AS231" s="316" t="s">
        <v>1511</v>
      </c>
      <c r="AT231" s="179" t="s">
        <v>2029</v>
      </c>
      <c r="AU231" s="179" t="s">
        <v>2030</v>
      </c>
      <c r="AV231" s="411" t="s">
        <v>10</v>
      </c>
      <c r="AW231" s="344" t="s">
        <v>1900</v>
      </c>
      <c r="AX231" s="315">
        <v>20585</v>
      </c>
      <c r="AY231" s="345">
        <v>6</v>
      </c>
      <c r="AZ231" s="245" t="s">
        <v>1857</v>
      </c>
      <c r="BA231" s="179" t="s">
        <v>2643</v>
      </c>
      <c r="BB231" s="179" t="s">
        <v>2476</v>
      </c>
    </row>
    <row r="232" spans="1:54" ht="15.75">
      <c r="A232" s="316" t="s">
        <v>1515</v>
      </c>
      <c r="B232" s="179" t="s">
        <v>336</v>
      </c>
      <c r="C232" s="179" t="s">
        <v>2031</v>
      </c>
      <c r="D232" s="409" t="s">
        <v>10</v>
      </c>
      <c r="E232" s="344" t="s">
        <v>1900</v>
      </c>
      <c r="F232" s="315">
        <v>17947</v>
      </c>
      <c r="G232" s="345">
        <v>12</v>
      </c>
      <c r="H232" s="245" t="s">
        <v>1859</v>
      </c>
      <c r="I232" s="179" t="s">
        <v>2643</v>
      </c>
      <c r="J232" s="179" t="s">
        <v>2525</v>
      </c>
      <c r="K232" s="158">
        <v>232</v>
      </c>
      <c r="L232" s="1" t="b">
        <f t="shared" si="103"/>
        <v>1</v>
      </c>
      <c r="M232" s="1" t="b">
        <f t="shared" si="104"/>
        <v>1</v>
      </c>
      <c r="N232" s="1" t="b">
        <f t="shared" si="105"/>
        <v>1</v>
      </c>
      <c r="O232" s="1" t="b">
        <f t="shared" si="106"/>
        <v>1</v>
      </c>
      <c r="P232" s="1" t="b">
        <f t="shared" si="107"/>
        <v>1</v>
      </c>
      <c r="Q232" s="1" t="b">
        <f t="shared" si="108"/>
        <v>1</v>
      </c>
      <c r="R232" s="1" t="b">
        <f t="shared" si="109"/>
        <v>1</v>
      </c>
      <c r="S232" s="1" t="b">
        <f t="shared" si="110"/>
        <v>1</v>
      </c>
      <c r="T232" s="1" t="b">
        <f t="shared" si="111"/>
        <v>1</v>
      </c>
      <c r="U232" s="1" t="b">
        <f t="shared" si="112"/>
        <v>1</v>
      </c>
      <c r="W232" s="316" t="s">
        <v>1515</v>
      </c>
      <c r="X232" s="179" t="s">
        <v>336</v>
      </c>
      <c r="Y232" s="179" t="s">
        <v>2031</v>
      </c>
      <c r="Z232" s="409" t="s">
        <v>10</v>
      </c>
      <c r="AA232" s="344" t="s">
        <v>1900</v>
      </c>
      <c r="AB232" s="315">
        <v>17947</v>
      </c>
      <c r="AC232" s="345">
        <v>12</v>
      </c>
      <c r="AD232" s="245" t="s">
        <v>1859</v>
      </c>
      <c r="AE232" s="179" t="s">
        <v>2643</v>
      </c>
      <c r="AF232" s="179" t="s">
        <v>2525</v>
      </c>
      <c r="AH232" s="159" t="b">
        <f t="shared" si="113"/>
        <v>1</v>
      </c>
      <c r="AI232" s="1" t="b">
        <f t="shared" si="114"/>
        <v>1</v>
      </c>
      <c r="AJ232" s="1" t="b">
        <f t="shared" si="115"/>
        <v>1</v>
      </c>
      <c r="AK232" s="1" t="b">
        <f t="shared" si="116"/>
        <v>1</v>
      </c>
      <c r="AL232" s="1" t="b">
        <f t="shared" si="117"/>
        <v>1</v>
      </c>
      <c r="AM232" s="1" t="b">
        <f t="shared" si="118"/>
        <v>1</v>
      </c>
      <c r="AN232" s="1" t="b">
        <f t="shared" si="119"/>
        <v>1</v>
      </c>
      <c r="AO232" s="1" t="b">
        <f t="shared" si="120"/>
        <v>1</v>
      </c>
      <c r="AP232" s="1" t="b">
        <f t="shared" si="121"/>
        <v>1</v>
      </c>
      <c r="AQ232" s="1" t="b">
        <f t="shared" si="122"/>
        <v>1</v>
      </c>
      <c r="AS232" s="316" t="s">
        <v>1515</v>
      </c>
      <c r="AT232" s="179" t="s">
        <v>336</v>
      </c>
      <c r="AU232" s="179" t="s">
        <v>2031</v>
      </c>
      <c r="AV232" s="409" t="s">
        <v>10</v>
      </c>
      <c r="AW232" s="344" t="s">
        <v>1900</v>
      </c>
      <c r="AX232" s="315">
        <v>17947</v>
      </c>
      <c r="AY232" s="345">
        <v>12</v>
      </c>
      <c r="AZ232" s="245" t="s">
        <v>1859</v>
      </c>
      <c r="BA232" s="179" t="s">
        <v>2643</v>
      </c>
      <c r="BB232" s="179" t="s">
        <v>2525</v>
      </c>
    </row>
    <row r="233" spans="1:54" ht="15.75">
      <c r="A233" s="316" t="s">
        <v>973</v>
      </c>
      <c r="B233" s="106" t="s">
        <v>974</v>
      </c>
      <c r="C233" s="106" t="s">
        <v>975</v>
      </c>
      <c r="D233" s="408" t="s">
        <v>3</v>
      </c>
      <c r="E233" s="344" t="s">
        <v>1900</v>
      </c>
      <c r="F233" s="315">
        <v>14496</v>
      </c>
      <c r="G233" s="345">
        <v>9</v>
      </c>
      <c r="H233" s="245" t="s">
        <v>1858</v>
      </c>
      <c r="I233" s="179" t="s">
        <v>2643</v>
      </c>
      <c r="J233" s="179" t="s">
        <v>2577</v>
      </c>
      <c r="K233" s="158">
        <v>233</v>
      </c>
      <c r="L233" s="1" t="b">
        <f t="shared" si="103"/>
        <v>1</v>
      </c>
      <c r="M233" s="1" t="b">
        <f t="shared" si="104"/>
        <v>1</v>
      </c>
      <c r="N233" s="1" t="b">
        <f t="shared" si="105"/>
        <v>1</v>
      </c>
      <c r="O233" s="1" t="b">
        <f t="shared" si="106"/>
        <v>1</v>
      </c>
      <c r="P233" s="1" t="b">
        <f t="shared" si="107"/>
        <v>1</v>
      </c>
      <c r="Q233" s="1" t="b">
        <f t="shared" si="108"/>
        <v>1</v>
      </c>
      <c r="R233" s="1" t="b">
        <f t="shared" si="109"/>
        <v>1</v>
      </c>
      <c r="S233" s="1" t="b">
        <f t="shared" si="110"/>
        <v>1</v>
      </c>
      <c r="T233" s="1" t="b">
        <f t="shared" si="111"/>
        <v>1</v>
      </c>
      <c r="U233" s="1" t="b">
        <f t="shared" si="112"/>
        <v>1</v>
      </c>
      <c r="W233" s="316" t="s">
        <v>973</v>
      </c>
      <c r="X233" s="106" t="s">
        <v>974</v>
      </c>
      <c r="Y233" s="106" t="s">
        <v>975</v>
      </c>
      <c r="Z233" s="408" t="s">
        <v>3</v>
      </c>
      <c r="AA233" s="344" t="s">
        <v>1900</v>
      </c>
      <c r="AB233" s="315">
        <v>14496</v>
      </c>
      <c r="AC233" s="345">
        <v>9</v>
      </c>
      <c r="AD233" s="245" t="s">
        <v>1858</v>
      </c>
      <c r="AE233" s="179" t="s">
        <v>2643</v>
      </c>
      <c r="AF233" s="179" t="s">
        <v>2577</v>
      </c>
      <c r="AH233" s="159" t="b">
        <f t="shared" si="113"/>
        <v>1</v>
      </c>
      <c r="AI233" s="1" t="b">
        <f t="shared" si="114"/>
        <v>1</v>
      </c>
      <c r="AJ233" s="1" t="b">
        <f t="shared" si="115"/>
        <v>1</v>
      </c>
      <c r="AK233" s="1" t="b">
        <f t="shared" si="116"/>
        <v>1</v>
      </c>
      <c r="AL233" s="1" t="b">
        <f t="shared" si="117"/>
        <v>1</v>
      </c>
      <c r="AM233" s="1" t="b">
        <f t="shared" si="118"/>
        <v>1</v>
      </c>
      <c r="AN233" s="1" t="b">
        <f t="shared" si="119"/>
        <v>1</v>
      </c>
      <c r="AO233" s="1" t="b">
        <f t="shared" si="120"/>
        <v>1</v>
      </c>
      <c r="AP233" s="1" t="b">
        <f t="shared" si="121"/>
        <v>1</v>
      </c>
      <c r="AQ233" s="1" t="b">
        <f t="shared" si="122"/>
        <v>1</v>
      </c>
      <c r="AS233" s="316" t="s">
        <v>973</v>
      </c>
      <c r="AT233" s="106" t="s">
        <v>974</v>
      </c>
      <c r="AU233" s="106" t="s">
        <v>975</v>
      </c>
      <c r="AV233" s="408" t="s">
        <v>3</v>
      </c>
      <c r="AW233" s="344" t="s">
        <v>1900</v>
      </c>
      <c r="AX233" s="315">
        <v>14496</v>
      </c>
      <c r="AY233" s="345">
        <v>9</v>
      </c>
      <c r="AZ233" s="245" t="s">
        <v>1858</v>
      </c>
      <c r="BA233" s="179" t="s">
        <v>2643</v>
      </c>
      <c r="BB233" s="179" t="s">
        <v>2577</v>
      </c>
    </row>
    <row r="234" spans="1:54" ht="15.75">
      <c r="A234" s="316" t="s">
        <v>1530</v>
      </c>
      <c r="B234" s="106" t="s">
        <v>2070</v>
      </c>
      <c r="C234" s="106" t="s">
        <v>2071</v>
      </c>
      <c r="D234" s="408" t="s">
        <v>10</v>
      </c>
      <c r="E234" s="344" t="s">
        <v>1900</v>
      </c>
      <c r="F234" s="315">
        <v>26797</v>
      </c>
      <c r="G234" s="345">
        <v>12</v>
      </c>
      <c r="H234" s="245" t="s">
        <v>1859</v>
      </c>
      <c r="I234" s="179" t="s">
        <v>2643</v>
      </c>
      <c r="J234" s="179" t="s">
        <v>2476</v>
      </c>
      <c r="K234" s="158">
        <v>234</v>
      </c>
      <c r="L234" s="1" t="b">
        <f t="shared" si="103"/>
        <v>1</v>
      </c>
      <c r="M234" s="1" t="b">
        <f t="shared" si="104"/>
        <v>1</v>
      </c>
      <c r="N234" s="1" t="b">
        <f t="shared" si="105"/>
        <v>1</v>
      </c>
      <c r="O234" s="1" t="b">
        <f t="shared" si="106"/>
        <v>1</v>
      </c>
      <c r="P234" s="1" t="b">
        <f t="shared" si="107"/>
        <v>1</v>
      </c>
      <c r="Q234" s="1" t="b">
        <f t="shared" si="108"/>
        <v>1</v>
      </c>
      <c r="R234" s="1" t="b">
        <f t="shared" si="109"/>
        <v>1</v>
      </c>
      <c r="S234" s="1" t="b">
        <f t="shared" si="110"/>
        <v>1</v>
      </c>
      <c r="T234" s="1" t="b">
        <f t="shared" si="111"/>
        <v>1</v>
      </c>
      <c r="U234" s="1" t="b">
        <f t="shared" si="112"/>
        <v>1</v>
      </c>
      <c r="W234" s="316" t="s">
        <v>1530</v>
      </c>
      <c r="X234" s="106" t="s">
        <v>2070</v>
      </c>
      <c r="Y234" s="106" t="s">
        <v>2071</v>
      </c>
      <c r="Z234" s="408" t="s">
        <v>10</v>
      </c>
      <c r="AA234" s="344" t="s">
        <v>1900</v>
      </c>
      <c r="AB234" s="315">
        <v>26797</v>
      </c>
      <c r="AC234" s="345">
        <v>12</v>
      </c>
      <c r="AD234" s="245" t="s">
        <v>1859</v>
      </c>
      <c r="AE234" s="179" t="s">
        <v>2643</v>
      </c>
      <c r="AF234" s="179" t="s">
        <v>2476</v>
      </c>
      <c r="AH234" s="159" t="b">
        <f t="shared" si="113"/>
        <v>1</v>
      </c>
      <c r="AI234" s="1" t="b">
        <f t="shared" si="114"/>
        <v>1</v>
      </c>
      <c r="AJ234" s="1" t="b">
        <f t="shared" si="115"/>
        <v>1</v>
      </c>
      <c r="AK234" s="1" t="b">
        <f t="shared" si="116"/>
        <v>1</v>
      </c>
      <c r="AL234" s="1" t="b">
        <f t="shared" si="117"/>
        <v>1</v>
      </c>
      <c r="AM234" s="1" t="b">
        <f t="shared" si="118"/>
        <v>1</v>
      </c>
      <c r="AN234" s="1" t="b">
        <f t="shared" si="119"/>
        <v>1</v>
      </c>
      <c r="AO234" s="1" t="b">
        <f t="shared" si="120"/>
        <v>1</v>
      </c>
      <c r="AP234" s="1" t="b">
        <f t="shared" si="121"/>
        <v>1</v>
      </c>
      <c r="AQ234" s="1" t="b">
        <f t="shared" si="122"/>
        <v>1</v>
      </c>
      <c r="AS234" s="316" t="s">
        <v>1530</v>
      </c>
      <c r="AT234" s="106" t="s">
        <v>2070</v>
      </c>
      <c r="AU234" s="106" t="s">
        <v>2071</v>
      </c>
      <c r="AV234" s="408" t="s">
        <v>10</v>
      </c>
      <c r="AW234" s="344" t="s">
        <v>1900</v>
      </c>
      <c r="AX234" s="315">
        <v>26797</v>
      </c>
      <c r="AY234" s="345">
        <v>12</v>
      </c>
      <c r="AZ234" s="245" t="s">
        <v>1859</v>
      </c>
      <c r="BA234" s="179" t="s">
        <v>2643</v>
      </c>
      <c r="BB234" s="179" t="s">
        <v>2476</v>
      </c>
    </row>
    <row r="235" spans="1:54" ht="15.75">
      <c r="A235" s="316" t="s">
        <v>1532</v>
      </c>
      <c r="B235" s="108" t="s">
        <v>1711</v>
      </c>
      <c r="C235" s="108" t="s">
        <v>1712</v>
      </c>
      <c r="D235" s="409" t="s">
        <v>10</v>
      </c>
      <c r="E235" s="344" t="s">
        <v>1900</v>
      </c>
      <c r="F235" s="315">
        <v>21429</v>
      </c>
      <c r="G235" s="345">
        <v>9</v>
      </c>
      <c r="H235" s="245" t="s">
        <v>1858</v>
      </c>
      <c r="I235" s="179" t="s">
        <v>2643</v>
      </c>
      <c r="J235" s="179" t="s">
        <v>2476</v>
      </c>
      <c r="K235" s="158">
        <v>235</v>
      </c>
      <c r="L235" s="1" t="b">
        <f t="shared" si="103"/>
        <v>1</v>
      </c>
      <c r="M235" s="1" t="b">
        <f t="shared" si="104"/>
        <v>1</v>
      </c>
      <c r="N235" s="1" t="b">
        <f t="shared" si="105"/>
        <v>1</v>
      </c>
      <c r="O235" s="1" t="b">
        <f t="shared" si="106"/>
        <v>1</v>
      </c>
      <c r="P235" s="1" t="b">
        <f t="shared" si="107"/>
        <v>1</v>
      </c>
      <c r="Q235" s="1" t="b">
        <f t="shared" si="108"/>
        <v>1</v>
      </c>
      <c r="R235" s="1" t="b">
        <f t="shared" si="109"/>
        <v>1</v>
      </c>
      <c r="S235" s="1" t="b">
        <f t="shared" si="110"/>
        <v>1</v>
      </c>
      <c r="T235" s="1" t="b">
        <f t="shared" si="111"/>
        <v>1</v>
      </c>
      <c r="U235" s="1" t="b">
        <f t="shared" si="112"/>
        <v>1</v>
      </c>
      <c r="W235" s="316" t="s">
        <v>1532</v>
      </c>
      <c r="X235" s="108" t="s">
        <v>1711</v>
      </c>
      <c r="Y235" s="108" t="s">
        <v>1712</v>
      </c>
      <c r="Z235" s="409" t="s">
        <v>10</v>
      </c>
      <c r="AA235" s="344" t="s">
        <v>1900</v>
      </c>
      <c r="AB235" s="315">
        <v>21429</v>
      </c>
      <c r="AC235" s="345">
        <v>9</v>
      </c>
      <c r="AD235" s="245" t="s">
        <v>1858</v>
      </c>
      <c r="AE235" s="179" t="s">
        <v>2643</v>
      </c>
      <c r="AF235" s="179" t="s">
        <v>2476</v>
      </c>
      <c r="AH235" s="159" t="b">
        <f t="shared" si="113"/>
        <v>1</v>
      </c>
      <c r="AI235" s="1" t="b">
        <f t="shared" si="114"/>
        <v>1</v>
      </c>
      <c r="AJ235" s="1" t="b">
        <f t="shared" si="115"/>
        <v>1</v>
      </c>
      <c r="AK235" s="1" t="b">
        <f t="shared" si="116"/>
        <v>1</v>
      </c>
      <c r="AL235" s="1" t="b">
        <f t="shared" si="117"/>
        <v>1</v>
      </c>
      <c r="AM235" s="1" t="b">
        <f t="shared" si="118"/>
        <v>1</v>
      </c>
      <c r="AN235" s="1" t="b">
        <f t="shared" si="119"/>
        <v>1</v>
      </c>
      <c r="AO235" s="1" t="b">
        <f t="shared" si="120"/>
        <v>1</v>
      </c>
      <c r="AP235" s="1" t="b">
        <f t="shared" si="121"/>
        <v>1</v>
      </c>
      <c r="AQ235" s="1" t="b">
        <f t="shared" si="122"/>
        <v>1</v>
      </c>
      <c r="AS235" s="316" t="s">
        <v>1532</v>
      </c>
      <c r="AT235" s="108" t="s">
        <v>1711</v>
      </c>
      <c r="AU235" s="108" t="s">
        <v>1712</v>
      </c>
      <c r="AV235" s="409" t="s">
        <v>10</v>
      </c>
      <c r="AW235" s="344" t="s">
        <v>1900</v>
      </c>
      <c r="AX235" s="315">
        <v>21429</v>
      </c>
      <c r="AY235" s="345">
        <v>9</v>
      </c>
      <c r="AZ235" s="245" t="s">
        <v>1858</v>
      </c>
      <c r="BA235" s="179" t="s">
        <v>2643</v>
      </c>
      <c r="BB235" s="179" t="s">
        <v>2476</v>
      </c>
    </row>
    <row r="236" spans="1:54" ht="15.75">
      <c r="A236" s="316" t="s">
        <v>1551</v>
      </c>
      <c r="B236" s="108" t="s">
        <v>2084</v>
      </c>
      <c r="C236" s="108" t="s">
        <v>2085</v>
      </c>
      <c r="D236" s="410" t="s">
        <v>3</v>
      </c>
      <c r="E236" s="344" t="s">
        <v>1900</v>
      </c>
      <c r="F236" s="315">
        <v>16190</v>
      </c>
      <c r="G236" s="345">
        <v>9</v>
      </c>
      <c r="H236" s="245" t="s">
        <v>1858</v>
      </c>
      <c r="I236" s="179" t="s">
        <v>2643</v>
      </c>
      <c r="J236" s="179" t="s">
        <v>2525</v>
      </c>
      <c r="K236" s="158">
        <v>236</v>
      </c>
      <c r="L236" s="1" t="b">
        <f t="shared" si="103"/>
        <v>1</v>
      </c>
      <c r="M236" s="1" t="b">
        <f t="shared" si="104"/>
        <v>1</v>
      </c>
      <c r="N236" s="1" t="b">
        <f t="shared" si="105"/>
        <v>1</v>
      </c>
      <c r="O236" s="1" t="b">
        <f t="shared" si="106"/>
        <v>1</v>
      </c>
      <c r="P236" s="1" t="b">
        <f t="shared" si="107"/>
        <v>1</v>
      </c>
      <c r="Q236" s="1" t="b">
        <f t="shared" si="108"/>
        <v>1</v>
      </c>
      <c r="R236" s="1" t="b">
        <f t="shared" si="109"/>
        <v>1</v>
      </c>
      <c r="S236" s="1" t="b">
        <f t="shared" si="110"/>
        <v>1</v>
      </c>
      <c r="T236" s="1" t="b">
        <f t="shared" si="111"/>
        <v>1</v>
      </c>
      <c r="U236" s="1" t="b">
        <f t="shared" si="112"/>
        <v>1</v>
      </c>
      <c r="W236" s="316" t="s">
        <v>1551</v>
      </c>
      <c r="X236" s="108" t="s">
        <v>2084</v>
      </c>
      <c r="Y236" s="108" t="s">
        <v>2085</v>
      </c>
      <c r="Z236" s="410" t="s">
        <v>3</v>
      </c>
      <c r="AA236" s="344" t="s">
        <v>1900</v>
      </c>
      <c r="AB236" s="315">
        <v>16190</v>
      </c>
      <c r="AC236" s="345">
        <v>9</v>
      </c>
      <c r="AD236" s="245" t="s">
        <v>1858</v>
      </c>
      <c r="AE236" s="179" t="s">
        <v>2643</v>
      </c>
      <c r="AF236" s="179" t="s">
        <v>2525</v>
      </c>
      <c r="AH236" s="159" t="b">
        <f t="shared" si="113"/>
        <v>1</v>
      </c>
      <c r="AI236" s="1" t="b">
        <f t="shared" si="114"/>
        <v>1</v>
      </c>
      <c r="AJ236" s="1" t="b">
        <f t="shared" si="115"/>
        <v>1</v>
      </c>
      <c r="AK236" s="1" t="b">
        <f t="shared" si="116"/>
        <v>1</v>
      </c>
      <c r="AL236" s="1" t="b">
        <f t="shared" si="117"/>
        <v>1</v>
      </c>
      <c r="AM236" s="1" t="b">
        <f t="shared" si="118"/>
        <v>1</v>
      </c>
      <c r="AN236" s="1" t="b">
        <f t="shared" si="119"/>
        <v>1</v>
      </c>
      <c r="AO236" s="1" t="b">
        <f t="shared" si="120"/>
        <v>1</v>
      </c>
      <c r="AP236" s="1" t="b">
        <f t="shared" si="121"/>
        <v>1</v>
      </c>
      <c r="AQ236" s="1" t="b">
        <f t="shared" si="122"/>
        <v>1</v>
      </c>
      <c r="AS236" s="316" t="s">
        <v>1551</v>
      </c>
      <c r="AT236" s="108" t="s">
        <v>2084</v>
      </c>
      <c r="AU236" s="108" t="s">
        <v>2085</v>
      </c>
      <c r="AV236" s="410" t="s">
        <v>3</v>
      </c>
      <c r="AW236" s="344" t="s">
        <v>1900</v>
      </c>
      <c r="AX236" s="315">
        <v>16190</v>
      </c>
      <c r="AY236" s="345">
        <v>9</v>
      </c>
      <c r="AZ236" s="245" t="s">
        <v>1858</v>
      </c>
      <c r="BA236" s="179" t="s">
        <v>2643</v>
      </c>
      <c r="BB236" s="179" t="s">
        <v>2525</v>
      </c>
    </row>
    <row r="237" spans="1:54" ht="15.75">
      <c r="A237" s="316" t="s">
        <v>1553</v>
      </c>
      <c r="B237" s="108" t="s">
        <v>2086</v>
      </c>
      <c r="C237" s="108" t="s">
        <v>1725</v>
      </c>
      <c r="D237" s="411" t="s">
        <v>10</v>
      </c>
      <c r="E237" s="344" t="s">
        <v>1900</v>
      </c>
      <c r="F237" s="315">
        <v>17931</v>
      </c>
      <c r="G237" s="345">
        <v>6</v>
      </c>
      <c r="H237" s="245" t="s">
        <v>1857</v>
      </c>
      <c r="I237" s="179" t="s">
        <v>2643</v>
      </c>
      <c r="J237" s="179" t="s">
        <v>2525</v>
      </c>
      <c r="K237" s="158">
        <v>237</v>
      </c>
      <c r="L237" s="1" t="b">
        <f t="shared" si="103"/>
        <v>1</v>
      </c>
      <c r="M237" s="1" t="b">
        <f t="shared" si="104"/>
        <v>1</v>
      </c>
      <c r="N237" s="1" t="b">
        <f t="shared" si="105"/>
        <v>1</v>
      </c>
      <c r="O237" s="1" t="b">
        <f t="shared" si="106"/>
        <v>1</v>
      </c>
      <c r="P237" s="1" t="b">
        <f t="shared" si="107"/>
        <v>1</v>
      </c>
      <c r="Q237" s="1" t="b">
        <f t="shared" si="108"/>
        <v>1</v>
      </c>
      <c r="R237" s="1" t="b">
        <f t="shared" si="109"/>
        <v>1</v>
      </c>
      <c r="S237" s="1" t="b">
        <f t="shared" si="110"/>
        <v>1</v>
      </c>
      <c r="T237" s="1" t="b">
        <f t="shared" si="111"/>
        <v>1</v>
      </c>
      <c r="U237" s="1" t="b">
        <f t="shared" si="112"/>
        <v>1</v>
      </c>
      <c r="W237" s="316" t="s">
        <v>1553</v>
      </c>
      <c r="X237" s="108" t="s">
        <v>2086</v>
      </c>
      <c r="Y237" s="108" t="s">
        <v>1725</v>
      </c>
      <c r="Z237" s="411" t="s">
        <v>10</v>
      </c>
      <c r="AA237" s="344" t="s">
        <v>1900</v>
      </c>
      <c r="AB237" s="315">
        <v>17931</v>
      </c>
      <c r="AC237" s="345">
        <v>6</v>
      </c>
      <c r="AD237" s="245" t="s">
        <v>1857</v>
      </c>
      <c r="AE237" s="179" t="s">
        <v>2643</v>
      </c>
      <c r="AF237" s="179" t="s">
        <v>2525</v>
      </c>
      <c r="AH237" s="159" t="b">
        <f t="shared" si="113"/>
        <v>1</v>
      </c>
      <c r="AI237" s="1" t="b">
        <f t="shared" si="114"/>
        <v>1</v>
      </c>
      <c r="AJ237" s="1" t="b">
        <f t="shared" si="115"/>
        <v>1</v>
      </c>
      <c r="AK237" s="1" t="b">
        <f t="shared" si="116"/>
        <v>1</v>
      </c>
      <c r="AL237" s="1" t="b">
        <f t="shared" si="117"/>
        <v>1</v>
      </c>
      <c r="AM237" s="1" t="b">
        <f t="shared" si="118"/>
        <v>1</v>
      </c>
      <c r="AN237" s="1" t="b">
        <f t="shared" si="119"/>
        <v>1</v>
      </c>
      <c r="AO237" s="1" t="b">
        <f t="shared" si="120"/>
        <v>1</v>
      </c>
      <c r="AP237" s="1" t="b">
        <f t="shared" si="121"/>
        <v>1</v>
      </c>
      <c r="AQ237" s="1" t="b">
        <f t="shared" si="122"/>
        <v>1</v>
      </c>
      <c r="AS237" s="316" t="s">
        <v>1553</v>
      </c>
      <c r="AT237" s="108" t="s">
        <v>2086</v>
      </c>
      <c r="AU237" s="108" t="s">
        <v>1725</v>
      </c>
      <c r="AV237" s="411" t="s">
        <v>10</v>
      </c>
      <c r="AW237" s="344" t="s">
        <v>1900</v>
      </c>
      <c r="AX237" s="315">
        <v>17931</v>
      </c>
      <c r="AY237" s="345">
        <v>6</v>
      </c>
      <c r="AZ237" s="245" t="s">
        <v>1857</v>
      </c>
      <c r="BA237" s="179" t="s">
        <v>2643</v>
      </c>
      <c r="BB237" s="179" t="s">
        <v>2525</v>
      </c>
    </row>
    <row r="238" spans="1:54" ht="15.75">
      <c r="A238" s="316" t="s">
        <v>1560</v>
      </c>
      <c r="B238" s="108" t="s">
        <v>2089</v>
      </c>
      <c r="C238" s="108" t="s">
        <v>170</v>
      </c>
      <c r="D238" s="411" t="s">
        <v>3</v>
      </c>
      <c r="E238" s="344" t="s">
        <v>1900</v>
      </c>
      <c r="F238" s="315">
        <v>15592</v>
      </c>
      <c r="G238" s="345">
        <v>12</v>
      </c>
      <c r="H238" s="245" t="s">
        <v>1859</v>
      </c>
      <c r="I238" s="179" t="s">
        <v>2643</v>
      </c>
      <c r="J238" s="179" t="s">
        <v>2525</v>
      </c>
      <c r="K238" s="158">
        <v>238</v>
      </c>
      <c r="L238" s="1" t="b">
        <f t="shared" si="103"/>
        <v>1</v>
      </c>
      <c r="M238" s="1" t="b">
        <f t="shared" si="104"/>
        <v>1</v>
      </c>
      <c r="N238" s="1" t="b">
        <f t="shared" si="105"/>
        <v>1</v>
      </c>
      <c r="O238" s="1" t="b">
        <f t="shared" si="106"/>
        <v>1</v>
      </c>
      <c r="P238" s="1" t="b">
        <f t="shared" si="107"/>
        <v>1</v>
      </c>
      <c r="Q238" s="1" t="b">
        <f t="shared" si="108"/>
        <v>1</v>
      </c>
      <c r="R238" s="1" t="b">
        <f t="shared" si="109"/>
        <v>1</v>
      </c>
      <c r="S238" s="1" t="b">
        <f t="shared" si="110"/>
        <v>1</v>
      </c>
      <c r="T238" s="1" t="b">
        <f t="shared" si="111"/>
        <v>1</v>
      </c>
      <c r="U238" s="1" t="b">
        <f t="shared" si="112"/>
        <v>1</v>
      </c>
      <c r="W238" s="316" t="s">
        <v>1560</v>
      </c>
      <c r="X238" s="108" t="s">
        <v>2089</v>
      </c>
      <c r="Y238" s="108" t="s">
        <v>170</v>
      </c>
      <c r="Z238" s="411" t="s">
        <v>3</v>
      </c>
      <c r="AA238" s="344" t="s">
        <v>1900</v>
      </c>
      <c r="AB238" s="315">
        <v>15592</v>
      </c>
      <c r="AC238" s="345">
        <v>12</v>
      </c>
      <c r="AD238" s="245" t="s">
        <v>1859</v>
      </c>
      <c r="AE238" s="179" t="s">
        <v>2643</v>
      </c>
      <c r="AF238" s="179" t="s">
        <v>2525</v>
      </c>
      <c r="AH238" s="159" t="b">
        <f t="shared" si="113"/>
        <v>1</v>
      </c>
      <c r="AI238" s="1" t="b">
        <f t="shared" si="114"/>
        <v>1</v>
      </c>
      <c r="AJ238" s="1" t="b">
        <f t="shared" si="115"/>
        <v>1</v>
      </c>
      <c r="AK238" s="1" t="b">
        <f t="shared" si="116"/>
        <v>1</v>
      </c>
      <c r="AL238" s="1" t="b">
        <f t="shared" si="117"/>
        <v>1</v>
      </c>
      <c r="AM238" s="1" t="b">
        <f t="shared" si="118"/>
        <v>1</v>
      </c>
      <c r="AN238" s="1" t="b">
        <f t="shared" si="119"/>
        <v>1</v>
      </c>
      <c r="AO238" s="1" t="b">
        <f t="shared" si="120"/>
        <v>1</v>
      </c>
      <c r="AP238" s="1" t="b">
        <f t="shared" si="121"/>
        <v>1</v>
      </c>
      <c r="AQ238" s="1" t="b">
        <f t="shared" si="122"/>
        <v>1</v>
      </c>
      <c r="AS238" s="316" t="s">
        <v>1560</v>
      </c>
      <c r="AT238" s="108" t="s">
        <v>2089</v>
      </c>
      <c r="AU238" s="108" t="s">
        <v>170</v>
      </c>
      <c r="AV238" s="411" t="s">
        <v>3</v>
      </c>
      <c r="AW238" s="344" t="s">
        <v>1900</v>
      </c>
      <c r="AX238" s="315">
        <v>15592</v>
      </c>
      <c r="AY238" s="345">
        <v>12</v>
      </c>
      <c r="AZ238" s="245" t="s">
        <v>1859</v>
      </c>
      <c r="BA238" s="179" t="s">
        <v>2643</v>
      </c>
      <c r="BB238" s="179" t="s">
        <v>2525</v>
      </c>
    </row>
    <row r="239" spans="1:54" ht="15.75">
      <c r="A239" s="316" t="s">
        <v>1572</v>
      </c>
      <c r="B239" s="106" t="s">
        <v>768</v>
      </c>
      <c r="C239" s="106" t="s">
        <v>319</v>
      </c>
      <c r="D239" s="409" t="s">
        <v>3</v>
      </c>
      <c r="E239" s="344" t="s">
        <v>1900</v>
      </c>
      <c r="F239" s="315">
        <v>15759</v>
      </c>
      <c r="G239" s="345">
        <v>9</v>
      </c>
      <c r="H239" s="245" t="s">
        <v>1858</v>
      </c>
      <c r="I239" s="179" t="s">
        <v>2643</v>
      </c>
      <c r="J239" s="179" t="s">
        <v>2525</v>
      </c>
      <c r="K239" s="158">
        <v>239</v>
      </c>
      <c r="L239" s="1" t="b">
        <f t="shared" si="103"/>
        <v>1</v>
      </c>
      <c r="M239" s="1" t="b">
        <f t="shared" si="104"/>
        <v>1</v>
      </c>
      <c r="N239" s="1" t="b">
        <f t="shared" si="105"/>
        <v>1</v>
      </c>
      <c r="O239" s="1" t="b">
        <f t="shared" si="106"/>
        <v>1</v>
      </c>
      <c r="P239" s="1" t="b">
        <f t="shared" si="107"/>
        <v>1</v>
      </c>
      <c r="Q239" s="1" t="b">
        <f t="shared" si="108"/>
        <v>1</v>
      </c>
      <c r="R239" s="1" t="b">
        <f t="shared" si="109"/>
        <v>1</v>
      </c>
      <c r="S239" s="1" t="b">
        <f t="shared" si="110"/>
        <v>1</v>
      </c>
      <c r="T239" s="1" t="b">
        <f t="shared" si="111"/>
        <v>1</v>
      </c>
      <c r="U239" s="1" t="b">
        <f t="shared" si="112"/>
        <v>1</v>
      </c>
      <c r="W239" s="316" t="s">
        <v>1572</v>
      </c>
      <c r="X239" s="106" t="s">
        <v>768</v>
      </c>
      <c r="Y239" s="106" t="s">
        <v>319</v>
      </c>
      <c r="Z239" s="409" t="s">
        <v>3</v>
      </c>
      <c r="AA239" s="344" t="s">
        <v>1900</v>
      </c>
      <c r="AB239" s="315">
        <v>15759</v>
      </c>
      <c r="AC239" s="345">
        <v>9</v>
      </c>
      <c r="AD239" s="245" t="s">
        <v>1858</v>
      </c>
      <c r="AE239" s="179" t="s">
        <v>2643</v>
      </c>
      <c r="AF239" s="179" t="s">
        <v>2525</v>
      </c>
      <c r="AH239" s="159" t="b">
        <f t="shared" si="113"/>
        <v>1</v>
      </c>
      <c r="AI239" s="1" t="b">
        <f t="shared" si="114"/>
        <v>1</v>
      </c>
      <c r="AJ239" s="1" t="b">
        <f t="shared" si="115"/>
        <v>1</v>
      </c>
      <c r="AK239" s="1" t="b">
        <f t="shared" si="116"/>
        <v>1</v>
      </c>
      <c r="AL239" s="1" t="b">
        <f t="shared" si="117"/>
        <v>1</v>
      </c>
      <c r="AM239" s="1" t="b">
        <f t="shared" si="118"/>
        <v>1</v>
      </c>
      <c r="AN239" s="1" t="b">
        <f t="shared" si="119"/>
        <v>1</v>
      </c>
      <c r="AO239" s="1" t="b">
        <f t="shared" si="120"/>
        <v>1</v>
      </c>
      <c r="AP239" s="1" t="b">
        <f t="shared" si="121"/>
        <v>1</v>
      </c>
      <c r="AQ239" s="1" t="b">
        <f t="shared" si="122"/>
        <v>1</v>
      </c>
      <c r="AS239" s="316" t="s">
        <v>1572</v>
      </c>
      <c r="AT239" s="106" t="s">
        <v>768</v>
      </c>
      <c r="AU239" s="106" t="s">
        <v>319</v>
      </c>
      <c r="AV239" s="409" t="s">
        <v>3</v>
      </c>
      <c r="AW239" s="344" t="s">
        <v>1900</v>
      </c>
      <c r="AX239" s="315">
        <v>15759</v>
      </c>
      <c r="AY239" s="345">
        <v>9</v>
      </c>
      <c r="AZ239" s="245" t="s">
        <v>1858</v>
      </c>
      <c r="BA239" s="179" t="s">
        <v>2643</v>
      </c>
      <c r="BB239" s="179" t="s">
        <v>2525</v>
      </c>
    </row>
    <row r="240" spans="1:54" ht="15.75">
      <c r="A240" s="316" t="s">
        <v>2432</v>
      </c>
      <c r="B240" s="106" t="s">
        <v>768</v>
      </c>
      <c r="C240" s="106" t="s">
        <v>1761</v>
      </c>
      <c r="D240" s="408" t="s">
        <v>10</v>
      </c>
      <c r="E240" s="344" t="s">
        <v>1900</v>
      </c>
      <c r="F240" s="315">
        <v>15954</v>
      </c>
      <c r="G240" s="345">
        <v>12</v>
      </c>
      <c r="H240" s="245" t="s">
        <v>1859</v>
      </c>
      <c r="I240" s="179" t="s">
        <v>2643</v>
      </c>
      <c r="J240" s="179" t="s">
        <v>2525</v>
      </c>
      <c r="K240" s="158">
        <v>240</v>
      </c>
      <c r="L240" s="1" t="b">
        <f t="shared" si="103"/>
        <v>1</v>
      </c>
      <c r="M240" s="1" t="b">
        <f t="shared" si="104"/>
        <v>1</v>
      </c>
      <c r="N240" s="1" t="b">
        <f t="shared" si="105"/>
        <v>1</v>
      </c>
      <c r="O240" s="1" t="b">
        <f t="shared" si="106"/>
        <v>1</v>
      </c>
      <c r="P240" s="1" t="b">
        <f t="shared" si="107"/>
        <v>1</v>
      </c>
      <c r="Q240" s="1" t="b">
        <f t="shared" si="108"/>
        <v>1</v>
      </c>
      <c r="R240" s="1" t="b">
        <f t="shared" si="109"/>
        <v>1</v>
      </c>
      <c r="S240" s="1" t="b">
        <f t="shared" si="110"/>
        <v>1</v>
      </c>
      <c r="T240" s="1" t="b">
        <f t="shared" si="111"/>
        <v>1</v>
      </c>
      <c r="U240" s="1" t="b">
        <f t="shared" si="112"/>
        <v>1</v>
      </c>
      <c r="W240" s="316" t="s">
        <v>2432</v>
      </c>
      <c r="X240" s="106" t="s">
        <v>768</v>
      </c>
      <c r="Y240" s="106" t="s">
        <v>1761</v>
      </c>
      <c r="Z240" s="408" t="s">
        <v>10</v>
      </c>
      <c r="AA240" s="344" t="s">
        <v>1900</v>
      </c>
      <c r="AB240" s="315">
        <v>15954</v>
      </c>
      <c r="AC240" s="345">
        <v>12</v>
      </c>
      <c r="AD240" s="245" t="s">
        <v>1859</v>
      </c>
      <c r="AE240" s="179" t="s">
        <v>2643</v>
      </c>
      <c r="AF240" s="179" t="s">
        <v>2525</v>
      </c>
      <c r="AH240" s="159" t="b">
        <f t="shared" si="113"/>
        <v>1</v>
      </c>
      <c r="AI240" s="1" t="b">
        <f t="shared" si="114"/>
        <v>1</v>
      </c>
      <c r="AJ240" s="1" t="b">
        <f t="shared" si="115"/>
        <v>1</v>
      </c>
      <c r="AK240" s="1" t="b">
        <f t="shared" si="116"/>
        <v>1</v>
      </c>
      <c r="AL240" s="1" t="b">
        <f t="shared" si="117"/>
        <v>1</v>
      </c>
      <c r="AM240" s="1" t="b">
        <f t="shared" si="118"/>
        <v>1</v>
      </c>
      <c r="AN240" s="1" t="b">
        <f t="shared" si="119"/>
        <v>1</v>
      </c>
      <c r="AO240" s="1" t="b">
        <f t="shared" si="120"/>
        <v>1</v>
      </c>
      <c r="AP240" s="1" t="b">
        <f t="shared" si="121"/>
        <v>1</v>
      </c>
      <c r="AQ240" s="1" t="b">
        <f t="shared" si="122"/>
        <v>1</v>
      </c>
      <c r="AS240" s="316" t="s">
        <v>2432</v>
      </c>
      <c r="AT240" s="106" t="s">
        <v>768</v>
      </c>
      <c r="AU240" s="106" t="s">
        <v>1761</v>
      </c>
      <c r="AV240" s="408" t="s">
        <v>10</v>
      </c>
      <c r="AW240" s="344" t="s">
        <v>1900</v>
      </c>
      <c r="AX240" s="315">
        <v>15954</v>
      </c>
      <c r="AY240" s="345">
        <v>12</v>
      </c>
      <c r="AZ240" s="245" t="s">
        <v>1859</v>
      </c>
      <c r="BA240" s="179" t="s">
        <v>2643</v>
      </c>
      <c r="BB240" s="179" t="s">
        <v>2525</v>
      </c>
    </row>
    <row r="241" spans="1:54" ht="15.75">
      <c r="A241" s="316" t="s">
        <v>1576</v>
      </c>
      <c r="B241" s="106" t="s">
        <v>2103</v>
      </c>
      <c r="C241" s="106" t="s">
        <v>2104</v>
      </c>
      <c r="D241" s="408" t="s">
        <v>3</v>
      </c>
      <c r="E241" s="344" t="s">
        <v>1900</v>
      </c>
      <c r="F241" s="315">
        <v>25801</v>
      </c>
      <c r="G241" s="345">
        <v>12</v>
      </c>
      <c r="H241" s="245" t="s">
        <v>1859</v>
      </c>
      <c r="I241" s="179" t="s">
        <v>2643</v>
      </c>
      <c r="J241" s="179" t="s">
        <v>2476</v>
      </c>
      <c r="K241" s="158">
        <v>241</v>
      </c>
      <c r="L241" s="1" t="b">
        <f t="shared" si="103"/>
        <v>1</v>
      </c>
      <c r="M241" s="1" t="b">
        <f t="shared" si="104"/>
        <v>1</v>
      </c>
      <c r="N241" s="1" t="b">
        <f t="shared" si="105"/>
        <v>1</v>
      </c>
      <c r="O241" s="1" t="b">
        <f t="shared" si="106"/>
        <v>1</v>
      </c>
      <c r="P241" s="1" t="b">
        <f t="shared" si="107"/>
        <v>1</v>
      </c>
      <c r="Q241" s="1" t="b">
        <f t="shared" si="108"/>
        <v>1</v>
      </c>
      <c r="R241" s="1" t="b">
        <f t="shared" si="109"/>
        <v>1</v>
      </c>
      <c r="S241" s="1" t="b">
        <f t="shared" si="110"/>
        <v>1</v>
      </c>
      <c r="T241" s="1" t="b">
        <f t="shared" si="111"/>
        <v>1</v>
      </c>
      <c r="U241" s="1" t="b">
        <f t="shared" si="112"/>
        <v>1</v>
      </c>
      <c r="W241" s="316" t="s">
        <v>1576</v>
      </c>
      <c r="X241" s="106" t="s">
        <v>2103</v>
      </c>
      <c r="Y241" s="106" t="s">
        <v>2104</v>
      </c>
      <c r="Z241" s="408" t="s">
        <v>3</v>
      </c>
      <c r="AA241" s="344" t="s">
        <v>1900</v>
      </c>
      <c r="AB241" s="315">
        <v>25801</v>
      </c>
      <c r="AC241" s="345">
        <v>12</v>
      </c>
      <c r="AD241" s="245" t="s">
        <v>1859</v>
      </c>
      <c r="AE241" s="179" t="s">
        <v>2643</v>
      </c>
      <c r="AF241" s="179" t="s">
        <v>2476</v>
      </c>
      <c r="AH241" s="159" t="b">
        <f t="shared" si="113"/>
        <v>1</v>
      </c>
      <c r="AI241" s="1" t="b">
        <f t="shared" si="114"/>
        <v>1</v>
      </c>
      <c r="AJ241" s="1" t="b">
        <f t="shared" si="115"/>
        <v>1</v>
      </c>
      <c r="AK241" s="1" t="b">
        <f t="shared" si="116"/>
        <v>1</v>
      </c>
      <c r="AL241" s="1" t="b">
        <f t="shared" si="117"/>
        <v>1</v>
      </c>
      <c r="AM241" s="1" t="b">
        <f t="shared" si="118"/>
        <v>1</v>
      </c>
      <c r="AN241" s="1" t="b">
        <f t="shared" si="119"/>
        <v>1</v>
      </c>
      <c r="AO241" s="1" t="b">
        <f t="shared" si="120"/>
        <v>1</v>
      </c>
      <c r="AP241" s="1" t="b">
        <f t="shared" si="121"/>
        <v>1</v>
      </c>
      <c r="AQ241" s="1" t="b">
        <f t="shared" si="122"/>
        <v>1</v>
      </c>
      <c r="AS241" s="316" t="s">
        <v>1576</v>
      </c>
      <c r="AT241" s="106" t="s">
        <v>2103</v>
      </c>
      <c r="AU241" s="106" t="s">
        <v>2104</v>
      </c>
      <c r="AV241" s="408" t="s">
        <v>3</v>
      </c>
      <c r="AW241" s="344" t="s">
        <v>1900</v>
      </c>
      <c r="AX241" s="315">
        <v>25801</v>
      </c>
      <c r="AY241" s="345">
        <v>12</v>
      </c>
      <c r="AZ241" s="245" t="s">
        <v>1859</v>
      </c>
      <c r="BA241" s="179" t="s">
        <v>2643</v>
      </c>
      <c r="BB241" s="179" t="s">
        <v>2476</v>
      </c>
    </row>
    <row r="242" spans="1:54" ht="15.75">
      <c r="A242" s="316" t="s">
        <v>1590</v>
      </c>
      <c r="B242" s="106" t="s">
        <v>897</v>
      </c>
      <c r="C242" s="106" t="s">
        <v>1762</v>
      </c>
      <c r="D242" s="408" t="s">
        <v>3</v>
      </c>
      <c r="E242" s="344" t="s">
        <v>1900</v>
      </c>
      <c r="F242" s="315">
        <v>13574</v>
      </c>
      <c r="G242" s="345">
        <v>9</v>
      </c>
      <c r="H242" s="245" t="s">
        <v>1858</v>
      </c>
      <c r="I242" s="179" t="s">
        <v>2643</v>
      </c>
      <c r="J242" s="179" t="s">
        <v>2577</v>
      </c>
      <c r="K242" s="158">
        <v>242</v>
      </c>
      <c r="L242" s="1" t="b">
        <f t="shared" si="103"/>
        <v>1</v>
      </c>
      <c r="M242" s="1" t="b">
        <f t="shared" si="104"/>
        <v>1</v>
      </c>
      <c r="N242" s="1" t="b">
        <f t="shared" si="105"/>
        <v>1</v>
      </c>
      <c r="O242" s="1" t="b">
        <f t="shared" si="106"/>
        <v>1</v>
      </c>
      <c r="P242" s="1" t="b">
        <f t="shared" si="107"/>
        <v>1</v>
      </c>
      <c r="Q242" s="1" t="b">
        <f t="shared" si="108"/>
        <v>1</v>
      </c>
      <c r="R242" s="1" t="b">
        <f t="shared" si="109"/>
        <v>1</v>
      </c>
      <c r="S242" s="1" t="b">
        <f t="shared" si="110"/>
        <v>1</v>
      </c>
      <c r="T242" s="1" t="b">
        <f t="shared" si="111"/>
        <v>1</v>
      </c>
      <c r="U242" s="1" t="b">
        <f t="shared" si="112"/>
        <v>1</v>
      </c>
      <c r="W242" s="316" t="s">
        <v>1590</v>
      </c>
      <c r="X242" s="106" t="s">
        <v>897</v>
      </c>
      <c r="Y242" s="106" t="s">
        <v>1762</v>
      </c>
      <c r="Z242" s="408" t="s">
        <v>3</v>
      </c>
      <c r="AA242" s="344" t="s">
        <v>1900</v>
      </c>
      <c r="AB242" s="315">
        <v>13574</v>
      </c>
      <c r="AC242" s="345">
        <v>9</v>
      </c>
      <c r="AD242" s="245" t="s">
        <v>1858</v>
      </c>
      <c r="AE242" s="179" t="s">
        <v>2643</v>
      </c>
      <c r="AF242" s="179" t="s">
        <v>2577</v>
      </c>
      <c r="AH242" s="159" t="b">
        <f t="shared" si="113"/>
        <v>1</v>
      </c>
      <c r="AI242" s="1" t="b">
        <f t="shared" si="114"/>
        <v>1</v>
      </c>
      <c r="AJ242" s="1" t="b">
        <f t="shared" si="115"/>
        <v>1</v>
      </c>
      <c r="AK242" s="1" t="b">
        <f t="shared" si="116"/>
        <v>1</v>
      </c>
      <c r="AL242" s="1" t="b">
        <f t="shared" si="117"/>
        <v>1</v>
      </c>
      <c r="AM242" s="1" t="b">
        <f t="shared" si="118"/>
        <v>1</v>
      </c>
      <c r="AN242" s="1" t="b">
        <f t="shared" si="119"/>
        <v>1</v>
      </c>
      <c r="AO242" s="1" t="b">
        <f t="shared" si="120"/>
        <v>1</v>
      </c>
      <c r="AP242" s="1" t="b">
        <f t="shared" si="121"/>
        <v>1</v>
      </c>
      <c r="AQ242" s="1" t="b">
        <f t="shared" si="122"/>
        <v>1</v>
      </c>
      <c r="AS242" s="316" t="s">
        <v>1590</v>
      </c>
      <c r="AT242" s="106" t="s">
        <v>897</v>
      </c>
      <c r="AU242" s="106" t="s">
        <v>1762</v>
      </c>
      <c r="AV242" s="408" t="s">
        <v>3</v>
      </c>
      <c r="AW242" s="344" t="s">
        <v>1900</v>
      </c>
      <c r="AX242" s="315">
        <v>13574</v>
      </c>
      <c r="AY242" s="345">
        <v>9</v>
      </c>
      <c r="AZ242" s="245" t="s">
        <v>1858</v>
      </c>
      <c r="BA242" s="179" t="s">
        <v>2643</v>
      </c>
      <c r="BB242" s="179" t="s">
        <v>2577</v>
      </c>
    </row>
    <row r="243" spans="1:54" ht="15.75">
      <c r="A243" s="316" t="s">
        <v>1591</v>
      </c>
      <c r="B243" s="108" t="s">
        <v>1763</v>
      </c>
      <c r="C243" s="108" t="s">
        <v>1764</v>
      </c>
      <c r="D243" s="410" t="s">
        <v>3</v>
      </c>
      <c r="E243" s="344" t="s">
        <v>1900</v>
      </c>
      <c r="F243" s="315">
        <v>21590</v>
      </c>
      <c r="G243" s="345">
        <v>6</v>
      </c>
      <c r="H243" s="245" t="s">
        <v>1857</v>
      </c>
      <c r="I243" s="179" t="s">
        <v>2643</v>
      </c>
      <c r="J243" s="179" t="s">
        <v>2476</v>
      </c>
      <c r="K243" s="158">
        <v>243</v>
      </c>
      <c r="L243" s="1" t="b">
        <f t="shared" si="103"/>
        <v>1</v>
      </c>
      <c r="M243" s="1" t="b">
        <f t="shared" si="104"/>
        <v>1</v>
      </c>
      <c r="N243" s="1" t="b">
        <f t="shared" si="105"/>
        <v>1</v>
      </c>
      <c r="O243" s="1" t="b">
        <f t="shared" si="106"/>
        <v>1</v>
      </c>
      <c r="P243" s="1" t="b">
        <f t="shared" si="107"/>
        <v>1</v>
      </c>
      <c r="Q243" s="1" t="b">
        <f t="shared" si="108"/>
        <v>1</v>
      </c>
      <c r="R243" s="1" t="b">
        <f t="shared" si="109"/>
        <v>1</v>
      </c>
      <c r="S243" s="1" t="b">
        <f t="shared" si="110"/>
        <v>1</v>
      </c>
      <c r="T243" s="1" t="b">
        <f t="shared" si="111"/>
        <v>1</v>
      </c>
      <c r="U243" s="1" t="b">
        <f t="shared" si="112"/>
        <v>1</v>
      </c>
      <c r="W243" s="316" t="s">
        <v>1591</v>
      </c>
      <c r="X243" s="108" t="s">
        <v>1763</v>
      </c>
      <c r="Y243" s="108" t="s">
        <v>1764</v>
      </c>
      <c r="Z243" s="410" t="s">
        <v>3</v>
      </c>
      <c r="AA243" s="344" t="s">
        <v>1900</v>
      </c>
      <c r="AB243" s="315">
        <v>21590</v>
      </c>
      <c r="AC243" s="345">
        <v>6</v>
      </c>
      <c r="AD243" s="245" t="s">
        <v>1857</v>
      </c>
      <c r="AE243" s="179" t="s">
        <v>2643</v>
      </c>
      <c r="AF243" s="179" t="s">
        <v>2476</v>
      </c>
      <c r="AH243" s="159" t="b">
        <f t="shared" si="113"/>
        <v>1</v>
      </c>
      <c r="AI243" s="1" t="b">
        <f t="shared" si="114"/>
        <v>1</v>
      </c>
      <c r="AJ243" s="1" t="b">
        <f t="shared" si="115"/>
        <v>1</v>
      </c>
      <c r="AK243" s="1" t="b">
        <f t="shared" si="116"/>
        <v>1</v>
      </c>
      <c r="AL243" s="1" t="b">
        <f t="shared" si="117"/>
        <v>1</v>
      </c>
      <c r="AM243" s="1" t="b">
        <f t="shared" si="118"/>
        <v>1</v>
      </c>
      <c r="AN243" s="1" t="b">
        <f t="shared" si="119"/>
        <v>1</v>
      </c>
      <c r="AO243" s="1" t="b">
        <f t="shared" si="120"/>
        <v>1</v>
      </c>
      <c r="AP243" s="1" t="b">
        <f t="shared" si="121"/>
        <v>1</v>
      </c>
      <c r="AQ243" s="1" t="b">
        <f t="shared" si="122"/>
        <v>1</v>
      </c>
      <c r="AS243" s="316" t="s">
        <v>1591</v>
      </c>
      <c r="AT243" s="108" t="s">
        <v>1763</v>
      </c>
      <c r="AU243" s="108" t="s">
        <v>1764</v>
      </c>
      <c r="AV243" s="410" t="s">
        <v>3</v>
      </c>
      <c r="AW243" s="344" t="s">
        <v>1900</v>
      </c>
      <c r="AX243" s="315">
        <v>21590</v>
      </c>
      <c r="AY243" s="345">
        <v>6</v>
      </c>
      <c r="AZ243" s="245" t="s">
        <v>1857</v>
      </c>
      <c r="BA243" s="179" t="s">
        <v>2643</v>
      </c>
      <c r="BB243" s="179" t="s">
        <v>2476</v>
      </c>
    </row>
    <row r="244" spans="1:54" ht="15.75">
      <c r="A244" s="316" t="s">
        <v>1593</v>
      </c>
      <c r="B244" s="182" t="s">
        <v>1765</v>
      </c>
      <c r="C244" s="182" t="s">
        <v>1766</v>
      </c>
      <c r="D244" s="408" t="s">
        <v>10</v>
      </c>
      <c r="E244" s="417" t="s">
        <v>1900</v>
      </c>
      <c r="F244" s="315">
        <v>23251</v>
      </c>
      <c r="G244" s="345">
        <v>3</v>
      </c>
      <c r="H244" s="245" t="s">
        <v>2062</v>
      </c>
      <c r="I244" s="179" t="s">
        <v>2643</v>
      </c>
      <c r="J244" s="179" t="s">
        <v>2476</v>
      </c>
      <c r="K244" s="158">
        <v>244</v>
      </c>
      <c r="L244" s="1" t="b">
        <f t="shared" si="103"/>
        <v>1</v>
      </c>
      <c r="M244" s="1" t="b">
        <f t="shared" si="104"/>
        <v>1</v>
      </c>
      <c r="N244" s="1" t="b">
        <f t="shared" si="105"/>
        <v>1</v>
      </c>
      <c r="O244" s="1" t="b">
        <f t="shared" si="106"/>
        <v>1</v>
      </c>
      <c r="P244" s="1" t="b">
        <f t="shared" si="107"/>
        <v>1</v>
      </c>
      <c r="Q244" s="1" t="b">
        <f t="shared" si="108"/>
        <v>1</v>
      </c>
      <c r="R244" s="1" t="b">
        <f t="shared" si="109"/>
        <v>1</v>
      </c>
      <c r="S244" s="1" t="b">
        <f t="shared" si="110"/>
        <v>1</v>
      </c>
      <c r="T244" s="1" t="b">
        <f t="shared" si="111"/>
        <v>1</v>
      </c>
      <c r="U244" s="1" t="b">
        <f t="shared" si="112"/>
        <v>1</v>
      </c>
      <c r="W244" s="316" t="s">
        <v>1593</v>
      </c>
      <c r="X244" s="182" t="s">
        <v>1765</v>
      </c>
      <c r="Y244" s="182" t="s">
        <v>1766</v>
      </c>
      <c r="Z244" s="408" t="s">
        <v>10</v>
      </c>
      <c r="AA244" s="417" t="s">
        <v>1900</v>
      </c>
      <c r="AB244" s="315">
        <v>23251</v>
      </c>
      <c r="AC244" s="345">
        <v>3</v>
      </c>
      <c r="AD244" s="245" t="s">
        <v>2062</v>
      </c>
      <c r="AE244" s="179" t="s">
        <v>2643</v>
      </c>
      <c r="AF244" s="179" t="s">
        <v>2476</v>
      </c>
      <c r="AH244" s="159" t="b">
        <f t="shared" si="113"/>
        <v>1</v>
      </c>
      <c r="AI244" s="1" t="b">
        <f t="shared" si="114"/>
        <v>1</v>
      </c>
      <c r="AJ244" s="1" t="b">
        <f t="shared" si="115"/>
        <v>1</v>
      </c>
      <c r="AK244" s="1" t="b">
        <f t="shared" si="116"/>
        <v>1</v>
      </c>
      <c r="AL244" s="1" t="b">
        <f t="shared" si="117"/>
        <v>1</v>
      </c>
      <c r="AM244" s="1" t="b">
        <f t="shared" si="118"/>
        <v>1</v>
      </c>
      <c r="AN244" s="1" t="b">
        <f t="shared" si="119"/>
        <v>1</v>
      </c>
      <c r="AO244" s="1" t="b">
        <f t="shared" si="120"/>
        <v>1</v>
      </c>
      <c r="AP244" s="1" t="b">
        <f t="shared" si="121"/>
        <v>1</v>
      </c>
      <c r="AQ244" s="1" t="b">
        <f t="shared" si="122"/>
        <v>1</v>
      </c>
      <c r="AS244" s="316" t="s">
        <v>1593</v>
      </c>
      <c r="AT244" s="182" t="s">
        <v>1765</v>
      </c>
      <c r="AU244" s="182" t="s">
        <v>1766</v>
      </c>
      <c r="AV244" s="408" t="s">
        <v>10</v>
      </c>
      <c r="AW244" s="417" t="s">
        <v>1900</v>
      </c>
      <c r="AX244" s="315">
        <v>23251</v>
      </c>
      <c r="AY244" s="345">
        <v>3</v>
      </c>
      <c r="AZ244" s="245" t="s">
        <v>2062</v>
      </c>
      <c r="BA244" s="179" t="s">
        <v>2643</v>
      </c>
      <c r="BB244" s="179" t="s">
        <v>2476</v>
      </c>
    </row>
    <row r="245" spans="1:54" ht="15">
      <c r="A245" s="156" t="s">
        <v>1604</v>
      </c>
      <c r="B245" s="1" t="s">
        <v>1791</v>
      </c>
      <c r="C245" s="1" t="s">
        <v>1792</v>
      </c>
      <c r="D245" s="1" t="s">
        <v>3</v>
      </c>
      <c r="E245" s="1" t="s">
        <v>1900</v>
      </c>
      <c r="F245" s="315">
        <v>17774</v>
      </c>
      <c r="G245" s="345">
        <v>3</v>
      </c>
      <c r="H245" s="245" t="s">
        <v>2062</v>
      </c>
      <c r="I245" s="179" t="s">
        <v>2643</v>
      </c>
      <c r="J245" s="179" t="s">
        <v>2525</v>
      </c>
      <c r="K245" s="158">
        <v>245</v>
      </c>
      <c r="L245" s="1" t="b">
        <f t="shared" si="103"/>
        <v>1</v>
      </c>
      <c r="M245" s="1" t="b">
        <f t="shared" si="104"/>
        <v>1</v>
      </c>
      <c r="N245" s="1" t="b">
        <f t="shared" si="105"/>
        <v>1</v>
      </c>
      <c r="O245" s="1" t="b">
        <f t="shared" si="106"/>
        <v>1</v>
      </c>
      <c r="P245" s="1" t="b">
        <f t="shared" si="107"/>
        <v>1</v>
      </c>
      <c r="Q245" s="1" t="b">
        <f t="shared" si="108"/>
        <v>1</v>
      </c>
      <c r="R245" s="1" t="b">
        <f t="shared" si="109"/>
        <v>1</v>
      </c>
      <c r="S245" s="1" t="b">
        <f t="shared" si="110"/>
        <v>1</v>
      </c>
      <c r="T245" s="1" t="b">
        <f t="shared" si="111"/>
        <v>1</v>
      </c>
      <c r="U245" s="1" t="b">
        <f t="shared" si="112"/>
        <v>1</v>
      </c>
      <c r="W245" s="156" t="s">
        <v>1604</v>
      </c>
      <c r="X245" s="1" t="s">
        <v>1791</v>
      </c>
      <c r="Y245" s="1" t="s">
        <v>1792</v>
      </c>
      <c r="Z245" s="1" t="s">
        <v>3</v>
      </c>
      <c r="AA245" s="1" t="s">
        <v>1900</v>
      </c>
      <c r="AB245" s="315">
        <v>17774</v>
      </c>
      <c r="AC245" s="345">
        <v>3</v>
      </c>
      <c r="AD245" s="245" t="s">
        <v>2062</v>
      </c>
      <c r="AE245" s="179" t="s">
        <v>2643</v>
      </c>
      <c r="AF245" s="179" t="s">
        <v>2525</v>
      </c>
      <c r="AH245" s="159" t="b">
        <f t="shared" si="113"/>
        <v>1</v>
      </c>
      <c r="AI245" s="1" t="b">
        <f t="shared" si="114"/>
        <v>1</v>
      </c>
      <c r="AJ245" s="1" t="b">
        <f t="shared" si="115"/>
        <v>1</v>
      </c>
      <c r="AK245" s="1" t="b">
        <f t="shared" si="116"/>
        <v>1</v>
      </c>
      <c r="AL245" s="1" t="b">
        <f t="shared" si="117"/>
        <v>1</v>
      </c>
      <c r="AM245" s="1" t="b">
        <f t="shared" si="118"/>
        <v>1</v>
      </c>
      <c r="AN245" s="1" t="b">
        <f t="shared" si="119"/>
        <v>1</v>
      </c>
      <c r="AO245" s="1" t="b">
        <f t="shared" si="120"/>
        <v>1</v>
      </c>
      <c r="AP245" s="1" t="b">
        <f t="shared" si="121"/>
        <v>1</v>
      </c>
      <c r="AQ245" s="1" t="b">
        <f t="shared" si="122"/>
        <v>1</v>
      </c>
      <c r="AS245" s="156" t="s">
        <v>1604</v>
      </c>
      <c r="AT245" s="1" t="s">
        <v>1791</v>
      </c>
      <c r="AU245" s="1" t="s">
        <v>1792</v>
      </c>
      <c r="AV245" s="1" t="s">
        <v>3</v>
      </c>
      <c r="AW245" s="1" t="s">
        <v>1900</v>
      </c>
      <c r="AX245" s="315">
        <v>17774</v>
      </c>
      <c r="AY245" s="345">
        <v>3</v>
      </c>
      <c r="AZ245" s="245" t="s">
        <v>2062</v>
      </c>
      <c r="BA245" s="179" t="s">
        <v>2643</v>
      </c>
      <c r="BB245" s="179" t="s">
        <v>2525</v>
      </c>
    </row>
    <row r="246" spans="1:54" ht="15">
      <c r="A246" s="156" t="s">
        <v>485</v>
      </c>
      <c r="B246" s="179" t="s">
        <v>486</v>
      </c>
      <c r="C246" s="179" t="s">
        <v>487</v>
      </c>
      <c r="D246" s="1" t="s">
        <v>3</v>
      </c>
      <c r="E246" s="179" t="s">
        <v>1900</v>
      </c>
      <c r="F246" s="315">
        <v>15321</v>
      </c>
      <c r="G246" s="345">
        <v>6</v>
      </c>
      <c r="H246" s="245" t="s">
        <v>1857</v>
      </c>
      <c r="I246" s="179" t="s">
        <v>2643</v>
      </c>
      <c r="J246" s="179" t="s">
        <v>2577</v>
      </c>
      <c r="K246" s="158">
        <v>246</v>
      </c>
      <c r="L246" s="1" t="b">
        <f t="shared" si="103"/>
        <v>1</v>
      </c>
      <c r="M246" s="1" t="b">
        <f t="shared" si="104"/>
        <v>1</v>
      </c>
      <c r="N246" s="1" t="b">
        <f t="shared" si="105"/>
        <v>1</v>
      </c>
      <c r="O246" s="1" t="b">
        <f t="shared" si="106"/>
        <v>1</v>
      </c>
      <c r="P246" s="1" t="b">
        <f t="shared" si="107"/>
        <v>1</v>
      </c>
      <c r="Q246" s="1" t="b">
        <f t="shared" si="108"/>
        <v>1</v>
      </c>
      <c r="R246" s="1" t="b">
        <f t="shared" si="109"/>
        <v>1</v>
      </c>
      <c r="S246" s="1" t="b">
        <f t="shared" si="110"/>
        <v>1</v>
      </c>
      <c r="T246" s="1" t="b">
        <f t="shared" si="111"/>
        <v>1</v>
      </c>
      <c r="U246" s="1" t="b">
        <f t="shared" si="112"/>
        <v>1</v>
      </c>
      <c r="W246" s="156" t="s">
        <v>485</v>
      </c>
      <c r="X246" s="179" t="s">
        <v>486</v>
      </c>
      <c r="Y246" s="179" t="s">
        <v>487</v>
      </c>
      <c r="Z246" s="1" t="s">
        <v>3</v>
      </c>
      <c r="AA246" s="179" t="s">
        <v>1900</v>
      </c>
      <c r="AB246" s="315">
        <v>15321</v>
      </c>
      <c r="AC246" s="345">
        <v>6</v>
      </c>
      <c r="AD246" s="245" t="s">
        <v>1857</v>
      </c>
      <c r="AE246" s="179" t="s">
        <v>2643</v>
      </c>
      <c r="AF246" s="179" t="s">
        <v>2577</v>
      </c>
      <c r="AH246" s="159" t="b">
        <f t="shared" si="113"/>
        <v>1</v>
      </c>
      <c r="AI246" s="1" t="b">
        <f t="shared" si="114"/>
        <v>1</v>
      </c>
      <c r="AJ246" s="1" t="b">
        <f t="shared" si="115"/>
        <v>1</v>
      </c>
      <c r="AK246" s="1" t="b">
        <f t="shared" si="116"/>
        <v>1</v>
      </c>
      <c r="AL246" s="1" t="b">
        <f t="shared" si="117"/>
        <v>1</v>
      </c>
      <c r="AM246" s="1" t="b">
        <f t="shared" si="118"/>
        <v>1</v>
      </c>
      <c r="AN246" s="1" t="b">
        <f t="shared" si="119"/>
        <v>1</v>
      </c>
      <c r="AO246" s="1" t="b">
        <f t="shared" si="120"/>
        <v>1</v>
      </c>
      <c r="AP246" s="1" t="b">
        <f t="shared" si="121"/>
        <v>1</v>
      </c>
      <c r="AQ246" s="1" t="b">
        <f t="shared" si="122"/>
        <v>1</v>
      </c>
      <c r="AS246" s="156" t="s">
        <v>485</v>
      </c>
      <c r="AT246" s="179" t="s">
        <v>486</v>
      </c>
      <c r="AU246" s="179" t="s">
        <v>487</v>
      </c>
      <c r="AV246" s="1" t="s">
        <v>3</v>
      </c>
      <c r="AW246" s="179" t="s">
        <v>1900</v>
      </c>
      <c r="AX246" s="315">
        <v>15321</v>
      </c>
      <c r="AY246" s="345">
        <v>6</v>
      </c>
      <c r="AZ246" s="245" t="s">
        <v>1857</v>
      </c>
      <c r="BA246" s="179" t="s">
        <v>2643</v>
      </c>
      <c r="BB246" s="179" t="s">
        <v>2577</v>
      </c>
    </row>
    <row r="247" spans="1:54" ht="15.75">
      <c r="A247" s="316" t="s">
        <v>867</v>
      </c>
      <c r="B247" s="108" t="s">
        <v>868</v>
      </c>
      <c r="C247" s="108" t="s">
        <v>869</v>
      </c>
      <c r="D247" s="410" t="s">
        <v>3</v>
      </c>
      <c r="E247" s="344" t="s">
        <v>1900</v>
      </c>
      <c r="F247" s="315">
        <v>16210</v>
      </c>
      <c r="G247" s="345">
        <v>12</v>
      </c>
      <c r="H247" s="245" t="s">
        <v>1859</v>
      </c>
      <c r="I247" s="179" t="s">
        <v>2643</v>
      </c>
      <c r="J247" s="179" t="s">
        <v>2525</v>
      </c>
      <c r="K247" s="158">
        <v>247</v>
      </c>
      <c r="L247" s="1" t="b">
        <f t="shared" si="103"/>
        <v>1</v>
      </c>
      <c r="M247" s="1" t="b">
        <f t="shared" si="104"/>
        <v>1</v>
      </c>
      <c r="N247" s="1" t="b">
        <f t="shared" si="105"/>
        <v>1</v>
      </c>
      <c r="O247" s="1" t="b">
        <f t="shared" si="106"/>
        <v>1</v>
      </c>
      <c r="P247" s="1" t="b">
        <f t="shared" si="107"/>
        <v>1</v>
      </c>
      <c r="Q247" s="1" t="b">
        <f t="shared" si="108"/>
        <v>1</v>
      </c>
      <c r="R247" s="1" t="b">
        <f t="shared" si="109"/>
        <v>1</v>
      </c>
      <c r="S247" s="1" t="b">
        <f t="shared" si="110"/>
        <v>1</v>
      </c>
      <c r="T247" s="1" t="b">
        <f t="shared" si="111"/>
        <v>1</v>
      </c>
      <c r="U247" s="1" t="b">
        <f t="shared" si="112"/>
        <v>1</v>
      </c>
      <c r="W247" s="316" t="s">
        <v>867</v>
      </c>
      <c r="X247" s="108" t="s">
        <v>868</v>
      </c>
      <c r="Y247" s="108" t="s">
        <v>869</v>
      </c>
      <c r="Z247" s="410" t="s">
        <v>3</v>
      </c>
      <c r="AA247" s="344" t="s">
        <v>1900</v>
      </c>
      <c r="AB247" s="315">
        <v>16210</v>
      </c>
      <c r="AC247" s="345">
        <v>12</v>
      </c>
      <c r="AD247" s="245" t="s">
        <v>1859</v>
      </c>
      <c r="AE247" s="179" t="s">
        <v>2643</v>
      </c>
      <c r="AF247" s="179" t="s">
        <v>2525</v>
      </c>
      <c r="AH247" s="159" t="b">
        <f t="shared" si="113"/>
        <v>1</v>
      </c>
      <c r="AI247" s="1" t="b">
        <f t="shared" si="114"/>
        <v>1</v>
      </c>
      <c r="AJ247" s="1" t="b">
        <f t="shared" si="115"/>
        <v>1</v>
      </c>
      <c r="AK247" s="1" t="b">
        <f t="shared" si="116"/>
        <v>1</v>
      </c>
      <c r="AL247" s="1" t="b">
        <f t="shared" si="117"/>
        <v>1</v>
      </c>
      <c r="AM247" s="1" t="b">
        <f t="shared" si="118"/>
        <v>1</v>
      </c>
      <c r="AN247" s="1" t="b">
        <f t="shared" si="119"/>
        <v>1</v>
      </c>
      <c r="AO247" s="1" t="b">
        <f t="shared" si="120"/>
        <v>1</v>
      </c>
      <c r="AP247" s="1" t="b">
        <f t="shared" si="121"/>
        <v>1</v>
      </c>
      <c r="AQ247" s="1" t="b">
        <f t="shared" si="122"/>
        <v>1</v>
      </c>
      <c r="AS247" s="316" t="s">
        <v>867</v>
      </c>
      <c r="AT247" s="108" t="s">
        <v>868</v>
      </c>
      <c r="AU247" s="108" t="s">
        <v>869</v>
      </c>
      <c r="AV247" s="410" t="s">
        <v>3</v>
      </c>
      <c r="AW247" s="344" t="s">
        <v>1900</v>
      </c>
      <c r="AX247" s="315">
        <v>16210</v>
      </c>
      <c r="AY247" s="345">
        <v>12</v>
      </c>
      <c r="AZ247" s="245" t="s">
        <v>1859</v>
      </c>
      <c r="BA247" s="179" t="s">
        <v>2643</v>
      </c>
      <c r="BB247" s="179" t="s">
        <v>2525</v>
      </c>
    </row>
    <row r="248" spans="1:54" ht="15.75">
      <c r="A248" s="316" t="s">
        <v>493</v>
      </c>
      <c r="B248" s="106" t="s">
        <v>486</v>
      </c>
      <c r="C248" s="106" t="s">
        <v>494</v>
      </c>
      <c r="D248" s="291" t="s">
        <v>10</v>
      </c>
      <c r="E248" s="344" t="s">
        <v>1900</v>
      </c>
      <c r="F248" s="315">
        <v>15141</v>
      </c>
      <c r="G248" s="345">
        <v>9</v>
      </c>
      <c r="H248" s="245" t="s">
        <v>1858</v>
      </c>
      <c r="I248" s="179" t="s">
        <v>2643</v>
      </c>
      <c r="J248" s="179" t="s">
        <v>2577</v>
      </c>
      <c r="K248" s="158">
        <v>248</v>
      </c>
      <c r="L248" s="1" t="b">
        <f t="shared" si="103"/>
        <v>1</v>
      </c>
      <c r="M248" s="1" t="b">
        <f t="shared" si="104"/>
        <v>1</v>
      </c>
      <c r="N248" s="1" t="b">
        <f t="shared" si="105"/>
        <v>1</v>
      </c>
      <c r="O248" s="1" t="b">
        <f t="shared" si="106"/>
        <v>1</v>
      </c>
      <c r="P248" s="1" t="b">
        <f t="shared" si="107"/>
        <v>1</v>
      </c>
      <c r="Q248" s="1" t="b">
        <f t="shared" si="108"/>
        <v>1</v>
      </c>
      <c r="R248" s="1" t="b">
        <f t="shared" si="109"/>
        <v>1</v>
      </c>
      <c r="S248" s="1" t="b">
        <f t="shared" si="110"/>
        <v>1</v>
      </c>
      <c r="T248" s="1" t="b">
        <f t="shared" si="111"/>
        <v>1</v>
      </c>
      <c r="U248" s="1" t="b">
        <f t="shared" si="112"/>
        <v>1</v>
      </c>
      <c r="W248" s="316" t="s">
        <v>493</v>
      </c>
      <c r="X248" s="106" t="s">
        <v>486</v>
      </c>
      <c r="Y248" s="106" t="s">
        <v>494</v>
      </c>
      <c r="Z248" s="291" t="s">
        <v>10</v>
      </c>
      <c r="AA248" s="344" t="s">
        <v>1900</v>
      </c>
      <c r="AB248" s="315">
        <v>15141</v>
      </c>
      <c r="AC248" s="345">
        <v>9</v>
      </c>
      <c r="AD248" s="245" t="s">
        <v>1858</v>
      </c>
      <c r="AE248" s="179" t="s">
        <v>2643</v>
      </c>
      <c r="AF248" s="179" t="s">
        <v>2577</v>
      </c>
      <c r="AH248" s="159" t="b">
        <f t="shared" si="113"/>
        <v>1</v>
      </c>
      <c r="AI248" s="1" t="b">
        <f t="shared" si="114"/>
        <v>1</v>
      </c>
      <c r="AJ248" s="1" t="b">
        <f t="shared" si="115"/>
        <v>1</v>
      </c>
      <c r="AK248" s="1" t="b">
        <f t="shared" si="116"/>
        <v>1</v>
      </c>
      <c r="AL248" s="1" t="b">
        <f t="shared" si="117"/>
        <v>1</v>
      </c>
      <c r="AM248" s="1" t="b">
        <f t="shared" si="118"/>
        <v>1</v>
      </c>
      <c r="AN248" s="1" t="b">
        <f t="shared" si="119"/>
        <v>1</v>
      </c>
      <c r="AO248" s="1" t="b">
        <f t="shared" si="120"/>
        <v>1</v>
      </c>
      <c r="AP248" s="1" t="b">
        <f t="shared" si="121"/>
        <v>1</v>
      </c>
      <c r="AQ248" s="1" t="b">
        <f t="shared" si="122"/>
        <v>1</v>
      </c>
      <c r="AS248" s="316" t="s">
        <v>493</v>
      </c>
      <c r="AT248" s="106" t="s">
        <v>486</v>
      </c>
      <c r="AU248" s="106" t="s">
        <v>494</v>
      </c>
      <c r="AV248" s="291" t="s">
        <v>10</v>
      </c>
      <c r="AW248" s="344" t="s">
        <v>1900</v>
      </c>
      <c r="AX248" s="315">
        <v>15141</v>
      </c>
      <c r="AY248" s="345">
        <v>9</v>
      </c>
      <c r="AZ248" s="245" t="s">
        <v>1858</v>
      </c>
      <c r="BA248" s="179" t="s">
        <v>2643</v>
      </c>
      <c r="BB248" s="179" t="s">
        <v>2577</v>
      </c>
    </row>
    <row r="249" spans="1:54" ht="15.75">
      <c r="A249" s="316" t="s">
        <v>1616</v>
      </c>
      <c r="B249" s="109" t="s">
        <v>1853</v>
      </c>
      <c r="C249" s="108" t="s">
        <v>1854</v>
      </c>
      <c r="D249" s="411" t="s">
        <v>3</v>
      </c>
      <c r="E249" s="344" t="s">
        <v>1900</v>
      </c>
      <c r="F249" s="315">
        <v>19681</v>
      </c>
      <c r="G249" s="345">
        <v>4</v>
      </c>
      <c r="H249" s="245" t="s">
        <v>1857</v>
      </c>
      <c r="I249" s="179" t="s">
        <v>2643</v>
      </c>
      <c r="J249" s="179" t="s">
        <v>2476</v>
      </c>
      <c r="K249" s="158">
        <v>249</v>
      </c>
      <c r="L249" s="1" t="b">
        <f t="shared" si="103"/>
        <v>1</v>
      </c>
      <c r="M249" s="1" t="b">
        <f t="shared" si="104"/>
        <v>1</v>
      </c>
      <c r="N249" s="1" t="b">
        <f t="shared" si="105"/>
        <v>1</v>
      </c>
      <c r="O249" s="1" t="b">
        <f t="shared" si="106"/>
        <v>1</v>
      </c>
      <c r="P249" s="1" t="b">
        <f t="shared" si="107"/>
        <v>1</v>
      </c>
      <c r="Q249" s="1" t="b">
        <f t="shared" si="108"/>
        <v>1</v>
      </c>
      <c r="R249" s="1" t="b">
        <f t="shared" si="109"/>
        <v>1</v>
      </c>
      <c r="S249" s="1" t="b">
        <f t="shared" si="110"/>
        <v>1</v>
      </c>
      <c r="T249" s="1" t="b">
        <f t="shared" si="111"/>
        <v>1</v>
      </c>
      <c r="U249" s="1" t="b">
        <f t="shared" si="112"/>
        <v>1</v>
      </c>
      <c r="W249" s="316" t="s">
        <v>1616</v>
      </c>
      <c r="X249" s="109" t="s">
        <v>1853</v>
      </c>
      <c r="Y249" s="108" t="s">
        <v>1854</v>
      </c>
      <c r="Z249" s="411" t="s">
        <v>3</v>
      </c>
      <c r="AA249" s="344" t="s">
        <v>1900</v>
      </c>
      <c r="AB249" s="315">
        <v>19681</v>
      </c>
      <c r="AC249" s="345">
        <v>4</v>
      </c>
      <c r="AD249" s="245" t="s">
        <v>1857</v>
      </c>
      <c r="AE249" s="179" t="s">
        <v>2643</v>
      </c>
      <c r="AF249" s="179" t="s">
        <v>2476</v>
      </c>
      <c r="AH249" s="159" t="b">
        <f t="shared" si="113"/>
        <v>1</v>
      </c>
      <c r="AI249" s="1" t="b">
        <f t="shared" si="114"/>
        <v>1</v>
      </c>
      <c r="AJ249" s="1" t="b">
        <f t="shared" si="115"/>
        <v>1</v>
      </c>
      <c r="AK249" s="1" t="b">
        <f t="shared" si="116"/>
        <v>1</v>
      </c>
      <c r="AL249" s="1" t="b">
        <f t="shared" si="117"/>
        <v>1</v>
      </c>
      <c r="AM249" s="1" t="b">
        <f t="shared" si="118"/>
        <v>1</v>
      </c>
      <c r="AN249" s="1" t="b">
        <f t="shared" si="119"/>
        <v>1</v>
      </c>
      <c r="AO249" s="1" t="b">
        <f t="shared" si="120"/>
        <v>1</v>
      </c>
      <c r="AP249" s="1" t="b">
        <f t="shared" si="121"/>
        <v>1</v>
      </c>
      <c r="AQ249" s="1" t="b">
        <f t="shared" si="122"/>
        <v>1</v>
      </c>
      <c r="AS249" s="316" t="s">
        <v>1616</v>
      </c>
      <c r="AT249" s="109" t="s">
        <v>1853</v>
      </c>
      <c r="AU249" s="108" t="s">
        <v>1854</v>
      </c>
      <c r="AV249" s="411" t="s">
        <v>3</v>
      </c>
      <c r="AW249" s="344" t="s">
        <v>1900</v>
      </c>
      <c r="AX249" s="315">
        <v>19681</v>
      </c>
      <c r="AY249" s="345">
        <v>4</v>
      </c>
      <c r="AZ249" s="245" t="s">
        <v>1857</v>
      </c>
      <c r="BA249" s="179" t="s">
        <v>2643</v>
      </c>
      <c r="BB249" s="179" t="s">
        <v>2476</v>
      </c>
    </row>
    <row r="250" spans="1:54" ht="15.75">
      <c r="A250" s="316" t="s">
        <v>584</v>
      </c>
      <c r="B250" s="106" t="s">
        <v>585</v>
      </c>
      <c r="C250" s="106" t="s">
        <v>586</v>
      </c>
      <c r="D250" s="408" t="s">
        <v>3</v>
      </c>
      <c r="E250" s="344" t="s">
        <v>1900</v>
      </c>
      <c r="F250" s="315">
        <v>22073</v>
      </c>
      <c r="G250" s="345">
        <v>5</v>
      </c>
      <c r="H250" s="245" t="s">
        <v>1857</v>
      </c>
      <c r="I250" s="179" t="s">
        <v>2643</v>
      </c>
      <c r="J250" s="179" t="s">
        <v>2476</v>
      </c>
      <c r="K250" s="158">
        <v>250</v>
      </c>
      <c r="L250" s="1" t="b">
        <f t="shared" si="103"/>
        <v>1</v>
      </c>
      <c r="M250" s="1" t="b">
        <f t="shared" si="104"/>
        <v>1</v>
      </c>
      <c r="N250" s="1" t="b">
        <f t="shared" si="105"/>
        <v>1</v>
      </c>
      <c r="O250" s="1" t="b">
        <f t="shared" si="106"/>
        <v>1</v>
      </c>
      <c r="P250" s="1" t="b">
        <f t="shared" si="107"/>
        <v>1</v>
      </c>
      <c r="Q250" s="1" t="b">
        <f t="shared" si="108"/>
        <v>1</v>
      </c>
      <c r="R250" s="1" t="b">
        <f t="shared" si="109"/>
        <v>1</v>
      </c>
      <c r="S250" s="1" t="b">
        <f t="shared" si="110"/>
        <v>1</v>
      </c>
      <c r="T250" s="1" t="b">
        <f t="shared" si="111"/>
        <v>1</v>
      </c>
      <c r="U250" s="1" t="b">
        <f t="shared" si="112"/>
        <v>1</v>
      </c>
      <c r="W250" s="316" t="s">
        <v>584</v>
      </c>
      <c r="X250" s="106" t="s">
        <v>585</v>
      </c>
      <c r="Y250" s="106" t="s">
        <v>586</v>
      </c>
      <c r="Z250" s="408" t="s">
        <v>3</v>
      </c>
      <c r="AA250" s="344" t="s">
        <v>1900</v>
      </c>
      <c r="AB250" s="315">
        <v>22073</v>
      </c>
      <c r="AC250" s="345">
        <v>5</v>
      </c>
      <c r="AD250" s="245" t="s">
        <v>1857</v>
      </c>
      <c r="AE250" s="179" t="s">
        <v>2643</v>
      </c>
      <c r="AF250" s="179" t="s">
        <v>2476</v>
      </c>
      <c r="AH250" s="159" t="b">
        <f t="shared" si="113"/>
        <v>1</v>
      </c>
      <c r="AI250" s="1" t="b">
        <f t="shared" si="114"/>
        <v>1</v>
      </c>
      <c r="AJ250" s="1" t="b">
        <f t="shared" si="115"/>
        <v>1</v>
      </c>
      <c r="AK250" s="1" t="b">
        <f t="shared" si="116"/>
        <v>1</v>
      </c>
      <c r="AL250" s="1" t="b">
        <f t="shared" si="117"/>
        <v>1</v>
      </c>
      <c r="AM250" s="1" t="b">
        <f t="shared" si="118"/>
        <v>1</v>
      </c>
      <c r="AN250" s="1" t="b">
        <f t="shared" si="119"/>
        <v>1</v>
      </c>
      <c r="AO250" s="1" t="b">
        <f t="shared" si="120"/>
        <v>1</v>
      </c>
      <c r="AP250" s="1" t="b">
        <f t="shared" si="121"/>
        <v>1</v>
      </c>
      <c r="AQ250" s="1" t="b">
        <f t="shared" si="122"/>
        <v>1</v>
      </c>
      <c r="AS250" s="316" t="s">
        <v>584</v>
      </c>
      <c r="AT250" s="106" t="s">
        <v>585</v>
      </c>
      <c r="AU250" s="106" t="s">
        <v>586</v>
      </c>
      <c r="AV250" s="408" t="s">
        <v>3</v>
      </c>
      <c r="AW250" s="344" t="s">
        <v>1900</v>
      </c>
      <c r="AX250" s="315">
        <v>22073</v>
      </c>
      <c r="AY250" s="345">
        <v>5</v>
      </c>
      <c r="AZ250" s="245" t="s">
        <v>1857</v>
      </c>
      <c r="BA250" s="179" t="s">
        <v>2643</v>
      </c>
      <c r="BB250" s="179" t="s">
        <v>2476</v>
      </c>
    </row>
    <row r="251" spans="1:54" ht="15.75">
      <c r="A251" s="316" t="s">
        <v>592</v>
      </c>
      <c r="B251" s="106" t="s">
        <v>936</v>
      </c>
      <c r="C251" s="106" t="s">
        <v>2598</v>
      </c>
      <c r="D251" s="408" t="s">
        <v>3</v>
      </c>
      <c r="E251" s="344" t="s">
        <v>1900</v>
      </c>
      <c r="F251" s="315">
        <v>16915</v>
      </c>
      <c r="G251" s="345">
        <v>9</v>
      </c>
      <c r="H251" s="245" t="s">
        <v>1858</v>
      </c>
      <c r="I251" s="179" t="s">
        <v>2643</v>
      </c>
      <c r="J251" s="179" t="s">
        <v>2525</v>
      </c>
      <c r="K251" s="158">
        <v>251</v>
      </c>
      <c r="L251" s="1" t="b">
        <f t="shared" si="103"/>
        <v>1</v>
      </c>
      <c r="M251" s="1" t="b">
        <f t="shared" si="104"/>
        <v>1</v>
      </c>
      <c r="N251" s="1" t="b">
        <f t="shared" si="105"/>
        <v>1</v>
      </c>
      <c r="O251" s="1" t="b">
        <f t="shared" si="106"/>
        <v>1</v>
      </c>
      <c r="P251" s="1" t="b">
        <f t="shared" si="107"/>
        <v>1</v>
      </c>
      <c r="Q251" s="1" t="b">
        <f t="shared" si="108"/>
        <v>1</v>
      </c>
      <c r="R251" s="1" t="b">
        <f t="shared" si="109"/>
        <v>1</v>
      </c>
      <c r="S251" s="1" t="b">
        <f t="shared" si="110"/>
        <v>1</v>
      </c>
      <c r="T251" s="1" t="b">
        <f t="shared" si="111"/>
        <v>1</v>
      </c>
      <c r="U251" s="1" t="b">
        <f t="shared" si="112"/>
        <v>1</v>
      </c>
      <c r="W251" s="316" t="s">
        <v>592</v>
      </c>
      <c r="X251" s="106" t="s">
        <v>936</v>
      </c>
      <c r="Y251" s="106" t="s">
        <v>2598</v>
      </c>
      <c r="Z251" s="408" t="s">
        <v>3</v>
      </c>
      <c r="AA251" s="344" t="s">
        <v>1900</v>
      </c>
      <c r="AB251" s="315">
        <v>16915</v>
      </c>
      <c r="AC251" s="345">
        <v>9</v>
      </c>
      <c r="AD251" s="245" t="s">
        <v>1858</v>
      </c>
      <c r="AE251" s="179" t="s">
        <v>2643</v>
      </c>
      <c r="AF251" s="179" t="s">
        <v>2525</v>
      </c>
      <c r="AH251" s="159" t="b">
        <f t="shared" si="113"/>
        <v>1</v>
      </c>
      <c r="AI251" s="1" t="b">
        <f t="shared" si="114"/>
        <v>1</v>
      </c>
      <c r="AJ251" s="1" t="b">
        <f t="shared" si="115"/>
        <v>1</v>
      </c>
      <c r="AK251" s="1" t="b">
        <f t="shared" si="116"/>
        <v>1</v>
      </c>
      <c r="AL251" s="1" t="b">
        <f t="shared" si="117"/>
        <v>1</v>
      </c>
      <c r="AM251" s="1" t="b">
        <f t="shared" si="118"/>
        <v>1</v>
      </c>
      <c r="AN251" s="1" t="b">
        <f t="shared" si="119"/>
        <v>1</v>
      </c>
      <c r="AO251" s="1" t="b">
        <f t="shared" si="120"/>
        <v>1</v>
      </c>
      <c r="AP251" s="1" t="b">
        <f t="shared" si="121"/>
        <v>1</v>
      </c>
      <c r="AQ251" s="1" t="b">
        <f t="shared" si="122"/>
        <v>1</v>
      </c>
      <c r="AS251" s="316" t="s">
        <v>592</v>
      </c>
      <c r="AT251" s="106" t="s">
        <v>936</v>
      </c>
      <c r="AU251" s="106" t="s">
        <v>2598</v>
      </c>
      <c r="AV251" s="408" t="s">
        <v>3</v>
      </c>
      <c r="AW251" s="344" t="s">
        <v>1900</v>
      </c>
      <c r="AX251" s="315">
        <v>16915</v>
      </c>
      <c r="AY251" s="345">
        <v>9</v>
      </c>
      <c r="AZ251" s="245" t="s">
        <v>1858</v>
      </c>
      <c r="BA251" s="179" t="s">
        <v>2643</v>
      </c>
      <c r="BB251" s="179" t="s">
        <v>2525</v>
      </c>
    </row>
    <row r="252" spans="1:54" ht="15.75">
      <c r="A252" s="449" t="s">
        <v>495</v>
      </c>
      <c r="B252" s="106" t="s">
        <v>2599</v>
      </c>
      <c r="C252" s="106" t="s">
        <v>677</v>
      </c>
      <c r="D252" s="291" t="s">
        <v>3</v>
      </c>
      <c r="E252" s="344" t="s">
        <v>1900</v>
      </c>
      <c r="F252" s="315">
        <v>27701</v>
      </c>
      <c r="G252" s="345">
        <v>8</v>
      </c>
      <c r="H252" s="245" t="s">
        <v>1858</v>
      </c>
      <c r="I252" s="179" t="s">
        <v>2643</v>
      </c>
      <c r="J252" s="179" t="s">
        <v>2476</v>
      </c>
      <c r="K252" s="158">
        <v>252</v>
      </c>
      <c r="L252" s="1" t="b">
        <f t="shared" si="103"/>
        <v>1</v>
      </c>
      <c r="M252" s="1" t="b">
        <f t="shared" si="104"/>
        <v>1</v>
      </c>
      <c r="N252" s="1" t="b">
        <f t="shared" si="105"/>
        <v>1</v>
      </c>
      <c r="O252" s="1" t="b">
        <f t="shared" si="106"/>
        <v>1</v>
      </c>
      <c r="P252" s="1" t="b">
        <f t="shared" si="107"/>
        <v>1</v>
      </c>
      <c r="Q252" s="1" t="b">
        <f t="shared" si="108"/>
        <v>1</v>
      </c>
      <c r="R252" s="1" t="b">
        <f t="shared" si="109"/>
        <v>1</v>
      </c>
      <c r="S252" s="1" t="b">
        <f t="shared" si="110"/>
        <v>1</v>
      </c>
      <c r="T252" s="1" t="b">
        <f t="shared" si="111"/>
        <v>1</v>
      </c>
      <c r="U252" s="1" t="b">
        <f t="shared" si="112"/>
        <v>1</v>
      </c>
      <c r="W252" s="449" t="s">
        <v>495</v>
      </c>
      <c r="X252" s="106" t="s">
        <v>2599</v>
      </c>
      <c r="Y252" s="106" t="s">
        <v>677</v>
      </c>
      <c r="Z252" s="291" t="s">
        <v>3</v>
      </c>
      <c r="AA252" s="344" t="s">
        <v>1900</v>
      </c>
      <c r="AB252" s="315">
        <v>27701</v>
      </c>
      <c r="AC252" s="345">
        <v>8</v>
      </c>
      <c r="AD252" s="245" t="s">
        <v>1858</v>
      </c>
      <c r="AE252" s="179" t="s">
        <v>2643</v>
      </c>
      <c r="AF252" s="179" t="s">
        <v>2476</v>
      </c>
      <c r="AH252" s="159" t="b">
        <f t="shared" si="113"/>
        <v>1</v>
      </c>
      <c r="AI252" s="1" t="b">
        <f t="shared" si="114"/>
        <v>1</v>
      </c>
      <c r="AJ252" s="1" t="b">
        <f t="shared" si="115"/>
        <v>1</v>
      </c>
      <c r="AK252" s="1" t="b">
        <f t="shared" si="116"/>
        <v>1</v>
      </c>
      <c r="AL252" s="1" t="b">
        <f t="shared" si="117"/>
        <v>1</v>
      </c>
      <c r="AM252" s="1" t="b">
        <f t="shared" si="118"/>
        <v>1</v>
      </c>
      <c r="AN252" s="1" t="b">
        <f t="shared" si="119"/>
        <v>1</v>
      </c>
      <c r="AO252" s="1" t="b">
        <f t="shared" si="120"/>
        <v>1</v>
      </c>
      <c r="AP252" s="1" t="b">
        <f t="shared" si="121"/>
        <v>1</v>
      </c>
      <c r="AQ252" s="1" t="b">
        <f t="shared" si="122"/>
        <v>1</v>
      </c>
      <c r="AS252" s="449" t="s">
        <v>495</v>
      </c>
      <c r="AT252" s="106" t="s">
        <v>2599</v>
      </c>
      <c r="AU252" s="106" t="s">
        <v>677</v>
      </c>
      <c r="AV252" s="291" t="s">
        <v>3</v>
      </c>
      <c r="AW252" s="344" t="s">
        <v>1900</v>
      </c>
      <c r="AX252" s="315">
        <v>27701</v>
      </c>
      <c r="AY252" s="345">
        <v>8</v>
      </c>
      <c r="AZ252" s="245" t="s">
        <v>1858</v>
      </c>
      <c r="BA252" s="179" t="s">
        <v>2643</v>
      </c>
      <c r="BB252" s="179" t="s">
        <v>2476</v>
      </c>
    </row>
    <row r="253" spans="1:54" ht="15.75">
      <c r="A253" s="449" t="s">
        <v>871</v>
      </c>
      <c r="B253" s="179" t="s">
        <v>872</v>
      </c>
      <c r="C253" s="179" t="s">
        <v>873</v>
      </c>
      <c r="D253" s="1" t="s">
        <v>3</v>
      </c>
      <c r="E253" s="349" t="s">
        <v>1900</v>
      </c>
      <c r="F253" s="315">
        <v>16509</v>
      </c>
      <c r="G253" s="345">
        <v>8</v>
      </c>
      <c r="H253" s="245" t="s">
        <v>1858</v>
      </c>
      <c r="I253" s="179" t="s">
        <v>2643</v>
      </c>
      <c r="J253" s="179" t="s">
        <v>2525</v>
      </c>
      <c r="K253" s="158">
        <v>253</v>
      </c>
      <c r="L253" s="1" t="b">
        <f t="shared" si="103"/>
        <v>1</v>
      </c>
      <c r="M253" s="1" t="b">
        <f t="shared" si="104"/>
        <v>1</v>
      </c>
      <c r="N253" s="1" t="b">
        <f t="shared" si="105"/>
        <v>1</v>
      </c>
      <c r="O253" s="1" t="b">
        <f t="shared" si="106"/>
        <v>1</v>
      </c>
      <c r="P253" s="1" t="b">
        <f t="shared" si="107"/>
        <v>1</v>
      </c>
      <c r="Q253" s="1" t="b">
        <f t="shared" si="108"/>
        <v>1</v>
      </c>
      <c r="R253" s="1" t="b">
        <f t="shared" si="109"/>
        <v>1</v>
      </c>
      <c r="S253" s="1" t="b">
        <f t="shared" si="110"/>
        <v>1</v>
      </c>
      <c r="T253" s="1" t="b">
        <f t="shared" si="111"/>
        <v>1</v>
      </c>
      <c r="U253" s="1" t="b">
        <f t="shared" si="112"/>
        <v>1</v>
      </c>
      <c r="W253" s="449" t="s">
        <v>871</v>
      </c>
      <c r="X253" s="179" t="s">
        <v>872</v>
      </c>
      <c r="Y253" s="179" t="s">
        <v>873</v>
      </c>
      <c r="Z253" s="1" t="s">
        <v>3</v>
      </c>
      <c r="AA253" s="349" t="s">
        <v>1900</v>
      </c>
      <c r="AB253" s="315">
        <v>16509</v>
      </c>
      <c r="AC253" s="345">
        <v>8</v>
      </c>
      <c r="AD253" s="245" t="s">
        <v>1858</v>
      </c>
      <c r="AE253" s="179" t="s">
        <v>2643</v>
      </c>
      <c r="AF253" s="179" t="s">
        <v>2525</v>
      </c>
      <c r="AH253" s="159" t="b">
        <f t="shared" si="113"/>
        <v>1</v>
      </c>
      <c r="AI253" s="1" t="b">
        <f t="shared" si="114"/>
        <v>1</v>
      </c>
      <c r="AJ253" s="1" t="b">
        <f t="shared" si="115"/>
        <v>1</v>
      </c>
      <c r="AK253" s="1" t="b">
        <f t="shared" si="116"/>
        <v>1</v>
      </c>
      <c r="AL253" s="1" t="b">
        <f t="shared" si="117"/>
        <v>1</v>
      </c>
      <c r="AM253" s="1" t="b">
        <f t="shared" si="118"/>
        <v>1</v>
      </c>
      <c r="AN253" s="1" t="b">
        <f t="shared" si="119"/>
        <v>1</v>
      </c>
      <c r="AO253" s="1" t="b">
        <f t="shared" si="120"/>
        <v>1</v>
      </c>
      <c r="AP253" s="1" t="b">
        <f t="shared" si="121"/>
        <v>1</v>
      </c>
      <c r="AQ253" s="1" t="b">
        <f t="shared" si="122"/>
        <v>1</v>
      </c>
      <c r="AS253" s="449" t="s">
        <v>871</v>
      </c>
      <c r="AT253" s="179" t="s">
        <v>872</v>
      </c>
      <c r="AU253" s="179" t="s">
        <v>873</v>
      </c>
      <c r="AV253" s="1" t="s">
        <v>3</v>
      </c>
      <c r="AW253" s="349" t="s">
        <v>1900</v>
      </c>
      <c r="AX253" s="315">
        <v>16509</v>
      </c>
      <c r="AY253" s="345">
        <v>8</v>
      </c>
      <c r="AZ253" s="245" t="s">
        <v>1858</v>
      </c>
      <c r="BA253" s="179" t="s">
        <v>2643</v>
      </c>
      <c r="BB253" s="179" t="s">
        <v>2525</v>
      </c>
    </row>
    <row r="254" spans="1:54" ht="15.75">
      <c r="A254" s="316" t="s">
        <v>1637</v>
      </c>
      <c r="B254" s="179" t="s">
        <v>1121</v>
      </c>
      <c r="C254" s="179" t="s">
        <v>1827</v>
      </c>
      <c r="D254" s="1" t="s">
        <v>3</v>
      </c>
      <c r="E254" s="349" t="s">
        <v>1900</v>
      </c>
      <c r="F254" s="315">
        <v>26370</v>
      </c>
      <c r="G254" s="345">
        <v>4</v>
      </c>
      <c r="H254" s="245" t="s">
        <v>1857</v>
      </c>
      <c r="I254" s="179" t="s">
        <v>2643</v>
      </c>
      <c r="J254" s="179" t="s">
        <v>2476</v>
      </c>
      <c r="K254" s="158">
        <v>254</v>
      </c>
      <c r="L254" s="1" t="b">
        <f t="shared" si="103"/>
        <v>1</v>
      </c>
      <c r="M254" s="1" t="b">
        <f t="shared" si="104"/>
        <v>1</v>
      </c>
      <c r="N254" s="1" t="b">
        <f t="shared" si="105"/>
        <v>1</v>
      </c>
      <c r="O254" s="1" t="b">
        <f t="shared" si="106"/>
        <v>1</v>
      </c>
      <c r="P254" s="1" t="b">
        <f t="shared" si="107"/>
        <v>1</v>
      </c>
      <c r="Q254" s="1" t="b">
        <f t="shared" si="108"/>
        <v>1</v>
      </c>
      <c r="R254" s="1" t="b">
        <f t="shared" si="109"/>
        <v>1</v>
      </c>
      <c r="S254" s="1" t="b">
        <f t="shared" si="110"/>
        <v>1</v>
      </c>
      <c r="T254" s="1" t="b">
        <f t="shared" si="111"/>
        <v>1</v>
      </c>
      <c r="U254" s="1" t="b">
        <f t="shared" si="112"/>
        <v>1</v>
      </c>
      <c r="W254" s="316" t="s">
        <v>1637</v>
      </c>
      <c r="X254" s="179" t="s">
        <v>1121</v>
      </c>
      <c r="Y254" s="179" t="s">
        <v>1827</v>
      </c>
      <c r="Z254" s="1" t="s">
        <v>3</v>
      </c>
      <c r="AA254" s="349" t="s">
        <v>1900</v>
      </c>
      <c r="AB254" s="315">
        <v>26370</v>
      </c>
      <c r="AC254" s="345">
        <v>4</v>
      </c>
      <c r="AD254" s="245" t="s">
        <v>1857</v>
      </c>
      <c r="AE254" s="179" t="s">
        <v>2643</v>
      </c>
      <c r="AF254" s="179" t="s">
        <v>2476</v>
      </c>
      <c r="AH254" s="159" t="b">
        <f t="shared" si="113"/>
        <v>1</v>
      </c>
      <c r="AI254" s="1" t="b">
        <f t="shared" si="114"/>
        <v>1</v>
      </c>
      <c r="AJ254" s="1" t="b">
        <f t="shared" si="115"/>
        <v>1</v>
      </c>
      <c r="AK254" s="1" t="b">
        <f t="shared" si="116"/>
        <v>1</v>
      </c>
      <c r="AL254" s="1" t="b">
        <f t="shared" si="117"/>
        <v>1</v>
      </c>
      <c r="AM254" s="1" t="b">
        <f t="shared" si="118"/>
        <v>1</v>
      </c>
      <c r="AN254" s="1" t="b">
        <f t="shared" si="119"/>
        <v>1</v>
      </c>
      <c r="AO254" s="1" t="b">
        <f t="shared" si="120"/>
        <v>1</v>
      </c>
      <c r="AP254" s="1" t="b">
        <f t="shared" si="121"/>
        <v>1</v>
      </c>
      <c r="AQ254" s="1" t="b">
        <f t="shared" si="122"/>
        <v>1</v>
      </c>
      <c r="AS254" s="316" t="s">
        <v>1637</v>
      </c>
      <c r="AT254" s="179" t="s">
        <v>1121</v>
      </c>
      <c r="AU254" s="179" t="s">
        <v>1827</v>
      </c>
      <c r="AV254" s="1" t="s">
        <v>3</v>
      </c>
      <c r="AW254" s="349" t="s">
        <v>1900</v>
      </c>
      <c r="AX254" s="315">
        <v>26370</v>
      </c>
      <c r="AY254" s="345">
        <v>4</v>
      </c>
      <c r="AZ254" s="245" t="s">
        <v>1857</v>
      </c>
      <c r="BA254" s="179" t="s">
        <v>2643</v>
      </c>
      <c r="BB254" s="179" t="s">
        <v>2476</v>
      </c>
    </row>
    <row r="255" spans="1:54" ht="15.75">
      <c r="A255" s="316" t="s">
        <v>876</v>
      </c>
      <c r="B255" s="106" t="s">
        <v>146</v>
      </c>
      <c r="C255" s="106" t="s">
        <v>1559</v>
      </c>
      <c r="D255" s="408" t="s">
        <v>10</v>
      </c>
      <c r="E255" s="344" t="s">
        <v>1900</v>
      </c>
      <c r="F255" s="315">
        <v>20589</v>
      </c>
      <c r="G255" s="345">
        <v>3</v>
      </c>
      <c r="H255" s="245" t="s">
        <v>2062</v>
      </c>
      <c r="I255" s="179" t="s">
        <v>2643</v>
      </c>
      <c r="J255" s="179" t="s">
        <v>2476</v>
      </c>
      <c r="K255" s="158">
        <v>255</v>
      </c>
      <c r="L255" s="1" t="b">
        <f t="shared" si="103"/>
        <v>1</v>
      </c>
      <c r="M255" s="1" t="b">
        <f t="shared" si="104"/>
        <v>1</v>
      </c>
      <c r="N255" s="1" t="b">
        <f t="shared" si="105"/>
        <v>1</v>
      </c>
      <c r="O255" s="1" t="b">
        <f t="shared" si="106"/>
        <v>1</v>
      </c>
      <c r="P255" s="1" t="b">
        <f t="shared" si="107"/>
        <v>1</v>
      </c>
      <c r="Q255" s="1" t="b">
        <f t="shared" si="108"/>
        <v>1</v>
      </c>
      <c r="R255" s="1" t="b">
        <f t="shared" si="109"/>
        <v>1</v>
      </c>
      <c r="S255" s="1" t="b">
        <f t="shared" si="110"/>
        <v>1</v>
      </c>
      <c r="T255" s="1" t="b">
        <f t="shared" si="111"/>
        <v>1</v>
      </c>
      <c r="U255" s="1" t="b">
        <f t="shared" si="112"/>
        <v>1</v>
      </c>
      <c r="W255" s="316" t="s">
        <v>876</v>
      </c>
      <c r="X255" s="106" t="s">
        <v>146</v>
      </c>
      <c r="Y255" s="106" t="s">
        <v>1559</v>
      </c>
      <c r="Z255" s="408" t="s">
        <v>10</v>
      </c>
      <c r="AA255" s="344" t="s">
        <v>1900</v>
      </c>
      <c r="AB255" s="315">
        <v>20589</v>
      </c>
      <c r="AC255" s="345">
        <v>3</v>
      </c>
      <c r="AD255" s="245" t="s">
        <v>2062</v>
      </c>
      <c r="AE255" s="179" t="s">
        <v>2643</v>
      </c>
      <c r="AF255" s="179" t="s">
        <v>2476</v>
      </c>
      <c r="AH255" s="159" t="b">
        <f t="shared" si="113"/>
        <v>1</v>
      </c>
      <c r="AI255" s="1" t="b">
        <f t="shared" si="114"/>
        <v>1</v>
      </c>
      <c r="AJ255" s="1" t="b">
        <f t="shared" si="115"/>
        <v>1</v>
      </c>
      <c r="AK255" s="1" t="b">
        <f t="shared" si="116"/>
        <v>1</v>
      </c>
      <c r="AL255" s="1" t="b">
        <f t="shared" si="117"/>
        <v>1</v>
      </c>
      <c r="AM255" s="1" t="b">
        <f t="shared" si="118"/>
        <v>1</v>
      </c>
      <c r="AN255" s="1" t="b">
        <f t="shared" si="119"/>
        <v>1</v>
      </c>
      <c r="AO255" s="1" t="b">
        <f t="shared" si="120"/>
        <v>1</v>
      </c>
      <c r="AP255" s="1" t="b">
        <f t="shared" si="121"/>
        <v>1</v>
      </c>
      <c r="AQ255" s="1" t="b">
        <f t="shared" si="122"/>
        <v>1</v>
      </c>
      <c r="AS255" s="316" t="s">
        <v>876</v>
      </c>
      <c r="AT255" s="106" t="s">
        <v>146</v>
      </c>
      <c r="AU255" s="106" t="s">
        <v>1559</v>
      </c>
      <c r="AV255" s="408" t="s">
        <v>10</v>
      </c>
      <c r="AW255" s="344" t="s">
        <v>1900</v>
      </c>
      <c r="AX255" s="315">
        <v>20589</v>
      </c>
      <c r="AY255" s="345">
        <v>3</v>
      </c>
      <c r="AZ255" s="245" t="s">
        <v>2062</v>
      </c>
      <c r="BA255" s="179" t="s">
        <v>2643</v>
      </c>
      <c r="BB255" s="179" t="s">
        <v>2476</v>
      </c>
    </row>
    <row r="256" spans="1:54" ht="15.75">
      <c r="A256" s="316" t="s">
        <v>335</v>
      </c>
      <c r="B256" s="179" t="s">
        <v>336</v>
      </c>
      <c r="C256" s="179" t="s">
        <v>2051</v>
      </c>
      <c r="D256" s="1" t="s">
        <v>3</v>
      </c>
      <c r="E256" s="344" t="s">
        <v>1900</v>
      </c>
      <c r="F256" s="315">
        <v>18534</v>
      </c>
      <c r="G256" s="345">
        <v>5</v>
      </c>
      <c r="H256" s="245" t="s">
        <v>1857</v>
      </c>
      <c r="I256" s="179" t="s">
        <v>2643</v>
      </c>
      <c r="J256" s="179" t="s">
        <v>2525</v>
      </c>
      <c r="K256" s="158">
        <v>256</v>
      </c>
      <c r="L256" s="1" t="b">
        <f t="shared" si="103"/>
        <v>1</v>
      </c>
      <c r="M256" s="1" t="b">
        <f t="shared" si="104"/>
        <v>1</v>
      </c>
      <c r="N256" s="1" t="b">
        <f t="shared" si="105"/>
        <v>1</v>
      </c>
      <c r="O256" s="1" t="b">
        <f t="shared" si="106"/>
        <v>1</v>
      </c>
      <c r="P256" s="1" t="b">
        <f t="shared" si="107"/>
        <v>1</v>
      </c>
      <c r="Q256" s="1" t="b">
        <f t="shared" si="108"/>
        <v>1</v>
      </c>
      <c r="R256" s="1" t="b">
        <f t="shared" si="109"/>
        <v>1</v>
      </c>
      <c r="S256" s="1" t="b">
        <f t="shared" si="110"/>
        <v>1</v>
      </c>
      <c r="T256" s="1" t="b">
        <f t="shared" si="111"/>
        <v>1</v>
      </c>
      <c r="U256" s="1" t="b">
        <f t="shared" si="112"/>
        <v>1</v>
      </c>
      <c r="W256" s="316" t="s">
        <v>335</v>
      </c>
      <c r="X256" s="179" t="s">
        <v>336</v>
      </c>
      <c r="Y256" s="179" t="s">
        <v>2051</v>
      </c>
      <c r="Z256" s="1" t="s">
        <v>3</v>
      </c>
      <c r="AA256" s="344" t="s">
        <v>1900</v>
      </c>
      <c r="AB256" s="315">
        <v>18534</v>
      </c>
      <c r="AC256" s="345">
        <v>5</v>
      </c>
      <c r="AD256" s="245" t="s">
        <v>1857</v>
      </c>
      <c r="AE256" s="179" t="s">
        <v>2643</v>
      </c>
      <c r="AF256" s="179" t="s">
        <v>2525</v>
      </c>
      <c r="AH256" s="159" t="b">
        <f t="shared" si="113"/>
        <v>1</v>
      </c>
      <c r="AI256" s="1" t="b">
        <f t="shared" si="114"/>
        <v>1</v>
      </c>
      <c r="AJ256" s="1" t="b">
        <f t="shared" si="115"/>
        <v>1</v>
      </c>
      <c r="AK256" s="1" t="b">
        <f t="shared" si="116"/>
        <v>1</v>
      </c>
      <c r="AL256" s="1" t="b">
        <f t="shared" si="117"/>
        <v>1</v>
      </c>
      <c r="AM256" s="1" t="b">
        <f t="shared" si="118"/>
        <v>1</v>
      </c>
      <c r="AN256" s="1" t="b">
        <f t="shared" si="119"/>
        <v>1</v>
      </c>
      <c r="AO256" s="1" t="b">
        <f t="shared" si="120"/>
        <v>1</v>
      </c>
      <c r="AP256" s="1" t="b">
        <f t="shared" si="121"/>
        <v>1</v>
      </c>
      <c r="AQ256" s="1" t="b">
        <f t="shared" si="122"/>
        <v>1</v>
      </c>
      <c r="AS256" s="316" t="s">
        <v>335</v>
      </c>
      <c r="AT256" s="179" t="s">
        <v>336</v>
      </c>
      <c r="AU256" s="179" t="s">
        <v>2051</v>
      </c>
      <c r="AV256" s="1" t="s">
        <v>3</v>
      </c>
      <c r="AW256" s="344" t="s">
        <v>1900</v>
      </c>
      <c r="AX256" s="315">
        <v>18534</v>
      </c>
      <c r="AY256" s="345">
        <v>5</v>
      </c>
      <c r="AZ256" s="245" t="s">
        <v>1857</v>
      </c>
      <c r="BA256" s="179" t="s">
        <v>2643</v>
      </c>
      <c r="BB256" s="179" t="s">
        <v>2525</v>
      </c>
    </row>
    <row r="257" spans="1:54" ht="15.75">
      <c r="A257" s="341" t="s">
        <v>879</v>
      </c>
      <c r="B257" s="108" t="s">
        <v>384</v>
      </c>
      <c r="C257" s="108" t="s">
        <v>880</v>
      </c>
      <c r="D257" s="409" t="s">
        <v>10</v>
      </c>
      <c r="E257" s="344" t="s">
        <v>1900</v>
      </c>
      <c r="F257" s="315">
        <v>24390</v>
      </c>
      <c r="G257" s="345">
        <v>11</v>
      </c>
      <c r="H257" s="245" t="s">
        <v>1859</v>
      </c>
      <c r="I257" s="179" t="s">
        <v>2643</v>
      </c>
      <c r="J257" s="179" t="s">
        <v>2476</v>
      </c>
      <c r="K257" s="158">
        <v>257</v>
      </c>
      <c r="L257" s="1" t="b">
        <f t="shared" si="103"/>
        <v>1</v>
      </c>
      <c r="M257" s="1" t="b">
        <f t="shared" si="104"/>
        <v>1</v>
      </c>
      <c r="N257" s="1" t="b">
        <f t="shared" si="105"/>
        <v>1</v>
      </c>
      <c r="O257" s="1" t="b">
        <f t="shared" si="106"/>
        <v>1</v>
      </c>
      <c r="P257" s="1" t="b">
        <f t="shared" si="107"/>
        <v>1</v>
      </c>
      <c r="Q257" s="1" t="b">
        <f t="shared" si="108"/>
        <v>1</v>
      </c>
      <c r="R257" s="1" t="b">
        <f t="shared" si="109"/>
        <v>1</v>
      </c>
      <c r="S257" s="1" t="b">
        <f t="shared" si="110"/>
        <v>1</v>
      </c>
      <c r="T257" s="1" t="b">
        <f t="shared" si="111"/>
        <v>1</v>
      </c>
      <c r="U257" s="1" t="b">
        <f t="shared" si="112"/>
        <v>1</v>
      </c>
      <c r="W257" s="341" t="s">
        <v>879</v>
      </c>
      <c r="X257" s="108" t="s">
        <v>384</v>
      </c>
      <c r="Y257" s="108" t="s">
        <v>880</v>
      </c>
      <c r="Z257" s="409" t="s">
        <v>10</v>
      </c>
      <c r="AA257" s="344" t="s">
        <v>1900</v>
      </c>
      <c r="AB257" s="315">
        <v>24390</v>
      </c>
      <c r="AC257" s="345">
        <v>11</v>
      </c>
      <c r="AD257" s="245" t="s">
        <v>1859</v>
      </c>
      <c r="AE257" s="179" t="s">
        <v>2643</v>
      </c>
      <c r="AF257" s="179" t="s">
        <v>2476</v>
      </c>
      <c r="AH257" s="159" t="b">
        <f t="shared" si="113"/>
        <v>1</v>
      </c>
      <c r="AI257" s="1" t="b">
        <f t="shared" si="114"/>
        <v>1</v>
      </c>
      <c r="AJ257" s="1" t="b">
        <f t="shared" si="115"/>
        <v>1</v>
      </c>
      <c r="AK257" s="1" t="b">
        <f t="shared" si="116"/>
        <v>1</v>
      </c>
      <c r="AL257" s="1" t="b">
        <f t="shared" si="117"/>
        <v>1</v>
      </c>
      <c r="AM257" s="1" t="b">
        <f t="shared" si="118"/>
        <v>1</v>
      </c>
      <c r="AN257" s="1" t="b">
        <f t="shared" si="119"/>
        <v>1</v>
      </c>
      <c r="AO257" s="1" t="b">
        <f t="shared" si="120"/>
        <v>1</v>
      </c>
      <c r="AP257" s="1" t="b">
        <f t="shared" si="121"/>
        <v>1</v>
      </c>
      <c r="AQ257" s="1" t="b">
        <f t="shared" si="122"/>
        <v>1</v>
      </c>
      <c r="AS257" s="341" t="s">
        <v>879</v>
      </c>
      <c r="AT257" s="108" t="s">
        <v>384</v>
      </c>
      <c r="AU257" s="108" t="s">
        <v>880</v>
      </c>
      <c r="AV257" s="409" t="s">
        <v>10</v>
      </c>
      <c r="AW257" s="344" t="s">
        <v>1900</v>
      </c>
      <c r="AX257" s="315">
        <v>24390</v>
      </c>
      <c r="AY257" s="345">
        <v>11</v>
      </c>
      <c r="AZ257" s="245" t="s">
        <v>1859</v>
      </c>
      <c r="BA257" s="179" t="s">
        <v>2643</v>
      </c>
      <c r="BB257" s="179" t="s">
        <v>2476</v>
      </c>
    </row>
    <row r="258" spans="1:54" ht="15.75">
      <c r="A258" s="316" t="s">
        <v>257</v>
      </c>
      <c r="B258" s="106" t="s">
        <v>837</v>
      </c>
      <c r="C258" s="106" t="s">
        <v>24</v>
      </c>
      <c r="D258" s="291" t="s">
        <v>3</v>
      </c>
      <c r="E258" s="344" t="s">
        <v>1900</v>
      </c>
      <c r="F258" s="315">
        <v>18155</v>
      </c>
      <c r="G258" s="345">
        <v>9</v>
      </c>
      <c r="H258" s="245" t="s">
        <v>1858</v>
      </c>
      <c r="I258" s="179" t="s">
        <v>2643</v>
      </c>
      <c r="J258" s="179" t="s">
        <v>2525</v>
      </c>
      <c r="K258" s="158">
        <v>258</v>
      </c>
      <c r="L258" s="1" t="b">
        <f t="shared" si="103"/>
        <v>1</v>
      </c>
      <c r="M258" s="1" t="b">
        <f t="shared" si="104"/>
        <v>1</v>
      </c>
      <c r="N258" s="1" t="b">
        <f t="shared" si="105"/>
        <v>1</v>
      </c>
      <c r="O258" s="1" t="b">
        <f t="shared" si="106"/>
        <v>1</v>
      </c>
      <c r="P258" s="1" t="b">
        <f t="shared" si="107"/>
        <v>1</v>
      </c>
      <c r="Q258" s="1" t="b">
        <f t="shared" si="108"/>
        <v>1</v>
      </c>
      <c r="R258" s="1" t="b">
        <f t="shared" si="109"/>
        <v>1</v>
      </c>
      <c r="S258" s="1" t="b">
        <f t="shared" si="110"/>
        <v>1</v>
      </c>
      <c r="T258" s="1" t="b">
        <f t="shared" si="111"/>
        <v>1</v>
      </c>
      <c r="U258" s="1" t="b">
        <f t="shared" si="112"/>
        <v>1</v>
      </c>
      <c r="W258" s="316" t="s">
        <v>257</v>
      </c>
      <c r="X258" s="106" t="s">
        <v>837</v>
      </c>
      <c r="Y258" s="106" t="s">
        <v>24</v>
      </c>
      <c r="Z258" s="291" t="s">
        <v>3</v>
      </c>
      <c r="AA258" s="344" t="s">
        <v>1900</v>
      </c>
      <c r="AB258" s="315">
        <v>18155</v>
      </c>
      <c r="AC258" s="345">
        <v>9</v>
      </c>
      <c r="AD258" s="245" t="s">
        <v>1858</v>
      </c>
      <c r="AE258" s="179" t="s">
        <v>2643</v>
      </c>
      <c r="AF258" s="179" t="s">
        <v>2525</v>
      </c>
      <c r="AH258" s="159" t="b">
        <f t="shared" si="113"/>
        <v>1</v>
      </c>
      <c r="AI258" s="1" t="b">
        <f t="shared" si="114"/>
        <v>1</v>
      </c>
      <c r="AJ258" s="1" t="b">
        <f t="shared" si="115"/>
        <v>1</v>
      </c>
      <c r="AK258" s="1" t="b">
        <f t="shared" si="116"/>
        <v>1</v>
      </c>
      <c r="AL258" s="1" t="b">
        <f t="shared" si="117"/>
        <v>1</v>
      </c>
      <c r="AM258" s="1" t="b">
        <f t="shared" si="118"/>
        <v>1</v>
      </c>
      <c r="AN258" s="1" t="b">
        <f t="shared" si="119"/>
        <v>1</v>
      </c>
      <c r="AO258" s="1" t="b">
        <f t="shared" si="120"/>
        <v>1</v>
      </c>
      <c r="AP258" s="1" t="b">
        <f t="shared" si="121"/>
        <v>1</v>
      </c>
      <c r="AQ258" s="1" t="b">
        <f t="shared" si="122"/>
        <v>1</v>
      </c>
      <c r="AS258" s="316" t="s">
        <v>257</v>
      </c>
      <c r="AT258" s="106" t="s">
        <v>837</v>
      </c>
      <c r="AU258" s="106" t="s">
        <v>24</v>
      </c>
      <c r="AV258" s="291" t="s">
        <v>3</v>
      </c>
      <c r="AW258" s="344" t="s">
        <v>1900</v>
      </c>
      <c r="AX258" s="315">
        <v>18155</v>
      </c>
      <c r="AY258" s="345">
        <v>9</v>
      </c>
      <c r="AZ258" s="245" t="s">
        <v>1858</v>
      </c>
      <c r="BA258" s="179" t="s">
        <v>2643</v>
      </c>
      <c r="BB258" s="179" t="s">
        <v>2525</v>
      </c>
    </row>
    <row r="259" spans="1:54" ht="15.75">
      <c r="A259" s="316" t="s">
        <v>1068</v>
      </c>
      <c r="B259" s="106" t="s">
        <v>23</v>
      </c>
      <c r="C259" s="106" t="s">
        <v>2278</v>
      </c>
      <c r="D259" s="291" t="s">
        <v>3</v>
      </c>
      <c r="E259" s="344" t="s">
        <v>1900</v>
      </c>
      <c r="F259" s="315">
        <v>23165</v>
      </c>
      <c r="G259" s="345">
        <v>2</v>
      </c>
      <c r="H259" s="245" t="s">
        <v>2062</v>
      </c>
      <c r="I259" s="179" t="s">
        <v>2643</v>
      </c>
      <c r="J259" s="179" t="s">
        <v>2476</v>
      </c>
      <c r="K259" s="158">
        <v>259</v>
      </c>
      <c r="L259" s="1" t="b">
        <f t="shared" si="103"/>
        <v>1</v>
      </c>
      <c r="M259" s="1" t="b">
        <f t="shared" si="104"/>
        <v>1</v>
      </c>
      <c r="N259" s="1" t="b">
        <f t="shared" si="105"/>
        <v>1</v>
      </c>
      <c r="O259" s="1" t="b">
        <f t="shared" si="106"/>
        <v>1</v>
      </c>
      <c r="P259" s="1" t="b">
        <f t="shared" si="107"/>
        <v>1</v>
      </c>
      <c r="Q259" s="1" t="b">
        <f t="shared" si="108"/>
        <v>1</v>
      </c>
      <c r="R259" s="1" t="b">
        <f t="shared" si="109"/>
        <v>1</v>
      </c>
      <c r="S259" s="1" t="b">
        <f t="shared" si="110"/>
        <v>1</v>
      </c>
      <c r="T259" s="1" t="b">
        <f t="shared" si="111"/>
        <v>1</v>
      </c>
      <c r="U259" s="1" t="b">
        <f t="shared" si="112"/>
        <v>1</v>
      </c>
      <c r="W259" s="316" t="s">
        <v>1068</v>
      </c>
      <c r="X259" s="106" t="s">
        <v>23</v>
      </c>
      <c r="Y259" s="106" t="s">
        <v>2278</v>
      </c>
      <c r="Z259" s="291" t="s">
        <v>3</v>
      </c>
      <c r="AA259" s="344" t="s">
        <v>1900</v>
      </c>
      <c r="AB259" s="315">
        <v>23165</v>
      </c>
      <c r="AC259" s="345">
        <v>2</v>
      </c>
      <c r="AD259" s="245" t="s">
        <v>2062</v>
      </c>
      <c r="AE259" s="179" t="s">
        <v>2643</v>
      </c>
      <c r="AF259" s="179" t="s">
        <v>2476</v>
      </c>
      <c r="AH259" s="159" t="b">
        <f t="shared" si="113"/>
        <v>1</v>
      </c>
      <c r="AI259" s="1" t="b">
        <f t="shared" si="114"/>
        <v>1</v>
      </c>
      <c r="AJ259" s="1" t="b">
        <f t="shared" si="115"/>
        <v>1</v>
      </c>
      <c r="AK259" s="1" t="b">
        <f t="shared" si="116"/>
        <v>1</v>
      </c>
      <c r="AL259" s="1" t="b">
        <f t="shared" si="117"/>
        <v>1</v>
      </c>
      <c r="AM259" s="1" t="b">
        <f t="shared" si="118"/>
        <v>1</v>
      </c>
      <c r="AN259" s="1" t="b">
        <f t="shared" si="119"/>
        <v>1</v>
      </c>
      <c r="AO259" s="1" t="b">
        <f t="shared" si="120"/>
        <v>1</v>
      </c>
      <c r="AP259" s="1" t="b">
        <f t="shared" si="121"/>
        <v>1</v>
      </c>
      <c r="AQ259" s="1" t="b">
        <f t="shared" si="122"/>
        <v>1</v>
      </c>
      <c r="AS259" s="316" t="s">
        <v>1068</v>
      </c>
      <c r="AT259" s="106" t="s">
        <v>23</v>
      </c>
      <c r="AU259" s="106" t="s">
        <v>2278</v>
      </c>
      <c r="AV259" s="291" t="s">
        <v>3</v>
      </c>
      <c r="AW259" s="344" t="s">
        <v>1900</v>
      </c>
      <c r="AX259" s="315">
        <v>23165</v>
      </c>
      <c r="AY259" s="345">
        <v>2</v>
      </c>
      <c r="AZ259" s="245" t="s">
        <v>2062</v>
      </c>
      <c r="BA259" s="179" t="s">
        <v>2643</v>
      </c>
      <c r="BB259" s="179" t="s">
        <v>2476</v>
      </c>
    </row>
    <row r="260" spans="1:54" ht="15.75">
      <c r="A260" s="316" t="s">
        <v>350</v>
      </c>
      <c r="B260" s="108" t="s">
        <v>155</v>
      </c>
      <c r="C260" s="108" t="s">
        <v>319</v>
      </c>
      <c r="D260" s="1" t="s">
        <v>3</v>
      </c>
      <c r="E260" s="344" t="s">
        <v>1900</v>
      </c>
      <c r="F260" s="315">
        <v>16294</v>
      </c>
      <c r="G260" s="345">
        <v>7</v>
      </c>
      <c r="H260" s="245" t="s">
        <v>1858</v>
      </c>
      <c r="I260" s="179" t="s">
        <v>2643</v>
      </c>
      <c r="J260" s="179" t="s">
        <v>2525</v>
      </c>
      <c r="K260" s="158">
        <v>260</v>
      </c>
      <c r="L260" s="1" t="b">
        <f t="shared" si="103"/>
        <v>1</v>
      </c>
      <c r="M260" s="1" t="b">
        <f t="shared" si="104"/>
        <v>1</v>
      </c>
      <c r="N260" s="1" t="b">
        <f t="shared" si="105"/>
        <v>1</v>
      </c>
      <c r="O260" s="1" t="b">
        <f t="shared" si="106"/>
        <v>1</v>
      </c>
      <c r="P260" s="1" t="b">
        <f t="shared" si="107"/>
        <v>1</v>
      </c>
      <c r="Q260" s="1" t="b">
        <f t="shared" si="108"/>
        <v>1</v>
      </c>
      <c r="R260" s="1" t="b">
        <f t="shared" si="109"/>
        <v>1</v>
      </c>
      <c r="S260" s="1" t="b">
        <f t="shared" si="110"/>
        <v>1</v>
      </c>
      <c r="T260" s="1" t="b">
        <f t="shared" si="111"/>
        <v>1</v>
      </c>
      <c r="U260" s="1" t="b">
        <f t="shared" si="112"/>
        <v>1</v>
      </c>
      <c r="W260" s="316" t="s">
        <v>350</v>
      </c>
      <c r="X260" s="108" t="s">
        <v>155</v>
      </c>
      <c r="Y260" s="108" t="s">
        <v>319</v>
      </c>
      <c r="Z260" s="1" t="s">
        <v>3</v>
      </c>
      <c r="AA260" s="344" t="s">
        <v>1900</v>
      </c>
      <c r="AB260" s="315">
        <v>16294</v>
      </c>
      <c r="AC260" s="345">
        <v>7</v>
      </c>
      <c r="AD260" s="245" t="s">
        <v>1858</v>
      </c>
      <c r="AE260" s="179" t="s">
        <v>2643</v>
      </c>
      <c r="AF260" s="179" t="s">
        <v>2525</v>
      </c>
      <c r="AH260" s="159" t="b">
        <f t="shared" si="113"/>
        <v>1</v>
      </c>
      <c r="AI260" s="1" t="b">
        <f t="shared" si="114"/>
        <v>1</v>
      </c>
      <c r="AJ260" s="1" t="b">
        <f t="shared" si="115"/>
        <v>1</v>
      </c>
      <c r="AK260" s="1" t="b">
        <f t="shared" si="116"/>
        <v>1</v>
      </c>
      <c r="AL260" s="1" t="b">
        <f t="shared" si="117"/>
        <v>1</v>
      </c>
      <c r="AM260" s="1" t="b">
        <f t="shared" si="118"/>
        <v>1</v>
      </c>
      <c r="AN260" s="1" t="b">
        <f t="shared" si="119"/>
        <v>1</v>
      </c>
      <c r="AO260" s="1" t="b">
        <f t="shared" si="120"/>
        <v>1</v>
      </c>
      <c r="AP260" s="1" t="b">
        <f t="shared" si="121"/>
        <v>1</v>
      </c>
      <c r="AQ260" s="1" t="b">
        <f t="shared" si="122"/>
        <v>1</v>
      </c>
      <c r="AS260" s="316" t="s">
        <v>350</v>
      </c>
      <c r="AT260" s="108" t="s">
        <v>155</v>
      </c>
      <c r="AU260" s="108" t="s">
        <v>319</v>
      </c>
      <c r="AV260" s="1" t="s">
        <v>3</v>
      </c>
      <c r="AW260" s="344" t="s">
        <v>1900</v>
      </c>
      <c r="AX260" s="315">
        <v>16294</v>
      </c>
      <c r="AY260" s="345">
        <v>7</v>
      </c>
      <c r="AZ260" s="245" t="s">
        <v>1858</v>
      </c>
      <c r="BA260" s="179" t="s">
        <v>2643</v>
      </c>
      <c r="BB260" s="179" t="s">
        <v>2525</v>
      </c>
    </row>
    <row r="261" spans="1:54" ht="15.75">
      <c r="A261" s="316" t="s">
        <v>886</v>
      </c>
      <c r="B261" s="108" t="s">
        <v>2279</v>
      </c>
      <c r="C261" s="108" t="s">
        <v>2280</v>
      </c>
      <c r="D261" s="409" t="s">
        <v>3</v>
      </c>
      <c r="E261" s="344" t="s">
        <v>1900</v>
      </c>
      <c r="F261" s="315">
        <v>23071</v>
      </c>
      <c r="G261" s="345">
        <v>3</v>
      </c>
      <c r="H261" s="245" t="s">
        <v>2062</v>
      </c>
      <c r="I261" s="179" t="s">
        <v>2643</v>
      </c>
      <c r="J261" s="179" t="s">
        <v>2476</v>
      </c>
      <c r="K261" s="158">
        <v>261</v>
      </c>
      <c r="L261" s="1" t="b">
        <f t="shared" si="103"/>
        <v>1</v>
      </c>
      <c r="M261" s="1" t="b">
        <f t="shared" si="104"/>
        <v>1</v>
      </c>
      <c r="N261" s="1" t="b">
        <f t="shared" si="105"/>
        <v>1</v>
      </c>
      <c r="O261" s="1" t="b">
        <f t="shared" si="106"/>
        <v>1</v>
      </c>
      <c r="P261" s="1" t="b">
        <f t="shared" si="107"/>
        <v>1</v>
      </c>
      <c r="Q261" s="1" t="b">
        <f t="shared" si="108"/>
        <v>1</v>
      </c>
      <c r="R261" s="1" t="b">
        <f t="shared" si="109"/>
        <v>1</v>
      </c>
      <c r="S261" s="1" t="b">
        <f t="shared" si="110"/>
        <v>1</v>
      </c>
      <c r="T261" s="1" t="b">
        <f t="shared" si="111"/>
        <v>1</v>
      </c>
      <c r="U261" s="1" t="b">
        <f t="shared" si="112"/>
        <v>1</v>
      </c>
      <c r="W261" s="316" t="s">
        <v>886</v>
      </c>
      <c r="X261" s="108" t="s">
        <v>2279</v>
      </c>
      <c r="Y261" s="108" t="s">
        <v>2280</v>
      </c>
      <c r="Z261" s="409" t="s">
        <v>3</v>
      </c>
      <c r="AA261" s="344" t="s">
        <v>1900</v>
      </c>
      <c r="AB261" s="315">
        <v>23071</v>
      </c>
      <c r="AC261" s="345">
        <v>3</v>
      </c>
      <c r="AD261" s="245" t="s">
        <v>2062</v>
      </c>
      <c r="AE261" s="179" t="s">
        <v>2643</v>
      </c>
      <c r="AF261" s="179" t="s">
        <v>2476</v>
      </c>
      <c r="AH261" s="159" t="b">
        <f t="shared" si="113"/>
        <v>1</v>
      </c>
      <c r="AI261" s="1" t="b">
        <f t="shared" si="114"/>
        <v>1</v>
      </c>
      <c r="AJ261" s="1" t="b">
        <f t="shared" si="115"/>
        <v>1</v>
      </c>
      <c r="AK261" s="1" t="b">
        <f t="shared" si="116"/>
        <v>1</v>
      </c>
      <c r="AL261" s="1" t="b">
        <f t="shared" si="117"/>
        <v>1</v>
      </c>
      <c r="AM261" s="1" t="b">
        <f t="shared" si="118"/>
        <v>1</v>
      </c>
      <c r="AN261" s="1" t="b">
        <f t="shared" si="119"/>
        <v>1</v>
      </c>
      <c r="AO261" s="1" t="b">
        <f t="shared" si="120"/>
        <v>1</v>
      </c>
      <c r="AP261" s="1" t="b">
        <f t="shared" si="121"/>
        <v>1</v>
      </c>
      <c r="AQ261" s="1" t="b">
        <f t="shared" si="122"/>
        <v>1</v>
      </c>
      <c r="AS261" s="316" t="s">
        <v>886</v>
      </c>
      <c r="AT261" s="108" t="s">
        <v>2279</v>
      </c>
      <c r="AU261" s="108" t="s">
        <v>2280</v>
      </c>
      <c r="AV261" s="409" t="s">
        <v>3</v>
      </c>
      <c r="AW261" s="344" t="s">
        <v>1900</v>
      </c>
      <c r="AX261" s="315">
        <v>23071</v>
      </c>
      <c r="AY261" s="345">
        <v>3</v>
      </c>
      <c r="AZ261" s="245" t="s">
        <v>2062</v>
      </c>
      <c r="BA261" s="179" t="s">
        <v>2643</v>
      </c>
      <c r="BB261" s="179" t="s">
        <v>2476</v>
      </c>
    </row>
    <row r="262" spans="1:54" ht="15.75">
      <c r="A262" s="316" t="s">
        <v>1085</v>
      </c>
      <c r="B262" s="179" t="s">
        <v>478</v>
      </c>
      <c r="C262" s="179" t="s">
        <v>2491</v>
      </c>
      <c r="D262" s="409" t="s">
        <v>3</v>
      </c>
      <c r="E262" s="344" t="s">
        <v>1900</v>
      </c>
      <c r="F262" s="315">
        <v>18720</v>
      </c>
      <c r="G262" s="345">
        <v>6</v>
      </c>
      <c r="H262" s="245" t="s">
        <v>1857</v>
      </c>
      <c r="I262" s="179" t="s">
        <v>2643</v>
      </c>
      <c r="J262" s="179" t="s">
        <v>2525</v>
      </c>
      <c r="K262" s="158">
        <v>262</v>
      </c>
      <c r="L262" s="1" t="b">
        <f t="shared" si="103"/>
        <v>1</v>
      </c>
      <c r="M262" s="1" t="b">
        <f t="shared" si="104"/>
        <v>1</v>
      </c>
      <c r="N262" s="1" t="b">
        <f t="shared" si="105"/>
        <v>1</v>
      </c>
      <c r="O262" s="1" t="b">
        <f t="shared" si="106"/>
        <v>1</v>
      </c>
      <c r="P262" s="1" t="b">
        <f t="shared" si="107"/>
        <v>1</v>
      </c>
      <c r="Q262" s="1" t="b">
        <f t="shared" si="108"/>
        <v>1</v>
      </c>
      <c r="R262" s="1" t="b">
        <f t="shared" si="109"/>
        <v>1</v>
      </c>
      <c r="S262" s="1" t="b">
        <f t="shared" si="110"/>
        <v>1</v>
      </c>
      <c r="T262" s="1" t="b">
        <f t="shared" si="111"/>
        <v>1</v>
      </c>
      <c r="U262" s="1" t="b">
        <f t="shared" si="112"/>
        <v>1</v>
      </c>
      <c r="W262" s="316" t="s">
        <v>1085</v>
      </c>
      <c r="X262" s="179" t="s">
        <v>478</v>
      </c>
      <c r="Y262" s="179" t="s">
        <v>2491</v>
      </c>
      <c r="Z262" s="409" t="s">
        <v>3</v>
      </c>
      <c r="AA262" s="344" t="s">
        <v>1900</v>
      </c>
      <c r="AB262" s="315">
        <v>18720</v>
      </c>
      <c r="AC262" s="345">
        <v>6</v>
      </c>
      <c r="AD262" s="245" t="s">
        <v>1857</v>
      </c>
      <c r="AE262" s="179" t="s">
        <v>2643</v>
      </c>
      <c r="AF262" s="179" t="s">
        <v>2525</v>
      </c>
      <c r="AH262" s="159" t="b">
        <f t="shared" si="113"/>
        <v>1</v>
      </c>
      <c r="AI262" s="1" t="b">
        <f t="shared" si="114"/>
        <v>1</v>
      </c>
      <c r="AJ262" s="1" t="b">
        <f t="shared" si="115"/>
        <v>1</v>
      </c>
      <c r="AK262" s="1" t="b">
        <f t="shared" si="116"/>
        <v>1</v>
      </c>
      <c r="AL262" s="1" t="b">
        <f t="shared" si="117"/>
        <v>1</v>
      </c>
      <c r="AM262" s="1" t="b">
        <f t="shared" si="118"/>
        <v>1</v>
      </c>
      <c r="AN262" s="1" t="b">
        <f t="shared" si="119"/>
        <v>1</v>
      </c>
      <c r="AO262" s="1" t="b">
        <f t="shared" si="120"/>
        <v>1</v>
      </c>
      <c r="AP262" s="1" t="b">
        <f t="shared" si="121"/>
        <v>1</v>
      </c>
      <c r="AQ262" s="1" t="b">
        <f t="shared" si="122"/>
        <v>1</v>
      </c>
      <c r="AS262" s="316" t="s">
        <v>1085</v>
      </c>
      <c r="AT262" s="179" t="s">
        <v>478</v>
      </c>
      <c r="AU262" s="179" t="s">
        <v>2491</v>
      </c>
      <c r="AV262" s="409" t="s">
        <v>3</v>
      </c>
      <c r="AW262" s="344" t="s">
        <v>1900</v>
      </c>
      <c r="AX262" s="315">
        <v>18720</v>
      </c>
      <c r="AY262" s="345">
        <v>6</v>
      </c>
      <c r="AZ262" s="245" t="s">
        <v>1857</v>
      </c>
      <c r="BA262" s="179" t="s">
        <v>2643</v>
      </c>
      <c r="BB262" s="179" t="s">
        <v>2525</v>
      </c>
    </row>
    <row r="263" spans="1:54" ht="15.75">
      <c r="A263" s="316" t="s">
        <v>894</v>
      </c>
      <c r="B263" s="108" t="s">
        <v>125</v>
      </c>
      <c r="C263" s="110" t="s">
        <v>895</v>
      </c>
      <c r="D263" s="410" t="s">
        <v>3</v>
      </c>
      <c r="E263" s="344" t="s">
        <v>1900</v>
      </c>
      <c r="F263" s="315">
        <v>15178</v>
      </c>
      <c r="G263" s="345">
        <v>9</v>
      </c>
      <c r="H263" s="245" t="s">
        <v>1858</v>
      </c>
      <c r="I263" s="179" t="s">
        <v>2643</v>
      </c>
      <c r="J263" s="179" t="s">
        <v>2577</v>
      </c>
      <c r="K263" s="158">
        <v>263</v>
      </c>
      <c r="L263" s="1" t="b">
        <f t="shared" ref="L263:L326" si="123">A263=W263</f>
        <v>1</v>
      </c>
      <c r="M263" s="1" t="b">
        <f t="shared" ref="M263:M326" si="124">B263=X263</f>
        <v>1</v>
      </c>
      <c r="N263" s="1" t="b">
        <f t="shared" ref="N263:N326" si="125">C263=Y263</f>
        <v>1</v>
      </c>
      <c r="O263" s="1" t="b">
        <f t="shared" ref="O263:O326" si="126">D263=Z263</f>
        <v>1</v>
      </c>
      <c r="P263" s="1" t="b">
        <f t="shared" ref="P263:P326" si="127">E263=AA263</f>
        <v>1</v>
      </c>
      <c r="Q263" s="1" t="b">
        <f t="shared" ref="Q263:Q326" si="128">F263=AB263</f>
        <v>1</v>
      </c>
      <c r="R263" s="1" t="b">
        <f t="shared" ref="R263:R326" si="129">G263=AC263</f>
        <v>1</v>
      </c>
      <c r="S263" s="1" t="b">
        <f t="shared" ref="S263:S326" si="130">H263=AD263</f>
        <v>1</v>
      </c>
      <c r="T263" s="1" t="b">
        <f t="shared" ref="T263:T326" si="131">I263=AE263</f>
        <v>1</v>
      </c>
      <c r="U263" s="1" t="b">
        <f t="shared" ref="U263:U326" si="132">J263=AF263</f>
        <v>1</v>
      </c>
      <c r="W263" s="316" t="s">
        <v>894</v>
      </c>
      <c r="X263" s="108" t="s">
        <v>125</v>
      </c>
      <c r="Y263" s="110" t="s">
        <v>895</v>
      </c>
      <c r="Z263" s="410" t="s">
        <v>3</v>
      </c>
      <c r="AA263" s="344" t="s">
        <v>1900</v>
      </c>
      <c r="AB263" s="315">
        <v>15178</v>
      </c>
      <c r="AC263" s="345">
        <v>9</v>
      </c>
      <c r="AD263" s="245" t="s">
        <v>1858</v>
      </c>
      <c r="AE263" s="179" t="s">
        <v>2643</v>
      </c>
      <c r="AF263" s="179" t="s">
        <v>2577</v>
      </c>
      <c r="AH263" s="159" t="b">
        <f t="shared" si="113"/>
        <v>1</v>
      </c>
      <c r="AI263" s="1" t="b">
        <f t="shared" si="114"/>
        <v>1</v>
      </c>
      <c r="AJ263" s="1" t="b">
        <f t="shared" si="115"/>
        <v>1</v>
      </c>
      <c r="AK263" s="1" t="b">
        <f t="shared" si="116"/>
        <v>1</v>
      </c>
      <c r="AL263" s="1" t="b">
        <f t="shared" si="117"/>
        <v>1</v>
      </c>
      <c r="AM263" s="1" t="b">
        <f t="shared" si="118"/>
        <v>1</v>
      </c>
      <c r="AN263" s="1" t="b">
        <f t="shared" si="119"/>
        <v>1</v>
      </c>
      <c r="AO263" s="1" t="b">
        <f t="shared" si="120"/>
        <v>1</v>
      </c>
      <c r="AP263" s="1" t="b">
        <f t="shared" si="121"/>
        <v>1</v>
      </c>
      <c r="AQ263" s="1" t="b">
        <f t="shared" si="122"/>
        <v>1</v>
      </c>
      <c r="AS263" s="316" t="s">
        <v>894</v>
      </c>
      <c r="AT263" s="108" t="s">
        <v>125</v>
      </c>
      <c r="AU263" s="110" t="s">
        <v>895</v>
      </c>
      <c r="AV263" s="410" t="s">
        <v>3</v>
      </c>
      <c r="AW263" s="344" t="s">
        <v>1900</v>
      </c>
      <c r="AX263" s="315">
        <v>15178</v>
      </c>
      <c r="AY263" s="345">
        <v>9</v>
      </c>
      <c r="AZ263" s="245" t="s">
        <v>1858</v>
      </c>
      <c r="BA263" s="179" t="s">
        <v>2643</v>
      </c>
      <c r="BB263" s="179" t="s">
        <v>2577</v>
      </c>
    </row>
    <row r="264" spans="1:54" ht="15.75">
      <c r="A264" s="316" t="s">
        <v>95</v>
      </c>
      <c r="B264" s="108" t="s">
        <v>85</v>
      </c>
      <c r="C264" s="108" t="s">
        <v>62</v>
      </c>
      <c r="D264" s="409" t="s">
        <v>3</v>
      </c>
      <c r="E264" s="344" t="s">
        <v>1900</v>
      </c>
      <c r="F264" s="315">
        <v>16850</v>
      </c>
      <c r="G264" s="345">
        <v>9</v>
      </c>
      <c r="H264" s="245" t="s">
        <v>1858</v>
      </c>
      <c r="I264" s="179" t="s">
        <v>2643</v>
      </c>
      <c r="J264" s="179" t="s">
        <v>2525</v>
      </c>
      <c r="K264" s="158">
        <v>264</v>
      </c>
      <c r="L264" s="1" t="b">
        <f t="shared" si="123"/>
        <v>1</v>
      </c>
      <c r="M264" s="1" t="b">
        <f t="shared" si="124"/>
        <v>1</v>
      </c>
      <c r="N264" s="1" t="b">
        <f t="shared" si="125"/>
        <v>1</v>
      </c>
      <c r="O264" s="1" t="b">
        <f t="shared" si="126"/>
        <v>1</v>
      </c>
      <c r="P264" s="1" t="b">
        <f t="shared" si="127"/>
        <v>1</v>
      </c>
      <c r="Q264" s="1" t="b">
        <f t="shared" si="128"/>
        <v>1</v>
      </c>
      <c r="R264" s="1" t="b">
        <f t="shared" si="129"/>
        <v>1</v>
      </c>
      <c r="S264" s="1" t="b">
        <f t="shared" si="130"/>
        <v>1</v>
      </c>
      <c r="T264" s="1" t="b">
        <f t="shared" si="131"/>
        <v>1</v>
      </c>
      <c r="U264" s="1" t="b">
        <f t="shared" si="132"/>
        <v>1</v>
      </c>
      <c r="W264" s="316" t="s">
        <v>95</v>
      </c>
      <c r="X264" s="108" t="s">
        <v>85</v>
      </c>
      <c r="Y264" s="108" t="s">
        <v>62</v>
      </c>
      <c r="Z264" s="409" t="s">
        <v>3</v>
      </c>
      <c r="AA264" s="344" t="s">
        <v>1900</v>
      </c>
      <c r="AB264" s="315">
        <v>16850</v>
      </c>
      <c r="AC264" s="345">
        <v>9</v>
      </c>
      <c r="AD264" s="245" t="s">
        <v>1858</v>
      </c>
      <c r="AE264" s="179" t="s">
        <v>2643</v>
      </c>
      <c r="AF264" s="179" t="s">
        <v>2525</v>
      </c>
      <c r="AH264" s="159" t="b">
        <f t="shared" si="113"/>
        <v>1</v>
      </c>
      <c r="AI264" s="1" t="b">
        <f t="shared" si="114"/>
        <v>1</v>
      </c>
      <c r="AJ264" s="1" t="b">
        <f t="shared" si="115"/>
        <v>1</v>
      </c>
      <c r="AK264" s="1" t="b">
        <f t="shared" si="116"/>
        <v>1</v>
      </c>
      <c r="AL264" s="1" t="b">
        <f t="shared" si="117"/>
        <v>1</v>
      </c>
      <c r="AM264" s="1" t="b">
        <f t="shared" si="118"/>
        <v>1</v>
      </c>
      <c r="AN264" s="1" t="b">
        <f t="shared" si="119"/>
        <v>1</v>
      </c>
      <c r="AO264" s="1" t="b">
        <f t="shared" si="120"/>
        <v>1</v>
      </c>
      <c r="AP264" s="1" t="b">
        <f t="shared" si="121"/>
        <v>1</v>
      </c>
      <c r="AQ264" s="1" t="b">
        <f t="shared" si="122"/>
        <v>1</v>
      </c>
      <c r="AS264" s="316" t="s">
        <v>95</v>
      </c>
      <c r="AT264" s="108" t="s">
        <v>85</v>
      </c>
      <c r="AU264" s="108" t="s">
        <v>62</v>
      </c>
      <c r="AV264" s="409" t="s">
        <v>3</v>
      </c>
      <c r="AW264" s="344" t="s">
        <v>1900</v>
      </c>
      <c r="AX264" s="315">
        <v>16850</v>
      </c>
      <c r="AY264" s="345">
        <v>9</v>
      </c>
      <c r="AZ264" s="245" t="s">
        <v>1858</v>
      </c>
      <c r="BA264" s="179" t="s">
        <v>2643</v>
      </c>
      <c r="BB264" s="179" t="s">
        <v>2525</v>
      </c>
    </row>
    <row r="265" spans="1:54" ht="15.75">
      <c r="A265" s="316" t="s">
        <v>1037</v>
      </c>
      <c r="B265" s="108" t="s">
        <v>2451</v>
      </c>
      <c r="C265" s="108" t="s">
        <v>2452</v>
      </c>
      <c r="D265" s="410" t="s">
        <v>10</v>
      </c>
      <c r="E265" s="344" t="s">
        <v>1900</v>
      </c>
      <c r="F265" s="315">
        <v>14208</v>
      </c>
      <c r="G265" s="345">
        <v>12</v>
      </c>
      <c r="H265" s="245" t="s">
        <v>1859</v>
      </c>
      <c r="I265" s="179" t="s">
        <v>2643</v>
      </c>
      <c r="J265" s="179" t="s">
        <v>2577</v>
      </c>
      <c r="K265" s="158">
        <v>265</v>
      </c>
      <c r="L265" s="1" t="b">
        <f t="shared" si="123"/>
        <v>1</v>
      </c>
      <c r="M265" s="1" t="b">
        <f t="shared" si="124"/>
        <v>1</v>
      </c>
      <c r="N265" s="1" t="b">
        <f t="shared" si="125"/>
        <v>1</v>
      </c>
      <c r="O265" s="1" t="b">
        <f t="shared" si="126"/>
        <v>1</v>
      </c>
      <c r="P265" s="1" t="b">
        <f t="shared" si="127"/>
        <v>1</v>
      </c>
      <c r="Q265" s="1" t="b">
        <f t="shared" si="128"/>
        <v>1</v>
      </c>
      <c r="R265" s="1" t="b">
        <f t="shared" si="129"/>
        <v>1</v>
      </c>
      <c r="S265" s="1" t="b">
        <f t="shared" si="130"/>
        <v>1</v>
      </c>
      <c r="T265" s="1" t="b">
        <f t="shared" si="131"/>
        <v>1</v>
      </c>
      <c r="U265" s="1" t="b">
        <f t="shared" si="132"/>
        <v>1</v>
      </c>
      <c r="W265" s="316" t="s">
        <v>1037</v>
      </c>
      <c r="X265" s="108" t="s">
        <v>2451</v>
      </c>
      <c r="Y265" s="108" t="s">
        <v>2452</v>
      </c>
      <c r="Z265" s="410" t="s">
        <v>10</v>
      </c>
      <c r="AA265" s="344" t="s">
        <v>1900</v>
      </c>
      <c r="AB265" s="315">
        <v>14208</v>
      </c>
      <c r="AC265" s="345">
        <v>12</v>
      </c>
      <c r="AD265" s="245" t="s">
        <v>1859</v>
      </c>
      <c r="AE265" s="179" t="s">
        <v>2643</v>
      </c>
      <c r="AF265" s="179" t="s">
        <v>2577</v>
      </c>
      <c r="AH265" s="159" t="b">
        <f t="shared" ref="AH265:AH328" si="133">W265=AS265</f>
        <v>1</v>
      </c>
      <c r="AI265" s="1" t="b">
        <f t="shared" ref="AI265:AI328" si="134">X265=AT265</f>
        <v>1</v>
      </c>
      <c r="AJ265" s="1" t="b">
        <f t="shared" ref="AJ265:AJ328" si="135">Y265=AU265</f>
        <v>1</v>
      </c>
      <c r="AK265" s="1" t="b">
        <f t="shared" ref="AK265:AK328" si="136">Z265=AV265</f>
        <v>1</v>
      </c>
      <c r="AL265" s="1" t="b">
        <f t="shared" ref="AL265:AL328" si="137">AA265=AW265</f>
        <v>1</v>
      </c>
      <c r="AM265" s="1" t="b">
        <f t="shared" ref="AM265:AM328" si="138">AB265=AX265</f>
        <v>1</v>
      </c>
      <c r="AN265" s="1" t="b">
        <f t="shared" ref="AN265:AN328" si="139">AC265=AY265</f>
        <v>1</v>
      </c>
      <c r="AO265" s="1" t="b">
        <f t="shared" ref="AO265:AO328" si="140">AD265=AZ265</f>
        <v>1</v>
      </c>
      <c r="AP265" s="1" t="b">
        <f t="shared" ref="AP265:AP328" si="141">AE265=BA265</f>
        <v>1</v>
      </c>
      <c r="AQ265" s="1" t="b">
        <f t="shared" ref="AQ265:AQ328" si="142">AF265=BB265</f>
        <v>1</v>
      </c>
      <c r="AS265" s="316" t="s">
        <v>1037</v>
      </c>
      <c r="AT265" s="108" t="s">
        <v>2451</v>
      </c>
      <c r="AU265" s="108" t="s">
        <v>2452</v>
      </c>
      <c r="AV265" s="410" t="s">
        <v>10</v>
      </c>
      <c r="AW265" s="344" t="s">
        <v>1900</v>
      </c>
      <c r="AX265" s="315">
        <v>14208</v>
      </c>
      <c r="AY265" s="345">
        <v>12</v>
      </c>
      <c r="AZ265" s="245" t="s">
        <v>1859</v>
      </c>
      <c r="BA265" s="179" t="s">
        <v>2643</v>
      </c>
      <c r="BB265" s="179" t="s">
        <v>2577</v>
      </c>
    </row>
    <row r="266" spans="1:54" ht="15.75">
      <c r="A266" s="316" t="s">
        <v>507</v>
      </c>
      <c r="B266" s="179" t="s">
        <v>2281</v>
      </c>
      <c r="C266" s="179" t="s">
        <v>2282</v>
      </c>
      <c r="D266" s="1" t="s">
        <v>3</v>
      </c>
      <c r="E266" s="344" t="s">
        <v>1900</v>
      </c>
      <c r="F266" s="315">
        <v>21731</v>
      </c>
      <c r="G266" s="345">
        <v>3</v>
      </c>
      <c r="H266" s="245" t="s">
        <v>2062</v>
      </c>
      <c r="I266" s="179" t="s">
        <v>2643</v>
      </c>
      <c r="J266" s="179" t="s">
        <v>2476</v>
      </c>
      <c r="K266" s="158">
        <v>266</v>
      </c>
      <c r="L266" s="1" t="b">
        <f t="shared" si="123"/>
        <v>1</v>
      </c>
      <c r="M266" s="1" t="b">
        <f t="shared" si="124"/>
        <v>1</v>
      </c>
      <c r="N266" s="1" t="b">
        <f t="shared" si="125"/>
        <v>1</v>
      </c>
      <c r="O266" s="1" t="b">
        <f t="shared" si="126"/>
        <v>1</v>
      </c>
      <c r="P266" s="1" t="b">
        <f t="shared" si="127"/>
        <v>1</v>
      </c>
      <c r="Q266" s="1" t="b">
        <f t="shared" si="128"/>
        <v>1</v>
      </c>
      <c r="R266" s="1" t="b">
        <f t="shared" si="129"/>
        <v>1</v>
      </c>
      <c r="S266" s="1" t="b">
        <f t="shared" si="130"/>
        <v>1</v>
      </c>
      <c r="T266" s="1" t="b">
        <f t="shared" si="131"/>
        <v>1</v>
      </c>
      <c r="U266" s="1" t="b">
        <f t="shared" si="132"/>
        <v>1</v>
      </c>
      <c r="W266" s="316" t="s">
        <v>507</v>
      </c>
      <c r="X266" s="179" t="s">
        <v>2281</v>
      </c>
      <c r="Y266" s="179" t="s">
        <v>2282</v>
      </c>
      <c r="Z266" s="1" t="s">
        <v>3</v>
      </c>
      <c r="AA266" s="344" t="s">
        <v>1900</v>
      </c>
      <c r="AB266" s="315">
        <v>21731</v>
      </c>
      <c r="AC266" s="345">
        <v>3</v>
      </c>
      <c r="AD266" s="245" t="s">
        <v>2062</v>
      </c>
      <c r="AE266" s="179" t="s">
        <v>2643</v>
      </c>
      <c r="AF266" s="179" t="s">
        <v>2476</v>
      </c>
      <c r="AH266" s="159" t="b">
        <f t="shared" si="133"/>
        <v>1</v>
      </c>
      <c r="AI266" s="1" t="b">
        <f t="shared" si="134"/>
        <v>1</v>
      </c>
      <c r="AJ266" s="1" t="b">
        <f t="shared" si="135"/>
        <v>1</v>
      </c>
      <c r="AK266" s="1" t="b">
        <f t="shared" si="136"/>
        <v>1</v>
      </c>
      <c r="AL266" s="1" t="b">
        <f t="shared" si="137"/>
        <v>1</v>
      </c>
      <c r="AM266" s="1" t="b">
        <f t="shared" si="138"/>
        <v>1</v>
      </c>
      <c r="AN266" s="1" t="b">
        <f t="shared" si="139"/>
        <v>1</v>
      </c>
      <c r="AO266" s="1" t="b">
        <f t="shared" si="140"/>
        <v>1</v>
      </c>
      <c r="AP266" s="1" t="b">
        <f t="shared" si="141"/>
        <v>1</v>
      </c>
      <c r="AQ266" s="1" t="b">
        <f t="shared" si="142"/>
        <v>1</v>
      </c>
      <c r="AS266" s="316" t="s">
        <v>507</v>
      </c>
      <c r="AT266" s="179" t="s">
        <v>2281</v>
      </c>
      <c r="AU266" s="179" t="s">
        <v>2282</v>
      </c>
      <c r="AV266" s="1" t="s">
        <v>3</v>
      </c>
      <c r="AW266" s="344" t="s">
        <v>1900</v>
      </c>
      <c r="AX266" s="315">
        <v>21731</v>
      </c>
      <c r="AY266" s="345">
        <v>3</v>
      </c>
      <c r="AZ266" s="245" t="s">
        <v>2062</v>
      </c>
      <c r="BA266" s="179" t="s">
        <v>2643</v>
      </c>
      <c r="BB266" s="179" t="s">
        <v>2476</v>
      </c>
    </row>
    <row r="267" spans="1:54" ht="15.75">
      <c r="A267" s="316" t="s">
        <v>1681</v>
      </c>
      <c r="B267" s="108" t="s">
        <v>1828</v>
      </c>
      <c r="C267" s="108" t="s">
        <v>1829</v>
      </c>
      <c r="D267" s="1" t="s">
        <v>3</v>
      </c>
      <c r="E267" s="344" t="s">
        <v>1900</v>
      </c>
      <c r="F267" s="315">
        <v>24674</v>
      </c>
      <c r="G267" s="345">
        <v>5</v>
      </c>
      <c r="H267" s="245" t="s">
        <v>1857</v>
      </c>
      <c r="I267" s="179" t="s">
        <v>2643</v>
      </c>
      <c r="J267" s="179" t="s">
        <v>2476</v>
      </c>
      <c r="K267" s="158">
        <v>267</v>
      </c>
      <c r="L267" s="1" t="b">
        <f t="shared" si="123"/>
        <v>1</v>
      </c>
      <c r="M267" s="1" t="b">
        <f t="shared" si="124"/>
        <v>1</v>
      </c>
      <c r="N267" s="1" t="b">
        <f t="shared" si="125"/>
        <v>1</v>
      </c>
      <c r="O267" s="1" t="b">
        <f t="shared" si="126"/>
        <v>1</v>
      </c>
      <c r="P267" s="1" t="b">
        <f t="shared" si="127"/>
        <v>1</v>
      </c>
      <c r="Q267" s="1" t="b">
        <f t="shared" si="128"/>
        <v>1</v>
      </c>
      <c r="R267" s="1" t="b">
        <f t="shared" si="129"/>
        <v>1</v>
      </c>
      <c r="S267" s="1" t="b">
        <f t="shared" si="130"/>
        <v>1</v>
      </c>
      <c r="T267" s="1" t="b">
        <f t="shared" si="131"/>
        <v>1</v>
      </c>
      <c r="U267" s="1" t="b">
        <f t="shared" si="132"/>
        <v>1</v>
      </c>
      <c r="W267" s="316" t="s">
        <v>1681</v>
      </c>
      <c r="X267" s="108" t="s">
        <v>1828</v>
      </c>
      <c r="Y267" s="108" t="s">
        <v>1829</v>
      </c>
      <c r="Z267" s="1" t="s">
        <v>3</v>
      </c>
      <c r="AA267" s="344" t="s">
        <v>1900</v>
      </c>
      <c r="AB267" s="315">
        <v>24674</v>
      </c>
      <c r="AC267" s="345">
        <v>5</v>
      </c>
      <c r="AD267" s="245" t="s">
        <v>1857</v>
      </c>
      <c r="AE267" s="179" t="s">
        <v>2643</v>
      </c>
      <c r="AF267" s="179" t="s">
        <v>2476</v>
      </c>
      <c r="AH267" s="159" t="b">
        <f t="shared" si="133"/>
        <v>1</v>
      </c>
      <c r="AI267" s="1" t="b">
        <f t="shared" si="134"/>
        <v>1</v>
      </c>
      <c r="AJ267" s="1" t="b">
        <f t="shared" si="135"/>
        <v>1</v>
      </c>
      <c r="AK267" s="1" t="b">
        <f t="shared" si="136"/>
        <v>1</v>
      </c>
      <c r="AL267" s="1" t="b">
        <f t="shared" si="137"/>
        <v>1</v>
      </c>
      <c r="AM267" s="1" t="b">
        <f t="shared" si="138"/>
        <v>1</v>
      </c>
      <c r="AN267" s="1" t="b">
        <f t="shared" si="139"/>
        <v>1</v>
      </c>
      <c r="AO267" s="1" t="b">
        <f t="shared" si="140"/>
        <v>1</v>
      </c>
      <c r="AP267" s="1" t="b">
        <f t="shared" si="141"/>
        <v>1</v>
      </c>
      <c r="AQ267" s="1" t="b">
        <f t="shared" si="142"/>
        <v>1</v>
      </c>
      <c r="AS267" s="316" t="s">
        <v>1681</v>
      </c>
      <c r="AT267" s="108" t="s">
        <v>1828</v>
      </c>
      <c r="AU267" s="108" t="s">
        <v>1829</v>
      </c>
      <c r="AV267" s="1" t="s">
        <v>3</v>
      </c>
      <c r="AW267" s="344" t="s">
        <v>1900</v>
      </c>
      <c r="AX267" s="315">
        <v>24674</v>
      </c>
      <c r="AY267" s="345">
        <v>5</v>
      </c>
      <c r="AZ267" s="245" t="s">
        <v>1857</v>
      </c>
      <c r="BA267" s="179" t="s">
        <v>2643</v>
      </c>
      <c r="BB267" s="179" t="s">
        <v>2476</v>
      </c>
    </row>
    <row r="268" spans="1:54" ht="15.75">
      <c r="A268" s="316" t="s">
        <v>364</v>
      </c>
      <c r="B268" s="179" t="s">
        <v>2340</v>
      </c>
      <c r="C268" s="179" t="s">
        <v>2453</v>
      </c>
      <c r="D268" s="1" t="s">
        <v>3</v>
      </c>
      <c r="E268" s="344" t="s">
        <v>1900</v>
      </c>
      <c r="F268" s="315">
        <v>23673</v>
      </c>
      <c r="G268" s="345">
        <v>8</v>
      </c>
      <c r="H268" s="245" t="s">
        <v>1858</v>
      </c>
      <c r="I268" s="179" t="s">
        <v>2643</v>
      </c>
      <c r="J268" s="179" t="s">
        <v>2476</v>
      </c>
      <c r="K268" s="158">
        <v>268</v>
      </c>
      <c r="L268" s="1" t="b">
        <f t="shared" si="123"/>
        <v>1</v>
      </c>
      <c r="M268" s="1" t="b">
        <f t="shared" si="124"/>
        <v>1</v>
      </c>
      <c r="N268" s="1" t="b">
        <f t="shared" si="125"/>
        <v>1</v>
      </c>
      <c r="O268" s="1" t="b">
        <f t="shared" si="126"/>
        <v>1</v>
      </c>
      <c r="P268" s="1" t="b">
        <f t="shared" si="127"/>
        <v>1</v>
      </c>
      <c r="Q268" s="1" t="b">
        <f t="shared" si="128"/>
        <v>1</v>
      </c>
      <c r="R268" s="1" t="b">
        <f t="shared" si="129"/>
        <v>1</v>
      </c>
      <c r="S268" s="1" t="b">
        <f t="shared" si="130"/>
        <v>1</v>
      </c>
      <c r="T268" s="1" t="b">
        <f t="shared" si="131"/>
        <v>1</v>
      </c>
      <c r="U268" s="1" t="b">
        <f t="shared" si="132"/>
        <v>1</v>
      </c>
      <c r="W268" s="316" t="s">
        <v>364</v>
      </c>
      <c r="X268" s="179" t="s">
        <v>2340</v>
      </c>
      <c r="Y268" s="179" t="s">
        <v>2453</v>
      </c>
      <c r="Z268" s="1" t="s">
        <v>3</v>
      </c>
      <c r="AA268" s="344" t="s">
        <v>1900</v>
      </c>
      <c r="AB268" s="315">
        <v>23673</v>
      </c>
      <c r="AC268" s="345">
        <v>8</v>
      </c>
      <c r="AD268" s="245" t="s">
        <v>1858</v>
      </c>
      <c r="AE268" s="179" t="s">
        <v>2643</v>
      </c>
      <c r="AF268" s="179" t="s">
        <v>2476</v>
      </c>
      <c r="AH268" s="159" t="b">
        <f t="shared" si="133"/>
        <v>1</v>
      </c>
      <c r="AI268" s="1" t="b">
        <f t="shared" si="134"/>
        <v>1</v>
      </c>
      <c r="AJ268" s="1" t="b">
        <f t="shared" si="135"/>
        <v>1</v>
      </c>
      <c r="AK268" s="1" t="b">
        <f t="shared" si="136"/>
        <v>1</v>
      </c>
      <c r="AL268" s="1" t="b">
        <f t="shared" si="137"/>
        <v>1</v>
      </c>
      <c r="AM268" s="1" t="b">
        <f t="shared" si="138"/>
        <v>1</v>
      </c>
      <c r="AN268" s="1" t="b">
        <f t="shared" si="139"/>
        <v>1</v>
      </c>
      <c r="AO268" s="1" t="b">
        <f t="shared" si="140"/>
        <v>1</v>
      </c>
      <c r="AP268" s="1" t="b">
        <f t="shared" si="141"/>
        <v>1</v>
      </c>
      <c r="AQ268" s="1" t="b">
        <f t="shared" si="142"/>
        <v>1</v>
      </c>
      <c r="AS268" s="316" t="s">
        <v>364</v>
      </c>
      <c r="AT268" s="179" t="s">
        <v>2340</v>
      </c>
      <c r="AU268" s="179" t="s">
        <v>2453</v>
      </c>
      <c r="AV268" s="1" t="s">
        <v>3</v>
      </c>
      <c r="AW268" s="344" t="s">
        <v>1900</v>
      </c>
      <c r="AX268" s="315">
        <v>23673</v>
      </c>
      <c r="AY268" s="345">
        <v>8</v>
      </c>
      <c r="AZ268" s="245" t="s">
        <v>1858</v>
      </c>
      <c r="BA268" s="179" t="s">
        <v>2643</v>
      </c>
      <c r="BB268" s="179" t="s">
        <v>2476</v>
      </c>
    </row>
    <row r="269" spans="1:54" ht="15.75">
      <c r="A269" s="316" t="s">
        <v>1093</v>
      </c>
      <c r="B269" s="108" t="s">
        <v>1869</v>
      </c>
      <c r="C269" s="108" t="s">
        <v>217</v>
      </c>
      <c r="D269" s="411" t="s">
        <v>3</v>
      </c>
      <c r="E269" s="344" t="s">
        <v>1900</v>
      </c>
      <c r="F269" s="315">
        <v>20900</v>
      </c>
      <c r="G269" s="345">
        <v>6</v>
      </c>
      <c r="H269" s="245" t="s">
        <v>1857</v>
      </c>
      <c r="I269" s="179" t="s">
        <v>2643</v>
      </c>
      <c r="J269" s="179" t="s">
        <v>2476</v>
      </c>
      <c r="K269" s="158">
        <v>269</v>
      </c>
      <c r="L269" s="1" t="b">
        <f t="shared" si="123"/>
        <v>1</v>
      </c>
      <c r="M269" s="1" t="b">
        <f t="shared" si="124"/>
        <v>1</v>
      </c>
      <c r="N269" s="1" t="b">
        <f t="shared" si="125"/>
        <v>1</v>
      </c>
      <c r="O269" s="1" t="b">
        <f t="shared" si="126"/>
        <v>1</v>
      </c>
      <c r="P269" s="1" t="b">
        <f t="shared" si="127"/>
        <v>1</v>
      </c>
      <c r="Q269" s="1" t="b">
        <f t="shared" si="128"/>
        <v>1</v>
      </c>
      <c r="R269" s="1" t="b">
        <f t="shared" si="129"/>
        <v>1</v>
      </c>
      <c r="S269" s="1" t="b">
        <f t="shared" si="130"/>
        <v>1</v>
      </c>
      <c r="T269" s="1" t="b">
        <f t="shared" si="131"/>
        <v>1</v>
      </c>
      <c r="U269" s="1" t="b">
        <f t="shared" si="132"/>
        <v>1</v>
      </c>
      <c r="W269" s="316" t="s">
        <v>1093</v>
      </c>
      <c r="X269" s="108" t="s">
        <v>1869</v>
      </c>
      <c r="Y269" s="108" t="s">
        <v>217</v>
      </c>
      <c r="Z269" s="411" t="s">
        <v>3</v>
      </c>
      <c r="AA269" s="344" t="s">
        <v>1900</v>
      </c>
      <c r="AB269" s="315">
        <v>20900</v>
      </c>
      <c r="AC269" s="345">
        <v>6</v>
      </c>
      <c r="AD269" s="245" t="s">
        <v>1857</v>
      </c>
      <c r="AE269" s="179" t="s">
        <v>2643</v>
      </c>
      <c r="AF269" s="179" t="s">
        <v>2476</v>
      </c>
      <c r="AH269" s="159" t="b">
        <f t="shared" si="133"/>
        <v>1</v>
      </c>
      <c r="AI269" s="1" t="b">
        <f t="shared" si="134"/>
        <v>1</v>
      </c>
      <c r="AJ269" s="1" t="b">
        <f t="shared" si="135"/>
        <v>1</v>
      </c>
      <c r="AK269" s="1" t="b">
        <f t="shared" si="136"/>
        <v>1</v>
      </c>
      <c r="AL269" s="1" t="b">
        <f t="shared" si="137"/>
        <v>1</v>
      </c>
      <c r="AM269" s="1" t="b">
        <f t="shared" si="138"/>
        <v>1</v>
      </c>
      <c r="AN269" s="1" t="b">
        <f t="shared" si="139"/>
        <v>1</v>
      </c>
      <c r="AO269" s="1" t="b">
        <f t="shared" si="140"/>
        <v>1</v>
      </c>
      <c r="AP269" s="1" t="b">
        <f t="shared" si="141"/>
        <v>1</v>
      </c>
      <c r="AQ269" s="1" t="b">
        <f t="shared" si="142"/>
        <v>1</v>
      </c>
      <c r="AS269" s="316" t="s">
        <v>1093</v>
      </c>
      <c r="AT269" s="108" t="s">
        <v>1869</v>
      </c>
      <c r="AU269" s="108" t="s">
        <v>217</v>
      </c>
      <c r="AV269" s="411" t="s">
        <v>3</v>
      </c>
      <c r="AW269" s="344" t="s">
        <v>1900</v>
      </c>
      <c r="AX269" s="315">
        <v>20900</v>
      </c>
      <c r="AY269" s="345">
        <v>6</v>
      </c>
      <c r="AZ269" s="245" t="s">
        <v>1857</v>
      </c>
      <c r="BA269" s="179" t="s">
        <v>2643</v>
      </c>
      <c r="BB269" s="179" t="s">
        <v>2476</v>
      </c>
    </row>
    <row r="270" spans="1:54" ht="15.75">
      <c r="A270" s="316" t="s">
        <v>508</v>
      </c>
      <c r="B270" s="109" t="s">
        <v>250</v>
      </c>
      <c r="C270" s="108" t="s">
        <v>2283</v>
      </c>
      <c r="D270" s="411" t="s">
        <v>10</v>
      </c>
      <c r="E270" s="344" t="s">
        <v>1900</v>
      </c>
      <c r="F270" s="315">
        <v>16894</v>
      </c>
      <c r="G270" s="345">
        <v>12</v>
      </c>
      <c r="H270" s="245" t="s">
        <v>1859</v>
      </c>
      <c r="I270" s="179" t="s">
        <v>2643</v>
      </c>
      <c r="J270" s="179" t="s">
        <v>2525</v>
      </c>
      <c r="K270" s="158">
        <v>270</v>
      </c>
      <c r="L270" s="1" t="b">
        <f t="shared" si="123"/>
        <v>1</v>
      </c>
      <c r="M270" s="1" t="b">
        <f t="shared" si="124"/>
        <v>1</v>
      </c>
      <c r="N270" s="1" t="b">
        <f t="shared" si="125"/>
        <v>1</v>
      </c>
      <c r="O270" s="1" t="b">
        <f t="shared" si="126"/>
        <v>1</v>
      </c>
      <c r="P270" s="1" t="b">
        <f t="shared" si="127"/>
        <v>1</v>
      </c>
      <c r="Q270" s="1" t="b">
        <f t="shared" si="128"/>
        <v>1</v>
      </c>
      <c r="R270" s="1" t="b">
        <f t="shared" si="129"/>
        <v>1</v>
      </c>
      <c r="S270" s="1" t="b">
        <f t="shared" si="130"/>
        <v>1</v>
      </c>
      <c r="T270" s="1" t="b">
        <f t="shared" si="131"/>
        <v>1</v>
      </c>
      <c r="U270" s="1" t="b">
        <f t="shared" si="132"/>
        <v>1</v>
      </c>
      <c r="W270" s="316" t="s">
        <v>508</v>
      </c>
      <c r="X270" s="109" t="s">
        <v>250</v>
      </c>
      <c r="Y270" s="108" t="s">
        <v>2283</v>
      </c>
      <c r="Z270" s="411" t="s">
        <v>10</v>
      </c>
      <c r="AA270" s="344" t="s">
        <v>1900</v>
      </c>
      <c r="AB270" s="315">
        <v>16894</v>
      </c>
      <c r="AC270" s="345">
        <v>12</v>
      </c>
      <c r="AD270" s="245" t="s">
        <v>1859</v>
      </c>
      <c r="AE270" s="179" t="s">
        <v>2643</v>
      </c>
      <c r="AF270" s="179" t="s">
        <v>2525</v>
      </c>
      <c r="AH270" s="159" t="b">
        <f t="shared" si="133"/>
        <v>1</v>
      </c>
      <c r="AI270" s="1" t="b">
        <f t="shared" si="134"/>
        <v>1</v>
      </c>
      <c r="AJ270" s="1" t="b">
        <f t="shared" si="135"/>
        <v>1</v>
      </c>
      <c r="AK270" s="1" t="b">
        <f t="shared" si="136"/>
        <v>1</v>
      </c>
      <c r="AL270" s="1" t="b">
        <f t="shared" si="137"/>
        <v>1</v>
      </c>
      <c r="AM270" s="1" t="b">
        <f t="shared" si="138"/>
        <v>1</v>
      </c>
      <c r="AN270" s="1" t="b">
        <f t="shared" si="139"/>
        <v>1</v>
      </c>
      <c r="AO270" s="1" t="b">
        <f t="shared" si="140"/>
        <v>1</v>
      </c>
      <c r="AP270" s="1" t="b">
        <f t="shared" si="141"/>
        <v>1</v>
      </c>
      <c r="AQ270" s="1" t="b">
        <f t="shared" si="142"/>
        <v>1</v>
      </c>
      <c r="AS270" s="316" t="s">
        <v>508</v>
      </c>
      <c r="AT270" s="109" t="s">
        <v>250</v>
      </c>
      <c r="AU270" s="108" t="s">
        <v>2283</v>
      </c>
      <c r="AV270" s="411" t="s">
        <v>10</v>
      </c>
      <c r="AW270" s="344" t="s">
        <v>1900</v>
      </c>
      <c r="AX270" s="315">
        <v>16894</v>
      </c>
      <c r="AY270" s="345">
        <v>12</v>
      </c>
      <c r="AZ270" s="245" t="s">
        <v>1859</v>
      </c>
      <c r="BA270" s="179" t="s">
        <v>2643</v>
      </c>
      <c r="BB270" s="179" t="s">
        <v>2525</v>
      </c>
    </row>
    <row r="271" spans="1:54" ht="15.75">
      <c r="A271" s="316" t="s">
        <v>97</v>
      </c>
      <c r="B271" s="106" t="s">
        <v>446</v>
      </c>
      <c r="C271" s="106" t="s">
        <v>2470</v>
      </c>
      <c r="D271" s="408" t="s">
        <v>3</v>
      </c>
      <c r="E271" s="344" t="s">
        <v>1900</v>
      </c>
      <c r="F271" s="315">
        <v>21351</v>
      </c>
      <c r="G271" s="345">
        <v>12</v>
      </c>
      <c r="H271" s="245" t="s">
        <v>1859</v>
      </c>
      <c r="I271" s="179" t="s">
        <v>2643</v>
      </c>
      <c r="J271" s="179" t="s">
        <v>2476</v>
      </c>
      <c r="K271" s="158">
        <v>271</v>
      </c>
      <c r="L271" s="1" t="b">
        <f t="shared" si="123"/>
        <v>1</v>
      </c>
      <c r="M271" s="1" t="b">
        <f t="shared" si="124"/>
        <v>1</v>
      </c>
      <c r="N271" s="1" t="b">
        <f t="shared" si="125"/>
        <v>1</v>
      </c>
      <c r="O271" s="1" t="b">
        <f t="shared" si="126"/>
        <v>1</v>
      </c>
      <c r="P271" s="1" t="b">
        <f t="shared" si="127"/>
        <v>1</v>
      </c>
      <c r="Q271" s="1" t="b">
        <f t="shared" si="128"/>
        <v>1</v>
      </c>
      <c r="R271" s="1" t="b">
        <f t="shared" si="129"/>
        <v>1</v>
      </c>
      <c r="S271" s="1" t="b">
        <f t="shared" si="130"/>
        <v>1</v>
      </c>
      <c r="T271" s="1" t="b">
        <f t="shared" si="131"/>
        <v>1</v>
      </c>
      <c r="U271" s="1" t="b">
        <f t="shared" si="132"/>
        <v>1</v>
      </c>
      <c r="W271" s="316" t="s">
        <v>97</v>
      </c>
      <c r="X271" s="106" t="s">
        <v>446</v>
      </c>
      <c r="Y271" s="106" t="s">
        <v>2470</v>
      </c>
      <c r="Z271" s="408" t="s">
        <v>3</v>
      </c>
      <c r="AA271" s="344" t="s">
        <v>1900</v>
      </c>
      <c r="AB271" s="315">
        <v>21351</v>
      </c>
      <c r="AC271" s="345">
        <v>12</v>
      </c>
      <c r="AD271" s="245" t="s">
        <v>1859</v>
      </c>
      <c r="AE271" s="179" t="s">
        <v>2643</v>
      </c>
      <c r="AF271" s="179" t="s">
        <v>2476</v>
      </c>
      <c r="AH271" s="159" t="b">
        <f t="shared" si="133"/>
        <v>1</v>
      </c>
      <c r="AI271" s="1" t="b">
        <f t="shared" si="134"/>
        <v>1</v>
      </c>
      <c r="AJ271" s="1" t="b">
        <f t="shared" si="135"/>
        <v>1</v>
      </c>
      <c r="AK271" s="1" t="b">
        <f t="shared" si="136"/>
        <v>1</v>
      </c>
      <c r="AL271" s="1" t="b">
        <f t="shared" si="137"/>
        <v>1</v>
      </c>
      <c r="AM271" s="1" t="b">
        <f t="shared" si="138"/>
        <v>1</v>
      </c>
      <c r="AN271" s="1" t="b">
        <f t="shared" si="139"/>
        <v>1</v>
      </c>
      <c r="AO271" s="1" t="b">
        <f t="shared" si="140"/>
        <v>1</v>
      </c>
      <c r="AP271" s="1" t="b">
        <f t="shared" si="141"/>
        <v>1</v>
      </c>
      <c r="AQ271" s="1" t="b">
        <f t="shared" si="142"/>
        <v>1</v>
      </c>
      <c r="AS271" s="316" t="s">
        <v>97</v>
      </c>
      <c r="AT271" s="106" t="s">
        <v>446</v>
      </c>
      <c r="AU271" s="106" t="s">
        <v>2470</v>
      </c>
      <c r="AV271" s="408" t="s">
        <v>3</v>
      </c>
      <c r="AW271" s="344" t="s">
        <v>1900</v>
      </c>
      <c r="AX271" s="315">
        <v>21351</v>
      </c>
      <c r="AY271" s="345">
        <v>12</v>
      </c>
      <c r="AZ271" s="245" t="s">
        <v>1859</v>
      </c>
      <c r="BA271" s="179" t="s">
        <v>2643</v>
      </c>
      <c r="BB271" s="179" t="s">
        <v>2476</v>
      </c>
    </row>
    <row r="272" spans="1:54" ht="15.75">
      <c r="A272" s="316" t="s">
        <v>901</v>
      </c>
      <c r="B272" s="106" t="s">
        <v>2284</v>
      </c>
      <c r="C272" s="105" t="s">
        <v>2285</v>
      </c>
      <c r="D272" s="291" t="s">
        <v>3</v>
      </c>
      <c r="E272" s="344" t="s">
        <v>1900</v>
      </c>
      <c r="F272" s="315">
        <v>17663</v>
      </c>
      <c r="G272" s="345">
        <v>12</v>
      </c>
      <c r="H272" s="245" t="s">
        <v>1859</v>
      </c>
      <c r="I272" s="179" t="s">
        <v>2643</v>
      </c>
      <c r="J272" s="179" t="s">
        <v>2525</v>
      </c>
      <c r="K272" s="158">
        <v>272</v>
      </c>
      <c r="L272" s="1" t="b">
        <f t="shared" si="123"/>
        <v>1</v>
      </c>
      <c r="M272" s="1" t="b">
        <f t="shared" si="124"/>
        <v>1</v>
      </c>
      <c r="N272" s="1" t="b">
        <f t="shared" si="125"/>
        <v>1</v>
      </c>
      <c r="O272" s="1" t="b">
        <f t="shared" si="126"/>
        <v>1</v>
      </c>
      <c r="P272" s="1" t="b">
        <f t="shared" si="127"/>
        <v>1</v>
      </c>
      <c r="Q272" s="1" t="b">
        <f t="shared" si="128"/>
        <v>1</v>
      </c>
      <c r="R272" s="1" t="b">
        <f t="shared" si="129"/>
        <v>1</v>
      </c>
      <c r="S272" s="1" t="b">
        <f t="shared" si="130"/>
        <v>1</v>
      </c>
      <c r="T272" s="1" t="b">
        <f t="shared" si="131"/>
        <v>1</v>
      </c>
      <c r="U272" s="1" t="b">
        <f t="shared" si="132"/>
        <v>1</v>
      </c>
      <c r="W272" s="316" t="s">
        <v>901</v>
      </c>
      <c r="X272" s="106" t="s">
        <v>2284</v>
      </c>
      <c r="Y272" s="105" t="s">
        <v>2285</v>
      </c>
      <c r="Z272" s="291" t="s">
        <v>3</v>
      </c>
      <c r="AA272" s="344" t="s">
        <v>1900</v>
      </c>
      <c r="AB272" s="315">
        <v>17663</v>
      </c>
      <c r="AC272" s="345">
        <v>12</v>
      </c>
      <c r="AD272" s="245" t="s">
        <v>1859</v>
      </c>
      <c r="AE272" s="179" t="s">
        <v>2643</v>
      </c>
      <c r="AF272" s="179" t="s">
        <v>2525</v>
      </c>
      <c r="AH272" s="159" t="b">
        <f t="shared" si="133"/>
        <v>1</v>
      </c>
      <c r="AI272" s="1" t="b">
        <f t="shared" si="134"/>
        <v>1</v>
      </c>
      <c r="AJ272" s="1" t="b">
        <f t="shared" si="135"/>
        <v>1</v>
      </c>
      <c r="AK272" s="1" t="b">
        <f t="shared" si="136"/>
        <v>1</v>
      </c>
      <c r="AL272" s="1" t="b">
        <f t="shared" si="137"/>
        <v>1</v>
      </c>
      <c r="AM272" s="1" t="b">
        <f t="shared" si="138"/>
        <v>1</v>
      </c>
      <c r="AN272" s="1" t="b">
        <f t="shared" si="139"/>
        <v>1</v>
      </c>
      <c r="AO272" s="1" t="b">
        <f t="shared" si="140"/>
        <v>1</v>
      </c>
      <c r="AP272" s="1" t="b">
        <f t="shared" si="141"/>
        <v>1</v>
      </c>
      <c r="AQ272" s="1" t="b">
        <f t="shared" si="142"/>
        <v>1</v>
      </c>
      <c r="AS272" s="316" t="s">
        <v>901</v>
      </c>
      <c r="AT272" s="106" t="s">
        <v>2284</v>
      </c>
      <c r="AU272" s="105" t="s">
        <v>2285</v>
      </c>
      <c r="AV272" s="291" t="s">
        <v>3</v>
      </c>
      <c r="AW272" s="344" t="s">
        <v>1900</v>
      </c>
      <c r="AX272" s="315">
        <v>17663</v>
      </c>
      <c r="AY272" s="345">
        <v>12</v>
      </c>
      <c r="AZ272" s="245" t="s">
        <v>1859</v>
      </c>
      <c r="BA272" s="179" t="s">
        <v>2643</v>
      </c>
      <c r="BB272" s="179" t="s">
        <v>2525</v>
      </c>
    </row>
    <row r="273" spans="1:54" ht="15.75">
      <c r="A273" s="316" t="s">
        <v>1690</v>
      </c>
      <c r="B273" s="180" t="s">
        <v>1848</v>
      </c>
      <c r="C273" s="180" t="s">
        <v>221</v>
      </c>
      <c r="D273" s="408" t="s">
        <v>3</v>
      </c>
      <c r="E273" s="344" t="s">
        <v>1900</v>
      </c>
      <c r="F273" s="315">
        <v>15300</v>
      </c>
      <c r="G273" s="345">
        <v>12</v>
      </c>
      <c r="H273" s="245" t="s">
        <v>1859</v>
      </c>
      <c r="I273" s="179" t="s">
        <v>2643</v>
      </c>
      <c r="J273" s="179" t="s">
        <v>2577</v>
      </c>
      <c r="K273" s="158">
        <v>273</v>
      </c>
      <c r="L273" s="1" t="b">
        <f t="shared" si="123"/>
        <v>1</v>
      </c>
      <c r="M273" s="1" t="b">
        <f t="shared" si="124"/>
        <v>1</v>
      </c>
      <c r="N273" s="1" t="b">
        <f t="shared" si="125"/>
        <v>1</v>
      </c>
      <c r="O273" s="1" t="b">
        <f t="shared" si="126"/>
        <v>1</v>
      </c>
      <c r="P273" s="1" t="b">
        <f t="shared" si="127"/>
        <v>1</v>
      </c>
      <c r="Q273" s="1" t="b">
        <f t="shared" si="128"/>
        <v>1</v>
      </c>
      <c r="R273" s="1" t="b">
        <f t="shared" si="129"/>
        <v>1</v>
      </c>
      <c r="S273" s="1" t="b">
        <f t="shared" si="130"/>
        <v>1</v>
      </c>
      <c r="T273" s="1" t="b">
        <f t="shared" si="131"/>
        <v>1</v>
      </c>
      <c r="U273" s="1" t="b">
        <f t="shared" si="132"/>
        <v>1</v>
      </c>
      <c r="W273" s="316" t="s">
        <v>1690</v>
      </c>
      <c r="X273" s="180" t="s">
        <v>1848</v>
      </c>
      <c r="Y273" s="180" t="s">
        <v>221</v>
      </c>
      <c r="Z273" s="408" t="s">
        <v>3</v>
      </c>
      <c r="AA273" s="344" t="s">
        <v>1900</v>
      </c>
      <c r="AB273" s="315">
        <v>15300</v>
      </c>
      <c r="AC273" s="345">
        <v>12</v>
      </c>
      <c r="AD273" s="245" t="s">
        <v>1859</v>
      </c>
      <c r="AE273" s="179" t="s">
        <v>2643</v>
      </c>
      <c r="AF273" s="179" t="s">
        <v>2577</v>
      </c>
      <c r="AH273" s="159" t="b">
        <f t="shared" si="133"/>
        <v>1</v>
      </c>
      <c r="AI273" s="1" t="b">
        <f t="shared" si="134"/>
        <v>1</v>
      </c>
      <c r="AJ273" s="1" t="b">
        <f t="shared" si="135"/>
        <v>1</v>
      </c>
      <c r="AK273" s="1" t="b">
        <f t="shared" si="136"/>
        <v>1</v>
      </c>
      <c r="AL273" s="1" t="b">
        <f t="shared" si="137"/>
        <v>1</v>
      </c>
      <c r="AM273" s="1" t="b">
        <f t="shared" si="138"/>
        <v>1</v>
      </c>
      <c r="AN273" s="1" t="b">
        <f t="shared" si="139"/>
        <v>1</v>
      </c>
      <c r="AO273" s="1" t="b">
        <f t="shared" si="140"/>
        <v>1</v>
      </c>
      <c r="AP273" s="1" t="b">
        <f t="shared" si="141"/>
        <v>1</v>
      </c>
      <c r="AQ273" s="1" t="b">
        <f t="shared" si="142"/>
        <v>1</v>
      </c>
      <c r="AS273" s="316" t="s">
        <v>1690</v>
      </c>
      <c r="AT273" s="180" t="s">
        <v>1848</v>
      </c>
      <c r="AU273" s="180" t="s">
        <v>221</v>
      </c>
      <c r="AV273" s="408" t="s">
        <v>3</v>
      </c>
      <c r="AW273" s="344" t="s">
        <v>1900</v>
      </c>
      <c r="AX273" s="315">
        <v>15300</v>
      </c>
      <c r="AY273" s="345">
        <v>12</v>
      </c>
      <c r="AZ273" s="245" t="s">
        <v>1859</v>
      </c>
      <c r="BA273" s="179" t="s">
        <v>2643</v>
      </c>
      <c r="BB273" s="179" t="s">
        <v>2577</v>
      </c>
    </row>
    <row r="274" spans="1:54" ht="15.75">
      <c r="A274" s="316" t="s">
        <v>1691</v>
      </c>
      <c r="B274" s="179" t="s">
        <v>1849</v>
      </c>
      <c r="C274" s="179" t="s">
        <v>1850</v>
      </c>
      <c r="D274" s="409" t="s">
        <v>3</v>
      </c>
      <c r="E274" s="344" t="s">
        <v>1900</v>
      </c>
      <c r="F274" s="315">
        <v>28815</v>
      </c>
      <c r="G274" s="345">
        <v>8</v>
      </c>
      <c r="H274" s="245" t="s">
        <v>1858</v>
      </c>
      <c r="I274" s="179" t="s">
        <v>2643</v>
      </c>
      <c r="J274" s="179" t="s">
        <v>2476</v>
      </c>
      <c r="K274" s="158">
        <v>274</v>
      </c>
      <c r="L274" s="1" t="b">
        <f t="shared" si="123"/>
        <v>1</v>
      </c>
      <c r="M274" s="1" t="b">
        <f t="shared" si="124"/>
        <v>1</v>
      </c>
      <c r="N274" s="1" t="b">
        <f t="shared" si="125"/>
        <v>1</v>
      </c>
      <c r="O274" s="1" t="b">
        <f t="shared" si="126"/>
        <v>1</v>
      </c>
      <c r="P274" s="1" t="b">
        <f t="shared" si="127"/>
        <v>1</v>
      </c>
      <c r="Q274" s="1" t="b">
        <f t="shared" si="128"/>
        <v>1</v>
      </c>
      <c r="R274" s="1" t="b">
        <f t="shared" si="129"/>
        <v>1</v>
      </c>
      <c r="S274" s="1" t="b">
        <f t="shared" si="130"/>
        <v>1</v>
      </c>
      <c r="T274" s="1" t="b">
        <f t="shared" si="131"/>
        <v>1</v>
      </c>
      <c r="U274" s="1" t="b">
        <f t="shared" si="132"/>
        <v>1</v>
      </c>
      <c r="W274" s="316" t="s">
        <v>1691</v>
      </c>
      <c r="X274" s="179" t="s">
        <v>1849</v>
      </c>
      <c r="Y274" s="179" t="s">
        <v>1850</v>
      </c>
      <c r="Z274" s="409" t="s">
        <v>3</v>
      </c>
      <c r="AA274" s="344" t="s">
        <v>1900</v>
      </c>
      <c r="AB274" s="315">
        <v>28815</v>
      </c>
      <c r="AC274" s="345">
        <v>8</v>
      </c>
      <c r="AD274" s="245" t="s">
        <v>1858</v>
      </c>
      <c r="AE274" s="179" t="s">
        <v>2643</v>
      </c>
      <c r="AF274" s="179" t="s">
        <v>2476</v>
      </c>
      <c r="AH274" s="159" t="b">
        <f t="shared" si="133"/>
        <v>1</v>
      </c>
      <c r="AI274" s="1" t="b">
        <f t="shared" si="134"/>
        <v>1</v>
      </c>
      <c r="AJ274" s="1" t="b">
        <f t="shared" si="135"/>
        <v>1</v>
      </c>
      <c r="AK274" s="1" t="b">
        <f t="shared" si="136"/>
        <v>1</v>
      </c>
      <c r="AL274" s="1" t="b">
        <f t="shared" si="137"/>
        <v>1</v>
      </c>
      <c r="AM274" s="1" t="b">
        <f t="shared" si="138"/>
        <v>1</v>
      </c>
      <c r="AN274" s="1" t="b">
        <f t="shared" si="139"/>
        <v>1</v>
      </c>
      <c r="AO274" s="1" t="b">
        <f t="shared" si="140"/>
        <v>1</v>
      </c>
      <c r="AP274" s="1" t="b">
        <f t="shared" si="141"/>
        <v>1</v>
      </c>
      <c r="AQ274" s="1" t="b">
        <f t="shared" si="142"/>
        <v>1</v>
      </c>
      <c r="AS274" s="316" t="s">
        <v>1691</v>
      </c>
      <c r="AT274" s="179" t="s">
        <v>1849</v>
      </c>
      <c r="AU274" s="179" t="s">
        <v>1850</v>
      </c>
      <c r="AV274" s="409" t="s">
        <v>3</v>
      </c>
      <c r="AW274" s="344" t="s">
        <v>1900</v>
      </c>
      <c r="AX274" s="315">
        <v>28815</v>
      </c>
      <c r="AY274" s="345">
        <v>8</v>
      </c>
      <c r="AZ274" s="245" t="s">
        <v>1858</v>
      </c>
      <c r="BA274" s="179" t="s">
        <v>2643</v>
      </c>
      <c r="BB274" s="179" t="s">
        <v>2476</v>
      </c>
    </row>
    <row r="275" spans="1:54" ht="15.75">
      <c r="A275" s="316" t="s">
        <v>905</v>
      </c>
      <c r="B275" s="179" t="s">
        <v>26</v>
      </c>
      <c r="C275" s="179" t="s">
        <v>1138</v>
      </c>
      <c r="D275" s="409" t="s">
        <v>3</v>
      </c>
      <c r="E275" s="344" t="s">
        <v>1900</v>
      </c>
      <c r="F275" s="315">
        <v>14046</v>
      </c>
      <c r="G275" s="345">
        <v>11</v>
      </c>
      <c r="H275" s="245" t="s">
        <v>1859</v>
      </c>
      <c r="I275" s="179" t="s">
        <v>2643</v>
      </c>
      <c r="J275" s="179" t="s">
        <v>2577</v>
      </c>
      <c r="K275" s="158">
        <v>275</v>
      </c>
      <c r="L275" s="1" t="b">
        <f t="shared" si="123"/>
        <v>1</v>
      </c>
      <c r="M275" s="1" t="b">
        <f t="shared" si="124"/>
        <v>1</v>
      </c>
      <c r="N275" s="1" t="b">
        <f t="shared" si="125"/>
        <v>1</v>
      </c>
      <c r="O275" s="1" t="b">
        <f t="shared" si="126"/>
        <v>1</v>
      </c>
      <c r="P275" s="1" t="b">
        <f t="shared" si="127"/>
        <v>1</v>
      </c>
      <c r="Q275" s="1" t="b">
        <f t="shared" si="128"/>
        <v>1</v>
      </c>
      <c r="R275" s="1" t="b">
        <f t="shared" si="129"/>
        <v>1</v>
      </c>
      <c r="S275" s="1" t="b">
        <f t="shared" si="130"/>
        <v>1</v>
      </c>
      <c r="T275" s="1" t="b">
        <f t="shared" si="131"/>
        <v>1</v>
      </c>
      <c r="U275" s="1" t="b">
        <f t="shared" si="132"/>
        <v>1</v>
      </c>
      <c r="W275" s="316" t="s">
        <v>905</v>
      </c>
      <c r="X275" s="179" t="s">
        <v>26</v>
      </c>
      <c r="Y275" s="179" t="s">
        <v>1138</v>
      </c>
      <c r="Z275" s="409" t="s">
        <v>3</v>
      </c>
      <c r="AA275" s="344" t="s">
        <v>1900</v>
      </c>
      <c r="AB275" s="315">
        <v>14046</v>
      </c>
      <c r="AC275" s="345">
        <v>11</v>
      </c>
      <c r="AD275" s="245" t="s">
        <v>1859</v>
      </c>
      <c r="AE275" s="179" t="s">
        <v>2643</v>
      </c>
      <c r="AF275" s="179" t="s">
        <v>2577</v>
      </c>
      <c r="AH275" s="159" t="b">
        <f t="shared" si="133"/>
        <v>1</v>
      </c>
      <c r="AI275" s="1" t="b">
        <f t="shared" si="134"/>
        <v>1</v>
      </c>
      <c r="AJ275" s="1" t="b">
        <f t="shared" si="135"/>
        <v>1</v>
      </c>
      <c r="AK275" s="1" t="b">
        <f t="shared" si="136"/>
        <v>1</v>
      </c>
      <c r="AL275" s="1" t="b">
        <f t="shared" si="137"/>
        <v>1</v>
      </c>
      <c r="AM275" s="1" t="b">
        <f t="shared" si="138"/>
        <v>1</v>
      </c>
      <c r="AN275" s="1" t="b">
        <f t="shared" si="139"/>
        <v>1</v>
      </c>
      <c r="AO275" s="1" t="b">
        <f t="shared" si="140"/>
        <v>1</v>
      </c>
      <c r="AP275" s="1" t="b">
        <f t="shared" si="141"/>
        <v>1</v>
      </c>
      <c r="AQ275" s="1" t="b">
        <f t="shared" si="142"/>
        <v>1</v>
      </c>
      <c r="AS275" s="316" t="s">
        <v>905</v>
      </c>
      <c r="AT275" s="179" t="s">
        <v>26</v>
      </c>
      <c r="AU275" s="179" t="s">
        <v>1138</v>
      </c>
      <c r="AV275" s="409" t="s">
        <v>3</v>
      </c>
      <c r="AW275" s="344" t="s">
        <v>1900</v>
      </c>
      <c r="AX275" s="315">
        <v>14046</v>
      </c>
      <c r="AY275" s="345">
        <v>11</v>
      </c>
      <c r="AZ275" s="245" t="s">
        <v>1859</v>
      </c>
      <c r="BA275" s="179" t="s">
        <v>2643</v>
      </c>
      <c r="BB275" s="179" t="s">
        <v>2577</v>
      </c>
    </row>
    <row r="276" spans="1:54" ht="15.75">
      <c r="A276" s="316" t="s">
        <v>909</v>
      </c>
      <c r="B276" s="108" t="s">
        <v>907</v>
      </c>
      <c r="C276" s="178" t="s">
        <v>910</v>
      </c>
      <c r="D276" s="409" t="s">
        <v>3</v>
      </c>
      <c r="E276" s="344" t="s">
        <v>1900</v>
      </c>
      <c r="F276" s="315">
        <v>16572</v>
      </c>
      <c r="G276" s="345">
        <v>12</v>
      </c>
      <c r="H276" s="245" t="s">
        <v>1859</v>
      </c>
      <c r="I276" s="179" t="s">
        <v>2643</v>
      </c>
      <c r="J276" s="179" t="s">
        <v>2525</v>
      </c>
      <c r="K276" s="158">
        <v>276</v>
      </c>
      <c r="L276" s="1" t="b">
        <f t="shared" si="123"/>
        <v>1</v>
      </c>
      <c r="M276" s="1" t="b">
        <f t="shared" si="124"/>
        <v>1</v>
      </c>
      <c r="N276" s="1" t="b">
        <f t="shared" si="125"/>
        <v>1</v>
      </c>
      <c r="O276" s="1" t="b">
        <f t="shared" si="126"/>
        <v>1</v>
      </c>
      <c r="P276" s="1" t="b">
        <f t="shared" si="127"/>
        <v>1</v>
      </c>
      <c r="Q276" s="1" t="b">
        <f t="shared" si="128"/>
        <v>1</v>
      </c>
      <c r="R276" s="1" t="b">
        <f t="shared" si="129"/>
        <v>1</v>
      </c>
      <c r="S276" s="1" t="b">
        <f t="shared" si="130"/>
        <v>1</v>
      </c>
      <c r="T276" s="1" t="b">
        <f t="shared" si="131"/>
        <v>1</v>
      </c>
      <c r="U276" s="1" t="b">
        <f t="shared" si="132"/>
        <v>1</v>
      </c>
      <c r="W276" s="316" t="s">
        <v>909</v>
      </c>
      <c r="X276" s="108" t="s">
        <v>907</v>
      </c>
      <c r="Y276" s="178" t="s">
        <v>910</v>
      </c>
      <c r="Z276" s="409" t="s">
        <v>3</v>
      </c>
      <c r="AA276" s="344" t="s">
        <v>1900</v>
      </c>
      <c r="AB276" s="315">
        <v>16572</v>
      </c>
      <c r="AC276" s="345">
        <v>12</v>
      </c>
      <c r="AD276" s="245" t="s">
        <v>1859</v>
      </c>
      <c r="AE276" s="179" t="s">
        <v>2643</v>
      </c>
      <c r="AF276" s="179" t="s">
        <v>2525</v>
      </c>
      <c r="AH276" s="159" t="b">
        <f t="shared" si="133"/>
        <v>1</v>
      </c>
      <c r="AI276" s="1" t="b">
        <f t="shared" si="134"/>
        <v>1</v>
      </c>
      <c r="AJ276" s="1" t="b">
        <f t="shared" si="135"/>
        <v>1</v>
      </c>
      <c r="AK276" s="1" t="b">
        <f t="shared" si="136"/>
        <v>1</v>
      </c>
      <c r="AL276" s="1" t="b">
        <f t="shared" si="137"/>
        <v>1</v>
      </c>
      <c r="AM276" s="1" t="b">
        <f t="shared" si="138"/>
        <v>1</v>
      </c>
      <c r="AN276" s="1" t="b">
        <f t="shared" si="139"/>
        <v>1</v>
      </c>
      <c r="AO276" s="1" t="b">
        <f t="shared" si="140"/>
        <v>1</v>
      </c>
      <c r="AP276" s="1" t="b">
        <f t="shared" si="141"/>
        <v>1</v>
      </c>
      <c r="AQ276" s="1" t="b">
        <f t="shared" si="142"/>
        <v>1</v>
      </c>
      <c r="AS276" s="316" t="s">
        <v>909</v>
      </c>
      <c r="AT276" s="108" t="s">
        <v>907</v>
      </c>
      <c r="AU276" s="178" t="s">
        <v>910</v>
      </c>
      <c r="AV276" s="409" t="s">
        <v>3</v>
      </c>
      <c r="AW276" s="344" t="s">
        <v>1900</v>
      </c>
      <c r="AX276" s="315">
        <v>16572</v>
      </c>
      <c r="AY276" s="345">
        <v>12</v>
      </c>
      <c r="AZ276" s="245" t="s">
        <v>1859</v>
      </c>
      <c r="BA276" s="179" t="s">
        <v>2643</v>
      </c>
      <c r="BB276" s="179" t="s">
        <v>2525</v>
      </c>
    </row>
    <row r="277" spans="1:54" ht="15.75">
      <c r="A277" s="316" t="s">
        <v>370</v>
      </c>
      <c r="B277" s="179" t="s">
        <v>2284</v>
      </c>
      <c r="C277" s="179" t="s">
        <v>2286</v>
      </c>
      <c r="D277" s="409" t="s">
        <v>10</v>
      </c>
      <c r="E277" s="344" t="s">
        <v>1900</v>
      </c>
      <c r="F277" s="315">
        <v>18561</v>
      </c>
      <c r="G277" s="345">
        <v>12</v>
      </c>
      <c r="H277" s="245" t="s">
        <v>1859</v>
      </c>
      <c r="I277" s="179" t="s">
        <v>2643</v>
      </c>
      <c r="J277" s="179" t="s">
        <v>2525</v>
      </c>
      <c r="K277" s="158">
        <v>277</v>
      </c>
      <c r="L277" s="1" t="b">
        <f t="shared" si="123"/>
        <v>1</v>
      </c>
      <c r="M277" s="1" t="b">
        <f t="shared" si="124"/>
        <v>1</v>
      </c>
      <c r="N277" s="1" t="b">
        <f t="shared" si="125"/>
        <v>1</v>
      </c>
      <c r="O277" s="1" t="b">
        <f t="shared" si="126"/>
        <v>1</v>
      </c>
      <c r="P277" s="1" t="b">
        <f t="shared" si="127"/>
        <v>1</v>
      </c>
      <c r="Q277" s="1" t="b">
        <f t="shared" si="128"/>
        <v>1</v>
      </c>
      <c r="R277" s="1" t="b">
        <f t="shared" si="129"/>
        <v>1</v>
      </c>
      <c r="S277" s="1" t="b">
        <f t="shared" si="130"/>
        <v>1</v>
      </c>
      <c r="T277" s="1" t="b">
        <f t="shared" si="131"/>
        <v>1</v>
      </c>
      <c r="U277" s="1" t="b">
        <f t="shared" si="132"/>
        <v>1</v>
      </c>
      <c r="W277" s="316" t="s">
        <v>370</v>
      </c>
      <c r="X277" s="179" t="s">
        <v>2284</v>
      </c>
      <c r="Y277" s="179" t="s">
        <v>2286</v>
      </c>
      <c r="Z277" s="409" t="s">
        <v>10</v>
      </c>
      <c r="AA277" s="344" t="s">
        <v>1900</v>
      </c>
      <c r="AB277" s="315">
        <v>18561</v>
      </c>
      <c r="AC277" s="345">
        <v>12</v>
      </c>
      <c r="AD277" s="245" t="s">
        <v>1859</v>
      </c>
      <c r="AE277" s="179" t="s">
        <v>2643</v>
      </c>
      <c r="AF277" s="179" t="s">
        <v>2525</v>
      </c>
      <c r="AH277" s="159" t="b">
        <f t="shared" si="133"/>
        <v>1</v>
      </c>
      <c r="AI277" s="1" t="b">
        <f t="shared" si="134"/>
        <v>1</v>
      </c>
      <c r="AJ277" s="1" t="b">
        <f t="shared" si="135"/>
        <v>1</v>
      </c>
      <c r="AK277" s="1" t="b">
        <f t="shared" si="136"/>
        <v>1</v>
      </c>
      <c r="AL277" s="1" t="b">
        <f t="shared" si="137"/>
        <v>1</v>
      </c>
      <c r="AM277" s="1" t="b">
        <f t="shared" si="138"/>
        <v>1</v>
      </c>
      <c r="AN277" s="1" t="b">
        <f t="shared" si="139"/>
        <v>1</v>
      </c>
      <c r="AO277" s="1" t="b">
        <f t="shared" si="140"/>
        <v>1</v>
      </c>
      <c r="AP277" s="1" t="b">
        <f t="shared" si="141"/>
        <v>1</v>
      </c>
      <c r="AQ277" s="1" t="b">
        <f t="shared" si="142"/>
        <v>1</v>
      </c>
      <c r="AS277" s="316" t="s">
        <v>370</v>
      </c>
      <c r="AT277" s="179" t="s">
        <v>2284</v>
      </c>
      <c r="AU277" s="179" t="s">
        <v>2286</v>
      </c>
      <c r="AV277" s="409" t="s">
        <v>10</v>
      </c>
      <c r="AW277" s="344" t="s">
        <v>1900</v>
      </c>
      <c r="AX277" s="315">
        <v>18561</v>
      </c>
      <c r="AY277" s="345">
        <v>12</v>
      </c>
      <c r="AZ277" s="245" t="s">
        <v>1859</v>
      </c>
      <c r="BA277" s="179" t="s">
        <v>2643</v>
      </c>
      <c r="BB277" s="179" t="s">
        <v>2525</v>
      </c>
    </row>
    <row r="278" spans="1:54" ht="15.75">
      <c r="A278" s="316" t="s">
        <v>514</v>
      </c>
      <c r="B278" s="180" t="s">
        <v>499</v>
      </c>
      <c r="C278" s="180" t="s">
        <v>2287</v>
      </c>
      <c r="D278" s="1" t="s">
        <v>3</v>
      </c>
      <c r="E278" s="344" t="s">
        <v>1900</v>
      </c>
      <c r="F278" s="315">
        <v>17849</v>
      </c>
      <c r="G278" s="345">
        <v>12</v>
      </c>
      <c r="H278" s="245" t="s">
        <v>1859</v>
      </c>
      <c r="I278" s="179" t="s">
        <v>2643</v>
      </c>
      <c r="J278" s="179" t="s">
        <v>2525</v>
      </c>
      <c r="K278" s="158">
        <v>278</v>
      </c>
      <c r="L278" s="1" t="b">
        <f t="shared" si="123"/>
        <v>1</v>
      </c>
      <c r="M278" s="1" t="b">
        <f t="shared" si="124"/>
        <v>1</v>
      </c>
      <c r="N278" s="1" t="b">
        <f t="shared" si="125"/>
        <v>1</v>
      </c>
      <c r="O278" s="1" t="b">
        <f t="shared" si="126"/>
        <v>1</v>
      </c>
      <c r="P278" s="1" t="b">
        <f t="shared" si="127"/>
        <v>1</v>
      </c>
      <c r="Q278" s="1" t="b">
        <f t="shared" si="128"/>
        <v>1</v>
      </c>
      <c r="R278" s="1" t="b">
        <f t="shared" si="129"/>
        <v>1</v>
      </c>
      <c r="S278" s="1" t="b">
        <f t="shared" si="130"/>
        <v>1</v>
      </c>
      <c r="T278" s="1" t="b">
        <f t="shared" si="131"/>
        <v>1</v>
      </c>
      <c r="U278" s="1" t="b">
        <f t="shared" si="132"/>
        <v>1</v>
      </c>
      <c r="W278" s="316" t="s">
        <v>514</v>
      </c>
      <c r="X278" s="180" t="s">
        <v>499</v>
      </c>
      <c r="Y278" s="180" t="s">
        <v>2287</v>
      </c>
      <c r="Z278" s="1" t="s">
        <v>3</v>
      </c>
      <c r="AA278" s="344" t="s">
        <v>1900</v>
      </c>
      <c r="AB278" s="315">
        <v>17849</v>
      </c>
      <c r="AC278" s="345">
        <v>12</v>
      </c>
      <c r="AD278" s="245" t="s">
        <v>1859</v>
      </c>
      <c r="AE278" s="179" t="s">
        <v>2643</v>
      </c>
      <c r="AF278" s="179" t="s">
        <v>2525</v>
      </c>
      <c r="AH278" s="159" t="b">
        <f t="shared" si="133"/>
        <v>1</v>
      </c>
      <c r="AI278" s="1" t="b">
        <f t="shared" si="134"/>
        <v>1</v>
      </c>
      <c r="AJ278" s="1" t="b">
        <f t="shared" si="135"/>
        <v>1</v>
      </c>
      <c r="AK278" s="1" t="b">
        <f t="shared" si="136"/>
        <v>1</v>
      </c>
      <c r="AL278" s="1" t="b">
        <f t="shared" si="137"/>
        <v>1</v>
      </c>
      <c r="AM278" s="1" t="b">
        <f t="shared" si="138"/>
        <v>1</v>
      </c>
      <c r="AN278" s="1" t="b">
        <f t="shared" si="139"/>
        <v>1</v>
      </c>
      <c r="AO278" s="1" t="b">
        <f t="shared" si="140"/>
        <v>1</v>
      </c>
      <c r="AP278" s="1" t="b">
        <f t="shared" si="141"/>
        <v>1</v>
      </c>
      <c r="AQ278" s="1" t="b">
        <f t="shared" si="142"/>
        <v>1</v>
      </c>
      <c r="AS278" s="316" t="s">
        <v>514</v>
      </c>
      <c r="AT278" s="180" t="s">
        <v>499</v>
      </c>
      <c r="AU278" s="180" t="s">
        <v>2287</v>
      </c>
      <c r="AV278" s="1" t="s">
        <v>3</v>
      </c>
      <c r="AW278" s="344" t="s">
        <v>1900</v>
      </c>
      <c r="AX278" s="315">
        <v>17849</v>
      </c>
      <c r="AY278" s="345">
        <v>12</v>
      </c>
      <c r="AZ278" s="245" t="s">
        <v>1859</v>
      </c>
      <c r="BA278" s="179" t="s">
        <v>2643</v>
      </c>
      <c r="BB278" s="179" t="s">
        <v>2525</v>
      </c>
    </row>
    <row r="279" spans="1:54" ht="15.75">
      <c r="A279" s="316" t="s">
        <v>627</v>
      </c>
      <c r="B279" s="106" t="s">
        <v>499</v>
      </c>
      <c r="C279" s="106" t="s">
        <v>2288</v>
      </c>
      <c r="D279" s="291" t="s">
        <v>10</v>
      </c>
      <c r="E279" s="344" t="s">
        <v>1900</v>
      </c>
      <c r="F279" s="315">
        <v>19555</v>
      </c>
      <c r="G279" s="345">
        <v>12</v>
      </c>
      <c r="H279" s="245" t="s">
        <v>1859</v>
      </c>
      <c r="I279" s="179" t="s">
        <v>2643</v>
      </c>
      <c r="J279" s="179" t="s">
        <v>2476</v>
      </c>
      <c r="K279" s="158">
        <v>279</v>
      </c>
      <c r="L279" s="1" t="b">
        <f t="shared" si="123"/>
        <v>1</v>
      </c>
      <c r="M279" s="1" t="b">
        <f t="shared" si="124"/>
        <v>1</v>
      </c>
      <c r="N279" s="1" t="b">
        <f t="shared" si="125"/>
        <v>1</v>
      </c>
      <c r="O279" s="1" t="b">
        <f t="shared" si="126"/>
        <v>1</v>
      </c>
      <c r="P279" s="1" t="b">
        <f t="shared" si="127"/>
        <v>1</v>
      </c>
      <c r="Q279" s="1" t="b">
        <f t="shared" si="128"/>
        <v>1</v>
      </c>
      <c r="R279" s="1" t="b">
        <f t="shared" si="129"/>
        <v>1</v>
      </c>
      <c r="S279" s="1" t="b">
        <f t="shared" si="130"/>
        <v>1</v>
      </c>
      <c r="T279" s="1" t="b">
        <f t="shared" si="131"/>
        <v>1</v>
      </c>
      <c r="U279" s="1" t="b">
        <f t="shared" si="132"/>
        <v>1</v>
      </c>
      <c r="W279" s="316" t="s">
        <v>627</v>
      </c>
      <c r="X279" s="106" t="s">
        <v>499</v>
      </c>
      <c r="Y279" s="106" t="s">
        <v>2288</v>
      </c>
      <c r="Z279" s="291" t="s">
        <v>10</v>
      </c>
      <c r="AA279" s="344" t="s">
        <v>1900</v>
      </c>
      <c r="AB279" s="315">
        <v>19555</v>
      </c>
      <c r="AC279" s="345">
        <v>12</v>
      </c>
      <c r="AD279" s="245" t="s">
        <v>1859</v>
      </c>
      <c r="AE279" s="179" t="s">
        <v>2643</v>
      </c>
      <c r="AF279" s="179" t="s">
        <v>2476</v>
      </c>
      <c r="AH279" s="159" t="b">
        <f t="shared" si="133"/>
        <v>1</v>
      </c>
      <c r="AI279" s="1" t="b">
        <f t="shared" si="134"/>
        <v>1</v>
      </c>
      <c r="AJ279" s="1" t="b">
        <f t="shared" si="135"/>
        <v>1</v>
      </c>
      <c r="AK279" s="1" t="b">
        <f t="shared" si="136"/>
        <v>1</v>
      </c>
      <c r="AL279" s="1" t="b">
        <f t="shared" si="137"/>
        <v>1</v>
      </c>
      <c r="AM279" s="1" t="b">
        <f t="shared" si="138"/>
        <v>1</v>
      </c>
      <c r="AN279" s="1" t="b">
        <f t="shared" si="139"/>
        <v>1</v>
      </c>
      <c r="AO279" s="1" t="b">
        <f t="shared" si="140"/>
        <v>1</v>
      </c>
      <c r="AP279" s="1" t="b">
        <f t="shared" si="141"/>
        <v>1</v>
      </c>
      <c r="AQ279" s="1" t="b">
        <f t="shared" si="142"/>
        <v>1</v>
      </c>
      <c r="AS279" s="316" t="s">
        <v>627</v>
      </c>
      <c r="AT279" s="106" t="s">
        <v>499</v>
      </c>
      <c r="AU279" s="106" t="s">
        <v>2288</v>
      </c>
      <c r="AV279" s="291" t="s">
        <v>10</v>
      </c>
      <c r="AW279" s="344" t="s">
        <v>1900</v>
      </c>
      <c r="AX279" s="315">
        <v>19555</v>
      </c>
      <c r="AY279" s="345">
        <v>12</v>
      </c>
      <c r="AZ279" s="245" t="s">
        <v>1859</v>
      </c>
      <c r="BA279" s="179" t="s">
        <v>2643</v>
      </c>
      <c r="BB279" s="179" t="s">
        <v>2476</v>
      </c>
    </row>
    <row r="280" spans="1:54" ht="15.75">
      <c r="A280" s="316" t="s">
        <v>913</v>
      </c>
      <c r="B280" s="179" t="s">
        <v>259</v>
      </c>
      <c r="C280" s="179" t="s">
        <v>914</v>
      </c>
      <c r="D280" s="1" t="s">
        <v>10</v>
      </c>
      <c r="E280" s="344" t="s">
        <v>1900</v>
      </c>
      <c r="F280" s="315">
        <v>26932</v>
      </c>
      <c r="G280" s="345">
        <v>3</v>
      </c>
      <c r="H280" s="245" t="s">
        <v>2062</v>
      </c>
      <c r="I280" s="179" t="s">
        <v>2643</v>
      </c>
      <c r="J280" s="179" t="s">
        <v>2476</v>
      </c>
      <c r="K280" s="158">
        <v>280</v>
      </c>
      <c r="L280" s="1" t="b">
        <f t="shared" si="123"/>
        <v>1</v>
      </c>
      <c r="M280" s="1" t="b">
        <f t="shared" si="124"/>
        <v>1</v>
      </c>
      <c r="N280" s="1" t="b">
        <f t="shared" si="125"/>
        <v>1</v>
      </c>
      <c r="O280" s="1" t="b">
        <f t="shared" si="126"/>
        <v>1</v>
      </c>
      <c r="P280" s="1" t="b">
        <f t="shared" si="127"/>
        <v>1</v>
      </c>
      <c r="Q280" s="1" t="b">
        <f t="shared" si="128"/>
        <v>1</v>
      </c>
      <c r="R280" s="1" t="b">
        <f t="shared" si="129"/>
        <v>1</v>
      </c>
      <c r="S280" s="1" t="b">
        <f t="shared" si="130"/>
        <v>1</v>
      </c>
      <c r="T280" s="1" t="b">
        <f t="shared" si="131"/>
        <v>1</v>
      </c>
      <c r="U280" s="1" t="b">
        <f t="shared" si="132"/>
        <v>1</v>
      </c>
      <c r="W280" s="316" t="s">
        <v>913</v>
      </c>
      <c r="X280" s="179" t="s">
        <v>259</v>
      </c>
      <c r="Y280" s="179" t="s">
        <v>914</v>
      </c>
      <c r="Z280" s="1" t="s">
        <v>10</v>
      </c>
      <c r="AA280" s="344" t="s">
        <v>1900</v>
      </c>
      <c r="AB280" s="315">
        <v>26932</v>
      </c>
      <c r="AC280" s="345">
        <v>3</v>
      </c>
      <c r="AD280" s="245" t="s">
        <v>2062</v>
      </c>
      <c r="AE280" s="179" t="s">
        <v>2643</v>
      </c>
      <c r="AF280" s="179" t="s">
        <v>2476</v>
      </c>
      <c r="AH280" s="159" t="b">
        <f t="shared" si="133"/>
        <v>1</v>
      </c>
      <c r="AI280" s="1" t="b">
        <f t="shared" si="134"/>
        <v>1</v>
      </c>
      <c r="AJ280" s="1" t="b">
        <f t="shared" si="135"/>
        <v>1</v>
      </c>
      <c r="AK280" s="1" t="b">
        <f t="shared" si="136"/>
        <v>1</v>
      </c>
      <c r="AL280" s="1" t="b">
        <f t="shared" si="137"/>
        <v>1</v>
      </c>
      <c r="AM280" s="1" t="b">
        <f t="shared" si="138"/>
        <v>1</v>
      </c>
      <c r="AN280" s="1" t="b">
        <f t="shared" si="139"/>
        <v>1</v>
      </c>
      <c r="AO280" s="1" t="b">
        <f t="shared" si="140"/>
        <v>1</v>
      </c>
      <c r="AP280" s="1" t="b">
        <f t="shared" si="141"/>
        <v>1</v>
      </c>
      <c r="AQ280" s="1" t="b">
        <f t="shared" si="142"/>
        <v>1</v>
      </c>
      <c r="AS280" s="316" t="s">
        <v>913</v>
      </c>
      <c r="AT280" s="179" t="s">
        <v>259</v>
      </c>
      <c r="AU280" s="179" t="s">
        <v>914</v>
      </c>
      <c r="AV280" s="1" t="s">
        <v>10</v>
      </c>
      <c r="AW280" s="344" t="s">
        <v>1900</v>
      </c>
      <c r="AX280" s="315">
        <v>26932</v>
      </c>
      <c r="AY280" s="345">
        <v>3</v>
      </c>
      <c r="AZ280" s="245" t="s">
        <v>2062</v>
      </c>
      <c r="BA280" s="179" t="s">
        <v>2643</v>
      </c>
      <c r="BB280" s="179" t="s">
        <v>2476</v>
      </c>
    </row>
    <row r="281" spans="1:54" ht="15.75">
      <c r="A281" s="316" t="s">
        <v>915</v>
      </c>
      <c r="B281" s="106" t="s">
        <v>259</v>
      </c>
      <c r="C281" s="106" t="s">
        <v>916</v>
      </c>
      <c r="D281" s="291" t="s">
        <v>3</v>
      </c>
      <c r="E281" s="344" t="s">
        <v>1900</v>
      </c>
      <c r="F281" s="315">
        <v>25549</v>
      </c>
      <c r="G281" s="345">
        <v>11</v>
      </c>
      <c r="H281" s="245" t="s">
        <v>1859</v>
      </c>
      <c r="I281" s="179" t="s">
        <v>2643</v>
      </c>
      <c r="J281" s="179" t="s">
        <v>2476</v>
      </c>
      <c r="K281" s="158">
        <v>281</v>
      </c>
      <c r="L281" s="1" t="b">
        <f t="shared" si="123"/>
        <v>1</v>
      </c>
      <c r="M281" s="1" t="b">
        <f t="shared" si="124"/>
        <v>1</v>
      </c>
      <c r="N281" s="1" t="b">
        <f t="shared" si="125"/>
        <v>1</v>
      </c>
      <c r="O281" s="1" t="b">
        <f t="shared" si="126"/>
        <v>1</v>
      </c>
      <c r="P281" s="1" t="b">
        <f t="shared" si="127"/>
        <v>1</v>
      </c>
      <c r="Q281" s="1" t="b">
        <f t="shared" si="128"/>
        <v>1</v>
      </c>
      <c r="R281" s="1" t="b">
        <f t="shared" si="129"/>
        <v>1</v>
      </c>
      <c r="S281" s="1" t="b">
        <f t="shared" si="130"/>
        <v>1</v>
      </c>
      <c r="T281" s="1" t="b">
        <f t="shared" si="131"/>
        <v>1</v>
      </c>
      <c r="U281" s="1" t="b">
        <f t="shared" si="132"/>
        <v>1</v>
      </c>
      <c r="W281" s="316" t="s">
        <v>915</v>
      </c>
      <c r="X281" s="106" t="s">
        <v>259</v>
      </c>
      <c r="Y281" s="106" t="s">
        <v>916</v>
      </c>
      <c r="Z281" s="291" t="s">
        <v>3</v>
      </c>
      <c r="AA281" s="344" t="s">
        <v>1900</v>
      </c>
      <c r="AB281" s="315">
        <v>25549</v>
      </c>
      <c r="AC281" s="345">
        <v>11</v>
      </c>
      <c r="AD281" s="245" t="s">
        <v>1859</v>
      </c>
      <c r="AE281" s="179" t="s">
        <v>2643</v>
      </c>
      <c r="AF281" s="179" t="s">
        <v>2476</v>
      </c>
      <c r="AH281" s="159" t="b">
        <f t="shared" si="133"/>
        <v>1</v>
      </c>
      <c r="AI281" s="1" t="b">
        <f t="shared" si="134"/>
        <v>1</v>
      </c>
      <c r="AJ281" s="1" t="b">
        <f t="shared" si="135"/>
        <v>1</v>
      </c>
      <c r="AK281" s="1" t="b">
        <f t="shared" si="136"/>
        <v>1</v>
      </c>
      <c r="AL281" s="1" t="b">
        <f t="shared" si="137"/>
        <v>1</v>
      </c>
      <c r="AM281" s="1" t="b">
        <f t="shared" si="138"/>
        <v>1</v>
      </c>
      <c r="AN281" s="1" t="b">
        <f t="shared" si="139"/>
        <v>1</v>
      </c>
      <c r="AO281" s="1" t="b">
        <f t="shared" si="140"/>
        <v>1</v>
      </c>
      <c r="AP281" s="1" t="b">
        <f t="shared" si="141"/>
        <v>1</v>
      </c>
      <c r="AQ281" s="1" t="b">
        <f t="shared" si="142"/>
        <v>1</v>
      </c>
      <c r="AS281" s="316" t="s">
        <v>915</v>
      </c>
      <c r="AT281" s="106" t="s">
        <v>259</v>
      </c>
      <c r="AU281" s="106" t="s">
        <v>916</v>
      </c>
      <c r="AV281" s="291" t="s">
        <v>3</v>
      </c>
      <c r="AW281" s="344" t="s">
        <v>1900</v>
      </c>
      <c r="AX281" s="315">
        <v>25549</v>
      </c>
      <c r="AY281" s="345">
        <v>11</v>
      </c>
      <c r="AZ281" s="245" t="s">
        <v>1859</v>
      </c>
      <c r="BA281" s="179" t="s">
        <v>2643</v>
      </c>
      <c r="BB281" s="179" t="s">
        <v>2476</v>
      </c>
    </row>
    <row r="282" spans="1:54" ht="15.75">
      <c r="A282" s="316" t="s">
        <v>925</v>
      </c>
      <c r="B282" s="106" t="s">
        <v>926</v>
      </c>
      <c r="C282" s="106" t="s">
        <v>421</v>
      </c>
      <c r="D282" s="291" t="s">
        <v>10</v>
      </c>
      <c r="E282" s="344" t="s">
        <v>1900</v>
      </c>
      <c r="F282" s="315">
        <v>17840</v>
      </c>
      <c r="G282" s="345">
        <v>9</v>
      </c>
      <c r="H282" s="245" t="s">
        <v>1858</v>
      </c>
      <c r="I282" s="179" t="s">
        <v>2643</v>
      </c>
      <c r="J282" s="179" t="s">
        <v>2525</v>
      </c>
      <c r="K282" s="158">
        <v>282</v>
      </c>
      <c r="L282" s="1" t="b">
        <f t="shared" si="123"/>
        <v>1</v>
      </c>
      <c r="M282" s="1" t="b">
        <f t="shared" si="124"/>
        <v>1</v>
      </c>
      <c r="N282" s="1" t="b">
        <f t="shared" si="125"/>
        <v>1</v>
      </c>
      <c r="O282" s="1" t="b">
        <f t="shared" si="126"/>
        <v>1</v>
      </c>
      <c r="P282" s="1" t="b">
        <f t="shared" si="127"/>
        <v>1</v>
      </c>
      <c r="Q282" s="1" t="b">
        <f t="shared" si="128"/>
        <v>1</v>
      </c>
      <c r="R282" s="1" t="b">
        <f t="shared" si="129"/>
        <v>1</v>
      </c>
      <c r="S282" s="1" t="b">
        <f t="shared" si="130"/>
        <v>1</v>
      </c>
      <c r="T282" s="1" t="b">
        <f t="shared" si="131"/>
        <v>1</v>
      </c>
      <c r="U282" s="1" t="b">
        <f t="shared" si="132"/>
        <v>1</v>
      </c>
      <c r="W282" s="316" t="s">
        <v>925</v>
      </c>
      <c r="X282" s="106" t="s">
        <v>926</v>
      </c>
      <c r="Y282" s="106" t="s">
        <v>421</v>
      </c>
      <c r="Z282" s="291" t="s">
        <v>10</v>
      </c>
      <c r="AA282" s="344" t="s">
        <v>1900</v>
      </c>
      <c r="AB282" s="315">
        <v>17840</v>
      </c>
      <c r="AC282" s="345">
        <v>9</v>
      </c>
      <c r="AD282" s="245" t="s">
        <v>1858</v>
      </c>
      <c r="AE282" s="179" t="s">
        <v>2643</v>
      </c>
      <c r="AF282" s="179" t="s">
        <v>2525</v>
      </c>
      <c r="AH282" s="159" t="b">
        <f t="shared" si="133"/>
        <v>1</v>
      </c>
      <c r="AI282" s="1" t="b">
        <f t="shared" si="134"/>
        <v>1</v>
      </c>
      <c r="AJ282" s="1" t="b">
        <f t="shared" si="135"/>
        <v>1</v>
      </c>
      <c r="AK282" s="1" t="b">
        <f t="shared" si="136"/>
        <v>1</v>
      </c>
      <c r="AL282" s="1" t="b">
        <f t="shared" si="137"/>
        <v>1</v>
      </c>
      <c r="AM282" s="1" t="b">
        <f t="shared" si="138"/>
        <v>1</v>
      </c>
      <c r="AN282" s="1" t="b">
        <f t="shared" si="139"/>
        <v>1</v>
      </c>
      <c r="AO282" s="1" t="b">
        <f t="shared" si="140"/>
        <v>1</v>
      </c>
      <c r="AP282" s="1" t="b">
        <f t="shared" si="141"/>
        <v>1</v>
      </c>
      <c r="AQ282" s="1" t="b">
        <f t="shared" si="142"/>
        <v>1</v>
      </c>
      <c r="AS282" s="316" t="s">
        <v>925</v>
      </c>
      <c r="AT282" s="106" t="s">
        <v>926</v>
      </c>
      <c r="AU282" s="106" t="s">
        <v>421</v>
      </c>
      <c r="AV282" s="291" t="s">
        <v>10</v>
      </c>
      <c r="AW282" s="344" t="s">
        <v>1900</v>
      </c>
      <c r="AX282" s="315">
        <v>17840</v>
      </c>
      <c r="AY282" s="345">
        <v>9</v>
      </c>
      <c r="AZ282" s="245" t="s">
        <v>1858</v>
      </c>
      <c r="BA282" s="179" t="s">
        <v>2643</v>
      </c>
      <c r="BB282" s="179" t="s">
        <v>2525</v>
      </c>
    </row>
    <row r="283" spans="1:54" ht="15.75">
      <c r="A283" s="316" t="s">
        <v>927</v>
      </c>
      <c r="B283" s="108" t="s">
        <v>755</v>
      </c>
      <c r="C283" s="108" t="s">
        <v>928</v>
      </c>
      <c r="D283" s="411" t="s">
        <v>3</v>
      </c>
      <c r="E283" s="344" t="s">
        <v>1900</v>
      </c>
      <c r="F283" s="315">
        <v>16891</v>
      </c>
      <c r="G283" s="345">
        <v>8</v>
      </c>
      <c r="H283" s="245" t="s">
        <v>1858</v>
      </c>
      <c r="I283" s="179" t="s">
        <v>2643</v>
      </c>
      <c r="J283" s="179" t="s">
        <v>2525</v>
      </c>
      <c r="K283" s="158">
        <v>283</v>
      </c>
      <c r="L283" s="1" t="b">
        <f t="shared" si="123"/>
        <v>1</v>
      </c>
      <c r="M283" s="1" t="b">
        <f t="shared" si="124"/>
        <v>1</v>
      </c>
      <c r="N283" s="1" t="b">
        <f t="shared" si="125"/>
        <v>1</v>
      </c>
      <c r="O283" s="1" t="b">
        <f t="shared" si="126"/>
        <v>1</v>
      </c>
      <c r="P283" s="1" t="b">
        <f t="shared" si="127"/>
        <v>1</v>
      </c>
      <c r="Q283" s="1" t="b">
        <f t="shared" si="128"/>
        <v>1</v>
      </c>
      <c r="R283" s="1" t="b">
        <f t="shared" si="129"/>
        <v>1</v>
      </c>
      <c r="S283" s="1" t="b">
        <f t="shared" si="130"/>
        <v>1</v>
      </c>
      <c r="T283" s="1" t="b">
        <f t="shared" si="131"/>
        <v>1</v>
      </c>
      <c r="U283" s="1" t="b">
        <f t="shared" si="132"/>
        <v>1</v>
      </c>
      <c r="W283" s="316" t="s">
        <v>927</v>
      </c>
      <c r="X283" s="108" t="s">
        <v>755</v>
      </c>
      <c r="Y283" s="108" t="s">
        <v>928</v>
      </c>
      <c r="Z283" s="411" t="s">
        <v>3</v>
      </c>
      <c r="AA283" s="344" t="s">
        <v>1900</v>
      </c>
      <c r="AB283" s="315">
        <v>16891</v>
      </c>
      <c r="AC283" s="345">
        <v>8</v>
      </c>
      <c r="AD283" s="245" t="s">
        <v>1858</v>
      </c>
      <c r="AE283" s="179" t="s">
        <v>2643</v>
      </c>
      <c r="AF283" s="179" t="s">
        <v>2525</v>
      </c>
      <c r="AH283" s="159" t="b">
        <f t="shared" si="133"/>
        <v>1</v>
      </c>
      <c r="AI283" s="1" t="b">
        <f t="shared" si="134"/>
        <v>1</v>
      </c>
      <c r="AJ283" s="1" t="b">
        <f t="shared" si="135"/>
        <v>1</v>
      </c>
      <c r="AK283" s="1" t="b">
        <f t="shared" si="136"/>
        <v>1</v>
      </c>
      <c r="AL283" s="1" t="b">
        <f t="shared" si="137"/>
        <v>1</v>
      </c>
      <c r="AM283" s="1" t="b">
        <f t="shared" si="138"/>
        <v>1</v>
      </c>
      <c r="AN283" s="1" t="b">
        <f t="shared" si="139"/>
        <v>1</v>
      </c>
      <c r="AO283" s="1" t="b">
        <f t="shared" si="140"/>
        <v>1</v>
      </c>
      <c r="AP283" s="1" t="b">
        <f t="shared" si="141"/>
        <v>1</v>
      </c>
      <c r="AQ283" s="1" t="b">
        <f t="shared" si="142"/>
        <v>1</v>
      </c>
      <c r="AS283" s="316" t="s">
        <v>927</v>
      </c>
      <c r="AT283" s="108" t="s">
        <v>755</v>
      </c>
      <c r="AU283" s="108" t="s">
        <v>928</v>
      </c>
      <c r="AV283" s="411" t="s">
        <v>3</v>
      </c>
      <c r="AW283" s="344" t="s">
        <v>1900</v>
      </c>
      <c r="AX283" s="315">
        <v>16891</v>
      </c>
      <c r="AY283" s="345">
        <v>8</v>
      </c>
      <c r="AZ283" s="245" t="s">
        <v>1858</v>
      </c>
      <c r="BA283" s="179" t="s">
        <v>2643</v>
      </c>
      <c r="BB283" s="179" t="s">
        <v>2525</v>
      </c>
    </row>
    <row r="284" spans="1:54" ht="15.75">
      <c r="A284" s="316" t="s">
        <v>1133</v>
      </c>
      <c r="B284" s="108" t="s">
        <v>1081</v>
      </c>
      <c r="C284" s="108" t="s">
        <v>2454</v>
      </c>
      <c r="D284" s="410" t="s">
        <v>3</v>
      </c>
      <c r="E284" s="344" t="s">
        <v>1900</v>
      </c>
      <c r="F284" s="315">
        <v>16973</v>
      </c>
      <c r="G284" s="345">
        <v>1</v>
      </c>
      <c r="H284" s="245" t="s">
        <v>2062</v>
      </c>
      <c r="I284" s="179" t="s">
        <v>2643</v>
      </c>
      <c r="J284" s="179" t="s">
        <v>2525</v>
      </c>
      <c r="K284" s="158">
        <v>284</v>
      </c>
      <c r="L284" s="1" t="b">
        <f t="shared" si="123"/>
        <v>1</v>
      </c>
      <c r="M284" s="1" t="b">
        <f t="shared" si="124"/>
        <v>1</v>
      </c>
      <c r="N284" s="1" t="b">
        <f t="shared" si="125"/>
        <v>1</v>
      </c>
      <c r="O284" s="1" t="b">
        <f t="shared" si="126"/>
        <v>1</v>
      </c>
      <c r="P284" s="1" t="b">
        <f t="shared" si="127"/>
        <v>1</v>
      </c>
      <c r="Q284" s="1" t="b">
        <f t="shared" si="128"/>
        <v>1</v>
      </c>
      <c r="R284" s="1" t="b">
        <f t="shared" si="129"/>
        <v>1</v>
      </c>
      <c r="S284" s="1" t="b">
        <f t="shared" si="130"/>
        <v>1</v>
      </c>
      <c r="T284" s="1" t="b">
        <f t="shared" si="131"/>
        <v>1</v>
      </c>
      <c r="U284" s="1" t="b">
        <f t="shared" si="132"/>
        <v>1</v>
      </c>
      <c r="W284" s="316" t="s">
        <v>1133</v>
      </c>
      <c r="X284" s="108" t="s">
        <v>1081</v>
      </c>
      <c r="Y284" s="108" t="s">
        <v>2454</v>
      </c>
      <c r="Z284" s="410" t="s">
        <v>3</v>
      </c>
      <c r="AA284" s="344" t="s">
        <v>1900</v>
      </c>
      <c r="AB284" s="315">
        <v>16973</v>
      </c>
      <c r="AC284" s="345">
        <v>1</v>
      </c>
      <c r="AD284" s="245" t="s">
        <v>2062</v>
      </c>
      <c r="AE284" s="179" t="s">
        <v>2643</v>
      </c>
      <c r="AF284" s="179" t="s">
        <v>2525</v>
      </c>
      <c r="AH284" s="159" t="b">
        <f t="shared" si="133"/>
        <v>1</v>
      </c>
      <c r="AI284" s="1" t="b">
        <f t="shared" si="134"/>
        <v>1</v>
      </c>
      <c r="AJ284" s="1" t="b">
        <f t="shared" si="135"/>
        <v>1</v>
      </c>
      <c r="AK284" s="1" t="b">
        <f t="shared" si="136"/>
        <v>1</v>
      </c>
      <c r="AL284" s="1" t="b">
        <f t="shared" si="137"/>
        <v>1</v>
      </c>
      <c r="AM284" s="1" t="b">
        <f t="shared" si="138"/>
        <v>1</v>
      </c>
      <c r="AN284" s="1" t="b">
        <f t="shared" si="139"/>
        <v>1</v>
      </c>
      <c r="AO284" s="1" t="b">
        <f t="shared" si="140"/>
        <v>1</v>
      </c>
      <c r="AP284" s="1" t="b">
        <f t="shared" si="141"/>
        <v>1</v>
      </c>
      <c r="AQ284" s="1" t="b">
        <f t="shared" si="142"/>
        <v>1</v>
      </c>
      <c r="AS284" s="316" t="s">
        <v>1133</v>
      </c>
      <c r="AT284" s="108" t="s">
        <v>1081</v>
      </c>
      <c r="AU284" s="108" t="s">
        <v>2454</v>
      </c>
      <c r="AV284" s="410" t="s">
        <v>3</v>
      </c>
      <c r="AW284" s="344" t="s">
        <v>1900</v>
      </c>
      <c r="AX284" s="315">
        <v>16973</v>
      </c>
      <c r="AY284" s="345">
        <v>1</v>
      </c>
      <c r="AZ284" s="245" t="s">
        <v>2062</v>
      </c>
      <c r="BA284" s="179" t="s">
        <v>2643</v>
      </c>
      <c r="BB284" s="179" t="s">
        <v>2525</v>
      </c>
    </row>
    <row r="285" spans="1:54" ht="15.75">
      <c r="A285" s="316" t="s">
        <v>1134</v>
      </c>
      <c r="B285" s="108" t="s">
        <v>1870</v>
      </c>
      <c r="C285" s="108" t="s">
        <v>1871</v>
      </c>
      <c r="D285" s="410" t="s">
        <v>10</v>
      </c>
      <c r="E285" s="344" t="s">
        <v>1900</v>
      </c>
      <c r="F285" s="315">
        <v>22219</v>
      </c>
      <c r="G285" s="345">
        <v>1</v>
      </c>
      <c r="H285" s="245" t="s">
        <v>2062</v>
      </c>
      <c r="I285" s="179" t="s">
        <v>2643</v>
      </c>
      <c r="J285" s="179" t="s">
        <v>2476</v>
      </c>
      <c r="K285" s="158">
        <v>285</v>
      </c>
      <c r="L285" s="1" t="b">
        <f t="shared" si="123"/>
        <v>1</v>
      </c>
      <c r="M285" s="1" t="b">
        <f t="shared" si="124"/>
        <v>1</v>
      </c>
      <c r="N285" s="1" t="b">
        <f t="shared" si="125"/>
        <v>1</v>
      </c>
      <c r="O285" s="1" t="b">
        <f t="shared" si="126"/>
        <v>1</v>
      </c>
      <c r="P285" s="1" t="b">
        <f t="shared" si="127"/>
        <v>1</v>
      </c>
      <c r="Q285" s="1" t="b">
        <f t="shared" si="128"/>
        <v>1</v>
      </c>
      <c r="R285" s="1" t="b">
        <f t="shared" si="129"/>
        <v>1</v>
      </c>
      <c r="S285" s="1" t="b">
        <f t="shared" si="130"/>
        <v>1</v>
      </c>
      <c r="T285" s="1" t="b">
        <f t="shared" si="131"/>
        <v>1</v>
      </c>
      <c r="U285" s="1" t="b">
        <f t="shared" si="132"/>
        <v>1</v>
      </c>
      <c r="W285" s="316" t="s">
        <v>1134</v>
      </c>
      <c r="X285" s="108" t="s">
        <v>1870</v>
      </c>
      <c r="Y285" s="108" t="s">
        <v>1871</v>
      </c>
      <c r="Z285" s="410" t="s">
        <v>10</v>
      </c>
      <c r="AA285" s="344" t="s">
        <v>1900</v>
      </c>
      <c r="AB285" s="315">
        <v>22219</v>
      </c>
      <c r="AC285" s="345">
        <v>1</v>
      </c>
      <c r="AD285" s="245" t="s">
        <v>2062</v>
      </c>
      <c r="AE285" s="179" t="s">
        <v>2643</v>
      </c>
      <c r="AF285" s="179" t="s">
        <v>2476</v>
      </c>
      <c r="AH285" s="159" t="b">
        <f t="shared" si="133"/>
        <v>1</v>
      </c>
      <c r="AI285" s="1" t="b">
        <f t="shared" si="134"/>
        <v>1</v>
      </c>
      <c r="AJ285" s="1" t="b">
        <f t="shared" si="135"/>
        <v>1</v>
      </c>
      <c r="AK285" s="1" t="b">
        <f t="shared" si="136"/>
        <v>1</v>
      </c>
      <c r="AL285" s="1" t="b">
        <f t="shared" si="137"/>
        <v>1</v>
      </c>
      <c r="AM285" s="1" t="b">
        <f t="shared" si="138"/>
        <v>1</v>
      </c>
      <c r="AN285" s="1" t="b">
        <f t="shared" si="139"/>
        <v>1</v>
      </c>
      <c r="AO285" s="1" t="b">
        <f t="shared" si="140"/>
        <v>1</v>
      </c>
      <c r="AP285" s="1" t="b">
        <f t="shared" si="141"/>
        <v>1</v>
      </c>
      <c r="AQ285" s="1" t="b">
        <f t="shared" si="142"/>
        <v>1</v>
      </c>
      <c r="AS285" s="316" t="s">
        <v>1134</v>
      </c>
      <c r="AT285" s="108" t="s">
        <v>1870</v>
      </c>
      <c r="AU285" s="108" t="s">
        <v>1871</v>
      </c>
      <c r="AV285" s="410" t="s">
        <v>10</v>
      </c>
      <c r="AW285" s="344" t="s">
        <v>1900</v>
      </c>
      <c r="AX285" s="315">
        <v>22219</v>
      </c>
      <c r="AY285" s="345">
        <v>1</v>
      </c>
      <c r="AZ285" s="245" t="s">
        <v>2062</v>
      </c>
      <c r="BA285" s="179" t="s">
        <v>2643</v>
      </c>
      <c r="BB285" s="179" t="s">
        <v>2476</v>
      </c>
    </row>
    <row r="286" spans="1:54" ht="15.75">
      <c r="A286" s="316" t="s">
        <v>1137</v>
      </c>
      <c r="B286" s="179" t="s">
        <v>2296</v>
      </c>
      <c r="C286" s="179" t="s">
        <v>319</v>
      </c>
      <c r="D286" s="409" t="s">
        <v>3</v>
      </c>
      <c r="E286" s="344" t="s">
        <v>1900</v>
      </c>
      <c r="F286" s="315">
        <v>14732</v>
      </c>
      <c r="G286" s="345">
        <v>12</v>
      </c>
      <c r="H286" s="245" t="s">
        <v>1859</v>
      </c>
      <c r="I286" s="179" t="s">
        <v>2643</v>
      </c>
      <c r="J286" s="179" t="s">
        <v>2577</v>
      </c>
      <c r="K286" s="158">
        <v>286</v>
      </c>
      <c r="L286" s="1" t="b">
        <f t="shared" si="123"/>
        <v>1</v>
      </c>
      <c r="M286" s="1" t="b">
        <f t="shared" si="124"/>
        <v>1</v>
      </c>
      <c r="N286" s="1" t="b">
        <f t="shared" si="125"/>
        <v>1</v>
      </c>
      <c r="O286" s="1" t="b">
        <f t="shared" si="126"/>
        <v>1</v>
      </c>
      <c r="P286" s="1" t="b">
        <f t="shared" si="127"/>
        <v>1</v>
      </c>
      <c r="Q286" s="1" t="b">
        <f t="shared" si="128"/>
        <v>1</v>
      </c>
      <c r="R286" s="1" t="b">
        <f t="shared" si="129"/>
        <v>1</v>
      </c>
      <c r="S286" s="1" t="b">
        <f t="shared" si="130"/>
        <v>1</v>
      </c>
      <c r="T286" s="1" t="b">
        <f t="shared" si="131"/>
        <v>1</v>
      </c>
      <c r="U286" s="1" t="b">
        <f t="shared" si="132"/>
        <v>1</v>
      </c>
      <c r="W286" s="316" t="s">
        <v>1137</v>
      </c>
      <c r="X286" s="179" t="s">
        <v>2296</v>
      </c>
      <c r="Y286" s="179" t="s">
        <v>319</v>
      </c>
      <c r="Z286" s="409" t="s">
        <v>3</v>
      </c>
      <c r="AA286" s="344" t="s">
        <v>1900</v>
      </c>
      <c r="AB286" s="315">
        <v>14732</v>
      </c>
      <c r="AC286" s="345">
        <v>12</v>
      </c>
      <c r="AD286" s="245" t="s">
        <v>1859</v>
      </c>
      <c r="AE286" s="179" t="s">
        <v>2643</v>
      </c>
      <c r="AF286" s="179" t="s">
        <v>2577</v>
      </c>
      <c r="AH286" s="159" t="b">
        <f t="shared" si="133"/>
        <v>1</v>
      </c>
      <c r="AI286" s="1" t="b">
        <f t="shared" si="134"/>
        <v>1</v>
      </c>
      <c r="AJ286" s="1" t="b">
        <f t="shared" si="135"/>
        <v>1</v>
      </c>
      <c r="AK286" s="1" t="b">
        <f t="shared" si="136"/>
        <v>1</v>
      </c>
      <c r="AL286" s="1" t="b">
        <f t="shared" si="137"/>
        <v>1</v>
      </c>
      <c r="AM286" s="1" t="b">
        <f t="shared" si="138"/>
        <v>1</v>
      </c>
      <c r="AN286" s="1" t="b">
        <f t="shared" si="139"/>
        <v>1</v>
      </c>
      <c r="AO286" s="1" t="b">
        <f t="shared" si="140"/>
        <v>1</v>
      </c>
      <c r="AP286" s="1" t="b">
        <f t="shared" si="141"/>
        <v>1</v>
      </c>
      <c r="AQ286" s="1" t="b">
        <f t="shared" si="142"/>
        <v>1</v>
      </c>
      <c r="AS286" s="316" t="s">
        <v>1137</v>
      </c>
      <c r="AT286" s="179" t="s">
        <v>2296</v>
      </c>
      <c r="AU286" s="179" t="s">
        <v>319</v>
      </c>
      <c r="AV286" s="409" t="s">
        <v>3</v>
      </c>
      <c r="AW286" s="344" t="s">
        <v>1900</v>
      </c>
      <c r="AX286" s="315">
        <v>14732</v>
      </c>
      <c r="AY286" s="345">
        <v>12</v>
      </c>
      <c r="AZ286" s="245" t="s">
        <v>1859</v>
      </c>
      <c r="BA286" s="179" t="s">
        <v>2643</v>
      </c>
      <c r="BB286" s="179" t="s">
        <v>2577</v>
      </c>
    </row>
    <row r="287" spans="1:54" ht="15.75">
      <c r="A287" s="316" t="s">
        <v>930</v>
      </c>
      <c r="B287" s="108" t="s">
        <v>2492</v>
      </c>
      <c r="C287" s="108" t="s">
        <v>2493</v>
      </c>
      <c r="D287" s="409" t="s">
        <v>3</v>
      </c>
      <c r="E287" s="344" t="s">
        <v>1900</v>
      </c>
      <c r="F287" s="315">
        <v>11835</v>
      </c>
      <c r="G287" s="345">
        <v>12</v>
      </c>
      <c r="H287" s="245" t="s">
        <v>1859</v>
      </c>
      <c r="I287" s="179" t="s">
        <v>2644</v>
      </c>
      <c r="J287" s="179" t="s">
        <v>2577</v>
      </c>
      <c r="K287" s="158">
        <v>287</v>
      </c>
      <c r="L287" s="1" t="b">
        <f t="shared" si="123"/>
        <v>1</v>
      </c>
      <c r="M287" s="1" t="b">
        <f t="shared" si="124"/>
        <v>1</v>
      </c>
      <c r="N287" s="1" t="b">
        <f t="shared" si="125"/>
        <v>1</v>
      </c>
      <c r="O287" s="1" t="b">
        <f t="shared" si="126"/>
        <v>1</v>
      </c>
      <c r="P287" s="1" t="b">
        <f t="shared" si="127"/>
        <v>1</v>
      </c>
      <c r="Q287" s="1" t="b">
        <f t="shared" si="128"/>
        <v>1</v>
      </c>
      <c r="R287" s="1" t="b">
        <f t="shared" si="129"/>
        <v>1</v>
      </c>
      <c r="S287" s="1" t="b">
        <f t="shared" si="130"/>
        <v>1</v>
      </c>
      <c r="T287" s="1" t="b">
        <f t="shared" si="131"/>
        <v>1</v>
      </c>
      <c r="U287" s="1" t="b">
        <f t="shared" si="132"/>
        <v>1</v>
      </c>
      <c r="W287" s="316" t="s">
        <v>930</v>
      </c>
      <c r="X287" s="108" t="s">
        <v>2492</v>
      </c>
      <c r="Y287" s="108" t="s">
        <v>2493</v>
      </c>
      <c r="Z287" s="409" t="s">
        <v>3</v>
      </c>
      <c r="AA287" s="344" t="s">
        <v>1900</v>
      </c>
      <c r="AB287" s="315">
        <v>11835</v>
      </c>
      <c r="AC287" s="345">
        <v>12</v>
      </c>
      <c r="AD287" s="245" t="s">
        <v>1859</v>
      </c>
      <c r="AE287" s="179" t="s">
        <v>2644</v>
      </c>
      <c r="AF287" s="179" t="s">
        <v>2577</v>
      </c>
      <c r="AH287" s="159" t="b">
        <f t="shared" si="133"/>
        <v>1</v>
      </c>
      <c r="AI287" s="1" t="b">
        <f t="shared" si="134"/>
        <v>1</v>
      </c>
      <c r="AJ287" s="1" t="b">
        <f t="shared" si="135"/>
        <v>1</v>
      </c>
      <c r="AK287" s="1" t="b">
        <f t="shared" si="136"/>
        <v>1</v>
      </c>
      <c r="AL287" s="1" t="b">
        <f t="shared" si="137"/>
        <v>1</v>
      </c>
      <c r="AM287" s="1" t="b">
        <f t="shared" si="138"/>
        <v>1</v>
      </c>
      <c r="AN287" s="1" t="b">
        <f t="shared" si="139"/>
        <v>1</v>
      </c>
      <c r="AO287" s="1" t="b">
        <f t="shared" si="140"/>
        <v>1</v>
      </c>
      <c r="AP287" s="1" t="b">
        <f t="shared" si="141"/>
        <v>1</v>
      </c>
      <c r="AQ287" s="1" t="b">
        <f t="shared" si="142"/>
        <v>1</v>
      </c>
      <c r="AS287" s="316" t="s">
        <v>930</v>
      </c>
      <c r="AT287" s="108" t="s">
        <v>2492</v>
      </c>
      <c r="AU287" s="108" t="s">
        <v>2493</v>
      </c>
      <c r="AV287" s="409" t="s">
        <v>3</v>
      </c>
      <c r="AW287" s="344" t="s">
        <v>1900</v>
      </c>
      <c r="AX287" s="315">
        <v>11835</v>
      </c>
      <c r="AY287" s="345">
        <v>12</v>
      </c>
      <c r="AZ287" s="245" t="s">
        <v>1859</v>
      </c>
      <c r="BA287" s="179" t="s">
        <v>2644</v>
      </c>
      <c r="BB287" s="179" t="s">
        <v>2577</v>
      </c>
    </row>
    <row r="288" spans="1:54" ht="15.75">
      <c r="A288" s="316" t="s">
        <v>274</v>
      </c>
      <c r="B288" s="108" t="s">
        <v>1722</v>
      </c>
      <c r="C288" s="108" t="s">
        <v>2494</v>
      </c>
      <c r="D288" s="409" t="s">
        <v>3</v>
      </c>
      <c r="E288" s="344" t="s">
        <v>1900</v>
      </c>
      <c r="F288" s="315">
        <v>11225</v>
      </c>
      <c r="G288" s="345">
        <v>12</v>
      </c>
      <c r="H288" s="245" t="s">
        <v>1859</v>
      </c>
      <c r="I288" s="179" t="s">
        <v>2644</v>
      </c>
      <c r="J288" s="179" t="s">
        <v>2577</v>
      </c>
      <c r="K288" s="158">
        <v>288</v>
      </c>
      <c r="L288" s="1" t="b">
        <f t="shared" si="123"/>
        <v>1</v>
      </c>
      <c r="M288" s="1" t="b">
        <f t="shared" si="124"/>
        <v>1</v>
      </c>
      <c r="N288" s="1" t="b">
        <f t="shared" si="125"/>
        <v>1</v>
      </c>
      <c r="O288" s="1" t="b">
        <f t="shared" si="126"/>
        <v>1</v>
      </c>
      <c r="P288" s="1" t="b">
        <f t="shared" si="127"/>
        <v>1</v>
      </c>
      <c r="Q288" s="1" t="b">
        <f t="shared" si="128"/>
        <v>1</v>
      </c>
      <c r="R288" s="1" t="b">
        <f t="shared" si="129"/>
        <v>1</v>
      </c>
      <c r="S288" s="1" t="b">
        <f t="shared" si="130"/>
        <v>1</v>
      </c>
      <c r="T288" s="1" t="b">
        <f t="shared" si="131"/>
        <v>1</v>
      </c>
      <c r="U288" s="1" t="b">
        <f t="shared" si="132"/>
        <v>1</v>
      </c>
      <c r="W288" s="316" t="s">
        <v>274</v>
      </c>
      <c r="X288" s="108" t="s">
        <v>1722</v>
      </c>
      <c r="Y288" s="108" t="s">
        <v>2494</v>
      </c>
      <c r="Z288" s="409" t="s">
        <v>3</v>
      </c>
      <c r="AA288" s="344" t="s">
        <v>1900</v>
      </c>
      <c r="AB288" s="315">
        <v>11225</v>
      </c>
      <c r="AC288" s="345">
        <v>12</v>
      </c>
      <c r="AD288" s="245" t="s">
        <v>1859</v>
      </c>
      <c r="AE288" s="179" t="s">
        <v>2644</v>
      </c>
      <c r="AF288" s="179" t="s">
        <v>2577</v>
      </c>
      <c r="AH288" s="159" t="b">
        <f t="shared" si="133"/>
        <v>1</v>
      </c>
      <c r="AI288" s="1" t="b">
        <f t="shared" si="134"/>
        <v>1</v>
      </c>
      <c r="AJ288" s="1" t="b">
        <f t="shared" si="135"/>
        <v>1</v>
      </c>
      <c r="AK288" s="1" t="b">
        <f t="shared" si="136"/>
        <v>1</v>
      </c>
      <c r="AL288" s="1" t="b">
        <f t="shared" si="137"/>
        <v>1</v>
      </c>
      <c r="AM288" s="1" t="b">
        <f t="shared" si="138"/>
        <v>1</v>
      </c>
      <c r="AN288" s="1" t="b">
        <f t="shared" si="139"/>
        <v>1</v>
      </c>
      <c r="AO288" s="1" t="b">
        <f t="shared" si="140"/>
        <v>1</v>
      </c>
      <c r="AP288" s="1" t="b">
        <f t="shared" si="141"/>
        <v>1</v>
      </c>
      <c r="AQ288" s="1" t="b">
        <f t="shared" si="142"/>
        <v>1</v>
      </c>
      <c r="AS288" s="316" t="s">
        <v>274</v>
      </c>
      <c r="AT288" s="108" t="s">
        <v>1722</v>
      </c>
      <c r="AU288" s="108" t="s">
        <v>2494</v>
      </c>
      <c r="AV288" s="409" t="s">
        <v>3</v>
      </c>
      <c r="AW288" s="344" t="s">
        <v>1900</v>
      </c>
      <c r="AX288" s="315">
        <v>11225</v>
      </c>
      <c r="AY288" s="345">
        <v>12</v>
      </c>
      <c r="AZ288" s="245" t="s">
        <v>1859</v>
      </c>
      <c r="BA288" s="179" t="s">
        <v>2644</v>
      </c>
      <c r="BB288" s="179" t="s">
        <v>2577</v>
      </c>
    </row>
    <row r="289" spans="1:54" ht="15.75">
      <c r="A289" s="316" t="s">
        <v>1163</v>
      </c>
      <c r="B289" s="108" t="s">
        <v>2495</v>
      </c>
      <c r="C289" s="108" t="s">
        <v>2496</v>
      </c>
      <c r="D289" s="1" t="s">
        <v>10</v>
      </c>
      <c r="E289" s="344" t="s">
        <v>1900</v>
      </c>
      <c r="F289" s="315">
        <v>23484</v>
      </c>
      <c r="G289" s="345">
        <v>9</v>
      </c>
      <c r="H289" s="245" t="s">
        <v>1858</v>
      </c>
      <c r="I289" s="179" t="s">
        <v>2643</v>
      </c>
      <c r="J289" s="179" t="s">
        <v>2476</v>
      </c>
      <c r="K289" s="158">
        <v>289</v>
      </c>
      <c r="L289" s="1" t="b">
        <f t="shared" si="123"/>
        <v>1</v>
      </c>
      <c r="M289" s="1" t="b">
        <f t="shared" si="124"/>
        <v>1</v>
      </c>
      <c r="N289" s="1" t="b">
        <f t="shared" si="125"/>
        <v>1</v>
      </c>
      <c r="O289" s="1" t="b">
        <f t="shared" si="126"/>
        <v>1</v>
      </c>
      <c r="P289" s="1" t="b">
        <f t="shared" si="127"/>
        <v>1</v>
      </c>
      <c r="Q289" s="1" t="b">
        <f t="shared" si="128"/>
        <v>1</v>
      </c>
      <c r="R289" s="1" t="b">
        <f t="shared" si="129"/>
        <v>1</v>
      </c>
      <c r="S289" s="1" t="b">
        <f t="shared" si="130"/>
        <v>1</v>
      </c>
      <c r="T289" s="1" t="b">
        <f t="shared" si="131"/>
        <v>1</v>
      </c>
      <c r="U289" s="1" t="b">
        <f t="shared" si="132"/>
        <v>1</v>
      </c>
      <c r="W289" s="316" t="s">
        <v>1163</v>
      </c>
      <c r="X289" s="108" t="s">
        <v>2495</v>
      </c>
      <c r="Y289" s="108" t="s">
        <v>2496</v>
      </c>
      <c r="Z289" s="1" t="s">
        <v>10</v>
      </c>
      <c r="AA289" s="344" t="s">
        <v>1900</v>
      </c>
      <c r="AB289" s="315">
        <v>23484</v>
      </c>
      <c r="AC289" s="345">
        <v>9</v>
      </c>
      <c r="AD289" s="245" t="s">
        <v>1858</v>
      </c>
      <c r="AE289" s="179" t="s">
        <v>2643</v>
      </c>
      <c r="AF289" s="179" t="s">
        <v>2476</v>
      </c>
      <c r="AH289" s="159" t="b">
        <f t="shared" si="133"/>
        <v>1</v>
      </c>
      <c r="AI289" s="1" t="b">
        <f t="shared" si="134"/>
        <v>1</v>
      </c>
      <c r="AJ289" s="1" t="b">
        <f t="shared" si="135"/>
        <v>1</v>
      </c>
      <c r="AK289" s="1" t="b">
        <f t="shared" si="136"/>
        <v>1</v>
      </c>
      <c r="AL289" s="1" t="b">
        <f t="shared" si="137"/>
        <v>1</v>
      </c>
      <c r="AM289" s="1" t="b">
        <f t="shared" si="138"/>
        <v>1</v>
      </c>
      <c r="AN289" s="1" t="b">
        <f t="shared" si="139"/>
        <v>1</v>
      </c>
      <c r="AO289" s="1" t="b">
        <f t="shared" si="140"/>
        <v>1</v>
      </c>
      <c r="AP289" s="1" t="b">
        <f t="shared" si="141"/>
        <v>1</v>
      </c>
      <c r="AQ289" s="1" t="b">
        <f t="shared" si="142"/>
        <v>1</v>
      </c>
      <c r="AS289" s="316" t="s">
        <v>1163</v>
      </c>
      <c r="AT289" s="108" t="s">
        <v>2495</v>
      </c>
      <c r="AU289" s="108" t="s">
        <v>2496</v>
      </c>
      <c r="AV289" s="1" t="s">
        <v>10</v>
      </c>
      <c r="AW289" s="344" t="s">
        <v>1900</v>
      </c>
      <c r="AX289" s="315">
        <v>23484</v>
      </c>
      <c r="AY289" s="345">
        <v>9</v>
      </c>
      <c r="AZ289" s="245" t="s">
        <v>1858</v>
      </c>
      <c r="BA289" s="179" t="s">
        <v>2643</v>
      </c>
      <c r="BB289" s="179" t="s">
        <v>2476</v>
      </c>
    </row>
    <row r="290" spans="1:54" ht="15.75">
      <c r="A290" s="316" t="s">
        <v>1167</v>
      </c>
      <c r="B290" s="179" t="s">
        <v>23</v>
      </c>
      <c r="C290" s="179" t="s">
        <v>2526</v>
      </c>
      <c r="D290" s="1" t="s">
        <v>10</v>
      </c>
      <c r="E290" s="344" t="s">
        <v>1900</v>
      </c>
      <c r="F290" s="315">
        <v>23817</v>
      </c>
      <c r="G290" s="345">
        <v>12</v>
      </c>
      <c r="H290" s="245" t="s">
        <v>1859</v>
      </c>
      <c r="I290" s="179" t="s">
        <v>2643</v>
      </c>
      <c r="J290" s="179" t="s">
        <v>2476</v>
      </c>
      <c r="K290" s="158">
        <v>290</v>
      </c>
      <c r="L290" s="1" t="b">
        <f t="shared" si="123"/>
        <v>1</v>
      </c>
      <c r="M290" s="1" t="b">
        <f t="shared" si="124"/>
        <v>1</v>
      </c>
      <c r="N290" s="1" t="b">
        <f t="shared" si="125"/>
        <v>1</v>
      </c>
      <c r="O290" s="1" t="b">
        <f t="shared" si="126"/>
        <v>1</v>
      </c>
      <c r="P290" s="1" t="b">
        <f t="shared" si="127"/>
        <v>1</v>
      </c>
      <c r="Q290" s="1" t="b">
        <f t="shared" si="128"/>
        <v>1</v>
      </c>
      <c r="R290" s="1" t="b">
        <f t="shared" si="129"/>
        <v>1</v>
      </c>
      <c r="S290" s="1" t="b">
        <f t="shared" si="130"/>
        <v>1</v>
      </c>
      <c r="T290" s="1" t="b">
        <f t="shared" si="131"/>
        <v>1</v>
      </c>
      <c r="U290" s="1" t="b">
        <f t="shared" si="132"/>
        <v>1</v>
      </c>
      <c r="W290" s="316" t="s">
        <v>1167</v>
      </c>
      <c r="X290" s="179" t="s">
        <v>23</v>
      </c>
      <c r="Y290" s="179" t="s">
        <v>2526</v>
      </c>
      <c r="Z290" s="1" t="s">
        <v>10</v>
      </c>
      <c r="AA290" s="344" t="s">
        <v>1900</v>
      </c>
      <c r="AB290" s="315">
        <v>23817</v>
      </c>
      <c r="AC290" s="345">
        <v>12</v>
      </c>
      <c r="AD290" s="245" t="s">
        <v>1859</v>
      </c>
      <c r="AE290" s="179" t="s">
        <v>2643</v>
      </c>
      <c r="AF290" s="179" t="s">
        <v>2476</v>
      </c>
      <c r="AH290" s="159" t="b">
        <f t="shared" si="133"/>
        <v>1</v>
      </c>
      <c r="AI290" s="1" t="b">
        <f t="shared" si="134"/>
        <v>1</v>
      </c>
      <c r="AJ290" s="1" t="b">
        <f t="shared" si="135"/>
        <v>1</v>
      </c>
      <c r="AK290" s="1" t="b">
        <f t="shared" si="136"/>
        <v>1</v>
      </c>
      <c r="AL290" s="1" t="b">
        <f t="shared" si="137"/>
        <v>1</v>
      </c>
      <c r="AM290" s="1" t="b">
        <f t="shared" si="138"/>
        <v>1</v>
      </c>
      <c r="AN290" s="1" t="b">
        <f t="shared" si="139"/>
        <v>1</v>
      </c>
      <c r="AO290" s="1" t="b">
        <f t="shared" si="140"/>
        <v>1</v>
      </c>
      <c r="AP290" s="1" t="b">
        <f t="shared" si="141"/>
        <v>1</v>
      </c>
      <c r="AQ290" s="1" t="b">
        <f t="shared" si="142"/>
        <v>1</v>
      </c>
      <c r="AS290" s="316" t="s">
        <v>1167</v>
      </c>
      <c r="AT290" s="179" t="s">
        <v>23</v>
      </c>
      <c r="AU290" s="179" t="s">
        <v>2526</v>
      </c>
      <c r="AV290" s="1" t="s">
        <v>10</v>
      </c>
      <c r="AW290" s="344" t="s">
        <v>1900</v>
      </c>
      <c r="AX290" s="315">
        <v>23817</v>
      </c>
      <c r="AY290" s="345">
        <v>12</v>
      </c>
      <c r="AZ290" s="245" t="s">
        <v>1859</v>
      </c>
      <c r="BA290" s="179" t="s">
        <v>2643</v>
      </c>
      <c r="BB290" s="179" t="s">
        <v>2476</v>
      </c>
    </row>
    <row r="291" spans="1:54" ht="15.75">
      <c r="A291" s="316" t="s">
        <v>774</v>
      </c>
      <c r="B291" s="106" t="s">
        <v>775</v>
      </c>
      <c r="C291" s="106" t="s">
        <v>776</v>
      </c>
      <c r="D291" s="291" t="s">
        <v>3</v>
      </c>
      <c r="E291" s="344" t="s">
        <v>1793</v>
      </c>
      <c r="F291" s="315">
        <v>15622</v>
      </c>
      <c r="G291" s="345">
        <v>9</v>
      </c>
      <c r="H291" s="245" t="s">
        <v>1858</v>
      </c>
      <c r="I291" s="179" t="s">
        <v>2643</v>
      </c>
      <c r="J291" s="179" t="s">
        <v>2525</v>
      </c>
      <c r="K291" s="158">
        <v>291</v>
      </c>
      <c r="L291" s="1" t="b">
        <f t="shared" si="123"/>
        <v>1</v>
      </c>
      <c r="M291" s="1" t="b">
        <f t="shared" si="124"/>
        <v>1</v>
      </c>
      <c r="N291" s="1" t="b">
        <f t="shared" si="125"/>
        <v>1</v>
      </c>
      <c r="O291" s="1" t="b">
        <f t="shared" si="126"/>
        <v>1</v>
      </c>
      <c r="P291" s="1" t="b">
        <f t="shared" si="127"/>
        <v>1</v>
      </c>
      <c r="Q291" s="1" t="b">
        <f t="shared" si="128"/>
        <v>1</v>
      </c>
      <c r="R291" s="1" t="b">
        <f t="shared" si="129"/>
        <v>1</v>
      </c>
      <c r="S291" s="1" t="b">
        <f t="shared" si="130"/>
        <v>1</v>
      </c>
      <c r="T291" s="1" t="b">
        <f t="shared" si="131"/>
        <v>1</v>
      </c>
      <c r="U291" s="1" t="b">
        <f t="shared" si="132"/>
        <v>1</v>
      </c>
      <c r="W291" s="316" t="s">
        <v>774</v>
      </c>
      <c r="X291" s="106" t="s">
        <v>775</v>
      </c>
      <c r="Y291" s="106" t="s">
        <v>776</v>
      </c>
      <c r="Z291" s="291" t="s">
        <v>3</v>
      </c>
      <c r="AA291" s="344" t="s">
        <v>1793</v>
      </c>
      <c r="AB291" s="315">
        <v>15622</v>
      </c>
      <c r="AC291" s="345">
        <v>9</v>
      </c>
      <c r="AD291" s="245" t="s">
        <v>1858</v>
      </c>
      <c r="AE291" s="179" t="s">
        <v>2643</v>
      </c>
      <c r="AF291" s="179" t="s">
        <v>2525</v>
      </c>
      <c r="AH291" s="159" t="b">
        <f t="shared" si="133"/>
        <v>1</v>
      </c>
      <c r="AI291" s="1" t="b">
        <f t="shared" si="134"/>
        <v>1</v>
      </c>
      <c r="AJ291" s="1" t="b">
        <f t="shared" si="135"/>
        <v>1</v>
      </c>
      <c r="AK291" s="1" t="b">
        <f t="shared" si="136"/>
        <v>1</v>
      </c>
      <c r="AL291" s="1" t="b">
        <f t="shared" si="137"/>
        <v>1</v>
      </c>
      <c r="AM291" s="1" t="b">
        <f t="shared" si="138"/>
        <v>1</v>
      </c>
      <c r="AN291" s="1" t="b">
        <f t="shared" si="139"/>
        <v>1</v>
      </c>
      <c r="AO291" s="1" t="b">
        <f t="shared" si="140"/>
        <v>1</v>
      </c>
      <c r="AP291" s="1" t="b">
        <f t="shared" si="141"/>
        <v>1</v>
      </c>
      <c r="AQ291" s="1" t="b">
        <f t="shared" si="142"/>
        <v>1</v>
      </c>
      <c r="AS291" s="316" t="s">
        <v>774</v>
      </c>
      <c r="AT291" s="106" t="s">
        <v>775</v>
      </c>
      <c r="AU291" s="106" t="s">
        <v>776</v>
      </c>
      <c r="AV291" s="291" t="s">
        <v>3</v>
      </c>
      <c r="AW291" s="344" t="s">
        <v>1793</v>
      </c>
      <c r="AX291" s="315">
        <v>15622</v>
      </c>
      <c r="AY291" s="345">
        <v>9</v>
      </c>
      <c r="AZ291" s="245" t="s">
        <v>1858</v>
      </c>
      <c r="BA291" s="179" t="s">
        <v>2643</v>
      </c>
      <c r="BB291" s="179" t="s">
        <v>2525</v>
      </c>
    </row>
    <row r="292" spans="1:54" ht="15.75">
      <c r="A292" s="316" t="s">
        <v>802</v>
      </c>
      <c r="B292" s="106" t="s">
        <v>775</v>
      </c>
      <c r="C292" s="106" t="s">
        <v>803</v>
      </c>
      <c r="D292" s="408" t="s">
        <v>10</v>
      </c>
      <c r="E292" s="344" t="s">
        <v>1793</v>
      </c>
      <c r="F292" s="315">
        <v>16466</v>
      </c>
      <c r="G292" s="345">
        <v>12</v>
      </c>
      <c r="H292" s="245" t="s">
        <v>1859</v>
      </c>
      <c r="I292" s="179" t="s">
        <v>2643</v>
      </c>
      <c r="J292" s="179" t="s">
        <v>2525</v>
      </c>
      <c r="K292" s="158">
        <v>292</v>
      </c>
      <c r="L292" s="1" t="b">
        <f t="shared" si="123"/>
        <v>1</v>
      </c>
      <c r="M292" s="1" t="b">
        <f t="shared" si="124"/>
        <v>1</v>
      </c>
      <c r="N292" s="1" t="b">
        <f t="shared" si="125"/>
        <v>1</v>
      </c>
      <c r="O292" s="1" t="b">
        <f t="shared" si="126"/>
        <v>1</v>
      </c>
      <c r="P292" s="1" t="b">
        <f t="shared" si="127"/>
        <v>1</v>
      </c>
      <c r="Q292" s="1" t="b">
        <f t="shared" si="128"/>
        <v>1</v>
      </c>
      <c r="R292" s="1" t="b">
        <f t="shared" si="129"/>
        <v>1</v>
      </c>
      <c r="S292" s="1" t="b">
        <f t="shared" si="130"/>
        <v>1</v>
      </c>
      <c r="T292" s="1" t="b">
        <f t="shared" si="131"/>
        <v>1</v>
      </c>
      <c r="U292" s="1" t="b">
        <f t="shared" si="132"/>
        <v>1</v>
      </c>
      <c r="W292" s="316" t="s">
        <v>802</v>
      </c>
      <c r="X292" s="106" t="s">
        <v>775</v>
      </c>
      <c r="Y292" s="106" t="s">
        <v>803</v>
      </c>
      <c r="Z292" s="408" t="s">
        <v>10</v>
      </c>
      <c r="AA292" s="344" t="s">
        <v>1793</v>
      </c>
      <c r="AB292" s="315">
        <v>16466</v>
      </c>
      <c r="AC292" s="345">
        <v>12</v>
      </c>
      <c r="AD292" s="245" t="s">
        <v>1859</v>
      </c>
      <c r="AE292" s="179" t="s">
        <v>2643</v>
      </c>
      <c r="AF292" s="179" t="s">
        <v>2525</v>
      </c>
      <c r="AH292" s="159" t="b">
        <f t="shared" si="133"/>
        <v>1</v>
      </c>
      <c r="AI292" s="1" t="b">
        <f t="shared" si="134"/>
        <v>1</v>
      </c>
      <c r="AJ292" s="1" t="b">
        <f t="shared" si="135"/>
        <v>1</v>
      </c>
      <c r="AK292" s="1" t="b">
        <f t="shared" si="136"/>
        <v>1</v>
      </c>
      <c r="AL292" s="1" t="b">
        <f t="shared" si="137"/>
        <v>1</v>
      </c>
      <c r="AM292" s="1" t="b">
        <f t="shared" si="138"/>
        <v>1</v>
      </c>
      <c r="AN292" s="1" t="b">
        <f t="shared" si="139"/>
        <v>1</v>
      </c>
      <c r="AO292" s="1" t="b">
        <f t="shared" si="140"/>
        <v>1</v>
      </c>
      <c r="AP292" s="1" t="b">
        <f t="shared" si="141"/>
        <v>1</v>
      </c>
      <c r="AQ292" s="1" t="b">
        <f t="shared" si="142"/>
        <v>1</v>
      </c>
      <c r="AS292" s="316" t="s">
        <v>802</v>
      </c>
      <c r="AT292" s="106" t="s">
        <v>775</v>
      </c>
      <c r="AU292" s="106" t="s">
        <v>803</v>
      </c>
      <c r="AV292" s="408" t="s">
        <v>10</v>
      </c>
      <c r="AW292" s="344" t="s">
        <v>1793</v>
      </c>
      <c r="AX292" s="315">
        <v>16466</v>
      </c>
      <c r="AY292" s="345">
        <v>12</v>
      </c>
      <c r="AZ292" s="245" t="s">
        <v>1859</v>
      </c>
      <c r="BA292" s="179" t="s">
        <v>2643</v>
      </c>
      <c r="BB292" s="179" t="s">
        <v>2525</v>
      </c>
    </row>
    <row r="293" spans="1:54" ht="15.75">
      <c r="A293" s="316" t="s">
        <v>940</v>
      </c>
      <c r="B293" s="106" t="s">
        <v>941</v>
      </c>
      <c r="C293" s="106" t="s">
        <v>137</v>
      </c>
      <c r="D293" s="408" t="s">
        <v>3</v>
      </c>
      <c r="E293" s="344" t="s">
        <v>1793</v>
      </c>
      <c r="F293" s="315">
        <v>14590</v>
      </c>
      <c r="G293" s="345">
        <v>9</v>
      </c>
      <c r="H293" s="245" t="s">
        <v>1858</v>
      </c>
      <c r="I293" s="179" t="s">
        <v>2643</v>
      </c>
      <c r="J293" s="179" t="s">
        <v>2577</v>
      </c>
      <c r="K293" s="158">
        <v>293</v>
      </c>
      <c r="L293" s="1" t="b">
        <f t="shared" si="123"/>
        <v>1</v>
      </c>
      <c r="M293" s="1" t="b">
        <f t="shared" si="124"/>
        <v>1</v>
      </c>
      <c r="N293" s="1" t="b">
        <f t="shared" si="125"/>
        <v>1</v>
      </c>
      <c r="O293" s="1" t="b">
        <f t="shared" si="126"/>
        <v>1</v>
      </c>
      <c r="P293" s="1" t="b">
        <f t="shared" si="127"/>
        <v>1</v>
      </c>
      <c r="Q293" s="1" t="b">
        <f t="shared" si="128"/>
        <v>1</v>
      </c>
      <c r="R293" s="1" t="b">
        <f t="shared" si="129"/>
        <v>1</v>
      </c>
      <c r="S293" s="1" t="b">
        <f t="shared" si="130"/>
        <v>1</v>
      </c>
      <c r="T293" s="1" t="b">
        <f t="shared" si="131"/>
        <v>1</v>
      </c>
      <c r="U293" s="1" t="b">
        <f t="shared" si="132"/>
        <v>1</v>
      </c>
      <c r="W293" s="316" t="s">
        <v>940</v>
      </c>
      <c r="X293" s="106" t="s">
        <v>941</v>
      </c>
      <c r="Y293" s="106" t="s">
        <v>137</v>
      </c>
      <c r="Z293" s="408" t="s">
        <v>3</v>
      </c>
      <c r="AA293" s="344" t="s">
        <v>1793</v>
      </c>
      <c r="AB293" s="315">
        <v>14590</v>
      </c>
      <c r="AC293" s="345">
        <v>9</v>
      </c>
      <c r="AD293" s="245" t="s">
        <v>1858</v>
      </c>
      <c r="AE293" s="179" t="s">
        <v>2643</v>
      </c>
      <c r="AF293" s="179" t="s">
        <v>2577</v>
      </c>
      <c r="AH293" s="159" t="b">
        <f t="shared" si="133"/>
        <v>1</v>
      </c>
      <c r="AI293" s="1" t="b">
        <f t="shared" si="134"/>
        <v>1</v>
      </c>
      <c r="AJ293" s="1" t="b">
        <f t="shared" si="135"/>
        <v>1</v>
      </c>
      <c r="AK293" s="1" t="b">
        <f t="shared" si="136"/>
        <v>1</v>
      </c>
      <c r="AL293" s="1" t="b">
        <f t="shared" si="137"/>
        <v>1</v>
      </c>
      <c r="AM293" s="1" t="b">
        <f t="shared" si="138"/>
        <v>1</v>
      </c>
      <c r="AN293" s="1" t="b">
        <f t="shared" si="139"/>
        <v>1</v>
      </c>
      <c r="AO293" s="1" t="b">
        <f t="shared" si="140"/>
        <v>1</v>
      </c>
      <c r="AP293" s="1" t="b">
        <f t="shared" si="141"/>
        <v>1</v>
      </c>
      <c r="AQ293" s="1" t="b">
        <f t="shared" si="142"/>
        <v>1</v>
      </c>
      <c r="AS293" s="316" t="s">
        <v>940</v>
      </c>
      <c r="AT293" s="106" t="s">
        <v>941</v>
      </c>
      <c r="AU293" s="106" t="s">
        <v>137</v>
      </c>
      <c r="AV293" s="408" t="s">
        <v>3</v>
      </c>
      <c r="AW293" s="344" t="s">
        <v>1793</v>
      </c>
      <c r="AX293" s="315">
        <v>14590</v>
      </c>
      <c r="AY293" s="345">
        <v>9</v>
      </c>
      <c r="AZ293" s="245" t="s">
        <v>1858</v>
      </c>
      <c r="BA293" s="179" t="s">
        <v>2643</v>
      </c>
      <c r="BB293" s="179" t="s">
        <v>2577</v>
      </c>
    </row>
    <row r="294" spans="1:54" ht="15.75">
      <c r="A294" s="316" t="s">
        <v>1496</v>
      </c>
      <c r="B294" s="108" t="s">
        <v>2006</v>
      </c>
      <c r="C294" s="105" t="s">
        <v>2007</v>
      </c>
      <c r="D294" s="1" t="s">
        <v>10</v>
      </c>
      <c r="E294" s="344" t="s">
        <v>1793</v>
      </c>
      <c r="F294" s="315">
        <v>20344</v>
      </c>
      <c r="G294" s="345">
        <v>10</v>
      </c>
      <c r="H294" s="245" t="s">
        <v>1859</v>
      </c>
      <c r="I294" s="179" t="s">
        <v>2643</v>
      </c>
      <c r="J294" s="179" t="s">
        <v>2476</v>
      </c>
      <c r="K294" s="158">
        <v>294</v>
      </c>
      <c r="L294" s="1" t="b">
        <f t="shared" si="123"/>
        <v>1</v>
      </c>
      <c r="M294" s="1" t="b">
        <f t="shared" si="124"/>
        <v>1</v>
      </c>
      <c r="N294" s="1" t="b">
        <f t="shared" si="125"/>
        <v>1</v>
      </c>
      <c r="O294" s="1" t="b">
        <f t="shared" si="126"/>
        <v>1</v>
      </c>
      <c r="P294" s="1" t="b">
        <f t="shared" si="127"/>
        <v>1</v>
      </c>
      <c r="Q294" s="1" t="b">
        <f t="shared" si="128"/>
        <v>1</v>
      </c>
      <c r="R294" s="1" t="b">
        <f t="shared" si="129"/>
        <v>1</v>
      </c>
      <c r="S294" s="1" t="b">
        <f t="shared" si="130"/>
        <v>1</v>
      </c>
      <c r="T294" s="1" t="b">
        <f t="shared" si="131"/>
        <v>1</v>
      </c>
      <c r="U294" s="1" t="b">
        <f t="shared" si="132"/>
        <v>1</v>
      </c>
      <c r="W294" s="316" t="s">
        <v>1496</v>
      </c>
      <c r="X294" s="108" t="s">
        <v>2006</v>
      </c>
      <c r="Y294" s="105" t="s">
        <v>2007</v>
      </c>
      <c r="Z294" s="1" t="s">
        <v>10</v>
      </c>
      <c r="AA294" s="344" t="s">
        <v>1793</v>
      </c>
      <c r="AB294" s="315">
        <v>20344</v>
      </c>
      <c r="AC294" s="345">
        <v>10</v>
      </c>
      <c r="AD294" s="245" t="s">
        <v>1859</v>
      </c>
      <c r="AE294" s="179" t="s">
        <v>2643</v>
      </c>
      <c r="AF294" s="179" t="s">
        <v>2476</v>
      </c>
      <c r="AH294" s="159" t="b">
        <f t="shared" si="133"/>
        <v>1</v>
      </c>
      <c r="AI294" s="1" t="b">
        <f t="shared" si="134"/>
        <v>1</v>
      </c>
      <c r="AJ294" s="1" t="b">
        <f t="shared" si="135"/>
        <v>1</v>
      </c>
      <c r="AK294" s="1" t="b">
        <f t="shared" si="136"/>
        <v>1</v>
      </c>
      <c r="AL294" s="1" t="b">
        <f t="shared" si="137"/>
        <v>1</v>
      </c>
      <c r="AM294" s="1" t="b">
        <f t="shared" si="138"/>
        <v>1</v>
      </c>
      <c r="AN294" s="1" t="b">
        <f t="shared" si="139"/>
        <v>1</v>
      </c>
      <c r="AO294" s="1" t="b">
        <f t="shared" si="140"/>
        <v>1</v>
      </c>
      <c r="AP294" s="1" t="b">
        <f t="shared" si="141"/>
        <v>1</v>
      </c>
      <c r="AQ294" s="1" t="b">
        <f t="shared" si="142"/>
        <v>1</v>
      </c>
      <c r="AS294" s="316" t="s">
        <v>1496</v>
      </c>
      <c r="AT294" s="108" t="s">
        <v>2006</v>
      </c>
      <c r="AU294" s="105" t="s">
        <v>2007</v>
      </c>
      <c r="AV294" s="1" t="s">
        <v>10</v>
      </c>
      <c r="AW294" s="344" t="s">
        <v>1793</v>
      </c>
      <c r="AX294" s="315">
        <v>20344</v>
      </c>
      <c r="AY294" s="345">
        <v>10</v>
      </c>
      <c r="AZ294" s="245" t="s">
        <v>1859</v>
      </c>
      <c r="BA294" s="179" t="s">
        <v>2643</v>
      </c>
      <c r="BB294" s="179" t="s">
        <v>2476</v>
      </c>
    </row>
    <row r="295" spans="1:54" ht="15.75">
      <c r="A295" s="316" t="s">
        <v>957</v>
      </c>
      <c r="B295" s="106" t="s">
        <v>958</v>
      </c>
      <c r="C295" s="106" t="s">
        <v>170</v>
      </c>
      <c r="D295" s="408" t="s">
        <v>3</v>
      </c>
      <c r="E295" s="344" t="s">
        <v>1793</v>
      </c>
      <c r="F295" s="315">
        <v>14695</v>
      </c>
      <c r="G295" s="345">
        <v>9</v>
      </c>
      <c r="H295" s="245" t="s">
        <v>1858</v>
      </c>
      <c r="I295" s="179" t="s">
        <v>2643</v>
      </c>
      <c r="J295" s="179" t="s">
        <v>2577</v>
      </c>
      <c r="K295" s="158">
        <v>295</v>
      </c>
      <c r="L295" s="1" t="b">
        <f t="shared" si="123"/>
        <v>1</v>
      </c>
      <c r="M295" s="1" t="b">
        <f t="shared" si="124"/>
        <v>1</v>
      </c>
      <c r="N295" s="1" t="b">
        <f t="shared" si="125"/>
        <v>1</v>
      </c>
      <c r="O295" s="1" t="b">
        <f t="shared" si="126"/>
        <v>1</v>
      </c>
      <c r="P295" s="1" t="b">
        <f t="shared" si="127"/>
        <v>1</v>
      </c>
      <c r="Q295" s="1" t="b">
        <f t="shared" si="128"/>
        <v>1</v>
      </c>
      <c r="R295" s="1" t="b">
        <f t="shared" si="129"/>
        <v>1</v>
      </c>
      <c r="S295" s="1" t="b">
        <f t="shared" si="130"/>
        <v>1</v>
      </c>
      <c r="T295" s="1" t="b">
        <f t="shared" si="131"/>
        <v>1</v>
      </c>
      <c r="U295" s="1" t="b">
        <f t="shared" si="132"/>
        <v>1</v>
      </c>
      <c r="W295" s="316" t="s">
        <v>957</v>
      </c>
      <c r="X295" s="106" t="s">
        <v>958</v>
      </c>
      <c r="Y295" s="106" t="s">
        <v>170</v>
      </c>
      <c r="Z295" s="408" t="s">
        <v>3</v>
      </c>
      <c r="AA295" s="344" t="s">
        <v>1793</v>
      </c>
      <c r="AB295" s="315">
        <v>14695</v>
      </c>
      <c r="AC295" s="345">
        <v>9</v>
      </c>
      <c r="AD295" s="245" t="s">
        <v>1858</v>
      </c>
      <c r="AE295" s="179" t="s">
        <v>2643</v>
      </c>
      <c r="AF295" s="179" t="s">
        <v>2577</v>
      </c>
      <c r="AH295" s="159" t="b">
        <f t="shared" si="133"/>
        <v>1</v>
      </c>
      <c r="AI295" s="1" t="b">
        <f t="shared" si="134"/>
        <v>1</v>
      </c>
      <c r="AJ295" s="1" t="b">
        <f t="shared" si="135"/>
        <v>1</v>
      </c>
      <c r="AK295" s="1" t="b">
        <f t="shared" si="136"/>
        <v>1</v>
      </c>
      <c r="AL295" s="1" t="b">
        <f t="shared" si="137"/>
        <v>1</v>
      </c>
      <c r="AM295" s="1" t="b">
        <f t="shared" si="138"/>
        <v>1</v>
      </c>
      <c r="AN295" s="1" t="b">
        <f t="shared" si="139"/>
        <v>1</v>
      </c>
      <c r="AO295" s="1" t="b">
        <f t="shared" si="140"/>
        <v>1</v>
      </c>
      <c r="AP295" s="1" t="b">
        <f t="shared" si="141"/>
        <v>1</v>
      </c>
      <c r="AQ295" s="1" t="b">
        <f t="shared" si="142"/>
        <v>1</v>
      </c>
      <c r="AS295" s="316" t="s">
        <v>957</v>
      </c>
      <c r="AT295" s="106" t="s">
        <v>958</v>
      </c>
      <c r="AU295" s="106" t="s">
        <v>170</v>
      </c>
      <c r="AV295" s="408" t="s">
        <v>3</v>
      </c>
      <c r="AW295" s="344" t="s">
        <v>1793</v>
      </c>
      <c r="AX295" s="315">
        <v>14695</v>
      </c>
      <c r="AY295" s="345">
        <v>9</v>
      </c>
      <c r="AZ295" s="245" t="s">
        <v>1858</v>
      </c>
      <c r="BA295" s="179" t="s">
        <v>2643</v>
      </c>
      <c r="BB295" s="179" t="s">
        <v>2577</v>
      </c>
    </row>
    <row r="296" spans="1:54" ht="15.75">
      <c r="A296" s="316" t="s">
        <v>1523</v>
      </c>
      <c r="B296" s="106" t="s">
        <v>2049</v>
      </c>
      <c r="C296" s="106" t="s">
        <v>2050</v>
      </c>
      <c r="D296" s="408" t="s">
        <v>3</v>
      </c>
      <c r="E296" s="344" t="s">
        <v>1793</v>
      </c>
      <c r="F296" s="315">
        <v>18911</v>
      </c>
      <c r="G296" s="345">
        <v>9</v>
      </c>
      <c r="H296" s="245" t="s">
        <v>1858</v>
      </c>
      <c r="I296" s="179" t="s">
        <v>2643</v>
      </c>
      <c r="J296" s="179" t="s">
        <v>2525</v>
      </c>
      <c r="K296" s="158">
        <v>296</v>
      </c>
      <c r="L296" s="1" t="b">
        <f t="shared" si="123"/>
        <v>1</v>
      </c>
      <c r="M296" s="1" t="b">
        <f t="shared" si="124"/>
        <v>1</v>
      </c>
      <c r="N296" s="1" t="b">
        <f t="shared" si="125"/>
        <v>1</v>
      </c>
      <c r="O296" s="1" t="b">
        <f t="shared" si="126"/>
        <v>1</v>
      </c>
      <c r="P296" s="1" t="b">
        <f t="shared" si="127"/>
        <v>1</v>
      </c>
      <c r="Q296" s="1" t="b">
        <f t="shared" si="128"/>
        <v>1</v>
      </c>
      <c r="R296" s="1" t="b">
        <f t="shared" si="129"/>
        <v>1</v>
      </c>
      <c r="S296" s="1" t="b">
        <f t="shared" si="130"/>
        <v>1</v>
      </c>
      <c r="T296" s="1" t="b">
        <f t="shared" si="131"/>
        <v>1</v>
      </c>
      <c r="U296" s="1" t="b">
        <f t="shared" si="132"/>
        <v>1</v>
      </c>
      <c r="W296" s="316" t="s">
        <v>1523</v>
      </c>
      <c r="X296" s="106" t="s">
        <v>2049</v>
      </c>
      <c r="Y296" s="106" t="s">
        <v>2050</v>
      </c>
      <c r="Z296" s="408" t="s">
        <v>3</v>
      </c>
      <c r="AA296" s="344" t="s">
        <v>1793</v>
      </c>
      <c r="AB296" s="315">
        <v>18911</v>
      </c>
      <c r="AC296" s="345">
        <v>9</v>
      </c>
      <c r="AD296" s="245" t="s">
        <v>1858</v>
      </c>
      <c r="AE296" s="179" t="s">
        <v>2643</v>
      </c>
      <c r="AF296" s="179" t="s">
        <v>2525</v>
      </c>
      <c r="AH296" s="159" t="b">
        <f t="shared" si="133"/>
        <v>1</v>
      </c>
      <c r="AI296" s="1" t="b">
        <f t="shared" si="134"/>
        <v>1</v>
      </c>
      <c r="AJ296" s="1" t="b">
        <f t="shared" si="135"/>
        <v>1</v>
      </c>
      <c r="AK296" s="1" t="b">
        <f t="shared" si="136"/>
        <v>1</v>
      </c>
      <c r="AL296" s="1" t="b">
        <f t="shared" si="137"/>
        <v>1</v>
      </c>
      <c r="AM296" s="1" t="b">
        <f t="shared" si="138"/>
        <v>1</v>
      </c>
      <c r="AN296" s="1" t="b">
        <f t="shared" si="139"/>
        <v>1</v>
      </c>
      <c r="AO296" s="1" t="b">
        <f t="shared" si="140"/>
        <v>1</v>
      </c>
      <c r="AP296" s="1" t="b">
        <f t="shared" si="141"/>
        <v>1</v>
      </c>
      <c r="AQ296" s="1" t="b">
        <f t="shared" si="142"/>
        <v>1</v>
      </c>
      <c r="AS296" s="316" t="s">
        <v>1523</v>
      </c>
      <c r="AT296" s="106" t="s">
        <v>2049</v>
      </c>
      <c r="AU296" s="106" t="s">
        <v>2050</v>
      </c>
      <c r="AV296" s="408" t="s">
        <v>3</v>
      </c>
      <c r="AW296" s="344" t="s">
        <v>1793</v>
      </c>
      <c r="AX296" s="315">
        <v>18911</v>
      </c>
      <c r="AY296" s="345">
        <v>9</v>
      </c>
      <c r="AZ296" s="245" t="s">
        <v>1858</v>
      </c>
      <c r="BA296" s="179" t="s">
        <v>2643</v>
      </c>
      <c r="BB296" s="179" t="s">
        <v>2525</v>
      </c>
    </row>
    <row r="297" spans="1:54" ht="15.75">
      <c r="A297" s="316" t="s">
        <v>482</v>
      </c>
      <c r="B297" s="179" t="s">
        <v>1893</v>
      </c>
      <c r="C297" s="179" t="s">
        <v>88</v>
      </c>
      <c r="D297" s="409" t="s">
        <v>3</v>
      </c>
      <c r="E297" s="344" t="s">
        <v>1793</v>
      </c>
      <c r="F297" s="315">
        <v>16542</v>
      </c>
      <c r="G297" s="345">
        <v>3</v>
      </c>
      <c r="H297" s="245" t="s">
        <v>2062</v>
      </c>
      <c r="I297" s="179" t="s">
        <v>2643</v>
      </c>
      <c r="J297" s="179" t="s">
        <v>2525</v>
      </c>
      <c r="K297" s="158">
        <v>297</v>
      </c>
      <c r="L297" s="1" t="b">
        <f t="shared" si="123"/>
        <v>1</v>
      </c>
      <c r="M297" s="1" t="b">
        <f t="shared" si="124"/>
        <v>1</v>
      </c>
      <c r="N297" s="1" t="b">
        <f t="shared" si="125"/>
        <v>1</v>
      </c>
      <c r="O297" s="1" t="b">
        <f t="shared" si="126"/>
        <v>1</v>
      </c>
      <c r="P297" s="1" t="b">
        <f t="shared" si="127"/>
        <v>1</v>
      </c>
      <c r="Q297" s="1" t="b">
        <f t="shared" si="128"/>
        <v>1</v>
      </c>
      <c r="R297" s="1" t="b">
        <f t="shared" si="129"/>
        <v>1</v>
      </c>
      <c r="S297" s="1" t="b">
        <f t="shared" si="130"/>
        <v>1</v>
      </c>
      <c r="T297" s="1" t="b">
        <f t="shared" si="131"/>
        <v>1</v>
      </c>
      <c r="U297" s="1" t="b">
        <f t="shared" si="132"/>
        <v>1</v>
      </c>
      <c r="W297" s="316" t="s">
        <v>482</v>
      </c>
      <c r="X297" s="179" t="s">
        <v>1893</v>
      </c>
      <c r="Y297" s="179" t="s">
        <v>88</v>
      </c>
      <c r="Z297" s="409" t="s">
        <v>3</v>
      </c>
      <c r="AA297" s="344" t="s">
        <v>1793</v>
      </c>
      <c r="AB297" s="315">
        <v>16542</v>
      </c>
      <c r="AC297" s="345">
        <v>3</v>
      </c>
      <c r="AD297" s="245" t="s">
        <v>2062</v>
      </c>
      <c r="AE297" s="179" t="s">
        <v>2643</v>
      </c>
      <c r="AF297" s="179" t="s">
        <v>2525</v>
      </c>
      <c r="AH297" s="159" t="b">
        <f t="shared" si="133"/>
        <v>1</v>
      </c>
      <c r="AI297" s="1" t="b">
        <f t="shared" si="134"/>
        <v>1</v>
      </c>
      <c r="AJ297" s="1" t="b">
        <f t="shared" si="135"/>
        <v>1</v>
      </c>
      <c r="AK297" s="1" t="b">
        <f t="shared" si="136"/>
        <v>1</v>
      </c>
      <c r="AL297" s="1" t="b">
        <f t="shared" si="137"/>
        <v>1</v>
      </c>
      <c r="AM297" s="1" t="b">
        <f t="shared" si="138"/>
        <v>1</v>
      </c>
      <c r="AN297" s="1" t="b">
        <f t="shared" si="139"/>
        <v>1</v>
      </c>
      <c r="AO297" s="1" t="b">
        <f t="shared" si="140"/>
        <v>1</v>
      </c>
      <c r="AP297" s="1" t="b">
        <f t="shared" si="141"/>
        <v>1</v>
      </c>
      <c r="AQ297" s="1" t="b">
        <f t="shared" si="142"/>
        <v>1</v>
      </c>
      <c r="AS297" s="316" t="s">
        <v>482</v>
      </c>
      <c r="AT297" s="179" t="s">
        <v>1893</v>
      </c>
      <c r="AU297" s="179" t="s">
        <v>88</v>
      </c>
      <c r="AV297" s="409" t="s">
        <v>3</v>
      </c>
      <c r="AW297" s="344" t="s">
        <v>1793</v>
      </c>
      <c r="AX297" s="315">
        <v>16542</v>
      </c>
      <c r="AY297" s="345">
        <v>3</v>
      </c>
      <c r="AZ297" s="245" t="s">
        <v>2062</v>
      </c>
      <c r="BA297" s="179" t="s">
        <v>2643</v>
      </c>
      <c r="BB297" s="179" t="s">
        <v>2525</v>
      </c>
    </row>
    <row r="298" spans="1:54" ht="15.75">
      <c r="A298" s="316" t="s">
        <v>981</v>
      </c>
      <c r="B298" s="179" t="s">
        <v>982</v>
      </c>
      <c r="C298" s="179" t="s">
        <v>983</v>
      </c>
      <c r="D298" s="1" t="s">
        <v>3</v>
      </c>
      <c r="E298" s="344" t="s">
        <v>1793</v>
      </c>
      <c r="F298" s="315">
        <v>15313</v>
      </c>
      <c r="G298" s="345">
        <v>6</v>
      </c>
      <c r="H298" s="245" t="s">
        <v>1857</v>
      </c>
      <c r="I298" s="179" t="s">
        <v>2643</v>
      </c>
      <c r="J298" s="179" t="s">
        <v>2577</v>
      </c>
      <c r="K298" s="158">
        <v>298</v>
      </c>
      <c r="L298" s="1" t="b">
        <f t="shared" si="123"/>
        <v>1</v>
      </c>
      <c r="M298" s="1" t="b">
        <f t="shared" si="124"/>
        <v>1</v>
      </c>
      <c r="N298" s="1" t="b">
        <f t="shared" si="125"/>
        <v>1</v>
      </c>
      <c r="O298" s="1" t="b">
        <f t="shared" si="126"/>
        <v>1</v>
      </c>
      <c r="P298" s="1" t="b">
        <f t="shared" si="127"/>
        <v>1</v>
      </c>
      <c r="Q298" s="1" t="b">
        <f t="shared" si="128"/>
        <v>1</v>
      </c>
      <c r="R298" s="1" t="b">
        <f t="shared" si="129"/>
        <v>1</v>
      </c>
      <c r="S298" s="1" t="b">
        <f t="shared" si="130"/>
        <v>1</v>
      </c>
      <c r="T298" s="1" t="b">
        <f t="shared" si="131"/>
        <v>1</v>
      </c>
      <c r="U298" s="1" t="b">
        <f t="shared" si="132"/>
        <v>1</v>
      </c>
      <c r="W298" s="316" t="s">
        <v>981</v>
      </c>
      <c r="X298" s="179" t="s">
        <v>982</v>
      </c>
      <c r="Y298" s="179" t="s">
        <v>983</v>
      </c>
      <c r="Z298" s="1" t="s">
        <v>3</v>
      </c>
      <c r="AA298" s="344" t="s">
        <v>1793</v>
      </c>
      <c r="AB298" s="315">
        <v>15313</v>
      </c>
      <c r="AC298" s="345">
        <v>6</v>
      </c>
      <c r="AD298" s="245" t="s">
        <v>1857</v>
      </c>
      <c r="AE298" s="179" t="s">
        <v>2643</v>
      </c>
      <c r="AF298" s="179" t="s">
        <v>2577</v>
      </c>
      <c r="AH298" s="159" t="b">
        <f t="shared" si="133"/>
        <v>1</v>
      </c>
      <c r="AI298" s="1" t="b">
        <f t="shared" si="134"/>
        <v>1</v>
      </c>
      <c r="AJ298" s="1" t="b">
        <f t="shared" si="135"/>
        <v>1</v>
      </c>
      <c r="AK298" s="1" t="b">
        <f t="shared" si="136"/>
        <v>1</v>
      </c>
      <c r="AL298" s="1" t="b">
        <f t="shared" si="137"/>
        <v>1</v>
      </c>
      <c r="AM298" s="1" t="b">
        <f t="shared" si="138"/>
        <v>1</v>
      </c>
      <c r="AN298" s="1" t="b">
        <f t="shared" si="139"/>
        <v>1</v>
      </c>
      <c r="AO298" s="1" t="b">
        <f t="shared" si="140"/>
        <v>1</v>
      </c>
      <c r="AP298" s="1" t="b">
        <f t="shared" si="141"/>
        <v>1</v>
      </c>
      <c r="AQ298" s="1" t="b">
        <f t="shared" si="142"/>
        <v>1</v>
      </c>
      <c r="AS298" s="316" t="s">
        <v>981</v>
      </c>
      <c r="AT298" s="179" t="s">
        <v>982</v>
      </c>
      <c r="AU298" s="179" t="s">
        <v>983</v>
      </c>
      <c r="AV298" s="1" t="s">
        <v>3</v>
      </c>
      <c r="AW298" s="344" t="s">
        <v>1793</v>
      </c>
      <c r="AX298" s="315">
        <v>15313</v>
      </c>
      <c r="AY298" s="345">
        <v>6</v>
      </c>
      <c r="AZ298" s="245" t="s">
        <v>1857</v>
      </c>
      <c r="BA298" s="179" t="s">
        <v>2643</v>
      </c>
      <c r="BB298" s="179" t="s">
        <v>2577</v>
      </c>
    </row>
    <row r="299" spans="1:54" ht="15.75">
      <c r="A299" s="316" t="s">
        <v>984</v>
      </c>
      <c r="B299" s="106" t="s">
        <v>985</v>
      </c>
      <c r="C299" s="106" t="s">
        <v>62</v>
      </c>
      <c r="D299" s="408" t="s">
        <v>3</v>
      </c>
      <c r="E299" s="344" t="s">
        <v>1793</v>
      </c>
      <c r="F299" s="315">
        <v>17424</v>
      </c>
      <c r="G299" s="345">
        <v>12</v>
      </c>
      <c r="H299" s="245" t="s">
        <v>1859</v>
      </c>
      <c r="I299" s="179" t="s">
        <v>2643</v>
      </c>
      <c r="J299" s="179" t="s">
        <v>2525</v>
      </c>
      <c r="K299" s="158">
        <v>299</v>
      </c>
      <c r="L299" s="1" t="b">
        <f t="shared" si="123"/>
        <v>1</v>
      </c>
      <c r="M299" s="1" t="b">
        <f t="shared" si="124"/>
        <v>1</v>
      </c>
      <c r="N299" s="1" t="b">
        <f t="shared" si="125"/>
        <v>1</v>
      </c>
      <c r="O299" s="1" t="b">
        <f t="shared" si="126"/>
        <v>1</v>
      </c>
      <c r="P299" s="1" t="b">
        <f t="shared" si="127"/>
        <v>1</v>
      </c>
      <c r="Q299" s="1" t="b">
        <f t="shared" si="128"/>
        <v>1</v>
      </c>
      <c r="R299" s="1" t="b">
        <f t="shared" si="129"/>
        <v>1</v>
      </c>
      <c r="S299" s="1" t="b">
        <f t="shared" si="130"/>
        <v>1</v>
      </c>
      <c r="T299" s="1" t="b">
        <f t="shared" si="131"/>
        <v>1</v>
      </c>
      <c r="U299" s="1" t="b">
        <f t="shared" si="132"/>
        <v>1</v>
      </c>
      <c r="W299" s="316" t="s">
        <v>984</v>
      </c>
      <c r="X299" s="106" t="s">
        <v>985</v>
      </c>
      <c r="Y299" s="106" t="s">
        <v>62</v>
      </c>
      <c r="Z299" s="408" t="s">
        <v>3</v>
      </c>
      <c r="AA299" s="344" t="s">
        <v>1793</v>
      </c>
      <c r="AB299" s="315">
        <v>17424</v>
      </c>
      <c r="AC299" s="345">
        <v>12</v>
      </c>
      <c r="AD299" s="245" t="s">
        <v>1859</v>
      </c>
      <c r="AE299" s="179" t="s">
        <v>2643</v>
      </c>
      <c r="AF299" s="179" t="s">
        <v>2525</v>
      </c>
      <c r="AH299" s="159" t="b">
        <f t="shared" si="133"/>
        <v>1</v>
      </c>
      <c r="AI299" s="1" t="b">
        <f t="shared" si="134"/>
        <v>1</v>
      </c>
      <c r="AJ299" s="1" t="b">
        <f t="shared" si="135"/>
        <v>1</v>
      </c>
      <c r="AK299" s="1" t="b">
        <f t="shared" si="136"/>
        <v>1</v>
      </c>
      <c r="AL299" s="1" t="b">
        <f t="shared" si="137"/>
        <v>1</v>
      </c>
      <c r="AM299" s="1" t="b">
        <f t="shared" si="138"/>
        <v>1</v>
      </c>
      <c r="AN299" s="1" t="b">
        <f t="shared" si="139"/>
        <v>1</v>
      </c>
      <c r="AO299" s="1" t="b">
        <f t="shared" si="140"/>
        <v>1</v>
      </c>
      <c r="AP299" s="1" t="b">
        <f t="shared" si="141"/>
        <v>1</v>
      </c>
      <c r="AQ299" s="1" t="b">
        <f t="shared" si="142"/>
        <v>1</v>
      </c>
      <c r="AS299" s="316" t="s">
        <v>984</v>
      </c>
      <c r="AT299" s="106" t="s">
        <v>985</v>
      </c>
      <c r="AU299" s="106" t="s">
        <v>62</v>
      </c>
      <c r="AV299" s="408" t="s">
        <v>3</v>
      </c>
      <c r="AW299" s="344" t="s">
        <v>1793</v>
      </c>
      <c r="AX299" s="315">
        <v>17424</v>
      </c>
      <c r="AY299" s="345">
        <v>12</v>
      </c>
      <c r="AZ299" s="245" t="s">
        <v>1859</v>
      </c>
      <c r="BA299" s="179" t="s">
        <v>2643</v>
      </c>
      <c r="BB299" s="179" t="s">
        <v>2525</v>
      </c>
    </row>
    <row r="300" spans="1:54" ht="15.75">
      <c r="A300" s="316" t="s">
        <v>1537</v>
      </c>
      <c r="B300" s="106" t="s">
        <v>106</v>
      </c>
      <c r="C300" s="106" t="s">
        <v>1715</v>
      </c>
      <c r="D300" s="408" t="s">
        <v>3</v>
      </c>
      <c r="E300" s="344" t="s">
        <v>1793</v>
      </c>
      <c r="F300" s="315">
        <v>18875</v>
      </c>
      <c r="G300" s="345">
        <v>12</v>
      </c>
      <c r="H300" s="245" t="s">
        <v>1859</v>
      </c>
      <c r="I300" s="179" t="s">
        <v>2643</v>
      </c>
      <c r="J300" s="179" t="s">
        <v>2525</v>
      </c>
      <c r="K300" s="158">
        <v>300</v>
      </c>
      <c r="L300" s="1" t="b">
        <f t="shared" si="123"/>
        <v>1</v>
      </c>
      <c r="M300" s="1" t="b">
        <f t="shared" si="124"/>
        <v>1</v>
      </c>
      <c r="N300" s="1" t="b">
        <f t="shared" si="125"/>
        <v>1</v>
      </c>
      <c r="O300" s="1" t="b">
        <f t="shared" si="126"/>
        <v>1</v>
      </c>
      <c r="P300" s="1" t="b">
        <f t="shared" si="127"/>
        <v>1</v>
      </c>
      <c r="Q300" s="1" t="b">
        <f t="shared" si="128"/>
        <v>1</v>
      </c>
      <c r="R300" s="1" t="b">
        <f t="shared" si="129"/>
        <v>1</v>
      </c>
      <c r="S300" s="1" t="b">
        <f t="shared" si="130"/>
        <v>1</v>
      </c>
      <c r="T300" s="1" t="b">
        <f t="shared" si="131"/>
        <v>1</v>
      </c>
      <c r="U300" s="1" t="b">
        <f t="shared" si="132"/>
        <v>1</v>
      </c>
      <c r="W300" s="316" t="s">
        <v>1537</v>
      </c>
      <c r="X300" s="106" t="s">
        <v>106</v>
      </c>
      <c r="Y300" s="106" t="s">
        <v>1715</v>
      </c>
      <c r="Z300" s="408" t="s">
        <v>3</v>
      </c>
      <c r="AA300" s="344" t="s">
        <v>1793</v>
      </c>
      <c r="AB300" s="315">
        <v>18875</v>
      </c>
      <c r="AC300" s="345">
        <v>12</v>
      </c>
      <c r="AD300" s="245" t="s">
        <v>1859</v>
      </c>
      <c r="AE300" s="179" t="s">
        <v>2643</v>
      </c>
      <c r="AF300" s="179" t="s">
        <v>2525</v>
      </c>
      <c r="AH300" s="159" t="b">
        <f t="shared" si="133"/>
        <v>1</v>
      </c>
      <c r="AI300" s="1" t="b">
        <f t="shared" si="134"/>
        <v>1</v>
      </c>
      <c r="AJ300" s="1" t="b">
        <f t="shared" si="135"/>
        <v>1</v>
      </c>
      <c r="AK300" s="1" t="b">
        <f t="shared" si="136"/>
        <v>1</v>
      </c>
      <c r="AL300" s="1" t="b">
        <f t="shared" si="137"/>
        <v>1</v>
      </c>
      <c r="AM300" s="1" t="b">
        <f t="shared" si="138"/>
        <v>1</v>
      </c>
      <c r="AN300" s="1" t="b">
        <f t="shared" si="139"/>
        <v>1</v>
      </c>
      <c r="AO300" s="1" t="b">
        <f t="shared" si="140"/>
        <v>1</v>
      </c>
      <c r="AP300" s="1" t="b">
        <f t="shared" si="141"/>
        <v>1</v>
      </c>
      <c r="AQ300" s="1" t="b">
        <f t="shared" si="142"/>
        <v>1</v>
      </c>
      <c r="AS300" s="316" t="s">
        <v>1537</v>
      </c>
      <c r="AT300" s="106" t="s">
        <v>106</v>
      </c>
      <c r="AU300" s="106" t="s">
        <v>1715</v>
      </c>
      <c r="AV300" s="408" t="s">
        <v>3</v>
      </c>
      <c r="AW300" s="344" t="s">
        <v>1793</v>
      </c>
      <c r="AX300" s="315">
        <v>18875</v>
      </c>
      <c r="AY300" s="345">
        <v>12</v>
      </c>
      <c r="AZ300" s="245" t="s">
        <v>1859</v>
      </c>
      <c r="BA300" s="179" t="s">
        <v>2643</v>
      </c>
      <c r="BB300" s="179" t="s">
        <v>2525</v>
      </c>
    </row>
    <row r="301" spans="1:54" ht="15.75">
      <c r="A301" s="316" t="s">
        <v>1012</v>
      </c>
      <c r="B301" s="106" t="s">
        <v>1013</v>
      </c>
      <c r="C301" s="106" t="s">
        <v>1014</v>
      </c>
      <c r="D301" s="409" t="s">
        <v>3</v>
      </c>
      <c r="E301" s="344" t="s">
        <v>1793</v>
      </c>
      <c r="F301" s="315">
        <v>17245</v>
      </c>
      <c r="G301" s="345">
        <v>4</v>
      </c>
      <c r="H301" s="245" t="s">
        <v>1857</v>
      </c>
      <c r="I301" s="179" t="s">
        <v>2643</v>
      </c>
      <c r="J301" s="179" t="s">
        <v>2525</v>
      </c>
      <c r="K301" s="158">
        <v>301</v>
      </c>
      <c r="L301" s="1" t="b">
        <f t="shared" si="123"/>
        <v>1</v>
      </c>
      <c r="M301" s="1" t="b">
        <f t="shared" si="124"/>
        <v>1</v>
      </c>
      <c r="N301" s="1" t="b">
        <f t="shared" si="125"/>
        <v>1</v>
      </c>
      <c r="O301" s="1" t="b">
        <f t="shared" si="126"/>
        <v>1</v>
      </c>
      <c r="P301" s="1" t="b">
        <f t="shared" si="127"/>
        <v>1</v>
      </c>
      <c r="Q301" s="1" t="b">
        <f t="shared" si="128"/>
        <v>1</v>
      </c>
      <c r="R301" s="1" t="b">
        <f t="shared" si="129"/>
        <v>1</v>
      </c>
      <c r="S301" s="1" t="b">
        <f t="shared" si="130"/>
        <v>1</v>
      </c>
      <c r="T301" s="1" t="b">
        <f t="shared" si="131"/>
        <v>1</v>
      </c>
      <c r="U301" s="1" t="b">
        <f t="shared" si="132"/>
        <v>1</v>
      </c>
      <c r="W301" s="316" t="s">
        <v>1012</v>
      </c>
      <c r="X301" s="106" t="s">
        <v>1013</v>
      </c>
      <c r="Y301" s="106" t="s">
        <v>1014</v>
      </c>
      <c r="Z301" s="409" t="s">
        <v>3</v>
      </c>
      <c r="AA301" s="344" t="s">
        <v>1793</v>
      </c>
      <c r="AB301" s="315">
        <v>17245</v>
      </c>
      <c r="AC301" s="345">
        <v>4</v>
      </c>
      <c r="AD301" s="245" t="s">
        <v>1857</v>
      </c>
      <c r="AE301" s="179" t="s">
        <v>2643</v>
      </c>
      <c r="AF301" s="179" t="s">
        <v>2525</v>
      </c>
      <c r="AH301" s="159" t="b">
        <f t="shared" si="133"/>
        <v>1</v>
      </c>
      <c r="AI301" s="1" t="b">
        <f t="shared" si="134"/>
        <v>1</v>
      </c>
      <c r="AJ301" s="1" t="b">
        <f t="shared" si="135"/>
        <v>1</v>
      </c>
      <c r="AK301" s="1" t="b">
        <f t="shared" si="136"/>
        <v>1</v>
      </c>
      <c r="AL301" s="1" t="b">
        <f t="shared" si="137"/>
        <v>1</v>
      </c>
      <c r="AM301" s="1" t="b">
        <f t="shared" si="138"/>
        <v>1</v>
      </c>
      <c r="AN301" s="1" t="b">
        <f t="shared" si="139"/>
        <v>1</v>
      </c>
      <c r="AO301" s="1" t="b">
        <f t="shared" si="140"/>
        <v>1</v>
      </c>
      <c r="AP301" s="1" t="b">
        <f t="shared" si="141"/>
        <v>1</v>
      </c>
      <c r="AQ301" s="1" t="b">
        <f t="shared" si="142"/>
        <v>1</v>
      </c>
      <c r="AS301" s="316" t="s">
        <v>1012</v>
      </c>
      <c r="AT301" s="106" t="s">
        <v>1013</v>
      </c>
      <c r="AU301" s="106" t="s">
        <v>1014</v>
      </c>
      <c r="AV301" s="409" t="s">
        <v>3</v>
      </c>
      <c r="AW301" s="344" t="s">
        <v>1793</v>
      </c>
      <c r="AX301" s="315">
        <v>17245</v>
      </c>
      <c r="AY301" s="345">
        <v>4</v>
      </c>
      <c r="AZ301" s="245" t="s">
        <v>1857</v>
      </c>
      <c r="BA301" s="179" t="s">
        <v>2643</v>
      </c>
      <c r="BB301" s="179" t="s">
        <v>2525</v>
      </c>
    </row>
    <row r="302" spans="1:54" ht="15.75">
      <c r="A302" s="316" t="s">
        <v>1595</v>
      </c>
      <c r="B302" s="106" t="s">
        <v>2207</v>
      </c>
      <c r="C302" s="106" t="s">
        <v>1073</v>
      </c>
      <c r="D302" s="408" t="s">
        <v>10</v>
      </c>
      <c r="E302" s="344" t="s">
        <v>1793</v>
      </c>
      <c r="F302" s="315">
        <v>20315</v>
      </c>
      <c r="G302" s="345">
        <v>9</v>
      </c>
      <c r="H302" s="245" t="s">
        <v>1858</v>
      </c>
      <c r="I302" s="179" t="s">
        <v>2643</v>
      </c>
      <c r="J302" s="179" t="s">
        <v>2476</v>
      </c>
      <c r="K302" s="158">
        <v>302</v>
      </c>
      <c r="L302" s="1" t="b">
        <f t="shared" si="123"/>
        <v>1</v>
      </c>
      <c r="M302" s="1" t="b">
        <f t="shared" si="124"/>
        <v>1</v>
      </c>
      <c r="N302" s="1" t="b">
        <f t="shared" si="125"/>
        <v>1</v>
      </c>
      <c r="O302" s="1" t="b">
        <f t="shared" si="126"/>
        <v>1</v>
      </c>
      <c r="P302" s="1" t="b">
        <f t="shared" si="127"/>
        <v>1</v>
      </c>
      <c r="Q302" s="1" t="b">
        <f t="shared" si="128"/>
        <v>1</v>
      </c>
      <c r="R302" s="1" t="b">
        <f t="shared" si="129"/>
        <v>1</v>
      </c>
      <c r="S302" s="1" t="b">
        <f t="shared" si="130"/>
        <v>1</v>
      </c>
      <c r="T302" s="1" t="b">
        <f t="shared" si="131"/>
        <v>1</v>
      </c>
      <c r="U302" s="1" t="b">
        <f t="shared" si="132"/>
        <v>1</v>
      </c>
      <c r="W302" s="316" t="s">
        <v>1595</v>
      </c>
      <c r="X302" s="106" t="s">
        <v>2207</v>
      </c>
      <c r="Y302" s="106" t="s">
        <v>1073</v>
      </c>
      <c r="Z302" s="408" t="s">
        <v>10</v>
      </c>
      <c r="AA302" s="344" t="s">
        <v>1793</v>
      </c>
      <c r="AB302" s="315">
        <v>20315</v>
      </c>
      <c r="AC302" s="345">
        <v>9</v>
      </c>
      <c r="AD302" s="245" t="s">
        <v>1858</v>
      </c>
      <c r="AE302" s="179" t="s">
        <v>2643</v>
      </c>
      <c r="AF302" s="179" t="s">
        <v>2476</v>
      </c>
      <c r="AH302" s="159" t="b">
        <f t="shared" si="133"/>
        <v>1</v>
      </c>
      <c r="AI302" s="1" t="b">
        <f t="shared" si="134"/>
        <v>1</v>
      </c>
      <c r="AJ302" s="1" t="b">
        <f t="shared" si="135"/>
        <v>1</v>
      </c>
      <c r="AK302" s="1" t="b">
        <f t="shared" si="136"/>
        <v>1</v>
      </c>
      <c r="AL302" s="1" t="b">
        <f t="shared" si="137"/>
        <v>1</v>
      </c>
      <c r="AM302" s="1" t="b">
        <f t="shared" si="138"/>
        <v>1</v>
      </c>
      <c r="AN302" s="1" t="b">
        <f t="shared" si="139"/>
        <v>1</v>
      </c>
      <c r="AO302" s="1" t="b">
        <f t="shared" si="140"/>
        <v>1</v>
      </c>
      <c r="AP302" s="1" t="b">
        <f t="shared" si="141"/>
        <v>1</v>
      </c>
      <c r="AQ302" s="1" t="b">
        <f t="shared" si="142"/>
        <v>1</v>
      </c>
      <c r="AS302" s="316" t="s">
        <v>1595</v>
      </c>
      <c r="AT302" s="106" t="s">
        <v>2207</v>
      </c>
      <c r="AU302" s="106" t="s">
        <v>1073</v>
      </c>
      <c r="AV302" s="408" t="s">
        <v>10</v>
      </c>
      <c r="AW302" s="344" t="s">
        <v>1793</v>
      </c>
      <c r="AX302" s="315">
        <v>20315</v>
      </c>
      <c r="AY302" s="345">
        <v>9</v>
      </c>
      <c r="AZ302" s="245" t="s">
        <v>1858</v>
      </c>
      <c r="BA302" s="179" t="s">
        <v>2643</v>
      </c>
      <c r="BB302" s="179" t="s">
        <v>2476</v>
      </c>
    </row>
    <row r="303" spans="1:54" ht="15.75">
      <c r="A303" s="316" t="s">
        <v>323</v>
      </c>
      <c r="B303" s="106" t="s">
        <v>155</v>
      </c>
      <c r="C303" s="106" t="s">
        <v>2208</v>
      </c>
      <c r="D303" s="408" t="s">
        <v>10</v>
      </c>
      <c r="E303" s="344" t="s">
        <v>1793</v>
      </c>
      <c r="F303" s="315">
        <v>16757</v>
      </c>
      <c r="G303" s="345">
        <v>9</v>
      </c>
      <c r="H303" s="245" t="s">
        <v>1858</v>
      </c>
      <c r="I303" s="179" t="s">
        <v>2643</v>
      </c>
      <c r="J303" s="179" t="s">
        <v>2525</v>
      </c>
      <c r="K303" s="158">
        <v>303</v>
      </c>
      <c r="L303" s="1" t="b">
        <f t="shared" si="123"/>
        <v>1</v>
      </c>
      <c r="M303" s="1" t="b">
        <f t="shared" si="124"/>
        <v>1</v>
      </c>
      <c r="N303" s="1" t="b">
        <f t="shared" si="125"/>
        <v>1</v>
      </c>
      <c r="O303" s="1" t="b">
        <f t="shared" si="126"/>
        <v>1</v>
      </c>
      <c r="P303" s="1" t="b">
        <f t="shared" si="127"/>
        <v>1</v>
      </c>
      <c r="Q303" s="1" t="b">
        <f t="shared" si="128"/>
        <v>1</v>
      </c>
      <c r="R303" s="1" t="b">
        <f t="shared" si="129"/>
        <v>1</v>
      </c>
      <c r="S303" s="1" t="b">
        <f t="shared" si="130"/>
        <v>1</v>
      </c>
      <c r="T303" s="1" t="b">
        <f t="shared" si="131"/>
        <v>1</v>
      </c>
      <c r="U303" s="1" t="b">
        <f t="shared" si="132"/>
        <v>1</v>
      </c>
      <c r="W303" s="316" t="s">
        <v>323</v>
      </c>
      <c r="X303" s="106" t="s">
        <v>155</v>
      </c>
      <c r="Y303" s="106" t="s">
        <v>2208</v>
      </c>
      <c r="Z303" s="408" t="s">
        <v>10</v>
      </c>
      <c r="AA303" s="344" t="s">
        <v>1793</v>
      </c>
      <c r="AB303" s="315">
        <v>16757</v>
      </c>
      <c r="AC303" s="345">
        <v>9</v>
      </c>
      <c r="AD303" s="245" t="s">
        <v>1858</v>
      </c>
      <c r="AE303" s="179" t="s">
        <v>2643</v>
      </c>
      <c r="AF303" s="179" t="s">
        <v>2525</v>
      </c>
      <c r="AH303" s="159" t="b">
        <f t="shared" si="133"/>
        <v>1</v>
      </c>
      <c r="AI303" s="1" t="b">
        <f t="shared" si="134"/>
        <v>1</v>
      </c>
      <c r="AJ303" s="1" t="b">
        <f t="shared" si="135"/>
        <v>1</v>
      </c>
      <c r="AK303" s="1" t="b">
        <f t="shared" si="136"/>
        <v>1</v>
      </c>
      <c r="AL303" s="1" t="b">
        <f t="shared" si="137"/>
        <v>1</v>
      </c>
      <c r="AM303" s="1" t="b">
        <f t="shared" si="138"/>
        <v>1</v>
      </c>
      <c r="AN303" s="1" t="b">
        <f t="shared" si="139"/>
        <v>1</v>
      </c>
      <c r="AO303" s="1" t="b">
        <f t="shared" si="140"/>
        <v>1</v>
      </c>
      <c r="AP303" s="1" t="b">
        <f t="shared" si="141"/>
        <v>1</v>
      </c>
      <c r="AQ303" s="1" t="b">
        <f t="shared" si="142"/>
        <v>1</v>
      </c>
      <c r="AS303" s="316" t="s">
        <v>323</v>
      </c>
      <c r="AT303" s="106" t="s">
        <v>155</v>
      </c>
      <c r="AU303" s="106" t="s">
        <v>2208</v>
      </c>
      <c r="AV303" s="408" t="s">
        <v>10</v>
      </c>
      <c r="AW303" s="344" t="s">
        <v>1793</v>
      </c>
      <c r="AX303" s="315">
        <v>16757</v>
      </c>
      <c r="AY303" s="345">
        <v>9</v>
      </c>
      <c r="AZ303" s="245" t="s">
        <v>1858</v>
      </c>
      <c r="BA303" s="179" t="s">
        <v>2643</v>
      </c>
      <c r="BB303" s="179" t="s">
        <v>2525</v>
      </c>
    </row>
    <row r="304" spans="1:54" ht="15.75">
      <c r="A304" s="316" t="s">
        <v>1611</v>
      </c>
      <c r="B304" s="106" t="s">
        <v>522</v>
      </c>
      <c r="C304" s="106" t="s">
        <v>1434</v>
      </c>
      <c r="D304" s="408" t="s">
        <v>3</v>
      </c>
      <c r="E304" s="344" t="s">
        <v>1793</v>
      </c>
      <c r="F304" s="315">
        <v>16284</v>
      </c>
      <c r="G304" s="345">
        <v>7</v>
      </c>
      <c r="H304" s="245" t="s">
        <v>1858</v>
      </c>
      <c r="I304" s="179" t="s">
        <v>2643</v>
      </c>
      <c r="J304" s="179" t="s">
        <v>2525</v>
      </c>
      <c r="K304" s="158">
        <v>304</v>
      </c>
      <c r="L304" s="1" t="b">
        <f t="shared" si="123"/>
        <v>1</v>
      </c>
      <c r="M304" s="1" t="b">
        <f t="shared" si="124"/>
        <v>1</v>
      </c>
      <c r="N304" s="1" t="b">
        <f t="shared" si="125"/>
        <v>1</v>
      </c>
      <c r="O304" s="1" t="b">
        <f t="shared" si="126"/>
        <v>1</v>
      </c>
      <c r="P304" s="1" t="b">
        <f t="shared" si="127"/>
        <v>1</v>
      </c>
      <c r="Q304" s="1" t="b">
        <f t="shared" si="128"/>
        <v>1</v>
      </c>
      <c r="R304" s="1" t="b">
        <f t="shared" si="129"/>
        <v>1</v>
      </c>
      <c r="S304" s="1" t="b">
        <f t="shared" si="130"/>
        <v>1</v>
      </c>
      <c r="T304" s="1" t="b">
        <f t="shared" si="131"/>
        <v>1</v>
      </c>
      <c r="U304" s="1" t="b">
        <f t="shared" si="132"/>
        <v>1</v>
      </c>
      <c r="W304" s="316" t="s">
        <v>1611</v>
      </c>
      <c r="X304" s="106" t="s">
        <v>522</v>
      </c>
      <c r="Y304" s="106" t="s">
        <v>1434</v>
      </c>
      <c r="Z304" s="408" t="s">
        <v>3</v>
      </c>
      <c r="AA304" s="344" t="s">
        <v>1793</v>
      </c>
      <c r="AB304" s="315">
        <v>16284</v>
      </c>
      <c r="AC304" s="345">
        <v>7</v>
      </c>
      <c r="AD304" s="245" t="s">
        <v>1858</v>
      </c>
      <c r="AE304" s="179" t="s">
        <v>2643</v>
      </c>
      <c r="AF304" s="179" t="s">
        <v>2525</v>
      </c>
      <c r="AH304" s="159" t="b">
        <f t="shared" si="133"/>
        <v>1</v>
      </c>
      <c r="AI304" s="1" t="b">
        <f t="shared" si="134"/>
        <v>1</v>
      </c>
      <c r="AJ304" s="1" t="b">
        <f t="shared" si="135"/>
        <v>1</v>
      </c>
      <c r="AK304" s="1" t="b">
        <f t="shared" si="136"/>
        <v>1</v>
      </c>
      <c r="AL304" s="1" t="b">
        <f t="shared" si="137"/>
        <v>1</v>
      </c>
      <c r="AM304" s="1" t="b">
        <f t="shared" si="138"/>
        <v>1</v>
      </c>
      <c r="AN304" s="1" t="b">
        <f t="shared" si="139"/>
        <v>1</v>
      </c>
      <c r="AO304" s="1" t="b">
        <f t="shared" si="140"/>
        <v>1</v>
      </c>
      <c r="AP304" s="1" t="b">
        <f t="shared" si="141"/>
        <v>1</v>
      </c>
      <c r="AQ304" s="1" t="b">
        <f t="shared" si="142"/>
        <v>1</v>
      </c>
      <c r="AS304" s="316" t="s">
        <v>1611</v>
      </c>
      <c r="AT304" s="106" t="s">
        <v>522</v>
      </c>
      <c r="AU304" s="106" t="s">
        <v>1434</v>
      </c>
      <c r="AV304" s="408" t="s">
        <v>3</v>
      </c>
      <c r="AW304" s="344" t="s">
        <v>1793</v>
      </c>
      <c r="AX304" s="315">
        <v>16284</v>
      </c>
      <c r="AY304" s="345">
        <v>7</v>
      </c>
      <c r="AZ304" s="245" t="s">
        <v>1858</v>
      </c>
      <c r="BA304" s="179" t="s">
        <v>2643</v>
      </c>
      <c r="BB304" s="179" t="s">
        <v>2525</v>
      </c>
    </row>
    <row r="305" spans="1:54" ht="15.75">
      <c r="A305" s="316" t="s">
        <v>331</v>
      </c>
      <c r="B305" s="182" t="s">
        <v>2600</v>
      </c>
      <c r="C305" s="106" t="s">
        <v>2560</v>
      </c>
      <c r="D305" s="411" t="s">
        <v>3</v>
      </c>
      <c r="E305" s="344" t="s">
        <v>1793</v>
      </c>
      <c r="F305" s="315">
        <v>18214</v>
      </c>
      <c r="G305" s="345">
        <v>8</v>
      </c>
      <c r="H305" s="245" t="s">
        <v>1858</v>
      </c>
      <c r="I305" s="179" t="s">
        <v>2643</v>
      </c>
      <c r="J305" s="179" t="s">
        <v>2525</v>
      </c>
      <c r="K305" s="158">
        <v>305</v>
      </c>
      <c r="L305" s="1" t="b">
        <f t="shared" si="123"/>
        <v>1</v>
      </c>
      <c r="M305" s="1" t="b">
        <f t="shared" si="124"/>
        <v>1</v>
      </c>
      <c r="N305" s="1" t="b">
        <f t="shared" si="125"/>
        <v>1</v>
      </c>
      <c r="O305" s="1" t="b">
        <f t="shared" si="126"/>
        <v>1</v>
      </c>
      <c r="P305" s="1" t="b">
        <f t="shared" si="127"/>
        <v>1</v>
      </c>
      <c r="Q305" s="1" t="b">
        <f t="shared" si="128"/>
        <v>1</v>
      </c>
      <c r="R305" s="1" t="b">
        <f t="shared" si="129"/>
        <v>1</v>
      </c>
      <c r="S305" s="1" t="b">
        <f t="shared" si="130"/>
        <v>1</v>
      </c>
      <c r="T305" s="1" t="b">
        <f t="shared" si="131"/>
        <v>1</v>
      </c>
      <c r="U305" s="1" t="b">
        <f t="shared" si="132"/>
        <v>1</v>
      </c>
      <c r="W305" s="316" t="s">
        <v>331</v>
      </c>
      <c r="X305" s="182" t="s">
        <v>2600</v>
      </c>
      <c r="Y305" s="106" t="s">
        <v>2560</v>
      </c>
      <c r="Z305" s="411" t="s">
        <v>3</v>
      </c>
      <c r="AA305" s="344" t="s">
        <v>1793</v>
      </c>
      <c r="AB305" s="315">
        <v>18214</v>
      </c>
      <c r="AC305" s="345">
        <v>8</v>
      </c>
      <c r="AD305" s="245" t="s">
        <v>1858</v>
      </c>
      <c r="AE305" s="179" t="s">
        <v>2643</v>
      </c>
      <c r="AF305" s="179" t="s">
        <v>2525</v>
      </c>
      <c r="AH305" s="159" t="b">
        <f t="shared" si="133"/>
        <v>1</v>
      </c>
      <c r="AI305" s="1" t="b">
        <f t="shared" si="134"/>
        <v>1</v>
      </c>
      <c r="AJ305" s="1" t="b">
        <f t="shared" si="135"/>
        <v>1</v>
      </c>
      <c r="AK305" s="1" t="b">
        <f t="shared" si="136"/>
        <v>1</v>
      </c>
      <c r="AL305" s="1" t="b">
        <f t="shared" si="137"/>
        <v>1</v>
      </c>
      <c r="AM305" s="1" t="b">
        <f t="shared" si="138"/>
        <v>1</v>
      </c>
      <c r="AN305" s="1" t="b">
        <f t="shared" si="139"/>
        <v>1</v>
      </c>
      <c r="AO305" s="1" t="b">
        <f t="shared" si="140"/>
        <v>1</v>
      </c>
      <c r="AP305" s="1" t="b">
        <f t="shared" si="141"/>
        <v>1</v>
      </c>
      <c r="AQ305" s="1" t="b">
        <f t="shared" si="142"/>
        <v>1</v>
      </c>
      <c r="AS305" s="316" t="s">
        <v>331</v>
      </c>
      <c r="AT305" s="182" t="s">
        <v>2600</v>
      </c>
      <c r="AU305" s="106" t="s">
        <v>2560</v>
      </c>
      <c r="AV305" s="411" t="s">
        <v>3</v>
      </c>
      <c r="AW305" s="344" t="s">
        <v>1793</v>
      </c>
      <c r="AX305" s="315">
        <v>18214</v>
      </c>
      <c r="AY305" s="345">
        <v>8</v>
      </c>
      <c r="AZ305" s="245" t="s">
        <v>1858</v>
      </c>
      <c r="BA305" s="179" t="s">
        <v>2643</v>
      </c>
      <c r="BB305" s="179" t="s">
        <v>2525</v>
      </c>
    </row>
    <row r="306" spans="1:54" ht="15.75">
      <c r="A306" s="316" t="s">
        <v>1017</v>
      </c>
      <c r="B306" s="179" t="s">
        <v>1018</v>
      </c>
      <c r="C306" s="108" t="s">
        <v>1019</v>
      </c>
      <c r="D306" s="1" t="s">
        <v>10</v>
      </c>
      <c r="E306" s="344" t="s">
        <v>1793</v>
      </c>
      <c r="F306" s="315">
        <v>17359</v>
      </c>
      <c r="G306" s="345">
        <v>12</v>
      </c>
      <c r="H306" s="245" t="s">
        <v>1859</v>
      </c>
      <c r="I306" s="179" t="s">
        <v>2643</v>
      </c>
      <c r="J306" s="179" t="s">
        <v>2525</v>
      </c>
      <c r="K306" s="158">
        <v>306</v>
      </c>
      <c r="L306" s="1" t="b">
        <f t="shared" si="123"/>
        <v>1</v>
      </c>
      <c r="M306" s="1" t="b">
        <f t="shared" si="124"/>
        <v>1</v>
      </c>
      <c r="N306" s="1" t="b">
        <f t="shared" si="125"/>
        <v>1</v>
      </c>
      <c r="O306" s="1" t="b">
        <f t="shared" si="126"/>
        <v>1</v>
      </c>
      <c r="P306" s="1" t="b">
        <f t="shared" si="127"/>
        <v>1</v>
      </c>
      <c r="Q306" s="1" t="b">
        <f t="shared" si="128"/>
        <v>1</v>
      </c>
      <c r="R306" s="1" t="b">
        <f t="shared" si="129"/>
        <v>1</v>
      </c>
      <c r="S306" s="1" t="b">
        <f t="shared" si="130"/>
        <v>1</v>
      </c>
      <c r="T306" s="1" t="b">
        <f t="shared" si="131"/>
        <v>1</v>
      </c>
      <c r="U306" s="1" t="b">
        <f t="shared" si="132"/>
        <v>1</v>
      </c>
      <c r="W306" s="316" t="s">
        <v>1017</v>
      </c>
      <c r="X306" s="179" t="s">
        <v>1018</v>
      </c>
      <c r="Y306" s="108" t="s">
        <v>1019</v>
      </c>
      <c r="Z306" s="1" t="s">
        <v>10</v>
      </c>
      <c r="AA306" s="344" t="s">
        <v>1793</v>
      </c>
      <c r="AB306" s="315">
        <v>17359</v>
      </c>
      <c r="AC306" s="345">
        <v>12</v>
      </c>
      <c r="AD306" s="245" t="s">
        <v>1859</v>
      </c>
      <c r="AE306" s="179" t="s">
        <v>2643</v>
      </c>
      <c r="AF306" s="179" t="s">
        <v>2525</v>
      </c>
      <c r="AH306" s="159" t="b">
        <f t="shared" si="133"/>
        <v>1</v>
      </c>
      <c r="AI306" s="1" t="b">
        <f t="shared" si="134"/>
        <v>1</v>
      </c>
      <c r="AJ306" s="1" t="b">
        <f t="shared" si="135"/>
        <v>1</v>
      </c>
      <c r="AK306" s="1" t="b">
        <f t="shared" si="136"/>
        <v>1</v>
      </c>
      <c r="AL306" s="1" t="b">
        <f t="shared" si="137"/>
        <v>1</v>
      </c>
      <c r="AM306" s="1" t="b">
        <f t="shared" si="138"/>
        <v>1</v>
      </c>
      <c r="AN306" s="1" t="b">
        <f t="shared" si="139"/>
        <v>1</v>
      </c>
      <c r="AO306" s="1" t="b">
        <f t="shared" si="140"/>
        <v>1</v>
      </c>
      <c r="AP306" s="1" t="b">
        <f t="shared" si="141"/>
        <v>1</v>
      </c>
      <c r="AQ306" s="1" t="b">
        <f t="shared" si="142"/>
        <v>1</v>
      </c>
      <c r="AS306" s="316" t="s">
        <v>1017</v>
      </c>
      <c r="AT306" s="179" t="s">
        <v>1018</v>
      </c>
      <c r="AU306" s="108" t="s">
        <v>1019</v>
      </c>
      <c r="AV306" s="1" t="s">
        <v>10</v>
      </c>
      <c r="AW306" s="344" t="s">
        <v>1793</v>
      </c>
      <c r="AX306" s="315">
        <v>17359</v>
      </c>
      <c r="AY306" s="345">
        <v>12</v>
      </c>
      <c r="AZ306" s="245" t="s">
        <v>1859</v>
      </c>
      <c r="BA306" s="179" t="s">
        <v>2643</v>
      </c>
      <c r="BB306" s="179" t="s">
        <v>2525</v>
      </c>
    </row>
    <row r="307" spans="1:54" ht="15.75">
      <c r="A307" s="316" t="s">
        <v>1027</v>
      </c>
      <c r="B307" s="106" t="s">
        <v>1028</v>
      </c>
      <c r="C307" s="106" t="s">
        <v>1029</v>
      </c>
      <c r="D307" s="291" t="s">
        <v>3</v>
      </c>
      <c r="E307" s="344" t="s">
        <v>1793</v>
      </c>
      <c r="F307" s="315">
        <v>17868</v>
      </c>
      <c r="G307" s="345">
        <v>9</v>
      </c>
      <c r="H307" s="245" t="s">
        <v>1858</v>
      </c>
      <c r="I307" s="179" t="s">
        <v>2643</v>
      </c>
      <c r="J307" s="179" t="s">
        <v>2525</v>
      </c>
      <c r="K307" s="158">
        <v>307</v>
      </c>
      <c r="L307" s="1" t="b">
        <f t="shared" si="123"/>
        <v>1</v>
      </c>
      <c r="M307" s="1" t="b">
        <f t="shared" si="124"/>
        <v>1</v>
      </c>
      <c r="N307" s="1" t="b">
        <f t="shared" si="125"/>
        <v>1</v>
      </c>
      <c r="O307" s="1" t="b">
        <f t="shared" si="126"/>
        <v>1</v>
      </c>
      <c r="P307" s="1" t="b">
        <f t="shared" si="127"/>
        <v>1</v>
      </c>
      <c r="Q307" s="1" t="b">
        <f t="shared" si="128"/>
        <v>1</v>
      </c>
      <c r="R307" s="1" t="b">
        <f t="shared" si="129"/>
        <v>1</v>
      </c>
      <c r="S307" s="1" t="b">
        <f t="shared" si="130"/>
        <v>1</v>
      </c>
      <c r="T307" s="1" t="b">
        <f t="shared" si="131"/>
        <v>1</v>
      </c>
      <c r="U307" s="1" t="b">
        <f t="shared" si="132"/>
        <v>1</v>
      </c>
      <c r="W307" s="316" t="s">
        <v>1027</v>
      </c>
      <c r="X307" s="106" t="s">
        <v>1028</v>
      </c>
      <c r="Y307" s="106" t="s">
        <v>1029</v>
      </c>
      <c r="Z307" s="291" t="s">
        <v>3</v>
      </c>
      <c r="AA307" s="344" t="s">
        <v>1793</v>
      </c>
      <c r="AB307" s="315">
        <v>17868</v>
      </c>
      <c r="AC307" s="345">
        <v>9</v>
      </c>
      <c r="AD307" s="245" t="s">
        <v>1858</v>
      </c>
      <c r="AE307" s="179" t="s">
        <v>2643</v>
      </c>
      <c r="AF307" s="179" t="s">
        <v>2525</v>
      </c>
      <c r="AH307" s="159" t="b">
        <f t="shared" si="133"/>
        <v>1</v>
      </c>
      <c r="AI307" s="1" t="b">
        <f t="shared" si="134"/>
        <v>1</v>
      </c>
      <c r="AJ307" s="1" t="b">
        <f t="shared" si="135"/>
        <v>1</v>
      </c>
      <c r="AK307" s="1" t="b">
        <f t="shared" si="136"/>
        <v>1</v>
      </c>
      <c r="AL307" s="1" t="b">
        <f t="shared" si="137"/>
        <v>1</v>
      </c>
      <c r="AM307" s="1" t="b">
        <f t="shared" si="138"/>
        <v>1</v>
      </c>
      <c r="AN307" s="1" t="b">
        <f t="shared" si="139"/>
        <v>1</v>
      </c>
      <c r="AO307" s="1" t="b">
        <f t="shared" si="140"/>
        <v>1</v>
      </c>
      <c r="AP307" s="1" t="b">
        <f t="shared" si="141"/>
        <v>1</v>
      </c>
      <c r="AQ307" s="1" t="b">
        <f t="shared" si="142"/>
        <v>1</v>
      </c>
      <c r="AS307" s="316" t="s">
        <v>1027</v>
      </c>
      <c r="AT307" s="106" t="s">
        <v>1028</v>
      </c>
      <c r="AU307" s="106" t="s">
        <v>1029</v>
      </c>
      <c r="AV307" s="291" t="s">
        <v>3</v>
      </c>
      <c r="AW307" s="344" t="s">
        <v>1793</v>
      </c>
      <c r="AX307" s="315">
        <v>17868</v>
      </c>
      <c r="AY307" s="345">
        <v>9</v>
      </c>
      <c r="AZ307" s="245" t="s">
        <v>1858</v>
      </c>
      <c r="BA307" s="179" t="s">
        <v>2643</v>
      </c>
      <c r="BB307" s="179" t="s">
        <v>2525</v>
      </c>
    </row>
    <row r="308" spans="1:54" ht="15.75">
      <c r="A308" s="316" t="s">
        <v>1674</v>
      </c>
      <c r="B308" s="106" t="s">
        <v>1832</v>
      </c>
      <c r="C308" s="106" t="s">
        <v>1833</v>
      </c>
      <c r="D308" s="291" t="s">
        <v>10</v>
      </c>
      <c r="E308" s="344" t="s">
        <v>1793</v>
      </c>
      <c r="F308" s="315">
        <v>20352</v>
      </c>
      <c r="G308" s="345">
        <v>10</v>
      </c>
      <c r="H308" s="245" t="s">
        <v>1859</v>
      </c>
      <c r="I308" s="179" t="s">
        <v>2643</v>
      </c>
      <c r="J308" s="179" t="s">
        <v>2476</v>
      </c>
      <c r="K308" s="158">
        <v>308</v>
      </c>
      <c r="L308" s="1" t="b">
        <f t="shared" si="123"/>
        <v>1</v>
      </c>
      <c r="M308" s="1" t="b">
        <f t="shared" si="124"/>
        <v>1</v>
      </c>
      <c r="N308" s="1" t="b">
        <f t="shared" si="125"/>
        <v>1</v>
      </c>
      <c r="O308" s="1" t="b">
        <f t="shared" si="126"/>
        <v>1</v>
      </c>
      <c r="P308" s="1" t="b">
        <f t="shared" si="127"/>
        <v>1</v>
      </c>
      <c r="Q308" s="1" t="b">
        <f t="shared" si="128"/>
        <v>1</v>
      </c>
      <c r="R308" s="1" t="b">
        <f t="shared" si="129"/>
        <v>1</v>
      </c>
      <c r="S308" s="1" t="b">
        <f t="shared" si="130"/>
        <v>1</v>
      </c>
      <c r="T308" s="1" t="b">
        <f t="shared" si="131"/>
        <v>1</v>
      </c>
      <c r="U308" s="1" t="b">
        <f t="shared" si="132"/>
        <v>1</v>
      </c>
      <c r="W308" s="316" t="s">
        <v>1674</v>
      </c>
      <c r="X308" s="106" t="s">
        <v>1832</v>
      </c>
      <c r="Y308" s="106" t="s">
        <v>1833</v>
      </c>
      <c r="Z308" s="291" t="s">
        <v>10</v>
      </c>
      <c r="AA308" s="344" t="s">
        <v>1793</v>
      </c>
      <c r="AB308" s="315">
        <v>20352</v>
      </c>
      <c r="AC308" s="345">
        <v>10</v>
      </c>
      <c r="AD308" s="245" t="s">
        <v>1859</v>
      </c>
      <c r="AE308" s="179" t="s">
        <v>2643</v>
      </c>
      <c r="AF308" s="179" t="s">
        <v>2476</v>
      </c>
      <c r="AH308" s="159" t="b">
        <f t="shared" si="133"/>
        <v>1</v>
      </c>
      <c r="AI308" s="1" t="b">
        <f t="shared" si="134"/>
        <v>1</v>
      </c>
      <c r="AJ308" s="1" t="b">
        <f t="shared" si="135"/>
        <v>1</v>
      </c>
      <c r="AK308" s="1" t="b">
        <f t="shared" si="136"/>
        <v>1</v>
      </c>
      <c r="AL308" s="1" t="b">
        <f t="shared" si="137"/>
        <v>1</v>
      </c>
      <c r="AM308" s="1" t="b">
        <f t="shared" si="138"/>
        <v>1</v>
      </c>
      <c r="AN308" s="1" t="b">
        <f t="shared" si="139"/>
        <v>1</v>
      </c>
      <c r="AO308" s="1" t="b">
        <f t="shared" si="140"/>
        <v>1</v>
      </c>
      <c r="AP308" s="1" t="b">
        <f t="shared" si="141"/>
        <v>1</v>
      </c>
      <c r="AQ308" s="1" t="b">
        <f t="shared" si="142"/>
        <v>1</v>
      </c>
      <c r="AS308" s="316" t="s">
        <v>1674</v>
      </c>
      <c r="AT308" s="106" t="s">
        <v>1832</v>
      </c>
      <c r="AU308" s="106" t="s">
        <v>1833</v>
      </c>
      <c r="AV308" s="291" t="s">
        <v>10</v>
      </c>
      <c r="AW308" s="344" t="s">
        <v>1793</v>
      </c>
      <c r="AX308" s="315">
        <v>20352</v>
      </c>
      <c r="AY308" s="345">
        <v>10</v>
      </c>
      <c r="AZ308" s="245" t="s">
        <v>1859</v>
      </c>
      <c r="BA308" s="179" t="s">
        <v>2643</v>
      </c>
      <c r="BB308" s="179" t="s">
        <v>2476</v>
      </c>
    </row>
    <row r="309" spans="1:54" ht="15.75">
      <c r="A309" s="316" t="s">
        <v>1675</v>
      </c>
      <c r="B309" s="106" t="s">
        <v>1855</v>
      </c>
      <c r="C309" s="106" t="s">
        <v>1834</v>
      </c>
      <c r="D309" s="291" t="s">
        <v>10</v>
      </c>
      <c r="E309" s="344" t="s">
        <v>1793</v>
      </c>
      <c r="F309" s="315">
        <v>23151</v>
      </c>
      <c r="G309" s="345">
        <v>7</v>
      </c>
      <c r="H309" s="245" t="s">
        <v>1858</v>
      </c>
      <c r="I309" s="179" t="s">
        <v>2643</v>
      </c>
      <c r="J309" s="179" t="s">
        <v>2476</v>
      </c>
      <c r="K309" s="158">
        <v>309</v>
      </c>
      <c r="L309" s="1" t="b">
        <f t="shared" si="123"/>
        <v>1</v>
      </c>
      <c r="M309" s="1" t="b">
        <f t="shared" si="124"/>
        <v>1</v>
      </c>
      <c r="N309" s="1" t="b">
        <f t="shared" si="125"/>
        <v>1</v>
      </c>
      <c r="O309" s="1" t="b">
        <f t="shared" si="126"/>
        <v>1</v>
      </c>
      <c r="P309" s="1" t="b">
        <f t="shared" si="127"/>
        <v>1</v>
      </c>
      <c r="Q309" s="1" t="b">
        <f t="shared" si="128"/>
        <v>1</v>
      </c>
      <c r="R309" s="1" t="b">
        <f t="shared" si="129"/>
        <v>1</v>
      </c>
      <c r="S309" s="1" t="b">
        <f t="shared" si="130"/>
        <v>1</v>
      </c>
      <c r="T309" s="1" t="b">
        <f t="shared" si="131"/>
        <v>1</v>
      </c>
      <c r="U309" s="1" t="b">
        <f t="shared" si="132"/>
        <v>1</v>
      </c>
      <c r="W309" s="316" t="s">
        <v>1675</v>
      </c>
      <c r="X309" s="106" t="s">
        <v>1855</v>
      </c>
      <c r="Y309" s="106" t="s">
        <v>1834</v>
      </c>
      <c r="Z309" s="291" t="s">
        <v>10</v>
      </c>
      <c r="AA309" s="344" t="s">
        <v>1793</v>
      </c>
      <c r="AB309" s="315">
        <v>23151</v>
      </c>
      <c r="AC309" s="345">
        <v>7</v>
      </c>
      <c r="AD309" s="245" t="s">
        <v>1858</v>
      </c>
      <c r="AE309" s="179" t="s">
        <v>2643</v>
      </c>
      <c r="AF309" s="179" t="s">
        <v>2476</v>
      </c>
      <c r="AH309" s="159" t="b">
        <f t="shared" si="133"/>
        <v>1</v>
      </c>
      <c r="AI309" s="1" t="b">
        <f t="shared" si="134"/>
        <v>1</v>
      </c>
      <c r="AJ309" s="1" t="b">
        <f t="shared" si="135"/>
        <v>1</v>
      </c>
      <c r="AK309" s="1" t="b">
        <f t="shared" si="136"/>
        <v>1</v>
      </c>
      <c r="AL309" s="1" t="b">
        <f t="shared" si="137"/>
        <v>1</v>
      </c>
      <c r="AM309" s="1" t="b">
        <f t="shared" si="138"/>
        <v>1</v>
      </c>
      <c r="AN309" s="1" t="b">
        <f t="shared" si="139"/>
        <v>1</v>
      </c>
      <c r="AO309" s="1" t="b">
        <f t="shared" si="140"/>
        <v>1</v>
      </c>
      <c r="AP309" s="1" t="b">
        <f t="shared" si="141"/>
        <v>1</v>
      </c>
      <c r="AQ309" s="1" t="b">
        <f t="shared" si="142"/>
        <v>1</v>
      </c>
      <c r="AS309" s="316" t="s">
        <v>1675</v>
      </c>
      <c r="AT309" s="106" t="s">
        <v>1855</v>
      </c>
      <c r="AU309" s="106" t="s">
        <v>1834</v>
      </c>
      <c r="AV309" s="291" t="s">
        <v>10</v>
      </c>
      <c r="AW309" s="344" t="s">
        <v>1793</v>
      </c>
      <c r="AX309" s="315">
        <v>23151</v>
      </c>
      <c r="AY309" s="345">
        <v>7</v>
      </c>
      <c r="AZ309" s="245" t="s">
        <v>1858</v>
      </c>
      <c r="BA309" s="179" t="s">
        <v>2643</v>
      </c>
      <c r="BB309" s="179" t="s">
        <v>2476</v>
      </c>
    </row>
    <row r="310" spans="1:54" ht="15.75">
      <c r="A310" s="341" t="s">
        <v>1677</v>
      </c>
      <c r="B310" s="108" t="s">
        <v>1835</v>
      </c>
      <c r="C310" s="108" t="s">
        <v>1836</v>
      </c>
      <c r="D310" s="410" t="s">
        <v>10</v>
      </c>
      <c r="E310" s="344" t="s">
        <v>1793</v>
      </c>
      <c r="F310" s="315">
        <v>19916</v>
      </c>
      <c r="G310" s="345">
        <v>9</v>
      </c>
      <c r="H310" s="245" t="s">
        <v>1858</v>
      </c>
      <c r="I310" s="179" t="s">
        <v>2643</v>
      </c>
      <c r="J310" s="179" t="s">
        <v>2476</v>
      </c>
      <c r="K310" s="158">
        <v>310</v>
      </c>
      <c r="L310" s="1" t="b">
        <f t="shared" si="123"/>
        <v>1</v>
      </c>
      <c r="M310" s="1" t="b">
        <f t="shared" si="124"/>
        <v>1</v>
      </c>
      <c r="N310" s="1" t="b">
        <f t="shared" si="125"/>
        <v>1</v>
      </c>
      <c r="O310" s="1" t="b">
        <f t="shared" si="126"/>
        <v>1</v>
      </c>
      <c r="P310" s="1" t="b">
        <f t="shared" si="127"/>
        <v>1</v>
      </c>
      <c r="Q310" s="1" t="b">
        <f t="shared" si="128"/>
        <v>1</v>
      </c>
      <c r="R310" s="1" t="b">
        <f t="shared" si="129"/>
        <v>1</v>
      </c>
      <c r="S310" s="1" t="b">
        <f t="shared" si="130"/>
        <v>1</v>
      </c>
      <c r="T310" s="1" t="b">
        <f t="shared" si="131"/>
        <v>1</v>
      </c>
      <c r="U310" s="1" t="b">
        <f t="shared" si="132"/>
        <v>1</v>
      </c>
      <c r="W310" s="341" t="s">
        <v>1677</v>
      </c>
      <c r="X310" s="108" t="s">
        <v>1835</v>
      </c>
      <c r="Y310" s="108" t="s">
        <v>1836</v>
      </c>
      <c r="Z310" s="410" t="s">
        <v>10</v>
      </c>
      <c r="AA310" s="344" t="s">
        <v>1793</v>
      </c>
      <c r="AB310" s="315">
        <v>19916</v>
      </c>
      <c r="AC310" s="345">
        <v>9</v>
      </c>
      <c r="AD310" s="245" t="s">
        <v>1858</v>
      </c>
      <c r="AE310" s="179" t="s">
        <v>2643</v>
      </c>
      <c r="AF310" s="179" t="s">
        <v>2476</v>
      </c>
      <c r="AH310" s="159" t="b">
        <f t="shared" si="133"/>
        <v>1</v>
      </c>
      <c r="AI310" s="1" t="b">
        <f t="shared" si="134"/>
        <v>1</v>
      </c>
      <c r="AJ310" s="1" t="b">
        <f t="shared" si="135"/>
        <v>1</v>
      </c>
      <c r="AK310" s="1" t="b">
        <f t="shared" si="136"/>
        <v>1</v>
      </c>
      <c r="AL310" s="1" t="b">
        <f t="shared" si="137"/>
        <v>1</v>
      </c>
      <c r="AM310" s="1" t="b">
        <f t="shared" si="138"/>
        <v>1</v>
      </c>
      <c r="AN310" s="1" t="b">
        <f t="shared" si="139"/>
        <v>1</v>
      </c>
      <c r="AO310" s="1" t="b">
        <f t="shared" si="140"/>
        <v>1</v>
      </c>
      <c r="AP310" s="1" t="b">
        <f t="shared" si="141"/>
        <v>1</v>
      </c>
      <c r="AQ310" s="1" t="b">
        <f t="shared" si="142"/>
        <v>1</v>
      </c>
      <c r="AS310" s="341" t="s">
        <v>1677</v>
      </c>
      <c r="AT310" s="108" t="s">
        <v>1835</v>
      </c>
      <c r="AU310" s="108" t="s">
        <v>1836</v>
      </c>
      <c r="AV310" s="410" t="s">
        <v>10</v>
      </c>
      <c r="AW310" s="344" t="s">
        <v>1793</v>
      </c>
      <c r="AX310" s="315">
        <v>19916</v>
      </c>
      <c r="AY310" s="345">
        <v>9</v>
      </c>
      <c r="AZ310" s="245" t="s">
        <v>1858</v>
      </c>
      <c r="BA310" s="179" t="s">
        <v>2643</v>
      </c>
      <c r="BB310" s="179" t="s">
        <v>2476</v>
      </c>
    </row>
    <row r="311" spans="1:54" ht="15.75">
      <c r="A311" s="341" t="s">
        <v>1045</v>
      </c>
      <c r="B311" s="108" t="s">
        <v>1046</v>
      </c>
      <c r="C311" s="108" t="s">
        <v>1047</v>
      </c>
      <c r="D311" s="410" t="s">
        <v>10</v>
      </c>
      <c r="E311" s="344" t="s">
        <v>1793</v>
      </c>
      <c r="F311" s="315">
        <v>17286</v>
      </c>
      <c r="G311" s="345">
        <v>12</v>
      </c>
      <c r="H311" s="245" t="s">
        <v>1859</v>
      </c>
      <c r="I311" s="179" t="s">
        <v>2643</v>
      </c>
      <c r="J311" s="179" t="s">
        <v>2525</v>
      </c>
      <c r="K311" s="158">
        <v>311</v>
      </c>
      <c r="L311" s="1" t="b">
        <f t="shared" si="123"/>
        <v>1</v>
      </c>
      <c r="M311" s="1" t="b">
        <f t="shared" si="124"/>
        <v>1</v>
      </c>
      <c r="N311" s="1" t="b">
        <f t="shared" si="125"/>
        <v>1</v>
      </c>
      <c r="O311" s="1" t="b">
        <f t="shared" si="126"/>
        <v>1</v>
      </c>
      <c r="P311" s="1" t="b">
        <f t="shared" si="127"/>
        <v>1</v>
      </c>
      <c r="Q311" s="1" t="b">
        <f t="shared" si="128"/>
        <v>1</v>
      </c>
      <c r="R311" s="1" t="b">
        <f t="shared" si="129"/>
        <v>1</v>
      </c>
      <c r="S311" s="1" t="b">
        <f t="shared" si="130"/>
        <v>1</v>
      </c>
      <c r="T311" s="1" t="b">
        <f t="shared" si="131"/>
        <v>1</v>
      </c>
      <c r="U311" s="1" t="b">
        <f t="shared" si="132"/>
        <v>1</v>
      </c>
      <c r="W311" s="341" t="s">
        <v>1045</v>
      </c>
      <c r="X311" s="108" t="s">
        <v>1046</v>
      </c>
      <c r="Y311" s="108" t="s">
        <v>1047</v>
      </c>
      <c r="Z311" s="410" t="s">
        <v>10</v>
      </c>
      <c r="AA311" s="344" t="s">
        <v>1793</v>
      </c>
      <c r="AB311" s="315">
        <v>17286</v>
      </c>
      <c r="AC311" s="345">
        <v>12</v>
      </c>
      <c r="AD311" s="245" t="s">
        <v>1859</v>
      </c>
      <c r="AE311" s="179" t="s">
        <v>2643</v>
      </c>
      <c r="AF311" s="179" t="s">
        <v>2525</v>
      </c>
      <c r="AH311" s="159" t="b">
        <f t="shared" si="133"/>
        <v>1</v>
      </c>
      <c r="AI311" s="1" t="b">
        <f t="shared" si="134"/>
        <v>1</v>
      </c>
      <c r="AJ311" s="1" t="b">
        <f t="shared" si="135"/>
        <v>1</v>
      </c>
      <c r="AK311" s="1" t="b">
        <f t="shared" si="136"/>
        <v>1</v>
      </c>
      <c r="AL311" s="1" t="b">
        <f t="shared" si="137"/>
        <v>1</v>
      </c>
      <c r="AM311" s="1" t="b">
        <f t="shared" si="138"/>
        <v>1</v>
      </c>
      <c r="AN311" s="1" t="b">
        <f t="shared" si="139"/>
        <v>1</v>
      </c>
      <c r="AO311" s="1" t="b">
        <f t="shared" si="140"/>
        <v>1</v>
      </c>
      <c r="AP311" s="1" t="b">
        <f t="shared" si="141"/>
        <v>1</v>
      </c>
      <c r="AQ311" s="1" t="b">
        <f t="shared" si="142"/>
        <v>1</v>
      </c>
      <c r="AS311" s="341" t="s">
        <v>1045</v>
      </c>
      <c r="AT311" s="108" t="s">
        <v>1046</v>
      </c>
      <c r="AU311" s="108" t="s">
        <v>1047</v>
      </c>
      <c r="AV311" s="410" t="s">
        <v>10</v>
      </c>
      <c r="AW311" s="344" t="s">
        <v>1793</v>
      </c>
      <c r="AX311" s="315">
        <v>17286</v>
      </c>
      <c r="AY311" s="345">
        <v>12</v>
      </c>
      <c r="AZ311" s="245" t="s">
        <v>1859</v>
      </c>
      <c r="BA311" s="179" t="s">
        <v>2643</v>
      </c>
      <c r="BB311" s="179" t="s">
        <v>2525</v>
      </c>
    </row>
    <row r="312" spans="1:54" ht="15.75">
      <c r="A312" s="316" t="s">
        <v>1048</v>
      </c>
      <c r="B312" s="106" t="s">
        <v>1049</v>
      </c>
      <c r="C312" s="106" t="s">
        <v>1050</v>
      </c>
      <c r="D312" s="408" t="s">
        <v>10</v>
      </c>
      <c r="E312" s="344" t="s">
        <v>1793</v>
      </c>
      <c r="F312" s="315">
        <v>16949</v>
      </c>
      <c r="G312" s="345">
        <v>12</v>
      </c>
      <c r="H312" s="245" t="s">
        <v>1859</v>
      </c>
      <c r="I312" s="179" t="s">
        <v>2643</v>
      </c>
      <c r="J312" s="179" t="s">
        <v>2525</v>
      </c>
      <c r="K312" s="158">
        <v>312</v>
      </c>
      <c r="L312" s="1" t="b">
        <f t="shared" si="123"/>
        <v>1</v>
      </c>
      <c r="M312" s="1" t="b">
        <f t="shared" si="124"/>
        <v>1</v>
      </c>
      <c r="N312" s="1" t="b">
        <f t="shared" si="125"/>
        <v>1</v>
      </c>
      <c r="O312" s="1" t="b">
        <f t="shared" si="126"/>
        <v>1</v>
      </c>
      <c r="P312" s="1" t="b">
        <f t="shared" si="127"/>
        <v>1</v>
      </c>
      <c r="Q312" s="1" t="b">
        <f t="shared" si="128"/>
        <v>1</v>
      </c>
      <c r="R312" s="1" t="b">
        <f t="shared" si="129"/>
        <v>1</v>
      </c>
      <c r="S312" s="1" t="b">
        <f t="shared" si="130"/>
        <v>1</v>
      </c>
      <c r="T312" s="1" t="b">
        <f t="shared" si="131"/>
        <v>1</v>
      </c>
      <c r="U312" s="1" t="b">
        <f t="shared" si="132"/>
        <v>1</v>
      </c>
      <c r="W312" s="316" t="s">
        <v>1048</v>
      </c>
      <c r="X312" s="106" t="s">
        <v>1049</v>
      </c>
      <c r="Y312" s="106" t="s">
        <v>1050</v>
      </c>
      <c r="Z312" s="408" t="s">
        <v>10</v>
      </c>
      <c r="AA312" s="344" t="s">
        <v>1793</v>
      </c>
      <c r="AB312" s="315">
        <v>16949</v>
      </c>
      <c r="AC312" s="345">
        <v>12</v>
      </c>
      <c r="AD312" s="245" t="s">
        <v>1859</v>
      </c>
      <c r="AE312" s="179" t="s">
        <v>2643</v>
      </c>
      <c r="AF312" s="179" t="s">
        <v>2525</v>
      </c>
      <c r="AH312" s="159" t="b">
        <f t="shared" si="133"/>
        <v>1</v>
      </c>
      <c r="AI312" s="1" t="b">
        <f t="shared" si="134"/>
        <v>1</v>
      </c>
      <c r="AJ312" s="1" t="b">
        <f t="shared" si="135"/>
        <v>1</v>
      </c>
      <c r="AK312" s="1" t="b">
        <f t="shared" si="136"/>
        <v>1</v>
      </c>
      <c r="AL312" s="1" t="b">
        <f t="shared" si="137"/>
        <v>1</v>
      </c>
      <c r="AM312" s="1" t="b">
        <f t="shared" si="138"/>
        <v>1</v>
      </c>
      <c r="AN312" s="1" t="b">
        <f t="shared" si="139"/>
        <v>1</v>
      </c>
      <c r="AO312" s="1" t="b">
        <f t="shared" si="140"/>
        <v>1</v>
      </c>
      <c r="AP312" s="1" t="b">
        <f t="shared" si="141"/>
        <v>1</v>
      </c>
      <c r="AQ312" s="1" t="b">
        <f t="shared" si="142"/>
        <v>1</v>
      </c>
      <c r="AS312" s="316" t="s">
        <v>1048</v>
      </c>
      <c r="AT312" s="106" t="s">
        <v>1049</v>
      </c>
      <c r="AU312" s="106" t="s">
        <v>1050</v>
      </c>
      <c r="AV312" s="408" t="s">
        <v>10</v>
      </c>
      <c r="AW312" s="344" t="s">
        <v>1793</v>
      </c>
      <c r="AX312" s="315">
        <v>16949</v>
      </c>
      <c r="AY312" s="345">
        <v>12</v>
      </c>
      <c r="AZ312" s="245" t="s">
        <v>1859</v>
      </c>
      <c r="BA312" s="179" t="s">
        <v>2643</v>
      </c>
      <c r="BB312" s="179" t="s">
        <v>2525</v>
      </c>
    </row>
    <row r="313" spans="1:54" ht="15.75">
      <c r="A313" s="316" t="s">
        <v>1117</v>
      </c>
      <c r="B313" s="108" t="s">
        <v>2297</v>
      </c>
      <c r="C313" s="108" t="s">
        <v>2298</v>
      </c>
      <c r="D313" s="409" t="s">
        <v>3</v>
      </c>
      <c r="E313" s="344" t="s">
        <v>1793</v>
      </c>
      <c r="F313" s="315">
        <v>14759</v>
      </c>
      <c r="G313" s="345">
        <v>9</v>
      </c>
      <c r="H313" s="245" t="s">
        <v>1858</v>
      </c>
      <c r="I313" s="179" t="s">
        <v>2643</v>
      </c>
      <c r="J313" s="179" t="s">
        <v>2577</v>
      </c>
      <c r="K313" s="158">
        <v>313</v>
      </c>
      <c r="L313" s="1" t="b">
        <f t="shared" si="123"/>
        <v>1</v>
      </c>
      <c r="M313" s="1" t="b">
        <f t="shared" si="124"/>
        <v>1</v>
      </c>
      <c r="N313" s="1" t="b">
        <f t="shared" si="125"/>
        <v>1</v>
      </c>
      <c r="O313" s="1" t="b">
        <f t="shared" si="126"/>
        <v>1</v>
      </c>
      <c r="P313" s="1" t="b">
        <f t="shared" si="127"/>
        <v>1</v>
      </c>
      <c r="Q313" s="1" t="b">
        <f t="shared" si="128"/>
        <v>1</v>
      </c>
      <c r="R313" s="1" t="b">
        <f t="shared" si="129"/>
        <v>1</v>
      </c>
      <c r="S313" s="1" t="b">
        <f t="shared" si="130"/>
        <v>1</v>
      </c>
      <c r="T313" s="1" t="b">
        <f t="shared" si="131"/>
        <v>1</v>
      </c>
      <c r="U313" s="1" t="b">
        <f t="shared" si="132"/>
        <v>1</v>
      </c>
      <c r="W313" s="316" t="s">
        <v>1117</v>
      </c>
      <c r="X313" s="108" t="s">
        <v>2297</v>
      </c>
      <c r="Y313" s="108" t="s">
        <v>2298</v>
      </c>
      <c r="Z313" s="409" t="s">
        <v>3</v>
      </c>
      <c r="AA313" s="344" t="s">
        <v>1793</v>
      </c>
      <c r="AB313" s="315">
        <v>14759</v>
      </c>
      <c r="AC313" s="345">
        <v>9</v>
      </c>
      <c r="AD313" s="245" t="s">
        <v>1858</v>
      </c>
      <c r="AE313" s="179" t="s">
        <v>2643</v>
      </c>
      <c r="AF313" s="179" t="s">
        <v>2577</v>
      </c>
      <c r="AH313" s="159" t="b">
        <f t="shared" si="133"/>
        <v>1</v>
      </c>
      <c r="AI313" s="1" t="b">
        <f t="shared" si="134"/>
        <v>1</v>
      </c>
      <c r="AJ313" s="1" t="b">
        <f t="shared" si="135"/>
        <v>1</v>
      </c>
      <c r="AK313" s="1" t="b">
        <f t="shared" si="136"/>
        <v>1</v>
      </c>
      <c r="AL313" s="1" t="b">
        <f t="shared" si="137"/>
        <v>1</v>
      </c>
      <c r="AM313" s="1" t="b">
        <f t="shared" si="138"/>
        <v>1</v>
      </c>
      <c r="AN313" s="1" t="b">
        <f t="shared" si="139"/>
        <v>1</v>
      </c>
      <c r="AO313" s="1" t="b">
        <f t="shared" si="140"/>
        <v>1</v>
      </c>
      <c r="AP313" s="1" t="b">
        <f t="shared" si="141"/>
        <v>1</v>
      </c>
      <c r="AQ313" s="1" t="b">
        <f t="shared" si="142"/>
        <v>1</v>
      </c>
      <c r="AS313" s="316" t="s">
        <v>1117</v>
      </c>
      <c r="AT313" s="108" t="s">
        <v>2297</v>
      </c>
      <c r="AU313" s="108" t="s">
        <v>2298</v>
      </c>
      <c r="AV313" s="409" t="s">
        <v>3</v>
      </c>
      <c r="AW313" s="344" t="s">
        <v>1793</v>
      </c>
      <c r="AX313" s="315">
        <v>14759</v>
      </c>
      <c r="AY313" s="345">
        <v>9</v>
      </c>
      <c r="AZ313" s="245" t="s">
        <v>1858</v>
      </c>
      <c r="BA313" s="179" t="s">
        <v>2643</v>
      </c>
      <c r="BB313" s="179" t="s">
        <v>2577</v>
      </c>
    </row>
    <row r="314" spans="1:54" ht="15.75">
      <c r="A314" s="316" t="s">
        <v>1119</v>
      </c>
      <c r="B314" s="108" t="s">
        <v>2299</v>
      </c>
      <c r="C314" s="108" t="s">
        <v>210</v>
      </c>
      <c r="D314" s="409" t="s">
        <v>3</v>
      </c>
      <c r="E314" s="344" t="s">
        <v>1793</v>
      </c>
      <c r="F314" s="315">
        <v>16228</v>
      </c>
      <c r="G314" s="345">
        <v>7</v>
      </c>
      <c r="H314" s="245" t="s">
        <v>1858</v>
      </c>
      <c r="I314" s="179" t="s">
        <v>2643</v>
      </c>
      <c r="J314" s="179" t="s">
        <v>2525</v>
      </c>
      <c r="K314" s="158">
        <v>314</v>
      </c>
      <c r="L314" s="1" t="b">
        <f t="shared" si="123"/>
        <v>1</v>
      </c>
      <c r="M314" s="1" t="b">
        <f t="shared" si="124"/>
        <v>1</v>
      </c>
      <c r="N314" s="1" t="b">
        <f t="shared" si="125"/>
        <v>1</v>
      </c>
      <c r="O314" s="1" t="b">
        <f t="shared" si="126"/>
        <v>1</v>
      </c>
      <c r="P314" s="1" t="b">
        <f t="shared" si="127"/>
        <v>1</v>
      </c>
      <c r="Q314" s="1" t="b">
        <f t="shared" si="128"/>
        <v>1</v>
      </c>
      <c r="R314" s="1" t="b">
        <f t="shared" si="129"/>
        <v>1</v>
      </c>
      <c r="S314" s="1" t="b">
        <f t="shared" si="130"/>
        <v>1</v>
      </c>
      <c r="T314" s="1" t="b">
        <f t="shared" si="131"/>
        <v>1</v>
      </c>
      <c r="U314" s="1" t="b">
        <f t="shared" si="132"/>
        <v>1</v>
      </c>
      <c r="W314" s="316" t="s">
        <v>1119</v>
      </c>
      <c r="X314" s="108" t="s">
        <v>2299</v>
      </c>
      <c r="Y314" s="108" t="s">
        <v>210</v>
      </c>
      <c r="Z314" s="409" t="s">
        <v>3</v>
      </c>
      <c r="AA314" s="344" t="s">
        <v>1793</v>
      </c>
      <c r="AB314" s="315">
        <v>16228</v>
      </c>
      <c r="AC314" s="345">
        <v>7</v>
      </c>
      <c r="AD314" s="245" t="s">
        <v>1858</v>
      </c>
      <c r="AE314" s="179" t="s">
        <v>2643</v>
      </c>
      <c r="AF314" s="179" t="s">
        <v>2525</v>
      </c>
      <c r="AH314" s="159" t="b">
        <f t="shared" si="133"/>
        <v>1</v>
      </c>
      <c r="AI314" s="1" t="b">
        <f t="shared" si="134"/>
        <v>1</v>
      </c>
      <c r="AJ314" s="1" t="b">
        <f t="shared" si="135"/>
        <v>1</v>
      </c>
      <c r="AK314" s="1" t="b">
        <f t="shared" si="136"/>
        <v>1</v>
      </c>
      <c r="AL314" s="1" t="b">
        <f t="shared" si="137"/>
        <v>1</v>
      </c>
      <c r="AM314" s="1" t="b">
        <f t="shared" si="138"/>
        <v>1</v>
      </c>
      <c r="AN314" s="1" t="b">
        <f t="shared" si="139"/>
        <v>1</v>
      </c>
      <c r="AO314" s="1" t="b">
        <f t="shared" si="140"/>
        <v>1</v>
      </c>
      <c r="AP314" s="1" t="b">
        <f t="shared" si="141"/>
        <v>1</v>
      </c>
      <c r="AQ314" s="1" t="b">
        <f t="shared" si="142"/>
        <v>1</v>
      </c>
      <c r="AS314" s="316" t="s">
        <v>1119</v>
      </c>
      <c r="AT314" s="108" t="s">
        <v>2299</v>
      </c>
      <c r="AU314" s="108" t="s">
        <v>210</v>
      </c>
      <c r="AV314" s="409" t="s">
        <v>3</v>
      </c>
      <c r="AW314" s="344" t="s">
        <v>1793</v>
      </c>
      <c r="AX314" s="315">
        <v>16228</v>
      </c>
      <c r="AY314" s="345">
        <v>7</v>
      </c>
      <c r="AZ314" s="245" t="s">
        <v>1858</v>
      </c>
      <c r="BA314" s="179" t="s">
        <v>2643</v>
      </c>
      <c r="BB314" s="179" t="s">
        <v>2525</v>
      </c>
    </row>
    <row r="315" spans="1:54" ht="15.75">
      <c r="A315" s="316" t="s">
        <v>1696</v>
      </c>
      <c r="B315" s="108" t="s">
        <v>315</v>
      </c>
      <c r="C315" s="108" t="s">
        <v>1479</v>
      </c>
      <c r="D315" s="1" t="s">
        <v>3</v>
      </c>
      <c r="E315" s="344" t="s">
        <v>1793</v>
      </c>
      <c r="F315" s="315">
        <v>16971</v>
      </c>
      <c r="G315" s="345">
        <v>7</v>
      </c>
      <c r="H315" s="245" t="s">
        <v>1858</v>
      </c>
      <c r="I315" s="179" t="s">
        <v>2643</v>
      </c>
      <c r="J315" s="179" t="s">
        <v>2525</v>
      </c>
      <c r="K315" s="158">
        <v>315</v>
      </c>
      <c r="L315" s="1" t="b">
        <f t="shared" si="123"/>
        <v>1</v>
      </c>
      <c r="M315" s="1" t="b">
        <f t="shared" si="124"/>
        <v>1</v>
      </c>
      <c r="N315" s="1" t="b">
        <f t="shared" si="125"/>
        <v>1</v>
      </c>
      <c r="O315" s="1" t="b">
        <f t="shared" si="126"/>
        <v>1</v>
      </c>
      <c r="P315" s="1" t="b">
        <f t="shared" si="127"/>
        <v>1</v>
      </c>
      <c r="Q315" s="1" t="b">
        <f t="shared" si="128"/>
        <v>1</v>
      </c>
      <c r="R315" s="1" t="b">
        <f t="shared" si="129"/>
        <v>1</v>
      </c>
      <c r="S315" s="1" t="b">
        <f t="shared" si="130"/>
        <v>1</v>
      </c>
      <c r="T315" s="1" t="b">
        <f t="shared" si="131"/>
        <v>1</v>
      </c>
      <c r="U315" s="1" t="b">
        <f t="shared" si="132"/>
        <v>1</v>
      </c>
      <c r="W315" s="316" t="s">
        <v>1696</v>
      </c>
      <c r="X315" s="108" t="s">
        <v>315</v>
      </c>
      <c r="Y315" s="108" t="s">
        <v>1479</v>
      </c>
      <c r="Z315" s="1" t="s">
        <v>3</v>
      </c>
      <c r="AA315" s="344" t="s">
        <v>1793</v>
      </c>
      <c r="AB315" s="315">
        <v>16971</v>
      </c>
      <c r="AC315" s="345">
        <v>7</v>
      </c>
      <c r="AD315" s="245" t="s">
        <v>1858</v>
      </c>
      <c r="AE315" s="179" t="s">
        <v>2643</v>
      </c>
      <c r="AF315" s="179" t="s">
        <v>2525</v>
      </c>
      <c r="AH315" s="159" t="b">
        <f t="shared" si="133"/>
        <v>1</v>
      </c>
      <c r="AI315" s="1" t="b">
        <f t="shared" si="134"/>
        <v>1</v>
      </c>
      <c r="AJ315" s="1" t="b">
        <f t="shared" si="135"/>
        <v>1</v>
      </c>
      <c r="AK315" s="1" t="b">
        <f t="shared" si="136"/>
        <v>1</v>
      </c>
      <c r="AL315" s="1" t="b">
        <f t="shared" si="137"/>
        <v>1</v>
      </c>
      <c r="AM315" s="1" t="b">
        <f t="shared" si="138"/>
        <v>1</v>
      </c>
      <c r="AN315" s="1" t="b">
        <f t="shared" si="139"/>
        <v>1</v>
      </c>
      <c r="AO315" s="1" t="b">
        <f t="shared" si="140"/>
        <v>1</v>
      </c>
      <c r="AP315" s="1" t="b">
        <f t="shared" si="141"/>
        <v>1</v>
      </c>
      <c r="AQ315" s="1" t="b">
        <f t="shared" si="142"/>
        <v>1</v>
      </c>
      <c r="AS315" s="316" t="s">
        <v>1696</v>
      </c>
      <c r="AT315" s="108" t="s">
        <v>315</v>
      </c>
      <c r="AU315" s="108" t="s">
        <v>1479</v>
      </c>
      <c r="AV315" s="1" t="s">
        <v>3</v>
      </c>
      <c r="AW315" s="344" t="s">
        <v>1793</v>
      </c>
      <c r="AX315" s="315">
        <v>16971</v>
      </c>
      <c r="AY315" s="345">
        <v>7</v>
      </c>
      <c r="AZ315" s="245" t="s">
        <v>1858</v>
      </c>
      <c r="BA315" s="179" t="s">
        <v>2643</v>
      </c>
      <c r="BB315" s="179" t="s">
        <v>2525</v>
      </c>
    </row>
    <row r="316" spans="1:54" ht="15.75">
      <c r="A316" s="316" t="s">
        <v>1697</v>
      </c>
      <c r="B316" s="108" t="s">
        <v>315</v>
      </c>
      <c r="C316" s="178" t="s">
        <v>45</v>
      </c>
      <c r="D316" s="1" t="s">
        <v>10</v>
      </c>
      <c r="E316" s="344" t="s">
        <v>1793</v>
      </c>
      <c r="F316" s="315">
        <v>20316</v>
      </c>
      <c r="G316" s="345">
        <v>9</v>
      </c>
      <c r="H316" s="245" t="s">
        <v>1858</v>
      </c>
      <c r="I316" s="179" t="s">
        <v>2643</v>
      </c>
      <c r="J316" s="179" t="s">
        <v>2476</v>
      </c>
      <c r="K316" s="158">
        <v>316</v>
      </c>
      <c r="L316" s="1" t="b">
        <f t="shared" si="123"/>
        <v>1</v>
      </c>
      <c r="M316" s="1" t="b">
        <f t="shared" si="124"/>
        <v>1</v>
      </c>
      <c r="N316" s="1" t="b">
        <f t="shared" si="125"/>
        <v>1</v>
      </c>
      <c r="O316" s="1" t="b">
        <f t="shared" si="126"/>
        <v>1</v>
      </c>
      <c r="P316" s="1" t="b">
        <f t="shared" si="127"/>
        <v>1</v>
      </c>
      <c r="Q316" s="1" t="b">
        <f t="shared" si="128"/>
        <v>1</v>
      </c>
      <c r="R316" s="1" t="b">
        <f t="shared" si="129"/>
        <v>1</v>
      </c>
      <c r="S316" s="1" t="b">
        <f t="shared" si="130"/>
        <v>1</v>
      </c>
      <c r="T316" s="1" t="b">
        <f t="shared" si="131"/>
        <v>1</v>
      </c>
      <c r="U316" s="1" t="b">
        <f t="shared" si="132"/>
        <v>1</v>
      </c>
      <c r="W316" s="316" t="s">
        <v>1697</v>
      </c>
      <c r="X316" s="108" t="s">
        <v>315</v>
      </c>
      <c r="Y316" s="178" t="s">
        <v>45</v>
      </c>
      <c r="Z316" s="1" t="s">
        <v>10</v>
      </c>
      <c r="AA316" s="344" t="s">
        <v>1793</v>
      </c>
      <c r="AB316" s="315">
        <v>20316</v>
      </c>
      <c r="AC316" s="345">
        <v>9</v>
      </c>
      <c r="AD316" s="245" t="s">
        <v>1858</v>
      </c>
      <c r="AE316" s="179" t="s">
        <v>2643</v>
      </c>
      <c r="AF316" s="179" t="s">
        <v>2476</v>
      </c>
      <c r="AH316" s="159" t="b">
        <f t="shared" si="133"/>
        <v>1</v>
      </c>
      <c r="AI316" s="1" t="b">
        <f t="shared" si="134"/>
        <v>1</v>
      </c>
      <c r="AJ316" s="1" t="b">
        <f t="shared" si="135"/>
        <v>1</v>
      </c>
      <c r="AK316" s="1" t="b">
        <f t="shared" si="136"/>
        <v>1</v>
      </c>
      <c r="AL316" s="1" t="b">
        <f t="shared" si="137"/>
        <v>1</v>
      </c>
      <c r="AM316" s="1" t="b">
        <f t="shared" si="138"/>
        <v>1</v>
      </c>
      <c r="AN316" s="1" t="b">
        <f t="shared" si="139"/>
        <v>1</v>
      </c>
      <c r="AO316" s="1" t="b">
        <f t="shared" si="140"/>
        <v>1</v>
      </c>
      <c r="AP316" s="1" t="b">
        <f t="shared" si="141"/>
        <v>1</v>
      </c>
      <c r="AQ316" s="1" t="b">
        <f t="shared" si="142"/>
        <v>1</v>
      </c>
      <c r="AS316" s="316" t="s">
        <v>1697</v>
      </c>
      <c r="AT316" s="108" t="s">
        <v>315</v>
      </c>
      <c r="AU316" s="178" t="s">
        <v>45</v>
      </c>
      <c r="AV316" s="1" t="s">
        <v>10</v>
      </c>
      <c r="AW316" s="344" t="s">
        <v>1793</v>
      </c>
      <c r="AX316" s="315">
        <v>20316</v>
      </c>
      <c r="AY316" s="345">
        <v>9</v>
      </c>
      <c r="AZ316" s="245" t="s">
        <v>1858</v>
      </c>
      <c r="BA316" s="179" t="s">
        <v>2643</v>
      </c>
      <c r="BB316" s="179" t="s">
        <v>2476</v>
      </c>
    </row>
    <row r="317" spans="1:54" ht="15.75">
      <c r="A317" s="316" t="s">
        <v>366</v>
      </c>
      <c r="B317" s="108" t="s">
        <v>941</v>
      </c>
      <c r="C317" s="108" t="s">
        <v>2531</v>
      </c>
      <c r="D317" s="409" t="s">
        <v>3</v>
      </c>
      <c r="E317" s="344" t="s">
        <v>1793</v>
      </c>
      <c r="F317" s="315">
        <v>27807</v>
      </c>
      <c r="G317" s="345">
        <v>5</v>
      </c>
      <c r="H317" s="245" t="s">
        <v>1857</v>
      </c>
      <c r="I317" s="179" t="s">
        <v>2643</v>
      </c>
      <c r="J317" s="179" t="s">
        <v>2476</v>
      </c>
      <c r="K317" s="158">
        <v>317</v>
      </c>
      <c r="L317" s="1" t="b">
        <f t="shared" si="123"/>
        <v>1</v>
      </c>
      <c r="M317" s="1" t="b">
        <f t="shared" si="124"/>
        <v>1</v>
      </c>
      <c r="N317" s="1" t="b">
        <f t="shared" si="125"/>
        <v>1</v>
      </c>
      <c r="O317" s="1" t="b">
        <f t="shared" si="126"/>
        <v>1</v>
      </c>
      <c r="P317" s="1" t="b">
        <f t="shared" si="127"/>
        <v>1</v>
      </c>
      <c r="Q317" s="1" t="b">
        <f t="shared" si="128"/>
        <v>1</v>
      </c>
      <c r="R317" s="1" t="b">
        <f t="shared" si="129"/>
        <v>1</v>
      </c>
      <c r="S317" s="1" t="b">
        <f t="shared" si="130"/>
        <v>1</v>
      </c>
      <c r="T317" s="1" t="b">
        <f t="shared" si="131"/>
        <v>1</v>
      </c>
      <c r="U317" s="1" t="b">
        <f t="shared" si="132"/>
        <v>1</v>
      </c>
      <c r="W317" s="316" t="s">
        <v>366</v>
      </c>
      <c r="X317" s="108" t="s">
        <v>941</v>
      </c>
      <c r="Y317" s="108" t="s">
        <v>2531</v>
      </c>
      <c r="Z317" s="409" t="s">
        <v>3</v>
      </c>
      <c r="AA317" s="344" t="s">
        <v>1793</v>
      </c>
      <c r="AB317" s="315">
        <v>27807</v>
      </c>
      <c r="AC317" s="345">
        <v>5</v>
      </c>
      <c r="AD317" s="245" t="s">
        <v>1857</v>
      </c>
      <c r="AE317" s="179" t="s">
        <v>2643</v>
      </c>
      <c r="AF317" s="179" t="s">
        <v>2476</v>
      </c>
      <c r="AH317" s="159" t="b">
        <f t="shared" si="133"/>
        <v>1</v>
      </c>
      <c r="AI317" s="1" t="b">
        <f t="shared" si="134"/>
        <v>1</v>
      </c>
      <c r="AJ317" s="1" t="b">
        <f t="shared" si="135"/>
        <v>1</v>
      </c>
      <c r="AK317" s="1" t="b">
        <f t="shared" si="136"/>
        <v>1</v>
      </c>
      <c r="AL317" s="1" t="b">
        <f t="shared" si="137"/>
        <v>1</v>
      </c>
      <c r="AM317" s="1" t="b">
        <f t="shared" si="138"/>
        <v>1</v>
      </c>
      <c r="AN317" s="1" t="b">
        <f t="shared" si="139"/>
        <v>1</v>
      </c>
      <c r="AO317" s="1" t="b">
        <f t="shared" si="140"/>
        <v>1</v>
      </c>
      <c r="AP317" s="1" t="b">
        <f t="shared" si="141"/>
        <v>1</v>
      </c>
      <c r="AQ317" s="1" t="b">
        <f t="shared" si="142"/>
        <v>1</v>
      </c>
      <c r="AS317" s="316" t="s">
        <v>366</v>
      </c>
      <c r="AT317" s="108" t="s">
        <v>941</v>
      </c>
      <c r="AU317" s="108" t="s">
        <v>2531</v>
      </c>
      <c r="AV317" s="409" t="s">
        <v>3</v>
      </c>
      <c r="AW317" s="344" t="s">
        <v>1793</v>
      </c>
      <c r="AX317" s="315">
        <v>27807</v>
      </c>
      <c r="AY317" s="345">
        <v>5</v>
      </c>
      <c r="AZ317" s="245" t="s">
        <v>1857</v>
      </c>
      <c r="BA317" s="179" t="s">
        <v>2643</v>
      </c>
      <c r="BB317" s="179" t="s">
        <v>2476</v>
      </c>
    </row>
    <row r="318" spans="1:54" ht="15.75">
      <c r="A318" s="316" t="s">
        <v>271</v>
      </c>
      <c r="B318" s="419" t="s">
        <v>1861</v>
      </c>
      <c r="C318" s="419" t="s">
        <v>88</v>
      </c>
      <c r="D318" s="411" t="s">
        <v>3</v>
      </c>
      <c r="E318" s="344" t="s">
        <v>1793</v>
      </c>
      <c r="F318" s="315">
        <v>20726</v>
      </c>
      <c r="G318" s="345">
        <v>5</v>
      </c>
      <c r="H318" s="245" t="s">
        <v>1857</v>
      </c>
      <c r="I318" s="179" t="s">
        <v>2643</v>
      </c>
      <c r="J318" s="179" t="s">
        <v>2476</v>
      </c>
      <c r="K318" s="158">
        <v>318</v>
      </c>
      <c r="L318" s="1" t="b">
        <f t="shared" si="123"/>
        <v>1</v>
      </c>
      <c r="M318" s="1" t="b">
        <f t="shared" si="124"/>
        <v>1</v>
      </c>
      <c r="N318" s="1" t="b">
        <f t="shared" si="125"/>
        <v>1</v>
      </c>
      <c r="O318" s="1" t="b">
        <f t="shared" si="126"/>
        <v>1</v>
      </c>
      <c r="P318" s="1" t="b">
        <f t="shared" si="127"/>
        <v>1</v>
      </c>
      <c r="Q318" s="1" t="b">
        <f t="shared" si="128"/>
        <v>1</v>
      </c>
      <c r="R318" s="1" t="b">
        <f t="shared" si="129"/>
        <v>1</v>
      </c>
      <c r="S318" s="1" t="b">
        <f t="shared" si="130"/>
        <v>1</v>
      </c>
      <c r="T318" s="1" t="b">
        <f t="shared" si="131"/>
        <v>1</v>
      </c>
      <c r="U318" s="1" t="b">
        <f t="shared" si="132"/>
        <v>1</v>
      </c>
      <c r="W318" s="316" t="s">
        <v>271</v>
      </c>
      <c r="X318" s="419" t="s">
        <v>1861</v>
      </c>
      <c r="Y318" s="419" t="s">
        <v>88</v>
      </c>
      <c r="Z318" s="411" t="s">
        <v>3</v>
      </c>
      <c r="AA318" s="344" t="s">
        <v>1793</v>
      </c>
      <c r="AB318" s="315">
        <v>20726</v>
      </c>
      <c r="AC318" s="345">
        <v>5</v>
      </c>
      <c r="AD318" s="245" t="s">
        <v>1857</v>
      </c>
      <c r="AE318" s="179" t="s">
        <v>2643</v>
      </c>
      <c r="AF318" s="179" t="s">
        <v>2476</v>
      </c>
      <c r="AH318" s="159" t="b">
        <f t="shared" si="133"/>
        <v>1</v>
      </c>
      <c r="AI318" s="1" t="b">
        <f t="shared" si="134"/>
        <v>1</v>
      </c>
      <c r="AJ318" s="1" t="b">
        <f t="shared" si="135"/>
        <v>1</v>
      </c>
      <c r="AK318" s="1" t="b">
        <f t="shared" si="136"/>
        <v>1</v>
      </c>
      <c r="AL318" s="1" t="b">
        <f t="shared" si="137"/>
        <v>1</v>
      </c>
      <c r="AM318" s="1" t="b">
        <f t="shared" si="138"/>
        <v>1</v>
      </c>
      <c r="AN318" s="1" t="b">
        <f t="shared" si="139"/>
        <v>1</v>
      </c>
      <c r="AO318" s="1" t="b">
        <f t="shared" si="140"/>
        <v>1</v>
      </c>
      <c r="AP318" s="1" t="b">
        <f t="shared" si="141"/>
        <v>1</v>
      </c>
      <c r="AQ318" s="1" t="b">
        <f t="shared" si="142"/>
        <v>1</v>
      </c>
      <c r="AS318" s="316" t="s">
        <v>271</v>
      </c>
      <c r="AT318" s="419" t="s">
        <v>1861</v>
      </c>
      <c r="AU318" s="419" t="s">
        <v>88</v>
      </c>
      <c r="AV318" s="411" t="s">
        <v>3</v>
      </c>
      <c r="AW318" s="344" t="s">
        <v>1793</v>
      </c>
      <c r="AX318" s="315">
        <v>20726</v>
      </c>
      <c r="AY318" s="345">
        <v>5</v>
      </c>
      <c r="AZ318" s="245" t="s">
        <v>1857</v>
      </c>
      <c r="BA318" s="179" t="s">
        <v>2643</v>
      </c>
      <c r="BB318" s="179" t="s">
        <v>2476</v>
      </c>
    </row>
    <row r="319" spans="1:54" ht="15.75">
      <c r="A319" s="449" t="s">
        <v>1056</v>
      </c>
      <c r="B319" s="106" t="s">
        <v>974</v>
      </c>
      <c r="C319" s="106" t="s">
        <v>1057</v>
      </c>
      <c r="D319" s="408" t="s">
        <v>3</v>
      </c>
      <c r="E319" s="344" t="s">
        <v>1793</v>
      </c>
      <c r="F319" s="315">
        <v>16401</v>
      </c>
      <c r="G319" s="2">
        <v>8</v>
      </c>
      <c r="H319" s="245" t="s">
        <v>1858</v>
      </c>
      <c r="I319" s="179" t="s">
        <v>2643</v>
      </c>
      <c r="J319" s="179" t="s">
        <v>2525</v>
      </c>
      <c r="K319" s="158">
        <v>319</v>
      </c>
      <c r="L319" s="1" t="b">
        <f t="shared" si="123"/>
        <v>1</v>
      </c>
      <c r="M319" s="1" t="b">
        <f t="shared" si="124"/>
        <v>1</v>
      </c>
      <c r="N319" s="1" t="b">
        <f t="shared" si="125"/>
        <v>1</v>
      </c>
      <c r="O319" s="1" t="b">
        <f t="shared" si="126"/>
        <v>1</v>
      </c>
      <c r="P319" s="1" t="b">
        <f t="shared" si="127"/>
        <v>1</v>
      </c>
      <c r="Q319" s="1" t="b">
        <f t="shared" si="128"/>
        <v>1</v>
      </c>
      <c r="R319" s="1" t="b">
        <f t="shared" si="129"/>
        <v>1</v>
      </c>
      <c r="S319" s="1" t="b">
        <f t="shared" si="130"/>
        <v>1</v>
      </c>
      <c r="T319" s="1" t="b">
        <f t="shared" si="131"/>
        <v>1</v>
      </c>
      <c r="U319" s="1" t="b">
        <f t="shared" si="132"/>
        <v>1</v>
      </c>
      <c r="W319" s="449" t="s">
        <v>1056</v>
      </c>
      <c r="X319" s="106" t="s">
        <v>974</v>
      </c>
      <c r="Y319" s="106" t="s">
        <v>1057</v>
      </c>
      <c r="Z319" s="408" t="s">
        <v>3</v>
      </c>
      <c r="AA319" s="344" t="s">
        <v>1793</v>
      </c>
      <c r="AB319" s="315">
        <v>16401</v>
      </c>
      <c r="AC319" s="2">
        <v>8</v>
      </c>
      <c r="AD319" s="245" t="s">
        <v>1858</v>
      </c>
      <c r="AE319" s="179" t="s">
        <v>2643</v>
      </c>
      <c r="AF319" s="179" t="s">
        <v>2525</v>
      </c>
      <c r="AH319" s="159" t="b">
        <f t="shared" si="133"/>
        <v>1</v>
      </c>
      <c r="AI319" s="1" t="b">
        <f t="shared" si="134"/>
        <v>1</v>
      </c>
      <c r="AJ319" s="1" t="b">
        <f t="shared" si="135"/>
        <v>1</v>
      </c>
      <c r="AK319" s="1" t="b">
        <f t="shared" si="136"/>
        <v>1</v>
      </c>
      <c r="AL319" s="1" t="b">
        <f t="shared" si="137"/>
        <v>1</v>
      </c>
      <c r="AM319" s="1" t="b">
        <f t="shared" si="138"/>
        <v>1</v>
      </c>
      <c r="AN319" s="1" t="b">
        <f t="shared" si="139"/>
        <v>1</v>
      </c>
      <c r="AO319" s="1" t="b">
        <f t="shared" si="140"/>
        <v>1</v>
      </c>
      <c r="AP319" s="1" t="b">
        <f t="shared" si="141"/>
        <v>1</v>
      </c>
      <c r="AQ319" s="1" t="b">
        <f t="shared" si="142"/>
        <v>1</v>
      </c>
      <c r="AS319" s="449" t="s">
        <v>1056</v>
      </c>
      <c r="AT319" s="106" t="s">
        <v>974</v>
      </c>
      <c r="AU319" s="106" t="s">
        <v>1057</v>
      </c>
      <c r="AV319" s="408" t="s">
        <v>3</v>
      </c>
      <c r="AW319" s="344" t="s">
        <v>1793</v>
      </c>
      <c r="AX319" s="315">
        <v>16401</v>
      </c>
      <c r="AY319" s="2">
        <v>8</v>
      </c>
      <c r="AZ319" s="245" t="s">
        <v>1858</v>
      </c>
      <c r="BA319" s="179" t="s">
        <v>2643</v>
      </c>
      <c r="BB319" s="179" t="s">
        <v>2525</v>
      </c>
    </row>
    <row r="320" spans="1:54" ht="15.75">
      <c r="A320" s="316" t="s">
        <v>282</v>
      </c>
      <c r="B320" s="182" t="s">
        <v>155</v>
      </c>
      <c r="C320" s="182" t="s">
        <v>283</v>
      </c>
      <c r="D320" s="1" t="s">
        <v>3</v>
      </c>
      <c r="E320" s="344" t="s">
        <v>1794</v>
      </c>
      <c r="F320" s="315">
        <v>13159</v>
      </c>
      <c r="G320" s="345">
        <v>11</v>
      </c>
      <c r="H320" s="245" t="s">
        <v>1859</v>
      </c>
      <c r="I320" s="179" t="s">
        <v>2644</v>
      </c>
      <c r="J320" s="179" t="s">
        <v>2577</v>
      </c>
      <c r="K320" s="158">
        <v>320</v>
      </c>
      <c r="L320" s="1" t="b">
        <f t="shared" si="123"/>
        <v>1</v>
      </c>
      <c r="M320" s="1" t="b">
        <f t="shared" si="124"/>
        <v>1</v>
      </c>
      <c r="N320" s="1" t="b">
        <f t="shared" si="125"/>
        <v>1</v>
      </c>
      <c r="O320" s="1" t="b">
        <f t="shared" si="126"/>
        <v>1</v>
      </c>
      <c r="P320" s="1" t="b">
        <f t="shared" si="127"/>
        <v>1</v>
      </c>
      <c r="Q320" s="1" t="b">
        <f t="shared" si="128"/>
        <v>1</v>
      </c>
      <c r="R320" s="1" t="b">
        <f t="shared" si="129"/>
        <v>1</v>
      </c>
      <c r="S320" s="1" t="b">
        <f t="shared" si="130"/>
        <v>1</v>
      </c>
      <c r="T320" s="1" t="b">
        <f t="shared" si="131"/>
        <v>1</v>
      </c>
      <c r="U320" s="1" t="b">
        <f t="shared" si="132"/>
        <v>1</v>
      </c>
      <c r="W320" s="316" t="s">
        <v>282</v>
      </c>
      <c r="X320" s="182" t="s">
        <v>155</v>
      </c>
      <c r="Y320" s="182" t="s">
        <v>283</v>
      </c>
      <c r="Z320" s="1" t="s">
        <v>3</v>
      </c>
      <c r="AA320" s="344" t="s">
        <v>1794</v>
      </c>
      <c r="AB320" s="315">
        <v>13159</v>
      </c>
      <c r="AC320" s="345">
        <v>11</v>
      </c>
      <c r="AD320" s="245" t="s">
        <v>1859</v>
      </c>
      <c r="AE320" s="179" t="s">
        <v>2644</v>
      </c>
      <c r="AF320" s="179" t="s">
        <v>2577</v>
      </c>
      <c r="AH320" s="159" t="b">
        <f t="shared" si="133"/>
        <v>1</v>
      </c>
      <c r="AI320" s="1" t="b">
        <f t="shared" si="134"/>
        <v>1</v>
      </c>
      <c r="AJ320" s="1" t="b">
        <f t="shared" si="135"/>
        <v>1</v>
      </c>
      <c r="AK320" s="1" t="b">
        <f t="shared" si="136"/>
        <v>1</v>
      </c>
      <c r="AL320" s="1" t="b">
        <f t="shared" si="137"/>
        <v>1</v>
      </c>
      <c r="AM320" s="1" t="b">
        <f t="shared" si="138"/>
        <v>1</v>
      </c>
      <c r="AN320" s="1" t="b">
        <f t="shared" si="139"/>
        <v>1</v>
      </c>
      <c r="AO320" s="1" t="b">
        <f t="shared" si="140"/>
        <v>1</v>
      </c>
      <c r="AP320" s="1" t="b">
        <f t="shared" si="141"/>
        <v>1</v>
      </c>
      <c r="AQ320" s="1" t="b">
        <f t="shared" si="142"/>
        <v>1</v>
      </c>
      <c r="AS320" s="316" t="s">
        <v>282</v>
      </c>
      <c r="AT320" s="182" t="s">
        <v>155</v>
      </c>
      <c r="AU320" s="182" t="s">
        <v>283</v>
      </c>
      <c r="AV320" s="1" t="s">
        <v>3</v>
      </c>
      <c r="AW320" s="344" t="s">
        <v>1794</v>
      </c>
      <c r="AX320" s="315">
        <v>13159</v>
      </c>
      <c r="AY320" s="345">
        <v>11</v>
      </c>
      <c r="AZ320" s="245" t="s">
        <v>1859</v>
      </c>
      <c r="BA320" s="179" t="s">
        <v>2644</v>
      </c>
      <c r="BB320" s="179" t="s">
        <v>2577</v>
      </c>
    </row>
    <row r="321" spans="1:54" ht="15.75">
      <c r="A321" s="316" t="s">
        <v>290</v>
      </c>
      <c r="B321" s="106" t="s">
        <v>291</v>
      </c>
      <c r="C321" s="106" t="s">
        <v>231</v>
      </c>
      <c r="D321" s="408" t="s">
        <v>3</v>
      </c>
      <c r="E321" s="344" t="s">
        <v>1794</v>
      </c>
      <c r="F321" s="315">
        <v>14807</v>
      </c>
      <c r="G321" s="345">
        <v>8</v>
      </c>
      <c r="H321" s="245" t="s">
        <v>1858</v>
      </c>
      <c r="I321" s="179" t="s">
        <v>2643</v>
      </c>
      <c r="J321" s="179" t="s">
        <v>2577</v>
      </c>
      <c r="K321" s="158">
        <v>321</v>
      </c>
      <c r="L321" s="1" t="b">
        <f t="shared" si="123"/>
        <v>1</v>
      </c>
      <c r="M321" s="1" t="b">
        <f t="shared" si="124"/>
        <v>1</v>
      </c>
      <c r="N321" s="1" t="b">
        <f t="shared" si="125"/>
        <v>1</v>
      </c>
      <c r="O321" s="1" t="b">
        <f t="shared" si="126"/>
        <v>1</v>
      </c>
      <c r="P321" s="1" t="b">
        <f t="shared" si="127"/>
        <v>1</v>
      </c>
      <c r="Q321" s="1" t="b">
        <f t="shared" si="128"/>
        <v>1</v>
      </c>
      <c r="R321" s="1" t="b">
        <f t="shared" si="129"/>
        <v>1</v>
      </c>
      <c r="S321" s="1" t="b">
        <f t="shared" si="130"/>
        <v>1</v>
      </c>
      <c r="T321" s="1" t="b">
        <f t="shared" si="131"/>
        <v>1</v>
      </c>
      <c r="U321" s="1" t="b">
        <f t="shared" si="132"/>
        <v>1</v>
      </c>
      <c r="W321" s="316" t="s">
        <v>290</v>
      </c>
      <c r="X321" s="106" t="s">
        <v>291</v>
      </c>
      <c r="Y321" s="106" t="s">
        <v>231</v>
      </c>
      <c r="Z321" s="408" t="s">
        <v>3</v>
      </c>
      <c r="AA321" s="344" t="s">
        <v>1794</v>
      </c>
      <c r="AB321" s="315">
        <v>14807</v>
      </c>
      <c r="AC321" s="345">
        <v>8</v>
      </c>
      <c r="AD321" s="245" t="s">
        <v>1858</v>
      </c>
      <c r="AE321" s="179" t="s">
        <v>2643</v>
      </c>
      <c r="AF321" s="179" t="s">
        <v>2577</v>
      </c>
      <c r="AH321" s="159" t="b">
        <f t="shared" si="133"/>
        <v>1</v>
      </c>
      <c r="AI321" s="1" t="b">
        <f t="shared" si="134"/>
        <v>1</v>
      </c>
      <c r="AJ321" s="1" t="b">
        <f t="shared" si="135"/>
        <v>1</v>
      </c>
      <c r="AK321" s="1" t="b">
        <f t="shared" si="136"/>
        <v>1</v>
      </c>
      <c r="AL321" s="1" t="b">
        <f t="shared" si="137"/>
        <v>1</v>
      </c>
      <c r="AM321" s="1" t="b">
        <f t="shared" si="138"/>
        <v>1</v>
      </c>
      <c r="AN321" s="1" t="b">
        <f t="shared" si="139"/>
        <v>1</v>
      </c>
      <c r="AO321" s="1" t="b">
        <f t="shared" si="140"/>
        <v>1</v>
      </c>
      <c r="AP321" s="1" t="b">
        <f t="shared" si="141"/>
        <v>1</v>
      </c>
      <c r="AQ321" s="1" t="b">
        <f t="shared" si="142"/>
        <v>1</v>
      </c>
      <c r="AS321" s="316" t="s">
        <v>290</v>
      </c>
      <c r="AT321" s="106" t="s">
        <v>291</v>
      </c>
      <c r="AU321" s="106" t="s">
        <v>231</v>
      </c>
      <c r="AV321" s="408" t="s">
        <v>3</v>
      </c>
      <c r="AW321" s="344" t="s">
        <v>1794</v>
      </c>
      <c r="AX321" s="315">
        <v>14807</v>
      </c>
      <c r="AY321" s="345">
        <v>8</v>
      </c>
      <c r="AZ321" s="245" t="s">
        <v>1858</v>
      </c>
      <c r="BA321" s="179" t="s">
        <v>2643</v>
      </c>
      <c r="BB321" s="179" t="s">
        <v>2577</v>
      </c>
    </row>
    <row r="322" spans="1:54" ht="15.75">
      <c r="A322" s="316" t="s">
        <v>295</v>
      </c>
      <c r="B322" s="106" t="s">
        <v>296</v>
      </c>
      <c r="C322" s="106" t="s">
        <v>297</v>
      </c>
      <c r="D322" s="408" t="s">
        <v>3</v>
      </c>
      <c r="E322" s="344" t="s">
        <v>1794</v>
      </c>
      <c r="F322" s="315">
        <v>16355</v>
      </c>
      <c r="G322" s="345">
        <v>9</v>
      </c>
      <c r="H322" s="245" t="s">
        <v>1858</v>
      </c>
      <c r="I322" s="179" t="s">
        <v>2643</v>
      </c>
      <c r="J322" s="179" t="s">
        <v>2525</v>
      </c>
      <c r="K322" s="158">
        <v>322</v>
      </c>
      <c r="L322" s="1" t="b">
        <f t="shared" si="123"/>
        <v>1</v>
      </c>
      <c r="M322" s="1" t="b">
        <f t="shared" si="124"/>
        <v>1</v>
      </c>
      <c r="N322" s="1" t="b">
        <f t="shared" si="125"/>
        <v>1</v>
      </c>
      <c r="O322" s="1" t="b">
        <f t="shared" si="126"/>
        <v>1</v>
      </c>
      <c r="P322" s="1" t="b">
        <f t="shared" si="127"/>
        <v>1</v>
      </c>
      <c r="Q322" s="1" t="b">
        <f t="shared" si="128"/>
        <v>1</v>
      </c>
      <c r="R322" s="1" t="b">
        <f t="shared" si="129"/>
        <v>1</v>
      </c>
      <c r="S322" s="1" t="b">
        <f t="shared" si="130"/>
        <v>1</v>
      </c>
      <c r="T322" s="1" t="b">
        <f t="shared" si="131"/>
        <v>1</v>
      </c>
      <c r="U322" s="1" t="b">
        <f t="shared" si="132"/>
        <v>1</v>
      </c>
      <c r="W322" s="316" t="s">
        <v>295</v>
      </c>
      <c r="X322" s="106" t="s">
        <v>296</v>
      </c>
      <c r="Y322" s="106" t="s">
        <v>297</v>
      </c>
      <c r="Z322" s="408" t="s">
        <v>3</v>
      </c>
      <c r="AA322" s="344" t="s">
        <v>1794</v>
      </c>
      <c r="AB322" s="315">
        <v>16355</v>
      </c>
      <c r="AC322" s="345">
        <v>9</v>
      </c>
      <c r="AD322" s="245" t="s">
        <v>1858</v>
      </c>
      <c r="AE322" s="179" t="s">
        <v>2643</v>
      </c>
      <c r="AF322" s="179" t="s">
        <v>2525</v>
      </c>
      <c r="AH322" s="159" t="b">
        <f t="shared" si="133"/>
        <v>1</v>
      </c>
      <c r="AI322" s="1" t="b">
        <f t="shared" si="134"/>
        <v>1</v>
      </c>
      <c r="AJ322" s="1" t="b">
        <f t="shared" si="135"/>
        <v>1</v>
      </c>
      <c r="AK322" s="1" t="b">
        <f t="shared" si="136"/>
        <v>1</v>
      </c>
      <c r="AL322" s="1" t="b">
        <f t="shared" si="137"/>
        <v>1</v>
      </c>
      <c r="AM322" s="1" t="b">
        <f t="shared" si="138"/>
        <v>1</v>
      </c>
      <c r="AN322" s="1" t="b">
        <f t="shared" si="139"/>
        <v>1</v>
      </c>
      <c r="AO322" s="1" t="b">
        <f t="shared" si="140"/>
        <v>1</v>
      </c>
      <c r="AP322" s="1" t="b">
        <f t="shared" si="141"/>
        <v>1</v>
      </c>
      <c r="AQ322" s="1" t="b">
        <f t="shared" si="142"/>
        <v>1</v>
      </c>
      <c r="AS322" s="316" t="s">
        <v>295</v>
      </c>
      <c r="AT322" s="106" t="s">
        <v>296</v>
      </c>
      <c r="AU322" s="106" t="s">
        <v>297</v>
      </c>
      <c r="AV322" s="408" t="s">
        <v>3</v>
      </c>
      <c r="AW322" s="344" t="s">
        <v>1794</v>
      </c>
      <c r="AX322" s="315">
        <v>16355</v>
      </c>
      <c r="AY322" s="345">
        <v>9</v>
      </c>
      <c r="AZ322" s="245" t="s">
        <v>1858</v>
      </c>
      <c r="BA322" s="179" t="s">
        <v>2643</v>
      </c>
      <c r="BB322" s="179" t="s">
        <v>2525</v>
      </c>
    </row>
    <row r="323" spans="1:54" ht="15.75">
      <c r="A323" s="316" t="s">
        <v>1540</v>
      </c>
      <c r="B323" s="179" t="s">
        <v>2073</v>
      </c>
      <c r="C323" s="179" t="s">
        <v>319</v>
      </c>
      <c r="D323" s="409" t="s">
        <v>3</v>
      </c>
      <c r="E323" s="344" t="s">
        <v>1794</v>
      </c>
      <c r="F323" s="315">
        <v>17992</v>
      </c>
      <c r="G323" s="345">
        <v>6</v>
      </c>
      <c r="H323" s="245" t="s">
        <v>1857</v>
      </c>
      <c r="I323" s="179" t="s">
        <v>2643</v>
      </c>
      <c r="J323" s="179" t="s">
        <v>2525</v>
      </c>
      <c r="K323" s="158">
        <v>323</v>
      </c>
      <c r="L323" s="1" t="b">
        <f t="shared" si="123"/>
        <v>1</v>
      </c>
      <c r="M323" s="1" t="b">
        <f t="shared" si="124"/>
        <v>1</v>
      </c>
      <c r="N323" s="1" t="b">
        <f t="shared" si="125"/>
        <v>1</v>
      </c>
      <c r="O323" s="1" t="b">
        <f t="shared" si="126"/>
        <v>1</v>
      </c>
      <c r="P323" s="1" t="b">
        <f t="shared" si="127"/>
        <v>1</v>
      </c>
      <c r="Q323" s="1" t="b">
        <f t="shared" si="128"/>
        <v>1</v>
      </c>
      <c r="R323" s="1" t="b">
        <f t="shared" si="129"/>
        <v>1</v>
      </c>
      <c r="S323" s="1" t="b">
        <f t="shared" si="130"/>
        <v>1</v>
      </c>
      <c r="T323" s="1" t="b">
        <f t="shared" si="131"/>
        <v>1</v>
      </c>
      <c r="U323" s="1" t="b">
        <f t="shared" si="132"/>
        <v>1</v>
      </c>
      <c r="W323" s="316" t="s">
        <v>1540</v>
      </c>
      <c r="X323" s="179" t="s">
        <v>2073</v>
      </c>
      <c r="Y323" s="179" t="s">
        <v>319</v>
      </c>
      <c r="Z323" s="409" t="s">
        <v>3</v>
      </c>
      <c r="AA323" s="344" t="s">
        <v>1794</v>
      </c>
      <c r="AB323" s="315">
        <v>17992</v>
      </c>
      <c r="AC323" s="345">
        <v>6</v>
      </c>
      <c r="AD323" s="245" t="s">
        <v>1857</v>
      </c>
      <c r="AE323" s="179" t="s">
        <v>2643</v>
      </c>
      <c r="AF323" s="179" t="s">
        <v>2525</v>
      </c>
      <c r="AH323" s="159" t="b">
        <f t="shared" si="133"/>
        <v>1</v>
      </c>
      <c r="AI323" s="1" t="b">
        <f t="shared" si="134"/>
        <v>1</v>
      </c>
      <c r="AJ323" s="1" t="b">
        <f t="shared" si="135"/>
        <v>1</v>
      </c>
      <c r="AK323" s="1" t="b">
        <f t="shared" si="136"/>
        <v>1</v>
      </c>
      <c r="AL323" s="1" t="b">
        <f t="shared" si="137"/>
        <v>1</v>
      </c>
      <c r="AM323" s="1" t="b">
        <f t="shared" si="138"/>
        <v>1</v>
      </c>
      <c r="AN323" s="1" t="b">
        <f t="shared" si="139"/>
        <v>1</v>
      </c>
      <c r="AO323" s="1" t="b">
        <f t="shared" si="140"/>
        <v>1</v>
      </c>
      <c r="AP323" s="1" t="b">
        <f t="shared" si="141"/>
        <v>1</v>
      </c>
      <c r="AQ323" s="1" t="b">
        <f t="shared" si="142"/>
        <v>1</v>
      </c>
      <c r="AS323" s="316" t="s">
        <v>1540</v>
      </c>
      <c r="AT323" s="179" t="s">
        <v>2073</v>
      </c>
      <c r="AU323" s="179" t="s">
        <v>319</v>
      </c>
      <c r="AV323" s="409" t="s">
        <v>3</v>
      </c>
      <c r="AW323" s="344" t="s">
        <v>1794</v>
      </c>
      <c r="AX323" s="315">
        <v>17992</v>
      </c>
      <c r="AY323" s="345">
        <v>6</v>
      </c>
      <c r="AZ323" s="245" t="s">
        <v>1857</v>
      </c>
      <c r="BA323" s="179" t="s">
        <v>2643</v>
      </c>
      <c r="BB323" s="179" t="s">
        <v>2525</v>
      </c>
    </row>
    <row r="324" spans="1:54" ht="15.75">
      <c r="A324" s="316" t="s">
        <v>1563</v>
      </c>
      <c r="B324" s="179" t="s">
        <v>2102</v>
      </c>
      <c r="C324" s="179" t="s">
        <v>231</v>
      </c>
      <c r="D324" s="409" t="s">
        <v>3</v>
      </c>
      <c r="E324" s="344" t="s">
        <v>1794</v>
      </c>
      <c r="F324" s="315">
        <v>14213</v>
      </c>
      <c r="G324" s="345">
        <v>12</v>
      </c>
      <c r="H324" s="245" t="s">
        <v>1859</v>
      </c>
      <c r="I324" s="179" t="s">
        <v>2643</v>
      </c>
      <c r="J324" s="179" t="s">
        <v>2577</v>
      </c>
      <c r="K324" s="158">
        <v>324</v>
      </c>
      <c r="L324" s="1" t="b">
        <f t="shared" si="123"/>
        <v>1</v>
      </c>
      <c r="M324" s="1" t="b">
        <f t="shared" si="124"/>
        <v>1</v>
      </c>
      <c r="N324" s="1" t="b">
        <f t="shared" si="125"/>
        <v>1</v>
      </c>
      <c r="O324" s="1" t="b">
        <f t="shared" si="126"/>
        <v>1</v>
      </c>
      <c r="P324" s="1" t="b">
        <f t="shared" si="127"/>
        <v>1</v>
      </c>
      <c r="Q324" s="1" t="b">
        <f t="shared" si="128"/>
        <v>1</v>
      </c>
      <c r="R324" s="1" t="b">
        <f t="shared" si="129"/>
        <v>1</v>
      </c>
      <c r="S324" s="1" t="b">
        <f t="shared" si="130"/>
        <v>1</v>
      </c>
      <c r="T324" s="1" t="b">
        <f t="shared" si="131"/>
        <v>1</v>
      </c>
      <c r="U324" s="1" t="b">
        <f t="shared" si="132"/>
        <v>1</v>
      </c>
      <c r="W324" s="316" t="s">
        <v>1563</v>
      </c>
      <c r="X324" s="179" t="s">
        <v>2102</v>
      </c>
      <c r="Y324" s="179" t="s">
        <v>231</v>
      </c>
      <c r="Z324" s="409" t="s">
        <v>3</v>
      </c>
      <c r="AA324" s="344" t="s">
        <v>1794</v>
      </c>
      <c r="AB324" s="315">
        <v>14213</v>
      </c>
      <c r="AC324" s="345">
        <v>12</v>
      </c>
      <c r="AD324" s="245" t="s">
        <v>1859</v>
      </c>
      <c r="AE324" s="179" t="s">
        <v>2643</v>
      </c>
      <c r="AF324" s="179" t="s">
        <v>2577</v>
      </c>
      <c r="AH324" s="159" t="b">
        <f t="shared" si="133"/>
        <v>1</v>
      </c>
      <c r="AI324" s="1" t="b">
        <f t="shared" si="134"/>
        <v>1</v>
      </c>
      <c r="AJ324" s="1" t="b">
        <f t="shared" si="135"/>
        <v>1</v>
      </c>
      <c r="AK324" s="1" t="b">
        <f t="shared" si="136"/>
        <v>1</v>
      </c>
      <c r="AL324" s="1" t="b">
        <f t="shared" si="137"/>
        <v>1</v>
      </c>
      <c r="AM324" s="1" t="b">
        <f t="shared" si="138"/>
        <v>1</v>
      </c>
      <c r="AN324" s="1" t="b">
        <f t="shared" si="139"/>
        <v>1</v>
      </c>
      <c r="AO324" s="1" t="b">
        <f t="shared" si="140"/>
        <v>1</v>
      </c>
      <c r="AP324" s="1" t="b">
        <f t="shared" si="141"/>
        <v>1</v>
      </c>
      <c r="AQ324" s="1" t="b">
        <f t="shared" si="142"/>
        <v>1</v>
      </c>
      <c r="AS324" s="316" t="s">
        <v>1563</v>
      </c>
      <c r="AT324" s="179" t="s">
        <v>2102</v>
      </c>
      <c r="AU324" s="179" t="s">
        <v>231</v>
      </c>
      <c r="AV324" s="409" t="s">
        <v>3</v>
      </c>
      <c r="AW324" s="344" t="s">
        <v>1794</v>
      </c>
      <c r="AX324" s="315">
        <v>14213</v>
      </c>
      <c r="AY324" s="345">
        <v>12</v>
      </c>
      <c r="AZ324" s="245" t="s">
        <v>1859</v>
      </c>
      <c r="BA324" s="179" t="s">
        <v>2643</v>
      </c>
      <c r="BB324" s="179" t="s">
        <v>2577</v>
      </c>
    </row>
    <row r="325" spans="1:54" ht="15.75">
      <c r="A325" s="316" t="s">
        <v>576</v>
      </c>
      <c r="B325" s="106" t="s">
        <v>1076</v>
      </c>
      <c r="C325" s="106" t="s">
        <v>441</v>
      </c>
      <c r="D325" s="408" t="s">
        <v>3</v>
      </c>
      <c r="E325" s="344" t="s">
        <v>1794</v>
      </c>
      <c r="F325" s="315">
        <v>13888</v>
      </c>
      <c r="G325" s="345">
        <v>9</v>
      </c>
      <c r="H325" s="245" t="s">
        <v>1858</v>
      </c>
      <c r="I325" s="179" t="s">
        <v>2643</v>
      </c>
      <c r="J325" s="179" t="s">
        <v>2577</v>
      </c>
      <c r="K325" s="158">
        <v>325</v>
      </c>
      <c r="L325" s="1" t="b">
        <f t="shared" si="123"/>
        <v>1</v>
      </c>
      <c r="M325" s="1" t="b">
        <f t="shared" si="124"/>
        <v>1</v>
      </c>
      <c r="N325" s="1" t="b">
        <f t="shared" si="125"/>
        <v>1</v>
      </c>
      <c r="O325" s="1" t="b">
        <f t="shared" si="126"/>
        <v>1</v>
      </c>
      <c r="P325" s="1" t="b">
        <f t="shared" si="127"/>
        <v>1</v>
      </c>
      <c r="Q325" s="1" t="b">
        <f t="shared" si="128"/>
        <v>1</v>
      </c>
      <c r="R325" s="1" t="b">
        <f t="shared" si="129"/>
        <v>1</v>
      </c>
      <c r="S325" s="1" t="b">
        <f t="shared" si="130"/>
        <v>1</v>
      </c>
      <c r="T325" s="1" t="b">
        <f t="shared" si="131"/>
        <v>1</v>
      </c>
      <c r="U325" s="1" t="b">
        <f t="shared" si="132"/>
        <v>1</v>
      </c>
      <c r="W325" s="316" t="s">
        <v>576</v>
      </c>
      <c r="X325" s="106" t="s">
        <v>1076</v>
      </c>
      <c r="Y325" s="106" t="s">
        <v>441</v>
      </c>
      <c r="Z325" s="408" t="s">
        <v>3</v>
      </c>
      <c r="AA325" s="344" t="s">
        <v>1794</v>
      </c>
      <c r="AB325" s="315">
        <v>13888</v>
      </c>
      <c r="AC325" s="345">
        <v>9</v>
      </c>
      <c r="AD325" s="245" t="s">
        <v>1858</v>
      </c>
      <c r="AE325" s="179" t="s">
        <v>2643</v>
      </c>
      <c r="AF325" s="179" t="s">
        <v>2577</v>
      </c>
      <c r="AH325" s="159" t="b">
        <f t="shared" si="133"/>
        <v>1</v>
      </c>
      <c r="AI325" s="1" t="b">
        <f t="shared" si="134"/>
        <v>1</v>
      </c>
      <c r="AJ325" s="1" t="b">
        <f t="shared" si="135"/>
        <v>1</v>
      </c>
      <c r="AK325" s="1" t="b">
        <f t="shared" si="136"/>
        <v>1</v>
      </c>
      <c r="AL325" s="1" t="b">
        <f t="shared" si="137"/>
        <v>1</v>
      </c>
      <c r="AM325" s="1" t="b">
        <f t="shared" si="138"/>
        <v>1</v>
      </c>
      <c r="AN325" s="1" t="b">
        <f t="shared" si="139"/>
        <v>1</v>
      </c>
      <c r="AO325" s="1" t="b">
        <f t="shared" si="140"/>
        <v>1</v>
      </c>
      <c r="AP325" s="1" t="b">
        <f t="shared" si="141"/>
        <v>1</v>
      </c>
      <c r="AQ325" s="1" t="b">
        <f t="shared" si="142"/>
        <v>1</v>
      </c>
      <c r="AS325" s="316" t="s">
        <v>576</v>
      </c>
      <c r="AT325" s="106" t="s">
        <v>1076</v>
      </c>
      <c r="AU325" s="106" t="s">
        <v>441</v>
      </c>
      <c r="AV325" s="408" t="s">
        <v>3</v>
      </c>
      <c r="AW325" s="344" t="s">
        <v>1794</v>
      </c>
      <c r="AX325" s="315">
        <v>13888</v>
      </c>
      <c r="AY325" s="345">
        <v>9</v>
      </c>
      <c r="AZ325" s="245" t="s">
        <v>1858</v>
      </c>
      <c r="BA325" s="179" t="s">
        <v>2643</v>
      </c>
      <c r="BB325" s="179" t="s">
        <v>2577</v>
      </c>
    </row>
    <row r="326" spans="1:54" ht="15.75">
      <c r="A326" s="316" t="s">
        <v>1596</v>
      </c>
      <c r="B326" s="108" t="s">
        <v>315</v>
      </c>
      <c r="C326" s="108" t="s">
        <v>1194</v>
      </c>
      <c r="D326" s="409" t="s">
        <v>3</v>
      </c>
      <c r="E326" s="344" t="s">
        <v>1794</v>
      </c>
      <c r="F326" s="315">
        <v>17605</v>
      </c>
      <c r="G326" s="345">
        <v>9</v>
      </c>
      <c r="H326" s="245" t="s">
        <v>1858</v>
      </c>
      <c r="I326" s="179" t="s">
        <v>2643</v>
      </c>
      <c r="J326" s="179" t="s">
        <v>2525</v>
      </c>
      <c r="K326" s="158">
        <v>326</v>
      </c>
      <c r="L326" s="1" t="b">
        <f t="shared" si="123"/>
        <v>1</v>
      </c>
      <c r="M326" s="1" t="b">
        <f t="shared" si="124"/>
        <v>1</v>
      </c>
      <c r="N326" s="1" t="b">
        <f t="shared" si="125"/>
        <v>1</v>
      </c>
      <c r="O326" s="1" t="b">
        <f t="shared" si="126"/>
        <v>1</v>
      </c>
      <c r="P326" s="1" t="b">
        <f t="shared" si="127"/>
        <v>1</v>
      </c>
      <c r="Q326" s="1" t="b">
        <f t="shared" si="128"/>
        <v>1</v>
      </c>
      <c r="R326" s="1" t="b">
        <f t="shared" si="129"/>
        <v>1</v>
      </c>
      <c r="S326" s="1" t="b">
        <f t="shared" si="130"/>
        <v>1</v>
      </c>
      <c r="T326" s="1" t="b">
        <f t="shared" si="131"/>
        <v>1</v>
      </c>
      <c r="U326" s="1" t="b">
        <f t="shared" si="132"/>
        <v>1</v>
      </c>
      <c r="W326" s="316" t="s">
        <v>1596</v>
      </c>
      <c r="X326" s="108" t="s">
        <v>315</v>
      </c>
      <c r="Y326" s="108" t="s">
        <v>1194</v>
      </c>
      <c r="Z326" s="409" t="s">
        <v>3</v>
      </c>
      <c r="AA326" s="344" t="s">
        <v>1794</v>
      </c>
      <c r="AB326" s="315">
        <v>17605</v>
      </c>
      <c r="AC326" s="345">
        <v>9</v>
      </c>
      <c r="AD326" s="245" t="s">
        <v>1858</v>
      </c>
      <c r="AE326" s="179" t="s">
        <v>2643</v>
      </c>
      <c r="AF326" s="179" t="s">
        <v>2525</v>
      </c>
      <c r="AH326" s="159" t="b">
        <f t="shared" si="133"/>
        <v>1</v>
      </c>
      <c r="AI326" s="1" t="b">
        <f t="shared" si="134"/>
        <v>1</v>
      </c>
      <c r="AJ326" s="1" t="b">
        <f t="shared" si="135"/>
        <v>1</v>
      </c>
      <c r="AK326" s="1" t="b">
        <f t="shared" si="136"/>
        <v>1</v>
      </c>
      <c r="AL326" s="1" t="b">
        <f t="shared" si="137"/>
        <v>1</v>
      </c>
      <c r="AM326" s="1" t="b">
        <f t="shared" si="138"/>
        <v>1</v>
      </c>
      <c r="AN326" s="1" t="b">
        <f t="shared" si="139"/>
        <v>1</v>
      </c>
      <c r="AO326" s="1" t="b">
        <f t="shared" si="140"/>
        <v>1</v>
      </c>
      <c r="AP326" s="1" t="b">
        <f t="shared" si="141"/>
        <v>1</v>
      </c>
      <c r="AQ326" s="1" t="b">
        <f t="shared" si="142"/>
        <v>1</v>
      </c>
      <c r="AS326" s="316" t="s">
        <v>1596</v>
      </c>
      <c r="AT326" s="108" t="s">
        <v>315</v>
      </c>
      <c r="AU326" s="108" t="s">
        <v>1194</v>
      </c>
      <c r="AV326" s="409" t="s">
        <v>3</v>
      </c>
      <c r="AW326" s="344" t="s">
        <v>1794</v>
      </c>
      <c r="AX326" s="315">
        <v>17605</v>
      </c>
      <c r="AY326" s="345">
        <v>9</v>
      </c>
      <c r="AZ326" s="245" t="s">
        <v>1858</v>
      </c>
      <c r="BA326" s="179" t="s">
        <v>2643</v>
      </c>
      <c r="BB326" s="179" t="s">
        <v>2525</v>
      </c>
    </row>
    <row r="327" spans="1:54" ht="15">
      <c r="A327" s="156" t="s">
        <v>2686</v>
      </c>
      <c r="B327" s="179" t="s">
        <v>604</v>
      </c>
      <c r="C327" s="179" t="s">
        <v>1837</v>
      </c>
      <c r="D327" s="409" t="s">
        <v>3</v>
      </c>
      <c r="E327" s="179" t="s">
        <v>1794</v>
      </c>
      <c r="F327" s="315">
        <v>13070</v>
      </c>
      <c r="G327" s="345">
        <v>14</v>
      </c>
      <c r="H327" s="245" t="s">
        <v>1859</v>
      </c>
      <c r="I327" s="179" t="s">
        <v>2644</v>
      </c>
      <c r="J327" s="179" t="s">
        <v>2577</v>
      </c>
      <c r="K327" s="158">
        <v>327</v>
      </c>
      <c r="L327" s="1" t="b">
        <f t="shared" ref="L327:L390" si="143">A327=W327</f>
        <v>1</v>
      </c>
      <c r="M327" s="1" t="b">
        <f t="shared" ref="M327:M390" si="144">B327=X327</f>
        <v>1</v>
      </c>
      <c r="N327" s="1" t="b">
        <f t="shared" ref="N327:N390" si="145">C327=Y327</f>
        <v>1</v>
      </c>
      <c r="O327" s="1" t="b">
        <f t="shared" ref="O327:O390" si="146">D327=Z327</f>
        <v>1</v>
      </c>
      <c r="P327" s="1" t="b">
        <f t="shared" ref="P327:P390" si="147">E327=AA327</f>
        <v>1</v>
      </c>
      <c r="Q327" s="1" t="b">
        <f t="shared" ref="Q327:Q390" si="148">F327=AB327</f>
        <v>1</v>
      </c>
      <c r="R327" s="1" t="b">
        <f t="shared" ref="R327:R390" si="149">G327=AC327</f>
        <v>1</v>
      </c>
      <c r="S327" s="1" t="b">
        <f t="shared" ref="S327:S390" si="150">H327=AD327</f>
        <v>1</v>
      </c>
      <c r="T327" s="1" t="b">
        <f t="shared" ref="T327:T390" si="151">I327=AE327</f>
        <v>1</v>
      </c>
      <c r="U327" s="1" t="b">
        <f t="shared" ref="U327:U390" si="152">J327=AF327</f>
        <v>1</v>
      </c>
      <c r="W327" s="156" t="s">
        <v>2686</v>
      </c>
      <c r="X327" s="179" t="s">
        <v>604</v>
      </c>
      <c r="Y327" s="179" t="s">
        <v>1837</v>
      </c>
      <c r="Z327" s="409" t="s">
        <v>3</v>
      </c>
      <c r="AA327" s="179" t="s">
        <v>1794</v>
      </c>
      <c r="AB327" s="315">
        <v>13070</v>
      </c>
      <c r="AC327" s="345">
        <v>14</v>
      </c>
      <c r="AD327" s="245" t="s">
        <v>1859</v>
      </c>
      <c r="AE327" s="179" t="s">
        <v>2644</v>
      </c>
      <c r="AF327" s="179" t="s">
        <v>2577</v>
      </c>
      <c r="AH327" s="159" t="b">
        <f t="shared" si="133"/>
        <v>1</v>
      </c>
      <c r="AI327" s="1" t="b">
        <f t="shared" si="134"/>
        <v>1</v>
      </c>
      <c r="AJ327" s="1" t="b">
        <f t="shared" si="135"/>
        <v>1</v>
      </c>
      <c r="AK327" s="1" t="b">
        <f t="shared" si="136"/>
        <v>1</v>
      </c>
      <c r="AL327" s="1" t="b">
        <f t="shared" si="137"/>
        <v>1</v>
      </c>
      <c r="AM327" s="1" t="b">
        <f t="shared" si="138"/>
        <v>1</v>
      </c>
      <c r="AN327" s="1" t="b">
        <f t="shared" si="139"/>
        <v>1</v>
      </c>
      <c r="AO327" s="1" t="b">
        <f t="shared" si="140"/>
        <v>1</v>
      </c>
      <c r="AP327" s="1" t="b">
        <f t="shared" si="141"/>
        <v>1</v>
      </c>
      <c r="AQ327" s="1" t="b">
        <f t="shared" si="142"/>
        <v>1</v>
      </c>
      <c r="AS327" s="156" t="s">
        <v>2686</v>
      </c>
      <c r="AT327" s="179" t="s">
        <v>604</v>
      </c>
      <c r="AU327" s="179" t="s">
        <v>1837</v>
      </c>
      <c r="AV327" s="409" t="s">
        <v>3</v>
      </c>
      <c r="AW327" s="179" t="s">
        <v>1794</v>
      </c>
      <c r="AX327" s="315">
        <v>13070</v>
      </c>
      <c r="AY327" s="345">
        <v>14</v>
      </c>
      <c r="AZ327" s="245" t="s">
        <v>1859</v>
      </c>
      <c r="BA327" s="179" t="s">
        <v>2644</v>
      </c>
      <c r="BB327" s="179" t="s">
        <v>2577</v>
      </c>
    </row>
    <row r="328" spans="1:54" ht="15.75">
      <c r="A328" s="316" t="s">
        <v>1634</v>
      </c>
      <c r="B328" s="106" t="s">
        <v>187</v>
      </c>
      <c r="C328" s="106" t="s">
        <v>2601</v>
      </c>
      <c r="D328" s="408" t="s">
        <v>10</v>
      </c>
      <c r="E328" s="344" t="s">
        <v>1794</v>
      </c>
      <c r="F328" s="315">
        <v>15514</v>
      </c>
      <c r="G328" s="345">
        <v>12</v>
      </c>
      <c r="H328" s="245" t="s">
        <v>1859</v>
      </c>
      <c r="I328" s="179" t="s">
        <v>2643</v>
      </c>
      <c r="J328" s="179" t="s">
        <v>2525</v>
      </c>
      <c r="K328" s="158">
        <v>328</v>
      </c>
      <c r="L328" s="1" t="b">
        <f t="shared" si="143"/>
        <v>1</v>
      </c>
      <c r="M328" s="1" t="b">
        <f t="shared" si="144"/>
        <v>1</v>
      </c>
      <c r="N328" s="1" t="b">
        <f t="shared" si="145"/>
        <v>1</v>
      </c>
      <c r="O328" s="1" t="b">
        <f t="shared" si="146"/>
        <v>1</v>
      </c>
      <c r="P328" s="1" t="b">
        <f t="shared" si="147"/>
        <v>1</v>
      </c>
      <c r="Q328" s="1" t="b">
        <f t="shared" si="148"/>
        <v>1</v>
      </c>
      <c r="R328" s="1" t="b">
        <f t="shared" si="149"/>
        <v>1</v>
      </c>
      <c r="S328" s="1" t="b">
        <f t="shared" si="150"/>
        <v>1</v>
      </c>
      <c r="T328" s="1" t="b">
        <f t="shared" si="151"/>
        <v>1</v>
      </c>
      <c r="U328" s="1" t="b">
        <f t="shared" si="152"/>
        <v>1</v>
      </c>
      <c r="W328" s="316" t="s">
        <v>1634</v>
      </c>
      <c r="X328" s="106" t="s">
        <v>187</v>
      </c>
      <c r="Y328" s="106" t="s">
        <v>2601</v>
      </c>
      <c r="Z328" s="408" t="s">
        <v>10</v>
      </c>
      <c r="AA328" s="344" t="s">
        <v>1794</v>
      </c>
      <c r="AB328" s="315">
        <v>15514</v>
      </c>
      <c r="AC328" s="345">
        <v>12</v>
      </c>
      <c r="AD328" s="245" t="s">
        <v>1859</v>
      </c>
      <c r="AE328" s="179" t="s">
        <v>2643</v>
      </c>
      <c r="AF328" s="179" t="s">
        <v>2525</v>
      </c>
      <c r="AH328" s="159" t="b">
        <f t="shared" si="133"/>
        <v>1</v>
      </c>
      <c r="AI328" s="1" t="b">
        <f t="shared" si="134"/>
        <v>1</v>
      </c>
      <c r="AJ328" s="1" t="b">
        <f t="shared" si="135"/>
        <v>1</v>
      </c>
      <c r="AK328" s="1" t="b">
        <f t="shared" si="136"/>
        <v>1</v>
      </c>
      <c r="AL328" s="1" t="b">
        <f t="shared" si="137"/>
        <v>1</v>
      </c>
      <c r="AM328" s="1" t="b">
        <f t="shared" si="138"/>
        <v>1</v>
      </c>
      <c r="AN328" s="1" t="b">
        <f t="shared" si="139"/>
        <v>1</v>
      </c>
      <c r="AO328" s="1" t="b">
        <f t="shared" si="140"/>
        <v>1</v>
      </c>
      <c r="AP328" s="1" t="b">
        <f t="shared" si="141"/>
        <v>1</v>
      </c>
      <c r="AQ328" s="1" t="b">
        <f t="shared" si="142"/>
        <v>1</v>
      </c>
      <c r="AS328" s="316" t="s">
        <v>1634</v>
      </c>
      <c r="AT328" s="106" t="s">
        <v>187</v>
      </c>
      <c r="AU328" s="106" t="s">
        <v>2601</v>
      </c>
      <c r="AV328" s="408" t="s">
        <v>10</v>
      </c>
      <c r="AW328" s="344" t="s">
        <v>1794</v>
      </c>
      <c r="AX328" s="315">
        <v>15514</v>
      </c>
      <c r="AY328" s="345">
        <v>12</v>
      </c>
      <c r="AZ328" s="245" t="s">
        <v>1859</v>
      </c>
      <c r="BA328" s="179" t="s">
        <v>2643</v>
      </c>
      <c r="BB328" s="179" t="s">
        <v>2525</v>
      </c>
    </row>
    <row r="329" spans="1:54" ht="15.75">
      <c r="A329" s="316" t="s">
        <v>338</v>
      </c>
      <c r="B329" s="106" t="s">
        <v>339</v>
      </c>
      <c r="C329" s="106" t="s">
        <v>340</v>
      </c>
      <c r="D329" s="408" t="s">
        <v>3</v>
      </c>
      <c r="E329" s="344" t="s">
        <v>1794</v>
      </c>
      <c r="F329" s="315">
        <v>16804</v>
      </c>
      <c r="G329" s="345">
        <v>8</v>
      </c>
      <c r="H329" s="245" t="s">
        <v>1858</v>
      </c>
      <c r="I329" s="179" t="s">
        <v>2643</v>
      </c>
      <c r="J329" s="179" t="s">
        <v>2525</v>
      </c>
      <c r="K329" s="158">
        <v>329</v>
      </c>
      <c r="L329" s="1" t="b">
        <f t="shared" si="143"/>
        <v>1</v>
      </c>
      <c r="M329" s="1" t="b">
        <f t="shared" si="144"/>
        <v>1</v>
      </c>
      <c r="N329" s="1" t="b">
        <f t="shared" si="145"/>
        <v>1</v>
      </c>
      <c r="O329" s="1" t="b">
        <f t="shared" si="146"/>
        <v>1</v>
      </c>
      <c r="P329" s="1" t="b">
        <f t="shared" si="147"/>
        <v>1</v>
      </c>
      <c r="Q329" s="1" t="b">
        <f t="shared" si="148"/>
        <v>1</v>
      </c>
      <c r="R329" s="1" t="b">
        <f t="shared" si="149"/>
        <v>1</v>
      </c>
      <c r="S329" s="1" t="b">
        <f t="shared" si="150"/>
        <v>1</v>
      </c>
      <c r="T329" s="1" t="b">
        <f t="shared" si="151"/>
        <v>1</v>
      </c>
      <c r="U329" s="1" t="b">
        <f t="shared" si="152"/>
        <v>1</v>
      </c>
      <c r="W329" s="316" t="s">
        <v>338</v>
      </c>
      <c r="X329" s="106" t="s">
        <v>339</v>
      </c>
      <c r="Y329" s="106" t="s">
        <v>340</v>
      </c>
      <c r="Z329" s="408" t="s">
        <v>3</v>
      </c>
      <c r="AA329" s="344" t="s">
        <v>1794</v>
      </c>
      <c r="AB329" s="315">
        <v>16804</v>
      </c>
      <c r="AC329" s="345">
        <v>8</v>
      </c>
      <c r="AD329" s="245" t="s">
        <v>1858</v>
      </c>
      <c r="AE329" s="179" t="s">
        <v>2643</v>
      </c>
      <c r="AF329" s="179" t="s">
        <v>2525</v>
      </c>
      <c r="AH329" s="159" t="b">
        <f t="shared" ref="AH329:AH392" si="153">W329=AS329</f>
        <v>1</v>
      </c>
      <c r="AI329" s="1" t="b">
        <f t="shared" ref="AI329:AI392" si="154">X329=AT329</f>
        <v>1</v>
      </c>
      <c r="AJ329" s="1" t="b">
        <f t="shared" ref="AJ329:AJ392" si="155">Y329=AU329</f>
        <v>1</v>
      </c>
      <c r="AK329" s="1" t="b">
        <f t="shared" ref="AK329:AK392" si="156">Z329=AV329</f>
        <v>1</v>
      </c>
      <c r="AL329" s="1" t="b">
        <f t="shared" ref="AL329:AL392" si="157">AA329=AW329</f>
        <v>1</v>
      </c>
      <c r="AM329" s="1" t="b">
        <f t="shared" ref="AM329:AM392" si="158">AB329=AX329</f>
        <v>1</v>
      </c>
      <c r="AN329" s="1" t="b">
        <f t="shared" ref="AN329:AN392" si="159">AC329=AY329</f>
        <v>1</v>
      </c>
      <c r="AO329" s="1" t="b">
        <f t="shared" ref="AO329:AO392" si="160">AD329=AZ329</f>
        <v>1</v>
      </c>
      <c r="AP329" s="1" t="b">
        <f t="shared" ref="AP329:AP392" si="161">AE329=BA329</f>
        <v>1</v>
      </c>
      <c r="AQ329" s="1" t="b">
        <f t="shared" ref="AQ329:AQ392" si="162">AF329=BB329</f>
        <v>1</v>
      </c>
      <c r="AS329" s="316" t="s">
        <v>338</v>
      </c>
      <c r="AT329" s="106" t="s">
        <v>339</v>
      </c>
      <c r="AU329" s="106" t="s">
        <v>340</v>
      </c>
      <c r="AV329" s="408" t="s">
        <v>3</v>
      </c>
      <c r="AW329" s="344" t="s">
        <v>1794</v>
      </c>
      <c r="AX329" s="315">
        <v>16804</v>
      </c>
      <c r="AY329" s="345">
        <v>8</v>
      </c>
      <c r="AZ329" s="245" t="s">
        <v>1858</v>
      </c>
      <c r="BA329" s="179" t="s">
        <v>2643</v>
      </c>
      <c r="BB329" s="179" t="s">
        <v>2525</v>
      </c>
    </row>
    <row r="330" spans="1:54" ht="15.75">
      <c r="A330" s="316" t="s">
        <v>1646</v>
      </c>
      <c r="B330" s="106" t="s">
        <v>2672</v>
      </c>
      <c r="C330" s="106" t="s">
        <v>1479</v>
      </c>
      <c r="D330" s="408" t="s">
        <v>3</v>
      </c>
      <c r="E330" s="344" t="s">
        <v>1794</v>
      </c>
      <c r="F330" s="315">
        <v>15468</v>
      </c>
      <c r="G330" s="345">
        <v>12</v>
      </c>
      <c r="H330" s="245" t="s">
        <v>1859</v>
      </c>
      <c r="I330" s="179" t="s">
        <v>2643</v>
      </c>
      <c r="J330" s="179" t="s">
        <v>2525</v>
      </c>
      <c r="K330" s="158">
        <v>330</v>
      </c>
      <c r="L330" s="1" t="b">
        <f t="shared" si="143"/>
        <v>1</v>
      </c>
      <c r="M330" s="1" t="b">
        <f t="shared" si="144"/>
        <v>1</v>
      </c>
      <c r="N330" s="1" t="b">
        <f t="shared" si="145"/>
        <v>1</v>
      </c>
      <c r="O330" s="1" t="b">
        <f t="shared" si="146"/>
        <v>1</v>
      </c>
      <c r="P330" s="1" t="b">
        <f t="shared" si="147"/>
        <v>1</v>
      </c>
      <c r="Q330" s="1" t="b">
        <f t="shared" si="148"/>
        <v>1</v>
      </c>
      <c r="R330" s="1" t="b">
        <f t="shared" si="149"/>
        <v>1</v>
      </c>
      <c r="S330" s="1" t="b">
        <f t="shared" si="150"/>
        <v>1</v>
      </c>
      <c r="T330" s="1" t="b">
        <f t="shared" si="151"/>
        <v>1</v>
      </c>
      <c r="U330" s="1" t="b">
        <f t="shared" si="152"/>
        <v>1</v>
      </c>
      <c r="W330" s="316" t="s">
        <v>1646</v>
      </c>
      <c r="X330" s="106" t="s">
        <v>2672</v>
      </c>
      <c r="Y330" s="106" t="s">
        <v>1479</v>
      </c>
      <c r="Z330" s="408" t="s">
        <v>3</v>
      </c>
      <c r="AA330" s="344" t="s">
        <v>1794</v>
      </c>
      <c r="AB330" s="315">
        <v>15468</v>
      </c>
      <c r="AC330" s="345">
        <v>12</v>
      </c>
      <c r="AD330" s="245" t="s">
        <v>1859</v>
      </c>
      <c r="AE330" s="179" t="s">
        <v>2643</v>
      </c>
      <c r="AF330" s="179" t="s">
        <v>2525</v>
      </c>
      <c r="AH330" s="159" t="b">
        <f t="shared" si="153"/>
        <v>1</v>
      </c>
      <c r="AI330" s="1" t="b">
        <f t="shared" si="154"/>
        <v>1</v>
      </c>
      <c r="AJ330" s="1" t="b">
        <f t="shared" si="155"/>
        <v>1</v>
      </c>
      <c r="AK330" s="1" t="b">
        <f t="shared" si="156"/>
        <v>1</v>
      </c>
      <c r="AL330" s="1" t="b">
        <f t="shared" si="157"/>
        <v>1</v>
      </c>
      <c r="AM330" s="1" t="b">
        <f t="shared" si="158"/>
        <v>1</v>
      </c>
      <c r="AN330" s="1" t="b">
        <f t="shared" si="159"/>
        <v>1</v>
      </c>
      <c r="AO330" s="1" t="b">
        <f t="shared" si="160"/>
        <v>1</v>
      </c>
      <c r="AP330" s="1" t="b">
        <f t="shared" si="161"/>
        <v>1</v>
      </c>
      <c r="AQ330" s="1" t="b">
        <f t="shared" si="162"/>
        <v>1</v>
      </c>
      <c r="AS330" s="316" t="s">
        <v>1646</v>
      </c>
      <c r="AT330" s="106" t="s">
        <v>2672</v>
      </c>
      <c r="AU330" s="106" t="s">
        <v>1479</v>
      </c>
      <c r="AV330" s="408" t="s">
        <v>3</v>
      </c>
      <c r="AW330" s="344" t="s">
        <v>1794</v>
      </c>
      <c r="AX330" s="315">
        <v>15468</v>
      </c>
      <c r="AY330" s="345">
        <v>12</v>
      </c>
      <c r="AZ330" s="245" t="s">
        <v>1859</v>
      </c>
      <c r="BA330" s="179" t="s">
        <v>2643</v>
      </c>
      <c r="BB330" s="179" t="s">
        <v>2525</v>
      </c>
    </row>
    <row r="331" spans="1:54" ht="15.75">
      <c r="A331" s="316" t="s">
        <v>1647</v>
      </c>
      <c r="B331" s="106" t="s">
        <v>47</v>
      </c>
      <c r="C331" s="106" t="s">
        <v>2673</v>
      </c>
      <c r="D331" s="291" t="s">
        <v>10</v>
      </c>
      <c r="E331" s="344" t="s">
        <v>1794</v>
      </c>
      <c r="F331" s="315">
        <v>15624</v>
      </c>
      <c r="G331" s="345">
        <v>12</v>
      </c>
      <c r="H331" s="245" t="s">
        <v>1859</v>
      </c>
      <c r="I331" s="179" t="s">
        <v>2643</v>
      </c>
      <c r="J331" s="179" t="s">
        <v>2525</v>
      </c>
      <c r="K331" s="158">
        <v>331</v>
      </c>
      <c r="L331" s="1" t="b">
        <f t="shared" si="143"/>
        <v>1</v>
      </c>
      <c r="M331" s="1" t="b">
        <f t="shared" si="144"/>
        <v>1</v>
      </c>
      <c r="N331" s="1" t="b">
        <f t="shared" si="145"/>
        <v>1</v>
      </c>
      <c r="O331" s="1" t="b">
        <f t="shared" si="146"/>
        <v>1</v>
      </c>
      <c r="P331" s="1" t="b">
        <f t="shared" si="147"/>
        <v>1</v>
      </c>
      <c r="Q331" s="1" t="b">
        <f t="shared" si="148"/>
        <v>1</v>
      </c>
      <c r="R331" s="1" t="b">
        <f t="shared" si="149"/>
        <v>1</v>
      </c>
      <c r="S331" s="1" t="b">
        <f t="shared" si="150"/>
        <v>1</v>
      </c>
      <c r="T331" s="1" t="b">
        <f t="shared" si="151"/>
        <v>1</v>
      </c>
      <c r="U331" s="1" t="b">
        <f t="shared" si="152"/>
        <v>1</v>
      </c>
      <c r="W331" s="316" t="s">
        <v>1647</v>
      </c>
      <c r="X331" s="106" t="s">
        <v>47</v>
      </c>
      <c r="Y331" s="106" t="s">
        <v>2673</v>
      </c>
      <c r="Z331" s="291" t="s">
        <v>10</v>
      </c>
      <c r="AA331" s="344" t="s">
        <v>1794</v>
      </c>
      <c r="AB331" s="315">
        <v>15624</v>
      </c>
      <c r="AC331" s="345">
        <v>12</v>
      </c>
      <c r="AD331" s="245" t="s">
        <v>1859</v>
      </c>
      <c r="AE331" s="179" t="s">
        <v>2643</v>
      </c>
      <c r="AF331" s="179" t="s">
        <v>2525</v>
      </c>
      <c r="AH331" s="159" t="b">
        <f t="shared" si="153"/>
        <v>1</v>
      </c>
      <c r="AI331" s="1" t="b">
        <f t="shared" si="154"/>
        <v>1</v>
      </c>
      <c r="AJ331" s="1" t="b">
        <f t="shared" si="155"/>
        <v>1</v>
      </c>
      <c r="AK331" s="1" t="b">
        <f t="shared" si="156"/>
        <v>1</v>
      </c>
      <c r="AL331" s="1" t="b">
        <f t="shared" si="157"/>
        <v>1</v>
      </c>
      <c r="AM331" s="1" t="b">
        <f t="shared" si="158"/>
        <v>1</v>
      </c>
      <c r="AN331" s="1" t="b">
        <f t="shared" si="159"/>
        <v>1</v>
      </c>
      <c r="AO331" s="1" t="b">
        <f t="shared" si="160"/>
        <v>1</v>
      </c>
      <c r="AP331" s="1" t="b">
        <f t="shared" si="161"/>
        <v>1</v>
      </c>
      <c r="AQ331" s="1" t="b">
        <f t="shared" si="162"/>
        <v>1</v>
      </c>
      <c r="AS331" s="316" t="s">
        <v>1647</v>
      </c>
      <c r="AT331" s="106" t="s">
        <v>47</v>
      </c>
      <c r="AU331" s="106" t="s">
        <v>2673</v>
      </c>
      <c r="AV331" s="291" t="s">
        <v>10</v>
      </c>
      <c r="AW331" s="344" t="s">
        <v>1794</v>
      </c>
      <c r="AX331" s="315">
        <v>15624</v>
      </c>
      <c r="AY331" s="345">
        <v>12</v>
      </c>
      <c r="AZ331" s="245" t="s">
        <v>1859</v>
      </c>
      <c r="BA331" s="179" t="s">
        <v>2643</v>
      </c>
      <c r="BB331" s="179" t="s">
        <v>2525</v>
      </c>
    </row>
    <row r="332" spans="1:54" ht="15.75">
      <c r="A332" s="316" t="s">
        <v>1648</v>
      </c>
      <c r="B332" s="106" t="s">
        <v>47</v>
      </c>
      <c r="C332" s="106" t="s">
        <v>39</v>
      </c>
      <c r="D332" s="291" t="s">
        <v>3</v>
      </c>
      <c r="E332" s="344" t="s">
        <v>1794</v>
      </c>
      <c r="F332" s="315">
        <v>14104</v>
      </c>
      <c r="G332" s="345">
        <v>12</v>
      </c>
      <c r="H332" s="245" t="s">
        <v>1859</v>
      </c>
      <c r="I332" s="179" t="s">
        <v>2643</v>
      </c>
      <c r="J332" s="179" t="s">
        <v>2577</v>
      </c>
      <c r="K332" s="158">
        <v>332</v>
      </c>
      <c r="L332" s="1" t="b">
        <f t="shared" si="143"/>
        <v>1</v>
      </c>
      <c r="M332" s="1" t="b">
        <f t="shared" si="144"/>
        <v>1</v>
      </c>
      <c r="N332" s="1" t="b">
        <f t="shared" si="145"/>
        <v>1</v>
      </c>
      <c r="O332" s="1" t="b">
        <f t="shared" si="146"/>
        <v>1</v>
      </c>
      <c r="P332" s="1" t="b">
        <f t="shared" si="147"/>
        <v>1</v>
      </c>
      <c r="Q332" s="1" t="b">
        <f t="shared" si="148"/>
        <v>1</v>
      </c>
      <c r="R332" s="1" t="b">
        <f t="shared" si="149"/>
        <v>1</v>
      </c>
      <c r="S332" s="1" t="b">
        <f t="shared" si="150"/>
        <v>1</v>
      </c>
      <c r="T332" s="1" t="b">
        <f t="shared" si="151"/>
        <v>1</v>
      </c>
      <c r="U332" s="1" t="b">
        <f t="shared" si="152"/>
        <v>1</v>
      </c>
      <c r="W332" s="316" t="s">
        <v>1648</v>
      </c>
      <c r="X332" s="106" t="s">
        <v>47</v>
      </c>
      <c r="Y332" s="106" t="s">
        <v>39</v>
      </c>
      <c r="Z332" s="291" t="s">
        <v>3</v>
      </c>
      <c r="AA332" s="344" t="s">
        <v>1794</v>
      </c>
      <c r="AB332" s="315">
        <v>14104</v>
      </c>
      <c r="AC332" s="345">
        <v>12</v>
      </c>
      <c r="AD332" s="245" t="s">
        <v>1859</v>
      </c>
      <c r="AE332" s="179" t="s">
        <v>2643</v>
      </c>
      <c r="AF332" s="179" t="s">
        <v>2577</v>
      </c>
      <c r="AH332" s="159" t="b">
        <f t="shared" si="153"/>
        <v>1</v>
      </c>
      <c r="AI332" s="1" t="b">
        <f t="shared" si="154"/>
        <v>1</v>
      </c>
      <c r="AJ332" s="1" t="b">
        <f t="shared" si="155"/>
        <v>1</v>
      </c>
      <c r="AK332" s="1" t="b">
        <f t="shared" si="156"/>
        <v>1</v>
      </c>
      <c r="AL332" s="1" t="b">
        <f t="shared" si="157"/>
        <v>1</v>
      </c>
      <c r="AM332" s="1" t="b">
        <f t="shared" si="158"/>
        <v>1</v>
      </c>
      <c r="AN332" s="1" t="b">
        <f t="shared" si="159"/>
        <v>1</v>
      </c>
      <c r="AO332" s="1" t="b">
        <f t="shared" si="160"/>
        <v>1</v>
      </c>
      <c r="AP332" s="1" t="b">
        <f t="shared" si="161"/>
        <v>1</v>
      </c>
      <c r="AQ332" s="1" t="b">
        <f t="shared" si="162"/>
        <v>1</v>
      </c>
      <c r="AS332" s="316" t="s">
        <v>1648</v>
      </c>
      <c r="AT332" s="106" t="s">
        <v>47</v>
      </c>
      <c r="AU332" s="106" t="s">
        <v>39</v>
      </c>
      <c r="AV332" s="291" t="s">
        <v>3</v>
      </c>
      <c r="AW332" s="344" t="s">
        <v>1794</v>
      </c>
      <c r="AX332" s="315">
        <v>14104</v>
      </c>
      <c r="AY332" s="345">
        <v>12</v>
      </c>
      <c r="AZ332" s="245" t="s">
        <v>1859</v>
      </c>
      <c r="BA332" s="179" t="s">
        <v>2643</v>
      </c>
      <c r="BB332" s="179" t="s">
        <v>2577</v>
      </c>
    </row>
    <row r="333" spans="1:54" ht="15.75">
      <c r="A333" s="316" t="s">
        <v>1649</v>
      </c>
      <c r="B333" s="106" t="s">
        <v>2674</v>
      </c>
      <c r="C333" s="106" t="s">
        <v>2675</v>
      </c>
      <c r="D333" s="291" t="s">
        <v>10</v>
      </c>
      <c r="E333" s="344" t="s">
        <v>1794</v>
      </c>
      <c r="F333" s="315">
        <v>19114</v>
      </c>
      <c r="G333" s="345">
        <v>12</v>
      </c>
      <c r="H333" s="245" t="s">
        <v>1859</v>
      </c>
      <c r="I333" s="179" t="s">
        <v>2643</v>
      </c>
      <c r="J333" s="179" t="s">
        <v>2476</v>
      </c>
      <c r="K333" s="158">
        <v>333</v>
      </c>
      <c r="L333" s="1" t="b">
        <f t="shared" si="143"/>
        <v>1</v>
      </c>
      <c r="M333" s="1" t="b">
        <f t="shared" si="144"/>
        <v>1</v>
      </c>
      <c r="N333" s="1" t="b">
        <f t="shared" si="145"/>
        <v>1</v>
      </c>
      <c r="O333" s="1" t="b">
        <f t="shared" si="146"/>
        <v>1</v>
      </c>
      <c r="P333" s="1" t="b">
        <f t="shared" si="147"/>
        <v>1</v>
      </c>
      <c r="Q333" s="1" t="b">
        <f t="shared" si="148"/>
        <v>1</v>
      </c>
      <c r="R333" s="1" t="b">
        <f t="shared" si="149"/>
        <v>1</v>
      </c>
      <c r="S333" s="1" t="b">
        <f t="shared" si="150"/>
        <v>1</v>
      </c>
      <c r="T333" s="1" t="b">
        <f t="shared" si="151"/>
        <v>1</v>
      </c>
      <c r="U333" s="1" t="b">
        <f t="shared" si="152"/>
        <v>1</v>
      </c>
      <c r="W333" s="316" t="s">
        <v>1649</v>
      </c>
      <c r="X333" s="106" t="s">
        <v>2674</v>
      </c>
      <c r="Y333" s="106" t="s">
        <v>2675</v>
      </c>
      <c r="Z333" s="291" t="s">
        <v>10</v>
      </c>
      <c r="AA333" s="344" t="s">
        <v>1794</v>
      </c>
      <c r="AB333" s="315">
        <v>19114</v>
      </c>
      <c r="AC333" s="345">
        <v>12</v>
      </c>
      <c r="AD333" s="245" t="s">
        <v>1859</v>
      </c>
      <c r="AE333" s="179" t="s">
        <v>2643</v>
      </c>
      <c r="AF333" s="179" t="s">
        <v>2476</v>
      </c>
      <c r="AH333" s="159" t="b">
        <f t="shared" si="153"/>
        <v>1</v>
      </c>
      <c r="AI333" s="1" t="b">
        <f t="shared" si="154"/>
        <v>1</v>
      </c>
      <c r="AJ333" s="1" t="b">
        <f t="shared" si="155"/>
        <v>1</v>
      </c>
      <c r="AK333" s="1" t="b">
        <f t="shared" si="156"/>
        <v>1</v>
      </c>
      <c r="AL333" s="1" t="b">
        <f t="shared" si="157"/>
        <v>1</v>
      </c>
      <c r="AM333" s="1" t="b">
        <f t="shared" si="158"/>
        <v>1</v>
      </c>
      <c r="AN333" s="1" t="b">
        <f t="shared" si="159"/>
        <v>1</v>
      </c>
      <c r="AO333" s="1" t="b">
        <f t="shared" si="160"/>
        <v>1</v>
      </c>
      <c r="AP333" s="1" t="b">
        <f t="shared" si="161"/>
        <v>1</v>
      </c>
      <c r="AQ333" s="1" t="b">
        <f t="shared" si="162"/>
        <v>1</v>
      </c>
      <c r="AS333" s="316" t="s">
        <v>1649</v>
      </c>
      <c r="AT333" s="106" t="s">
        <v>2674</v>
      </c>
      <c r="AU333" s="106" t="s">
        <v>2675</v>
      </c>
      <c r="AV333" s="291" t="s">
        <v>10</v>
      </c>
      <c r="AW333" s="344" t="s">
        <v>1794</v>
      </c>
      <c r="AX333" s="315">
        <v>19114</v>
      </c>
      <c r="AY333" s="345">
        <v>12</v>
      </c>
      <c r="AZ333" s="245" t="s">
        <v>1859</v>
      </c>
      <c r="BA333" s="179" t="s">
        <v>2643</v>
      </c>
      <c r="BB333" s="179" t="s">
        <v>2476</v>
      </c>
    </row>
    <row r="334" spans="1:54" ht="15.75">
      <c r="A334" s="316" t="s">
        <v>1062</v>
      </c>
      <c r="B334" s="106" t="s">
        <v>900</v>
      </c>
      <c r="C334" s="106" t="s">
        <v>890</v>
      </c>
      <c r="D334" s="408" t="s">
        <v>3</v>
      </c>
      <c r="E334" s="344" t="s">
        <v>1794</v>
      </c>
      <c r="F334" s="315">
        <v>17710</v>
      </c>
      <c r="G334" s="345">
        <v>6</v>
      </c>
      <c r="H334" s="245" t="s">
        <v>1857</v>
      </c>
      <c r="I334" s="179" t="s">
        <v>2643</v>
      </c>
      <c r="J334" s="179" t="s">
        <v>2525</v>
      </c>
      <c r="K334" s="158">
        <v>334</v>
      </c>
      <c r="L334" s="1" t="b">
        <f t="shared" si="143"/>
        <v>1</v>
      </c>
      <c r="M334" s="1" t="b">
        <f t="shared" si="144"/>
        <v>1</v>
      </c>
      <c r="N334" s="1" t="b">
        <f t="shared" si="145"/>
        <v>1</v>
      </c>
      <c r="O334" s="1" t="b">
        <f t="shared" si="146"/>
        <v>1</v>
      </c>
      <c r="P334" s="1" t="b">
        <f t="shared" si="147"/>
        <v>1</v>
      </c>
      <c r="Q334" s="1" t="b">
        <f t="shared" si="148"/>
        <v>1</v>
      </c>
      <c r="R334" s="1" t="b">
        <f t="shared" si="149"/>
        <v>1</v>
      </c>
      <c r="S334" s="1" t="b">
        <f t="shared" si="150"/>
        <v>1</v>
      </c>
      <c r="T334" s="1" t="b">
        <f t="shared" si="151"/>
        <v>1</v>
      </c>
      <c r="U334" s="1" t="b">
        <f t="shared" si="152"/>
        <v>1</v>
      </c>
      <c r="W334" s="316" t="s">
        <v>1062</v>
      </c>
      <c r="X334" s="106" t="s">
        <v>900</v>
      </c>
      <c r="Y334" s="106" t="s">
        <v>890</v>
      </c>
      <c r="Z334" s="408" t="s">
        <v>3</v>
      </c>
      <c r="AA334" s="344" t="s">
        <v>1794</v>
      </c>
      <c r="AB334" s="315">
        <v>17710</v>
      </c>
      <c r="AC334" s="345">
        <v>6</v>
      </c>
      <c r="AD334" s="245" t="s">
        <v>1857</v>
      </c>
      <c r="AE334" s="179" t="s">
        <v>2643</v>
      </c>
      <c r="AF334" s="179" t="s">
        <v>2525</v>
      </c>
      <c r="AH334" s="159" t="b">
        <f t="shared" si="153"/>
        <v>1</v>
      </c>
      <c r="AI334" s="1" t="b">
        <f t="shared" si="154"/>
        <v>1</v>
      </c>
      <c r="AJ334" s="1" t="b">
        <f t="shared" si="155"/>
        <v>1</v>
      </c>
      <c r="AK334" s="1" t="b">
        <f t="shared" si="156"/>
        <v>1</v>
      </c>
      <c r="AL334" s="1" t="b">
        <f t="shared" si="157"/>
        <v>1</v>
      </c>
      <c r="AM334" s="1" t="b">
        <f t="shared" si="158"/>
        <v>1</v>
      </c>
      <c r="AN334" s="1" t="b">
        <f t="shared" si="159"/>
        <v>1</v>
      </c>
      <c r="AO334" s="1" t="b">
        <f t="shared" si="160"/>
        <v>1</v>
      </c>
      <c r="AP334" s="1" t="b">
        <f t="shared" si="161"/>
        <v>1</v>
      </c>
      <c r="AQ334" s="1" t="b">
        <f t="shared" si="162"/>
        <v>1</v>
      </c>
      <c r="AS334" s="316" t="s">
        <v>1062</v>
      </c>
      <c r="AT334" s="106" t="s">
        <v>900</v>
      </c>
      <c r="AU334" s="106" t="s">
        <v>890</v>
      </c>
      <c r="AV334" s="408" t="s">
        <v>3</v>
      </c>
      <c r="AW334" s="344" t="s">
        <v>1794</v>
      </c>
      <c r="AX334" s="315">
        <v>17710</v>
      </c>
      <c r="AY334" s="345">
        <v>6</v>
      </c>
      <c r="AZ334" s="245" t="s">
        <v>1857</v>
      </c>
      <c r="BA334" s="179" t="s">
        <v>2643</v>
      </c>
      <c r="BB334" s="179" t="s">
        <v>2525</v>
      </c>
    </row>
    <row r="335" spans="1:54" ht="15.75">
      <c r="A335" s="316" t="s">
        <v>1063</v>
      </c>
      <c r="B335" s="106" t="s">
        <v>1007</v>
      </c>
      <c r="C335" s="106" t="s">
        <v>983</v>
      </c>
      <c r="D335" s="408" t="s">
        <v>3</v>
      </c>
      <c r="E335" s="344" t="s">
        <v>1794</v>
      </c>
      <c r="F335" s="315">
        <v>16029</v>
      </c>
      <c r="G335" s="345">
        <v>5</v>
      </c>
      <c r="H335" s="245" t="s">
        <v>1857</v>
      </c>
      <c r="I335" s="179" t="s">
        <v>2643</v>
      </c>
      <c r="J335" s="179" t="s">
        <v>2525</v>
      </c>
      <c r="K335" s="158">
        <v>335</v>
      </c>
      <c r="L335" s="1" t="b">
        <f t="shared" si="143"/>
        <v>1</v>
      </c>
      <c r="M335" s="1" t="b">
        <f t="shared" si="144"/>
        <v>1</v>
      </c>
      <c r="N335" s="1" t="b">
        <f t="shared" si="145"/>
        <v>1</v>
      </c>
      <c r="O335" s="1" t="b">
        <f t="shared" si="146"/>
        <v>1</v>
      </c>
      <c r="P335" s="1" t="b">
        <f t="shared" si="147"/>
        <v>1</v>
      </c>
      <c r="Q335" s="1" t="b">
        <f t="shared" si="148"/>
        <v>1</v>
      </c>
      <c r="R335" s="1" t="b">
        <f t="shared" si="149"/>
        <v>1</v>
      </c>
      <c r="S335" s="1" t="b">
        <f t="shared" si="150"/>
        <v>1</v>
      </c>
      <c r="T335" s="1" t="b">
        <f t="shared" si="151"/>
        <v>1</v>
      </c>
      <c r="U335" s="1" t="b">
        <f t="shared" si="152"/>
        <v>1</v>
      </c>
      <c r="W335" s="316" t="s">
        <v>1063</v>
      </c>
      <c r="X335" s="106" t="s">
        <v>1007</v>
      </c>
      <c r="Y335" s="106" t="s">
        <v>983</v>
      </c>
      <c r="Z335" s="408" t="s">
        <v>3</v>
      </c>
      <c r="AA335" s="344" t="s">
        <v>1794</v>
      </c>
      <c r="AB335" s="315">
        <v>16029</v>
      </c>
      <c r="AC335" s="345">
        <v>5</v>
      </c>
      <c r="AD335" s="245" t="s">
        <v>1857</v>
      </c>
      <c r="AE335" s="179" t="s">
        <v>2643</v>
      </c>
      <c r="AF335" s="179" t="s">
        <v>2525</v>
      </c>
      <c r="AH335" s="159" t="b">
        <f t="shared" si="153"/>
        <v>1</v>
      </c>
      <c r="AI335" s="1" t="b">
        <f t="shared" si="154"/>
        <v>1</v>
      </c>
      <c r="AJ335" s="1" t="b">
        <f t="shared" si="155"/>
        <v>1</v>
      </c>
      <c r="AK335" s="1" t="b">
        <f t="shared" si="156"/>
        <v>1</v>
      </c>
      <c r="AL335" s="1" t="b">
        <f t="shared" si="157"/>
        <v>1</v>
      </c>
      <c r="AM335" s="1" t="b">
        <f t="shared" si="158"/>
        <v>1</v>
      </c>
      <c r="AN335" s="1" t="b">
        <f t="shared" si="159"/>
        <v>1</v>
      </c>
      <c r="AO335" s="1" t="b">
        <f t="shared" si="160"/>
        <v>1</v>
      </c>
      <c r="AP335" s="1" t="b">
        <f t="shared" si="161"/>
        <v>1</v>
      </c>
      <c r="AQ335" s="1" t="b">
        <f t="shared" si="162"/>
        <v>1</v>
      </c>
      <c r="AS335" s="316" t="s">
        <v>1063</v>
      </c>
      <c r="AT335" s="106" t="s">
        <v>1007</v>
      </c>
      <c r="AU335" s="106" t="s">
        <v>983</v>
      </c>
      <c r="AV335" s="408" t="s">
        <v>3</v>
      </c>
      <c r="AW335" s="344" t="s">
        <v>1794</v>
      </c>
      <c r="AX335" s="315">
        <v>16029</v>
      </c>
      <c r="AY335" s="345">
        <v>5</v>
      </c>
      <c r="AZ335" s="245" t="s">
        <v>1857</v>
      </c>
      <c r="BA335" s="179" t="s">
        <v>2643</v>
      </c>
      <c r="BB335" s="179" t="s">
        <v>2525</v>
      </c>
    </row>
    <row r="336" spans="1:54" ht="15.75">
      <c r="A336" s="316" t="s">
        <v>1064</v>
      </c>
      <c r="B336" s="106" t="s">
        <v>1007</v>
      </c>
      <c r="C336" s="106" t="s">
        <v>1065</v>
      </c>
      <c r="D336" s="408" t="s">
        <v>3</v>
      </c>
      <c r="E336" s="344" t="s">
        <v>1794</v>
      </c>
      <c r="F336" s="315">
        <v>19440</v>
      </c>
      <c r="G336" s="345">
        <v>7</v>
      </c>
      <c r="H336" s="245" t="s">
        <v>1858</v>
      </c>
      <c r="I336" s="179" t="s">
        <v>2643</v>
      </c>
      <c r="J336" s="179" t="s">
        <v>2476</v>
      </c>
      <c r="K336" s="158">
        <v>336</v>
      </c>
      <c r="L336" s="1" t="b">
        <f t="shared" si="143"/>
        <v>1</v>
      </c>
      <c r="M336" s="1" t="b">
        <f t="shared" si="144"/>
        <v>1</v>
      </c>
      <c r="N336" s="1" t="b">
        <f t="shared" si="145"/>
        <v>1</v>
      </c>
      <c r="O336" s="1" t="b">
        <f t="shared" si="146"/>
        <v>1</v>
      </c>
      <c r="P336" s="1" t="b">
        <f t="shared" si="147"/>
        <v>1</v>
      </c>
      <c r="Q336" s="1" t="b">
        <f t="shared" si="148"/>
        <v>1</v>
      </c>
      <c r="R336" s="1" t="b">
        <f t="shared" si="149"/>
        <v>1</v>
      </c>
      <c r="S336" s="1" t="b">
        <f t="shared" si="150"/>
        <v>1</v>
      </c>
      <c r="T336" s="1" t="b">
        <f t="shared" si="151"/>
        <v>1</v>
      </c>
      <c r="U336" s="1" t="b">
        <f t="shared" si="152"/>
        <v>1</v>
      </c>
      <c r="W336" s="316" t="s">
        <v>1064</v>
      </c>
      <c r="X336" s="106" t="s">
        <v>1007</v>
      </c>
      <c r="Y336" s="106" t="s">
        <v>1065</v>
      </c>
      <c r="Z336" s="408" t="s">
        <v>3</v>
      </c>
      <c r="AA336" s="344" t="s">
        <v>1794</v>
      </c>
      <c r="AB336" s="315">
        <v>19440</v>
      </c>
      <c r="AC336" s="345">
        <v>7</v>
      </c>
      <c r="AD336" s="245" t="s">
        <v>1858</v>
      </c>
      <c r="AE336" s="179" t="s">
        <v>2643</v>
      </c>
      <c r="AF336" s="179" t="s">
        <v>2476</v>
      </c>
      <c r="AH336" s="159" t="b">
        <f t="shared" si="153"/>
        <v>1</v>
      </c>
      <c r="AI336" s="1" t="b">
        <f t="shared" si="154"/>
        <v>1</v>
      </c>
      <c r="AJ336" s="1" t="b">
        <f t="shared" si="155"/>
        <v>1</v>
      </c>
      <c r="AK336" s="1" t="b">
        <f t="shared" si="156"/>
        <v>1</v>
      </c>
      <c r="AL336" s="1" t="b">
        <f t="shared" si="157"/>
        <v>1</v>
      </c>
      <c r="AM336" s="1" t="b">
        <f t="shared" si="158"/>
        <v>1</v>
      </c>
      <c r="AN336" s="1" t="b">
        <f t="shared" si="159"/>
        <v>1</v>
      </c>
      <c r="AO336" s="1" t="b">
        <f t="shared" si="160"/>
        <v>1</v>
      </c>
      <c r="AP336" s="1" t="b">
        <f t="shared" si="161"/>
        <v>1</v>
      </c>
      <c r="AQ336" s="1" t="b">
        <f t="shared" si="162"/>
        <v>1</v>
      </c>
      <c r="AS336" s="316" t="s">
        <v>1064</v>
      </c>
      <c r="AT336" s="106" t="s">
        <v>1007</v>
      </c>
      <c r="AU336" s="106" t="s">
        <v>1065</v>
      </c>
      <c r="AV336" s="408" t="s">
        <v>3</v>
      </c>
      <c r="AW336" s="344" t="s">
        <v>1794</v>
      </c>
      <c r="AX336" s="315">
        <v>19440</v>
      </c>
      <c r="AY336" s="345">
        <v>7</v>
      </c>
      <c r="AZ336" s="245" t="s">
        <v>1858</v>
      </c>
      <c r="BA336" s="179" t="s">
        <v>2643</v>
      </c>
      <c r="BB336" s="179" t="s">
        <v>2476</v>
      </c>
    </row>
    <row r="337" spans="1:54" ht="15.75">
      <c r="A337" s="156" t="s">
        <v>1066</v>
      </c>
      <c r="B337" s="106" t="s">
        <v>1067</v>
      </c>
      <c r="C337" s="106" t="s">
        <v>207</v>
      </c>
      <c r="D337" s="408" t="s">
        <v>3</v>
      </c>
      <c r="E337" s="344" t="s">
        <v>1794</v>
      </c>
      <c r="F337" s="315">
        <v>15211</v>
      </c>
      <c r="G337" s="345">
        <v>9</v>
      </c>
      <c r="H337" s="245" t="s">
        <v>1858</v>
      </c>
      <c r="I337" s="179" t="s">
        <v>2643</v>
      </c>
      <c r="J337" s="179" t="s">
        <v>2577</v>
      </c>
      <c r="K337" s="158">
        <v>337</v>
      </c>
      <c r="L337" s="1" t="b">
        <f t="shared" si="143"/>
        <v>1</v>
      </c>
      <c r="M337" s="1" t="b">
        <f t="shared" si="144"/>
        <v>1</v>
      </c>
      <c r="N337" s="1" t="b">
        <f t="shared" si="145"/>
        <v>1</v>
      </c>
      <c r="O337" s="1" t="b">
        <f t="shared" si="146"/>
        <v>1</v>
      </c>
      <c r="P337" s="1" t="b">
        <f t="shared" si="147"/>
        <v>1</v>
      </c>
      <c r="Q337" s="1" t="b">
        <f t="shared" si="148"/>
        <v>1</v>
      </c>
      <c r="R337" s="1" t="b">
        <f t="shared" si="149"/>
        <v>1</v>
      </c>
      <c r="S337" s="1" t="b">
        <f t="shared" si="150"/>
        <v>1</v>
      </c>
      <c r="T337" s="1" t="b">
        <f t="shared" si="151"/>
        <v>1</v>
      </c>
      <c r="U337" s="1" t="b">
        <f t="shared" si="152"/>
        <v>1</v>
      </c>
      <c r="W337" s="156" t="s">
        <v>1066</v>
      </c>
      <c r="X337" s="106" t="s">
        <v>1067</v>
      </c>
      <c r="Y337" s="106" t="s">
        <v>207</v>
      </c>
      <c r="Z337" s="408" t="s">
        <v>3</v>
      </c>
      <c r="AA337" s="344" t="s">
        <v>1794</v>
      </c>
      <c r="AB337" s="315">
        <v>15211</v>
      </c>
      <c r="AC337" s="345">
        <v>9</v>
      </c>
      <c r="AD337" s="245" t="s">
        <v>1858</v>
      </c>
      <c r="AE337" s="179" t="s">
        <v>2643</v>
      </c>
      <c r="AF337" s="179" t="s">
        <v>2577</v>
      </c>
      <c r="AH337" s="159" t="b">
        <f t="shared" si="153"/>
        <v>1</v>
      </c>
      <c r="AI337" s="1" t="b">
        <f t="shared" si="154"/>
        <v>1</v>
      </c>
      <c r="AJ337" s="1" t="b">
        <f t="shared" si="155"/>
        <v>1</v>
      </c>
      <c r="AK337" s="1" t="b">
        <f t="shared" si="156"/>
        <v>1</v>
      </c>
      <c r="AL337" s="1" t="b">
        <f t="shared" si="157"/>
        <v>1</v>
      </c>
      <c r="AM337" s="1" t="b">
        <f t="shared" si="158"/>
        <v>1</v>
      </c>
      <c r="AN337" s="1" t="b">
        <f t="shared" si="159"/>
        <v>1</v>
      </c>
      <c r="AO337" s="1" t="b">
        <f t="shared" si="160"/>
        <v>1</v>
      </c>
      <c r="AP337" s="1" t="b">
        <f t="shared" si="161"/>
        <v>1</v>
      </c>
      <c r="AQ337" s="1" t="b">
        <f t="shared" si="162"/>
        <v>1</v>
      </c>
      <c r="AS337" s="156" t="s">
        <v>1066</v>
      </c>
      <c r="AT337" s="106" t="s">
        <v>1067</v>
      </c>
      <c r="AU337" s="106" t="s">
        <v>207</v>
      </c>
      <c r="AV337" s="408" t="s">
        <v>3</v>
      </c>
      <c r="AW337" s="344" t="s">
        <v>1794</v>
      </c>
      <c r="AX337" s="315">
        <v>15211</v>
      </c>
      <c r="AY337" s="345">
        <v>9</v>
      </c>
      <c r="AZ337" s="245" t="s">
        <v>1858</v>
      </c>
      <c r="BA337" s="179" t="s">
        <v>2643</v>
      </c>
      <c r="BB337" s="179" t="s">
        <v>2577</v>
      </c>
    </row>
    <row r="338" spans="1:54" ht="15.75">
      <c r="A338" s="316" t="s">
        <v>348</v>
      </c>
      <c r="B338" s="106" t="s">
        <v>293</v>
      </c>
      <c r="C338" s="106" t="s">
        <v>349</v>
      </c>
      <c r="D338" s="291" t="s">
        <v>3</v>
      </c>
      <c r="E338" s="344" t="s">
        <v>1794</v>
      </c>
      <c r="F338" s="315">
        <v>13264</v>
      </c>
      <c r="G338" s="345">
        <v>9</v>
      </c>
      <c r="H338" s="245" t="s">
        <v>1858</v>
      </c>
      <c r="I338" s="179" t="s">
        <v>2644</v>
      </c>
      <c r="J338" s="179" t="s">
        <v>2577</v>
      </c>
      <c r="K338" s="158">
        <v>338</v>
      </c>
      <c r="L338" s="1" t="b">
        <f t="shared" si="143"/>
        <v>1</v>
      </c>
      <c r="M338" s="1" t="b">
        <f t="shared" si="144"/>
        <v>1</v>
      </c>
      <c r="N338" s="1" t="b">
        <f t="shared" si="145"/>
        <v>1</v>
      </c>
      <c r="O338" s="1" t="b">
        <f t="shared" si="146"/>
        <v>1</v>
      </c>
      <c r="P338" s="1" t="b">
        <f t="shared" si="147"/>
        <v>1</v>
      </c>
      <c r="Q338" s="1" t="b">
        <f t="shared" si="148"/>
        <v>1</v>
      </c>
      <c r="R338" s="1" t="b">
        <f t="shared" si="149"/>
        <v>1</v>
      </c>
      <c r="S338" s="1" t="b">
        <f t="shared" si="150"/>
        <v>1</v>
      </c>
      <c r="T338" s="1" t="b">
        <f t="shared" si="151"/>
        <v>1</v>
      </c>
      <c r="U338" s="1" t="b">
        <f t="shared" si="152"/>
        <v>1</v>
      </c>
      <c r="W338" s="316" t="s">
        <v>348</v>
      </c>
      <c r="X338" s="106" t="s">
        <v>293</v>
      </c>
      <c r="Y338" s="106" t="s">
        <v>349</v>
      </c>
      <c r="Z338" s="291" t="s">
        <v>3</v>
      </c>
      <c r="AA338" s="344" t="s">
        <v>1794</v>
      </c>
      <c r="AB338" s="315">
        <v>13264</v>
      </c>
      <c r="AC338" s="345">
        <v>9</v>
      </c>
      <c r="AD338" s="245" t="s">
        <v>1858</v>
      </c>
      <c r="AE338" s="179" t="s">
        <v>2644</v>
      </c>
      <c r="AF338" s="179" t="s">
        <v>2577</v>
      </c>
      <c r="AH338" s="159" t="b">
        <f t="shared" si="153"/>
        <v>1</v>
      </c>
      <c r="AI338" s="1" t="b">
        <f t="shared" si="154"/>
        <v>1</v>
      </c>
      <c r="AJ338" s="1" t="b">
        <f t="shared" si="155"/>
        <v>1</v>
      </c>
      <c r="AK338" s="1" t="b">
        <f t="shared" si="156"/>
        <v>1</v>
      </c>
      <c r="AL338" s="1" t="b">
        <f t="shared" si="157"/>
        <v>1</v>
      </c>
      <c r="AM338" s="1" t="b">
        <f t="shared" si="158"/>
        <v>1</v>
      </c>
      <c r="AN338" s="1" t="b">
        <f t="shared" si="159"/>
        <v>1</v>
      </c>
      <c r="AO338" s="1" t="b">
        <f t="shared" si="160"/>
        <v>1</v>
      </c>
      <c r="AP338" s="1" t="b">
        <f t="shared" si="161"/>
        <v>1</v>
      </c>
      <c r="AQ338" s="1" t="b">
        <f t="shared" si="162"/>
        <v>1</v>
      </c>
      <c r="AS338" s="316" t="s">
        <v>348</v>
      </c>
      <c r="AT338" s="106" t="s">
        <v>293</v>
      </c>
      <c r="AU338" s="106" t="s">
        <v>349</v>
      </c>
      <c r="AV338" s="291" t="s">
        <v>3</v>
      </c>
      <c r="AW338" s="344" t="s">
        <v>1794</v>
      </c>
      <c r="AX338" s="315">
        <v>13264</v>
      </c>
      <c r="AY338" s="345">
        <v>9</v>
      </c>
      <c r="AZ338" s="245" t="s">
        <v>1858</v>
      </c>
      <c r="BA338" s="179" t="s">
        <v>2644</v>
      </c>
      <c r="BB338" s="179" t="s">
        <v>2577</v>
      </c>
    </row>
    <row r="339" spans="1:54" ht="15.75">
      <c r="A339" s="156" t="s">
        <v>1071</v>
      </c>
      <c r="B339" s="108" t="s">
        <v>1072</v>
      </c>
      <c r="C339" s="108" t="s">
        <v>1073</v>
      </c>
      <c r="D339" s="409" t="s">
        <v>10</v>
      </c>
      <c r="E339" s="344" t="s">
        <v>1794</v>
      </c>
      <c r="F339" s="315">
        <v>14655</v>
      </c>
      <c r="G339" s="345">
        <v>12</v>
      </c>
      <c r="H339" s="245" t="s">
        <v>1859</v>
      </c>
      <c r="I339" s="179" t="s">
        <v>2643</v>
      </c>
      <c r="J339" s="179" t="s">
        <v>2577</v>
      </c>
      <c r="K339" s="158">
        <v>339</v>
      </c>
      <c r="L339" s="1" t="b">
        <f t="shared" si="143"/>
        <v>1</v>
      </c>
      <c r="M339" s="1" t="b">
        <f t="shared" si="144"/>
        <v>1</v>
      </c>
      <c r="N339" s="1" t="b">
        <f t="shared" si="145"/>
        <v>1</v>
      </c>
      <c r="O339" s="1" t="b">
        <f t="shared" si="146"/>
        <v>1</v>
      </c>
      <c r="P339" s="1" t="b">
        <f t="shared" si="147"/>
        <v>1</v>
      </c>
      <c r="Q339" s="1" t="b">
        <f t="shared" si="148"/>
        <v>1</v>
      </c>
      <c r="R339" s="1" t="b">
        <f t="shared" si="149"/>
        <v>1</v>
      </c>
      <c r="S339" s="1" t="b">
        <f t="shared" si="150"/>
        <v>1</v>
      </c>
      <c r="T339" s="1" t="b">
        <f t="shared" si="151"/>
        <v>1</v>
      </c>
      <c r="U339" s="1" t="b">
        <f t="shared" si="152"/>
        <v>1</v>
      </c>
      <c r="W339" s="156" t="s">
        <v>1071</v>
      </c>
      <c r="X339" s="108" t="s">
        <v>1072</v>
      </c>
      <c r="Y339" s="108" t="s">
        <v>1073</v>
      </c>
      <c r="Z339" s="409" t="s">
        <v>10</v>
      </c>
      <c r="AA339" s="344" t="s">
        <v>1794</v>
      </c>
      <c r="AB339" s="315">
        <v>14655</v>
      </c>
      <c r="AC339" s="345">
        <v>12</v>
      </c>
      <c r="AD339" s="245" t="s">
        <v>1859</v>
      </c>
      <c r="AE339" s="179" t="s">
        <v>2643</v>
      </c>
      <c r="AF339" s="179" t="s">
        <v>2577</v>
      </c>
      <c r="AH339" s="159" t="b">
        <f t="shared" si="153"/>
        <v>1</v>
      </c>
      <c r="AI339" s="1" t="b">
        <f t="shared" si="154"/>
        <v>1</v>
      </c>
      <c r="AJ339" s="1" t="b">
        <f t="shared" si="155"/>
        <v>1</v>
      </c>
      <c r="AK339" s="1" t="b">
        <f t="shared" si="156"/>
        <v>1</v>
      </c>
      <c r="AL339" s="1" t="b">
        <f t="shared" si="157"/>
        <v>1</v>
      </c>
      <c r="AM339" s="1" t="b">
        <f t="shared" si="158"/>
        <v>1</v>
      </c>
      <c r="AN339" s="1" t="b">
        <f t="shared" si="159"/>
        <v>1</v>
      </c>
      <c r="AO339" s="1" t="b">
        <f t="shared" si="160"/>
        <v>1</v>
      </c>
      <c r="AP339" s="1" t="b">
        <f t="shared" si="161"/>
        <v>1</v>
      </c>
      <c r="AQ339" s="1" t="b">
        <f t="shared" si="162"/>
        <v>1</v>
      </c>
      <c r="AS339" s="156" t="s">
        <v>1071</v>
      </c>
      <c r="AT339" s="108" t="s">
        <v>1072</v>
      </c>
      <c r="AU339" s="108" t="s">
        <v>1073</v>
      </c>
      <c r="AV339" s="409" t="s">
        <v>10</v>
      </c>
      <c r="AW339" s="344" t="s">
        <v>1794</v>
      </c>
      <c r="AX339" s="315">
        <v>14655</v>
      </c>
      <c r="AY339" s="345">
        <v>12</v>
      </c>
      <c r="AZ339" s="245" t="s">
        <v>1859</v>
      </c>
      <c r="BA339" s="179" t="s">
        <v>2643</v>
      </c>
      <c r="BB339" s="179" t="s">
        <v>2577</v>
      </c>
    </row>
    <row r="340" spans="1:54" ht="15.75">
      <c r="A340" s="341" t="s">
        <v>1074</v>
      </c>
      <c r="B340" s="108" t="s">
        <v>1007</v>
      </c>
      <c r="C340" s="108" t="s">
        <v>857</v>
      </c>
      <c r="D340" s="1" t="s">
        <v>10</v>
      </c>
      <c r="E340" s="344" t="s">
        <v>1794</v>
      </c>
      <c r="F340" s="315">
        <v>18584</v>
      </c>
      <c r="G340" s="345">
        <v>7</v>
      </c>
      <c r="H340" s="245" t="s">
        <v>1858</v>
      </c>
      <c r="I340" s="179" t="s">
        <v>2643</v>
      </c>
      <c r="J340" s="179" t="s">
        <v>2525</v>
      </c>
      <c r="K340" s="158">
        <v>340</v>
      </c>
      <c r="L340" s="1" t="b">
        <f t="shared" si="143"/>
        <v>1</v>
      </c>
      <c r="M340" s="1" t="b">
        <f t="shared" si="144"/>
        <v>1</v>
      </c>
      <c r="N340" s="1" t="b">
        <f t="shared" si="145"/>
        <v>1</v>
      </c>
      <c r="O340" s="1" t="b">
        <f t="shared" si="146"/>
        <v>1</v>
      </c>
      <c r="P340" s="1" t="b">
        <f t="shared" si="147"/>
        <v>1</v>
      </c>
      <c r="Q340" s="1" t="b">
        <f t="shared" si="148"/>
        <v>1</v>
      </c>
      <c r="R340" s="1" t="b">
        <f t="shared" si="149"/>
        <v>1</v>
      </c>
      <c r="S340" s="1" t="b">
        <f t="shared" si="150"/>
        <v>1</v>
      </c>
      <c r="T340" s="1" t="b">
        <f t="shared" si="151"/>
        <v>1</v>
      </c>
      <c r="U340" s="1" t="b">
        <f t="shared" si="152"/>
        <v>1</v>
      </c>
      <c r="W340" s="341" t="s">
        <v>1074</v>
      </c>
      <c r="X340" s="108" t="s">
        <v>1007</v>
      </c>
      <c r="Y340" s="108" t="s">
        <v>857</v>
      </c>
      <c r="Z340" s="1" t="s">
        <v>10</v>
      </c>
      <c r="AA340" s="344" t="s">
        <v>1794</v>
      </c>
      <c r="AB340" s="315">
        <v>18584</v>
      </c>
      <c r="AC340" s="345">
        <v>7</v>
      </c>
      <c r="AD340" s="245" t="s">
        <v>1858</v>
      </c>
      <c r="AE340" s="179" t="s">
        <v>2643</v>
      </c>
      <c r="AF340" s="179" t="s">
        <v>2525</v>
      </c>
      <c r="AH340" s="159" t="b">
        <f t="shared" si="153"/>
        <v>1</v>
      </c>
      <c r="AI340" s="1" t="b">
        <f t="shared" si="154"/>
        <v>1</v>
      </c>
      <c r="AJ340" s="1" t="b">
        <f t="shared" si="155"/>
        <v>1</v>
      </c>
      <c r="AK340" s="1" t="b">
        <f t="shared" si="156"/>
        <v>1</v>
      </c>
      <c r="AL340" s="1" t="b">
        <f t="shared" si="157"/>
        <v>1</v>
      </c>
      <c r="AM340" s="1" t="b">
        <f t="shared" si="158"/>
        <v>1</v>
      </c>
      <c r="AN340" s="1" t="b">
        <f t="shared" si="159"/>
        <v>1</v>
      </c>
      <c r="AO340" s="1" t="b">
        <f t="shared" si="160"/>
        <v>1</v>
      </c>
      <c r="AP340" s="1" t="b">
        <f t="shared" si="161"/>
        <v>1</v>
      </c>
      <c r="AQ340" s="1" t="b">
        <f t="shared" si="162"/>
        <v>1</v>
      </c>
      <c r="AS340" s="341" t="s">
        <v>1074</v>
      </c>
      <c r="AT340" s="108" t="s">
        <v>1007</v>
      </c>
      <c r="AU340" s="108" t="s">
        <v>857</v>
      </c>
      <c r="AV340" s="1" t="s">
        <v>10</v>
      </c>
      <c r="AW340" s="344" t="s">
        <v>1794</v>
      </c>
      <c r="AX340" s="315">
        <v>18584</v>
      </c>
      <c r="AY340" s="345">
        <v>7</v>
      </c>
      <c r="AZ340" s="245" t="s">
        <v>1858</v>
      </c>
      <c r="BA340" s="179" t="s">
        <v>2643</v>
      </c>
      <c r="BB340" s="179" t="s">
        <v>2525</v>
      </c>
    </row>
    <row r="341" spans="1:54" ht="15.75">
      <c r="A341" s="341" t="s">
        <v>1075</v>
      </c>
      <c r="B341" s="108" t="s">
        <v>1076</v>
      </c>
      <c r="C341" s="108" t="s">
        <v>1077</v>
      </c>
      <c r="D341" s="1" t="s">
        <v>10</v>
      </c>
      <c r="E341" s="344" t="s">
        <v>1794</v>
      </c>
      <c r="F341" s="315">
        <v>18222</v>
      </c>
      <c r="G341" s="345">
        <v>9</v>
      </c>
      <c r="H341" s="245" t="s">
        <v>1858</v>
      </c>
      <c r="I341" s="179" t="s">
        <v>2643</v>
      </c>
      <c r="J341" s="179" t="s">
        <v>2525</v>
      </c>
      <c r="K341" s="158">
        <v>341</v>
      </c>
      <c r="L341" s="1" t="b">
        <f t="shared" si="143"/>
        <v>1</v>
      </c>
      <c r="M341" s="1" t="b">
        <f t="shared" si="144"/>
        <v>1</v>
      </c>
      <c r="N341" s="1" t="b">
        <f t="shared" si="145"/>
        <v>1</v>
      </c>
      <c r="O341" s="1" t="b">
        <f t="shared" si="146"/>
        <v>1</v>
      </c>
      <c r="P341" s="1" t="b">
        <f t="shared" si="147"/>
        <v>1</v>
      </c>
      <c r="Q341" s="1" t="b">
        <f t="shared" si="148"/>
        <v>1</v>
      </c>
      <c r="R341" s="1" t="b">
        <f t="shared" si="149"/>
        <v>1</v>
      </c>
      <c r="S341" s="1" t="b">
        <f t="shared" si="150"/>
        <v>1</v>
      </c>
      <c r="T341" s="1" t="b">
        <f t="shared" si="151"/>
        <v>1</v>
      </c>
      <c r="U341" s="1" t="b">
        <f t="shared" si="152"/>
        <v>1</v>
      </c>
      <c r="W341" s="341" t="s">
        <v>1075</v>
      </c>
      <c r="X341" s="108" t="s">
        <v>1076</v>
      </c>
      <c r="Y341" s="108" t="s">
        <v>1077</v>
      </c>
      <c r="Z341" s="1" t="s">
        <v>10</v>
      </c>
      <c r="AA341" s="344" t="s">
        <v>1794</v>
      </c>
      <c r="AB341" s="315">
        <v>18222</v>
      </c>
      <c r="AC341" s="345">
        <v>9</v>
      </c>
      <c r="AD341" s="245" t="s">
        <v>1858</v>
      </c>
      <c r="AE341" s="179" t="s">
        <v>2643</v>
      </c>
      <c r="AF341" s="179" t="s">
        <v>2525</v>
      </c>
      <c r="AH341" s="159" t="b">
        <f t="shared" si="153"/>
        <v>1</v>
      </c>
      <c r="AI341" s="1" t="b">
        <f t="shared" si="154"/>
        <v>1</v>
      </c>
      <c r="AJ341" s="1" t="b">
        <f t="shared" si="155"/>
        <v>1</v>
      </c>
      <c r="AK341" s="1" t="b">
        <f t="shared" si="156"/>
        <v>1</v>
      </c>
      <c r="AL341" s="1" t="b">
        <f t="shared" si="157"/>
        <v>1</v>
      </c>
      <c r="AM341" s="1" t="b">
        <f t="shared" si="158"/>
        <v>1</v>
      </c>
      <c r="AN341" s="1" t="b">
        <f t="shared" si="159"/>
        <v>1</v>
      </c>
      <c r="AO341" s="1" t="b">
        <f t="shared" si="160"/>
        <v>1</v>
      </c>
      <c r="AP341" s="1" t="b">
        <f t="shared" si="161"/>
        <v>1</v>
      </c>
      <c r="AQ341" s="1" t="b">
        <f t="shared" si="162"/>
        <v>1</v>
      </c>
      <c r="AS341" s="341" t="s">
        <v>1075</v>
      </c>
      <c r="AT341" s="108" t="s">
        <v>1076</v>
      </c>
      <c r="AU341" s="108" t="s">
        <v>1077</v>
      </c>
      <c r="AV341" s="1" t="s">
        <v>10</v>
      </c>
      <c r="AW341" s="344" t="s">
        <v>1794</v>
      </c>
      <c r="AX341" s="315">
        <v>18222</v>
      </c>
      <c r="AY341" s="345">
        <v>9</v>
      </c>
      <c r="AZ341" s="245" t="s">
        <v>1858</v>
      </c>
      <c r="BA341" s="179" t="s">
        <v>2643</v>
      </c>
      <c r="BB341" s="179" t="s">
        <v>2525</v>
      </c>
    </row>
    <row r="342" spans="1:54" ht="15.75">
      <c r="A342" s="316" t="s">
        <v>1078</v>
      </c>
      <c r="B342" s="105" t="s">
        <v>900</v>
      </c>
      <c r="C342" s="106" t="s">
        <v>751</v>
      </c>
      <c r="D342" s="291" t="s">
        <v>10</v>
      </c>
      <c r="E342" s="344" t="s">
        <v>1794</v>
      </c>
      <c r="F342" s="315">
        <v>17976</v>
      </c>
      <c r="G342" s="345">
        <v>9</v>
      </c>
      <c r="H342" s="245" t="s">
        <v>1858</v>
      </c>
      <c r="I342" s="179" t="s">
        <v>2643</v>
      </c>
      <c r="J342" s="179" t="s">
        <v>2525</v>
      </c>
      <c r="K342" s="158">
        <v>342</v>
      </c>
      <c r="L342" s="1" t="b">
        <f t="shared" si="143"/>
        <v>1</v>
      </c>
      <c r="M342" s="1" t="b">
        <f t="shared" si="144"/>
        <v>1</v>
      </c>
      <c r="N342" s="1" t="b">
        <f t="shared" si="145"/>
        <v>1</v>
      </c>
      <c r="O342" s="1" t="b">
        <f t="shared" si="146"/>
        <v>1</v>
      </c>
      <c r="P342" s="1" t="b">
        <f t="shared" si="147"/>
        <v>1</v>
      </c>
      <c r="Q342" s="1" t="b">
        <f t="shared" si="148"/>
        <v>1</v>
      </c>
      <c r="R342" s="1" t="b">
        <f t="shared" si="149"/>
        <v>1</v>
      </c>
      <c r="S342" s="1" t="b">
        <f t="shared" si="150"/>
        <v>1</v>
      </c>
      <c r="T342" s="1" t="b">
        <f t="shared" si="151"/>
        <v>1</v>
      </c>
      <c r="U342" s="1" t="b">
        <f t="shared" si="152"/>
        <v>1</v>
      </c>
      <c r="W342" s="316" t="s">
        <v>1078</v>
      </c>
      <c r="X342" s="105" t="s">
        <v>900</v>
      </c>
      <c r="Y342" s="106" t="s">
        <v>751</v>
      </c>
      <c r="Z342" s="291" t="s">
        <v>10</v>
      </c>
      <c r="AA342" s="344" t="s">
        <v>1794</v>
      </c>
      <c r="AB342" s="315">
        <v>17976</v>
      </c>
      <c r="AC342" s="345">
        <v>9</v>
      </c>
      <c r="AD342" s="245" t="s">
        <v>1858</v>
      </c>
      <c r="AE342" s="179" t="s">
        <v>2643</v>
      </c>
      <c r="AF342" s="179" t="s">
        <v>2525</v>
      </c>
      <c r="AH342" s="159" t="b">
        <f t="shared" si="153"/>
        <v>1</v>
      </c>
      <c r="AI342" s="1" t="b">
        <f t="shared" si="154"/>
        <v>1</v>
      </c>
      <c r="AJ342" s="1" t="b">
        <f t="shared" si="155"/>
        <v>1</v>
      </c>
      <c r="AK342" s="1" t="b">
        <f t="shared" si="156"/>
        <v>1</v>
      </c>
      <c r="AL342" s="1" t="b">
        <f t="shared" si="157"/>
        <v>1</v>
      </c>
      <c r="AM342" s="1" t="b">
        <f t="shared" si="158"/>
        <v>1</v>
      </c>
      <c r="AN342" s="1" t="b">
        <f t="shared" si="159"/>
        <v>1</v>
      </c>
      <c r="AO342" s="1" t="b">
        <f t="shared" si="160"/>
        <v>1</v>
      </c>
      <c r="AP342" s="1" t="b">
        <f t="shared" si="161"/>
        <v>1</v>
      </c>
      <c r="AQ342" s="1" t="b">
        <f t="shared" si="162"/>
        <v>1</v>
      </c>
      <c r="AS342" s="316" t="s">
        <v>1078</v>
      </c>
      <c r="AT342" s="105" t="s">
        <v>900</v>
      </c>
      <c r="AU342" s="106" t="s">
        <v>751</v>
      </c>
      <c r="AV342" s="291" t="s">
        <v>10</v>
      </c>
      <c r="AW342" s="344" t="s">
        <v>1794</v>
      </c>
      <c r="AX342" s="315">
        <v>17976</v>
      </c>
      <c r="AY342" s="345">
        <v>9</v>
      </c>
      <c r="AZ342" s="245" t="s">
        <v>1858</v>
      </c>
      <c r="BA342" s="179" t="s">
        <v>2643</v>
      </c>
      <c r="BB342" s="179" t="s">
        <v>2525</v>
      </c>
    </row>
    <row r="343" spans="1:54" ht="15.75">
      <c r="A343" s="316" t="s">
        <v>1670</v>
      </c>
      <c r="B343" s="106" t="s">
        <v>2300</v>
      </c>
      <c r="C343" s="106" t="s">
        <v>2301</v>
      </c>
      <c r="D343" s="291" t="s">
        <v>10</v>
      </c>
      <c r="E343" s="344" t="s">
        <v>1794</v>
      </c>
      <c r="F343" s="315">
        <v>21677</v>
      </c>
      <c r="G343" s="345">
        <v>8</v>
      </c>
      <c r="H343" s="245" t="s">
        <v>1858</v>
      </c>
      <c r="I343" s="179" t="s">
        <v>2643</v>
      </c>
      <c r="J343" s="179" t="s">
        <v>2476</v>
      </c>
      <c r="K343" s="158">
        <v>343</v>
      </c>
      <c r="L343" s="1" t="b">
        <f t="shared" si="143"/>
        <v>1</v>
      </c>
      <c r="M343" s="1" t="b">
        <f t="shared" si="144"/>
        <v>1</v>
      </c>
      <c r="N343" s="1" t="b">
        <f t="shared" si="145"/>
        <v>1</v>
      </c>
      <c r="O343" s="1" t="b">
        <f t="shared" si="146"/>
        <v>1</v>
      </c>
      <c r="P343" s="1" t="b">
        <f t="shared" si="147"/>
        <v>1</v>
      </c>
      <c r="Q343" s="1" t="b">
        <f t="shared" si="148"/>
        <v>1</v>
      </c>
      <c r="R343" s="1" t="b">
        <f t="shared" si="149"/>
        <v>1</v>
      </c>
      <c r="S343" s="1" t="b">
        <f t="shared" si="150"/>
        <v>1</v>
      </c>
      <c r="T343" s="1" t="b">
        <f t="shared" si="151"/>
        <v>1</v>
      </c>
      <c r="U343" s="1" t="b">
        <f t="shared" si="152"/>
        <v>1</v>
      </c>
      <c r="W343" s="316" t="s">
        <v>1670</v>
      </c>
      <c r="X343" s="106" t="s">
        <v>2300</v>
      </c>
      <c r="Y343" s="106" t="s">
        <v>2301</v>
      </c>
      <c r="Z343" s="291" t="s">
        <v>10</v>
      </c>
      <c r="AA343" s="344" t="s">
        <v>1794</v>
      </c>
      <c r="AB343" s="315">
        <v>21677</v>
      </c>
      <c r="AC343" s="345">
        <v>8</v>
      </c>
      <c r="AD343" s="245" t="s">
        <v>1858</v>
      </c>
      <c r="AE343" s="179" t="s">
        <v>2643</v>
      </c>
      <c r="AF343" s="179" t="s">
        <v>2476</v>
      </c>
      <c r="AH343" s="159" t="b">
        <f t="shared" si="153"/>
        <v>1</v>
      </c>
      <c r="AI343" s="1" t="b">
        <f t="shared" si="154"/>
        <v>1</v>
      </c>
      <c r="AJ343" s="1" t="b">
        <f t="shared" si="155"/>
        <v>1</v>
      </c>
      <c r="AK343" s="1" t="b">
        <f t="shared" si="156"/>
        <v>1</v>
      </c>
      <c r="AL343" s="1" t="b">
        <f t="shared" si="157"/>
        <v>1</v>
      </c>
      <c r="AM343" s="1" t="b">
        <f t="shared" si="158"/>
        <v>1</v>
      </c>
      <c r="AN343" s="1" t="b">
        <f t="shared" si="159"/>
        <v>1</v>
      </c>
      <c r="AO343" s="1" t="b">
        <f t="shared" si="160"/>
        <v>1</v>
      </c>
      <c r="AP343" s="1" t="b">
        <f t="shared" si="161"/>
        <v>1</v>
      </c>
      <c r="AQ343" s="1" t="b">
        <f t="shared" si="162"/>
        <v>1</v>
      </c>
      <c r="AS343" s="316" t="s">
        <v>1670</v>
      </c>
      <c r="AT343" s="106" t="s">
        <v>2300</v>
      </c>
      <c r="AU343" s="106" t="s">
        <v>2301</v>
      </c>
      <c r="AV343" s="291" t="s">
        <v>10</v>
      </c>
      <c r="AW343" s="344" t="s">
        <v>1794</v>
      </c>
      <c r="AX343" s="315">
        <v>21677</v>
      </c>
      <c r="AY343" s="345">
        <v>8</v>
      </c>
      <c r="AZ343" s="245" t="s">
        <v>1858</v>
      </c>
      <c r="BA343" s="179" t="s">
        <v>2643</v>
      </c>
      <c r="BB343" s="179" t="s">
        <v>2476</v>
      </c>
    </row>
    <row r="344" spans="1:54" ht="15.75">
      <c r="A344" s="316" t="s">
        <v>1672</v>
      </c>
      <c r="B344" s="106" t="s">
        <v>2302</v>
      </c>
      <c r="C344" s="106" t="s">
        <v>2303</v>
      </c>
      <c r="D344" s="291" t="s">
        <v>10</v>
      </c>
      <c r="E344" s="344" t="s">
        <v>1794</v>
      </c>
      <c r="F344" s="315">
        <v>25014</v>
      </c>
      <c r="G344" s="345">
        <v>4</v>
      </c>
      <c r="H344" s="245" t="s">
        <v>1857</v>
      </c>
      <c r="I344" s="179" t="s">
        <v>2643</v>
      </c>
      <c r="J344" s="179" t="s">
        <v>2476</v>
      </c>
      <c r="K344" s="158">
        <v>344</v>
      </c>
      <c r="L344" s="1" t="b">
        <f t="shared" si="143"/>
        <v>1</v>
      </c>
      <c r="M344" s="1" t="b">
        <f t="shared" si="144"/>
        <v>1</v>
      </c>
      <c r="N344" s="1" t="b">
        <f t="shared" si="145"/>
        <v>1</v>
      </c>
      <c r="O344" s="1" t="b">
        <f t="shared" si="146"/>
        <v>1</v>
      </c>
      <c r="P344" s="1" t="b">
        <f t="shared" si="147"/>
        <v>1</v>
      </c>
      <c r="Q344" s="1" t="b">
        <f t="shared" si="148"/>
        <v>1</v>
      </c>
      <c r="R344" s="1" t="b">
        <f t="shared" si="149"/>
        <v>1</v>
      </c>
      <c r="S344" s="1" t="b">
        <f t="shared" si="150"/>
        <v>1</v>
      </c>
      <c r="T344" s="1" t="b">
        <f t="shared" si="151"/>
        <v>1</v>
      </c>
      <c r="U344" s="1" t="b">
        <f t="shared" si="152"/>
        <v>1</v>
      </c>
      <c r="W344" s="316" t="s">
        <v>1672</v>
      </c>
      <c r="X344" s="106" t="s">
        <v>2302</v>
      </c>
      <c r="Y344" s="106" t="s">
        <v>2303</v>
      </c>
      <c r="Z344" s="291" t="s">
        <v>10</v>
      </c>
      <c r="AA344" s="344" t="s">
        <v>1794</v>
      </c>
      <c r="AB344" s="315">
        <v>25014</v>
      </c>
      <c r="AC344" s="345">
        <v>4</v>
      </c>
      <c r="AD344" s="245" t="s">
        <v>1857</v>
      </c>
      <c r="AE344" s="179" t="s">
        <v>2643</v>
      </c>
      <c r="AF344" s="179" t="s">
        <v>2476</v>
      </c>
      <c r="AH344" s="159" t="b">
        <f t="shared" si="153"/>
        <v>1</v>
      </c>
      <c r="AI344" s="1" t="b">
        <f t="shared" si="154"/>
        <v>1</v>
      </c>
      <c r="AJ344" s="1" t="b">
        <f t="shared" si="155"/>
        <v>1</v>
      </c>
      <c r="AK344" s="1" t="b">
        <f t="shared" si="156"/>
        <v>1</v>
      </c>
      <c r="AL344" s="1" t="b">
        <f t="shared" si="157"/>
        <v>1</v>
      </c>
      <c r="AM344" s="1" t="b">
        <f t="shared" si="158"/>
        <v>1</v>
      </c>
      <c r="AN344" s="1" t="b">
        <f t="shared" si="159"/>
        <v>1</v>
      </c>
      <c r="AO344" s="1" t="b">
        <f t="shared" si="160"/>
        <v>1</v>
      </c>
      <c r="AP344" s="1" t="b">
        <f t="shared" si="161"/>
        <v>1</v>
      </c>
      <c r="AQ344" s="1" t="b">
        <f t="shared" si="162"/>
        <v>1</v>
      </c>
      <c r="AS344" s="316" t="s">
        <v>1672</v>
      </c>
      <c r="AT344" s="106" t="s">
        <v>2302</v>
      </c>
      <c r="AU344" s="106" t="s">
        <v>2303</v>
      </c>
      <c r="AV344" s="291" t="s">
        <v>10</v>
      </c>
      <c r="AW344" s="344" t="s">
        <v>1794</v>
      </c>
      <c r="AX344" s="315">
        <v>25014</v>
      </c>
      <c r="AY344" s="345">
        <v>4</v>
      </c>
      <c r="AZ344" s="245" t="s">
        <v>1857</v>
      </c>
      <c r="BA344" s="179" t="s">
        <v>2643</v>
      </c>
      <c r="BB344" s="179" t="s">
        <v>2476</v>
      </c>
    </row>
    <row r="345" spans="1:54" ht="15.75">
      <c r="A345" s="316" t="s">
        <v>1676</v>
      </c>
      <c r="B345" s="106" t="s">
        <v>2499</v>
      </c>
      <c r="C345" s="106" t="s">
        <v>2500</v>
      </c>
      <c r="D345" s="291" t="s">
        <v>3</v>
      </c>
      <c r="E345" s="344" t="s">
        <v>1794</v>
      </c>
      <c r="F345" s="315">
        <v>21302</v>
      </c>
      <c r="G345" s="345">
        <v>7</v>
      </c>
      <c r="H345" s="245" t="s">
        <v>1858</v>
      </c>
      <c r="I345" s="179" t="s">
        <v>2643</v>
      </c>
      <c r="J345" s="179" t="s">
        <v>2476</v>
      </c>
      <c r="K345" s="158">
        <v>345</v>
      </c>
      <c r="L345" s="1" t="b">
        <f t="shared" si="143"/>
        <v>1</v>
      </c>
      <c r="M345" s="1" t="b">
        <f t="shared" si="144"/>
        <v>1</v>
      </c>
      <c r="N345" s="1" t="b">
        <f t="shared" si="145"/>
        <v>1</v>
      </c>
      <c r="O345" s="1" t="b">
        <f t="shared" si="146"/>
        <v>1</v>
      </c>
      <c r="P345" s="1" t="b">
        <f t="shared" si="147"/>
        <v>1</v>
      </c>
      <c r="Q345" s="1" t="b">
        <f t="shared" si="148"/>
        <v>1</v>
      </c>
      <c r="R345" s="1" t="b">
        <f t="shared" si="149"/>
        <v>1</v>
      </c>
      <c r="S345" s="1" t="b">
        <f t="shared" si="150"/>
        <v>1</v>
      </c>
      <c r="T345" s="1" t="b">
        <f t="shared" si="151"/>
        <v>1</v>
      </c>
      <c r="U345" s="1" t="b">
        <f t="shared" si="152"/>
        <v>1</v>
      </c>
      <c r="W345" s="316" t="s">
        <v>1676</v>
      </c>
      <c r="X345" s="106" t="s">
        <v>2499</v>
      </c>
      <c r="Y345" s="106" t="s">
        <v>2500</v>
      </c>
      <c r="Z345" s="291" t="s">
        <v>3</v>
      </c>
      <c r="AA345" s="344" t="s">
        <v>1794</v>
      </c>
      <c r="AB345" s="315">
        <v>21302</v>
      </c>
      <c r="AC345" s="345">
        <v>7</v>
      </c>
      <c r="AD345" s="245" t="s">
        <v>1858</v>
      </c>
      <c r="AE345" s="179" t="s">
        <v>2643</v>
      </c>
      <c r="AF345" s="179" t="s">
        <v>2476</v>
      </c>
      <c r="AH345" s="159" t="b">
        <f t="shared" si="153"/>
        <v>1</v>
      </c>
      <c r="AI345" s="1" t="b">
        <f t="shared" si="154"/>
        <v>1</v>
      </c>
      <c r="AJ345" s="1" t="b">
        <f t="shared" si="155"/>
        <v>1</v>
      </c>
      <c r="AK345" s="1" t="b">
        <f t="shared" si="156"/>
        <v>1</v>
      </c>
      <c r="AL345" s="1" t="b">
        <f t="shared" si="157"/>
        <v>1</v>
      </c>
      <c r="AM345" s="1" t="b">
        <f t="shared" si="158"/>
        <v>1</v>
      </c>
      <c r="AN345" s="1" t="b">
        <f t="shared" si="159"/>
        <v>1</v>
      </c>
      <c r="AO345" s="1" t="b">
        <f t="shared" si="160"/>
        <v>1</v>
      </c>
      <c r="AP345" s="1" t="b">
        <f t="shared" si="161"/>
        <v>1</v>
      </c>
      <c r="AQ345" s="1" t="b">
        <f t="shared" si="162"/>
        <v>1</v>
      </c>
      <c r="AS345" s="316" t="s">
        <v>1676</v>
      </c>
      <c r="AT345" s="106" t="s">
        <v>2499</v>
      </c>
      <c r="AU345" s="106" t="s">
        <v>2500</v>
      </c>
      <c r="AV345" s="291" t="s">
        <v>3</v>
      </c>
      <c r="AW345" s="344" t="s">
        <v>1794</v>
      </c>
      <c r="AX345" s="315">
        <v>21302</v>
      </c>
      <c r="AY345" s="345">
        <v>7</v>
      </c>
      <c r="AZ345" s="245" t="s">
        <v>1858</v>
      </c>
      <c r="BA345" s="179" t="s">
        <v>2643</v>
      </c>
      <c r="BB345" s="179" t="s">
        <v>2476</v>
      </c>
    </row>
    <row r="346" spans="1:54" ht="15.75">
      <c r="A346" s="316" t="s">
        <v>356</v>
      </c>
      <c r="B346" s="108" t="s">
        <v>357</v>
      </c>
      <c r="C346" s="178" t="s">
        <v>16</v>
      </c>
      <c r="D346" s="1" t="s">
        <v>3</v>
      </c>
      <c r="E346" s="344" t="s">
        <v>1794</v>
      </c>
      <c r="F346" s="315">
        <v>14863</v>
      </c>
      <c r="G346" s="345">
        <v>8</v>
      </c>
      <c r="H346" s="245" t="s">
        <v>1858</v>
      </c>
      <c r="I346" s="179" t="s">
        <v>2643</v>
      </c>
      <c r="J346" s="179" t="s">
        <v>2577</v>
      </c>
      <c r="K346" s="158">
        <v>346</v>
      </c>
      <c r="L346" s="1" t="b">
        <f t="shared" si="143"/>
        <v>1</v>
      </c>
      <c r="M346" s="1" t="b">
        <f t="shared" si="144"/>
        <v>1</v>
      </c>
      <c r="N346" s="1" t="b">
        <f t="shared" si="145"/>
        <v>1</v>
      </c>
      <c r="O346" s="1" t="b">
        <f t="shared" si="146"/>
        <v>1</v>
      </c>
      <c r="P346" s="1" t="b">
        <f t="shared" si="147"/>
        <v>1</v>
      </c>
      <c r="Q346" s="1" t="b">
        <f t="shared" si="148"/>
        <v>1</v>
      </c>
      <c r="R346" s="1" t="b">
        <f t="shared" si="149"/>
        <v>1</v>
      </c>
      <c r="S346" s="1" t="b">
        <f t="shared" si="150"/>
        <v>1</v>
      </c>
      <c r="T346" s="1" t="b">
        <f t="shared" si="151"/>
        <v>1</v>
      </c>
      <c r="U346" s="1" t="b">
        <f t="shared" si="152"/>
        <v>1</v>
      </c>
      <c r="W346" s="316" t="s">
        <v>356</v>
      </c>
      <c r="X346" s="108" t="s">
        <v>357</v>
      </c>
      <c r="Y346" s="178" t="s">
        <v>16</v>
      </c>
      <c r="Z346" s="1" t="s">
        <v>3</v>
      </c>
      <c r="AA346" s="344" t="s">
        <v>1794</v>
      </c>
      <c r="AB346" s="315">
        <v>14863</v>
      </c>
      <c r="AC346" s="345">
        <v>8</v>
      </c>
      <c r="AD346" s="245" t="s">
        <v>1858</v>
      </c>
      <c r="AE346" s="179" t="s">
        <v>2643</v>
      </c>
      <c r="AF346" s="179" t="s">
        <v>2577</v>
      </c>
      <c r="AH346" s="159" t="b">
        <f t="shared" si="153"/>
        <v>1</v>
      </c>
      <c r="AI346" s="1" t="b">
        <f t="shared" si="154"/>
        <v>1</v>
      </c>
      <c r="AJ346" s="1" t="b">
        <f t="shared" si="155"/>
        <v>1</v>
      </c>
      <c r="AK346" s="1" t="b">
        <f t="shared" si="156"/>
        <v>1</v>
      </c>
      <c r="AL346" s="1" t="b">
        <f t="shared" si="157"/>
        <v>1</v>
      </c>
      <c r="AM346" s="1" t="b">
        <f t="shared" si="158"/>
        <v>1</v>
      </c>
      <c r="AN346" s="1" t="b">
        <f t="shared" si="159"/>
        <v>1</v>
      </c>
      <c r="AO346" s="1" t="b">
        <f t="shared" si="160"/>
        <v>1</v>
      </c>
      <c r="AP346" s="1" t="b">
        <f t="shared" si="161"/>
        <v>1</v>
      </c>
      <c r="AQ346" s="1" t="b">
        <f t="shared" si="162"/>
        <v>1</v>
      </c>
      <c r="AS346" s="316" t="s">
        <v>356</v>
      </c>
      <c r="AT346" s="108" t="s">
        <v>357</v>
      </c>
      <c r="AU346" s="178" t="s">
        <v>16</v>
      </c>
      <c r="AV346" s="1" t="s">
        <v>3</v>
      </c>
      <c r="AW346" s="344" t="s">
        <v>1794</v>
      </c>
      <c r="AX346" s="315">
        <v>14863</v>
      </c>
      <c r="AY346" s="345">
        <v>8</v>
      </c>
      <c r="AZ346" s="245" t="s">
        <v>1858</v>
      </c>
      <c r="BA346" s="179" t="s">
        <v>2643</v>
      </c>
      <c r="BB346" s="179" t="s">
        <v>2577</v>
      </c>
    </row>
    <row r="347" spans="1:54" ht="15.75">
      <c r="A347" s="316" t="s">
        <v>1088</v>
      </c>
      <c r="B347" s="106" t="s">
        <v>1087</v>
      </c>
      <c r="C347" s="180" t="s">
        <v>1089</v>
      </c>
      <c r="D347" s="408" t="s">
        <v>3</v>
      </c>
      <c r="E347" s="344" t="s">
        <v>1794</v>
      </c>
      <c r="F347" s="315">
        <v>24950</v>
      </c>
      <c r="G347" s="345">
        <v>0</v>
      </c>
      <c r="H347" s="245" t="s">
        <v>2062</v>
      </c>
      <c r="I347" s="179" t="s">
        <v>2643</v>
      </c>
      <c r="J347" s="179" t="s">
        <v>2476</v>
      </c>
      <c r="K347" s="158">
        <v>347</v>
      </c>
      <c r="L347" s="1" t="b">
        <f t="shared" si="143"/>
        <v>1</v>
      </c>
      <c r="M347" s="1" t="b">
        <f t="shared" si="144"/>
        <v>1</v>
      </c>
      <c r="N347" s="1" t="b">
        <f t="shared" si="145"/>
        <v>1</v>
      </c>
      <c r="O347" s="1" t="b">
        <f t="shared" si="146"/>
        <v>1</v>
      </c>
      <c r="P347" s="1" t="b">
        <f t="shared" si="147"/>
        <v>1</v>
      </c>
      <c r="Q347" s="1" t="b">
        <f t="shared" si="148"/>
        <v>1</v>
      </c>
      <c r="R347" s="1" t="b">
        <f t="shared" si="149"/>
        <v>1</v>
      </c>
      <c r="S347" s="1" t="b">
        <f t="shared" si="150"/>
        <v>1</v>
      </c>
      <c r="T347" s="1" t="b">
        <f t="shared" si="151"/>
        <v>1</v>
      </c>
      <c r="U347" s="1" t="b">
        <f t="shared" si="152"/>
        <v>1</v>
      </c>
      <c r="W347" s="316" t="s">
        <v>1088</v>
      </c>
      <c r="X347" s="106" t="s">
        <v>1087</v>
      </c>
      <c r="Y347" s="180" t="s">
        <v>1089</v>
      </c>
      <c r="Z347" s="408" t="s">
        <v>3</v>
      </c>
      <c r="AA347" s="344" t="s">
        <v>1794</v>
      </c>
      <c r="AB347" s="315">
        <v>24950</v>
      </c>
      <c r="AC347" s="345">
        <v>0</v>
      </c>
      <c r="AD347" s="245" t="s">
        <v>2062</v>
      </c>
      <c r="AE347" s="179" t="s">
        <v>2643</v>
      </c>
      <c r="AF347" s="179" t="s">
        <v>2476</v>
      </c>
      <c r="AH347" s="159" t="b">
        <f t="shared" si="153"/>
        <v>1</v>
      </c>
      <c r="AI347" s="1" t="b">
        <f t="shared" si="154"/>
        <v>1</v>
      </c>
      <c r="AJ347" s="1" t="b">
        <f t="shared" si="155"/>
        <v>1</v>
      </c>
      <c r="AK347" s="1" t="b">
        <f t="shared" si="156"/>
        <v>1</v>
      </c>
      <c r="AL347" s="1" t="b">
        <f t="shared" si="157"/>
        <v>1</v>
      </c>
      <c r="AM347" s="1" t="b">
        <f t="shared" si="158"/>
        <v>1</v>
      </c>
      <c r="AN347" s="1" t="b">
        <f t="shared" si="159"/>
        <v>1</v>
      </c>
      <c r="AO347" s="1" t="b">
        <f t="shared" si="160"/>
        <v>1</v>
      </c>
      <c r="AP347" s="1" t="b">
        <f t="shared" si="161"/>
        <v>1</v>
      </c>
      <c r="AQ347" s="1" t="b">
        <f t="shared" si="162"/>
        <v>1</v>
      </c>
      <c r="AS347" s="316" t="s">
        <v>1088</v>
      </c>
      <c r="AT347" s="106" t="s">
        <v>1087</v>
      </c>
      <c r="AU347" s="180" t="s">
        <v>1089</v>
      </c>
      <c r="AV347" s="408" t="s">
        <v>3</v>
      </c>
      <c r="AW347" s="344" t="s">
        <v>1794</v>
      </c>
      <c r="AX347" s="315">
        <v>24950</v>
      </c>
      <c r="AY347" s="345">
        <v>0</v>
      </c>
      <c r="AZ347" s="245" t="s">
        <v>2062</v>
      </c>
      <c r="BA347" s="179" t="s">
        <v>2643</v>
      </c>
      <c r="BB347" s="179" t="s">
        <v>2476</v>
      </c>
    </row>
    <row r="348" spans="1:54" ht="15.75">
      <c r="A348" s="316" t="s">
        <v>1094</v>
      </c>
      <c r="B348" s="108" t="s">
        <v>652</v>
      </c>
      <c r="C348" s="178" t="s">
        <v>1095</v>
      </c>
      <c r="D348" s="409" t="s">
        <v>3</v>
      </c>
      <c r="E348" s="344" t="s">
        <v>1794</v>
      </c>
      <c r="F348" s="315">
        <v>22977</v>
      </c>
      <c r="G348" s="345">
        <v>2</v>
      </c>
      <c r="H348" s="245" t="s">
        <v>2062</v>
      </c>
      <c r="I348" s="179" t="s">
        <v>2643</v>
      </c>
      <c r="J348" s="179" t="s">
        <v>2476</v>
      </c>
      <c r="K348" s="158">
        <v>348</v>
      </c>
      <c r="L348" s="1" t="b">
        <f t="shared" si="143"/>
        <v>1</v>
      </c>
      <c r="M348" s="1" t="b">
        <f t="shared" si="144"/>
        <v>1</v>
      </c>
      <c r="N348" s="1" t="b">
        <f t="shared" si="145"/>
        <v>1</v>
      </c>
      <c r="O348" s="1" t="b">
        <f t="shared" si="146"/>
        <v>1</v>
      </c>
      <c r="P348" s="1" t="b">
        <f t="shared" si="147"/>
        <v>1</v>
      </c>
      <c r="Q348" s="1" t="b">
        <f t="shared" si="148"/>
        <v>1</v>
      </c>
      <c r="R348" s="1" t="b">
        <f t="shared" si="149"/>
        <v>1</v>
      </c>
      <c r="S348" s="1" t="b">
        <f t="shared" si="150"/>
        <v>1</v>
      </c>
      <c r="T348" s="1" t="b">
        <f t="shared" si="151"/>
        <v>1</v>
      </c>
      <c r="U348" s="1" t="b">
        <f t="shared" si="152"/>
        <v>1</v>
      </c>
      <c r="W348" s="316" t="s">
        <v>1094</v>
      </c>
      <c r="X348" s="108" t="s">
        <v>652</v>
      </c>
      <c r="Y348" s="178" t="s">
        <v>1095</v>
      </c>
      <c r="Z348" s="409" t="s">
        <v>3</v>
      </c>
      <c r="AA348" s="344" t="s">
        <v>1794</v>
      </c>
      <c r="AB348" s="315">
        <v>22977</v>
      </c>
      <c r="AC348" s="345">
        <v>2</v>
      </c>
      <c r="AD348" s="245" t="s">
        <v>2062</v>
      </c>
      <c r="AE348" s="179" t="s">
        <v>2643</v>
      </c>
      <c r="AF348" s="179" t="s">
        <v>2476</v>
      </c>
      <c r="AH348" s="159" t="b">
        <f t="shared" si="153"/>
        <v>1</v>
      </c>
      <c r="AI348" s="1" t="b">
        <f t="shared" si="154"/>
        <v>1</v>
      </c>
      <c r="AJ348" s="1" t="b">
        <f t="shared" si="155"/>
        <v>1</v>
      </c>
      <c r="AK348" s="1" t="b">
        <f t="shared" si="156"/>
        <v>1</v>
      </c>
      <c r="AL348" s="1" t="b">
        <f t="shared" si="157"/>
        <v>1</v>
      </c>
      <c r="AM348" s="1" t="b">
        <f t="shared" si="158"/>
        <v>1</v>
      </c>
      <c r="AN348" s="1" t="b">
        <f t="shared" si="159"/>
        <v>1</v>
      </c>
      <c r="AO348" s="1" t="b">
        <f t="shared" si="160"/>
        <v>1</v>
      </c>
      <c r="AP348" s="1" t="b">
        <f t="shared" si="161"/>
        <v>1</v>
      </c>
      <c r="AQ348" s="1" t="b">
        <f t="shared" si="162"/>
        <v>1</v>
      </c>
      <c r="AS348" s="316" t="s">
        <v>1094</v>
      </c>
      <c r="AT348" s="108" t="s">
        <v>652</v>
      </c>
      <c r="AU348" s="178" t="s">
        <v>1095</v>
      </c>
      <c r="AV348" s="409" t="s">
        <v>3</v>
      </c>
      <c r="AW348" s="344" t="s">
        <v>1794</v>
      </c>
      <c r="AX348" s="315">
        <v>22977</v>
      </c>
      <c r="AY348" s="345">
        <v>2</v>
      </c>
      <c r="AZ348" s="245" t="s">
        <v>2062</v>
      </c>
      <c r="BA348" s="179" t="s">
        <v>2643</v>
      </c>
      <c r="BB348" s="179" t="s">
        <v>2476</v>
      </c>
    </row>
    <row r="349" spans="1:54" ht="15">
      <c r="A349" s="316" t="s">
        <v>367</v>
      </c>
      <c r="B349" s="108" t="s">
        <v>368</v>
      </c>
      <c r="C349" s="108" t="s">
        <v>369</v>
      </c>
      <c r="D349" s="409" t="s">
        <v>3</v>
      </c>
      <c r="E349" s="110" t="s">
        <v>1794</v>
      </c>
      <c r="F349" s="315">
        <v>17335</v>
      </c>
      <c r="G349" s="345">
        <v>8</v>
      </c>
      <c r="H349" s="245" t="s">
        <v>1858</v>
      </c>
      <c r="I349" s="179" t="s">
        <v>2643</v>
      </c>
      <c r="J349" s="179" t="s">
        <v>2525</v>
      </c>
      <c r="K349" s="158">
        <v>349</v>
      </c>
      <c r="L349" s="1" t="b">
        <f t="shared" si="143"/>
        <v>1</v>
      </c>
      <c r="M349" s="1" t="b">
        <f t="shared" si="144"/>
        <v>1</v>
      </c>
      <c r="N349" s="1" t="b">
        <f t="shared" si="145"/>
        <v>1</v>
      </c>
      <c r="O349" s="1" t="b">
        <f t="shared" si="146"/>
        <v>1</v>
      </c>
      <c r="P349" s="1" t="b">
        <f t="shared" si="147"/>
        <v>1</v>
      </c>
      <c r="Q349" s="1" t="b">
        <f t="shared" si="148"/>
        <v>1</v>
      </c>
      <c r="R349" s="1" t="b">
        <f t="shared" si="149"/>
        <v>1</v>
      </c>
      <c r="S349" s="1" t="b">
        <f t="shared" si="150"/>
        <v>1</v>
      </c>
      <c r="T349" s="1" t="b">
        <f t="shared" si="151"/>
        <v>1</v>
      </c>
      <c r="U349" s="1" t="b">
        <f t="shared" si="152"/>
        <v>1</v>
      </c>
      <c r="W349" s="316" t="s">
        <v>367</v>
      </c>
      <c r="X349" s="108" t="s">
        <v>368</v>
      </c>
      <c r="Y349" s="108" t="s">
        <v>369</v>
      </c>
      <c r="Z349" s="409" t="s">
        <v>3</v>
      </c>
      <c r="AA349" s="110" t="s">
        <v>1794</v>
      </c>
      <c r="AB349" s="315">
        <v>17335</v>
      </c>
      <c r="AC349" s="345">
        <v>8</v>
      </c>
      <c r="AD349" s="245" t="s">
        <v>1858</v>
      </c>
      <c r="AE349" s="179" t="s">
        <v>2643</v>
      </c>
      <c r="AF349" s="179" t="s">
        <v>2525</v>
      </c>
      <c r="AH349" s="159" t="b">
        <f t="shared" si="153"/>
        <v>1</v>
      </c>
      <c r="AI349" s="1" t="b">
        <f t="shared" si="154"/>
        <v>1</v>
      </c>
      <c r="AJ349" s="1" t="b">
        <f t="shared" si="155"/>
        <v>1</v>
      </c>
      <c r="AK349" s="1" t="b">
        <f t="shared" si="156"/>
        <v>1</v>
      </c>
      <c r="AL349" s="1" t="b">
        <f t="shared" si="157"/>
        <v>1</v>
      </c>
      <c r="AM349" s="1" t="b">
        <f t="shared" si="158"/>
        <v>1</v>
      </c>
      <c r="AN349" s="1" t="b">
        <f t="shared" si="159"/>
        <v>1</v>
      </c>
      <c r="AO349" s="1" t="b">
        <f t="shared" si="160"/>
        <v>1</v>
      </c>
      <c r="AP349" s="1" t="b">
        <f t="shared" si="161"/>
        <v>1</v>
      </c>
      <c r="AQ349" s="1" t="b">
        <f t="shared" si="162"/>
        <v>1</v>
      </c>
      <c r="AS349" s="316" t="s">
        <v>367</v>
      </c>
      <c r="AT349" s="108" t="s">
        <v>368</v>
      </c>
      <c r="AU349" s="108" t="s">
        <v>369</v>
      </c>
      <c r="AV349" s="409" t="s">
        <v>3</v>
      </c>
      <c r="AW349" s="110" t="s">
        <v>1794</v>
      </c>
      <c r="AX349" s="315">
        <v>17335</v>
      </c>
      <c r="AY349" s="345">
        <v>8</v>
      </c>
      <c r="AZ349" s="245" t="s">
        <v>1858</v>
      </c>
      <c r="BA349" s="179" t="s">
        <v>2643</v>
      </c>
      <c r="BB349" s="179" t="s">
        <v>2525</v>
      </c>
    </row>
    <row r="350" spans="1:54" ht="15">
      <c r="A350" s="316" t="s">
        <v>932</v>
      </c>
      <c r="B350" s="108" t="s">
        <v>2532</v>
      </c>
      <c r="C350" s="108" t="s">
        <v>2533</v>
      </c>
      <c r="D350" s="409" t="s">
        <v>10</v>
      </c>
      <c r="E350" s="110" t="s">
        <v>1794</v>
      </c>
      <c r="F350" s="315">
        <v>22538</v>
      </c>
      <c r="G350" s="345">
        <v>12</v>
      </c>
      <c r="H350" s="245" t="s">
        <v>1859</v>
      </c>
      <c r="I350" s="179" t="s">
        <v>2643</v>
      </c>
      <c r="J350" s="179" t="s">
        <v>2476</v>
      </c>
      <c r="K350" s="158">
        <v>350</v>
      </c>
      <c r="L350" s="1" t="b">
        <f t="shared" si="143"/>
        <v>1</v>
      </c>
      <c r="M350" s="1" t="b">
        <f t="shared" si="144"/>
        <v>1</v>
      </c>
      <c r="N350" s="1" t="b">
        <f t="shared" si="145"/>
        <v>1</v>
      </c>
      <c r="O350" s="1" t="b">
        <f t="shared" si="146"/>
        <v>1</v>
      </c>
      <c r="P350" s="1" t="b">
        <f t="shared" si="147"/>
        <v>1</v>
      </c>
      <c r="Q350" s="1" t="b">
        <f t="shared" si="148"/>
        <v>1</v>
      </c>
      <c r="R350" s="1" t="b">
        <f t="shared" si="149"/>
        <v>1</v>
      </c>
      <c r="S350" s="1" t="b">
        <f t="shared" si="150"/>
        <v>1</v>
      </c>
      <c r="T350" s="1" t="b">
        <f t="shared" si="151"/>
        <v>1</v>
      </c>
      <c r="U350" s="1" t="b">
        <f t="shared" si="152"/>
        <v>1</v>
      </c>
      <c r="W350" s="316" t="s">
        <v>932</v>
      </c>
      <c r="X350" s="108" t="s">
        <v>2532</v>
      </c>
      <c r="Y350" s="108" t="s">
        <v>2533</v>
      </c>
      <c r="Z350" s="409" t="s">
        <v>10</v>
      </c>
      <c r="AA350" s="110" t="s">
        <v>1794</v>
      </c>
      <c r="AB350" s="315">
        <v>22538</v>
      </c>
      <c r="AC350" s="345">
        <v>12</v>
      </c>
      <c r="AD350" s="245" t="s">
        <v>1859</v>
      </c>
      <c r="AE350" s="179" t="s">
        <v>2643</v>
      </c>
      <c r="AF350" s="179" t="s">
        <v>2476</v>
      </c>
      <c r="AH350" s="159" t="b">
        <f t="shared" si="153"/>
        <v>1</v>
      </c>
      <c r="AI350" s="1" t="b">
        <f t="shared" si="154"/>
        <v>1</v>
      </c>
      <c r="AJ350" s="1" t="b">
        <f t="shared" si="155"/>
        <v>1</v>
      </c>
      <c r="AK350" s="1" t="b">
        <f t="shared" si="156"/>
        <v>1</v>
      </c>
      <c r="AL350" s="1" t="b">
        <f t="shared" si="157"/>
        <v>1</v>
      </c>
      <c r="AM350" s="1" t="b">
        <f t="shared" si="158"/>
        <v>1</v>
      </c>
      <c r="AN350" s="1" t="b">
        <f t="shared" si="159"/>
        <v>1</v>
      </c>
      <c r="AO350" s="1" t="b">
        <f t="shared" si="160"/>
        <v>1</v>
      </c>
      <c r="AP350" s="1" t="b">
        <f t="shared" si="161"/>
        <v>1</v>
      </c>
      <c r="AQ350" s="1" t="b">
        <f t="shared" si="162"/>
        <v>1</v>
      </c>
      <c r="AS350" s="316" t="s">
        <v>932</v>
      </c>
      <c r="AT350" s="108" t="s">
        <v>2532</v>
      </c>
      <c r="AU350" s="108" t="s">
        <v>2533</v>
      </c>
      <c r="AV350" s="409" t="s">
        <v>10</v>
      </c>
      <c r="AW350" s="110" t="s">
        <v>1794</v>
      </c>
      <c r="AX350" s="315">
        <v>22538</v>
      </c>
      <c r="AY350" s="345">
        <v>12</v>
      </c>
      <c r="AZ350" s="245" t="s">
        <v>1859</v>
      </c>
      <c r="BA350" s="179" t="s">
        <v>2643</v>
      </c>
      <c r="BB350" s="179" t="s">
        <v>2476</v>
      </c>
    </row>
    <row r="351" spans="1:54" ht="15.75">
      <c r="A351" s="341" t="s">
        <v>1101</v>
      </c>
      <c r="B351" s="108" t="s">
        <v>1087</v>
      </c>
      <c r="C351" s="108" t="s">
        <v>82</v>
      </c>
      <c r="D351" s="1" t="s">
        <v>3</v>
      </c>
      <c r="E351" s="344" t="s">
        <v>1794</v>
      </c>
      <c r="F351" s="315">
        <v>23124</v>
      </c>
      <c r="G351" s="345">
        <v>3</v>
      </c>
      <c r="H351" s="245" t="s">
        <v>2062</v>
      </c>
      <c r="I351" s="179" t="s">
        <v>2643</v>
      </c>
      <c r="J351" s="179" t="s">
        <v>2476</v>
      </c>
      <c r="K351" s="158">
        <v>351</v>
      </c>
      <c r="L351" s="1" t="b">
        <f t="shared" si="143"/>
        <v>1</v>
      </c>
      <c r="M351" s="1" t="b">
        <f t="shared" si="144"/>
        <v>1</v>
      </c>
      <c r="N351" s="1" t="b">
        <f t="shared" si="145"/>
        <v>1</v>
      </c>
      <c r="O351" s="1" t="b">
        <f t="shared" si="146"/>
        <v>1</v>
      </c>
      <c r="P351" s="1" t="b">
        <f t="shared" si="147"/>
        <v>1</v>
      </c>
      <c r="Q351" s="1" t="b">
        <f t="shared" si="148"/>
        <v>1</v>
      </c>
      <c r="R351" s="1" t="b">
        <f t="shared" si="149"/>
        <v>1</v>
      </c>
      <c r="S351" s="1" t="b">
        <f t="shared" si="150"/>
        <v>1</v>
      </c>
      <c r="T351" s="1" t="b">
        <f t="shared" si="151"/>
        <v>1</v>
      </c>
      <c r="U351" s="1" t="b">
        <f t="shared" si="152"/>
        <v>1</v>
      </c>
      <c r="W351" s="341" t="s">
        <v>1101</v>
      </c>
      <c r="X351" s="108" t="s">
        <v>1087</v>
      </c>
      <c r="Y351" s="108" t="s">
        <v>82</v>
      </c>
      <c r="Z351" s="1" t="s">
        <v>3</v>
      </c>
      <c r="AA351" s="344" t="s">
        <v>1794</v>
      </c>
      <c r="AB351" s="315">
        <v>23124</v>
      </c>
      <c r="AC351" s="345">
        <v>3</v>
      </c>
      <c r="AD351" s="245" t="s">
        <v>2062</v>
      </c>
      <c r="AE351" s="179" t="s">
        <v>2643</v>
      </c>
      <c r="AF351" s="179" t="s">
        <v>2476</v>
      </c>
      <c r="AH351" s="159" t="b">
        <f t="shared" si="153"/>
        <v>1</v>
      </c>
      <c r="AI351" s="1" t="b">
        <f t="shared" si="154"/>
        <v>1</v>
      </c>
      <c r="AJ351" s="1" t="b">
        <f t="shared" si="155"/>
        <v>1</v>
      </c>
      <c r="AK351" s="1" t="b">
        <f t="shared" si="156"/>
        <v>1</v>
      </c>
      <c r="AL351" s="1" t="b">
        <f t="shared" si="157"/>
        <v>1</v>
      </c>
      <c r="AM351" s="1" t="b">
        <f t="shared" si="158"/>
        <v>1</v>
      </c>
      <c r="AN351" s="1" t="b">
        <f t="shared" si="159"/>
        <v>1</v>
      </c>
      <c r="AO351" s="1" t="b">
        <f t="shared" si="160"/>
        <v>1</v>
      </c>
      <c r="AP351" s="1" t="b">
        <f t="shared" si="161"/>
        <v>1</v>
      </c>
      <c r="AQ351" s="1" t="b">
        <f t="shared" si="162"/>
        <v>1</v>
      </c>
      <c r="AS351" s="341" t="s">
        <v>1101</v>
      </c>
      <c r="AT351" s="108" t="s">
        <v>1087</v>
      </c>
      <c r="AU351" s="108" t="s">
        <v>82</v>
      </c>
      <c r="AV351" s="1" t="s">
        <v>3</v>
      </c>
      <c r="AW351" s="344" t="s">
        <v>1794</v>
      </c>
      <c r="AX351" s="315">
        <v>23124</v>
      </c>
      <c r="AY351" s="345">
        <v>3</v>
      </c>
      <c r="AZ351" s="245" t="s">
        <v>2062</v>
      </c>
      <c r="BA351" s="179" t="s">
        <v>2643</v>
      </c>
      <c r="BB351" s="179" t="s">
        <v>2476</v>
      </c>
    </row>
    <row r="352" spans="1:54" ht="15.75">
      <c r="A352" s="316" t="s">
        <v>1161</v>
      </c>
      <c r="B352" s="108" t="s">
        <v>293</v>
      </c>
      <c r="C352" s="108" t="s">
        <v>1345</v>
      </c>
      <c r="D352" s="409" t="s">
        <v>3</v>
      </c>
      <c r="E352" s="344" t="s">
        <v>1794</v>
      </c>
      <c r="F352" s="315">
        <v>21814</v>
      </c>
      <c r="G352" s="345">
        <v>10</v>
      </c>
      <c r="H352" s="245" t="s">
        <v>1859</v>
      </c>
      <c r="I352" s="179" t="s">
        <v>2643</v>
      </c>
      <c r="J352" s="179" t="s">
        <v>2476</v>
      </c>
      <c r="K352" s="158">
        <v>352</v>
      </c>
      <c r="L352" s="1" t="b">
        <f t="shared" si="143"/>
        <v>1</v>
      </c>
      <c r="M352" s="1" t="b">
        <f t="shared" si="144"/>
        <v>1</v>
      </c>
      <c r="N352" s="1" t="b">
        <f t="shared" si="145"/>
        <v>1</v>
      </c>
      <c r="O352" s="1" t="b">
        <f t="shared" si="146"/>
        <v>1</v>
      </c>
      <c r="P352" s="1" t="b">
        <f t="shared" si="147"/>
        <v>1</v>
      </c>
      <c r="Q352" s="1" t="b">
        <f t="shared" si="148"/>
        <v>1</v>
      </c>
      <c r="R352" s="1" t="b">
        <f t="shared" si="149"/>
        <v>1</v>
      </c>
      <c r="S352" s="1" t="b">
        <f t="shared" si="150"/>
        <v>1</v>
      </c>
      <c r="T352" s="1" t="b">
        <f t="shared" si="151"/>
        <v>1</v>
      </c>
      <c r="U352" s="1" t="b">
        <f t="shared" si="152"/>
        <v>1</v>
      </c>
      <c r="W352" s="316" t="s">
        <v>1161</v>
      </c>
      <c r="X352" s="108" t="s">
        <v>293</v>
      </c>
      <c r="Y352" s="108" t="s">
        <v>1345</v>
      </c>
      <c r="Z352" s="409" t="s">
        <v>3</v>
      </c>
      <c r="AA352" s="344" t="s">
        <v>1794</v>
      </c>
      <c r="AB352" s="315">
        <v>21814</v>
      </c>
      <c r="AC352" s="345">
        <v>10</v>
      </c>
      <c r="AD352" s="245" t="s">
        <v>1859</v>
      </c>
      <c r="AE352" s="179" t="s">
        <v>2643</v>
      </c>
      <c r="AF352" s="179" t="s">
        <v>2476</v>
      </c>
      <c r="AH352" s="159" t="b">
        <f t="shared" si="153"/>
        <v>1</v>
      </c>
      <c r="AI352" s="1" t="b">
        <f t="shared" si="154"/>
        <v>1</v>
      </c>
      <c r="AJ352" s="1" t="b">
        <f t="shared" si="155"/>
        <v>1</v>
      </c>
      <c r="AK352" s="1" t="b">
        <f t="shared" si="156"/>
        <v>1</v>
      </c>
      <c r="AL352" s="1" t="b">
        <f t="shared" si="157"/>
        <v>1</v>
      </c>
      <c r="AM352" s="1" t="b">
        <f t="shared" si="158"/>
        <v>1</v>
      </c>
      <c r="AN352" s="1" t="b">
        <f t="shared" si="159"/>
        <v>1</v>
      </c>
      <c r="AO352" s="1" t="b">
        <f t="shared" si="160"/>
        <v>1</v>
      </c>
      <c r="AP352" s="1" t="b">
        <f t="shared" si="161"/>
        <v>1</v>
      </c>
      <c r="AQ352" s="1" t="b">
        <f t="shared" si="162"/>
        <v>1</v>
      </c>
      <c r="AS352" s="316" t="s">
        <v>1161</v>
      </c>
      <c r="AT352" s="108" t="s">
        <v>293</v>
      </c>
      <c r="AU352" s="108" t="s">
        <v>1345</v>
      </c>
      <c r="AV352" s="409" t="s">
        <v>3</v>
      </c>
      <c r="AW352" s="344" t="s">
        <v>1794</v>
      </c>
      <c r="AX352" s="315">
        <v>21814</v>
      </c>
      <c r="AY352" s="345">
        <v>10</v>
      </c>
      <c r="AZ352" s="245" t="s">
        <v>1859</v>
      </c>
      <c r="BA352" s="179" t="s">
        <v>2643</v>
      </c>
      <c r="BB352" s="179" t="s">
        <v>2476</v>
      </c>
    </row>
    <row r="353" spans="1:54" ht="15.75">
      <c r="A353" s="316" t="s">
        <v>321</v>
      </c>
      <c r="B353" s="108" t="s">
        <v>2199</v>
      </c>
      <c r="C353" s="108" t="s">
        <v>1851</v>
      </c>
      <c r="D353" s="409" t="s">
        <v>3</v>
      </c>
      <c r="E353" s="344" t="s">
        <v>1795</v>
      </c>
      <c r="F353" s="315">
        <v>21936</v>
      </c>
      <c r="G353" s="345">
        <v>7</v>
      </c>
      <c r="H353" s="245" t="s">
        <v>1858</v>
      </c>
      <c r="I353" s="179" t="s">
        <v>2643</v>
      </c>
      <c r="J353" s="179" t="s">
        <v>2476</v>
      </c>
      <c r="K353" s="158">
        <v>353</v>
      </c>
      <c r="L353" s="1" t="b">
        <f t="shared" si="143"/>
        <v>1</v>
      </c>
      <c r="M353" s="1" t="b">
        <f t="shared" si="144"/>
        <v>1</v>
      </c>
      <c r="N353" s="1" t="b">
        <f t="shared" si="145"/>
        <v>1</v>
      </c>
      <c r="O353" s="1" t="b">
        <f t="shared" si="146"/>
        <v>1</v>
      </c>
      <c r="P353" s="1" t="b">
        <f t="shared" si="147"/>
        <v>1</v>
      </c>
      <c r="Q353" s="1" t="b">
        <f t="shared" si="148"/>
        <v>1</v>
      </c>
      <c r="R353" s="1" t="b">
        <f t="shared" si="149"/>
        <v>1</v>
      </c>
      <c r="S353" s="1" t="b">
        <f t="shared" si="150"/>
        <v>1</v>
      </c>
      <c r="T353" s="1" t="b">
        <f t="shared" si="151"/>
        <v>1</v>
      </c>
      <c r="U353" s="1" t="b">
        <f t="shared" si="152"/>
        <v>1</v>
      </c>
      <c r="W353" s="316" t="s">
        <v>321</v>
      </c>
      <c r="X353" s="108" t="s">
        <v>2199</v>
      </c>
      <c r="Y353" s="108" t="s">
        <v>1851</v>
      </c>
      <c r="Z353" s="409" t="s">
        <v>3</v>
      </c>
      <c r="AA353" s="344" t="s">
        <v>1795</v>
      </c>
      <c r="AB353" s="315">
        <v>21936</v>
      </c>
      <c r="AC353" s="345">
        <v>7</v>
      </c>
      <c r="AD353" s="245" t="s">
        <v>1858</v>
      </c>
      <c r="AE353" s="179" t="s">
        <v>2643</v>
      </c>
      <c r="AF353" s="179" t="s">
        <v>2476</v>
      </c>
      <c r="AH353" s="159" t="b">
        <f t="shared" si="153"/>
        <v>1</v>
      </c>
      <c r="AI353" s="1" t="b">
        <f t="shared" si="154"/>
        <v>1</v>
      </c>
      <c r="AJ353" s="1" t="b">
        <f t="shared" si="155"/>
        <v>1</v>
      </c>
      <c r="AK353" s="1" t="b">
        <f t="shared" si="156"/>
        <v>1</v>
      </c>
      <c r="AL353" s="1" t="b">
        <f t="shared" si="157"/>
        <v>1</v>
      </c>
      <c r="AM353" s="1" t="b">
        <f t="shared" si="158"/>
        <v>1</v>
      </c>
      <c r="AN353" s="1" t="b">
        <f t="shared" si="159"/>
        <v>1</v>
      </c>
      <c r="AO353" s="1" t="b">
        <f t="shared" si="160"/>
        <v>1</v>
      </c>
      <c r="AP353" s="1" t="b">
        <f t="shared" si="161"/>
        <v>1</v>
      </c>
      <c r="AQ353" s="1" t="b">
        <f t="shared" si="162"/>
        <v>1</v>
      </c>
      <c r="AS353" s="316" t="s">
        <v>321</v>
      </c>
      <c r="AT353" s="108" t="s">
        <v>2199</v>
      </c>
      <c r="AU353" s="108" t="s">
        <v>1851</v>
      </c>
      <c r="AV353" s="409" t="s">
        <v>3</v>
      </c>
      <c r="AW353" s="344" t="s">
        <v>1795</v>
      </c>
      <c r="AX353" s="315">
        <v>21936</v>
      </c>
      <c r="AY353" s="345">
        <v>7</v>
      </c>
      <c r="AZ353" s="245" t="s">
        <v>1858</v>
      </c>
      <c r="BA353" s="179" t="s">
        <v>2643</v>
      </c>
      <c r="BB353" s="179" t="s">
        <v>2476</v>
      </c>
    </row>
    <row r="354" spans="1:54" ht="15.75">
      <c r="A354" s="316" t="s">
        <v>1594</v>
      </c>
      <c r="B354" s="108" t="s">
        <v>2200</v>
      </c>
      <c r="C354" s="108" t="s">
        <v>2201</v>
      </c>
      <c r="D354" s="409" t="s">
        <v>10</v>
      </c>
      <c r="E354" s="344" t="s">
        <v>1795</v>
      </c>
      <c r="F354" s="315">
        <v>24624</v>
      </c>
      <c r="G354" s="345">
        <v>12</v>
      </c>
      <c r="H354" s="245" t="s">
        <v>1859</v>
      </c>
      <c r="I354" s="179" t="s">
        <v>2643</v>
      </c>
      <c r="J354" s="179" t="s">
        <v>2476</v>
      </c>
      <c r="K354" s="158">
        <v>354</v>
      </c>
      <c r="L354" s="1" t="b">
        <f t="shared" si="143"/>
        <v>1</v>
      </c>
      <c r="M354" s="1" t="b">
        <f t="shared" si="144"/>
        <v>1</v>
      </c>
      <c r="N354" s="1" t="b">
        <f t="shared" si="145"/>
        <v>1</v>
      </c>
      <c r="O354" s="1" t="b">
        <f t="shared" si="146"/>
        <v>1</v>
      </c>
      <c r="P354" s="1" t="b">
        <f t="shared" si="147"/>
        <v>1</v>
      </c>
      <c r="Q354" s="1" t="b">
        <f t="shared" si="148"/>
        <v>1</v>
      </c>
      <c r="R354" s="1" t="b">
        <f t="shared" si="149"/>
        <v>1</v>
      </c>
      <c r="S354" s="1" t="b">
        <f t="shared" si="150"/>
        <v>1</v>
      </c>
      <c r="T354" s="1" t="b">
        <f t="shared" si="151"/>
        <v>1</v>
      </c>
      <c r="U354" s="1" t="b">
        <f t="shared" si="152"/>
        <v>1</v>
      </c>
      <c r="W354" s="316" t="s">
        <v>1594</v>
      </c>
      <c r="X354" s="108" t="s">
        <v>2200</v>
      </c>
      <c r="Y354" s="108" t="s">
        <v>2201</v>
      </c>
      <c r="Z354" s="409" t="s">
        <v>10</v>
      </c>
      <c r="AA354" s="344" t="s">
        <v>1795</v>
      </c>
      <c r="AB354" s="315">
        <v>24624</v>
      </c>
      <c r="AC354" s="345">
        <v>12</v>
      </c>
      <c r="AD354" s="245" t="s">
        <v>1859</v>
      </c>
      <c r="AE354" s="179" t="s">
        <v>2643</v>
      </c>
      <c r="AF354" s="179" t="s">
        <v>2476</v>
      </c>
      <c r="AH354" s="159" t="b">
        <f t="shared" si="153"/>
        <v>1</v>
      </c>
      <c r="AI354" s="1" t="b">
        <f t="shared" si="154"/>
        <v>1</v>
      </c>
      <c r="AJ354" s="1" t="b">
        <f t="shared" si="155"/>
        <v>1</v>
      </c>
      <c r="AK354" s="1" t="b">
        <f t="shared" si="156"/>
        <v>1</v>
      </c>
      <c r="AL354" s="1" t="b">
        <f t="shared" si="157"/>
        <v>1</v>
      </c>
      <c r="AM354" s="1" t="b">
        <f t="shared" si="158"/>
        <v>1</v>
      </c>
      <c r="AN354" s="1" t="b">
        <f t="shared" si="159"/>
        <v>1</v>
      </c>
      <c r="AO354" s="1" t="b">
        <f t="shared" si="160"/>
        <v>1</v>
      </c>
      <c r="AP354" s="1" t="b">
        <f t="shared" si="161"/>
        <v>1</v>
      </c>
      <c r="AQ354" s="1" t="b">
        <f t="shared" si="162"/>
        <v>1</v>
      </c>
      <c r="AS354" s="316" t="s">
        <v>1594</v>
      </c>
      <c r="AT354" s="108" t="s">
        <v>2200</v>
      </c>
      <c r="AU354" s="108" t="s">
        <v>2201</v>
      </c>
      <c r="AV354" s="409" t="s">
        <v>10</v>
      </c>
      <c r="AW354" s="344" t="s">
        <v>1795</v>
      </c>
      <c r="AX354" s="315">
        <v>24624</v>
      </c>
      <c r="AY354" s="345">
        <v>12</v>
      </c>
      <c r="AZ354" s="245" t="s">
        <v>1859</v>
      </c>
      <c r="BA354" s="179" t="s">
        <v>2643</v>
      </c>
      <c r="BB354" s="179" t="s">
        <v>2476</v>
      </c>
    </row>
    <row r="355" spans="1:54" ht="15.75">
      <c r="A355" s="316" t="s">
        <v>363</v>
      </c>
      <c r="B355" s="179" t="s">
        <v>2499</v>
      </c>
      <c r="C355" s="179" t="s">
        <v>2506</v>
      </c>
      <c r="D355" s="408" t="s">
        <v>3</v>
      </c>
      <c r="E355" s="344" t="s">
        <v>1795</v>
      </c>
      <c r="F355" s="315">
        <v>19651</v>
      </c>
      <c r="G355" s="345">
        <v>9</v>
      </c>
      <c r="H355" s="245" t="s">
        <v>1858</v>
      </c>
      <c r="I355" s="179" t="s">
        <v>2643</v>
      </c>
      <c r="J355" s="179" t="s">
        <v>2476</v>
      </c>
      <c r="K355" s="158">
        <v>355</v>
      </c>
      <c r="L355" s="1" t="b">
        <f t="shared" si="143"/>
        <v>1</v>
      </c>
      <c r="M355" s="1" t="b">
        <f t="shared" si="144"/>
        <v>1</v>
      </c>
      <c r="N355" s="1" t="b">
        <f t="shared" si="145"/>
        <v>1</v>
      </c>
      <c r="O355" s="1" t="b">
        <f t="shared" si="146"/>
        <v>1</v>
      </c>
      <c r="P355" s="1" t="b">
        <f t="shared" si="147"/>
        <v>1</v>
      </c>
      <c r="Q355" s="1" t="b">
        <f t="shared" si="148"/>
        <v>1</v>
      </c>
      <c r="R355" s="1" t="b">
        <f t="shared" si="149"/>
        <v>1</v>
      </c>
      <c r="S355" s="1" t="b">
        <f t="shared" si="150"/>
        <v>1</v>
      </c>
      <c r="T355" s="1" t="b">
        <f t="shared" si="151"/>
        <v>1</v>
      </c>
      <c r="U355" s="1" t="b">
        <f t="shared" si="152"/>
        <v>1</v>
      </c>
      <c r="W355" s="316" t="s">
        <v>363</v>
      </c>
      <c r="X355" s="179" t="s">
        <v>2499</v>
      </c>
      <c r="Y355" s="179" t="s">
        <v>2506</v>
      </c>
      <c r="Z355" s="408" t="s">
        <v>3</v>
      </c>
      <c r="AA355" s="344" t="s">
        <v>1795</v>
      </c>
      <c r="AB355" s="315">
        <v>19651</v>
      </c>
      <c r="AC355" s="345">
        <v>9</v>
      </c>
      <c r="AD355" s="245" t="s">
        <v>1858</v>
      </c>
      <c r="AE355" s="179" t="s">
        <v>2643</v>
      </c>
      <c r="AF355" s="179" t="s">
        <v>2476</v>
      </c>
      <c r="AH355" s="159" t="b">
        <f t="shared" si="153"/>
        <v>1</v>
      </c>
      <c r="AI355" s="1" t="b">
        <f t="shared" si="154"/>
        <v>1</v>
      </c>
      <c r="AJ355" s="1" t="b">
        <f t="shared" si="155"/>
        <v>1</v>
      </c>
      <c r="AK355" s="1" t="b">
        <f t="shared" si="156"/>
        <v>1</v>
      </c>
      <c r="AL355" s="1" t="b">
        <f t="shared" si="157"/>
        <v>1</v>
      </c>
      <c r="AM355" s="1" t="b">
        <f t="shared" si="158"/>
        <v>1</v>
      </c>
      <c r="AN355" s="1" t="b">
        <f t="shared" si="159"/>
        <v>1</v>
      </c>
      <c r="AO355" s="1" t="b">
        <f t="shared" si="160"/>
        <v>1</v>
      </c>
      <c r="AP355" s="1" t="b">
        <f t="shared" si="161"/>
        <v>1</v>
      </c>
      <c r="AQ355" s="1" t="b">
        <f t="shared" si="162"/>
        <v>1</v>
      </c>
      <c r="AS355" s="316" t="s">
        <v>363</v>
      </c>
      <c r="AT355" s="179" t="s">
        <v>2499</v>
      </c>
      <c r="AU355" s="179" t="s">
        <v>2506</v>
      </c>
      <c r="AV355" s="408" t="s">
        <v>3</v>
      </c>
      <c r="AW355" s="344" t="s">
        <v>1795</v>
      </c>
      <c r="AX355" s="315">
        <v>19651</v>
      </c>
      <c r="AY355" s="345">
        <v>9</v>
      </c>
      <c r="AZ355" s="245" t="s">
        <v>1858</v>
      </c>
      <c r="BA355" s="179" t="s">
        <v>2643</v>
      </c>
      <c r="BB355" s="179" t="s">
        <v>2476</v>
      </c>
    </row>
    <row r="356" spans="1:54" ht="15.75">
      <c r="A356" s="316" t="s">
        <v>1686</v>
      </c>
      <c r="B356" s="179" t="s">
        <v>2502</v>
      </c>
      <c r="C356" s="179" t="s">
        <v>2507</v>
      </c>
      <c r="D356" s="291" t="s">
        <v>10</v>
      </c>
      <c r="E356" s="344" t="s">
        <v>1795</v>
      </c>
      <c r="F356" s="315">
        <v>22652</v>
      </c>
      <c r="G356" s="345">
        <v>9</v>
      </c>
      <c r="H356" s="245" t="s">
        <v>1858</v>
      </c>
      <c r="I356" s="179" t="s">
        <v>2643</v>
      </c>
      <c r="J356" s="179" t="s">
        <v>2476</v>
      </c>
      <c r="K356" s="158">
        <v>356</v>
      </c>
      <c r="L356" s="1" t="b">
        <f t="shared" si="143"/>
        <v>1</v>
      </c>
      <c r="M356" s="1" t="b">
        <f t="shared" si="144"/>
        <v>1</v>
      </c>
      <c r="N356" s="1" t="b">
        <f t="shared" si="145"/>
        <v>1</v>
      </c>
      <c r="O356" s="1" t="b">
        <f t="shared" si="146"/>
        <v>1</v>
      </c>
      <c r="P356" s="1" t="b">
        <f t="shared" si="147"/>
        <v>1</v>
      </c>
      <c r="Q356" s="1" t="b">
        <f t="shared" si="148"/>
        <v>1</v>
      </c>
      <c r="R356" s="1" t="b">
        <f t="shared" si="149"/>
        <v>1</v>
      </c>
      <c r="S356" s="1" t="b">
        <f t="shared" si="150"/>
        <v>1</v>
      </c>
      <c r="T356" s="1" t="b">
        <f t="shared" si="151"/>
        <v>1</v>
      </c>
      <c r="U356" s="1" t="b">
        <f t="shared" si="152"/>
        <v>1</v>
      </c>
      <c r="W356" s="316" t="s">
        <v>1686</v>
      </c>
      <c r="X356" s="179" t="s">
        <v>2502</v>
      </c>
      <c r="Y356" s="179" t="s">
        <v>2507</v>
      </c>
      <c r="Z356" s="291" t="s">
        <v>10</v>
      </c>
      <c r="AA356" s="344" t="s">
        <v>1795</v>
      </c>
      <c r="AB356" s="315">
        <v>22652</v>
      </c>
      <c r="AC356" s="345">
        <v>9</v>
      </c>
      <c r="AD356" s="245" t="s">
        <v>1858</v>
      </c>
      <c r="AE356" s="179" t="s">
        <v>2643</v>
      </c>
      <c r="AF356" s="179" t="s">
        <v>2476</v>
      </c>
      <c r="AH356" s="159" t="b">
        <f t="shared" si="153"/>
        <v>1</v>
      </c>
      <c r="AI356" s="1" t="b">
        <f t="shared" si="154"/>
        <v>1</v>
      </c>
      <c r="AJ356" s="1" t="b">
        <f t="shared" si="155"/>
        <v>1</v>
      </c>
      <c r="AK356" s="1" t="b">
        <f t="shared" si="156"/>
        <v>1</v>
      </c>
      <c r="AL356" s="1" t="b">
        <f t="shared" si="157"/>
        <v>1</v>
      </c>
      <c r="AM356" s="1" t="b">
        <f t="shared" si="158"/>
        <v>1</v>
      </c>
      <c r="AN356" s="1" t="b">
        <f t="shared" si="159"/>
        <v>1</v>
      </c>
      <c r="AO356" s="1" t="b">
        <f t="shared" si="160"/>
        <v>1</v>
      </c>
      <c r="AP356" s="1" t="b">
        <f t="shared" si="161"/>
        <v>1</v>
      </c>
      <c r="AQ356" s="1" t="b">
        <f t="shared" si="162"/>
        <v>1</v>
      </c>
      <c r="AS356" s="316" t="s">
        <v>1686</v>
      </c>
      <c r="AT356" s="179" t="s">
        <v>2502</v>
      </c>
      <c r="AU356" s="179" t="s">
        <v>2507</v>
      </c>
      <c r="AV356" s="291" t="s">
        <v>10</v>
      </c>
      <c r="AW356" s="344" t="s">
        <v>1795</v>
      </c>
      <c r="AX356" s="315">
        <v>22652</v>
      </c>
      <c r="AY356" s="345">
        <v>9</v>
      </c>
      <c r="AZ356" s="245" t="s">
        <v>1858</v>
      </c>
      <c r="BA356" s="179" t="s">
        <v>2643</v>
      </c>
      <c r="BB356" s="179" t="s">
        <v>2476</v>
      </c>
    </row>
    <row r="357" spans="1:54" ht="15.75">
      <c r="A357" s="316" t="s">
        <v>1108</v>
      </c>
      <c r="B357" s="106" t="s">
        <v>2602</v>
      </c>
      <c r="C357" s="106" t="s">
        <v>640</v>
      </c>
      <c r="D357" s="291" t="s">
        <v>10</v>
      </c>
      <c r="E357" s="344" t="s">
        <v>1795</v>
      </c>
      <c r="F357" s="315">
        <v>23431</v>
      </c>
      <c r="G357" s="345">
        <v>3</v>
      </c>
      <c r="H357" s="245" t="s">
        <v>2062</v>
      </c>
      <c r="I357" s="179" t="s">
        <v>2643</v>
      </c>
      <c r="J357" s="179" t="s">
        <v>2476</v>
      </c>
      <c r="K357" s="158">
        <v>357</v>
      </c>
      <c r="L357" s="1" t="b">
        <f t="shared" si="143"/>
        <v>1</v>
      </c>
      <c r="M357" s="1" t="b">
        <f t="shared" si="144"/>
        <v>1</v>
      </c>
      <c r="N357" s="1" t="b">
        <f t="shared" si="145"/>
        <v>1</v>
      </c>
      <c r="O357" s="1" t="b">
        <f t="shared" si="146"/>
        <v>1</v>
      </c>
      <c r="P357" s="1" t="b">
        <f t="shared" si="147"/>
        <v>1</v>
      </c>
      <c r="Q357" s="1" t="b">
        <f t="shared" si="148"/>
        <v>1</v>
      </c>
      <c r="R357" s="1" t="b">
        <f t="shared" si="149"/>
        <v>1</v>
      </c>
      <c r="S357" s="1" t="b">
        <f t="shared" si="150"/>
        <v>1</v>
      </c>
      <c r="T357" s="1" t="b">
        <f t="shared" si="151"/>
        <v>1</v>
      </c>
      <c r="U357" s="1" t="b">
        <f t="shared" si="152"/>
        <v>1</v>
      </c>
      <c r="W357" s="316" t="s">
        <v>1108</v>
      </c>
      <c r="X357" s="106" t="s">
        <v>2602</v>
      </c>
      <c r="Y357" s="106" t="s">
        <v>640</v>
      </c>
      <c r="Z357" s="291" t="s">
        <v>10</v>
      </c>
      <c r="AA357" s="344" t="s">
        <v>1795</v>
      </c>
      <c r="AB357" s="315">
        <v>23431</v>
      </c>
      <c r="AC357" s="345">
        <v>3</v>
      </c>
      <c r="AD357" s="245" t="s">
        <v>2062</v>
      </c>
      <c r="AE357" s="179" t="s">
        <v>2643</v>
      </c>
      <c r="AF357" s="179" t="s">
        <v>2476</v>
      </c>
      <c r="AH357" s="159" t="b">
        <f t="shared" si="153"/>
        <v>1</v>
      </c>
      <c r="AI357" s="1" t="b">
        <f t="shared" si="154"/>
        <v>1</v>
      </c>
      <c r="AJ357" s="1" t="b">
        <f t="shared" si="155"/>
        <v>1</v>
      </c>
      <c r="AK357" s="1" t="b">
        <f t="shared" si="156"/>
        <v>1</v>
      </c>
      <c r="AL357" s="1" t="b">
        <f t="shared" si="157"/>
        <v>1</v>
      </c>
      <c r="AM357" s="1" t="b">
        <f t="shared" si="158"/>
        <v>1</v>
      </c>
      <c r="AN357" s="1" t="b">
        <f t="shared" si="159"/>
        <v>1</v>
      </c>
      <c r="AO357" s="1" t="b">
        <f t="shared" si="160"/>
        <v>1</v>
      </c>
      <c r="AP357" s="1" t="b">
        <f t="shared" si="161"/>
        <v>1</v>
      </c>
      <c r="AQ357" s="1" t="b">
        <f t="shared" si="162"/>
        <v>1</v>
      </c>
      <c r="AS357" s="316" t="s">
        <v>1108</v>
      </c>
      <c r="AT357" s="106" t="s">
        <v>2602</v>
      </c>
      <c r="AU357" s="106" t="s">
        <v>640</v>
      </c>
      <c r="AV357" s="291" t="s">
        <v>10</v>
      </c>
      <c r="AW357" s="344" t="s">
        <v>1795</v>
      </c>
      <c r="AX357" s="315">
        <v>23431</v>
      </c>
      <c r="AY357" s="345">
        <v>3</v>
      </c>
      <c r="AZ357" s="245" t="s">
        <v>2062</v>
      </c>
      <c r="BA357" s="179" t="s">
        <v>2643</v>
      </c>
      <c r="BB357" s="179" t="s">
        <v>2476</v>
      </c>
    </row>
    <row r="358" spans="1:54" ht="15.75">
      <c r="A358" s="316" t="s">
        <v>1111</v>
      </c>
      <c r="B358" s="106" t="s">
        <v>2603</v>
      </c>
      <c r="C358" s="106" t="s">
        <v>2604</v>
      </c>
      <c r="D358" s="408" t="s">
        <v>3</v>
      </c>
      <c r="E358" s="344" t="s">
        <v>1795</v>
      </c>
      <c r="F358" s="315">
        <v>19749</v>
      </c>
      <c r="G358" s="345">
        <v>1</v>
      </c>
      <c r="H358" s="245" t="s">
        <v>2062</v>
      </c>
      <c r="I358" s="179" t="s">
        <v>2643</v>
      </c>
      <c r="J358" s="179" t="s">
        <v>2476</v>
      </c>
      <c r="K358" s="158">
        <v>358</v>
      </c>
      <c r="L358" s="1" t="b">
        <f t="shared" si="143"/>
        <v>1</v>
      </c>
      <c r="M358" s="1" t="b">
        <f t="shared" si="144"/>
        <v>1</v>
      </c>
      <c r="N358" s="1" t="b">
        <f t="shared" si="145"/>
        <v>1</v>
      </c>
      <c r="O358" s="1" t="b">
        <f t="shared" si="146"/>
        <v>1</v>
      </c>
      <c r="P358" s="1" t="b">
        <f t="shared" si="147"/>
        <v>1</v>
      </c>
      <c r="Q358" s="1" t="b">
        <f t="shared" si="148"/>
        <v>1</v>
      </c>
      <c r="R358" s="1" t="b">
        <f t="shared" si="149"/>
        <v>1</v>
      </c>
      <c r="S358" s="1" t="b">
        <f t="shared" si="150"/>
        <v>1</v>
      </c>
      <c r="T358" s="1" t="b">
        <f t="shared" si="151"/>
        <v>1</v>
      </c>
      <c r="U358" s="1" t="b">
        <f t="shared" si="152"/>
        <v>1</v>
      </c>
      <c r="W358" s="316" t="s">
        <v>1111</v>
      </c>
      <c r="X358" s="106" t="s">
        <v>2603</v>
      </c>
      <c r="Y358" s="106" t="s">
        <v>2604</v>
      </c>
      <c r="Z358" s="408" t="s">
        <v>3</v>
      </c>
      <c r="AA358" s="344" t="s">
        <v>1795</v>
      </c>
      <c r="AB358" s="315">
        <v>19749</v>
      </c>
      <c r="AC358" s="345">
        <v>1</v>
      </c>
      <c r="AD358" s="245" t="s">
        <v>2062</v>
      </c>
      <c r="AE358" s="179" t="s">
        <v>2643</v>
      </c>
      <c r="AF358" s="179" t="s">
        <v>2476</v>
      </c>
      <c r="AH358" s="159" t="b">
        <f t="shared" si="153"/>
        <v>1</v>
      </c>
      <c r="AI358" s="1" t="b">
        <f t="shared" si="154"/>
        <v>1</v>
      </c>
      <c r="AJ358" s="1" t="b">
        <f t="shared" si="155"/>
        <v>1</v>
      </c>
      <c r="AK358" s="1" t="b">
        <f t="shared" si="156"/>
        <v>1</v>
      </c>
      <c r="AL358" s="1" t="b">
        <f t="shared" si="157"/>
        <v>1</v>
      </c>
      <c r="AM358" s="1" t="b">
        <f t="shared" si="158"/>
        <v>1</v>
      </c>
      <c r="AN358" s="1" t="b">
        <f t="shared" si="159"/>
        <v>1</v>
      </c>
      <c r="AO358" s="1" t="b">
        <f t="shared" si="160"/>
        <v>1</v>
      </c>
      <c r="AP358" s="1" t="b">
        <f t="shared" si="161"/>
        <v>1</v>
      </c>
      <c r="AQ358" s="1" t="b">
        <f t="shared" si="162"/>
        <v>1</v>
      </c>
      <c r="AS358" s="316" t="s">
        <v>1111</v>
      </c>
      <c r="AT358" s="106" t="s">
        <v>2603</v>
      </c>
      <c r="AU358" s="106" t="s">
        <v>2604</v>
      </c>
      <c r="AV358" s="408" t="s">
        <v>3</v>
      </c>
      <c r="AW358" s="344" t="s">
        <v>1795</v>
      </c>
      <c r="AX358" s="315">
        <v>19749</v>
      </c>
      <c r="AY358" s="345">
        <v>1</v>
      </c>
      <c r="AZ358" s="245" t="s">
        <v>2062</v>
      </c>
      <c r="BA358" s="179" t="s">
        <v>2643</v>
      </c>
      <c r="BB358" s="179" t="s">
        <v>2476</v>
      </c>
    </row>
    <row r="359" spans="1:54" ht="15.75">
      <c r="A359" s="316" t="s">
        <v>1692</v>
      </c>
      <c r="B359" s="249" t="s">
        <v>1131</v>
      </c>
      <c r="C359" s="249" t="s">
        <v>1851</v>
      </c>
      <c r="D359" s="1" t="s">
        <v>3</v>
      </c>
      <c r="E359" s="344" t="s">
        <v>1795</v>
      </c>
      <c r="F359" s="315">
        <v>21818</v>
      </c>
      <c r="G359" s="345">
        <v>7</v>
      </c>
      <c r="H359" s="245" t="s">
        <v>1858</v>
      </c>
      <c r="I359" s="179" t="s">
        <v>2643</v>
      </c>
      <c r="J359" s="179" t="s">
        <v>2476</v>
      </c>
      <c r="K359" s="158">
        <v>359</v>
      </c>
      <c r="L359" s="1" t="b">
        <f t="shared" si="143"/>
        <v>1</v>
      </c>
      <c r="M359" s="1" t="b">
        <f t="shared" si="144"/>
        <v>1</v>
      </c>
      <c r="N359" s="1" t="b">
        <f t="shared" si="145"/>
        <v>1</v>
      </c>
      <c r="O359" s="1" t="b">
        <f t="shared" si="146"/>
        <v>1</v>
      </c>
      <c r="P359" s="1" t="b">
        <f t="shared" si="147"/>
        <v>1</v>
      </c>
      <c r="Q359" s="1" t="b">
        <f t="shared" si="148"/>
        <v>1</v>
      </c>
      <c r="R359" s="1" t="b">
        <f t="shared" si="149"/>
        <v>1</v>
      </c>
      <c r="S359" s="1" t="b">
        <f t="shared" si="150"/>
        <v>1</v>
      </c>
      <c r="T359" s="1" t="b">
        <f t="shared" si="151"/>
        <v>1</v>
      </c>
      <c r="U359" s="1" t="b">
        <f t="shared" si="152"/>
        <v>1</v>
      </c>
      <c r="W359" s="316" t="s">
        <v>1692</v>
      </c>
      <c r="X359" s="249" t="s">
        <v>1131</v>
      </c>
      <c r="Y359" s="249" t="s">
        <v>1851</v>
      </c>
      <c r="Z359" s="1" t="s">
        <v>3</v>
      </c>
      <c r="AA359" s="344" t="s">
        <v>1795</v>
      </c>
      <c r="AB359" s="315">
        <v>21818</v>
      </c>
      <c r="AC359" s="345">
        <v>7</v>
      </c>
      <c r="AD359" s="245" t="s">
        <v>1858</v>
      </c>
      <c r="AE359" s="179" t="s">
        <v>2643</v>
      </c>
      <c r="AF359" s="179" t="s">
        <v>2476</v>
      </c>
      <c r="AH359" s="159" t="b">
        <f t="shared" si="153"/>
        <v>1</v>
      </c>
      <c r="AI359" s="1" t="b">
        <f t="shared" si="154"/>
        <v>1</v>
      </c>
      <c r="AJ359" s="1" t="b">
        <f t="shared" si="155"/>
        <v>1</v>
      </c>
      <c r="AK359" s="1" t="b">
        <f t="shared" si="156"/>
        <v>1</v>
      </c>
      <c r="AL359" s="1" t="b">
        <f t="shared" si="157"/>
        <v>1</v>
      </c>
      <c r="AM359" s="1" t="b">
        <f t="shared" si="158"/>
        <v>1</v>
      </c>
      <c r="AN359" s="1" t="b">
        <f t="shared" si="159"/>
        <v>1</v>
      </c>
      <c r="AO359" s="1" t="b">
        <f t="shared" si="160"/>
        <v>1</v>
      </c>
      <c r="AP359" s="1" t="b">
        <f t="shared" si="161"/>
        <v>1</v>
      </c>
      <c r="AQ359" s="1" t="b">
        <f t="shared" si="162"/>
        <v>1</v>
      </c>
      <c r="AS359" s="316" t="s">
        <v>1692</v>
      </c>
      <c r="AT359" s="249" t="s">
        <v>1131</v>
      </c>
      <c r="AU359" s="249" t="s">
        <v>1851</v>
      </c>
      <c r="AV359" s="1" t="s">
        <v>3</v>
      </c>
      <c r="AW359" s="344" t="s">
        <v>1795</v>
      </c>
      <c r="AX359" s="315">
        <v>21818</v>
      </c>
      <c r="AY359" s="345">
        <v>7</v>
      </c>
      <c r="AZ359" s="245" t="s">
        <v>1858</v>
      </c>
      <c r="BA359" s="179" t="s">
        <v>2643</v>
      </c>
      <c r="BB359" s="179" t="s">
        <v>2476</v>
      </c>
    </row>
    <row r="360" spans="1:54" ht="15">
      <c r="A360" s="156" t="s">
        <v>1122</v>
      </c>
      <c r="B360" s="179" t="s">
        <v>2327</v>
      </c>
      <c r="C360" s="179" t="s">
        <v>2328</v>
      </c>
      <c r="D360" s="409" t="s">
        <v>3</v>
      </c>
      <c r="E360" s="179" t="s">
        <v>1795</v>
      </c>
      <c r="F360" s="315">
        <v>27041</v>
      </c>
      <c r="G360" s="345">
        <v>5</v>
      </c>
      <c r="H360" s="245" t="s">
        <v>1857</v>
      </c>
      <c r="I360" s="179" t="s">
        <v>2643</v>
      </c>
      <c r="J360" s="179" t="s">
        <v>2476</v>
      </c>
      <c r="K360" s="158">
        <v>360</v>
      </c>
      <c r="L360" s="1" t="b">
        <f t="shared" si="143"/>
        <v>1</v>
      </c>
      <c r="M360" s="1" t="b">
        <f t="shared" si="144"/>
        <v>1</v>
      </c>
      <c r="N360" s="1" t="b">
        <f t="shared" si="145"/>
        <v>1</v>
      </c>
      <c r="O360" s="1" t="b">
        <f t="shared" si="146"/>
        <v>1</v>
      </c>
      <c r="P360" s="1" t="b">
        <f t="shared" si="147"/>
        <v>1</v>
      </c>
      <c r="Q360" s="1" t="b">
        <f t="shared" si="148"/>
        <v>1</v>
      </c>
      <c r="R360" s="1" t="b">
        <f t="shared" si="149"/>
        <v>1</v>
      </c>
      <c r="S360" s="1" t="b">
        <f t="shared" si="150"/>
        <v>1</v>
      </c>
      <c r="T360" s="1" t="b">
        <f t="shared" si="151"/>
        <v>1</v>
      </c>
      <c r="U360" s="1" t="b">
        <f t="shared" si="152"/>
        <v>1</v>
      </c>
      <c r="W360" s="156" t="s">
        <v>1122</v>
      </c>
      <c r="X360" s="179" t="s">
        <v>2327</v>
      </c>
      <c r="Y360" s="179" t="s">
        <v>2328</v>
      </c>
      <c r="Z360" s="409" t="s">
        <v>3</v>
      </c>
      <c r="AA360" s="179" t="s">
        <v>1795</v>
      </c>
      <c r="AB360" s="315">
        <v>27041</v>
      </c>
      <c r="AC360" s="345">
        <v>5</v>
      </c>
      <c r="AD360" s="245" t="s">
        <v>1857</v>
      </c>
      <c r="AE360" s="179" t="s">
        <v>2643</v>
      </c>
      <c r="AF360" s="179" t="s">
        <v>2476</v>
      </c>
      <c r="AH360" s="159" t="b">
        <f t="shared" si="153"/>
        <v>1</v>
      </c>
      <c r="AI360" s="1" t="b">
        <f t="shared" si="154"/>
        <v>1</v>
      </c>
      <c r="AJ360" s="1" t="b">
        <f t="shared" si="155"/>
        <v>1</v>
      </c>
      <c r="AK360" s="1" t="b">
        <f t="shared" si="156"/>
        <v>1</v>
      </c>
      <c r="AL360" s="1" t="b">
        <f t="shared" si="157"/>
        <v>1</v>
      </c>
      <c r="AM360" s="1" t="b">
        <f t="shared" si="158"/>
        <v>1</v>
      </c>
      <c r="AN360" s="1" t="b">
        <f t="shared" si="159"/>
        <v>1</v>
      </c>
      <c r="AO360" s="1" t="b">
        <f t="shared" si="160"/>
        <v>1</v>
      </c>
      <c r="AP360" s="1" t="b">
        <f t="shared" si="161"/>
        <v>1</v>
      </c>
      <c r="AQ360" s="1" t="b">
        <f t="shared" si="162"/>
        <v>1</v>
      </c>
      <c r="AS360" s="156" t="s">
        <v>1122</v>
      </c>
      <c r="AT360" s="179" t="s">
        <v>2327</v>
      </c>
      <c r="AU360" s="179" t="s">
        <v>2328</v>
      </c>
      <c r="AV360" s="409" t="s">
        <v>3</v>
      </c>
      <c r="AW360" s="179" t="s">
        <v>1795</v>
      </c>
      <c r="AX360" s="315">
        <v>27041</v>
      </c>
      <c r="AY360" s="345">
        <v>5</v>
      </c>
      <c r="AZ360" s="245" t="s">
        <v>1857</v>
      </c>
      <c r="BA360" s="179" t="s">
        <v>2643</v>
      </c>
      <c r="BB360" s="179" t="s">
        <v>2476</v>
      </c>
    </row>
    <row r="361" spans="1:54" ht="15.75">
      <c r="A361" s="316" t="s">
        <v>1124</v>
      </c>
      <c r="B361" s="182" t="s">
        <v>748</v>
      </c>
      <c r="C361" s="182" t="s">
        <v>241</v>
      </c>
      <c r="D361" s="408" t="s">
        <v>10</v>
      </c>
      <c r="E361" s="344" t="s">
        <v>1795</v>
      </c>
      <c r="F361" s="315">
        <v>16657</v>
      </c>
      <c r="G361" s="345">
        <v>8</v>
      </c>
      <c r="H361" s="245" t="s">
        <v>1858</v>
      </c>
      <c r="I361" s="179" t="s">
        <v>2643</v>
      </c>
      <c r="J361" s="179" t="s">
        <v>2525</v>
      </c>
      <c r="K361" s="158">
        <v>361</v>
      </c>
      <c r="L361" s="1" t="b">
        <f t="shared" si="143"/>
        <v>1</v>
      </c>
      <c r="M361" s="1" t="b">
        <f t="shared" si="144"/>
        <v>1</v>
      </c>
      <c r="N361" s="1" t="b">
        <f t="shared" si="145"/>
        <v>1</v>
      </c>
      <c r="O361" s="1" t="b">
        <f t="shared" si="146"/>
        <v>1</v>
      </c>
      <c r="P361" s="1" t="b">
        <f t="shared" si="147"/>
        <v>1</v>
      </c>
      <c r="Q361" s="1" t="b">
        <f t="shared" si="148"/>
        <v>1</v>
      </c>
      <c r="R361" s="1" t="b">
        <f t="shared" si="149"/>
        <v>1</v>
      </c>
      <c r="S361" s="1" t="b">
        <f t="shared" si="150"/>
        <v>1</v>
      </c>
      <c r="T361" s="1" t="b">
        <f t="shared" si="151"/>
        <v>1</v>
      </c>
      <c r="U361" s="1" t="b">
        <f t="shared" si="152"/>
        <v>1</v>
      </c>
      <c r="W361" s="316" t="s">
        <v>1124</v>
      </c>
      <c r="X361" s="182" t="s">
        <v>748</v>
      </c>
      <c r="Y361" s="182" t="s">
        <v>241</v>
      </c>
      <c r="Z361" s="408" t="s">
        <v>10</v>
      </c>
      <c r="AA361" s="344" t="s">
        <v>1795</v>
      </c>
      <c r="AB361" s="315">
        <v>16657</v>
      </c>
      <c r="AC361" s="345">
        <v>8</v>
      </c>
      <c r="AD361" s="245" t="s">
        <v>1858</v>
      </c>
      <c r="AE361" s="179" t="s">
        <v>2643</v>
      </c>
      <c r="AF361" s="179" t="s">
        <v>2525</v>
      </c>
      <c r="AH361" s="159" t="b">
        <f t="shared" si="153"/>
        <v>1</v>
      </c>
      <c r="AI361" s="1" t="b">
        <f t="shared" si="154"/>
        <v>1</v>
      </c>
      <c r="AJ361" s="1" t="b">
        <f t="shared" si="155"/>
        <v>1</v>
      </c>
      <c r="AK361" s="1" t="b">
        <f t="shared" si="156"/>
        <v>1</v>
      </c>
      <c r="AL361" s="1" t="b">
        <f t="shared" si="157"/>
        <v>1</v>
      </c>
      <c r="AM361" s="1" t="b">
        <f t="shared" si="158"/>
        <v>1</v>
      </c>
      <c r="AN361" s="1" t="b">
        <f t="shared" si="159"/>
        <v>1</v>
      </c>
      <c r="AO361" s="1" t="b">
        <f t="shared" si="160"/>
        <v>1</v>
      </c>
      <c r="AP361" s="1" t="b">
        <f t="shared" si="161"/>
        <v>1</v>
      </c>
      <c r="AQ361" s="1" t="b">
        <f t="shared" si="162"/>
        <v>1</v>
      </c>
      <c r="AS361" s="316" t="s">
        <v>1124</v>
      </c>
      <c r="AT361" s="182" t="s">
        <v>748</v>
      </c>
      <c r="AU361" s="182" t="s">
        <v>241</v>
      </c>
      <c r="AV361" s="408" t="s">
        <v>10</v>
      </c>
      <c r="AW361" s="344" t="s">
        <v>1795</v>
      </c>
      <c r="AX361" s="315">
        <v>16657</v>
      </c>
      <c r="AY361" s="345">
        <v>8</v>
      </c>
      <c r="AZ361" s="245" t="s">
        <v>1858</v>
      </c>
      <c r="BA361" s="179" t="s">
        <v>2643</v>
      </c>
      <c r="BB361" s="179" t="s">
        <v>2525</v>
      </c>
    </row>
    <row r="362" spans="1:54" ht="15.75">
      <c r="A362" s="316" t="s">
        <v>1693</v>
      </c>
      <c r="B362" s="420" t="s">
        <v>1862</v>
      </c>
      <c r="C362" s="420" t="s">
        <v>1863</v>
      </c>
      <c r="D362" s="411" t="s">
        <v>3</v>
      </c>
      <c r="E362" s="344" t="s">
        <v>1795</v>
      </c>
      <c r="F362" s="315">
        <v>19733</v>
      </c>
      <c r="G362" s="345">
        <v>9</v>
      </c>
      <c r="H362" s="245" t="s">
        <v>1858</v>
      </c>
      <c r="I362" s="179" t="s">
        <v>2643</v>
      </c>
      <c r="J362" s="179" t="s">
        <v>2476</v>
      </c>
      <c r="K362" s="158">
        <v>362</v>
      </c>
      <c r="L362" s="1" t="b">
        <f t="shared" si="143"/>
        <v>1</v>
      </c>
      <c r="M362" s="1" t="b">
        <f t="shared" si="144"/>
        <v>1</v>
      </c>
      <c r="N362" s="1" t="b">
        <f t="shared" si="145"/>
        <v>1</v>
      </c>
      <c r="O362" s="1" t="b">
        <f t="shared" si="146"/>
        <v>1</v>
      </c>
      <c r="P362" s="1" t="b">
        <f t="shared" si="147"/>
        <v>1</v>
      </c>
      <c r="Q362" s="1" t="b">
        <f t="shared" si="148"/>
        <v>1</v>
      </c>
      <c r="R362" s="1" t="b">
        <f t="shared" si="149"/>
        <v>1</v>
      </c>
      <c r="S362" s="1" t="b">
        <f t="shared" si="150"/>
        <v>1</v>
      </c>
      <c r="T362" s="1" t="b">
        <f t="shared" si="151"/>
        <v>1</v>
      </c>
      <c r="U362" s="1" t="b">
        <f t="shared" si="152"/>
        <v>1</v>
      </c>
      <c r="W362" s="316" t="s">
        <v>1693</v>
      </c>
      <c r="X362" s="420" t="s">
        <v>1862</v>
      </c>
      <c r="Y362" s="420" t="s">
        <v>1863</v>
      </c>
      <c r="Z362" s="411" t="s">
        <v>3</v>
      </c>
      <c r="AA362" s="344" t="s">
        <v>1795</v>
      </c>
      <c r="AB362" s="315">
        <v>19733</v>
      </c>
      <c r="AC362" s="345">
        <v>9</v>
      </c>
      <c r="AD362" s="245" t="s">
        <v>1858</v>
      </c>
      <c r="AE362" s="179" t="s">
        <v>2643</v>
      </c>
      <c r="AF362" s="179" t="s">
        <v>2476</v>
      </c>
      <c r="AH362" s="159" t="b">
        <f t="shared" si="153"/>
        <v>1</v>
      </c>
      <c r="AI362" s="1" t="b">
        <f t="shared" si="154"/>
        <v>1</v>
      </c>
      <c r="AJ362" s="1" t="b">
        <f t="shared" si="155"/>
        <v>1</v>
      </c>
      <c r="AK362" s="1" t="b">
        <f t="shared" si="156"/>
        <v>1</v>
      </c>
      <c r="AL362" s="1" t="b">
        <f t="shared" si="157"/>
        <v>1</v>
      </c>
      <c r="AM362" s="1" t="b">
        <f t="shared" si="158"/>
        <v>1</v>
      </c>
      <c r="AN362" s="1" t="b">
        <f t="shared" si="159"/>
        <v>1</v>
      </c>
      <c r="AO362" s="1" t="b">
        <f t="shared" si="160"/>
        <v>1</v>
      </c>
      <c r="AP362" s="1" t="b">
        <f t="shared" si="161"/>
        <v>1</v>
      </c>
      <c r="AQ362" s="1" t="b">
        <f t="shared" si="162"/>
        <v>1</v>
      </c>
      <c r="AS362" s="316" t="s">
        <v>1693</v>
      </c>
      <c r="AT362" s="420" t="s">
        <v>1862</v>
      </c>
      <c r="AU362" s="420" t="s">
        <v>1863</v>
      </c>
      <c r="AV362" s="411" t="s">
        <v>3</v>
      </c>
      <c r="AW362" s="344" t="s">
        <v>1795</v>
      </c>
      <c r="AX362" s="315">
        <v>19733</v>
      </c>
      <c r="AY362" s="345">
        <v>9</v>
      </c>
      <c r="AZ362" s="245" t="s">
        <v>1858</v>
      </c>
      <c r="BA362" s="179" t="s">
        <v>2643</v>
      </c>
      <c r="BB362" s="179" t="s">
        <v>2476</v>
      </c>
    </row>
    <row r="363" spans="1:54" ht="15.75">
      <c r="A363" s="316" t="s">
        <v>237</v>
      </c>
      <c r="B363" s="106" t="s">
        <v>238</v>
      </c>
      <c r="C363" s="106" t="s">
        <v>239</v>
      </c>
      <c r="D363" s="291" t="s">
        <v>3</v>
      </c>
      <c r="E363" s="344" t="s">
        <v>1797</v>
      </c>
      <c r="F363" s="315">
        <v>13681</v>
      </c>
      <c r="G363" s="345">
        <v>6</v>
      </c>
      <c r="H363" s="245" t="s">
        <v>1857</v>
      </c>
      <c r="I363" s="179" t="s">
        <v>2643</v>
      </c>
      <c r="J363" s="179" t="s">
        <v>2577</v>
      </c>
      <c r="K363" s="158">
        <v>363</v>
      </c>
      <c r="L363" s="1" t="b">
        <f t="shared" si="143"/>
        <v>1</v>
      </c>
      <c r="M363" s="1" t="b">
        <f t="shared" si="144"/>
        <v>1</v>
      </c>
      <c r="N363" s="1" t="b">
        <f t="shared" si="145"/>
        <v>1</v>
      </c>
      <c r="O363" s="1" t="b">
        <f t="shared" si="146"/>
        <v>1</v>
      </c>
      <c r="P363" s="1" t="b">
        <f t="shared" si="147"/>
        <v>1</v>
      </c>
      <c r="Q363" s="1" t="b">
        <f t="shared" si="148"/>
        <v>1</v>
      </c>
      <c r="R363" s="1" t="b">
        <f t="shared" si="149"/>
        <v>1</v>
      </c>
      <c r="S363" s="1" t="b">
        <f t="shared" si="150"/>
        <v>1</v>
      </c>
      <c r="T363" s="1" t="b">
        <f t="shared" si="151"/>
        <v>1</v>
      </c>
      <c r="U363" s="1" t="b">
        <f t="shared" si="152"/>
        <v>1</v>
      </c>
      <c r="W363" s="316" t="s">
        <v>237</v>
      </c>
      <c r="X363" s="106" t="s">
        <v>238</v>
      </c>
      <c r="Y363" s="106" t="s">
        <v>239</v>
      </c>
      <c r="Z363" s="291" t="s">
        <v>3</v>
      </c>
      <c r="AA363" s="344" t="s">
        <v>1797</v>
      </c>
      <c r="AB363" s="315">
        <v>13681</v>
      </c>
      <c r="AC363" s="345">
        <v>6</v>
      </c>
      <c r="AD363" s="245" t="s">
        <v>1857</v>
      </c>
      <c r="AE363" s="179" t="s">
        <v>2643</v>
      </c>
      <c r="AF363" s="179" t="s">
        <v>2577</v>
      </c>
      <c r="AH363" s="159" t="b">
        <f t="shared" si="153"/>
        <v>1</v>
      </c>
      <c r="AI363" s="1" t="b">
        <f t="shared" si="154"/>
        <v>1</v>
      </c>
      <c r="AJ363" s="1" t="b">
        <f t="shared" si="155"/>
        <v>1</v>
      </c>
      <c r="AK363" s="1" t="b">
        <f t="shared" si="156"/>
        <v>1</v>
      </c>
      <c r="AL363" s="1" t="b">
        <f t="shared" si="157"/>
        <v>1</v>
      </c>
      <c r="AM363" s="1" t="b">
        <f t="shared" si="158"/>
        <v>1</v>
      </c>
      <c r="AN363" s="1" t="b">
        <f t="shared" si="159"/>
        <v>1</v>
      </c>
      <c r="AO363" s="1" t="b">
        <f t="shared" si="160"/>
        <v>1</v>
      </c>
      <c r="AP363" s="1" t="b">
        <f t="shared" si="161"/>
        <v>1</v>
      </c>
      <c r="AQ363" s="1" t="b">
        <f t="shared" si="162"/>
        <v>1</v>
      </c>
      <c r="AS363" s="316" t="s">
        <v>237</v>
      </c>
      <c r="AT363" s="106" t="s">
        <v>238</v>
      </c>
      <c r="AU363" s="106" t="s">
        <v>239</v>
      </c>
      <c r="AV363" s="291" t="s">
        <v>3</v>
      </c>
      <c r="AW363" s="344" t="s">
        <v>1797</v>
      </c>
      <c r="AX363" s="315">
        <v>13681</v>
      </c>
      <c r="AY363" s="345">
        <v>6</v>
      </c>
      <c r="AZ363" s="245" t="s">
        <v>1857</v>
      </c>
      <c r="BA363" s="179" t="s">
        <v>2643</v>
      </c>
      <c r="BB363" s="179" t="s">
        <v>2577</v>
      </c>
    </row>
    <row r="364" spans="1:54" ht="15.75">
      <c r="A364" s="316" t="s">
        <v>1541</v>
      </c>
      <c r="B364" s="106" t="s">
        <v>2078</v>
      </c>
      <c r="C364" s="106" t="s">
        <v>2079</v>
      </c>
      <c r="D364" s="291" t="s">
        <v>3</v>
      </c>
      <c r="E364" s="344" t="s">
        <v>1797</v>
      </c>
      <c r="F364" s="315">
        <v>21411</v>
      </c>
      <c r="G364" s="345">
        <v>6</v>
      </c>
      <c r="H364" s="245" t="s">
        <v>1857</v>
      </c>
      <c r="I364" s="179" t="s">
        <v>2643</v>
      </c>
      <c r="J364" s="179" t="s">
        <v>2476</v>
      </c>
      <c r="K364" s="158">
        <v>364</v>
      </c>
      <c r="L364" s="1" t="b">
        <f t="shared" si="143"/>
        <v>1</v>
      </c>
      <c r="M364" s="1" t="b">
        <f t="shared" si="144"/>
        <v>1</v>
      </c>
      <c r="N364" s="1" t="b">
        <f t="shared" si="145"/>
        <v>1</v>
      </c>
      <c r="O364" s="1" t="b">
        <f t="shared" si="146"/>
        <v>1</v>
      </c>
      <c r="P364" s="1" t="b">
        <f t="shared" si="147"/>
        <v>1</v>
      </c>
      <c r="Q364" s="1" t="b">
        <f t="shared" si="148"/>
        <v>1</v>
      </c>
      <c r="R364" s="1" t="b">
        <f t="shared" si="149"/>
        <v>1</v>
      </c>
      <c r="S364" s="1" t="b">
        <f t="shared" si="150"/>
        <v>1</v>
      </c>
      <c r="T364" s="1" t="b">
        <f t="shared" si="151"/>
        <v>1</v>
      </c>
      <c r="U364" s="1" t="b">
        <f t="shared" si="152"/>
        <v>1</v>
      </c>
      <c r="W364" s="316" t="s">
        <v>1541</v>
      </c>
      <c r="X364" s="106" t="s">
        <v>2078</v>
      </c>
      <c r="Y364" s="106" t="s">
        <v>2079</v>
      </c>
      <c r="Z364" s="291" t="s">
        <v>3</v>
      </c>
      <c r="AA364" s="344" t="s">
        <v>1797</v>
      </c>
      <c r="AB364" s="315">
        <v>21411</v>
      </c>
      <c r="AC364" s="345">
        <v>6</v>
      </c>
      <c r="AD364" s="245" t="s">
        <v>1857</v>
      </c>
      <c r="AE364" s="179" t="s">
        <v>2643</v>
      </c>
      <c r="AF364" s="179" t="s">
        <v>2476</v>
      </c>
      <c r="AH364" s="159" t="b">
        <f t="shared" si="153"/>
        <v>1</v>
      </c>
      <c r="AI364" s="1" t="b">
        <f t="shared" si="154"/>
        <v>1</v>
      </c>
      <c r="AJ364" s="1" t="b">
        <f t="shared" si="155"/>
        <v>1</v>
      </c>
      <c r="AK364" s="1" t="b">
        <f t="shared" si="156"/>
        <v>1</v>
      </c>
      <c r="AL364" s="1" t="b">
        <f t="shared" si="157"/>
        <v>1</v>
      </c>
      <c r="AM364" s="1" t="b">
        <f t="shared" si="158"/>
        <v>1</v>
      </c>
      <c r="AN364" s="1" t="b">
        <f t="shared" si="159"/>
        <v>1</v>
      </c>
      <c r="AO364" s="1" t="b">
        <f t="shared" si="160"/>
        <v>1</v>
      </c>
      <c r="AP364" s="1" t="b">
        <f t="shared" si="161"/>
        <v>1</v>
      </c>
      <c r="AQ364" s="1" t="b">
        <f t="shared" si="162"/>
        <v>1</v>
      </c>
      <c r="AS364" s="316" t="s">
        <v>1541</v>
      </c>
      <c r="AT364" s="106" t="s">
        <v>2078</v>
      </c>
      <c r="AU364" s="106" t="s">
        <v>2079</v>
      </c>
      <c r="AV364" s="291" t="s">
        <v>3</v>
      </c>
      <c r="AW364" s="344" t="s">
        <v>1797</v>
      </c>
      <c r="AX364" s="315">
        <v>21411</v>
      </c>
      <c r="AY364" s="345">
        <v>6</v>
      </c>
      <c r="AZ364" s="245" t="s">
        <v>1857</v>
      </c>
      <c r="BA364" s="179" t="s">
        <v>2643</v>
      </c>
      <c r="BB364" s="179" t="s">
        <v>2476</v>
      </c>
    </row>
    <row r="365" spans="1:54" ht="15.75">
      <c r="A365" s="449" t="s">
        <v>1562</v>
      </c>
      <c r="B365" s="179" t="s">
        <v>155</v>
      </c>
      <c r="C365" s="179" t="s">
        <v>2090</v>
      </c>
      <c r="D365" s="1" t="s">
        <v>3</v>
      </c>
      <c r="E365" s="344" t="s">
        <v>1797</v>
      </c>
      <c r="F365" s="315">
        <v>27163</v>
      </c>
      <c r="G365" s="345">
        <v>2</v>
      </c>
      <c r="H365" s="245" t="s">
        <v>2062</v>
      </c>
      <c r="I365" s="179" t="s">
        <v>2643</v>
      </c>
      <c r="J365" s="179" t="s">
        <v>2476</v>
      </c>
      <c r="K365" s="158">
        <v>365</v>
      </c>
      <c r="L365" s="1" t="b">
        <f t="shared" si="143"/>
        <v>1</v>
      </c>
      <c r="M365" s="1" t="b">
        <f t="shared" si="144"/>
        <v>1</v>
      </c>
      <c r="N365" s="1" t="b">
        <f t="shared" si="145"/>
        <v>1</v>
      </c>
      <c r="O365" s="1" t="b">
        <f t="shared" si="146"/>
        <v>1</v>
      </c>
      <c r="P365" s="1" t="b">
        <f t="shared" si="147"/>
        <v>1</v>
      </c>
      <c r="Q365" s="1" t="b">
        <f t="shared" si="148"/>
        <v>1</v>
      </c>
      <c r="R365" s="1" t="b">
        <f t="shared" si="149"/>
        <v>1</v>
      </c>
      <c r="S365" s="1" t="b">
        <f t="shared" si="150"/>
        <v>1</v>
      </c>
      <c r="T365" s="1" t="b">
        <f t="shared" si="151"/>
        <v>1</v>
      </c>
      <c r="U365" s="1" t="b">
        <f t="shared" si="152"/>
        <v>1</v>
      </c>
      <c r="W365" s="449" t="s">
        <v>1562</v>
      </c>
      <c r="X365" s="179" t="s">
        <v>155</v>
      </c>
      <c r="Y365" s="179" t="s">
        <v>2090</v>
      </c>
      <c r="Z365" s="1" t="s">
        <v>3</v>
      </c>
      <c r="AA365" s="344" t="s">
        <v>1797</v>
      </c>
      <c r="AB365" s="315">
        <v>27163</v>
      </c>
      <c r="AC365" s="345">
        <v>2</v>
      </c>
      <c r="AD365" s="245" t="s">
        <v>2062</v>
      </c>
      <c r="AE365" s="179" t="s">
        <v>2643</v>
      </c>
      <c r="AF365" s="179" t="s">
        <v>2476</v>
      </c>
      <c r="AH365" s="159" t="b">
        <f t="shared" si="153"/>
        <v>1</v>
      </c>
      <c r="AI365" s="1" t="b">
        <f t="shared" si="154"/>
        <v>1</v>
      </c>
      <c r="AJ365" s="1" t="b">
        <f t="shared" si="155"/>
        <v>1</v>
      </c>
      <c r="AK365" s="1" t="b">
        <f t="shared" si="156"/>
        <v>1</v>
      </c>
      <c r="AL365" s="1" t="b">
        <f t="shared" si="157"/>
        <v>1</v>
      </c>
      <c r="AM365" s="1" t="b">
        <f t="shared" si="158"/>
        <v>1</v>
      </c>
      <c r="AN365" s="1" t="b">
        <f t="shared" si="159"/>
        <v>1</v>
      </c>
      <c r="AO365" s="1" t="b">
        <f t="shared" si="160"/>
        <v>1</v>
      </c>
      <c r="AP365" s="1" t="b">
        <f t="shared" si="161"/>
        <v>1</v>
      </c>
      <c r="AQ365" s="1" t="b">
        <f t="shared" si="162"/>
        <v>1</v>
      </c>
      <c r="AS365" s="449" t="s">
        <v>1562</v>
      </c>
      <c r="AT365" s="179" t="s">
        <v>155</v>
      </c>
      <c r="AU365" s="179" t="s">
        <v>2090</v>
      </c>
      <c r="AV365" s="1" t="s">
        <v>3</v>
      </c>
      <c r="AW365" s="344" t="s">
        <v>1797</v>
      </c>
      <c r="AX365" s="315">
        <v>27163</v>
      </c>
      <c r="AY365" s="345">
        <v>2</v>
      </c>
      <c r="AZ365" s="245" t="s">
        <v>2062</v>
      </c>
      <c r="BA365" s="179" t="s">
        <v>2643</v>
      </c>
      <c r="BB365" s="179" t="s">
        <v>2476</v>
      </c>
    </row>
    <row r="366" spans="1:54" ht="15.75">
      <c r="A366" s="316" t="s">
        <v>2433</v>
      </c>
      <c r="B366" s="179" t="s">
        <v>2109</v>
      </c>
      <c r="C366" s="179" t="s">
        <v>513</v>
      </c>
      <c r="D366" s="409" t="s">
        <v>10</v>
      </c>
      <c r="E366" s="344" t="s">
        <v>1797</v>
      </c>
      <c r="F366" s="315">
        <v>22044</v>
      </c>
      <c r="G366" s="345">
        <v>9</v>
      </c>
      <c r="H366" s="245" t="s">
        <v>1858</v>
      </c>
      <c r="I366" s="179" t="s">
        <v>2643</v>
      </c>
      <c r="J366" s="179" t="s">
        <v>2476</v>
      </c>
      <c r="K366" s="158">
        <v>366</v>
      </c>
      <c r="L366" s="1" t="b">
        <f t="shared" si="143"/>
        <v>1</v>
      </c>
      <c r="M366" s="1" t="b">
        <f t="shared" si="144"/>
        <v>1</v>
      </c>
      <c r="N366" s="1" t="b">
        <f t="shared" si="145"/>
        <v>1</v>
      </c>
      <c r="O366" s="1" t="b">
        <f t="shared" si="146"/>
        <v>1</v>
      </c>
      <c r="P366" s="1" t="b">
        <f t="shared" si="147"/>
        <v>1</v>
      </c>
      <c r="Q366" s="1" t="b">
        <f t="shared" si="148"/>
        <v>1</v>
      </c>
      <c r="R366" s="1" t="b">
        <f t="shared" si="149"/>
        <v>1</v>
      </c>
      <c r="S366" s="1" t="b">
        <f t="shared" si="150"/>
        <v>1</v>
      </c>
      <c r="T366" s="1" t="b">
        <f t="shared" si="151"/>
        <v>1</v>
      </c>
      <c r="U366" s="1" t="b">
        <f t="shared" si="152"/>
        <v>1</v>
      </c>
      <c r="W366" s="316" t="s">
        <v>2433</v>
      </c>
      <c r="X366" s="179" t="s">
        <v>2109</v>
      </c>
      <c r="Y366" s="179" t="s">
        <v>513</v>
      </c>
      <c r="Z366" s="409" t="s">
        <v>10</v>
      </c>
      <c r="AA366" s="344" t="s">
        <v>1797</v>
      </c>
      <c r="AB366" s="315">
        <v>22044</v>
      </c>
      <c r="AC366" s="345">
        <v>9</v>
      </c>
      <c r="AD366" s="245" t="s">
        <v>1858</v>
      </c>
      <c r="AE366" s="179" t="s">
        <v>2643</v>
      </c>
      <c r="AF366" s="179" t="s">
        <v>2476</v>
      </c>
      <c r="AH366" s="159" t="b">
        <f t="shared" si="153"/>
        <v>1</v>
      </c>
      <c r="AI366" s="1" t="b">
        <f t="shared" si="154"/>
        <v>1</v>
      </c>
      <c r="AJ366" s="1" t="b">
        <f t="shared" si="155"/>
        <v>1</v>
      </c>
      <c r="AK366" s="1" t="b">
        <f t="shared" si="156"/>
        <v>1</v>
      </c>
      <c r="AL366" s="1" t="b">
        <f t="shared" si="157"/>
        <v>1</v>
      </c>
      <c r="AM366" s="1" t="b">
        <f t="shared" si="158"/>
        <v>1</v>
      </c>
      <c r="AN366" s="1" t="b">
        <f t="shared" si="159"/>
        <v>1</v>
      </c>
      <c r="AO366" s="1" t="b">
        <f t="shared" si="160"/>
        <v>1</v>
      </c>
      <c r="AP366" s="1" t="b">
        <f t="shared" si="161"/>
        <v>1</v>
      </c>
      <c r="AQ366" s="1" t="b">
        <f t="shared" si="162"/>
        <v>1</v>
      </c>
      <c r="AS366" s="316" t="s">
        <v>2433</v>
      </c>
      <c r="AT366" s="179" t="s">
        <v>2109</v>
      </c>
      <c r="AU366" s="179" t="s">
        <v>513</v>
      </c>
      <c r="AV366" s="409" t="s">
        <v>10</v>
      </c>
      <c r="AW366" s="344" t="s">
        <v>1797</v>
      </c>
      <c r="AX366" s="315">
        <v>22044</v>
      </c>
      <c r="AY366" s="345">
        <v>9</v>
      </c>
      <c r="AZ366" s="245" t="s">
        <v>1858</v>
      </c>
      <c r="BA366" s="179" t="s">
        <v>2643</v>
      </c>
      <c r="BB366" s="179" t="s">
        <v>2476</v>
      </c>
    </row>
    <row r="367" spans="1:54" ht="15.75">
      <c r="A367" s="316" t="s">
        <v>80</v>
      </c>
      <c r="B367" s="180" t="s">
        <v>2605</v>
      </c>
      <c r="C367" s="109" t="s">
        <v>2606</v>
      </c>
      <c r="D367" s="291" t="s">
        <v>10</v>
      </c>
      <c r="E367" s="344" t="s">
        <v>1797</v>
      </c>
      <c r="F367" s="315">
        <v>21554</v>
      </c>
      <c r="G367" s="345">
        <v>12</v>
      </c>
      <c r="H367" s="245" t="s">
        <v>1859</v>
      </c>
      <c r="I367" s="179" t="s">
        <v>2643</v>
      </c>
      <c r="J367" s="179" t="s">
        <v>2476</v>
      </c>
      <c r="K367" s="158">
        <v>367</v>
      </c>
      <c r="L367" s="1" t="b">
        <f t="shared" si="143"/>
        <v>1</v>
      </c>
      <c r="M367" s="1" t="b">
        <f t="shared" si="144"/>
        <v>1</v>
      </c>
      <c r="N367" s="1" t="b">
        <f t="shared" si="145"/>
        <v>1</v>
      </c>
      <c r="O367" s="1" t="b">
        <f t="shared" si="146"/>
        <v>1</v>
      </c>
      <c r="P367" s="1" t="b">
        <f t="shared" si="147"/>
        <v>1</v>
      </c>
      <c r="Q367" s="1" t="b">
        <f t="shared" si="148"/>
        <v>1</v>
      </c>
      <c r="R367" s="1" t="b">
        <f t="shared" si="149"/>
        <v>1</v>
      </c>
      <c r="S367" s="1" t="b">
        <f t="shared" si="150"/>
        <v>1</v>
      </c>
      <c r="T367" s="1" t="b">
        <f t="shared" si="151"/>
        <v>1</v>
      </c>
      <c r="U367" s="1" t="b">
        <f t="shared" si="152"/>
        <v>1</v>
      </c>
      <c r="W367" s="316" t="s">
        <v>80</v>
      </c>
      <c r="X367" s="180" t="s">
        <v>2605</v>
      </c>
      <c r="Y367" s="109" t="s">
        <v>2606</v>
      </c>
      <c r="Z367" s="291" t="s">
        <v>10</v>
      </c>
      <c r="AA367" s="344" t="s">
        <v>1797</v>
      </c>
      <c r="AB367" s="315">
        <v>21554</v>
      </c>
      <c r="AC367" s="345">
        <v>12</v>
      </c>
      <c r="AD367" s="245" t="s">
        <v>1859</v>
      </c>
      <c r="AE367" s="179" t="s">
        <v>2643</v>
      </c>
      <c r="AF367" s="179" t="s">
        <v>2476</v>
      </c>
      <c r="AH367" s="159" t="b">
        <f t="shared" si="153"/>
        <v>1</v>
      </c>
      <c r="AI367" s="1" t="b">
        <f t="shared" si="154"/>
        <v>1</v>
      </c>
      <c r="AJ367" s="1" t="b">
        <f t="shared" si="155"/>
        <v>1</v>
      </c>
      <c r="AK367" s="1" t="b">
        <f t="shared" si="156"/>
        <v>1</v>
      </c>
      <c r="AL367" s="1" t="b">
        <f t="shared" si="157"/>
        <v>1</v>
      </c>
      <c r="AM367" s="1" t="b">
        <f t="shared" si="158"/>
        <v>1</v>
      </c>
      <c r="AN367" s="1" t="b">
        <f t="shared" si="159"/>
        <v>1</v>
      </c>
      <c r="AO367" s="1" t="b">
        <f t="shared" si="160"/>
        <v>1</v>
      </c>
      <c r="AP367" s="1" t="b">
        <f t="shared" si="161"/>
        <v>1</v>
      </c>
      <c r="AQ367" s="1" t="b">
        <f t="shared" si="162"/>
        <v>1</v>
      </c>
      <c r="AS367" s="316" t="s">
        <v>80</v>
      </c>
      <c r="AT367" s="180" t="s">
        <v>2605</v>
      </c>
      <c r="AU367" s="109" t="s">
        <v>2606</v>
      </c>
      <c r="AV367" s="291" t="s">
        <v>10</v>
      </c>
      <c r="AW367" s="344" t="s">
        <v>1797</v>
      </c>
      <c r="AX367" s="315">
        <v>21554</v>
      </c>
      <c r="AY367" s="345">
        <v>12</v>
      </c>
      <c r="AZ367" s="245" t="s">
        <v>1859</v>
      </c>
      <c r="BA367" s="179" t="s">
        <v>2643</v>
      </c>
      <c r="BB367" s="179" t="s">
        <v>2476</v>
      </c>
    </row>
    <row r="368" spans="1:54" ht="15.75">
      <c r="A368" s="316" t="s">
        <v>500</v>
      </c>
      <c r="B368" s="179" t="s">
        <v>2626</v>
      </c>
      <c r="C368" s="179" t="s">
        <v>2627</v>
      </c>
      <c r="D368" s="1" t="s">
        <v>10</v>
      </c>
      <c r="E368" s="344" t="s">
        <v>1797</v>
      </c>
      <c r="F368" s="315">
        <v>25513</v>
      </c>
      <c r="G368" s="345">
        <v>12</v>
      </c>
      <c r="H368" s="245" t="s">
        <v>1859</v>
      </c>
      <c r="I368" s="179" t="s">
        <v>2643</v>
      </c>
      <c r="J368" s="179" t="s">
        <v>2476</v>
      </c>
      <c r="K368" s="158">
        <v>368</v>
      </c>
      <c r="L368" s="1" t="b">
        <f t="shared" si="143"/>
        <v>1</v>
      </c>
      <c r="M368" s="1" t="b">
        <f t="shared" si="144"/>
        <v>1</v>
      </c>
      <c r="N368" s="1" t="b">
        <f t="shared" si="145"/>
        <v>1</v>
      </c>
      <c r="O368" s="1" t="b">
        <f t="shared" si="146"/>
        <v>1</v>
      </c>
      <c r="P368" s="1" t="b">
        <f t="shared" si="147"/>
        <v>1</v>
      </c>
      <c r="Q368" s="1" t="b">
        <f t="shared" si="148"/>
        <v>1</v>
      </c>
      <c r="R368" s="1" t="b">
        <f t="shared" si="149"/>
        <v>1</v>
      </c>
      <c r="S368" s="1" t="b">
        <f t="shared" si="150"/>
        <v>1</v>
      </c>
      <c r="T368" s="1" t="b">
        <f t="shared" si="151"/>
        <v>1</v>
      </c>
      <c r="U368" s="1" t="b">
        <f t="shared" si="152"/>
        <v>1</v>
      </c>
      <c r="W368" s="316" t="s">
        <v>500</v>
      </c>
      <c r="X368" s="179" t="s">
        <v>2626</v>
      </c>
      <c r="Y368" s="179" t="s">
        <v>2627</v>
      </c>
      <c r="Z368" s="1" t="s">
        <v>10</v>
      </c>
      <c r="AA368" s="344" t="s">
        <v>1797</v>
      </c>
      <c r="AB368" s="315">
        <v>25513</v>
      </c>
      <c r="AC368" s="345">
        <v>12</v>
      </c>
      <c r="AD368" s="245" t="s">
        <v>1859</v>
      </c>
      <c r="AE368" s="179" t="s">
        <v>2643</v>
      </c>
      <c r="AF368" s="179" t="s">
        <v>2476</v>
      </c>
      <c r="AH368" s="159" t="b">
        <f t="shared" si="153"/>
        <v>1</v>
      </c>
      <c r="AI368" s="1" t="b">
        <f t="shared" si="154"/>
        <v>1</v>
      </c>
      <c r="AJ368" s="1" t="b">
        <f t="shared" si="155"/>
        <v>1</v>
      </c>
      <c r="AK368" s="1" t="b">
        <f t="shared" si="156"/>
        <v>1</v>
      </c>
      <c r="AL368" s="1" t="b">
        <f t="shared" si="157"/>
        <v>1</v>
      </c>
      <c r="AM368" s="1" t="b">
        <f t="shared" si="158"/>
        <v>1</v>
      </c>
      <c r="AN368" s="1" t="b">
        <f t="shared" si="159"/>
        <v>1</v>
      </c>
      <c r="AO368" s="1" t="b">
        <f t="shared" si="160"/>
        <v>1</v>
      </c>
      <c r="AP368" s="1" t="b">
        <f t="shared" si="161"/>
        <v>1</v>
      </c>
      <c r="AQ368" s="1" t="b">
        <f t="shared" si="162"/>
        <v>1</v>
      </c>
      <c r="AS368" s="316" t="s">
        <v>500</v>
      </c>
      <c r="AT368" s="179" t="s">
        <v>2626</v>
      </c>
      <c r="AU368" s="179" t="s">
        <v>2627</v>
      </c>
      <c r="AV368" s="1" t="s">
        <v>10</v>
      </c>
      <c r="AW368" s="344" t="s">
        <v>1797</v>
      </c>
      <c r="AX368" s="315">
        <v>25513</v>
      </c>
      <c r="AY368" s="345">
        <v>12</v>
      </c>
      <c r="AZ368" s="245" t="s">
        <v>1859</v>
      </c>
      <c r="BA368" s="179" t="s">
        <v>2643</v>
      </c>
      <c r="BB368" s="179" t="s">
        <v>2476</v>
      </c>
    </row>
    <row r="369" spans="1:54" ht="15.75">
      <c r="A369" s="316" t="s">
        <v>878</v>
      </c>
      <c r="B369" s="106" t="s">
        <v>2636</v>
      </c>
      <c r="C369" s="106" t="s">
        <v>2637</v>
      </c>
      <c r="D369" s="291" t="s">
        <v>3</v>
      </c>
      <c r="E369" s="344" t="s">
        <v>1797</v>
      </c>
      <c r="F369" s="315">
        <v>24988</v>
      </c>
      <c r="G369" s="345">
        <v>12</v>
      </c>
      <c r="H369" s="245" t="s">
        <v>1859</v>
      </c>
      <c r="I369" s="179" t="s">
        <v>2643</v>
      </c>
      <c r="J369" s="179" t="s">
        <v>2476</v>
      </c>
      <c r="K369" s="158">
        <v>369</v>
      </c>
      <c r="L369" s="1" t="b">
        <f t="shared" si="143"/>
        <v>1</v>
      </c>
      <c r="M369" s="1" t="b">
        <f t="shared" si="144"/>
        <v>1</v>
      </c>
      <c r="N369" s="1" t="b">
        <f t="shared" si="145"/>
        <v>1</v>
      </c>
      <c r="O369" s="1" t="b">
        <f t="shared" si="146"/>
        <v>1</v>
      </c>
      <c r="P369" s="1" t="b">
        <f t="shared" si="147"/>
        <v>1</v>
      </c>
      <c r="Q369" s="1" t="b">
        <f t="shared" si="148"/>
        <v>1</v>
      </c>
      <c r="R369" s="1" t="b">
        <f t="shared" si="149"/>
        <v>1</v>
      </c>
      <c r="S369" s="1" t="b">
        <f t="shared" si="150"/>
        <v>1</v>
      </c>
      <c r="T369" s="1" t="b">
        <f t="shared" si="151"/>
        <v>1</v>
      </c>
      <c r="U369" s="1" t="b">
        <f t="shared" si="152"/>
        <v>1</v>
      </c>
      <c r="W369" s="316" t="s">
        <v>878</v>
      </c>
      <c r="X369" s="106" t="s">
        <v>2636</v>
      </c>
      <c r="Y369" s="106" t="s">
        <v>2637</v>
      </c>
      <c r="Z369" s="291" t="s">
        <v>3</v>
      </c>
      <c r="AA369" s="344" t="s">
        <v>1797</v>
      </c>
      <c r="AB369" s="315">
        <v>24988</v>
      </c>
      <c r="AC369" s="345">
        <v>12</v>
      </c>
      <c r="AD369" s="245" t="s">
        <v>1859</v>
      </c>
      <c r="AE369" s="179" t="s">
        <v>2643</v>
      </c>
      <c r="AF369" s="179" t="s">
        <v>2476</v>
      </c>
      <c r="AH369" s="159" t="b">
        <f t="shared" si="153"/>
        <v>1</v>
      </c>
      <c r="AI369" s="1" t="b">
        <f t="shared" si="154"/>
        <v>1</v>
      </c>
      <c r="AJ369" s="1" t="b">
        <f t="shared" si="155"/>
        <v>1</v>
      </c>
      <c r="AK369" s="1" t="b">
        <f t="shared" si="156"/>
        <v>1</v>
      </c>
      <c r="AL369" s="1" t="b">
        <f t="shared" si="157"/>
        <v>1</v>
      </c>
      <c r="AM369" s="1" t="b">
        <f t="shared" si="158"/>
        <v>1</v>
      </c>
      <c r="AN369" s="1" t="b">
        <f t="shared" si="159"/>
        <v>1</v>
      </c>
      <c r="AO369" s="1" t="b">
        <f t="shared" si="160"/>
        <v>1</v>
      </c>
      <c r="AP369" s="1" t="b">
        <f t="shared" si="161"/>
        <v>1</v>
      </c>
      <c r="AQ369" s="1" t="b">
        <f t="shared" si="162"/>
        <v>1</v>
      </c>
      <c r="AS369" s="316" t="s">
        <v>878</v>
      </c>
      <c r="AT369" s="106" t="s">
        <v>2636</v>
      </c>
      <c r="AU369" s="106" t="s">
        <v>2637</v>
      </c>
      <c r="AV369" s="291" t="s">
        <v>3</v>
      </c>
      <c r="AW369" s="344" t="s">
        <v>1797</v>
      </c>
      <c r="AX369" s="315">
        <v>24988</v>
      </c>
      <c r="AY369" s="345">
        <v>12</v>
      </c>
      <c r="AZ369" s="245" t="s">
        <v>1859</v>
      </c>
      <c r="BA369" s="179" t="s">
        <v>2643</v>
      </c>
      <c r="BB369" s="179" t="s">
        <v>2476</v>
      </c>
    </row>
    <row r="370" spans="1:54" ht="15.75">
      <c r="A370" s="316" t="s">
        <v>1643</v>
      </c>
      <c r="B370" s="106" t="s">
        <v>2638</v>
      </c>
      <c r="C370" s="106" t="s">
        <v>2639</v>
      </c>
      <c r="D370" s="291" t="s">
        <v>3</v>
      </c>
      <c r="E370" s="344" t="s">
        <v>1797</v>
      </c>
      <c r="F370" s="315">
        <v>32057</v>
      </c>
      <c r="G370" s="345">
        <v>11</v>
      </c>
      <c r="H370" s="245" t="s">
        <v>1859</v>
      </c>
      <c r="I370" s="179" t="s">
        <v>2643</v>
      </c>
      <c r="J370" s="179" t="s">
        <v>2476</v>
      </c>
      <c r="K370" s="158">
        <v>370</v>
      </c>
      <c r="L370" s="1" t="b">
        <f t="shared" si="143"/>
        <v>1</v>
      </c>
      <c r="M370" s="1" t="b">
        <f t="shared" si="144"/>
        <v>1</v>
      </c>
      <c r="N370" s="1" t="b">
        <f t="shared" si="145"/>
        <v>1</v>
      </c>
      <c r="O370" s="1" t="b">
        <f t="shared" si="146"/>
        <v>1</v>
      </c>
      <c r="P370" s="1" t="b">
        <f t="shared" si="147"/>
        <v>1</v>
      </c>
      <c r="Q370" s="1" t="b">
        <f t="shared" si="148"/>
        <v>1</v>
      </c>
      <c r="R370" s="1" t="b">
        <f t="shared" si="149"/>
        <v>1</v>
      </c>
      <c r="S370" s="1" t="b">
        <f t="shared" si="150"/>
        <v>1</v>
      </c>
      <c r="T370" s="1" t="b">
        <f t="shared" si="151"/>
        <v>1</v>
      </c>
      <c r="U370" s="1" t="b">
        <f t="shared" si="152"/>
        <v>1</v>
      </c>
      <c r="W370" s="316" t="s">
        <v>1643</v>
      </c>
      <c r="X370" s="106" t="s">
        <v>2638</v>
      </c>
      <c r="Y370" s="106" t="s">
        <v>2639</v>
      </c>
      <c r="Z370" s="291" t="s">
        <v>3</v>
      </c>
      <c r="AA370" s="344" t="s">
        <v>1797</v>
      </c>
      <c r="AB370" s="315">
        <v>32057</v>
      </c>
      <c r="AC370" s="345">
        <v>11</v>
      </c>
      <c r="AD370" s="245" t="s">
        <v>1859</v>
      </c>
      <c r="AE370" s="179" t="s">
        <v>2643</v>
      </c>
      <c r="AF370" s="179" t="s">
        <v>2476</v>
      </c>
      <c r="AH370" s="159" t="b">
        <f t="shared" si="153"/>
        <v>1</v>
      </c>
      <c r="AI370" s="1" t="b">
        <f t="shared" si="154"/>
        <v>1</v>
      </c>
      <c r="AJ370" s="1" t="b">
        <f t="shared" si="155"/>
        <v>1</v>
      </c>
      <c r="AK370" s="1" t="b">
        <f t="shared" si="156"/>
        <v>1</v>
      </c>
      <c r="AL370" s="1" t="b">
        <f t="shared" si="157"/>
        <v>1</v>
      </c>
      <c r="AM370" s="1" t="b">
        <f t="shared" si="158"/>
        <v>1</v>
      </c>
      <c r="AN370" s="1" t="b">
        <f t="shared" si="159"/>
        <v>1</v>
      </c>
      <c r="AO370" s="1" t="b">
        <f t="shared" si="160"/>
        <v>1</v>
      </c>
      <c r="AP370" s="1" t="b">
        <f t="shared" si="161"/>
        <v>1</v>
      </c>
      <c r="AQ370" s="1" t="b">
        <f t="shared" si="162"/>
        <v>1</v>
      </c>
      <c r="AS370" s="316" t="s">
        <v>1643</v>
      </c>
      <c r="AT370" s="106" t="s">
        <v>2638</v>
      </c>
      <c r="AU370" s="106" t="s">
        <v>2639</v>
      </c>
      <c r="AV370" s="291" t="s">
        <v>3</v>
      </c>
      <c r="AW370" s="344" t="s">
        <v>1797</v>
      </c>
      <c r="AX370" s="315">
        <v>32057</v>
      </c>
      <c r="AY370" s="345">
        <v>11</v>
      </c>
      <c r="AZ370" s="245" t="s">
        <v>1859</v>
      </c>
      <c r="BA370" s="179" t="s">
        <v>2643</v>
      </c>
      <c r="BB370" s="179" t="s">
        <v>2476</v>
      </c>
    </row>
    <row r="371" spans="1:54" ht="15.75">
      <c r="A371" s="449" t="s">
        <v>1644</v>
      </c>
      <c r="B371" s="1" t="s">
        <v>1651</v>
      </c>
      <c r="C371" s="1" t="s">
        <v>88</v>
      </c>
      <c r="D371" s="409" t="s">
        <v>3</v>
      </c>
      <c r="E371" s="344" t="s">
        <v>1797</v>
      </c>
      <c r="F371" s="315">
        <v>19445</v>
      </c>
      <c r="G371" s="345">
        <v>9</v>
      </c>
      <c r="H371" s="245" t="s">
        <v>1858</v>
      </c>
      <c r="I371" s="179" t="s">
        <v>2643</v>
      </c>
      <c r="J371" s="179" t="s">
        <v>2476</v>
      </c>
      <c r="K371" s="158">
        <v>371</v>
      </c>
      <c r="L371" s="1" t="b">
        <f t="shared" si="143"/>
        <v>1</v>
      </c>
      <c r="M371" s="1" t="b">
        <f t="shared" si="144"/>
        <v>1</v>
      </c>
      <c r="N371" s="1" t="b">
        <f t="shared" si="145"/>
        <v>1</v>
      </c>
      <c r="O371" s="1" t="b">
        <f t="shared" si="146"/>
        <v>1</v>
      </c>
      <c r="P371" s="1" t="b">
        <f t="shared" si="147"/>
        <v>1</v>
      </c>
      <c r="Q371" s="1" t="b">
        <f t="shared" si="148"/>
        <v>1</v>
      </c>
      <c r="R371" s="1" t="b">
        <f t="shared" si="149"/>
        <v>1</v>
      </c>
      <c r="S371" s="1" t="b">
        <f t="shared" si="150"/>
        <v>1</v>
      </c>
      <c r="T371" s="1" t="b">
        <f t="shared" si="151"/>
        <v>1</v>
      </c>
      <c r="U371" s="1" t="b">
        <f t="shared" si="152"/>
        <v>1</v>
      </c>
      <c r="W371" s="449" t="s">
        <v>1644</v>
      </c>
      <c r="X371" s="1" t="s">
        <v>1651</v>
      </c>
      <c r="Y371" s="1" t="s">
        <v>88</v>
      </c>
      <c r="Z371" s="409" t="s">
        <v>3</v>
      </c>
      <c r="AA371" s="344" t="s">
        <v>1797</v>
      </c>
      <c r="AB371" s="315">
        <v>19445</v>
      </c>
      <c r="AC371" s="345">
        <v>9</v>
      </c>
      <c r="AD371" s="245" t="s">
        <v>1858</v>
      </c>
      <c r="AE371" s="179" t="s">
        <v>2643</v>
      </c>
      <c r="AF371" s="179" t="s">
        <v>2476</v>
      </c>
      <c r="AH371" s="159" t="b">
        <f t="shared" si="153"/>
        <v>1</v>
      </c>
      <c r="AI371" s="1" t="b">
        <f t="shared" si="154"/>
        <v>1</v>
      </c>
      <c r="AJ371" s="1" t="b">
        <f t="shared" si="155"/>
        <v>1</v>
      </c>
      <c r="AK371" s="1" t="b">
        <f t="shared" si="156"/>
        <v>1</v>
      </c>
      <c r="AL371" s="1" t="b">
        <f t="shared" si="157"/>
        <v>1</v>
      </c>
      <c r="AM371" s="1" t="b">
        <f t="shared" si="158"/>
        <v>1</v>
      </c>
      <c r="AN371" s="1" t="b">
        <f t="shared" si="159"/>
        <v>1</v>
      </c>
      <c r="AO371" s="1" t="b">
        <f t="shared" si="160"/>
        <v>1</v>
      </c>
      <c r="AP371" s="1" t="b">
        <f t="shared" si="161"/>
        <v>1</v>
      </c>
      <c r="AQ371" s="1" t="b">
        <f t="shared" si="162"/>
        <v>1</v>
      </c>
      <c r="AS371" s="449" t="s">
        <v>1644</v>
      </c>
      <c r="AT371" s="1" t="s">
        <v>1651</v>
      </c>
      <c r="AU371" s="1" t="s">
        <v>88</v>
      </c>
      <c r="AV371" s="409" t="s">
        <v>3</v>
      </c>
      <c r="AW371" s="344" t="s">
        <v>1797</v>
      </c>
      <c r="AX371" s="315">
        <v>19445</v>
      </c>
      <c r="AY371" s="345">
        <v>9</v>
      </c>
      <c r="AZ371" s="245" t="s">
        <v>1858</v>
      </c>
      <c r="BA371" s="179" t="s">
        <v>2643</v>
      </c>
      <c r="BB371" s="179" t="s">
        <v>2476</v>
      </c>
    </row>
    <row r="372" spans="1:54" ht="15.75">
      <c r="A372" s="449" t="s">
        <v>2466</v>
      </c>
      <c r="B372" s="1" t="s">
        <v>2313</v>
      </c>
      <c r="C372" s="418" t="s">
        <v>2314</v>
      </c>
      <c r="D372" s="1" t="s">
        <v>3</v>
      </c>
      <c r="E372" s="417" t="s">
        <v>1797</v>
      </c>
      <c r="F372" s="338">
        <v>16918</v>
      </c>
      <c r="G372" s="2">
        <v>9</v>
      </c>
      <c r="H372" s="2" t="s">
        <v>1858</v>
      </c>
      <c r="I372" s="1" t="s">
        <v>2643</v>
      </c>
      <c r="J372" s="1" t="s">
        <v>2525</v>
      </c>
      <c r="K372" s="158">
        <v>372</v>
      </c>
      <c r="L372" s="1" t="b">
        <f t="shared" si="143"/>
        <v>1</v>
      </c>
      <c r="M372" s="1" t="b">
        <f t="shared" si="144"/>
        <v>1</v>
      </c>
      <c r="N372" s="1" t="b">
        <f t="shared" si="145"/>
        <v>1</v>
      </c>
      <c r="O372" s="1" t="b">
        <f t="shared" si="146"/>
        <v>1</v>
      </c>
      <c r="P372" s="1" t="b">
        <f t="shared" si="147"/>
        <v>1</v>
      </c>
      <c r="Q372" s="1" t="b">
        <f t="shared" si="148"/>
        <v>1</v>
      </c>
      <c r="R372" s="1" t="b">
        <f t="shared" si="149"/>
        <v>1</v>
      </c>
      <c r="S372" s="1" t="b">
        <f t="shared" si="150"/>
        <v>1</v>
      </c>
      <c r="T372" s="1" t="b">
        <f t="shared" si="151"/>
        <v>1</v>
      </c>
      <c r="U372" s="1" t="b">
        <f t="shared" si="152"/>
        <v>1</v>
      </c>
      <c r="W372" s="449" t="s">
        <v>2466</v>
      </c>
      <c r="X372" s="1" t="s">
        <v>2313</v>
      </c>
      <c r="Y372" s="418" t="s">
        <v>2314</v>
      </c>
      <c r="Z372" s="1" t="s">
        <v>3</v>
      </c>
      <c r="AA372" s="417" t="s">
        <v>1797</v>
      </c>
      <c r="AB372" s="338">
        <v>16918</v>
      </c>
      <c r="AC372" s="2">
        <v>9</v>
      </c>
      <c r="AD372" s="2" t="s">
        <v>1858</v>
      </c>
      <c r="AE372" s="1" t="s">
        <v>2643</v>
      </c>
      <c r="AF372" s="1" t="s">
        <v>2525</v>
      </c>
      <c r="AH372" s="159" t="b">
        <f t="shared" si="153"/>
        <v>1</v>
      </c>
      <c r="AI372" s="1" t="b">
        <f t="shared" si="154"/>
        <v>1</v>
      </c>
      <c r="AJ372" s="1" t="b">
        <f t="shared" si="155"/>
        <v>1</v>
      </c>
      <c r="AK372" s="1" t="b">
        <f t="shared" si="156"/>
        <v>1</v>
      </c>
      <c r="AL372" s="1" t="b">
        <f t="shared" si="157"/>
        <v>1</v>
      </c>
      <c r="AM372" s="1" t="b">
        <f t="shared" si="158"/>
        <v>1</v>
      </c>
      <c r="AN372" s="1" t="b">
        <f t="shared" si="159"/>
        <v>1</v>
      </c>
      <c r="AO372" s="1" t="b">
        <f t="shared" si="160"/>
        <v>1</v>
      </c>
      <c r="AP372" s="1" t="b">
        <f t="shared" si="161"/>
        <v>1</v>
      </c>
      <c r="AQ372" s="1" t="b">
        <f t="shared" si="162"/>
        <v>1</v>
      </c>
      <c r="AS372" s="449" t="s">
        <v>2466</v>
      </c>
      <c r="AT372" s="1" t="s">
        <v>2313</v>
      </c>
      <c r="AU372" s="418" t="s">
        <v>2314</v>
      </c>
      <c r="AV372" s="1" t="s">
        <v>3</v>
      </c>
      <c r="AW372" s="417" t="s">
        <v>1797</v>
      </c>
      <c r="AX372" s="338">
        <v>16918</v>
      </c>
      <c r="AY372" s="2">
        <v>9</v>
      </c>
      <c r="AZ372" s="2" t="s">
        <v>1858</v>
      </c>
      <c r="BA372" s="1" t="s">
        <v>2643</v>
      </c>
      <c r="BB372" s="1" t="s">
        <v>2525</v>
      </c>
    </row>
    <row r="373" spans="1:54" ht="15.75">
      <c r="A373" s="156" t="s">
        <v>1694</v>
      </c>
      <c r="B373" s="108" t="s">
        <v>2535</v>
      </c>
      <c r="C373" s="108" t="s">
        <v>2536</v>
      </c>
      <c r="D373" s="409" t="s">
        <v>10</v>
      </c>
      <c r="E373" s="344" t="s">
        <v>1797</v>
      </c>
      <c r="F373" s="315">
        <v>19630</v>
      </c>
      <c r="G373" s="345">
        <v>12</v>
      </c>
      <c r="H373" s="245" t="s">
        <v>1859</v>
      </c>
      <c r="I373" s="179" t="s">
        <v>2643</v>
      </c>
      <c r="J373" s="179" t="s">
        <v>2476</v>
      </c>
      <c r="K373" s="158">
        <v>373</v>
      </c>
      <c r="L373" s="1" t="b">
        <f t="shared" si="143"/>
        <v>1</v>
      </c>
      <c r="M373" s="1" t="b">
        <f t="shared" si="144"/>
        <v>1</v>
      </c>
      <c r="N373" s="1" t="b">
        <f t="shared" si="145"/>
        <v>1</v>
      </c>
      <c r="O373" s="1" t="b">
        <f t="shared" si="146"/>
        <v>1</v>
      </c>
      <c r="P373" s="1" t="b">
        <f t="shared" si="147"/>
        <v>1</v>
      </c>
      <c r="Q373" s="1" t="b">
        <f t="shared" si="148"/>
        <v>1</v>
      </c>
      <c r="R373" s="1" t="b">
        <f t="shared" si="149"/>
        <v>1</v>
      </c>
      <c r="S373" s="1" t="b">
        <f t="shared" si="150"/>
        <v>1</v>
      </c>
      <c r="T373" s="1" t="b">
        <f t="shared" si="151"/>
        <v>1</v>
      </c>
      <c r="U373" s="1" t="b">
        <f t="shared" si="152"/>
        <v>1</v>
      </c>
      <c r="W373" s="156" t="s">
        <v>1694</v>
      </c>
      <c r="X373" s="108" t="s">
        <v>2535</v>
      </c>
      <c r="Y373" s="108" t="s">
        <v>2536</v>
      </c>
      <c r="Z373" s="409" t="s">
        <v>10</v>
      </c>
      <c r="AA373" s="344" t="s">
        <v>1797</v>
      </c>
      <c r="AB373" s="315">
        <v>19630</v>
      </c>
      <c r="AC373" s="345">
        <v>12</v>
      </c>
      <c r="AD373" s="245" t="s">
        <v>1859</v>
      </c>
      <c r="AE373" s="179" t="s">
        <v>2643</v>
      </c>
      <c r="AF373" s="179" t="s">
        <v>2476</v>
      </c>
      <c r="AH373" s="159" t="b">
        <f t="shared" si="153"/>
        <v>1</v>
      </c>
      <c r="AI373" s="1" t="b">
        <f t="shared" si="154"/>
        <v>1</v>
      </c>
      <c r="AJ373" s="1" t="b">
        <f t="shared" si="155"/>
        <v>1</v>
      </c>
      <c r="AK373" s="1" t="b">
        <f t="shared" si="156"/>
        <v>1</v>
      </c>
      <c r="AL373" s="1" t="b">
        <f t="shared" si="157"/>
        <v>1</v>
      </c>
      <c r="AM373" s="1" t="b">
        <f t="shared" si="158"/>
        <v>1</v>
      </c>
      <c r="AN373" s="1" t="b">
        <f t="shared" si="159"/>
        <v>1</v>
      </c>
      <c r="AO373" s="1" t="b">
        <f t="shared" si="160"/>
        <v>1</v>
      </c>
      <c r="AP373" s="1" t="b">
        <f t="shared" si="161"/>
        <v>1</v>
      </c>
      <c r="AQ373" s="1" t="b">
        <f t="shared" si="162"/>
        <v>1</v>
      </c>
      <c r="AS373" s="156" t="s">
        <v>1694</v>
      </c>
      <c r="AT373" s="108" t="s">
        <v>2535</v>
      </c>
      <c r="AU373" s="108" t="s">
        <v>2536</v>
      </c>
      <c r="AV373" s="409" t="s">
        <v>10</v>
      </c>
      <c r="AW373" s="344" t="s">
        <v>1797</v>
      </c>
      <c r="AX373" s="315">
        <v>19630</v>
      </c>
      <c r="AY373" s="345">
        <v>12</v>
      </c>
      <c r="AZ373" s="245" t="s">
        <v>1859</v>
      </c>
      <c r="BA373" s="179" t="s">
        <v>2643</v>
      </c>
      <c r="BB373" s="179" t="s">
        <v>2476</v>
      </c>
    </row>
    <row r="374" spans="1:54" ht="15.75">
      <c r="A374" s="156" t="s">
        <v>1695</v>
      </c>
      <c r="B374" s="179" t="s">
        <v>2535</v>
      </c>
      <c r="C374" s="179" t="s">
        <v>548</v>
      </c>
      <c r="D374" s="409" t="s">
        <v>10</v>
      </c>
      <c r="E374" s="344" t="s">
        <v>1797</v>
      </c>
      <c r="F374" s="315">
        <v>20800</v>
      </c>
      <c r="G374" s="345">
        <v>12</v>
      </c>
      <c r="H374" s="245" t="s">
        <v>1859</v>
      </c>
      <c r="I374" s="179" t="s">
        <v>2643</v>
      </c>
      <c r="J374" s="179" t="s">
        <v>2476</v>
      </c>
      <c r="K374" s="158">
        <v>374</v>
      </c>
      <c r="L374" s="1" t="b">
        <f t="shared" si="143"/>
        <v>1</v>
      </c>
      <c r="M374" s="1" t="b">
        <f t="shared" si="144"/>
        <v>1</v>
      </c>
      <c r="N374" s="1" t="b">
        <f t="shared" si="145"/>
        <v>1</v>
      </c>
      <c r="O374" s="1" t="b">
        <f t="shared" si="146"/>
        <v>1</v>
      </c>
      <c r="P374" s="1" t="b">
        <f t="shared" si="147"/>
        <v>1</v>
      </c>
      <c r="Q374" s="1" t="b">
        <f t="shared" si="148"/>
        <v>1</v>
      </c>
      <c r="R374" s="1" t="b">
        <f t="shared" si="149"/>
        <v>1</v>
      </c>
      <c r="S374" s="1" t="b">
        <f t="shared" si="150"/>
        <v>1</v>
      </c>
      <c r="T374" s="1" t="b">
        <f t="shared" si="151"/>
        <v>1</v>
      </c>
      <c r="U374" s="1" t="b">
        <f t="shared" si="152"/>
        <v>1</v>
      </c>
      <c r="W374" s="156" t="s">
        <v>1695</v>
      </c>
      <c r="X374" s="179" t="s">
        <v>2535</v>
      </c>
      <c r="Y374" s="179" t="s">
        <v>548</v>
      </c>
      <c r="Z374" s="409" t="s">
        <v>10</v>
      </c>
      <c r="AA374" s="344" t="s">
        <v>1797</v>
      </c>
      <c r="AB374" s="315">
        <v>20800</v>
      </c>
      <c r="AC374" s="345">
        <v>12</v>
      </c>
      <c r="AD374" s="245" t="s">
        <v>1859</v>
      </c>
      <c r="AE374" s="179" t="s">
        <v>2643</v>
      </c>
      <c r="AF374" s="179" t="s">
        <v>2476</v>
      </c>
      <c r="AH374" s="159" t="b">
        <f t="shared" si="153"/>
        <v>1</v>
      </c>
      <c r="AI374" s="1" t="b">
        <f t="shared" si="154"/>
        <v>1</v>
      </c>
      <c r="AJ374" s="1" t="b">
        <f t="shared" si="155"/>
        <v>1</v>
      </c>
      <c r="AK374" s="1" t="b">
        <f t="shared" si="156"/>
        <v>1</v>
      </c>
      <c r="AL374" s="1" t="b">
        <f t="shared" si="157"/>
        <v>1</v>
      </c>
      <c r="AM374" s="1" t="b">
        <f t="shared" si="158"/>
        <v>1</v>
      </c>
      <c r="AN374" s="1" t="b">
        <f t="shared" si="159"/>
        <v>1</v>
      </c>
      <c r="AO374" s="1" t="b">
        <f t="shared" si="160"/>
        <v>1</v>
      </c>
      <c r="AP374" s="1" t="b">
        <f t="shared" si="161"/>
        <v>1</v>
      </c>
      <c r="AQ374" s="1" t="b">
        <f t="shared" si="162"/>
        <v>1</v>
      </c>
      <c r="AS374" s="156" t="s">
        <v>1695</v>
      </c>
      <c r="AT374" s="179" t="s">
        <v>2535</v>
      </c>
      <c r="AU374" s="179" t="s">
        <v>548</v>
      </c>
      <c r="AV374" s="409" t="s">
        <v>10</v>
      </c>
      <c r="AW374" s="344" t="s">
        <v>1797</v>
      </c>
      <c r="AX374" s="315">
        <v>20800</v>
      </c>
      <c r="AY374" s="345">
        <v>12</v>
      </c>
      <c r="AZ374" s="245" t="s">
        <v>1859</v>
      </c>
      <c r="BA374" s="179" t="s">
        <v>2643</v>
      </c>
      <c r="BB374" s="179" t="s">
        <v>2476</v>
      </c>
    </row>
    <row r="375" spans="1:54" ht="15">
      <c r="A375" s="156" t="s">
        <v>1165</v>
      </c>
      <c r="B375" s="179" t="s">
        <v>2548</v>
      </c>
      <c r="C375" s="179" t="s">
        <v>751</v>
      </c>
      <c r="D375" s="409" t="s">
        <v>10</v>
      </c>
      <c r="E375" s="179" t="s">
        <v>1797</v>
      </c>
      <c r="F375" s="338">
        <v>20897</v>
      </c>
      <c r="G375" s="345">
        <v>12</v>
      </c>
      <c r="H375" s="245" t="s">
        <v>1859</v>
      </c>
      <c r="I375" s="179" t="s">
        <v>2643</v>
      </c>
      <c r="J375" s="179" t="s">
        <v>2476</v>
      </c>
      <c r="K375" s="158">
        <v>375</v>
      </c>
      <c r="L375" s="1" t="b">
        <f t="shared" si="143"/>
        <v>1</v>
      </c>
      <c r="M375" s="1" t="b">
        <f t="shared" si="144"/>
        <v>1</v>
      </c>
      <c r="N375" s="1" t="b">
        <f t="shared" si="145"/>
        <v>1</v>
      </c>
      <c r="O375" s="1" t="b">
        <f t="shared" si="146"/>
        <v>1</v>
      </c>
      <c r="P375" s="1" t="b">
        <f t="shared" si="147"/>
        <v>1</v>
      </c>
      <c r="Q375" s="1" t="b">
        <f t="shared" si="148"/>
        <v>1</v>
      </c>
      <c r="R375" s="1" t="b">
        <f t="shared" si="149"/>
        <v>1</v>
      </c>
      <c r="S375" s="1" t="b">
        <f t="shared" si="150"/>
        <v>1</v>
      </c>
      <c r="T375" s="1" t="b">
        <f t="shared" si="151"/>
        <v>1</v>
      </c>
      <c r="U375" s="1" t="b">
        <f t="shared" si="152"/>
        <v>1</v>
      </c>
      <c r="W375" s="156" t="s">
        <v>1165</v>
      </c>
      <c r="X375" s="179" t="s">
        <v>2548</v>
      </c>
      <c r="Y375" s="179" t="s">
        <v>751</v>
      </c>
      <c r="Z375" s="409" t="s">
        <v>10</v>
      </c>
      <c r="AA375" s="179" t="s">
        <v>1797</v>
      </c>
      <c r="AB375" s="338">
        <v>20897</v>
      </c>
      <c r="AC375" s="345">
        <v>12</v>
      </c>
      <c r="AD375" s="245" t="s">
        <v>1859</v>
      </c>
      <c r="AE375" s="179" t="s">
        <v>2643</v>
      </c>
      <c r="AF375" s="179" t="s">
        <v>2476</v>
      </c>
      <c r="AH375" s="159" t="b">
        <f t="shared" si="153"/>
        <v>1</v>
      </c>
      <c r="AI375" s="1" t="b">
        <f t="shared" si="154"/>
        <v>1</v>
      </c>
      <c r="AJ375" s="1" t="b">
        <f t="shared" si="155"/>
        <v>1</v>
      </c>
      <c r="AK375" s="1" t="b">
        <f t="shared" si="156"/>
        <v>1</v>
      </c>
      <c r="AL375" s="1" t="b">
        <f t="shared" si="157"/>
        <v>1</v>
      </c>
      <c r="AM375" s="1" t="b">
        <f t="shared" si="158"/>
        <v>1</v>
      </c>
      <c r="AN375" s="1" t="b">
        <f t="shared" si="159"/>
        <v>1</v>
      </c>
      <c r="AO375" s="1" t="b">
        <f t="shared" si="160"/>
        <v>1</v>
      </c>
      <c r="AP375" s="1" t="b">
        <f t="shared" si="161"/>
        <v>1</v>
      </c>
      <c r="AQ375" s="1" t="b">
        <f t="shared" si="162"/>
        <v>1</v>
      </c>
      <c r="AS375" s="156" t="s">
        <v>1165</v>
      </c>
      <c r="AT375" s="179" t="s">
        <v>2548</v>
      </c>
      <c r="AU375" s="179" t="s">
        <v>751</v>
      </c>
      <c r="AV375" s="409" t="s">
        <v>10</v>
      </c>
      <c r="AW375" s="179" t="s">
        <v>1797</v>
      </c>
      <c r="AX375" s="338">
        <v>20897</v>
      </c>
      <c r="AY375" s="345">
        <v>12</v>
      </c>
      <c r="AZ375" s="245" t="s">
        <v>1859</v>
      </c>
      <c r="BA375" s="179" t="s">
        <v>2643</v>
      </c>
      <c r="BB375" s="179" t="s">
        <v>2476</v>
      </c>
    </row>
    <row r="376" spans="1:54" ht="15">
      <c r="A376" s="448" t="s">
        <v>1172</v>
      </c>
      <c r="B376" s="372" t="s">
        <v>623</v>
      </c>
      <c r="C376" s="372" t="s">
        <v>383</v>
      </c>
      <c r="D376" s="414" t="s">
        <v>3</v>
      </c>
      <c r="E376" s="372" t="s">
        <v>1797</v>
      </c>
      <c r="F376" s="413">
        <v>16304</v>
      </c>
      <c r="G376" s="447">
        <v>3</v>
      </c>
      <c r="H376" s="371" t="s">
        <v>2062</v>
      </c>
      <c r="I376" s="179" t="s">
        <v>2643</v>
      </c>
      <c r="J376" s="372" t="s">
        <v>2525</v>
      </c>
      <c r="K376" s="158">
        <v>376</v>
      </c>
      <c r="L376" s="1" t="b">
        <f t="shared" si="143"/>
        <v>1</v>
      </c>
      <c r="M376" s="1" t="b">
        <f t="shared" si="144"/>
        <v>1</v>
      </c>
      <c r="N376" s="1" t="b">
        <f t="shared" si="145"/>
        <v>1</v>
      </c>
      <c r="O376" s="1" t="b">
        <f t="shared" si="146"/>
        <v>1</v>
      </c>
      <c r="P376" s="1" t="b">
        <f t="shared" si="147"/>
        <v>1</v>
      </c>
      <c r="Q376" s="1" t="b">
        <f t="shared" si="148"/>
        <v>1</v>
      </c>
      <c r="R376" s="1" t="b">
        <f t="shared" si="149"/>
        <v>1</v>
      </c>
      <c r="S376" s="1" t="b">
        <f t="shared" si="150"/>
        <v>1</v>
      </c>
      <c r="T376" s="1" t="b">
        <f t="shared" si="151"/>
        <v>1</v>
      </c>
      <c r="U376" s="1" t="b">
        <f t="shared" si="152"/>
        <v>1</v>
      </c>
      <c r="W376" s="448" t="s">
        <v>1172</v>
      </c>
      <c r="X376" s="372" t="s">
        <v>623</v>
      </c>
      <c r="Y376" s="372" t="s">
        <v>383</v>
      </c>
      <c r="Z376" s="414" t="s">
        <v>3</v>
      </c>
      <c r="AA376" s="372" t="s">
        <v>1797</v>
      </c>
      <c r="AB376" s="413">
        <v>16304</v>
      </c>
      <c r="AC376" s="447">
        <v>3</v>
      </c>
      <c r="AD376" s="371" t="s">
        <v>2062</v>
      </c>
      <c r="AE376" s="179" t="s">
        <v>2643</v>
      </c>
      <c r="AF376" s="372" t="s">
        <v>2525</v>
      </c>
      <c r="AH376" s="159" t="b">
        <f t="shared" si="153"/>
        <v>1</v>
      </c>
      <c r="AI376" s="1" t="b">
        <f t="shared" si="154"/>
        <v>1</v>
      </c>
      <c r="AJ376" s="1" t="b">
        <f t="shared" si="155"/>
        <v>1</v>
      </c>
      <c r="AK376" s="1" t="b">
        <f t="shared" si="156"/>
        <v>1</v>
      </c>
      <c r="AL376" s="1" t="b">
        <f t="shared" si="157"/>
        <v>1</v>
      </c>
      <c r="AM376" s="1" t="b">
        <f t="shared" si="158"/>
        <v>1</v>
      </c>
      <c r="AN376" s="1" t="b">
        <f t="shared" si="159"/>
        <v>1</v>
      </c>
      <c r="AO376" s="1" t="b">
        <f t="shared" si="160"/>
        <v>1</v>
      </c>
      <c r="AP376" s="1" t="b">
        <f t="shared" si="161"/>
        <v>1</v>
      </c>
      <c r="AQ376" s="1" t="b">
        <f t="shared" si="162"/>
        <v>1</v>
      </c>
      <c r="AS376" s="448" t="s">
        <v>1172</v>
      </c>
      <c r="AT376" s="372" t="s">
        <v>623</v>
      </c>
      <c r="AU376" s="372" t="s">
        <v>383</v>
      </c>
      <c r="AV376" s="414" t="s">
        <v>3</v>
      </c>
      <c r="AW376" s="372" t="s">
        <v>1797</v>
      </c>
      <c r="AX376" s="413">
        <v>16304</v>
      </c>
      <c r="AY376" s="447">
        <v>3</v>
      </c>
      <c r="AZ376" s="371" t="s">
        <v>2062</v>
      </c>
      <c r="BA376" s="179" t="s">
        <v>2643</v>
      </c>
      <c r="BB376" s="372" t="s">
        <v>2525</v>
      </c>
    </row>
    <row r="377" spans="1:54" ht="15">
      <c r="A377" s="448" t="s">
        <v>1175</v>
      </c>
      <c r="B377" s="372" t="s">
        <v>1176</v>
      </c>
      <c r="C377" s="372" t="s">
        <v>191</v>
      </c>
      <c r="D377" s="414" t="s">
        <v>10</v>
      </c>
      <c r="E377" s="372" t="s">
        <v>1797</v>
      </c>
      <c r="F377" s="458">
        <v>14991</v>
      </c>
      <c r="G377" s="447">
        <v>9</v>
      </c>
      <c r="H377" s="371" t="s">
        <v>1858</v>
      </c>
      <c r="I377" s="179" t="s">
        <v>2643</v>
      </c>
      <c r="J377" s="372" t="s">
        <v>2577</v>
      </c>
      <c r="K377" s="158">
        <v>377</v>
      </c>
      <c r="L377" s="1" t="b">
        <f t="shared" si="143"/>
        <v>1</v>
      </c>
      <c r="M377" s="1" t="b">
        <f t="shared" si="144"/>
        <v>1</v>
      </c>
      <c r="N377" s="1" t="b">
        <f t="shared" si="145"/>
        <v>1</v>
      </c>
      <c r="O377" s="1" t="b">
        <f t="shared" si="146"/>
        <v>1</v>
      </c>
      <c r="P377" s="1" t="b">
        <f t="shared" si="147"/>
        <v>1</v>
      </c>
      <c r="Q377" s="1" t="b">
        <f t="shared" si="148"/>
        <v>1</v>
      </c>
      <c r="R377" s="1" t="b">
        <f t="shared" si="149"/>
        <v>1</v>
      </c>
      <c r="S377" s="1" t="b">
        <f t="shared" si="150"/>
        <v>1</v>
      </c>
      <c r="T377" s="1" t="b">
        <f t="shared" si="151"/>
        <v>1</v>
      </c>
      <c r="U377" s="1" t="b">
        <f t="shared" si="152"/>
        <v>1</v>
      </c>
      <c r="W377" s="448" t="s">
        <v>1175</v>
      </c>
      <c r="X377" s="372" t="s">
        <v>1176</v>
      </c>
      <c r="Y377" s="372" t="s">
        <v>191</v>
      </c>
      <c r="Z377" s="414" t="s">
        <v>10</v>
      </c>
      <c r="AA377" s="372" t="s">
        <v>1797</v>
      </c>
      <c r="AB377" s="458">
        <v>14991</v>
      </c>
      <c r="AC377" s="447">
        <v>9</v>
      </c>
      <c r="AD377" s="371" t="s">
        <v>1858</v>
      </c>
      <c r="AE377" s="179" t="s">
        <v>2643</v>
      </c>
      <c r="AF377" s="372" t="s">
        <v>2577</v>
      </c>
      <c r="AH377" s="159" t="b">
        <f t="shared" si="153"/>
        <v>1</v>
      </c>
      <c r="AI377" s="1" t="b">
        <f t="shared" si="154"/>
        <v>1</v>
      </c>
      <c r="AJ377" s="1" t="b">
        <f t="shared" si="155"/>
        <v>1</v>
      </c>
      <c r="AK377" s="1" t="b">
        <f t="shared" si="156"/>
        <v>1</v>
      </c>
      <c r="AL377" s="1" t="b">
        <f t="shared" si="157"/>
        <v>1</v>
      </c>
      <c r="AM377" s="1" t="b">
        <f t="shared" si="158"/>
        <v>1</v>
      </c>
      <c r="AN377" s="1" t="b">
        <f t="shared" si="159"/>
        <v>1</v>
      </c>
      <c r="AO377" s="1" t="b">
        <f t="shared" si="160"/>
        <v>1</v>
      </c>
      <c r="AP377" s="1" t="b">
        <f t="shared" si="161"/>
        <v>1</v>
      </c>
      <c r="AQ377" s="1" t="b">
        <f t="shared" si="162"/>
        <v>1</v>
      </c>
      <c r="AS377" s="448" t="s">
        <v>1175</v>
      </c>
      <c r="AT377" s="372" t="s">
        <v>1176</v>
      </c>
      <c r="AU377" s="372" t="s">
        <v>191</v>
      </c>
      <c r="AV377" s="414" t="s">
        <v>10</v>
      </c>
      <c r="AW377" s="372" t="s">
        <v>1797</v>
      </c>
      <c r="AX377" s="458">
        <v>14991</v>
      </c>
      <c r="AY377" s="447">
        <v>9</v>
      </c>
      <c r="AZ377" s="371" t="s">
        <v>1858</v>
      </c>
      <c r="BA377" s="179" t="s">
        <v>2643</v>
      </c>
      <c r="BB377" s="372" t="s">
        <v>2577</v>
      </c>
    </row>
    <row r="378" spans="1:54" ht="15.75">
      <c r="A378" s="316" t="s">
        <v>110</v>
      </c>
      <c r="B378" s="108" t="s">
        <v>111</v>
      </c>
      <c r="C378" s="108" t="s">
        <v>112</v>
      </c>
      <c r="D378" s="410" t="s">
        <v>10</v>
      </c>
      <c r="E378" s="344" t="s">
        <v>2562</v>
      </c>
      <c r="F378" s="315">
        <v>14013</v>
      </c>
      <c r="G378" s="345">
        <v>13</v>
      </c>
      <c r="H378" s="245" t="s">
        <v>1859</v>
      </c>
      <c r="I378" s="179" t="s">
        <v>2198</v>
      </c>
      <c r="J378" s="179" t="s">
        <v>2577</v>
      </c>
      <c r="K378" s="158">
        <v>378</v>
      </c>
      <c r="L378" s="1" t="b">
        <f t="shared" si="143"/>
        <v>1</v>
      </c>
      <c r="M378" s="1" t="b">
        <f t="shared" si="144"/>
        <v>1</v>
      </c>
      <c r="N378" s="1" t="b">
        <f t="shared" si="145"/>
        <v>1</v>
      </c>
      <c r="O378" s="1" t="b">
        <f t="shared" si="146"/>
        <v>1</v>
      </c>
      <c r="P378" s="1" t="b">
        <f t="shared" si="147"/>
        <v>1</v>
      </c>
      <c r="Q378" s="1" t="b">
        <f t="shared" si="148"/>
        <v>1</v>
      </c>
      <c r="R378" s="1" t="b">
        <f t="shared" si="149"/>
        <v>1</v>
      </c>
      <c r="S378" s="1" t="b">
        <f t="shared" si="150"/>
        <v>1</v>
      </c>
      <c r="T378" s="1" t="b">
        <f t="shared" si="151"/>
        <v>1</v>
      </c>
      <c r="U378" s="1" t="b">
        <f t="shared" si="152"/>
        <v>1</v>
      </c>
      <c r="W378" s="316" t="s">
        <v>110</v>
      </c>
      <c r="X378" s="108" t="s">
        <v>111</v>
      </c>
      <c r="Y378" s="108" t="s">
        <v>112</v>
      </c>
      <c r="Z378" s="410" t="s">
        <v>10</v>
      </c>
      <c r="AA378" s="344" t="s">
        <v>2562</v>
      </c>
      <c r="AB378" s="315">
        <v>14013</v>
      </c>
      <c r="AC378" s="345">
        <v>13</v>
      </c>
      <c r="AD378" s="245" t="s">
        <v>1859</v>
      </c>
      <c r="AE378" s="179" t="s">
        <v>2198</v>
      </c>
      <c r="AF378" s="179" t="s">
        <v>2577</v>
      </c>
      <c r="AH378" s="159" t="b">
        <f t="shared" si="153"/>
        <v>1</v>
      </c>
      <c r="AI378" s="1" t="b">
        <f t="shared" si="154"/>
        <v>1</v>
      </c>
      <c r="AJ378" s="1" t="b">
        <f t="shared" si="155"/>
        <v>1</v>
      </c>
      <c r="AK378" s="1" t="b">
        <f t="shared" si="156"/>
        <v>1</v>
      </c>
      <c r="AL378" s="1" t="b">
        <f t="shared" si="157"/>
        <v>1</v>
      </c>
      <c r="AM378" s="1" t="b">
        <f t="shared" si="158"/>
        <v>1</v>
      </c>
      <c r="AN378" s="1" t="b">
        <f t="shared" si="159"/>
        <v>1</v>
      </c>
      <c r="AO378" s="1" t="b">
        <f t="shared" si="160"/>
        <v>1</v>
      </c>
      <c r="AP378" s="1" t="b">
        <f t="shared" si="161"/>
        <v>1</v>
      </c>
      <c r="AQ378" s="1" t="b">
        <f t="shared" si="162"/>
        <v>1</v>
      </c>
      <c r="AS378" s="316" t="s">
        <v>110</v>
      </c>
      <c r="AT378" s="108" t="s">
        <v>111</v>
      </c>
      <c r="AU378" s="108" t="s">
        <v>112</v>
      </c>
      <c r="AV378" s="410" t="s">
        <v>10</v>
      </c>
      <c r="AW378" s="344" t="s">
        <v>2562</v>
      </c>
      <c r="AX378" s="315">
        <v>14013</v>
      </c>
      <c r="AY378" s="345">
        <v>13</v>
      </c>
      <c r="AZ378" s="245" t="s">
        <v>1859</v>
      </c>
      <c r="BA378" s="179" t="s">
        <v>2198</v>
      </c>
      <c r="BB378" s="179" t="s">
        <v>2577</v>
      </c>
    </row>
    <row r="379" spans="1:54" ht="15.75">
      <c r="A379" s="316" t="s">
        <v>2211</v>
      </c>
      <c r="B379" s="108" t="s">
        <v>2212</v>
      </c>
      <c r="C379" s="108" t="s">
        <v>2213</v>
      </c>
      <c r="D379" s="409" t="s">
        <v>3</v>
      </c>
      <c r="E379" s="344" t="s">
        <v>2564</v>
      </c>
      <c r="F379" s="315">
        <v>11792</v>
      </c>
      <c r="G379" s="345">
        <v>13</v>
      </c>
      <c r="H379" s="245" t="e">
        <v>#DIV/0!</v>
      </c>
      <c r="I379" s="179" t="s">
        <v>1704</v>
      </c>
      <c r="J379" s="179" t="s">
        <v>2577</v>
      </c>
      <c r="K379" s="158">
        <v>379</v>
      </c>
      <c r="L379" s="1" t="b">
        <f t="shared" si="143"/>
        <v>1</v>
      </c>
      <c r="M379" s="1" t="b">
        <f t="shared" si="144"/>
        <v>1</v>
      </c>
      <c r="N379" s="1" t="b">
        <f t="shared" si="145"/>
        <v>1</v>
      </c>
      <c r="O379" s="1" t="b">
        <f t="shared" si="146"/>
        <v>1</v>
      </c>
      <c r="P379" s="1" t="b">
        <f t="shared" si="147"/>
        <v>1</v>
      </c>
      <c r="Q379" s="1" t="b">
        <f t="shared" si="148"/>
        <v>1</v>
      </c>
      <c r="R379" s="1" t="b">
        <f t="shared" si="149"/>
        <v>1</v>
      </c>
      <c r="S379" s="1" t="e">
        <f t="shared" si="150"/>
        <v>#DIV/0!</v>
      </c>
      <c r="T379" s="1" t="b">
        <f t="shared" si="151"/>
        <v>1</v>
      </c>
      <c r="U379" s="1" t="b">
        <f t="shared" si="152"/>
        <v>1</v>
      </c>
      <c r="W379" s="316" t="s">
        <v>2211</v>
      </c>
      <c r="X379" s="108" t="s">
        <v>2212</v>
      </c>
      <c r="Y379" s="108" t="s">
        <v>2213</v>
      </c>
      <c r="Z379" s="409" t="s">
        <v>3</v>
      </c>
      <c r="AA379" s="344" t="s">
        <v>2564</v>
      </c>
      <c r="AB379" s="315">
        <v>11792</v>
      </c>
      <c r="AC379" s="345">
        <v>13</v>
      </c>
      <c r="AD379" s="245" t="e">
        <v>#DIV/0!</v>
      </c>
      <c r="AE379" s="179" t="s">
        <v>1704</v>
      </c>
      <c r="AF379" s="179" t="s">
        <v>2577</v>
      </c>
      <c r="AH379" s="159" t="b">
        <f t="shared" si="153"/>
        <v>1</v>
      </c>
      <c r="AI379" s="1" t="b">
        <f t="shared" si="154"/>
        <v>1</v>
      </c>
      <c r="AJ379" s="1" t="b">
        <f t="shared" si="155"/>
        <v>1</v>
      </c>
      <c r="AK379" s="1" t="b">
        <f t="shared" si="156"/>
        <v>1</v>
      </c>
      <c r="AL379" s="1" t="b">
        <f t="shared" si="157"/>
        <v>1</v>
      </c>
      <c r="AM379" s="1" t="b">
        <f t="shared" si="158"/>
        <v>1</v>
      </c>
      <c r="AN379" s="1" t="b">
        <f t="shared" si="159"/>
        <v>1</v>
      </c>
      <c r="AO379" s="1" t="e">
        <f t="shared" si="160"/>
        <v>#DIV/0!</v>
      </c>
      <c r="AP379" s="1" t="b">
        <f t="shared" si="161"/>
        <v>1</v>
      </c>
      <c r="AQ379" s="1" t="b">
        <f t="shared" si="162"/>
        <v>1</v>
      </c>
      <c r="AS379" s="316" t="s">
        <v>2211</v>
      </c>
      <c r="AT379" s="108" t="s">
        <v>2212</v>
      </c>
      <c r="AU379" s="108" t="s">
        <v>2213</v>
      </c>
      <c r="AV379" s="409" t="s">
        <v>3</v>
      </c>
      <c r="AW379" s="344" t="s">
        <v>2564</v>
      </c>
      <c r="AX379" s="315">
        <v>11792</v>
      </c>
      <c r="AY379" s="345">
        <v>13</v>
      </c>
      <c r="AZ379" s="245" t="e">
        <v>#DIV/0!</v>
      </c>
      <c r="BA379" s="179" t="s">
        <v>1704</v>
      </c>
      <c r="BB379" s="179" t="s">
        <v>2577</v>
      </c>
    </row>
    <row r="380" spans="1:54" ht="15.75">
      <c r="A380" s="316" t="s">
        <v>2214</v>
      </c>
      <c r="B380" s="179" t="s">
        <v>2212</v>
      </c>
      <c r="C380" s="179" t="s">
        <v>113</v>
      </c>
      <c r="D380" s="409" t="s">
        <v>10</v>
      </c>
      <c r="E380" s="344" t="s">
        <v>2564</v>
      </c>
      <c r="F380" s="315">
        <v>13711</v>
      </c>
      <c r="G380" s="345">
        <v>13</v>
      </c>
      <c r="H380" s="245" t="e">
        <v>#DIV/0!</v>
      </c>
      <c r="I380" s="179" t="s">
        <v>1704</v>
      </c>
      <c r="J380" s="179" t="s">
        <v>2577</v>
      </c>
      <c r="K380" s="158">
        <v>380</v>
      </c>
      <c r="L380" s="1" t="b">
        <f t="shared" si="143"/>
        <v>1</v>
      </c>
      <c r="M380" s="1" t="b">
        <f t="shared" si="144"/>
        <v>1</v>
      </c>
      <c r="N380" s="1" t="b">
        <f t="shared" si="145"/>
        <v>1</v>
      </c>
      <c r="O380" s="1" t="b">
        <f t="shared" si="146"/>
        <v>1</v>
      </c>
      <c r="P380" s="1" t="b">
        <f t="shared" si="147"/>
        <v>1</v>
      </c>
      <c r="Q380" s="1" t="b">
        <f t="shared" si="148"/>
        <v>1</v>
      </c>
      <c r="R380" s="1" t="b">
        <f t="shared" si="149"/>
        <v>1</v>
      </c>
      <c r="S380" s="1" t="e">
        <f t="shared" si="150"/>
        <v>#DIV/0!</v>
      </c>
      <c r="T380" s="1" t="b">
        <f t="shared" si="151"/>
        <v>1</v>
      </c>
      <c r="U380" s="1" t="b">
        <f t="shared" si="152"/>
        <v>1</v>
      </c>
      <c r="W380" s="316" t="s">
        <v>2214</v>
      </c>
      <c r="X380" s="179" t="s">
        <v>2212</v>
      </c>
      <c r="Y380" s="179" t="s">
        <v>113</v>
      </c>
      <c r="Z380" s="409" t="s">
        <v>10</v>
      </c>
      <c r="AA380" s="344" t="s">
        <v>2564</v>
      </c>
      <c r="AB380" s="315">
        <v>13711</v>
      </c>
      <c r="AC380" s="345">
        <v>13</v>
      </c>
      <c r="AD380" s="245" t="e">
        <v>#DIV/0!</v>
      </c>
      <c r="AE380" s="179" t="s">
        <v>1704</v>
      </c>
      <c r="AF380" s="179" t="s">
        <v>2577</v>
      </c>
      <c r="AH380" s="159" t="b">
        <f t="shared" si="153"/>
        <v>1</v>
      </c>
      <c r="AI380" s="1" t="b">
        <f t="shared" si="154"/>
        <v>1</v>
      </c>
      <c r="AJ380" s="1" t="b">
        <f t="shared" si="155"/>
        <v>1</v>
      </c>
      <c r="AK380" s="1" t="b">
        <f t="shared" si="156"/>
        <v>1</v>
      </c>
      <c r="AL380" s="1" t="b">
        <f t="shared" si="157"/>
        <v>1</v>
      </c>
      <c r="AM380" s="1" t="b">
        <f t="shared" si="158"/>
        <v>1</v>
      </c>
      <c r="AN380" s="1" t="b">
        <f t="shared" si="159"/>
        <v>1</v>
      </c>
      <c r="AO380" s="1" t="e">
        <f t="shared" si="160"/>
        <v>#DIV/0!</v>
      </c>
      <c r="AP380" s="1" t="b">
        <f t="shared" si="161"/>
        <v>1</v>
      </c>
      <c r="AQ380" s="1" t="b">
        <f t="shared" si="162"/>
        <v>1</v>
      </c>
      <c r="AS380" s="316" t="s">
        <v>2214</v>
      </c>
      <c r="AT380" s="179" t="s">
        <v>2212</v>
      </c>
      <c r="AU380" s="179" t="s">
        <v>113</v>
      </c>
      <c r="AV380" s="409" t="s">
        <v>10</v>
      </c>
      <c r="AW380" s="344" t="s">
        <v>2564</v>
      </c>
      <c r="AX380" s="315">
        <v>13711</v>
      </c>
      <c r="AY380" s="345">
        <v>13</v>
      </c>
      <c r="AZ380" s="245" t="e">
        <v>#DIV/0!</v>
      </c>
      <c r="BA380" s="179" t="s">
        <v>1704</v>
      </c>
      <c r="BB380" s="179" t="s">
        <v>2577</v>
      </c>
    </row>
    <row r="381" spans="1:54" ht="15.75">
      <c r="A381" s="316" t="s">
        <v>2215</v>
      </c>
      <c r="B381" s="108" t="s">
        <v>114</v>
      </c>
      <c r="C381" s="108" t="s">
        <v>470</v>
      </c>
      <c r="D381" s="409" t="s">
        <v>3</v>
      </c>
      <c r="E381" s="344" t="s">
        <v>2564</v>
      </c>
      <c r="F381" s="315">
        <v>12248</v>
      </c>
      <c r="G381" s="345">
        <v>13</v>
      </c>
      <c r="H381" s="147" t="e">
        <v>#DIV/0!</v>
      </c>
      <c r="I381" s="421"/>
      <c r="J381" s="421" t="s">
        <v>2577</v>
      </c>
      <c r="K381" s="158">
        <v>381</v>
      </c>
      <c r="L381" s="1" t="b">
        <f t="shared" si="143"/>
        <v>1</v>
      </c>
      <c r="M381" s="1" t="b">
        <f t="shared" si="144"/>
        <v>1</v>
      </c>
      <c r="N381" s="1" t="b">
        <f t="shared" si="145"/>
        <v>1</v>
      </c>
      <c r="O381" s="1" t="b">
        <f t="shared" si="146"/>
        <v>1</v>
      </c>
      <c r="P381" s="1" t="b">
        <f t="shared" si="147"/>
        <v>1</v>
      </c>
      <c r="Q381" s="1" t="b">
        <f t="shared" si="148"/>
        <v>1</v>
      </c>
      <c r="R381" s="1" t="b">
        <f t="shared" si="149"/>
        <v>1</v>
      </c>
      <c r="S381" s="1" t="e">
        <f t="shared" si="150"/>
        <v>#DIV/0!</v>
      </c>
      <c r="T381" s="1" t="b">
        <f t="shared" si="151"/>
        <v>1</v>
      </c>
      <c r="U381" s="1" t="b">
        <f t="shared" si="152"/>
        <v>1</v>
      </c>
      <c r="W381" s="316" t="s">
        <v>2215</v>
      </c>
      <c r="X381" s="108" t="s">
        <v>114</v>
      </c>
      <c r="Y381" s="108" t="s">
        <v>470</v>
      </c>
      <c r="Z381" s="409" t="s">
        <v>3</v>
      </c>
      <c r="AA381" s="344" t="s">
        <v>2564</v>
      </c>
      <c r="AB381" s="315">
        <v>12248</v>
      </c>
      <c r="AC381" s="345">
        <v>13</v>
      </c>
      <c r="AD381" s="147" t="e">
        <v>#DIV/0!</v>
      </c>
      <c r="AE381" s="421"/>
      <c r="AF381" s="421" t="s">
        <v>2577</v>
      </c>
      <c r="AH381" s="159" t="b">
        <f t="shared" si="153"/>
        <v>1</v>
      </c>
      <c r="AI381" s="1" t="b">
        <f t="shared" si="154"/>
        <v>1</v>
      </c>
      <c r="AJ381" s="1" t="b">
        <f t="shared" si="155"/>
        <v>1</v>
      </c>
      <c r="AK381" s="1" t="b">
        <f t="shared" si="156"/>
        <v>1</v>
      </c>
      <c r="AL381" s="1" t="b">
        <f t="shared" si="157"/>
        <v>1</v>
      </c>
      <c r="AM381" s="1" t="b">
        <f t="shared" si="158"/>
        <v>1</v>
      </c>
      <c r="AN381" s="1" t="b">
        <f t="shared" si="159"/>
        <v>1</v>
      </c>
      <c r="AO381" s="1" t="e">
        <f t="shared" si="160"/>
        <v>#DIV/0!</v>
      </c>
      <c r="AP381" s="1" t="b">
        <f t="shared" si="161"/>
        <v>1</v>
      </c>
      <c r="AQ381" s="1" t="b">
        <f t="shared" si="162"/>
        <v>1</v>
      </c>
      <c r="AS381" s="316" t="s">
        <v>2215</v>
      </c>
      <c r="AT381" s="108" t="s">
        <v>114</v>
      </c>
      <c r="AU381" s="108" t="s">
        <v>470</v>
      </c>
      <c r="AV381" s="409" t="s">
        <v>3</v>
      </c>
      <c r="AW381" s="344" t="s">
        <v>2564</v>
      </c>
      <c r="AX381" s="315">
        <v>12248</v>
      </c>
      <c r="AY381" s="345">
        <v>13</v>
      </c>
      <c r="AZ381" s="147" t="e">
        <v>#DIV/0!</v>
      </c>
      <c r="BA381" s="421"/>
      <c r="BB381" s="421" t="s">
        <v>2577</v>
      </c>
    </row>
    <row r="382" spans="1:54" ht="15.75">
      <c r="A382" s="316" t="s">
        <v>2216</v>
      </c>
      <c r="B382" s="108" t="s">
        <v>114</v>
      </c>
      <c r="C382" s="108" t="s">
        <v>115</v>
      </c>
      <c r="D382" s="409" t="s">
        <v>10</v>
      </c>
      <c r="E382" s="344" t="s">
        <v>2564</v>
      </c>
      <c r="F382" s="422">
        <v>14075</v>
      </c>
      <c r="G382" s="345">
        <v>13</v>
      </c>
      <c r="H382" s="245" t="e">
        <v>#DIV/0!</v>
      </c>
      <c r="I382" s="179" t="s">
        <v>1704</v>
      </c>
      <c r="J382" s="179" t="s">
        <v>2577</v>
      </c>
      <c r="K382" s="158">
        <v>382</v>
      </c>
      <c r="L382" s="1" t="b">
        <f t="shared" si="143"/>
        <v>1</v>
      </c>
      <c r="M382" s="1" t="b">
        <f t="shared" si="144"/>
        <v>1</v>
      </c>
      <c r="N382" s="1" t="b">
        <f t="shared" si="145"/>
        <v>1</v>
      </c>
      <c r="O382" s="1" t="b">
        <f t="shared" si="146"/>
        <v>1</v>
      </c>
      <c r="P382" s="1" t="b">
        <f t="shared" si="147"/>
        <v>1</v>
      </c>
      <c r="Q382" s="1" t="b">
        <f t="shared" si="148"/>
        <v>1</v>
      </c>
      <c r="R382" s="1" t="b">
        <f t="shared" si="149"/>
        <v>1</v>
      </c>
      <c r="S382" s="1" t="e">
        <f t="shared" si="150"/>
        <v>#DIV/0!</v>
      </c>
      <c r="T382" s="1" t="b">
        <f t="shared" si="151"/>
        <v>1</v>
      </c>
      <c r="U382" s="1" t="b">
        <f t="shared" si="152"/>
        <v>1</v>
      </c>
      <c r="W382" s="316" t="s">
        <v>2216</v>
      </c>
      <c r="X382" s="108" t="s">
        <v>114</v>
      </c>
      <c r="Y382" s="108" t="s">
        <v>115</v>
      </c>
      <c r="Z382" s="409" t="s">
        <v>10</v>
      </c>
      <c r="AA382" s="344" t="s">
        <v>2564</v>
      </c>
      <c r="AB382" s="422">
        <v>14075</v>
      </c>
      <c r="AC382" s="345">
        <v>13</v>
      </c>
      <c r="AD382" s="245" t="e">
        <v>#DIV/0!</v>
      </c>
      <c r="AE382" s="179" t="s">
        <v>1704</v>
      </c>
      <c r="AF382" s="179" t="s">
        <v>2577</v>
      </c>
      <c r="AH382" s="159" t="b">
        <f t="shared" si="153"/>
        <v>1</v>
      </c>
      <c r="AI382" s="1" t="b">
        <f t="shared" si="154"/>
        <v>1</v>
      </c>
      <c r="AJ382" s="1" t="b">
        <f t="shared" si="155"/>
        <v>1</v>
      </c>
      <c r="AK382" s="1" t="b">
        <f t="shared" si="156"/>
        <v>1</v>
      </c>
      <c r="AL382" s="1" t="b">
        <f t="shared" si="157"/>
        <v>1</v>
      </c>
      <c r="AM382" s="1" t="b">
        <f t="shared" si="158"/>
        <v>1</v>
      </c>
      <c r="AN382" s="1" t="b">
        <f t="shared" si="159"/>
        <v>1</v>
      </c>
      <c r="AO382" s="1" t="e">
        <f t="shared" si="160"/>
        <v>#DIV/0!</v>
      </c>
      <c r="AP382" s="1" t="b">
        <f t="shared" si="161"/>
        <v>1</v>
      </c>
      <c r="AQ382" s="1" t="b">
        <f t="shared" si="162"/>
        <v>1</v>
      </c>
      <c r="AS382" s="316" t="s">
        <v>2216</v>
      </c>
      <c r="AT382" s="108" t="s">
        <v>114</v>
      </c>
      <c r="AU382" s="108" t="s">
        <v>115</v>
      </c>
      <c r="AV382" s="409" t="s">
        <v>10</v>
      </c>
      <c r="AW382" s="344" t="s">
        <v>2564</v>
      </c>
      <c r="AX382" s="422">
        <v>14075</v>
      </c>
      <c r="AY382" s="345">
        <v>13</v>
      </c>
      <c r="AZ382" s="245" t="e">
        <v>#DIV/0!</v>
      </c>
      <c r="BA382" s="179" t="s">
        <v>1704</v>
      </c>
      <c r="BB382" s="179" t="s">
        <v>2577</v>
      </c>
    </row>
    <row r="383" spans="1:54" ht="15.75">
      <c r="A383" s="316" t="s">
        <v>116</v>
      </c>
      <c r="B383" s="180" t="s">
        <v>117</v>
      </c>
      <c r="C383" s="106" t="s">
        <v>118</v>
      </c>
      <c r="D383" s="408" t="s">
        <v>3</v>
      </c>
      <c r="E383" s="344" t="s">
        <v>2562</v>
      </c>
      <c r="F383" s="422">
        <v>14138</v>
      </c>
      <c r="G383" s="245">
        <v>9</v>
      </c>
      <c r="H383" s="245" t="s">
        <v>1858</v>
      </c>
      <c r="I383" s="179" t="s">
        <v>2198</v>
      </c>
      <c r="J383" s="179" t="s">
        <v>2577</v>
      </c>
      <c r="K383" s="158">
        <v>383</v>
      </c>
      <c r="L383" s="1" t="b">
        <f t="shared" si="143"/>
        <v>1</v>
      </c>
      <c r="M383" s="1" t="b">
        <f t="shared" si="144"/>
        <v>1</v>
      </c>
      <c r="N383" s="1" t="b">
        <f t="shared" si="145"/>
        <v>1</v>
      </c>
      <c r="O383" s="1" t="b">
        <f t="shared" si="146"/>
        <v>1</v>
      </c>
      <c r="P383" s="1" t="b">
        <f t="shared" si="147"/>
        <v>1</v>
      </c>
      <c r="Q383" s="1" t="b">
        <f t="shared" si="148"/>
        <v>1</v>
      </c>
      <c r="R383" s="1" t="b">
        <f t="shared" si="149"/>
        <v>1</v>
      </c>
      <c r="S383" s="1" t="b">
        <f t="shared" si="150"/>
        <v>1</v>
      </c>
      <c r="T383" s="1" t="b">
        <f t="shared" si="151"/>
        <v>1</v>
      </c>
      <c r="U383" s="1" t="b">
        <f t="shared" si="152"/>
        <v>1</v>
      </c>
      <c r="W383" s="316" t="s">
        <v>116</v>
      </c>
      <c r="X383" s="180" t="s">
        <v>117</v>
      </c>
      <c r="Y383" s="106" t="s">
        <v>118</v>
      </c>
      <c r="Z383" s="408" t="s">
        <v>3</v>
      </c>
      <c r="AA383" s="344" t="s">
        <v>2562</v>
      </c>
      <c r="AB383" s="422">
        <v>14138</v>
      </c>
      <c r="AC383" s="245">
        <v>9</v>
      </c>
      <c r="AD383" s="245" t="s">
        <v>1858</v>
      </c>
      <c r="AE383" s="179" t="s">
        <v>2198</v>
      </c>
      <c r="AF383" s="179" t="s">
        <v>2577</v>
      </c>
      <c r="AH383" s="159" t="b">
        <f t="shared" si="153"/>
        <v>1</v>
      </c>
      <c r="AI383" s="1" t="b">
        <f t="shared" si="154"/>
        <v>1</v>
      </c>
      <c r="AJ383" s="1" t="b">
        <f t="shared" si="155"/>
        <v>1</v>
      </c>
      <c r="AK383" s="1" t="b">
        <f t="shared" si="156"/>
        <v>1</v>
      </c>
      <c r="AL383" s="1" t="b">
        <f t="shared" si="157"/>
        <v>1</v>
      </c>
      <c r="AM383" s="1" t="b">
        <f t="shared" si="158"/>
        <v>1</v>
      </c>
      <c r="AN383" s="1" t="b">
        <f t="shared" si="159"/>
        <v>1</v>
      </c>
      <c r="AO383" s="1" t="b">
        <f t="shared" si="160"/>
        <v>1</v>
      </c>
      <c r="AP383" s="1" t="b">
        <f t="shared" si="161"/>
        <v>1</v>
      </c>
      <c r="AQ383" s="1" t="b">
        <f t="shared" si="162"/>
        <v>1</v>
      </c>
      <c r="AS383" s="316" t="s">
        <v>116</v>
      </c>
      <c r="AT383" s="180" t="s">
        <v>117</v>
      </c>
      <c r="AU383" s="106" t="s">
        <v>118</v>
      </c>
      <c r="AV383" s="408" t="s">
        <v>3</v>
      </c>
      <c r="AW383" s="344" t="s">
        <v>2562</v>
      </c>
      <c r="AX383" s="422">
        <v>14138</v>
      </c>
      <c r="AY383" s="245">
        <v>9</v>
      </c>
      <c r="AZ383" s="245" t="s">
        <v>1858</v>
      </c>
      <c r="BA383" s="179" t="s">
        <v>2198</v>
      </c>
      <c r="BB383" s="179" t="s">
        <v>2577</v>
      </c>
    </row>
    <row r="384" spans="1:54" ht="15.75">
      <c r="A384" s="316" t="s">
        <v>2217</v>
      </c>
      <c r="B384" s="179" t="s">
        <v>117</v>
      </c>
      <c r="C384" s="108" t="s">
        <v>2218</v>
      </c>
      <c r="D384" s="1" t="s">
        <v>10</v>
      </c>
      <c r="E384" s="344" t="s">
        <v>2564</v>
      </c>
      <c r="F384" s="422"/>
      <c r="G384" s="245">
        <v>9</v>
      </c>
      <c r="H384" s="245" t="e">
        <v>#DIV/0!</v>
      </c>
      <c r="I384" s="179"/>
      <c r="J384" s="179" t="s">
        <v>2577</v>
      </c>
      <c r="K384" s="158">
        <v>384</v>
      </c>
      <c r="L384" s="1" t="b">
        <f t="shared" si="143"/>
        <v>1</v>
      </c>
      <c r="M384" s="1" t="b">
        <f t="shared" si="144"/>
        <v>1</v>
      </c>
      <c r="N384" s="1" t="b">
        <f t="shared" si="145"/>
        <v>1</v>
      </c>
      <c r="O384" s="1" t="b">
        <f t="shared" si="146"/>
        <v>1</v>
      </c>
      <c r="P384" s="1" t="b">
        <f t="shared" si="147"/>
        <v>1</v>
      </c>
      <c r="Q384" s="1" t="b">
        <f t="shared" si="148"/>
        <v>1</v>
      </c>
      <c r="R384" s="1" t="b">
        <f t="shared" si="149"/>
        <v>1</v>
      </c>
      <c r="S384" s="1" t="e">
        <f t="shared" si="150"/>
        <v>#DIV/0!</v>
      </c>
      <c r="T384" s="1" t="b">
        <f t="shared" si="151"/>
        <v>1</v>
      </c>
      <c r="U384" s="1" t="b">
        <f t="shared" si="152"/>
        <v>1</v>
      </c>
      <c r="W384" s="316" t="s">
        <v>2217</v>
      </c>
      <c r="X384" s="179" t="s">
        <v>117</v>
      </c>
      <c r="Y384" s="108" t="s">
        <v>2218</v>
      </c>
      <c r="Z384" s="1" t="s">
        <v>10</v>
      </c>
      <c r="AA384" s="344" t="s">
        <v>2564</v>
      </c>
      <c r="AB384" s="422"/>
      <c r="AC384" s="245">
        <v>9</v>
      </c>
      <c r="AD384" s="245" t="e">
        <v>#DIV/0!</v>
      </c>
      <c r="AE384" s="179"/>
      <c r="AF384" s="179" t="s">
        <v>2577</v>
      </c>
      <c r="AH384" s="159" t="b">
        <f t="shared" si="153"/>
        <v>1</v>
      </c>
      <c r="AI384" s="1" t="b">
        <f t="shared" si="154"/>
        <v>1</v>
      </c>
      <c r="AJ384" s="1" t="b">
        <f t="shared" si="155"/>
        <v>1</v>
      </c>
      <c r="AK384" s="1" t="b">
        <f t="shared" si="156"/>
        <v>1</v>
      </c>
      <c r="AL384" s="1" t="b">
        <f t="shared" si="157"/>
        <v>1</v>
      </c>
      <c r="AM384" s="1" t="b">
        <f t="shared" si="158"/>
        <v>1</v>
      </c>
      <c r="AN384" s="1" t="b">
        <f t="shared" si="159"/>
        <v>1</v>
      </c>
      <c r="AO384" s="1" t="e">
        <f t="shared" si="160"/>
        <v>#DIV/0!</v>
      </c>
      <c r="AP384" s="1" t="b">
        <f t="shared" si="161"/>
        <v>1</v>
      </c>
      <c r="AQ384" s="1" t="b">
        <f t="shared" si="162"/>
        <v>1</v>
      </c>
      <c r="AS384" s="316" t="s">
        <v>2217</v>
      </c>
      <c r="AT384" s="179" t="s">
        <v>117</v>
      </c>
      <c r="AU384" s="108" t="s">
        <v>2218</v>
      </c>
      <c r="AV384" s="1" t="s">
        <v>10</v>
      </c>
      <c r="AW384" s="344" t="s">
        <v>2564</v>
      </c>
      <c r="AX384" s="422"/>
      <c r="AY384" s="245">
        <v>9</v>
      </c>
      <c r="AZ384" s="245" t="e">
        <v>#DIV/0!</v>
      </c>
      <c r="BA384" s="179"/>
      <c r="BB384" s="179" t="s">
        <v>2577</v>
      </c>
    </row>
    <row r="385" spans="1:54" ht="15.75">
      <c r="A385" s="316" t="s">
        <v>1186</v>
      </c>
      <c r="B385" s="180" t="s">
        <v>125</v>
      </c>
      <c r="C385" s="180" t="s">
        <v>650</v>
      </c>
      <c r="D385" s="291" t="s">
        <v>10</v>
      </c>
      <c r="E385" s="344" t="s">
        <v>2564</v>
      </c>
      <c r="F385" s="422">
        <v>14281</v>
      </c>
      <c r="G385" s="245">
        <v>9</v>
      </c>
      <c r="H385" s="245" t="e">
        <v>#DIV/0!</v>
      </c>
      <c r="I385" s="179"/>
      <c r="J385" s="179" t="s">
        <v>2577</v>
      </c>
      <c r="K385" s="158">
        <v>385</v>
      </c>
      <c r="L385" s="1" t="b">
        <f t="shared" si="143"/>
        <v>1</v>
      </c>
      <c r="M385" s="1" t="b">
        <f t="shared" si="144"/>
        <v>1</v>
      </c>
      <c r="N385" s="1" t="b">
        <f t="shared" si="145"/>
        <v>1</v>
      </c>
      <c r="O385" s="1" t="b">
        <f t="shared" si="146"/>
        <v>1</v>
      </c>
      <c r="P385" s="1" t="b">
        <f t="shared" si="147"/>
        <v>1</v>
      </c>
      <c r="Q385" s="1" t="b">
        <f t="shared" si="148"/>
        <v>1</v>
      </c>
      <c r="R385" s="1" t="b">
        <f t="shared" si="149"/>
        <v>1</v>
      </c>
      <c r="S385" s="1" t="e">
        <f t="shared" si="150"/>
        <v>#DIV/0!</v>
      </c>
      <c r="T385" s="1" t="b">
        <f t="shared" si="151"/>
        <v>1</v>
      </c>
      <c r="U385" s="1" t="b">
        <f t="shared" si="152"/>
        <v>1</v>
      </c>
      <c r="W385" s="316" t="s">
        <v>1186</v>
      </c>
      <c r="X385" s="180" t="s">
        <v>125</v>
      </c>
      <c r="Y385" s="180" t="s">
        <v>650</v>
      </c>
      <c r="Z385" s="291" t="s">
        <v>10</v>
      </c>
      <c r="AA385" s="344" t="s">
        <v>2564</v>
      </c>
      <c r="AB385" s="422">
        <v>14281</v>
      </c>
      <c r="AC385" s="245">
        <v>9</v>
      </c>
      <c r="AD385" s="245" t="e">
        <v>#DIV/0!</v>
      </c>
      <c r="AE385" s="179"/>
      <c r="AF385" s="179" t="s">
        <v>2577</v>
      </c>
      <c r="AH385" s="159" t="b">
        <f t="shared" si="153"/>
        <v>1</v>
      </c>
      <c r="AI385" s="1" t="b">
        <f t="shared" si="154"/>
        <v>1</v>
      </c>
      <c r="AJ385" s="1" t="b">
        <f t="shared" si="155"/>
        <v>1</v>
      </c>
      <c r="AK385" s="1" t="b">
        <f t="shared" si="156"/>
        <v>1</v>
      </c>
      <c r="AL385" s="1" t="b">
        <f t="shared" si="157"/>
        <v>1</v>
      </c>
      <c r="AM385" s="1" t="b">
        <f t="shared" si="158"/>
        <v>1</v>
      </c>
      <c r="AN385" s="1" t="b">
        <f t="shared" si="159"/>
        <v>1</v>
      </c>
      <c r="AO385" s="1" t="e">
        <f t="shared" si="160"/>
        <v>#DIV/0!</v>
      </c>
      <c r="AP385" s="1" t="b">
        <f t="shared" si="161"/>
        <v>1</v>
      </c>
      <c r="AQ385" s="1" t="b">
        <f t="shared" si="162"/>
        <v>1</v>
      </c>
      <c r="AS385" s="316" t="s">
        <v>1186</v>
      </c>
      <c r="AT385" s="180" t="s">
        <v>125</v>
      </c>
      <c r="AU385" s="180" t="s">
        <v>650</v>
      </c>
      <c r="AV385" s="291" t="s">
        <v>10</v>
      </c>
      <c r="AW385" s="344" t="s">
        <v>2564</v>
      </c>
      <c r="AX385" s="422">
        <v>14281</v>
      </c>
      <c r="AY385" s="245">
        <v>9</v>
      </c>
      <c r="AZ385" s="245" t="e">
        <v>#DIV/0!</v>
      </c>
      <c r="BA385" s="179"/>
      <c r="BB385" s="179" t="s">
        <v>2577</v>
      </c>
    </row>
    <row r="386" spans="1:54" ht="15.75">
      <c r="A386" s="316" t="s">
        <v>127</v>
      </c>
      <c r="B386" s="180" t="s">
        <v>128</v>
      </c>
      <c r="C386" s="180" t="s">
        <v>129</v>
      </c>
      <c r="D386" s="291" t="s">
        <v>3</v>
      </c>
      <c r="E386" s="344" t="s">
        <v>2564</v>
      </c>
      <c r="F386" s="422">
        <v>13530</v>
      </c>
      <c r="G386" s="245">
        <v>9</v>
      </c>
      <c r="H386" s="245" t="e">
        <v>#DIV/0!</v>
      </c>
      <c r="I386" s="179" t="s">
        <v>1873</v>
      </c>
      <c r="J386" s="179" t="s">
        <v>2577</v>
      </c>
      <c r="K386" s="158">
        <v>386</v>
      </c>
      <c r="L386" s="1" t="b">
        <f t="shared" si="143"/>
        <v>1</v>
      </c>
      <c r="M386" s="1" t="b">
        <f t="shared" si="144"/>
        <v>1</v>
      </c>
      <c r="N386" s="1" t="b">
        <f t="shared" si="145"/>
        <v>1</v>
      </c>
      <c r="O386" s="1" t="b">
        <f t="shared" si="146"/>
        <v>1</v>
      </c>
      <c r="P386" s="1" t="b">
        <f t="shared" si="147"/>
        <v>1</v>
      </c>
      <c r="Q386" s="1" t="b">
        <f t="shared" si="148"/>
        <v>1</v>
      </c>
      <c r="R386" s="1" t="b">
        <f t="shared" si="149"/>
        <v>1</v>
      </c>
      <c r="S386" s="1" t="e">
        <f t="shared" si="150"/>
        <v>#DIV/0!</v>
      </c>
      <c r="T386" s="1" t="b">
        <f t="shared" si="151"/>
        <v>1</v>
      </c>
      <c r="U386" s="1" t="b">
        <f t="shared" si="152"/>
        <v>1</v>
      </c>
      <c r="W386" s="316" t="s">
        <v>127</v>
      </c>
      <c r="X386" s="180" t="s">
        <v>128</v>
      </c>
      <c r="Y386" s="180" t="s">
        <v>129</v>
      </c>
      <c r="Z386" s="291" t="s">
        <v>3</v>
      </c>
      <c r="AA386" s="344" t="s">
        <v>2564</v>
      </c>
      <c r="AB386" s="422">
        <v>13530</v>
      </c>
      <c r="AC386" s="245">
        <v>9</v>
      </c>
      <c r="AD386" s="245" t="e">
        <v>#DIV/0!</v>
      </c>
      <c r="AE386" s="179" t="s">
        <v>1873</v>
      </c>
      <c r="AF386" s="179" t="s">
        <v>2577</v>
      </c>
      <c r="AH386" s="159" t="b">
        <f t="shared" si="153"/>
        <v>1</v>
      </c>
      <c r="AI386" s="1" t="b">
        <f t="shared" si="154"/>
        <v>1</v>
      </c>
      <c r="AJ386" s="1" t="b">
        <f t="shared" si="155"/>
        <v>1</v>
      </c>
      <c r="AK386" s="1" t="b">
        <f t="shared" si="156"/>
        <v>1</v>
      </c>
      <c r="AL386" s="1" t="b">
        <f t="shared" si="157"/>
        <v>1</v>
      </c>
      <c r="AM386" s="1" t="b">
        <f t="shared" si="158"/>
        <v>1</v>
      </c>
      <c r="AN386" s="1" t="b">
        <f t="shared" si="159"/>
        <v>1</v>
      </c>
      <c r="AO386" s="1" t="e">
        <f t="shared" si="160"/>
        <v>#DIV/0!</v>
      </c>
      <c r="AP386" s="1" t="b">
        <f t="shared" si="161"/>
        <v>1</v>
      </c>
      <c r="AQ386" s="1" t="b">
        <f t="shared" si="162"/>
        <v>1</v>
      </c>
      <c r="AS386" s="316" t="s">
        <v>127</v>
      </c>
      <c r="AT386" s="180" t="s">
        <v>128</v>
      </c>
      <c r="AU386" s="180" t="s">
        <v>129</v>
      </c>
      <c r="AV386" s="291" t="s">
        <v>3</v>
      </c>
      <c r="AW386" s="344" t="s">
        <v>2564</v>
      </c>
      <c r="AX386" s="422">
        <v>13530</v>
      </c>
      <c r="AY386" s="245">
        <v>9</v>
      </c>
      <c r="AZ386" s="245" t="e">
        <v>#DIV/0!</v>
      </c>
      <c r="BA386" s="179" t="s">
        <v>1873</v>
      </c>
      <c r="BB386" s="179" t="s">
        <v>2577</v>
      </c>
    </row>
    <row r="387" spans="1:54" ht="15.75">
      <c r="A387" s="449" t="s">
        <v>130</v>
      </c>
      <c r="B387" s="182" t="s">
        <v>128</v>
      </c>
      <c r="C387" s="423" t="s">
        <v>131</v>
      </c>
      <c r="D387" s="408" t="s">
        <v>10</v>
      </c>
      <c r="E387" s="344" t="s">
        <v>2562</v>
      </c>
      <c r="F387" s="422">
        <v>15119</v>
      </c>
      <c r="G387" s="245">
        <v>9</v>
      </c>
      <c r="H387" s="245" t="e">
        <v>#DIV/0!</v>
      </c>
      <c r="I387" s="179" t="s">
        <v>2012</v>
      </c>
      <c r="J387" s="179" t="s">
        <v>2577</v>
      </c>
      <c r="K387" s="158">
        <v>387</v>
      </c>
      <c r="L387" s="1" t="b">
        <f t="shared" si="143"/>
        <v>1</v>
      </c>
      <c r="M387" s="1" t="b">
        <f t="shared" si="144"/>
        <v>1</v>
      </c>
      <c r="N387" s="1" t="b">
        <f t="shared" si="145"/>
        <v>1</v>
      </c>
      <c r="O387" s="1" t="b">
        <f t="shared" si="146"/>
        <v>1</v>
      </c>
      <c r="P387" s="1" t="b">
        <f t="shared" si="147"/>
        <v>1</v>
      </c>
      <c r="Q387" s="1" t="b">
        <f t="shared" si="148"/>
        <v>1</v>
      </c>
      <c r="R387" s="1" t="b">
        <f t="shared" si="149"/>
        <v>1</v>
      </c>
      <c r="S387" s="1" t="e">
        <f t="shared" si="150"/>
        <v>#DIV/0!</v>
      </c>
      <c r="T387" s="1" t="b">
        <f t="shared" si="151"/>
        <v>1</v>
      </c>
      <c r="U387" s="1" t="b">
        <f t="shared" si="152"/>
        <v>1</v>
      </c>
      <c r="W387" s="449" t="s">
        <v>130</v>
      </c>
      <c r="X387" s="182" t="s">
        <v>128</v>
      </c>
      <c r="Y387" s="423" t="s">
        <v>131</v>
      </c>
      <c r="Z387" s="408" t="s">
        <v>10</v>
      </c>
      <c r="AA387" s="344" t="s">
        <v>2562</v>
      </c>
      <c r="AB387" s="422">
        <v>15119</v>
      </c>
      <c r="AC387" s="245">
        <v>9</v>
      </c>
      <c r="AD387" s="245" t="e">
        <v>#DIV/0!</v>
      </c>
      <c r="AE387" s="179" t="s">
        <v>2012</v>
      </c>
      <c r="AF387" s="179" t="s">
        <v>2577</v>
      </c>
      <c r="AH387" s="159" t="b">
        <f t="shared" si="153"/>
        <v>1</v>
      </c>
      <c r="AI387" s="1" t="b">
        <f t="shared" si="154"/>
        <v>1</v>
      </c>
      <c r="AJ387" s="1" t="b">
        <f t="shared" si="155"/>
        <v>1</v>
      </c>
      <c r="AK387" s="1" t="b">
        <f t="shared" si="156"/>
        <v>1</v>
      </c>
      <c r="AL387" s="1" t="b">
        <f t="shared" si="157"/>
        <v>1</v>
      </c>
      <c r="AM387" s="1" t="b">
        <f t="shared" si="158"/>
        <v>1</v>
      </c>
      <c r="AN387" s="1" t="b">
        <f t="shared" si="159"/>
        <v>1</v>
      </c>
      <c r="AO387" s="1" t="e">
        <f t="shared" si="160"/>
        <v>#DIV/0!</v>
      </c>
      <c r="AP387" s="1" t="b">
        <f t="shared" si="161"/>
        <v>1</v>
      </c>
      <c r="AQ387" s="1" t="b">
        <f t="shared" si="162"/>
        <v>1</v>
      </c>
      <c r="AS387" s="449" t="s">
        <v>130</v>
      </c>
      <c r="AT387" s="182" t="s">
        <v>128</v>
      </c>
      <c r="AU387" s="423" t="s">
        <v>131</v>
      </c>
      <c r="AV387" s="408" t="s">
        <v>10</v>
      </c>
      <c r="AW387" s="344" t="s">
        <v>2562</v>
      </c>
      <c r="AX387" s="422">
        <v>15119</v>
      </c>
      <c r="AY387" s="245">
        <v>9</v>
      </c>
      <c r="AZ387" s="245" t="e">
        <v>#DIV/0!</v>
      </c>
      <c r="BA387" s="179" t="s">
        <v>2012</v>
      </c>
      <c r="BB387" s="179" t="s">
        <v>2577</v>
      </c>
    </row>
    <row r="388" spans="1:54" ht="15.75">
      <c r="A388" s="316" t="s">
        <v>1187</v>
      </c>
      <c r="B388" s="105" t="s">
        <v>133</v>
      </c>
      <c r="C388" s="105" t="s">
        <v>62</v>
      </c>
      <c r="D388" s="408" t="s">
        <v>3</v>
      </c>
      <c r="E388" s="344" t="s">
        <v>2564</v>
      </c>
      <c r="F388" s="422"/>
      <c r="G388" s="245">
        <v>9</v>
      </c>
      <c r="H388" s="245" t="e">
        <v>#DIV/0!</v>
      </c>
      <c r="I388" s="179"/>
      <c r="J388" s="179" t="s">
        <v>2577</v>
      </c>
      <c r="K388" s="158">
        <v>388</v>
      </c>
      <c r="L388" s="1" t="b">
        <f t="shared" si="143"/>
        <v>1</v>
      </c>
      <c r="M388" s="1" t="b">
        <f t="shared" si="144"/>
        <v>1</v>
      </c>
      <c r="N388" s="1" t="b">
        <f t="shared" si="145"/>
        <v>1</v>
      </c>
      <c r="O388" s="1" t="b">
        <f t="shared" si="146"/>
        <v>1</v>
      </c>
      <c r="P388" s="1" t="b">
        <f t="shared" si="147"/>
        <v>1</v>
      </c>
      <c r="Q388" s="1" t="b">
        <f t="shared" si="148"/>
        <v>1</v>
      </c>
      <c r="R388" s="1" t="b">
        <f t="shared" si="149"/>
        <v>1</v>
      </c>
      <c r="S388" s="1" t="e">
        <f t="shared" si="150"/>
        <v>#DIV/0!</v>
      </c>
      <c r="T388" s="1" t="b">
        <f t="shared" si="151"/>
        <v>1</v>
      </c>
      <c r="U388" s="1" t="b">
        <f t="shared" si="152"/>
        <v>1</v>
      </c>
      <c r="W388" s="316" t="s">
        <v>1187</v>
      </c>
      <c r="X388" s="105" t="s">
        <v>133</v>
      </c>
      <c r="Y388" s="105" t="s">
        <v>62</v>
      </c>
      <c r="Z388" s="408" t="s">
        <v>3</v>
      </c>
      <c r="AA388" s="344" t="s">
        <v>2564</v>
      </c>
      <c r="AB388" s="422"/>
      <c r="AC388" s="245">
        <v>9</v>
      </c>
      <c r="AD388" s="245" t="e">
        <v>#DIV/0!</v>
      </c>
      <c r="AE388" s="179"/>
      <c r="AF388" s="179" t="s">
        <v>2577</v>
      </c>
      <c r="AH388" s="159" t="b">
        <f t="shared" si="153"/>
        <v>1</v>
      </c>
      <c r="AI388" s="1" t="b">
        <f t="shared" si="154"/>
        <v>1</v>
      </c>
      <c r="AJ388" s="1" t="b">
        <f t="shared" si="155"/>
        <v>1</v>
      </c>
      <c r="AK388" s="1" t="b">
        <f t="shared" si="156"/>
        <v>1</v>
      </c>
      <c r="AL388" s="1" t="b">
        <f t="shared" si="157"/>
        <v>1</v>
      </c>
      <c r="AM388" s="1" t="b">
        <f t="shared" si="158"/>
        <v>1</v>
      </c>
      <c r="AN388" s="1" t="b">
        <f t="shared" si="159"/>
        <v>1</v>
      </c>
      <c r="AO388" s="1" t="e">
        <f t="shared" si="160"/>
        <v>#DIV/0!</v>
      </c>
      <c r="AP388" s="1" t="b">
        <f t="shared" si="161"/>
        <v>1</v>
      </c>
      <c r="AQ388" s="1" t="b">
        <f t="shared" si="162"/>
        <v>1</v>
      </c>
      <c r="AS388" s="316" t="s">
        <v>1187</v>
      </c>
      <c r="AT388" s="105" t="s">
        <v>133</v>
      </c>
      <c r="AU388" s="105" t="s">
        <v>62</v>
      </c>
      <c r="AV388" s="408" t="s">
        <v>3</v>
      </c>
      <c r="AW388" s="344" t="s">
        <v>2564</v>
      </c>
      <c r="AX388" s="422"/>
      <c r="AY388" s="245">
        <v>9</v>
      </c>
      <c r="AZ388" s="245" t="e">
        <v>#DIV/0!</v>
      </c>
      <c r="BA388" s="179"/>
      <c r="BB388" s="179" t="s">
        <v>2577</v>
      </c>
    </row>
    <row r="389" spans="1:54" ht="15">
      <c r="A389" s="316" t="s">
        <v>1188</v>
      </c>
      <c r="B389" s="106" t="s">
        <v>133</v>
      </c>
      <c r="C389" s="106" t="s">
        <v>1189</v>
      </c>
      <c r="D389" s="408" t="s">
        <v>10</v>
      </c>
      <c r="E389" s="14" t="s">
        <v>2562</v>
      </c>
      <c r="F389" s="422">
        <v>24902</v>
      </c>
      <c r="G389" s="245">
        <v>10</v>
      </c>
      <c r="H389" s="245" t="s">
        <v>1859</v>
      </c>
      <c r="I389" s="179" t="s">
        <v>2265</v>
      </c>
      <c r="J389" s="179" t="s">
        <v>2476</v>
      </c>
      <c r="K389" s="158">
        <v>389</v>
      </c>
      <c r="L389" s="1" t="b">
        <f t="shared" si="143"/>
        <v>1</v>
      </c>
      <c r="M389" s="1" t="b">
        <f t="shared" si="144"/>
        <v>1</v>
      </c>
      <c r="N389" s="1" t="b">
        <f t="shared" si="145"/>
        <v>1</v>
      </c>
      <c r="O389" s="1" t="b">
        <f t="shared" si="146"/>
        <v>1</v>
      </c>
      <c r="P389" s="1" t="b">
        <f t="shared" si="147"/>
        <v>1</v>
      </c>
      <c r="Q389" s="1" t="b">
        <f t="shared" si="148"/>
        <v>1</v>
      </c>
      <c r="R389" s="1" t="b">
        <f t="shared" si="149"/>
        <v>1</v>
      </c>
      <c r="S389" s="1" t="b">
        <f t="shared" si="150"/>
        <v>1</v>
      </c>
      <c r="T389" s="1" t="b">
        <f t="shared" si="151"/>
        <v>1</v>
      </c>
      <c r="U389" s="1" t="b">
        <f t="shared" si="152"/>
        <v>1</v>
      </c>
      <c r="W389" s="316" t="s">
        <v>1188</v>
      </c>
      <c r="X389" s="106" t="s">
        <v>133</v>
      </c>
      <c r="Y389" s="106" t="s">
        <v>1189</v>
      </c>
      <c r="Z389" s="408" t="s">
        <v>10</v>
      </c>
      <c r="AA389" s="14" t="s">
        <v>2562</v>
      </c>
      <c r="AB389" s="422">
        <v>24902</v>
      </c>
      <c r="AC389" s="245">
        <v>10</v>
      </c>
      <c r="AD389" s="245" t="s">
        <v>1859</v>
      </c>
      <c r="AE389" s="179" t="s">
        <v>2265</v>
      </c>
      <c r="AF389" s="179" t="s">
        <v>2476</v>
      </c>
      <c r="AH389" s="159" t="b">
        <f t="shared" si="153"/>
        <v>1</v>
      </c>
      <c r="AI389" s="1" t="b">
        <f t="shared" si="154"/>
        <v>1</v>
      </c>
      <c r="AJ389" s="1" t="b">
        <f t="shared" si="155"/>
        <v>1</v>
      </c>
      <c r="AK389" s="1" t="b">
        <f t="shared" si="156"/>
        <v>1</v>
      </c>
      <c r="AL389" s="1" t="b">
        <f t="shared" si="157"/>
        <v>1</v>
      </c>
      <c r="AM389" s="1" t="b">
        <f t="shared" si="158"/>
        <v>1</v>
      </c>
      <c r="AN389" s="1" t="b">
        <f t="shared" si="159"/>
        <v>1</v>
      </c>
      <c r="AO389" s="1" t="b">
        <f t="shared" si="160"/>
        <v>1</v>
      </c>
      <c r="AP389" s="1" t="b">
        <f t="shared" si="161"/>
        <v>1</v>
      </c>
      <c r="AQ389" s="1" t="b">
        <f t="shared" si="162"/>
        <v>1</v>
      </c>
      <c r="AS389" s="316" t="s">
        <v>1188</v>
      </c>
      <c r="AT389" s="106" t="s">
        <v>133</v>
      </c>
      <c r="AU389" s="106" t="s">
        <v>1189</v>
      </c>
      <c r="AV389" s="408" t="s">
        <v>10</v>
      </c>
      <c r="AW389" s="14" t="s">
        <v>2562</v>
      </c>
      <c r="AX389" s="422">
        <v>24902</v>
      </c>
      <c r="AY389" s="245">
        <v>10</v>
      </c>
      <c r="AZ389" s="245" t="s">
        <v>1859</v>
      </c>
      <c r="BA389" s="179" t="s">
        <v>2265</v>
      </c>
      <c r="BB389" s="179" t="s">
        <v>2476</v>
      </c>
    </row>
    <row r="390" spans="1:54" ht="15">
      <c r="A390" s="316" t="s">
        <v>1190</v>
      </c>
      <c r="B390" s="106" t="s">
        <v>1191</v>
      </c>
      <c r="C390" s="106" t="s">
        <v>1192</v>
      </c>
      <c r="D390" s="408" t="s">
        <v>3</v>
      </c>
      <c r="E390" s="14" t="s">
        <v>2564</v>
      </c>
      <c r="F390" s="422">
        <v>18720</v>
      </c>
      <c r="G390" s="245">
        <v>10</v>
      </c>
      <c r="H390" s="245" t="e">
        <v>#DIV/0!</v>
      </c>
      <c r="I390" s="179"/>
      <c r="J390" s="179" t="s">
        <v>2525</v>
      </c>
      <c r="K390" s="158">
        <v>390</v>
      </c>
      <c r="L390" s="1" t="b">
        <f t="shared" si="143"/>
        <v>1</v>
      </c>
      <c r="M390" s="1" t="b">
        <f t="shared" si="144"/>
        <v>1</v>
      </c>
      <c r="N390" s="1" t="b">
        <f t="shared" si="145"/>
        <v>1</v>
      </c>
      <c r="O390" s="1" t="b">
        <f t="shared" si="146"/>
        <v>1</v>
      </c>
      <c r="P390" s="1" t="b">
        <f t="shared" si="147"/>
        <v>1</v>
      </c>
      <c r="Q390" s="1" t="b">
        <f t="shared" si="148"/>
        <v>1</v>
      </c>
      <c r="R390" s="1" t="b">
        <f t="shared" si="149"/>
        <v>1</v>
      </c>
      <c r="S390" s="1" t="e">
        <f t="shared" si="150"/>
        <v>#DIV/0!</v>
      </c>
      <c r="T390" s="1" t="b">
        <f t="shared" si="151"/>
        <v>1</v>
      </c>
      <c r="U390" s="1" t="b">
        <f t="shared" si="152"/>
        <v>1</v>
      </c>
      <c r="W390" s="316" t="s">
        <v>1190</v>
      </c>
      <c r="X390" s="106" t="s">
        <v>1191</v>
      </c>
      <c r="Y390" s="106" t="s">
        <v>1192</v>
      </c>
      <c r="Z390" s="408" t="s">
        <v>3</v>
      </c>
      <c r="AA390" s="14" t="s">
        <v>2564</v>
      </c>
      <c r="AB390" s="422">
        <v>18720</v>
      </c>
      <c r="AC390" s="245">
        <v>10</v>
      </c>
      <c r="AD390" s="245" t="e">
        <v>#DIV/0!</v>
      </c>
      <c r="AE390" s="179"/>
      <c r="AF390" s="179" t="s">
        <v>2525</v>
      </c>
      <c r="AH390" s="159" t="b">
        <f t="shared" si="153"/>
        <v>1</v>
      </c>
      <c r="AI390" s="1" t="b">
        <f t="shared" si="154"/>
        <v>1</v>
      </c>
      <c r="AJ390" s="1" t="b">
        <f t="shared" si="155"/>
        <v>1</v>
      </c>
      <c r="AK390" s="1" t="b">
        <f t="shared" si="156"/>
        <v>1</v>
      </c>
      <c r="AL390" s="1" t="b">
        <f t="shared" si="157"/>
        <v>1</v>
      </c>
      <c r="AM390" s="1" t="b">
        <f t="shared" si="158"/>
        <v>1</v>
      </c>
      <c r="AN390" s="1" t="b">
        <f t="shared" si="159"/>
        <v>1</v>
      </c>
      <c r="AO390" s="1" t="e">
        <f t="shared" si="160"/>
        <v>#DIV/0!</v>
      </c>
      <c r="AP390" s="1" t="b">
        <f t="shared" si="161"/>
        <v>1</v>
      </c>
      <c r="AQ390" s="1" t="b">
        <f t="shared" si="162"/>
        <v>1</v>
      </c>
      <c r="AS390" s="316" t="s">
        <v>1190</v>
      </c>
      <c r="AT390" s="106" t="s">
        <v>1191</v>
      </c>
      <c r="AU390" s="106" t="s">
        <v>1192</v>
      </c>
      <c r="AV390" s="408" t="s">
        <v>3</v>
      </c>
      <c r="AW390" s="14" t="s">
        <v>2564</v>
      </c>
      <c r="AX390" s="422">
        <v>18720</v>
      </c>
      <c r="AY390" s="245">
        <v>10</v>
      </c>
      <c r="AZ390" s="245" t="e">
        <v>#DIV/0!</v>
      </c>
      <c r="BA390" s="179"/>
      <c r="BB390" s="179" t="s">
        <v>2525</v>
      </c>
    </row>
    <row r="391" spans="1:54" ht="15">
      <c r="A391" s="316" t="s">
        <v>1193</v>
      </c>
      <c r="B391" s="106" t="s">
        <v>139</v>
      </c>
      <c r="C391" s="106" t="s">
        <v>1194</v>
      </c>
      <c r="D391" s="408" t="s">
        <v>3</v>
      </c>
      <c r="E391" s="14" t="s">
        <v>2564</v>
      </c>
      <c r="F391" s="422"/>
      <c r="G391" s="245">
        <v>10</v>
      </c>
      <c r="H391" s="245" t="e">
        <v>#DIV/0!</v>
      </c>
      <c r="I391" s="179"/>
      <c r="J391" s="179" t="s">
        <v>2577</v>
      </c>
      <c r="K391" s="158">
        <v>391</v>
      </c>
      <c r="L391" s="1" t="b">
        <f t="shared" ref="L391:L454" si="163">A391=W391</f>
        <v>1</v>
      </c>
      <c r="M391" s="1" t="b">
        <f t="shared" ref="M391:M454" si="164">B391=X391</f>
        <v>1</v>
      </c>
      <c r="N391" s="1" t="b">
        <f t="shared" ref="N391:N454" si="165">C391=Y391</f>
        <v>1</v>
      </c>
      <c r="O391" s="1" t="b">
        <f t="shared" ref="O391:O454" si="166">D391=Z391</f>
        <v>1</v>
      </c>
      <c r="P391" s="1" t="b">
        <f t="shared" ref="P391:P454" si="167">E391=AA391</f>
        <v>1</v>
      </c>
      <c r="Q391" s="1" t="b">
        <f t="shared" ref="Q391:Q454" si="168">F391=AB391</f>
        <v>1</v>
      </c>
      <c r="R391" s="1" t="b">
        <f t="shared" ref="R391:R454" si="169">G391=AC391</f>
        <v>1</v>
      </c>
      <c r="S391" s="1" t="e">
        <f t="shared" ref="S391:S454" si="170">H391=AD391</f>
        <v>#DIV/0!</v>
      </c>
      <c r="T391" s="1" t="b">
        <f t="shared" ref="T391:T454" si="171">I391=AE391</f>
        <v>1</v>
      </c>
      <c r="U391" s="1" t="b">
        <f t="shared" ref="U391:U454" si="172">J391=AF391</f>
        <v>1</v>
      </c>
      <c r="W391" s="316" t="s">
        <v>1193</v>
      </c>
      <c r="X391" s="106" t="s">
        <v>139</v>
      </c>
      <c r="Y391" s="106" t="s">
        <v>1194</v>
      </c>
      <c r="Z391" s="408" t="s">
        <v>3</v>
      </c>
      <c r="AA391" s="14" t="s">
        <v>2564</v>
      </c>
      <c r="AB391" s="422"/>
      <c r="AC391" s="245">
        <v>10</v>
      </c>
      <c r="AD391" s="245" t="e">
        <v>#DIV/0!</v>
      </c>
      <c r="AE391" s="179"/>
      <c r="AF391" s="179" t="s">
        <v>2577</v>
      </c>
      <c r="AH391" s="159" t="b">
        <f t="shared" si="153"/>
        <v>1</v>
      </c>
      <c r="AI391" s="1" t="b">
        <f t="shared" si="154"/>
        <v>1</v>
      </c>
      <c r="AJ391" s="1" t="b">
        <f t="shared" si="155"/>
        <v>1</v>
      </c>
      <c r="AK391" s="1" t="b">
        <f t="shared" si="156"/>
        <v>1</v>
      </c>
      <c r="AL391" s="1" t="b">
        <f t="shared" si="157"/>
        <v>1</v>
      </c>
      <c r="AM391" s="1" t="b">
        <f t="shared" si="158"/>
        <v>1</v>
      </c>
      <c r="AN391" s="1" t="b">
        <f t="shared" si="159"/>
        <v>1</v>
      </c>
      <c r="AO391" s="1" t="e">
        <f t="shared" si="160"/>
        <v>#DIV/0!</v>
      </c>
      <c r="AP391" s="1" t="b">
        <f t="shared" si="161"/>
        <v>1</v>
      </c>
      <c r="AQ391" s="1" t="b">
        <f t="shared" si="162"/>
        <v>1</v>
      </c>
      <c r="AS391" s="316" t="s">
        <v>1193</v>
      </c>
      <c r="AT391" s="106" t="s">
        <v>139</v>
      </c>
      <c r="AU391" s="106" t="s">
        <v>1194</v>
      </c>
      <c r="AV391" s="408" t="s">
        <v>3</v>
      </c>
      <c r="AW391" s="14" t="s">
        <v>2564</v>
      </c>
      <c r="AX391" s="422"/>
      <c r="AY391" s="245">
        <v>10</v>
      </c>
      <c r="AZ391" s="245" t="e">
        <v>#DIV/0!</v>
      </c>
      <c r="BA391" s="179"/>
      <c r="BB391" s="179" t="s">
        <v>2577</v>
      </c>
    </row>
    <row r="392" spans="1:54" ht="15">
      <c r="A392" s="316" t="s">
        <v>1195</v>
      </c>
      <c r="B392" s="106" t="s">
        <v>106</v>
      </c>
      <c r="C392" s="106" t="s">
        <v>1196</v>
      </c>
      <c r="D392" s="408" t="s">
        <v>10</v>
      </c>
      <c r="E392" s="14" t="s">
        <v>2564</v>
      </c>
      <c r="F392" s="422">
        <v>16327</v>
      </c>
      <c r="G392" s="245">
        <v>10</v>
      </c>
      <c r="H392" s="245" t="e">
        <v>#DIV/0!</v>
      </c>
      <c r="I392" s="179"/>
      <c r="J392" s="179" t="s">
        <v>2525</v>
      </c>
      <c r="K392" s="158">
        <v>392</v>
      </c>
      <c r="L392" s="1" t="b">
        <f t="shared" si="163"/>
        <v>1</v>
      </c>
      <c r="M392" s="1" t="b">
        <f t="shared" si="164"/>
        <v>1</v>
      </c>
      <c r="N392" s="1" t="b">
        <f t="shared" si="165"/>
        <v>1</v>
      </c>
      <c r="O392" s="1" t="b">
        <f t="shared" si="166"/>
        <v>1</v>
      </c>
      <c r="P392" s="1" t="b">
        <f t="shared" si="167"/>
        <v>1</v>
      </c>
      <c r="Q392" s="1" t="b">
        <f t="shared" si="168"/>
        <v>1</v>
      </c>
      <c r="R392" s="1" t="b">
        <f t="shared" si="169"/>
        <v>1</v>
      </c>
      <c r="S392" s="1" t="e">
        <f t="shared" si="170"/>
        <v>#DIV/0!</v>
      </c>
      <c r="T392" s="1" t="b">
        <f t="shared" si="171"/>
        <v>1</v>
      </c>
      <c r="U392" s="1" t="b">
        <f t="shared" si="172"/>
        <v>1</v>
      </c>
      <c r="W392" s="316" t="s">
        <v>1195</v>
      </c>
      <c r="X392" s="106" t="s">
        <v>106</v>
      </c>
      <c r="Y392" s="106" t="s">
        <v>1196</v>
      </c>
      <c r="Z392" s="408" t="s">
        <v>10</v>
      </c>
      <c r="AA392" s="14" t="s">
        <v>2564</v>
      </c>
      <c r="AB392" s="422">
        <v>16327</v>
      </c>
      <c r="AC392" s="245">
        <v>10</v>
      </c>
      <c r="AD392" s="245" t="e">
        <v>#DIV/0!</v>
      </c>
      <c r="AE392" s="179"/>
      <c r="AF392" s="179" t="s">
        <v>2525</v>
      </c>
      <c r="AH392" s="159" t="b">
        <f t="shared" si="153"/>
        <v>1</v>
      </c>
      <c r="AI392" s="1" t="b">
        <f t="shared" si="154"/>
        <v>1</v>
      </c>
      <c r="AJ392" s="1" t="b">
        <f t="shared" si="155"/>
        <v>1</v>
      </c>
      <c r="AK392" s="1" t="b">
        <f t="shared" si="156"/>
        <v>1</v>
      </c>
      <c r="AL392" s="1" t="b">
        <f t="shared" si="157"/>
        <v>1</v>
      </c>
      <c r="AM392" s="1" t="b">
        <f t="shared" si="158"/>
        <v>1</v>
      </c>
      <c r="AN392" s="1" t="b">
        <f t="shared" si="159"/>
        <v>1</v>
      </c>
      <c r="AO392" s="1" t="e">
        <f t="shared" si="160"/>
        <v>#DIV/0!</v>
      </c>
      <c r="AP392" s="1" t="b">
        <f t="shared" si="161"/>
        <v>1</v>
      </c>
      <c r="AQ392" s="1" t="b">
        <f t="shared" si="162"/>
        <v>1</v>
      </c>
      <c r="AS392" s="316" t="s">
        <v>1195</v>
      </c>
      <c r="AT392" s="106" t="s">
        <v>106</v>
      </c>
      <c r="AU392" s="106" t="s">
        <v>1196</v>
      </c>
      <c r="AV392" s="408" t="s">
        <v>10</v>
      </c>
      <c r="AW392" s="14" t="s">
        <v>2564</v>
      </c>
      <c r="AX392" s="422">
        <v>16327</v>
      </c>
      <c r="AY392" s="245">
        <v>10</v>
      </c>
      <c r="AZ392" s="245" t="e">
        <v>#DIV/0!</v>
      </c>
      <c r="BA392" s="179"/>
      <c r="BB392" s="179" t="s">
        <v>2525</v>
      </c>
    </row>
    <row r="393" spans="1:54" ht="15.75">
      <c r="A393" s="316" t="s">
        <v>140</v>
      </c>
      <c r="B393" s="106" t="s">
        <v>141</v>
      </c>
      <c r="C393" s="106" t="s">
        <v>142</v>
      </c>
      <c r="D393" s="408" t="s">
        <v>3</v>
      </c>
      <c r="E393" s="344" t="s">
        <v>2564</v>
      </c>
      <c r="F393" s="422">
        <v>12418</v>
      </c>
      <c r="G393" s="245">
        <v>10</v>
      </c>
      <c r="H393" s="245" t="e">
        <v>#DIV/0!</v>
      </c>
      <c r="I393" s="179" t="s">
        <v>11</v>
      </c>
      <c r="J393" s="179" t="s">
        <v>2577</v>
      </c>
      <c r="K393" s="158">
        <v>393</v>
      </c>
      <c r="L393" s="1" t="b">
        <f t="shared" si="163"/>
        <v>1</v>
      </c>
      <c r="M393" s="1" t="b">
        <f t="shared" si="164"/>
        <v>1</v>
      </c>
      <c r="N393" s="1" t="b">
        <f t="shared" si="165"/>
        <v>1</v>
      </c>
      <c r="O393" s="1" t="b">
        <f t="shared" si="166"/>
        <v>1</v>
      </c>
      <c r="P393" s="1" t="b">
        <f t="shared" si="167"/>
        <v>1</v>
      </c>
      <c r="Q393" s="1" t="b">
        <f t="shared" si="168"/>
        <v>1</v>
      </c>
      <c r="R393" s="1" t="b">
        <f t="shared" si="169"/>
        <v>1</v>
      </c>
      <c r="S393" s="1" t="e">
        <f t="shared" si="170"/>
        <v>#DIV/0!</v>
      </c>
      <c r="T393" s="1" t="b">
        <f t="shared" si="171"/>
        <v>1</v>
      </c>
      <c r="U393" s="1" t="b">
        <f t="shared" si="172"/>
        <v>1</v>
      </c>
      <c r="W393" s="316" t="s">
        <v>140</v>
      </c>
      <c r="X393" s="106" t="s">
        <v>141</v>
      </c>
      <c r="Y393" s="106" t="s">
        <v>142</v>
      </c>
      <c r="Z393" s="408" t="s">
        <v>3</v>
      </c>
      <c r="AA393" s="344" t="s">
        <v>2564</v>
      </c>
      <c r="AB393" s="422">
        <v>12418</v>
      </c>
      <c r="AC393" s="245">
        <v>10</v>
      </c>
      <c r="AD393" s="245" t="e">
        <v>#DIV/0!</v>
      </c>
      <c r="AE393" s="179" t="s">
        <v>11</v>
      </c>
      <c r="AF393" s="179" t="s">
        <v>2577</v>
      </c>
      <c r="AH393" s="159" t="b">
        <f t="shared" ref="AH393:AH456" si="173">W393=AS393</f>
        <v>1</v>
      </c>
      <c r="AI393" s="1" t="b">
        <f t="shared" ref="AI393:AI456" si="174">X393=AT393</f>
        <v>1</v>
      </c>
      <c r="AJ393" s="1" t="b">
        <f t="shared" ref="AJ393:AJ456" si="175">Y393=AU393</f>
        <v>1</v>
      </c>
      <c r="AK393" s="1" t="b">
        <f t="shared" ref="AK393:AK456" si="176">Z393=AV393</f>
        <v>1</v>
      </c>
      <c r="AL393" s="1" t="b">
        <f t="shared" ref="AL393:AL456" si="177">AA393=AW393</f>
        <v>1</v>
      </c>
      <c r="AM393" s="1" t="b">
        <f t="shared" ref="AM393:AM456" si="178">AB393=AX393</f>
        <v>1</v>
      </c>
      <c r="AN393" s="1" t="b">
        <f t="shared" ref="AN393:AN456" si="179">AC393=AY393</f>
        <v>1</v>
      </c>
      <c r="AO393" s="1" t="e">
        <f t="shared" ref="AO393:AO456" si="180">AD393=AZ393</f>
        <v>#DIV/0!</v>
      </c>
      <c r="AP393" s="1" t="b">
        <f t="shared" ref="AP393:AP456" si="181">AE393=BA393</f>
        <v>1</v>
      </c>
      <c r="AQ393" s="1" t="b">
        <f t="shared" ref="AQ393:AQ456" si="182">AF393=BB393</f>
        <v>1</v>
      </c>
      <c r="AS393" s="316" t="s">
        <v>140</v>
      </c>
      <c r="AT393" s="106" t="s">
        <v>141</v>
      </c>
      <c r="AU393" s="106" t="s">
        <v>142</v>
      </c>
      <c r="AV393" s="408" t="s">
        <v>3</v>
      </c>
      <c r="AW393" s="344" t="s">
        <v>2564</v>
      </c>
      <c r="AX393" s="422">
        <v>12418</v>
      </c>
      <c r="AY393" s="245">
        <v>10</v>
      </c>
      <c r="AZ393" s="245" t="e">
        <v>#DIV/0!</v>
      </c>
      <c r="BA393" s="179" t="s">
        <v>11</v>
      </c>
      <c r="BB393" s="179" t="s">
        <v>2577</v>
      </c>
    </row>
    <row r="394" spans="1:54" ht="15">
      <c r="A394" s="316" t="s">
        <v>143</v>
      </c>
      <c r="B394" s="182" t="s">
        <v>141</v>
      </c>
      <c r="C394" s="182" t="s">
        <v>144</v>
      </c>
      <c r="D394" s="408" t="s">
        <v>10</v>
      </c>
      <c r="E394" s="14" t="s">
        <v>2564</v>
      </c>
      <c r="F394" s="422">
        <v>13959</v>
      </c>
      <c r="G394" s="245">
        <v>10</v>
      </c>
      <c r="H394" s="245" t="e">
        <v>#DIV/0!</v>
      </c>
      <c r="I394" s="179" t="s">
        <v>1816</v>
      </c>
      <c r="J394" s="179" t="s">
        <v>2577</v>
      </c>
      <c r="K394" s="158">
        <v>394</v>
      </c>
      <c r="L394" s="1" t="b">
        <f t="shared" si="163"/>
        <v>1</v>
      </c>
      <c r="M394" s="1" t="b">
        <f t="shared" si="164"/>
        <v>1</v>
      </c>
      <c r="N394" s="1" t="b">
        <f t="shared" si="165"/>
        <v>1</v>
      </c>
      <c r="O394" s="1" t="b">
        <f t="shared" si="166"/>
        <v>1</v>
      </c>
      <c r="P394" s="1" t="b">
        <f t="shared" si="167"/>
        <v>1</v>
      </c>
      <c r="Q394" s="1" t="b">
        <f t="shared" si="168"/>
        <v>1</v>
      </c>
      <c r="R394" s="1" t="b">
        <f t="shared" si="169"/>
        <v>1</v>
      </c>
      <c r="S394" s="1" t="e">
        <f t="shared" si="170"/>
        <v>#DIV/0!</v>
      </c>
      <c r="T394" s="1" t="b">
        <f t="shared" si="171"/>
        <v>1</v>
      </c>
      <c r="U394" s="1" t="b">
        <f t="shared" si="172"/>
        <v>1</v>
      </c>
      <c r="W394" s="316" t="s">
        <v>143</v>
      </c>
      <c r="X394" s="182" t="s">
        <v>141</v>
      </c>
      <c r="Y394" s="182" t="s">
        <v>144</v>
      </c>
      <c r="Z394" s="408" t="s">
        <v>10</v>
      </c>
      <c r="AA394" s="14" t="s">
        <v>2564</v>
      </c>
      <c r="AB394" s="422">
        <v>13959</v>
      </c>
      <c r="AC394" s="245">
        <v>10</v>
      </c>
      <c r="AD394" s="245" t="e">
        <v>#DIV/0!</v>
      </c>
      <c r="AE394" s="179" t="s">
        <v>1816</v>
      </c>
      <c r="AF394" s="179" t="s">
        <v>2577</v>
      </c>
      <c r="AH394" s="159" t="b">
        <f t="shared" si="173"/>
        <v>1</v>
      </c>
      <c r="AI394" s="1" t="b">
        <f t="shared" si="174"/>
        <v>1</v>
      </c>
      <c r="AJ394" s="1" t="b">
        <f t="shared" si="175"/>
        <v>1</v>
      </c>
      <c r="AK394" s="1" t="b">
        <f t="shared" si="176"/>
        <v>1</v>
      </c>
      <c r="AL394" s="1" t="b">
        <f t="shared" si="177"/>
        <v>1</v>
      </c>
      <c r="AM394" s="1" t="b">
        <f t="shared" si="178"/>
        <v>1</v>
      </c>
      <c r="AN394" s="1" t="b">
        <f t="shared" si="179"/>
        <v>1</v>
      </c>
      <c r="AO394" s="1" t="e">
        <f t="shared" si="180"/>
        <v>#DIV/0!</v>
      </c>
      <c r="AP394" s="1" t="b">
        <f t="shared" si="181"/>
        <v>1</v>
      </c>
      <c r="AQ394" s="1" t="b">
        <f t="shared" si="182"/>
        <v>1</v>
      </c>
      <c r="AS394" s="316" t="s">
        <v>143</v>
      </c>
      <c r="AT394" s="182" t="s">
        <v>141</v>
      </c>
      <c r="AU394" s="182" t="s">
        <v>144</v>
      </c>
      <c r="AV394" s="408" t="s">
        <v>10</v>
      </c>
      <c r="AW394" s="14" t="s">
        <v>2564</v>
      </c>
      <c r="AX394" s="422">
        <v>13959</v>
      </c>
      <c r="AY394" s="245">
        <v>10</v>
      </c>
      <c r="AZ394" s="245" t="e">
        <v>#DIV/0!</v>
      </c>
      <c r="BA394" s="179" t="s">
        <v>1816</v>
      </c>
      <c r="BB394" s="179" t="s">
        <v>2577</v>
      </c>
    </row>
    <row r="395" spans="1:54" ht="15">
      <c r="A395" s="316" t="s">
        <v>145</v>
      </c>
      <c r="B395" s="182" t="s">
        <v>146</v>
      </c>
      <c r="C395" s="182" t="s">
        <v>147</v>
      </c>
      <c r="D395" s="408" t="s">
        <v>3</v>
      </c>
      <c r="E395" s="14" t="s">
        <v>2564</v>
      </c>
      <c r="F395" s="422">
        <v>13986</v>
      </c>
      <c r="G395" s="245">
        <v>10</v>
      </c>
      <c r="H395" s="245" t="e">
        <v>#DIV/0!</v>
      </c>
      <c r="I395" s="179" t="s">
        <v>11</v>
      </c>
      <c r="J395" s="179" t="s">
        <v>2577</v>
      </c>
      <c r="K395" s="158">
        <v>395</v>
      </c>
      <c r="L395" s="1" t="b">
        <f t="shared" si="163"/>
        <v>1</v>
      </c>
      <c r="M395" s="1" t="b">
        <f t="shared" si="164"/>
        <v>1</v>
      </c>
      <c r="N395" s="1" t="b">
        <f t="shared" si="165"/>
        <v>1</v>
      </c>
      <c r="O395" s="1" t="b">
        <f t="shared" si="166"/>
        <v>1</v>
      </c>
      <c r="P395" s="1" t="b">
        <f t="shared" si="167"/>
        <v>1</v>
      </c>
      <c r="Q395" s="1" t="b">
        <f t="shared" si="168"/>
        <v>1</v>
      </c>
      <c r="R395" s="1" t="b">
        <f t="shared" si="169"/>
        <v>1</v>
      </c>
      <c r="S395" s="1" t="e">
        <f t="shared" si="170"/>
        <v>#DIV/0!</v>
      </c>
      <c r="T395" s="1" t="b">
        <f t="shared" si="171"/>
        <v>1</v>
      </c>
      <c r="U395" s="1" t="b">
        <f t="shared" si="172"/>
        <v>1</v>
      </c>
      <c r="W395" s="316" t="s">
        <v>145</v>
      </c>
      <c r="X395" s="182" t="s">
        <v>146</v>
      </c>
      <c r="Y395" s="182" t="s">
        <v>147</v>
      </c>
      <c r="Z395" s="408" t="s">
        <v>3</v>
      </c>
      <c r="AA395" s="14" t="s">
        <v>2564</v>
      </c>
      <c r="AB395" s="422">
        <v>13986</v>
      </c>
      <c r="AC395" s="245">
        <v>10</v>
      </c>
      <c r="AD395" s="245" t="e">
        <v>#DIV/0!</v>
      </c>
      <c r="AE395" s="179" t="s">
        <v>11</v>
      </c>
      <c r="AF395" s="179" t="s">
        <v>2577</v>
      </c>
      <c r="AH395" s="159" t="b">
        <f t="shared" si="173"/>
        <v>1</v>
      </c>
      <c r="AI395" s="1" t="b">
        <f t="shared" si="174"/>
        <v>1</v>
      </c>
      <c r="AJ395" s="1" t="b">
        <f t="shared" si="175"/>
        <v>1</v>
      </c>
      <c r="AK395" s="1" t="b">
        <f t="shared" si="176"/>
        <v>1</v>
      </c>
      <c r="AL395" s="1" t="b">
        <f t="shared" si="177"/>
        <v>1</v>
      </c>
      <c r="AM395" s="1" t="b">
        <f t="shared" si="178"/>
        <v>1</v>
      </c>
      <c r="AN395" s="1" t="b">
        <f t="shared" si="179"/>
        <v>1</v>
      </c>
      <c r="AO395" s="1" t="e">
        <f t="shared" si="180"/>
        <v>#DIV/0!</v>
      </c>
      <c r="AP395" s="1" t="b">
        <f t="shared" si="181"/>
        <v>1</v>
      </c>
      <c r="AQ395" s="1" t="b">
        <f t="shared" si="182"/>
        <v>1</v>
      </c>
      <c r="AS395" s="316" t="s">
        <v>145</v>
      </c>
      <c r="AT395" s="182" t="s">
        <v>146</v>
      </c>
      <c r="AU395" s="182" t="s">
        <v>147</v>
      </c>
      <c r="AV395" s="408" t="s">
        <v>3</v>
      </c>
      <c r="AW395" s="14" t="s">
        <v>2564</v>
      </c>
      <c r="AX395" s="422">
        <v>13986</v>
      </c>
      <c r="AY395" s="245">
        <v>10</v>
      </c>
      <c r="AZ395" s="245" t="e">
        <v>#DIV/0!</v>
      </c>
      <c r="BA395" s="179" t="s">
        <v>11</v>
      </c>
      <c r="BB395" s="179" t="s">
        <v>2577</v>
      </c>
    </row>
    <row r="396" spans="1:54" ht="15">
      <c r="A396" s="373" t="s">
        <v>1197</v>
      </c>
      <c r="B396" s="1" t="s">
        <v>146</v>
      </c>
      <c r="C396" s="1" t="s">
        <v>1198</v>
      </c>
      <c r="D396" s="409" t="s">
        <v>10</v>
      </c>
      <c r="E396" s="351" t="s">
        <v>2564</v>
      </c>
      <c r="F396" s="422"/>
      <c r="G396" s="245">
        <v>10</v>
      </c>
      <c r="H396" s="245" t="e">
        <v>#DIV/0!</v>
      </c>
      <c r="I396" s="179"/>
      <c r="J396" s="179" t="s">
        <v>2577</v>
      </c>
      <c r="K396" s="158">
        <v>396</v>
      </c>
      <c r="L396" s="1" t="b">
        <f t="shared" si="163"/>
        <v>1</v>
      </c>
      <c r="M396" s="1" t="b">
        <f t="shared" si="164"/>
        <v>1</v>
      </c>
      <c r="N396" s="1" t="b">
        <f t="shared" si="165"/>
        <v>1</v>
      </c>
      <c r="O396" s="1" t="b">
        <f t="shared" si="166"/>
        <v>1</v>
      </c>
      <c r="P396" s="1" t="b">
        <f t="shared" si="167"/>
        <v>1</v>
      </c>
      <c r="Q396" s="1" t="b">
        <f t="shared" si="168"/>
        <v>1</v>
      </c>
      <c r="R396" s="1" t="b">
        <f t="shared" si="169"/>
        <v>1</v>
      </c>
      <c r="S396" s="1" t="e">
        <f t="shared" si="170"/>
        <v>#DIV/0!</v>
      </c>
      <c r="T396" s="1" t="b">
        <f t="shared" si="171"/>
        <v>1</v>
      </c>
      <c r="U396" s="1" t="b">
        <f t="shared" si="172"/>
        <v>1</v>
      </c>
      <c r="W396" s="373" t="s">
        <v>1197</v>
      </c>
      <c r="X396" s="1" t="s">
        <v>146</v>
      </c>
      <c r="Y396" s="1" t="s">
        <v>1198</v>
      </c>
      <c r="Z396" s="409" t="s">
        <v>10</v>
      </c>
      <c r="AA396" s="351" t="s">
        <v>2564</v>
      </c>
      <c r="AB396" s="422"/>
      <c r="AC396" s="245">
        <v>10</v>
      </c>
      <c r="AD396" s="245" t="e">
        <v>#DIV/0!</v>
      </c>
      <c r="AE396" s="179"/>
      <c r="AF396" s="179" t="s">
        <v>2577</v>
      </c>
      <c r="AH396" s="159" t="b">
        <f t="shared" si="173"/>
        <v>1</v>
      </c>
      <c r="AI396" s="1" t="b">
        <f t="shared" si="174"/>
        <v>1</v>
      </c>
      <c r="AJ396" s="1" t="b">
        <f t="shared" si="175"/>
        <v>1</v>
      </c>
      <c r="AK396" s="1" t="b">
        <f t="shared" si="176"/>
        <v>1</v>
      </c>
      <c r="AL396" s="1" t="b">
        <f t="shared" si="177"/>
        <v>1</v>
      </c>
      <c r="AM396" s="1" t="b">
        <f t="shared" si="178"/>
        <v>1</v>
      </c>
      <c r="AN396" s="1" t="b">
        <f t="shared" si="179"/>
        <v>1</v>
      </c>
      <c r="AO396" s="1" t="e">
        <f t="shared" si="180"/>
        <v>#DIV/0!</v>
      </c>
      <c r="AP396" s="1" t="b">
        <f t="shared" si="181"/>
        <v>1</v>
      </c>
      <c r="AQ396" s="1" t="b">
        <f t="shared" si="182"/>
        <v>1</v>
      </c>
      <c r="AS396" s="373" t="s">
        <v>1197</v>
      </c>
      <c r="AT396" s="1" t="s">
        <v>146</v>
      </c>
      <c r="AU396" s="1" t="s">
        <v>1198</v>
      </c>
      <c r="AV396" s="409" t="s">
        <v>10</v>
      </c>
      <c r="AW396" s="351" t="s">
        <v>2564</v>
      </c>
      <c r="AX396" s="422"/>
      <c r="AY396" s="245">
        <v>10</v>
      </c>
      <c r="AZ396" s="245" t="e">
        <v>#DIV/0!</v>
      </c>
      <c r="BA396" s="179"/>
      <c r="BB396" s="179" t="s">
        <v>2577</v>
      </c>
    </row>
    <row r="397" spans="1:54" ht="15.75">
      <c r="A397" s="373" t="s">
        <v>148</v>
      </c>
      <c r="B397" s="179" t="s">
        <v>149</v>
      </c>
      <c r="C397" s="179" t="s">
        <v>150</v>
      </c>
      <c r="D397" s="409" t="s">
        <v>10</v>
      </c>
      <c r="E397" s="344" t="s">
        <v>2564</v>
      </c>
      <c r="F397" s="422">
        <v>12939</v>
      </c>
      <c r="G397" s="245">
        <v>10</v>
      </c>
      <c r="H397" s="245" t="e">
        <v>#DIV/0!</v>
      </c>
      <c r="I397" s="179" t="s">
        <v>1704</v>
      </c>
      <c r="J397" s="179" t="s">
        <v>2577</v>
      </c>
      <c r="K397" s="158">
        <v>397</v>
      </c>
      <c r="L397" s="1" t="b">
        <f t="shared" si="163"/>
        <v>1</v>
      </c>
      <c r="M397" s="1" t="b">
        <f t="shared" si="164"/>
        <v>1</v>
      </c>
      <c r="N397" s="1" t="b">
        <f t="shared" si="165"/>
        <v>1</v>
      </c>
      <c r="O397" s="1" t="b">
        <f t="shared" si="166"/>
        <v>1</v>
      </c>
      <c r="P397" s="1" t="b">
        <f t="shared" si="167"/>
        <v>1</v>
      </c>
      <c r="Q397" s="1" t="b">
        <f t="shared" si="168"/>
        <v>1</v>
      </c>
      <c r="R397" s="1" t="b">
        <f t="shared" si="169"/>
        <v>1</v>
      </c>
      <c r="S397" s="1" t="e">
        <f t="shared" si="170"/>
        <v>#DIV/0!</v>
      </c>
      <c r="T397" s="1" t="b">
        <f t="shared" si="171"/>
        <v>1</v>
      </c>
      <c r="U397" s="1" t="b">
        <f t="shared" si="172"/>
        <v>1</v>
      </c>
      <c r="W397" s="373" t="s">
        <v>148</v>
      </c>
      <c r="X397" s="179" t="s">
        <v>149</v>
      </c>
      <c r="Y397" s="179" t="s">
        <v>150</v>
      </c>
      <c r="Z397" s="409" t="s">
        <v>10</v>
      </c>
      <c r="AA397" s="344" t="s">
        <v>2564</v>
      </c>
      <c r="AB397" s="422">
        <v>12939</v>
      </c>
      <c r="AC397" s="245">
        <v>10</v>
      </c>
      <c r="AD397" s="245" t="e">
        <v>#DIV/0!</v>
      </c>
      <c r="AE397" s="179" t="s">
        <v>1704</v>
      </c>
      <c r="AF397" s="179" t="s">
        <v>2577</v>
      </c>
      <c r="AH397" s="159" t="b">
        <f t="shared" si="173"/>
        <v>1</v>
      </c>
      <c r="AI397" s="1" t="b">
        <f t="shared" si="174"/>
        <v>1</v>
      </c>
      <c r="AJ397" s="1" t="b">
        <f t="shared" si="175"/>
        <v>1</v>
      </c>
      <c r="AK397" s="1" t="b">
        <f t="shared" si="176"/>
        <v>1</v>
      </c>
      <c r="AL397" s="1" t="b">
        <f t="shared" si="177"/>
        <v>1</v>
      </c>
      <c r="AM397" s="1" t="b">
        <f t="shared" si="178"/>
        <v>1</v>
      </c>
      <c r="AN397" s="1" t="b">
        <f t="shared" si="179"/>
        <v>1</v>
      </c>
      <c r="AO397" s="1" t="e">
        <f t="shared" si="180"/>
        <v>#DIV/0!</v>
      </c>
      <c r="AP397" s="1" t="b">
        <f t="shared" si="181"/>
        <v>1</v>
      </c>
      <c r="AQ397" s="1" t="b">
        <f t="shared" si="182"/>
        <v>1</v>
      </c>
      <c r="AS397" s="373" t="s">
        <v>148</v>
      </c>
      <c r="AT397" s="179" t="s">
        <v>149</v>
      </c>
      <c r="AU397" s="179" t="s">
        <v>150</v>
      </c>
      <c r="AV397" s="409" t="s">
        <v>10</v>
      </c>
      <c r="AW397" s="344" t="s">
        <v>2564</v>
      </c>
      <c r="AX397" s="422">
        <v>12939</v>
      </c>
      <c r="AY397" s="245">
        <v>10</v>
      </c>
      <c r="AZ397" s="245" t="e">
        <v>#DIV/0!</v>
      </c>
      <c r="BA397" s="179" t="s">
        <v>1704</v>
      </c>
      <c r="BB397" s="179" t="s">
        <v>2577</v>
      </c>
    </row>
    <row r="398" spans="1:54" ht="15">
      <c r="A398" s="373" t="s">
        <v>1199</v>
      </c>
      <c r="B398" s="179" t="s">
        <v>1200</v>
      </c>
      <c r="C398" s="179" t="s">
        <v>1201</v>
      </c>
      <c r="D398" s="409" t="s">
        <v>3</v>
      </c>
      <c r="E398" s="351" t="s">
        <v>2565</v>
      </c>
      <c r="F398" s="422">
        <v>24298</v>
      </c>
      <c r="G398" s="245">
        <v>10</v>
      </c>
      <c r="H398" s="245" t="e">
        <v>#DIV/0!</v>
      </c>
      <c r="I398" s="179"/>
      <c r="J398" s="179" t="s">
        <v>2476</v>
      </c>
      <c r="K398" s="158">
        <v>398</v>
      </c>
      <c r="L398" s="1" t="b">
        <f t="shared" si="163"/>
        <v>1</v>
      </c>
      <c r="M398" s="1" t="b">
        <f t="shared" si="164"/>
        <v>1</v>
      </c>
      <c r="N398" s="1" t="b">
        <f t="shared" si="165"/>
        <v>1</v>
      </c>
      <c r="O398" s="1" t="b">
        <f t="shared" si="166"/>
        <v>1</v>
      </c>
      <c r="P398" s="1" t="b">
        <f t="shared" si="167"/>
        <v>1</v>
      </c>
      <c r="Q398" s="1" t="b">
        <f t="shared" si="168"/>
        <v>1</v>
      </c>
      <c r="R398" s="1" t="b">
        <f t="shared" si="169"/>
        <v>1</v>
      </c>
      <c r="S398" s="1" t="e">
        <f t="shared" si="170"/>
        <v>#DIV/0!</v>
      </c>
      <c r="T398" s="1" t="b">
        <f t="shared" si="171"/>
        <v>1</v>
      </c>
      <c r="U398" s="1" t="b">
        <f t="shared" si="172"/>
        <v>1</v>
      </c>
      <c r="W398" s="373" t="s">
        <v>1199</v>
      </c>
      <c r="X398" s="179" t="s">
        <v>1200</v>
      </c>
      <c r="Y398" s="179" t="s">
        <v>1201</v>
      </c>
      <c r="Z398" s="409" t="s">
        <v>3</v>
      </c>
      <c r="AA398" s="351" t="s">
        <v>2565</v>
      </c>
      <c r="AB398" s="422">
        <v>24298</v>
      </c>
      <c r="AC398" s="245">
        <v>10</v>
      </c>
      <c r="AD398" s="245" t="e">
        <v>#DIV/0!</v>
      </c>
      <c r="AE398" s="179"/>
      <c r="AF398" s="179" t="s">
        <v>2476</v>
      </c>
      <c r="AH398" s="159" t="b">
        <f t="shared" si="173"/>
        <v>1</v>
      </c>
      <c r="AI398" s="1" t="b">
        <f t="shared" si="174"/>
        <v>1</v>
      </c>
      <c r="AJ398" s="1" t="b">
        <f t="shared" si="175"/>
        <v>1</v>
      </c>
      <c r="AK398" s="1" t="b">
        <f t="shared" si="176"/>
        <v>1</v>
      </c>
      <c r="AL398" s="1" t="b">
        <f t="shared" si="177"/>
        <v>1</v>
      </c>
      <c r="AM398" s="1" t="b">
        <f t="shared" si="178"/>
        <v>1</v>
      </c>
      <c r="AN398" s="1" t="b">
        <f t="shared" si="179"/>
        <v>1</v>
      </c>
      <c r="AO398" s="1" t="e">
        <f t="shared" si="180"/>
        <v>#DIV/0!</v>
      </c>
      <c r="AP398" s="1" t="b">
        <f t="shared" si="181"/>
        <v>1</v>
      </c>
      <c r="AQ398" s="1" t="b">
        <f t="shared" si="182"/>
        <v>1</v>
      </c>
      <c r="AS398" s="373" t="s">
        <v>1199</v>
      </c>
      <c r="AT398" s="179" t="s">
        <v>1200</v>
      </c>
      <c r="AU398" s="179" t="s">
        <v>1201</v>
      </c>
      <c r="AV398" s="409" t="s">
        <v>3</v>
      </c>
      <c r="AW398" s="351" t="s">
        <v>2565</v>
      </c>
      <c r="AX398" s="422">
        <v>24298</v>
      </c>
      <c r="AY398" s="245">
        <v>10</v>
      </c>
      <c r="AZ398" s="245" t="e">
        <v>#DIV/0!</v>
      </c>
      <c r="BA398" s="179"/>
      <c r="BB398" s="179" t="s">
        <v>2476</v>
      </c>
    </row>
    <row r="399" spans="1:54" ht="15">
      <c r="A399" s="156" t="s">
        <v>151</v>
      </c>
      <c r="B399" s="179" t="s">
        <v>152</v>
      </c>
      <c r="C399" s="179" t="s">
        <v>153</v>
      </c>
      <c r="D399" s="424" t="s">
        <v>3</v>
      </c>
      <c r="E399" s="179" t="s">
        <v>2564</v>
      </c>
      <c r="F399" s="422">
        <v>13574</v>
      </c>
      <c r="G399" s="245">
        <v>10</v>
      </c>
      <c r="H399" s="245" t="e">
        <v>#DIV/0!</v>
      </c>
      <c r="I399" s="179" t="s">
        <v>11</v>
      </c>
      <c r="J399" s="179" t="s">
        <v>2577</v>
      </c>
      <c r="K399" s="158">
        <v>399</v>
      </c>
      <c r="L399" s="1" t="b">
        <f t="shared" si="163"/>
        <v>1</v>
      </c>
      <c r="M399" s="1" t="b">
        <f t="shared" si="164"/>
        <v>1</v>
      </c>
      <c r="N399" s="1" t="b">
        <f t="shared" si="165"/>
        <v>1</v>
      </c>
      <c r="O399" s="1" t="b">
        <f t="shared" si="166"/>
        <v>1</v>
      </c>
      <c r="P399" s="1" t="b">
        <f t="shared" si="167"/>
        <v>1</v>
      </c>
      <c r="Q399" s="1" t="b">
        <f t="shared" si="168"/>
        <v>1</v>
      </c>
      <c r="R399" s="1" t="b">
        <f t="shared" si="169"/>
        <v>1</v>
      </c>
      <c r="S399" s="1" t="e">
        <f t="shared" si="170"/>
        <v>#DIV/0!</v>
      </c>
      <c r="T399" s="1" t="b">
        <f t="shared" si="171"/>
        <v>1</v>
      </c>
      <c r="U399" s="1" t="b">
        <f t="shared" si="172"/>
        <v>1</v>
      </c>
      <c r="W399" s="156" t="s">
        <v>151</v>
      </c>
      <c r="X399" s="179" t="s">
        <v>152</v>
      </c>
      <c r="Y399" s="179" t="s">
        <v>153</v>
      </c>
      <c r="Z399" s="424" t="s">
        <v>3</v>
      </c>
      <c r="AA399" s="179" t="s">
        <v>2564</v>
      </c>
      <c r="AB399" s="422">
        <v>13574</v>
      </c>
      <c r="AC399" s="245">
        <v>10</v>
      </c>
      <c r="AD399" s="245" t="e">
        <v>#DIV/0!</v>
      </c>
      <c r="AE399" s="179" t="s">
        <v>11</v>
      </c>
      <c r="AF399" s="179" t="s">
        <v>2577</v>
      </c>
      <c r="AH399" s="159" t="b">
        <f t="shared" si="173"/>
        <v>1</v>
      </c>
      <c r="AI399" s="1" t="b">
        <f t="shared" si="174"/>
        <v>1</v>
      </c>
      <c r="AJ399" s="1" t="b">
        <f t="shared" si="175"/>
        <v>1</v>
      </c>
      <c r="AK399" s="1" t="b">
        <f t="shared" si="176"/>
        <v>1</v>
      </c>
      <c r="AL399" s="1" t="b">
        <f t="shared" si="177"/>
        <v>1</v>
      </c>
      <c r="AM399" s="1" t="b">
        <f t="shared" si="178"/>
        <v>1</v>
      </c>
      <c r="AN399" s="1" t="b">
        <f t="shared" si="179"/>
        <v>1</v>
      </c>
      <c r="AO399" s="1" t="e">
        <f t="shared" si="180"/>
        <v>#DIV/0!</v>
      </c>
      <c r="AP399" s="1" t="b">
        <f t="shared" si="181"/>
        <v>1</v>
      </c>
      <c r="AQ399" s="1" t="b">
        <f t="shared" si="182"/>
        <v>1</v>
      </c>
      <c r="AS399" s="156" t="s">
        <v>151</v>
      </c>
      <c r="AT399" s="179" t="s">
        <v>152</v>
      </c>
      <c r="AU399" s="179" t="s">
        <v>153</v>
      </c>
      <c r="AV399" s="424" t="s">
        <v>3</v>
      </c>
      <c r="AW399" s="179" t="s">
        <v>2564</v>
      </c>
      <c r="AX399" s="422">
        <v>13574</v>
      </c>
      <c r="AY399" s="245">
        <v>10</v>
      </c>
      <c r="AZ399" s="245" t="e">
        <v>#DIV/0!</v>
      </c>
      <c r="BA399" s="179" t="s">
        <v>11</v>
      </c>
      <c r="BB399" s="179" t="s">
        <v>2577</v>
      </c>
    </row>
    <row r="400" spans="1:54" ht="15">
      <c r="A400" s="316" t="s">
        <v>154</v>
      </c>
      <c r="B400" s="106" t="s">
        <v>155</v>
      </c>
      <c r="C400" s="106" t="s">
        <v>156</v>
      </c>
      <c r="D400" s="408" t="s">
        <v>3</v>
      </c>
      <c r="E400" s="14" t="s">
        <v>2564</v>
      </c>
      <c r="F400" s="422">
        <v>11940</v>
      </c>
      <c r="G400" s="245">
        <v>10</v>
      </c>
      <c r="H400" s="245" t="e">
        <v>#DIV/0!</v>
      </c>
      <c r="I400" s="179" t="s">
        <v>1816</v>
      </c>
      <c r="J400" s="179" t="s">
        <v>2577</v>
      </c>
      <c r="K400" s="158">
        <v>400</v>
      </c>
      <c r="L400" s="1" t="b">
        <f t="shared" si="163"/>
        <v>1</v>
      </c>
      <c r="M400" s="1" t="b">
        <f t="shared" si="164"/>
        <v>1</v>
      </c>
      <c r="N400" s="1" t="b">
        <f t="shared" si="165"/>
        <v>1</v>
      </c>
      <c r="O400" s="1" t="b">
        <f t="shared" si="166"/>
        <v>1</v>
      </c>
      <c r="P400" s="1" t="b">
        <f t="shared" si="167"/>
        <v>1</v>
      </c>
      <c r="Q400" s="1" t="b">
        <f t="shared" si="168"/>
        <v>1</v>
      </c>
      <c r="R400" s="1" t="b">
        <f t="shared" si="169"/>
        <v>1</v>
      </c>
      <c r="S400" s="1" t="e">
        <f t="shared" si="170"/>
        <v>#DIV/0!</v>
      </c>
      <c r="T400" s="1" t="b">
        <f t="shared" si="171"/>
        <v>1</v>
      </c>
      <c r="U400" s="1" t="b">
        <f t="shared" si="172"/>
        <v>1</v>
      </c>
      <c r="W400" s="316" t="s">
        <v>154</v>
      </c>
      <c r="X400" s="106" t="s">
        <v>155</v>
      </c>
      <c r="Y400" s="106" t="s">
        <v>156</v>
      </c>
      <c r="Z400" s="408" t="s">
        <v>3</v>
      </c>
      <c r="AA400" s="14" t="s">
        <v>2564</v>
      </c>
      <c r="AB400" s="422">
        <v>11940</v>
      </c>
      <c r="AC400" s="245">
        <v>10</v>
      </c>
      <c r="AD400" s="245" t="e">
        <v>#DIV/0!</v>
      </c>
      <c r="AE400" s="179" t="s">
        <v>1816</v>
      </c>
      <c r="AF400" s="179" t="s">
        <v>2577</v>
      </c>
      <c r="AH400" s="159" t="b">
        <f t="shared" si="173"/>
        <v>1</v>
      </c>
      <c r="AI400" s="1" t="b">
        <f t="shared" si="174"/>
        <v>1</v>
      </c>
      <c r="AJ400" s="1" t="b">
        <f t="shared" si="175"/>
        <v>1</v>
      </c>
      <c r="AK400" s="1" t="b">
        <f t="shared" si="176"/>
        <v>1</v>
      </c>
      <c r="AL400" s="1" t="b">
        <f t="shared" si="177"/>
        <v>1</v>
      </c>
      <c r="AM400" s="1" t="b">
        <f t="shared" si="178"/>
        <v>1</v>
      </c>
      <c r="AN400" s="1" t="b">
        <f t="shared" si="179"/>
        <v>1</v>
      </c>
      <c r="AO400" s="1" t="e">
        <f t="shared" si="180"/>
        <v>#DIV/0!</v>
      </c>
      <c r="AP400" s="1" t="b">
        <f t="shared" si="181"/>
        <v>1</v>
      </c>
      <c r="AQ400" s="1" t="b">
        <f t="shared" si="182"/>
        <v>1</v>
      </c>
      <c r="AS400" s="316" t="s">
        <v>154</v>
      </c>
      <c r="AT400" s="106" t="s">
        <v>155</v>
      </c>
      <c r="AU400" s="106" t="s">
        <v>156</v>
      </c>
      <c r="AV400" s="408" t="s">
        <v>3</v>
      </c>
      <c r="AW400" s="14" t="s">
        <v>2564</v>
      </c>
      <c r="AX400" s="422">
        <v>11940</v>
      </c>
      <c r="AY400" s="245">
        <v>10</v>
      </c>
      <c r="AZ400" s="245" t="e">
        <v>#DIV/0!</v>
      </c>
      <c r="BA400" s="179" t="s">
        <v>1816</v>
      </c>
      <c r="BB400" s="179" t="s">
        <v>2577</v>
      </c>
    </row>
    <row r="401" spans="1:54" ht="15">
      <c r="A401" s="316" t="s">
        <v>157</v>
      </c>
      <c r="B401" s="106" t="s">
        <v>158</v>
      </c>
      <c r="C401" s="106" t="s">
        <v>159</v>
      </c>
      <c r="D401" s="408" t="s">
        <v>3</v>
      </c>
      <c r="E401" s="14" t="s">
        <v>2564</v>
      </c>
      <c r="F401" s="422">
        <v>11471</v>
      </c>
      <c r="G401" s="245">
        <v>10</v>
      </c>
      <c r="H401" s="245" t="e">
        <v>#DIV/0!</v>
      </c>
      <c r="I401" s="179" t="s">
        <v>11</v>
      </c>
      <c r="J401" s="179" t="s">
        <v>2577</v>
      </c>
      <c r="K401" s="158">
        <v>401</v>
      </c>
      <c r="L401" s="1" t="b">
        <f t="shared" si="163"/>
        <v>1</v>
      </c>
      <c r="M401" s="1" t="b">
        <f t="shared" si="164"/>
        <v>1</v>
      </c>
      <c r="N401" s="1" t="b">
        <f t="shared" si="165"/>
        <v>1</v>
      </c>
      <c r="O401" s="1" t="b">
        <f t="shared" si="166"/>
        <v>1</v>
      </c>
      <c r="P401" s="1" t="b">
        <f t="shared" si="167"/>
        <v>1</v>
      </c>
      <c r="Q401" s="1" t="b">
        <f t="shared" si="168"/>
        <v>1</v>
      </c>
      <c r="R401" s="1" t="b">
        <f t="shared" si="169"/>
        <v>1</v>
      </c>
      <c r="S401" s="1" t="e">
        <f t="shared" si="170"/>
        <v>#DIV/0!</v>
      </c>
      <c r="T401" s="1" t="b">
        <f t="shared" si="171"/>
        <v>1</v>
      </c>
      <c r="U401" s="1" t="b">
        <f t="shared" si="172"/>
        <v>1</v>
      </c>
      <c r="W401" s="316" t="s">
        <v>157</v>
      </c>
      <c r="X401" s="106" t="s">
        <v>158</v>
      </c>
      <c r="Y401" s="106" t="s">
        <v>159</v>
      </c>
      <c r="Z401" s="408" t="s">
        <v>3</v>
      </c>
      <c r="AA401" s="14" t="s">
        <v>2564</v>
      </c>
      <c r="AB401" s="422">
        <v>11471</v>
      </c>
      <c r="AC401" s="245">
        <v>10</v>
      </c>
      <c r="AD401" s="245" t="e">
        <v>#DIV/0!</v>
      </c>
      <c r="AE401" s="179" t="s">
        <v>11</v>
      </c>
      <c r="AF401" s="179" t="s">
        <v>2577</v>
      </c>
      <c r="AH401" s="159" t="b">
        <f t="shared" si="173"/>
        <v>1</v>
      </c>
      <c r="AI401" s="1" t="b">
        <f t="shared" si="174"/>
        <v>1</v>
      </c>
      <c r="AJ401" s="1" t="b">
        <f t="shared" si="175"/>
        <v>1</v>
      </c>
      <c r="AK401" s="1" t="b">
        <f t="shared" si="176"/>
        <v>1</v>
      </c>
      <c r="AL401" s="1" t="b">
        <f t="shared" si="177"/>
        <v>1</v>
      </c>
      <c r="AM401" s="1" t="b">
        <f t="shared" si="178"/>
        <v>1</v>
      </c>
      <c r="AN401" s="1" t="b">
        <f t="shared" si="179"/>
        <v>1</v>
      </c>
      <c r="AO401" s="1" t="e">
        <f t="shared" si="180"/>
        <v>#DIV/0!</v>
      </c>
      <c r="AP401" s="1" t="b">
        <f t="shared" si="181"/>
        <v>1</v>
      </c>
      <c r="AQ401" s="1" t="b">
        <f t="shared" si="182"/>
        <v>1</v>
      </c>
      <c r="AS401" s="316" t="s">
        <v>157</v>
      </c>
      <c r="AT401" s="106" t="s">
        <v>158</v>
      </c>
      <c r="AU401" s="106" t="s">
        <v>159</v>
      </c>
      <c r="AV401" s="408" t="s">
        <v>3</v>
      </c>
      <c r="AW401" s="14" t="s">
        <v>2564</v>
      </c>
      <c r="AX401" s="422">
        <v>11471</v>
      </c>
      <c r="AY401" s="245">
        <v>10</v>
      </c>
      <c r="AZ401" s="245" t="e">
        <v>#DIV/0!</v>
      </c>
      <c r="BA401" s="179" t="s">
        <v>11</v>
      </c>
      <c r="BB401" s="179" t="s">
        <v>2577</v>
      </c>
    </row>
    <row r="402" spans="1:54" ht="15">
      <c r="A402" s="316" t="s">
        <v>160</v>
      </c>
      <c r="B402" s="106" t="s">
        <v>158</v>
      </c>
      <c r="C402" s="106" t="s">
        <v>161</v>
      </c>
      <c r="D402" s="408" t="s">
        <v>10</v>
      </c>
      <c r="E402" s="14" t="s">
        <v>2564</v>
      </c>
      <c r="F402" s="422">
        <v>13077</v>
      </c>
      <c r="G402" s="245">
        <v>10</v>
      </c>
      <c r="H402" s="245" t="e">
        <v>#DIV/0!</v>
      </c>
      <c r="I402" s="179" t="s">
        <v>252</v>
      </c>
      <c r="J402" s="179" t="s">
        <v>2577</v>
      </c>
      <c r="K402" s="158">
        <v>402</v>
      </c>
      <c r="L402" s="1" t="b">
        <f t="shared" si="163"/>
        <v>1</v>
      </c>
      <c r="M402" s="1" t="b">
        <f t="shared" si="164"/>
        <v>1</v>
      </c>
      <c r="N402" s="1" t="b">
        <f t="shared" si="165"/>
        <v>1</v>
      </c>
      <c r="O402" s="1" t="b">
        <f t="shared" si="166"/>
        <v>1</v>
      </c>
      <c r="P402" s="1" t="b">
        <f t="shared" si="167"/>
        <v>1</v>
      </c>
      <c r="Q402" s="1" t="b">
        <f t="shared" si="168"/>
        <v>1</v>
      </c>
      <c r="R402" s="1" t="b">
        <f t="shared" si="169"/>
        <v>1</v>
      </c>
      <c r="S402" s="1" t="e">
        <f t="shared" si="170"/>
        <v>#DIV/0!</v>
      </c>
      <c r="T402" s="1" t="b">
        <f t="shared" si="171"/>
        <v>1</v>
      </c>
      <c r="U402" s="1" t="b">
        <f t="shared" si="172"/>
        <v>1</v>
      </c>
      <c r="W402" s="316" t="s">
        <v>160</v>
      </c>
      <c r="X402" s="106" t="s">
        <v>158</v>
      </c>
      <c r="Y402" s="106" t="s">
        <v>161</v>
      </c>
      <c r="Z402" s="408" t="s">
        <v>10</v>
      </c>
      <c r="AA402" s="14" t="s">
        <v>2564</v>
      </c>
      <c r="AB402" s="422">
        <v>13077</v>
      </c>
      <c r="AC402" s="245">
        <v>10</v>
      </c>
      <c r="AD402" s="245" t="e">
        <v>#DIV/0!</v>
      </c>
      <c r="AE402" s="179" t="s">
        <v>252</v>
      </c>
      <c r="AF402" s="179" t="s">
        <v>2577</v>
      </c>
      <c r="AH402" s="159" t="b">
        <f t="shared" si="173"/>
        <v>1</v>
      </c>
      <c r="AI402" s="1" t="b">
        <f t="shared" si="174"/>
        <v>1</v>
      </c>
      <c r="AJ402" s="1" t="b">
        <f t="shared" si="175"/>
        <v>1</v>
      </c>
      <c r="AK402" s="1" t="b">
        <f t="shared" si="176"/>
        <v>1</v>
      </c>
      <c r="AL402" s="1" t="b">
        <f t="shared" si="177"/>
        <v>1</v>
      </c>
      <c r="AM402" s="1" t="b">
        <f t="shared" si="178"/>
        <v>1</v>
      </c>
      <c r="AN402" s="1" t="b">
        <f t="shared" si="179"/>
        <v>1</v>
      </c>
      <c r="AO402" s="1" t="e">
        <f t="shared" si="180"/>
        <v>#DIV/0!</v>
      </c>
      <c r="AP402" s="1" t="b">
        <f t="shared" si="181"/>
        <v>1</v>
      </c>
      <c r="AQ402" s="1" t="b">
        <f t="shared" si="182"/>
        <v>1</v>
      </c>
      <c r="AS402" s="316" t="s">
        <v>160</v>
      </c>
      <c r="AT402" s="106" t="s">
        <v>158</v>
      </c>
      <c r="AU402" s="106" t="s">
        <v>161</v>
      </c>
      <c r="AV402" s="408" t="s">
        <v>10</v>
      </c>
      <c r="AW402" s="14" t="s">
        <v>2564</v>
      </c>
      <c r="AX402" s="422">
        <v>13077</v>
      </c>
      <c r="AY402" s="245">
        <v>10</v>
      </c>
      <c r="AZ402" s="245" t="e">
        <v>#DIV/0!</v>
      </c>
      <c r="BA402" s="179" t="s">
        <v>252</v>
      </c>
      <c r="BB402" s="179" t="s">
        <v>2577</v>
      </c>
    </row>
    <row r="403" spans="1:54" ht="15">
      <c r="A403" s="316" t="s">
        <v>1202</v>
      </c>
      <c r="B403" s="106" t="s">
        <v>516</v>
      </c>
      <c r="C403" s="106" t="s">
        <v>526</v>
      </c>
      <c r="D403" s="408" t="s">
        <v>10</v>
      </c>
      <c r="E403" s="14" t="s">
        <v>2564</v>
      </c>
      <c r="F403" s="422"/>
      <c r="G403" s="245">
        <v>10</v>
      </c>
      <c r="H403" s="245" t="e">
        <v>#DIV/0!</v>
      </c>
      <c r="I403" s="179"/>
      <c r="J403" s="179" t="s">
        <v>2577</v>
      </c>
      <c r="K403" s="158">
        <v>403</v>
      </c>
      <c r="L403" s="1" t="b">
        <f t="shared" si="163"/>
        <v>1</v>
      </c>
      <c r="M403" s="1" t="b">
        <f t="shared" si="164"/>
        <v>1</v>
      </c>
      <c r="N403" s="1" t="b">
        <f t="shared" si="165"/>
        <v>1</v>
      </c>
      <c r="O403" s="1" t="b">
        <f t="shared" si="166"/>
        <v>1</v>
      </c>
      <c r="P403" s="1" t="b">
        <f t="shared" si="167"/>
        <v>1</v>
      </c>
      <c r="Q403" s="1" t="b">
        <f t="shared" si="168"/>
        <v>1</v>
      </c>
      <c r="R403" s="1" t="b">
        <f t="shared" si="169"/>
        <v>1</v>
      </c>
      <c r="S403" s="1" t="e">
        <f t="shared" si="170"/>
        <v>#DIV/0!</v>
      </c>
      <c r="T403" s="1" t="b">
        <f t="shared" si="171"/>
        <v>1</v>
      </c>
      <c r="U403" s="1" t="b">
        <f t="shared" si="172"/>
        <v>1</v>
      </c>
      <c r="W403" s="316" t="s">
        <v>1202</v>
      </c>
      <c r="X403" s="106" t="s">
        <v>516</v>
      </c>
      <c r="Y403" s="106" t="s">
        <v>526</v>
      </c>
      <c r="Z403" s="408" t="s">
        <v>10</v>
      </c>
      <c r="AA403" s="14" t="s">
        <v>2564</v>
      </c>
      <c r="AB403" s="422"/>
      <c r="AC403" s="245">
        <v>10</v>
      </c>
      <c r="AD403" s="245" t="e">
        <v>#DIV/0!</v>
      </c>
      <c r="AE403" s="179"/>
      <c r="AF403" s="179" t="s">
        <v>2577</v>
      </c>
      <c r="AH403" s="159" t="b">
        <f t="shared" si="173"/>
        <v>1</v>
      </c>
      <c r="AI403" s="1" t="b">
        <f t="shared" si="174"/>
        <v>1</v>
      </c>
      <c r="AJ403" s="1" t="b">
        <f t="shared" si="175"/>
        <v>1</v>
      </c>
      <c r="AK403" s="1" t="b">
        <f t="shared" si="176"/>
        <v>1</v>
      </c>
      <c r="AL403" s="1" t="b">
        <f t="shared" si="177"/>
        <v>1</v>
      </c>
      <c r="AM403" s="1" t="b">
        <f t="shared" si="178"/>
        <v>1</v>
      </c>
      <c r="AN403" s="1" t="b">
        <f t="shared" si="179"/>
        <v>1</v>
      </c>
      <c r="AO403" s="1" t="e">
        <f t="shared" si="180"/>
        <v>#DIV/0!</v>
      </c>
      <c r="AP403" s="1" t="b">
        <f t="shared" si="181"/>
        <v>1</v>
      </c>
      <c r="AQ403" s="1" t="b">
        <f t="shared" si="182"/>
        <v>1</v>
      </c>
      <c r="AS403" s="316" t="s">
        <v>1202</v>
      </c>
      <c r="AT403" s="106" t="s">
        <v>516</v>
      </c>
      <c r="AU403" s="106" t="s">
        <v>526</v>
      </c>
      <c r="AV403" s="408" t="s">
        <v>10</v>
      </c>
      <c r="AW403" s="14" t="s">
        <v>2564</v>
      </c>
      <c r="AX403" s="422"/>
      <c r="AY403" s="245">
        <v>10</v>
      </c>
      <c r="AZ403" s="245" t="e">
        <v>#DIV/0!</v>
      </c>
      <c r="BA403" s="179"/>
      <c r="BB403" s="179" t="s">
        <v>2577</v>
      </c>
    </row>
    <row r="404" spans="1:54" ht="15">
      <c r="A404" s="316" t="s">
        <v>1203</v>
      </c>
      <c r="B404" s="106" t="s">
        <v>516</v>
      </c>
      <c r="C404" s="106" t="s">
        <v>1204</v>
      </c>
      <c r="D404" s="408" t="s">
        <v>3</v>
      </c>
      <c r="E404" s="14" t="s">
        <v>2564</v>
      </c>
      <c r="F404" s="422"/>
      <c r="G404" s="245">
        <v>10</v>
      </c>
      <c r="H404" s="245" t="e">
        <v>#DIV/0!</v>
      </c>
      <c r="I404" s="179"/>
      <c r="J404" s="179" t="s">
        <v>2577</v>
      </c>
      <c r="K404" s="158">
        <v>404</v>
      </c>
      <c r="L404" s="1" t="b">
        <f t="shared" si="163"/>
        <v>1</v>
      </c>
      <c r="M404" s="1" t="b">
        <f t="shared" si="164"/>
        <v>1</v>
      </c>
      <c r="N404" s="1" t="b">
        <f t="shared" si="165"/>
        <v>1</v>
      </c>
      <c r="O404" s="1" t="b">
        <f t="shared" si="166"/>
        <v>1</v>
      </c>
      <c r="P404" s="1" t="b">
        <f t="shared" si="167"/>
        <v>1</v>
      </c>
      <c r="Q404" s="1" t="b">
        <f t="shared" si="168"/>
        <v>1</v>
      </c>
      <c r="R404" s="1" t="b">
        <f t="shared" si="169"/>
        <v>1</v>
      </c>
      <c r="S404" s="1" t="e">
        <f t="shared" si="170"/>
        <v>#DIV/0!</v>
      </c>
      <c r="T404" s="1" t="b">
        <f t="shared" si="171"/>
        <v>1</v>
      </c>
      <c r="U404" s="1" t="b">
        <f t="shared" si="172"/>
        <v>1</v>
      </c>
      <c r="W404" s="316" t="s">
        <v>1203</v>
      </c>
      <c r="X404" s="106" t="s">
        <v>516</v>
      </c>
      <c r="Y404" s="106" t="s">
        <v>1204</v>
      </c>
      <c r="Z404" s="408" t="s">
        <v>3</v>
      </c>
      <c r="AA404" s="14" t="s">
        <v>2564</v>
      </c>
      <c r="AB404" s="422"/>
      <c r="AC404" s="245">
        <v>10</v>
      </c>
      <c r="AD404" s="245" t="e">
        <v>#DIV/0!</v>
      </c>
      <c r="AE404" s="179"/>
      <c r="AF404" s="179" t="s">
        <v>2577</v>
      </c>
      <c r="AH404" s="159" t="b">
        <f t="shared" si="173"/>
        <v>1</v>
      </c>
      <c r="AI404" s="1" t="b">
        <f t="shared" si="174"/>
        <v>1</v>
      </c>
      <c r="AJ404" s="1" t="b">
        <f t="shared" si="175"/>
        <v>1</v>
      </c>
      <c r="AK404" s="1" t="b">
        <f t="shared" si="176"/>
        <v>1</v>
      </c>
      <c r="AL404" s="1" t="b">
        <f t="shared" si="177"/>
        <v>1</v>
      </c>
      <c r="AM404" s="1" t="b">
        <f t="shared" si="178"/>
        <v>1</v>
      </c>
      <c r="AN404" s="1" t="b">
        <f t="shared" si="179"/>
        <v>1</v>
      </c>
      <c r="AO404" s="1" t="e">
        <f t="shared" si="180"/>
        <v>#DIV/0!</v>
      </c>
      <c r="AP404" s="1" t="b">
        <f t="shared" si="181"/>
        <v>1</v>
      </c>
      <c r="AQ404" s="1" t="b">
        <f t="shared" si="182"/>
        <v>1</v>
      </c>
      <c r="AS404" s="316" t="s">
        <v>1203</v>
      </c>
      <c r="AT404" s="106" t="s">
        <v>516</v>
      </c>
      <c r="AU404" s="106" t="s">
        <v>1204</v>
      </c>
      <c r="AV404" s="408" t="s">
        <v>3</v>
      </c>
      <c r="AW404" s="14" t="s">
        <v>2564</v>
      </c>
      <c r="AX404" s="422"/>
      <c r="AY404" s="245">
        <v>10</v>
      </c>
      <c r="AZ404" s="245" t="e">
        <v>#DIV/0!</v>
      </c>
      <c r="BA404" s="179"/>
      <c r="BB404" s="179" t="s">
        <v>2577</v>
      </c>
    </row>
    <row r="405" spans="1:54" ht="15">
      <c r="A405" s="316" t="s">
        <v>1205</v>
      </c>
      <c r="B405" s="106" t="s">
        <v>163</v>
      </c>
      <c r="C405" s="106" t="s">
        <v>1206</v>
      </c>
      <c r="D405" s="408" t="s">
        <v>10</v>
      </c>
      <c r="E405" s="14" t="s">
        <v>2564</v>
      </c>
      <c r="F405" s="422"/>
      <c r="G405" s="245">
        <v>10</v>
      </c>
      <c r="H405" s="245" t="e">
        <v>#DIV/0!</v>
      </c>
      <c r="I405" s="179"/>
      <c r="J405" s="179" t="s">
        <v>2577</v>
      </c>
      <c r="K405" s="158">
        <v>405</v>
      </c>
      <c r="L405" s="1" t="b">
        <f t="shared" si="163"/>
        <v>1</v>
      </c>
      <c r="M405" s="1" t="b">
        <f t="shared" si="164"/>
        <v>1</v>
      </c>
      <c r="N405" s="1" t="b">
        <f t="shared" si="165"/>
        <v>1</v>
      </c>
      <c r="O405" s="1" t="b">
        <f t="shared" si="166"/>
        <v>1</v>
      </c>
      <c r="P405" s="1" t="b">
        <f t="shared" si="167"/>
        <v>1</v>
      </c>
      <c r="Q405" s="1" t="b">
        <f t="shared" si="168"/>
        <v>1</v>
      </c>
      <c r="R405" s="1" t="b">
        <f t="shared" si="169"/>
        <v>1</v>
      </c>
      <c r="S405" s="1" t="e">
        <f t="shared" si="170"/>
        <v>#DIV/0!</v>
      </c>
      <c r="T405" s="1" t="b">
        <f t="shared" si="171"/>
        <v>1</v>
      </c>
      <c r="U405" s="1" t="b">
        <f t="shared" si="172"/>
        <v>1</v>
      </c>
      <c r="W405" s="316" t="s">
        <v>1205</v>
      </c>
      <c r="X405" s="106" t="s">
        <v>163</v>
      </c>
      <c r="Y405" s="106" t="s">
        <v>1206</v>
      </c>
      <c r="Z405" s="408" t="s">
        <v>10</v>
      </c>
      <c r="AA405" s="14" t="s">
        <v>2564</v>
      </c>
      <c r="AB405" s="422"/>
      <c r="AC405" s="245">
        <v>10</v>
      </c>
      <c r="AD405" s="245" t="e">
        <v>#DIV/0!</v>
      </c>
      <c r="AE405" s="179"/>
      <c r="AF405" s="179" t="s">
        <v>2577</v>
      </c>
      <c r="AH405" s="159" t="b">
        <f t="shared" si="173"/>
        <v>1</v>
      </c>
      <c r="AI405" s="1" t="b">
        <f t="shared" si="174"/>
        <v>1</v>
      </c>
      <c r="AJ405" s="1" t="b">
        <f t="shared" si="175"/>
        <v>1</v>
      </c>
      <c r="AK405" s="1" t="b">
        <f t="shared" si="176"/>
        <v>1</v>
      </c>
      <c r="AL405" s="1" t="b">
        <f t="shared" si="177"/>
        <v>1</v>
      </c>
      <c r="AM405" s="1" t="b">
        <f t="shared" si="178"/>
        <v>1</v>
      </c>
      <c r="AN405" s="1" t="b">
        <f t="shared" si="179"/>
        <v>1</v>
      </c>
      <c r="AO405" s="1" t="e">
        <f t="shared" si="180"/>
        <v>#DIV/0!</v>
      </c>
      <c r="AP405" s="1" t="b">
        <f t="shared" si="181"/>
        <v>1</v>
      </c>
      <c r="AQ405" s="1" t="b">
        <f t="shared" si="182"/>
        <v>1</v>
      </c>
      <c r="AS405" s="316" t="s">
        <v>1205</v>
      </c>
      <c r="AT405" s="106" t="s">
        <v>163</v>
      </c>
      <c r="AU405" s="106" t="s">
        <v>1206</v>
      </c>
      <c r="AV405" s="408" t="s">
        <v>10</v>
      </c>
      <c r="AW405" s="14" t="s">
        <v>2564</v>
      </c>
      <c r="AX405" s="422"/>
      <c r="AY405" s="245">
        <v>10</v>
      </c>
      <c r="AZ405" s="245" t="e">
        <v>#DIV/0!</v>
      </c>
      <c r="BA405" s="179"/>
      <c r="BB405" s="179" t="s">
        <v>2577</v>
      </c>
    </row>
    <row r="406" spans="1:54" ht="15">
      <c r="A406" s="316" t="s">
        <v>1207</v>
      </c>
      <c r="B406" s="106" t="s">
        <v>1208</v>
      </c>
      <c r="C406" s="106" t="s">
        <v>1069</v>
      </c>
      <c r="D406" s="408" t="s">
        <v>3</v>
      </c>
      <c r="E406" s="14" t="s">
        <v>2564</v>
      </c>
      <c r="F406" s="422"/>
      <c r="G406" s="245">
        <v>10</v>
      </c>
      <c r="H406" s="245" t="e">
        <v>#DIV/0!</v>
      </c>
      <c r="I406" s="179"/>
      <c r="J406" s="179" t="s">
        <v>2577</v>
      </c>
      <c r="K406" s="158">
        <v>406</v>
      </c>
      <c r="L406" s="1" t="b">
        <f t="shared" si="163"/>
        <v>1</v>
      </c>
      <c r="M406" s="1" t="b">
        <f t="shared" si="164"/>
        <v>1</v>
      </c>
      <c r="N406" s="1" t="b">
        <f t="shared" si="165"/>
        <v>1</v>
      </c>
      <c r="O406" s="1" t="b">
        <f t="shared" si="166"/>
        <v>1</v>
      </c>
      <c r="P406" s="1" t="b">
        <f t="shared" si="167"/>
        <v>1</v>
      </c>
      <c r="Q406" s="1" t="b">
        <f t="shared" si="168"/>
        <v>1</v>
      </c>
      <c r="R406" s="1" t="b">
        <f t="shared" si="169"/>
        <v>1</v>
      </c>
      <c r="S406" s="1" t="e">
        <f t="shared" si="170"/>
        <v>#DIV/0!</v>
      </c>
      <c r="T406" s="1" t="b">
        <f t="shared" si="171"/>
        <v>1</v>
      </c>
      <c r="U406" s="1" t="b">
        <f t="shared" si="172"/>
        <v>1</v>
      </c>
      <c r="W406" s="316" t="s">
        <v>1207</v>
      </c>
      <c r="X406" s="106" t="s">
        <v>1208</v>
      </c>
      <c r="Y406" s="106" t="s">
        <v>1069</v>
      </c>
      <c r="Z406" s="408" t="s">
        <v>3</v>
      </c>
      <c r="AA406" s="14" t="s">
        <v>2564</v>
      </c>
      <c r="AB406" s="422"/>
      <c r="AC406" s="245">
        <v>10</v>
      </c>
      <c r="AD406" s="245" t="e">
        <v>#DIV/0!</v>
      </c>
      <c r="AE406" s="179"/>
      <c r="AF406" s="179" t="s">
        <v>2577</v>
      </c>
      <c r="AH406" s="159" t="b">
        <f t="shared" si="173"/>
        <v>1</v>
      </c>
      <c r="AI406" s="1" t="b">
        <f t="shared" si="174"/>
        <v>1</v>
      </c>
      <c r="AJ406" s="1" t="b">
        <f t="shared" si="175"/>
        <v>1</v>
      </c>
      <c r="AK406" s="1" t="b">
        <f t="shared" si="176"/>
        <v>1</v>
      </c>
      <c r="AL406" s="1" t="b">
        <f t="shared" si="177"/>
        <v>1</v>
      </c>
      <c r="AM406" s="1" t="b">
        <f t="shared" si="178"/>
        <v>1</v>
      </c>
      <c r="AN406" s="1" t="b">
        <f t="shared" si="179"/>
        <v>1</v>
      </c>
      <c r="AO406" s="1" t="e">
        <f t="shared" si="180"/>
        <v>#DIV/0!</v>
      </c>
      <c r="AP406" s="1" t="b">
        <f t="shared" si="181"/>
        <v>1</v>
      </c>
      <c r="AQ406" s="1" t="b">
        <f t="shared" si="182"/>
        <v>1</v>
      </c>
      <c r="AS406" s="316" t="s">
        <v>1207</v>
      </c>
      <c r="AT406" s="106" t="s">
        <v>1208</v>
      </c>
      <c r="AU406" s="106" t="s">
        <v>1069</v>
      </c>
      <c r="AV406" s="408" t="s">
        <v>3</v>
      </c>
      <c r="AW406" s="14" t="s">
        <v>2564</v>
      </c>
      <c r="AX406" s="422"/>
      <c r="AY406" s="245">
        <v>10</v>
      </c>
      <c r="AZ406" s="245" t="e">
        <v>#DIV/0!</v>
      </c>
      <c r="BA406" s="179"/>
      <c r="BB406" s="179" t="s">
        <v>2577</v>
      </c>
    </row>
    <row r="407" spans="1:54" ht="15">
      <c r="A407" s="316" t="s">
        <v>1209</v>
      </c>
      <c r="B407" s="106" t="s">
        <v>1210</v>
      </c>
      <c r="C407" s="106" t="s">
        <v>225</v>
      </c>
      <c r="D407" s="408" t="s">
        <v>3</v>
      </c>
      <c r="E407" s="14" t="s">
        <v>2564</v>
      </c>
      <c r="F407" s="422"/>
      <c r="G407" s="245">
        <v>10</v>
      </c>
      <c r="H407" s="245" t="e">
        <v>#DIV/0!</v>
      </c>
      <c r="I407" s="179"/>
      <c r="J407" s="179" t="s">
        <v>2577</v>
      </c>
      <c r="K407" s="158">
        <v>407</v>
      </c>
      <c r="L407" s="1" t="b">
        <f t="shared" si="163"/>
        <v>1</v>
      </c>
      <c r="M407" s="1" t="b">
        <f t="shared" si="164"/>
        <v>1</v>
      </c>
      <c r="N407" s="1" t="b">
        <f t="shared" si="165"/>
        <v>1</v>
      </c>
      <c r="O407" s="1" t="b">
        <f t="shared" si="166"/>
        <v>1</v>
      </c>
      <c r="P407" s="1" t="b">
        <f t="shared" si="167"/>
        <v>1</v>
      </c>
      <c r="Q407" s="1" t="b">
        <f t="shared" si="168"/>
        <v>1</v>
      </c>
      <c r="R407" s="1" t="b">
        <f t="shared" si="169"/>
        <v>1</v>
      </c>
      <c r="S407" s="1" t="e">
        <f t="shared" si="170"/>
        <v>#DIV/0!</v>
      </c>
      <c r="T407" s="1" t="b">
        <f t="shared" si="171"/>
        <v>1</v>
      </c>
      <c r="U407" s="1" t="b">
        <f t="shared" si="172"/>
        <v>1</v>
      </c>
      <c r="W407" s="316" t="s">
        <v>1209</v>
      </c>
      <c r="X407" s="106" t="s">
        <v>1210</v>
      </c>
      <c r="Y407" s="106" t="s">
        <v>225</v>
      </c>
      <c r="Z407" s="408" t="s">
        <v>3</v>
      </c>
      <c r="AA407" s="14" t="s">
        <v>2564</v>
      </c>
      <c r="AB407" s="422"/>
      <c r="AC407" s="245">
        <v>10</v>
      </c>
      <c r="AD407" s="245" t="e">
        <v>#DIV/0!</v>
      </c>
      <c r="AE407" s="179"/>
      <c r="AF407" s="179" t="s">
        <v>2577</v>
      </c>
      <c r="AH407" s="159" t="b">
        <f t="shared" si="173"/>
        <v>1</v>
      </c>
      <c r="AI407" s="1" t="b">
        <f t="shared" si="174"/>
        <v>1</v>
      </c>
      <c r="AJ407" s="1" t="b">
        <f t="shared" si="175"/>
        <v>1</v>
      </c>
      <c r="AK407" s="1" t="b">
        <f t="shared" si="176"/>
        <v>1</v>
      </c>
      <c r="AL407" s="1" t="b">
        <f t="shared" si="177"/>
        <v>1</v>
      </c>
      <c r="AM407" s="1" t="b">
        <f t="shared" si="178"/>
        <v>1</v>
      </c>
      <c r="AN407" s="1" t="b">
        <f t="shared" si="179"/>
        <v>1</v>
      </c>
      <c r="AO407" s="1" t="e">
        <f t="shared" si="180"/>
        <v>#DIV/0!</v>
      </c>
      <c r="AP407" s="1" t="b">
        <f t="shared" si="181"/>
        <v>1</v>
      </c>
      <c r="AQ407" s="1" t="b">
        <f t="shared" si="182"/>
        <v>1</v>
      </c>
      <c r="AS407" s="316" t="s">
        <v>1209</v>
      </c>
      <c r="AT407" s="106" t="s">
        <v>1210</v>
      </c>
      <c r="AU407" s="106" t="s">
        <v>225</v>
      </c>
      <c r="AV407" s="408" t="s">
        <v>3</v>
      </c>
      <c r="AW407" s="14" t="s">
        <v>2564</v>
      </c>
      <c r="AX407" s="422"/>
      <c r="AY407" s="245">
        <v>10</v>
      </c>
      <c r="AZ407" s="245" t="e">
        <v>#DIV/0!</v>
      </c>
      <c r="BA407" s="179"/>
      <c r="BB407" s="179" t="s">
        <v>2577</v>
      </c>
    </row>
    <row r="408" spans="1:54" ht="15">
      <c r="A408" s="316" t="s">
        <v>1211</v>
      </c>
      <c r="B408" s="106" t="s">
        <v>1210</v>
      </c>
      <c r="C408" s="106" t="s">
        <v>134</v>
      </c>
      <c r="D408" s="408" t="s">
        <v>10</v>
      </c>
      <c r="E408" s="14" t="s">
        <v>2564</v>
      </c>
      <c r="F408" s="422"/>
      <c r="G408" s="245">
        <v>10</v>
      </c>
      <c r="H408" s="245" t="e">
        <v>#DIV/0!</v>
      </c>
      <c r="I408" s="179"/>
      <c r="J408" s="179" t="s">
        <v>2577</v>
      </c>
      <c r="K408" s="158">
        <v>408</v>
      </c>
      <c r="L408" s="1" t="b">
        <f t="shared" si="163"/>
        <v>1</v>
      </c>
      <c r="M408" s="1" t="b">
        <f t="shared" si="164"/>
        <v>1</v>
      </c>
      <c r="N408" s="1" t="b">
        <f t="shared" si="165"/>
        <v>1</v>
      </c>
      <c r="O408" s="1" t="b">
        <f t="shared" si="166"/>
        <v>1</v>
      </c>
      <c r="P408" s="1" t="b">
        <f t="shared" si="167"/>
        <v>1</v>
      </c>
      <c r="Q408" s="1" t="b">
        <f t="shared" si="168"/>
        <v>1</v>
      </c>
      <c r="R408" s="1" t="b">
        <f t="shared" si="169"/>
        <v>1</v>
      </c>
      <c r="S408" s="1" t="e">
        <f t="shared" si="170"/>
        <v>#DIV/0!</v>
      </c>
      <c r="T408" s="1" t="b">
        <f t="shared" si="171"/>
        <v>1</v>
      </c>
      <c r="U408" s="1" t="b">
        <f t="shared" si="172"/>
        <v>1</v>
      </c>
      <c r="W408" s="316" t="s">
        <v>1211</v>
      </c>
      <c r="X408" s="106" t="s">
        <v>1210</v>
      </c>
      <c r="Y408" s="106" t="s">
        <v>134</v>
      </c>
      <c r="Z408" s="408" t="s">
        <v>10</v>
      </c>
      <c r="AA408" s="14" t="s">
        <v>2564</v>
      </c>
      <c r="AB408" s="422"/>
      <c r="AC408" s="245">
        <v>10</v>
      </c>
      <c r="AD408" s="245" t="e">
        <v>#DIV/0!</v>
      </c>
      <c r="AE408" s="179"/>
      <c r="AF408" s="179" t="s">
        <v>2577</v>
      </c>
      <c r="AH408" s="159" t="b">
        <f t="shared" si="173"/>
        <v>1</v>
      </c>
      <c r="AI408" s="1" t="b">
        <f t="shared" si="174"/>
        <v>1</v>
      </c>
      <c r="AJ408" s="1" t="b">
        <f t="shared" si="175"/>
        <v>1</v>
      </c>
      <c r="AK408" s="1" t="b">
        <f t="shared" si="176"/>
        <v>1</v>
      </c>
      <c r="AL408" s="1" t="b">
        <f t="shared" si="177"/>
        <v>1</v>
      </c>
      <c r="AM408" s="1" t="b">
        <f t="shared" si="178"/>
        <v>1</v>
      </c>
      <c r="AN408" s="1" t="b">
        <f t="shared" si="179"/>
        <v>1</v>
      </c>
      <c r="AO408" s="1" t="e">
        <f t="shared" si="180"/>
        <v>#DIV/0!</v>
      </c>
      <c r="AP408" s="1" t="b">
        <f t="shared" si="181"/>
        <v>1</v>
      </c>
      <c r="AQ408" s="1" t="b">
        <f t="shared" si="182"/>
        <v>1</v>
      </c>
      <c r="AS408" s="316" t="s">
        <v>1211</v>
      </c>
      <c r="AT408" s="106" t="s">
        <v>1210</v>
      </c>
      <c r="AU408" s="106" t="s">
        <v>134</v>
      </c>
      <c r="AV408" s="408" t="s">
        <v>10</v>
      </c>
      <c r="AW408" s="14" t="s">
        <v>2564</v>
      </c>
      <c r="AX408" s="422"/>
      <c r="AY408" s="245">
        <v>10</v>
      </c>
      <c r="AZ408" s="245" t="e">
        <v>#DIV/0!</v>
      </c>
      <c r="BA408" s="179"/>
      <c r="BB408" s="179" t="s">
        <v>2577</v>
      </c>
    </row>
    <row r="409" spans="1:54" ht="15">
      <c r="A409" s="316" t="s">
        <v>165</v>
      </c>
      <c r="B409" s="106" t="s">
        <v>166</v>
      </c>
      <c r="C409" s="106" t="s">
        <v>167</v>
      </c>
      <c r="D409" s="408" t="s">
        <v>3</v>
      </c>
      <c r="E409" s="14" t="s">
        <v>2564</v>
      </c>
      <c r="F409" s="422">
        <v>16837</v>
      </c>
      <c r="G409" s="245">
        <v>10</v>
      </c>
      <c r="H409" s="245" t="e">
        <v>#DIV/0!</v>
      </c>
      <c r="I409" s="179" t="s">
        <v>1704</v>
      </c>
      <c r="J409" s="179" t="s">
        <v>2525</v>
      </c>
      <c r="K409" s="158">
        <v>409</v>
      </c>
      <c r="L409" s="1" t="b">
        <f t="shared" si="163"/>
        <v>1</v>
      </c>
      <c r="M409" s="1" t="b">
        <f t="shared" si="164"/>
        <v>1</v>
      </c>
      <c r="N409" s="1" t="b">
        <f t="shared" si="165"/>
        <v>1</v>
      </c>
      <c r="O409" s="1" t="b">
        <f t="shared" si="166"/>
        <v>1</v>
      </c>
      <c r="P409" s="1" t="b">
        <f t="shared" si="167"/>
        <v>1</v>
      </c>
      <c r="Q409" s="1" t="b">
        <f t="shared" si="168"/>
        <v>1</v>
      </c>
      <c r="R409" s="1" t="b">
        <f t="shared" si="169"/>
        <v>1</v>
      </c>
      <c r="S409" s="1" t="e">
        <f t="shared" si="170"/>
        <v>#DIV/0!</v>
      </c>
      <c r="T409" s="1" t="b">
        <f t="shared" si="171"/>
        <v>1</v>
      </c>
      <c r="U409" s="1" t="b">
        <f t="shared" si="172"/>
        <v>1</v>
      </c>
      <c r="W409" s="316" t="s">
        <v>165</v>
      </c>
      <c r="X409" s="106" t="s">
        <v>166</v>
      </c>
      <c r="Y409" s="106" t="s">
        <v>167</v>
      </c>
      <c r="Z409" s="408" t="s">
        <v>3</v>
      </c>
      <c r="AA409" s="14" t="s">
        <v>2564</v>
      </c>
      <c r="AB409" s="422">
        <v>16837</v>
      </c>
      <c r="AC409" s="245">
        <v>10</v>
      </c>
      <c r="AD409" s="245" t="e">
        <v>#DIV/0!</v>
      </c>
      <c r="AE409" s="179" t="s">
        <v>1704</v>
      </c>
      <c r="AF409" s="179" t="s">
        <v>2525</v>
      </c>
      <c r="AH409" s="159" t="b">
        <f t="shared" si="173"/>
        <v>1</v>
      </c>
      <c r="AI409" s="1" t="b">
        <f t="shared" si="174"/>
        <v>1</v>
      </c>
      <c r="AJ409" s="1" t="b">
        <f t="shared" si="175"/>
        <v>1</v>
      </c>
      <c r="AK409" s="1" t="b">
        <f t="shared" si="176"/>
        <v>1</v>
      </c>
      <c r="AL409" s="1" t="b">
        <f t="shared" si="177"/>
        <v>1</v>
      </c>
      <c r="AM409" s="1" t="b">
        <f t="shared" si="178"/>
        <v>1</v>
      </c>
      <c r="AN409" s="1" t="b">
        <f t="shared" si="179"/>
        <v>1</v>
      </c>
      <c r="AO409" s="1" t="e">
        <f t="shared" si="180"/>
        <v>#DIV/0!</v>
      </c>
      <c r="AP409" s="1" t="b">
        <f t="shared" si="181"/>
        <v>1</v>
      </c>
      <c r="AQ409" s="1" t="b">
        <f t="shared" si="182"/>
        <v>1</v>
      </c>
      <c r="AS409" s="316" t="s">
        <v>165</v>
      </c>
      <c r="AT409" s="106" t="s">
        <v>166</v>
      </c>
      <c r="AU409" s="106" t="s">
        <v>167</v>
      </c>
      <c r="AV409" s="408" t="s">
        <v>3</v>
      </c>
      <c r="AW409" s="14" t="s">
        <v>2564</v>
      </c>
      <c r="AX409" s="422">
        <v>16837</v>
      </c>
      <c r="AY409" s="245">
        <v>10</v>
      </c>
      <c r="AZ409" s="245" t="e">
        <v>#DIV/0!</v>
      </c>
      <c r="BA409" s="179" t="s">
        <v>1704</v>
      </c>
      <c r="BB409" s="179" t="s">
        <v>2525</v>
      </c>
    </row>
    <row r="410" spans="1:54" ht="15">
      <c r="A410" s="316" t="s">
        <v>1212</v>
      </c>
      <c r="B410" s="106" t="s">
        <v>166</v>
      </c>
      <c r="C410" s="106" t="s">
        <v>531</v>
      </c>
      <c r="D410" s="291" t="s">
        <v>10</v>
      </c>
      <c r="E410" s="14" t="s">
        <v>2564</v>
      </c>
      <c r="F410" s="422"/>
      <c r="G410" s="245">
        <v>10</v>
      </c>
      <c r="H410" s="245" t="e">
        <v>#DIV/0!</v>
      </c>
      <c r="I410" s="179"/>
      <c r="J410" s="179" t="s">
        <v>2577</v>
      </c>
      <c r="K410" s="158">
        <v>410</v>
      </c>
      <c r="L410" s="1" t="b">
        <f t="shared" si="163"/>
        <v>1</v>
      </c>
      <c r="M410" s="1" t="b">
        <f t="shared" si="164"/>
        <v>1</v>
      </c>
      <c r="N410" s="1" t="b">
        <f t="shared" si="165"/>
        <v>1</v>
      </c>
      <c r="O410" s="1" t="b">
        <f t="shared" si="166"/>
        <v>1</v>
      </c>
      <c r="P410" s="1" t="b">
        <f t="shared" si="167"/>
        <v>1</v>
      </c>
      <c r="Q410" s="1" t="b">
        <f t="shared" si="168"/>
        <v>1</v>
      </c>
      <c r="R410" s="1" t="b">
        <f t="shared" si="169"/>
        <v>1</v>
      </c>
      <c r="S410" s="1" t="e">
        <f t="shared" si="170"/>
        <v>#DIV/0!</v>
      </c>
      <c r="T410" s="1" t="b">
        <f t="shared" si="171"/>
        <v>1</v>
      </c>
      <c r="U410" s="1" t="b">
        <f t="shared" si="172"/>
        <v>1</v>
      </c>
      <c r="W410" s="316" t="s">
        <v>1212</v>
      </c>
      <c r="X410" s="106" t="s">
        <v>166</v>
      </c>
      <c r="Y410" s="106" t="s">
        <v>531</v>
      </c>
      <c r="Z410" s="291" t="s">
        <v>10</v>
      </c>
      <c r="AA410" s="14" t="s">
        <v>2564</v>
      </c>
      <c r="AB410" s="422"/>
      <c r="AC410" s="245">
        <v>10</v>
      </c>
      <c r="AD410" s="245" t="e">
        <v>#DIV/0!</v>
      </c>
      <c r="AE410" s="179"/>
      <c r="AF410" s="179" t="s">
        <v>2577</v>
      </c>
      <c r="AH410" s="159" t="b">
        <f t="shared" si="173"/>
        <v>1</v>
      </c>
      <c r="AI410" s="1" t="b">
        <f t="shared" si="174"/>
        <v>1</v>
      </c>
      <c r="AJ410" s="1" t="b">
        <f t="shared" si="175"/>
        <v>1</v>
      </c>
      <c r="AK410" s="1" t="b">
        <f t="shared" si="176"/>
        <v>1</v>
      </c>
      <c r="AL410" s="1" t="b">
        <f t="shared" si="177"/>
        <v>1</v>
      </c>
      <c r="AM410" s="1" t="b">
        <f t="shared" si="178"/>
        <v>1</v>
      </c>
      <c r="AN410" s="1" t="b">
        <f t="shared" si="179"/>
        <v>1</v>
      </c>
      <c r="AO410" s="1" t="e">
        <f t="shared" si="180"/>
        <v>#DIV/0!</v>
      </c>
      <c r="AP410" s="1" t="b">
        <f t="shared" si="181"/>
        <v>1</v>
      </c>
      <c r="AQ410" s="1" t="b">
        <f t="shared" si="182"/>
        <v>1</v>
      </c>
      <c r="AS410" s="316" t="s">
        <v>1212</v>
      </c>
      <c r="AT410" s="106" t="s">
        <v>166</v>
      </c>
      <c r="AU410" s="106" t="s">
        <v>531</v>
      </c>
      <c r="AV410" s="291" t="s">
        <v>10</v>
      </c>
      <c r="AW410" s="14" t="s">
        <v>2564</v>
      </c>
      <c r="AX410" s="422"/>
      <c r="AY410" s="245">
        <v>10</v>
      </c>
      <c r="AZ410" s="245" t="e">
        <v>#DIV/0!</v>
      </c>
      <c r="BA410" s="179"/>
      <c r="BB410" s="179" t="s">
        <v>2577</v>
      </c>
    </row>
    <row r="411" spans="1:54" ht="15">
      <c r="A411" s="316" t="s">
        <v>168</v>
      </c>
      <c r="B411" s="106" t="s">
        <v>169</v>
      </c>
      <c r="C411" s="106" t="s">
        <v>170</v>
      </c>
      <c r="D411" s="408" t="s">
        <v>3</v>
      </c>
      <c r="E411" s="14" t="s">
        <v>2564</v>
      </c>
      <c r="F411" s="422">
        <v>12560</v>
      </c>
      <c r="G411" s="245">
        <v>10</v>
      </c>
      <c r="H411" s="245" t="e">
        <v>#DIV/0!</v>
      </c>
      <c r="I411" s="179" t="s">
        <v>252</v>
      </c>
      <c r="J411" s="179" t="s">
        <v>2577</v>
      </c>
      <c r="K411" s="158">
        <v>411</v>
      </c>
      <c r="L411" s="1" t="b">
        <f t="shared" si="163"/>
        <v>1</v>
      </c>
      <c r="M411" s="1" t="b">
        <f t="shared" si="164"/>
        <v>1</v>
      </c>
      <c r="N411" s="1" t="b">
        <f t="shared" si="165"/>
        <v>1</v>
      </c>
      <c r="O411" s="1" t="b">
        <f t="shared" si="166"/>
        <v>1</v>
      </c>
      <c r="P411" s="1" t="b">
        <f t="shared" si="167"/>
        <v>1</v>
      </c>
      <c r="Q411" s="1" t="b">
        <f t="shared" si="168"/>
        <v>1</v>
      </c>
      <c r="R411" s="1" t="b">
        <f t="shared" si="169"/>
        <v>1</v>
      </c>
      <c r="S411" s="1" t="e">
        <f t="shared" si="170"/>
        <v>#DIV/0!</v>
      </c>
      <c r="T411" s="1" t="b">
        <f t="shared" si="171"/>
        <v>1</v>
      </c>
      <c r="U411" s="1" t="b">
        <f t="shared" si="172"/>
        <v>1</v>
      </c>
      <c r="W411" s="316" t="s">
        <v>168</v>
      </c>
      <c r="X411" s="106" t="s">
        <v>169</v>
      </c>
      <c r="Y411" s="106" t="s">
        <v>170</v>
      </c>
      <c r="Z411" s="408" t="s">
        <v>3</v>
      </c>
      <c r="AA411" s="14" t="s">
        <v>2564</v>
      </c>
      <c r="AB411" s="422">
        <v>12560</v>
      </c>
      <c r="AC411" s="245">
        <v>10</v>
      </c>
      <c r="AD411" s="245" t="e">
        <v>#DIV/0!</v>
      </c>
      <c r="AE411" s="179" t="s">
        <v>252</v>
      </c>
      <c r="AF411" s="179" t="s">
        <v>2577</v>
      </c>
      <c r="AH411" s="159" t="b">
        <f t="shared" si="173"/>
        <v>1</v>
      </c>
      <c r="AI411" s="1" t="b">
        <f t="shared" si="174"/>
        <v>1</v>
      </c>
      <c r="AJ411" s="1" t="b">
        <f t="shared" si="175"/>
        <v>1</v>
      </c>
      <c r="AK411" s="1" t="b">
        <f t="shared" si="176"/>
        <v>1</v>
      </c>
      <c r="AL411" s="1" t="b">
        <f t="shared" si="177"/>
        <v>1</v>
      </c>
      <c r="AM411" s="1" t="b">
        <f t="shared" si="178"/>
        <v>1</v>
      </c>
      <c r="AN411" s="1" t="b">
        <f t="shared" si="179"/>
        <v>1</v>
      </c>
      <c r="AO411" s="1" t="e">
        <f t="shared" si="180"/>
        <v>#DIV/0!</v>
      </c>
      <c r="AP411" s="1" t="b">
        <f t="shared" si="181"/>
        <v>1</v>
      </c>
      <c r="AQ411" s="1" t="b">
        <f t="shared" si="182"/>
        <v>1</v>
      </c>
      <c r="AS411" s="316" t="s">
        <v>168</v>
      </c>
      <c r="AT411" s="106" t="s">
        <v>169</v>
      </c>
      <c r="AU411" s="106" t="s">
        <v>170</v>
      </c>
      <c r="AV411" s="408" t="s">
        <v>3</v>
      </c>
      <c r="AW411" s="14" t="s">
        <v>2564</v>
      </c>
      <c r="AX411" s="422">
        <v>12560</v>
      </c>
      <c r="AY411" s="245">
        <v>10</v>
      </c>
      <c r="AZ411" s="245" t="e">
        <v>#DIV/0!</v>
      </c>
      <c r="BA411" s="179" t="s">
        <v>252</v>
      </c>
      <c r="BB411" s="179" t="s">
        <v>2577</v>
      </c>
    </row>
    <row r="412" spans="1:54" ht="15">
      <c r="A412" s="316" t="s">
        <v>1213</v>
      </c>
      <c r="B412" s="106" t="s">
        <v>169</v>
      </c>
      <c r="C412" s="106" t="s">
        <v>1214</v>
      </c>
      <c r="D412" s="408" t="s">
        <v>10</v>
      </c>
      <c r="E412" s="14" t="s">
        <v>2564</v>
      </c>
      <c r="F412" s="422"/>
      <c r="G412" s="245">
        <v>10</v>
      </c>
      <c r="H412" s="245" t="e">
        <v>#DIV/0!</v>
      </c>
      <c r="I412" s="179"/>
      <c r="J412" s="179" t="s">
        <v>2577</v>
      </c>
      <c r="K412" s="158">
        <v>412</v>
      </c>
      <c r="L412" s="1" t="b">
        <f t="shared" si="163"/>
        <v>1</v>
      </c>
      <c r="M412" s="1" t="b">
        <f t="shared" si="164"/>
        <v>1</v>
      </c>
      <c r="N412" s="1" t="b">
        <f t="shared" si="165"/>
        <v>1</v>
      </c>
      <c r="O412" s="1" t="b">
        <f t="shared" si="166"/>
        <v>1</v>
      </c>
      <c r="P412" s="1" t="b">
        <f t="shared" si="167"/>
        <v>1</v>
      </c>
      <c r="Q412" s="1" t="b">
        <f t="shared" si="168"/>
        <v>1</v>
      </c>
      <c r="R412" s="1" t="b">
        <f t="shared" si="169"/>
        <v>1</v>
      </c>
      <c r="S412" s="1" t="e">
        <f t="shared" si="170"/>
        <v>#DIV/0!</v>
      </c>
      <c r="T412" s="1" t="b">
        <f t="shared" si="171"/>
        <v>1</v>
      </c>
      <c r="U412" s="1" t="b">
        <f t="shared" si="172"/>
        <v>1</v>
      </c>
      <c r="W412" s="316" t="s">
        <v>1213</v>
      </c>
      <c r="X412" s="106" t="s">
        <v>169</v>
      </c>
      <c r="Y412" s="106" t="s">
        <v>1214</v>
      </c>
      <c r="Z412" s="408" t="s">
        <v>10</v>
      </c>
      <c r="AA412" s="14" t="s">
        <v>2564</v>
      </c>
      <c r="AB412" s="422"/>
      <c r="AC412" s="245">
        <v>10</v>
      </c>
      <c r="AD412" s="245" t="e">
        <v>#DIV/0!</v>
      </c>
      <c r="AE412" s="179"/>
      <c r="AF412" s="179" t="s">
        <v>2577</v>
      </c>
      <c r="AH412" s="159" t="b">
        <f t="shared" si="173"/>
        <v>1</v>
      </c>
      <c r="AI412" s="1" t="b">
        <f t="shared" si="174"/>
        <v>1</v>
      </c>
      <c r="AJ412" s="1" t="b">
        <f t="shared" si="175"/>
        <v>1</v>
      </c>
      <c r="AK412" s="1" t="b">
        <f t="shared" si="176"/>
        <v>1</v>
      </c>
      <c r="AL412" s="1" t="b">
        <f t="shared" si="177"/>
        <v>1</v>
      </c>
      <c r="AM412" s="1" t="b">
        <f t="shared" si="178"/>
        <v>1</v>
      </c>
      <c r="AN412" s="1" t="b">
        <f t="shared" si="179"/>
        <v>1</v>
      </c>
      <c r="AO412" s="1" t="e">
        <f t="shared" si="180"/>
        <v>#DIV/0!</v>
      </c>
      <c r="AP412" s="1" t="b">
        <f t="shared" si="181"/>
        <v>1</v>
      </c>
      <c r="AQ412" s="1" t="b">
        <f t="shared" si="182"/>
        <v>1</v>
      </c>
      <c r="AS412" s="316" t="s">
        <v>1213</v>
      </c>
      <c r="AT412" s="106" t="s">
        <v>169</v>
      </c>
      <c r="AU412" s="106" t="s">
        <v>1214</v>
      </c>
      <c r="AV412" s="408" t="s">
        <v>10</v>
      </c>
      <c r="AW412" s="14" t="s">
        <v>2564</v>
      </c>
      <c r="AX412" s="422"/>
      <c r="AY412" s="245">
        <v>10</v>
      </c>
      <c r="AZ412" s="245" t="e">
        <v>#DIV/0!</v>
      </c>
      <c r="BA412" s="179"/>
      <c r="BB412" s="179" t="s">
        <v>2577</v>
      </c>
    </row>
    <row r="413" spans="1:54" ht="15">
      <c r="A413" s="316" t="s">
        <v>1215</v>
      </c>
      <c r="B413" s="106" t="s">
        <v>683</v>
      </c>
      <c r="C413" s="106" t="s">
        <v>1073</v>
      </c>
      <c r="D413" s="408" t="s">
        <v>10</v>
      </c>
      <c r="E413" s="14" t="s">
        <v>2564</v>
      </c>
      <c r="F413" s="422">
        <v>19727</v>
      </c>
      <c r="G413" s="245">
        <v>10</v>
      </c>
      <c r="H413" s="245" t="e">
        <v>#DIV/0!</v>
      </c>
      <c r="I413" s="179"/>
      <c r="J413" s="179" t="s">
        <v>2476</v>
      </c>
      <c r="K413" s="158">
        <v>413</v>
      </c>
      <c r="L413" s="1" t="b">
        <f t="shared" si="163"/>
        <v>1</v>
      </c>
      <c r="M413" s="1" t="b">
        <f t="shared" si="164"/>
        <v>1</v>
      </c>
      <c r="N413" s="1" t="b">
        <f t="shared" si="165"/>
        <v>1</v>
      </c>
      <c r="O413" s="1" t="b">
        <f t="shared" si="166"/>
        <v>1</v>
      </c>
      <c r="P413" s="1" t="b">
        <f t="shared" si="167"/>
        <v>1</v>
      </c>
      <c r="Q413" s="1" t="b">
        <f t="shared" si="168"/>
        <v>1</v>
      </c>
      <c r="R413" s="1" t="b">
        <f t="shared" si="169"/>
        <v>1</v>
      </c>
      <c r="S413" s="1" t="e">
        <f t="shared" si="170"/>
        <v>#DIV/0!</v>
      </c>
      <c r="T413" s="1" t="b">
        <f t="shared" si="171"/>
        <v>1</v>
      </c>
      <c r="U413" s="1" t="b">
        <f t="shared" si="172"/>
        <v>1</v>
      </c>
      <c r="W413" s="316" t="s">
        <v>1215</v>
      </c>
      <c r="X413" s="106" t="s">
        <v>683</v>
      </c>
      <c r="Y413" s="106" t="s">
        <v>1073</v>
      </c>
      <c r="Z413" s="408" t="s">
        <v>10</v>
      </c>
      <c r="AA413" s="14" t="s">
        <v>2564</v>
      </c>
      <c r="AB413" s="422">
        <v>19727</v>
      </c>
      <c r="AC413" s="245">
        <v>10</v>
      </c>
      <c r="AD413" s="245" t="e">
        <v>#DIV/0!</v>
      </c>
      <c r="AE413" s="179"/>
      <c r="AF413" s="179" t="s">
        <v>2476</v>
      </c>
      <c r="AH413" s="159" t="b">
        <f t="shared" si="173"/>
        <v>1</v>
      </c>
      <c r="AI413" s="1" t="b">
        <f t="shared" si="174"/>
        <v>1</v>
      </c>
      <c r="AJ413" s="1" t="b">
        <f t="shared" si="175"/>
        <v>1</v>
      </c>
      <c r="AK413" s="1" t="b">
        <f t="shared" si="176"/>
        <v>1</v>
      </c>
      <c r="AL413" s="1" t="b">
        <f t="shared" si="177"/>
        <v>1</v>
      </c>
      <c r="AM413" s="1" t="b">
        <f t="shared" si="178"/>
        <v>1</v>
      </c>
      <c r="AN413" s="1" t="b">
        <f t="shared" si="179"/>
        <v>1</v>
      </c>
      <c r="AO413" s="1" t="e">
        <f t="shared" si="180"/>
        <v>#DIV/0!</v>
      </c>
      <c r="AP413" s="1" t="b">
        <f t="shared" si="181"/>
        <v>1</v>
      </c>
      <c r="AQ413" s="1" t="b">
        <f t="shared" si="182"/>
        <v>1</v>
      </c>
      <c r="AS413" s="316" t="s">
        <v>1215</v>
      </c>
      <c r="AT413" s="106" t="s">
        <v>683</v>
      </c>
      <c r="AU413" s="106" t="s">
        <v>1073</v>
      </c>
      <c r="AV413" s="408" t="s">
        <v>10</v>
      </c>
      <c r="AW413" s="14" t="s">
        <v>2564</v>
      </c>
      <c r="AX413" s="422">
        <v>19727</v>
      </c>
      <c r="AY413" s="245">
        <v>10</v>
      </c>
      <c r="AZ413" s="245" t="e">
        <v>#DIV/0!</v>
      </c>
      <c r="BA413" s="179"/>
      <c r="BB413" s="179" t="s">
        <v>2476</v>
      </c>
    </row>
    <row r="414" spans="1:54" ht="15">
      <c r="A414" s="316" t="s">
        <v>1216</v>
      </c>
      <c r="B414" s="106" t="s">
        <v>1217</v>
      </c>
      <c r="C414" s="106" t="s">
        <v>1218</v>
      </c>
      <c r="D414" s="408" t="s">
        <v>3</v>
      </c>
      <c r="E414" s="14" t="s">
        <v>2564</v>
      </c>
      <c r="F414" s="422"/>
      <c r="G414" s="245">
        <v>10</v>
      </c>
      <c r="H414" s="245" t="e">
        <v>#DIV/0!</v>
      </c>
      <c r="I414" s="179"/>
      <c r="J414" s="179" t="s">
        <v>2577</v>
      </c>
      <c r="K414" s="158">
        <v>414</v>
      </c>
      <c r="L414" s="1" t="b">
        <f t="shared" si="163"/>
        <v>1</v>
      </c>
      <c r="M414" s="1" t="b">
        <f t="shared" si="164"/>
        <v>1</v>
      </c>
      <c r="N414" s="1" t="b">
        <f t="shared" si="165"/>
        <v>1</v>
      </c>
      <c r="O414" s="1" t="b">
        <f t="shared" si="166"/>
        <v>1</v>
      </c>
      <c r="P414" s="1" t="b">
        <f t="shared" si="167"/>
        <v>1</v>
      </c>
      <c r="Q414" s="1" t="b">
        <f t="shared" si="168"/>
        <v>1</v>
      </c>
      <c r="R414" s="1" t="b">
        <f t="shared" si="169"/>
        <v>1</v>
      </c>
      <c r="S414" s="1" t="e">
        <f t="shared" si="170"/>
        <v>#DIV/0!</v>
      </c>
      <c r="T414" s="1" t="b">
        <f t="shared" si="171"/>
        <v>1</v>
      </c>
      <c r="U414" s="1" t="b">
        <f t="shared" si="172"/>
        <v>1</v>
      </c>
      <c r="W414" s="316" t="s">
        <v>1216</v>
      </c>
      <c r="X414" s="106" t="s">
        <v>1217</v>
      </c>
      <c r="Y414" s="106" t="s">
        <v>1218</v>
      </c>
      <c r="Z414" s="408" t="s">
        <v>3</v>
      </c>
      <c r="AA414" s="14" t="s">
        <v>2564</v>
      </c>
      <c r="AB414" s="422"/>
      <c r="AC414" s="245">
        <v>10</v>
      </c>
      <c r="AD414" s="245" t="e">
        <v>#DIV/0!</v>
      </c>
      <c r="AE414" s="179"/>
      <c r="AF414" s="179" t="s">
        <v>2577</v>
      </c>
      <c r="AH414" s="159" t="b">
        <f t="shared" si="173"/>
        <v>1</v>
      </c>
      <c r="AI414" s="1" t="b">
        <f t="shared" si="174"/>
        <v>1</v>
      </c>
      <c r="AJ414" s="1" t="b">
        <f t="shared" si="175"/>
        <v>1</v>
      </c>
      <c r="AK414" s="1" t="b">
        <f t="shared" si="176"/>
        <v>1</v>
      </c>
      <c r="AL414" s="1" t="b">
        <f t="shared" si="177"/>
        <v>1</v>
      </c>
      <c r="AM414" s="1" t="b">
        <f t="shared" si="178"/>
        <v>1</v>
      </c>
      <c r="AN414" s="1" t="b">
        <f t="shared" si="179"/>
        <v>1</v>
      </c>
      <c r="AO414" s="1" t="e">
        <f t="shared" si="180"/>
        <v>#DIV/0!</v>
      </c>
      <c r="AP414" s="1" t="b">
        <f t="shared" si="181"/>
        <v>1</v>
      </c>
      <c r="AQ414" s="1" t="b">
        <f t="shared" si="182"/>
        <v>1</v>
      </c>
      <c r="AS414" s="316" t="s">
        <v>1216</v>
      </c>
      <c r="AT414" s="106" t="s">
        <v>1217</v>
      </c>
      <c r="AU414" s="106" t="s">
        <v>1218</v>
      </c>
      <c r="AV414" s="408" t="s">
        <v>3</v>
      </c>
      <c r="AW414" s="14" t="s">
        <v>2564</v>
      </c>
      <c r="AX414" s="422"/>
      <c r="AY414" s="245">
        <v>10</v>
      </c>
      <c r="AZ414" s="245" t="e">
        <v>#DIV/0!</v>
      </c>
      <c r="BA414" s="179"/>
      <c r="BB414" s="179" t="s">
        <v>2577</v>
      </c>
    </row>
    <row r="415" spans="1:54" ht="15">
      <c r="A415" s="316" t="s">
        <v>1219</v>
      </c>
      <c r="B415" s="106" t="s">
        <v>1217</v>
      </c>
      <c r="C415" s="106" t="s">
        <v>410</v>
      </c>
      <c r="D415" s="408" t="s">
        <v>10</v>
      </c>
      <c r="E415" s="14" t="s">
        <v>2564</v>
      </c>
      <c r="F415" s="422"/>
      <c r="G415" s="245">
        <v>10</v>
      </c>
      <c r="H415" s="245" t="e">
        <v>#DIV/0!</v>
      </c>
      <c r="I415" s="179"/>
      <c r="J415" s="179" t="s">
        <v>2577</v>
      </c>
      <c r="K415" s="158">
        <v>415</v>
      </c>
      <c r="L415" s="1" t="b">
        <f t="shared" si="163"/>
        <v>1</v>
      </c>
      <c r="M415" s="1" t="b">
        <f t="shared" si="164"/>
        <v>1</v>
      </c>
      <c r="N415" s="1" t="b">
        <f t="shared" si="165"/>
        <v>1</v>
      </c>
      <c r="O415" s="1" t="b">
        <f t="shared" si="166"/>
        <v>1</v>
      </c>
      <c r="P415" s="1" t="b">
        <f t="shared" si="167"/>
        <v>1</v>
      </c>
      <c r="Q415" s="1" t="b">
        <f t="shared" si="168"/>
        <v>1</v>
      </c>
      <c r="R415" s="1" t="b">
        <f t="shared" si="169"/>
        <v>1</v>
      </c>
      <c r="S415" s="1" t="e">
        <f t="shared" si="170"/>
        <v>#DIV/0!</v>
      </c>
      <c r="T415" s="1" t="b">
        <f t="shared" si="171"/>
        <v>1</v>
      </c>
      <c r="U415" s="1" t="b">
        <f t="shared" si="172"/>
        <v>1</v>
      </c>
      <c r="W415" s="316" t="s">
        <v>1219</v>
      </c>
      <c r="X415" s="106" t="s">
        <v>1217</v>
      </c>
      <c r="Y415" s="106" t="s">
        <v>410</v>
      </c>
      <c r="Z415" s="408" t="s">
        <v>10</v>
      </c>
      <c r="AA415" s="14" t="s">
        <v>2564</v>
      </c>
      <c r="AB415" s="422"/>
      <c r="AC415" s="245">
        <v>10</v>
      </c>
      <c r="AD415" s="245" t="e">
        <v>#DIV/0!</v>
      </c>
      <c r="AE415" s="179"/>
      <c r="AF415" s="179" t="s">
        <v>2577</v>
      </c>
      <c r="AH415" s="159" t="b">
        <f t="shared" si="173"/>
        <v>1</v>
      </c>
      <c r="AI415" s="1" t="b">
        <f t="shared" si="174"/>
        <v>1</v>
      </c>
      <c r="AJ415" s="1" t="b">
        <f t="shared" si="175"/>
        <v>1</v>
      </c>
      <c r="AK415" s="1" t="b">
        <f t="shared" si="176"/>
        <v>1</v>
      </c>
      <c r="AL415" s="1" t="b">
        <f t="shared" si="177"/>
        <v>1</v>
      </c>
      <c r="AM415" s="1" t="b">
        <f t="shared" si="178"/>
        <v>1</v>
      </c>
      <c r="AN415" s="1" t="b">
        <f t="shared" si="179"/>
        <v>1</v>
      </c>
      <c r="AO415" s="1" t="e">
        <f t="shared" si="180"/>
        <v>#DIV/0!</v>
      </c>
      <c r="AP415" s="1" t="b">
        <f t="shared" si="181"/>
        <v>1</v>
      </c>
      <c r="AQ415" s="1" t="b">
        <f t="shared" si="182"/>
        <v>1</v>
      </c>
      <c r="AS415" s="316" t="s">
        <v>1219</v>
      </c>
      <c r="AT415" s="106" t="s">
        <v>1217</v>
      </c>
      <c r="AU415" s="106" t="s">
        <v>410</v>
      </c>
      <c r="AV415" s="408" t="s">
        <v>10</v>
      </c>
      <c r="AW415" s="14" t="s">
        <v>2564</v>
      </c>
      <c r="AX415" s="422"/>
      <c r="AY415" s="245">
        <v>10</v>
      </c>
      <c r="AZ415" s="245" t="e">
        <v>#DIV/0!</v>
      </c>
      <c r="BA415" s="179"/>
      <c r="BB415" s="179" t="s">
        <v>2577</v>
      </c>
    </row>
    <row r="416" spans="1:54" ht="15">
      <c r="A416" s="316" t="s">
        <v>171</v>
      </c>
      <c r="B416" s="106" t="s">
        <v>172</v>
      </c>
      <c r="C416" s="106" t="s">
        <v>173</v>
      </c>
      <c r="D416" s="408" t="s">
        <v>3</v>
      </c>
      <c r="E416" s="14" t="s">
        <v>2564</v>
      </c>
      <c r="F416" s="422">
        <v>19046</v>
      </c>
      <c r="G416" s="245">
        <v>10</v>
      </c>
      <c r="H416" s="245" t="e">
        <v>#DIV/0!</v>
      </c>
      <c r="I416" s="179" t="s">
        <v>1874</v>
      </c>
      <c r="J416" s="179" t="s">
        <v>2476</v>
      </c>
      <c r="K416" s="158">
        <v>416</v>
      </c>
      <c r="L416" s="1" t="b">
        <f t="shared" si="163"/>
        <v>1</v>
      </c>
      <c r="M416" s="1" t="b">
        <f t="shared" si="164"/>
        <v>1</v>
      </c>
      <c r="N416" s="1" t="b">
        <f t="shared" si="165"/>
        <v>1</v>
      </c>
      <c r="O416" s="1" t="b">
        <f t="shared" si="166"/>
        <v>1</v>
      </c>
      <c r="P416" s="1" t="b">
        <f t="shared" si="167"/>
        <v>1</v>
      </c>
      <c r="Q416" s="1" t="b">
        <f t="shared" si="168"/>
        <v>1</v>
      </c>
      <c r="R416" s="1" t="b">
        <f t="shared" si="169"/>
        <v>1</v>
      </c>
      <c r="S416" s="1" t="e">
        <f t="shared" si="170"/>
        <v>#DIV/0!</v>
      </c>
      <c r="T416" s="1" t="b">
        <f t="shared" si="171"/>
        <v>1</v>
      </c>
      <c r="U416" s="1" t="b">
        <f t="shared" si="172"/>
        <v>1</v>
      </c>
      <c r="W416" s="316" t="s">
        <v>171</v>
      </c>
      <c r="X416" s="106" t="s">
        <v>172</v>
      </c>
      <c r="Y416" s="106" t="s">
        <v>173</v>
      </c>
      <c r="Z416" s="408" t="s">
        <v>3</v>
      </c>
      <c r="AA416" s="14" t="s">
        <v>2564</v>
      </c>
      <c r="AB416" s="422">
        <v>19046</v>
      </c>
      <c r="AC416" s="245">
        <v>10</v>
      </c>
      <c r="AD416" s="245" t="e">
        <v>#DIV/0!</v>
      </c>
      <c r="AE416" s="179" t="s">
        <v>1874</v>
      </c>
      <c r="AF416" s="179" t="s">
        <v>2476</v>
      </c>
      <c r="AH416" s="159" t="b">
        <f t="shared" si="173"/>
        <v>1</v>
      </c>
      <c r="AI416" s="1" t="b">
        <f t="shared" si="174"/>
        <v>1</v>
      </c>
      <c r="AJ416" s="1" t="b">
        <f t="shared" si="175"/>
        <v>1</v>
      </c>
      <c r="AK416" s="1" t="b">
        <f t="shared" si="176"/>
        <v>1</v>
      </c>
      <c r="AL416" s="1" t="b">
        <f t="shared" si="177"/>
        <v>1</v>
      </c>
      <c r="AM416" s="1" t="b">
        <f t="shared" si="178"/>
        <v>1</v>
      </c>
      <c r="AN416" s="1" t="b">
        <f t="shared" si="179"/>
        <v>1</v>
      </c>
      <c r="AO416" s="1" t="e">
        <f t="shared" si="180"/>
        <v>#DIV/0!</v>
      </c>
      <c r="AP416" s="1" t="b">
        <f t="shared" si="181"/>
        <v>1</v>
      </c>
      <c r="AQ416" s="1" t="b">
        <f t="shared" si="182"/>
        <v>1</v>
      </c>
      <c r="AS416" s="316" t="s">
        <v>171</v>
      </c>
      <c r="AT416" s="106" t="s">
        <v>172</v>
      </c>
      <c r="AU416" s="106" t="s">
        <v>173</v>
      </c>
      <c r="AV416" s="408" t="s">
        <v>3</v>
      </c>
      <c r="AW416" s="14" t="s">
        <v>2564</v>
      </c>
      <c r="AX416" s="422">
        <v>19046</v>
      </c>
      <c r="AY416" s="245">
        <v>10</v>
      </c>
      <c r="AZ416" s="245" t="e">
        <v>#DIV/0!</v>
      </c>
      <c r="BA416" s="179" t="s">
        <v>1874</v>
      </c>
      <c r="BB416" s="179" t="s">
        <v>2476</v>
      </c>
    </row>
    <row r="417" spans="1:54" ht="15">
      <c r="A417" s="316" t="s">
        <v>174</v>
      </c>
      <c r="B417" s="106" t="s">
        <v>175</v>
      </c>
      <c r="C417" s="106" t="s">
        <v>176</v>
      </c>
      <c r="D417" s="408" t="s">
        <v>3</v>
      </c>
      <c r="E417" s="14" t="s">
        <v>2564</v>
      </c>
      <c r="F417" s="422">
        <v>13372</v>
      </c>
      <c r="G417" s="245">
        <v>10</v>
      </c>
      <c r="H417" s="245" t="e">
        <v>#DIV/0!</v>
      </c>
      <c r="I417" s="179" t="s">
        <v>252</v>
      </c>
      <c r="J417" s="179" t="s">
        <v>2577</v>
      </c>
      <c r="K417" s="158">
        <v>417</v>
      </c>
      <c r="L417" s="1" t="b">
        <f t="shared" si="163"/>
        <v>1</v>
      </c>
      <c r="M417" s="1" t="b">
        <f t="shared" si="164"/>
        <v>1</v>
      </c>
      <c r="N417" s="1" t="b">
        <f t="shared" si="165"/>
        <v>1</v>
      </c>
      <c r="O417" s="1" t="b">
        <f t="shared" si="166"/>
        <v>1</v>
      </c>
      <c r="P417" s="1" t="b">
        <f t="shared" si="167"/>
        <v>1</v>
      </c>
      <c r="Q417" s="1" t="b">
        <f t="shared" si="168"/>
        <v>1</v>
      </c>
      <c r="R417" s="1" t="b">
        <f t="shared" si="169"/>
        <v>1</v>
      </c>
      <c r="S417" s="1" t="e">
        <f t="shared" si="170"/>
        <v>#DIV/0!</v>
      </c>
      <c r="T417" s="1" t="b">
        <f t="shared" si="171"/>
        <v>1</v>
      </c>
      <c r="U417" s="1" t="b">
        <f t="shared" si="172"/>
        <v>1</v>
      </c>
      <c r="W417" s="316" t="s">
        <v>174</v>
      </c>
      <c r="X417" s="106" t="s">
        <v>175</v>
      </c>
      <c r="Y417" s="106" t="s">
        <v>176</v>
      </c>
      <c r="Z417" s="408" t="s">
        <v>3</v>
      </c>
      <c r="AA417" s="14" t="s">
        <v>2564</v>
      </c>
      <c r="AB417" s="422">
        <v>13372</v>
      </c>
      <c r="AC417" s="245">
        <v>10</v>
      </c>
      <c r="AD417" s="245" t="e">
        <v>#DIV/0!</v>
      </c>
      <c r="AE417" s="179" t="s">
        <v>252</v>
      </c>
      <c r="AF417" s="179" t="s">
        <v>2577</v>
      </c>
      <c r="AH417" s="159" t="b">
        <f t="shared" si="173"/>
        <v>1</v>
      </c>
      <c r="AI417" s="1" t="b">
        <f t="shared" si="174"/>
        <v>1</v>
      </c>
      <c r="AJ417" s="1" t="b">
        <f t="shared" si="175"/>
        <v>1</v>
      </c>
      <c r="AK417" s="1" t="b">
        <f t="shared" si="176"/>
        <v>1</v>
      </c>
      <c r="AL417" s="1" t="b">
        <f t="shared" si="177"/>
        <v>1</v>
      </c>
      <c r="AM417" s="1" t="b">
        <f t="shared" si="178"/>
        <v>1</v>
      </c>
      <c r="AN417" s="1" t="b">
        <f t="shared" si="179"/>
        <v>1</v>
      </c>
      <c r="AO417" s="1" t="e">
        <f t="shared" si="180"/>
        <v>#DIV/0!</v>
      </c>
      <c r="AP417" s="1" t="b">
        <f t="shared" si="181"/>
        <v>1</v>
      </c>
      <c r="AQ417" s="1" t="b">
        <f t="shared" si="182"/>
        <v>1</v>
      </c>
      <c r="AS417" s="316" t="s">
        <v>174</v>
      </c>
      <c r="AT417" s="106" t="s">
        <v>175</v>
      </c>
      <c r="AU417" s="106" t="s">
        <v>176</v>
      </c>
      <c r="AV417" s="408" t="s">
        <v>3</v>
      </c>
      <c r="AW417" s="14" t="s">
        <v>2564</v>
      </c>
      <c r="AX417" s="422">
        <v>13372</v>
      </c>
      <c r="AY417" s="245">
        <v>10</v>
      </c>
      <c r="AZ417" s="245" t="e">
        <v>#DIV/0!</v>
      </c>
      <c r="BA417" s="179" t="s">
        <v>252</v>
      </c>
      <c r="BB417" s="179" t="s">
        <v>2577</v>
      </c>
    </row>
    <row r="418" spans="1:54" ht="15">
      <c r="A418" s="316" t="s">
        <v>177</v>
      </c>
      <c r="B418" s="106" t="s">
        <v>175</v>
      </c>
      <c r="C418" s="106" t="s">
        <v>178</v>
      </c>
      <c r="D418" s="408" t="s">
        <v>10</v>
      </c>
      <c r="E418" s="14" t="s">
        <v>2564</v>
      </c>
      <c r="F418" s="422">
        <v>15678</v>
      </c>
      <c r="G418" s="245">
        <v>10</v>
      </c>
      <c r="H418" s="245" t="e">
        <v>#DIV/0!</v>
      </c>
      <c r="I418" s="179" t="s">
        <v>252</v>
      </c>
      <c r="J418" s="179" t="s">
        <v>2525</v>
      </c>
      <c r="K418" s="158">
        <v>418</v>
      </c>
      <c r="L418" s="1" t="b">
        <f t="shared" si="163"/>
        <v>1</v>
      </c>
      <c r="M418" s="1" t="b">
        <f t="shared" si="164"/>
        <v>1</v>
      </c>
      <c r="N418" s="1" t="b">
        <f t="shared" si="165"/>
        <v>1</v>
      </c>
      <c r="O418" s="1" t="b">
        <f t="shared" si="166"/>
        <v>1</v>
      </c>
      <c r="P418" s="1" t="b">
        <f t="shared" si="167"/>
        <v>1</v>
      </c>
      <c r="Q418" s="1" t="b">
        <f t="shared" si="168"/>
        <v>1</v>
      </c>
      <c r="R418" s="1" t="b">
        <f t="shared" si="169"/>
        <v>1</v>
      </c>
      <c r="S418" s="1" t="e">
        <f t="shared" si="170"/>
        <v>#DIV/0!</v>
      </c>
      <c r="T418" s="1" t="b">
        <f t="shared" si="171"/>
        <v>1</v>
      </c>
      <c r="U418" s="1" t="b">
        <f t="shared" si="172"/>
        <v>1</v>
      </c>
      <c r="W418" s="316" t="s">
        <v>177</v>
      </c>
      <c r="X418" s="106" t="s">
        <v>175</v>
      </c>
      <c r="Y418" s="106" t="s">
        <v>178</v>
      </c>
      <c r="Z418" s="408" t="s">
        <v>10</v>
      </c>
      <c r="AA418" s="14" t="s">
        <v>2564</v>
      </c>
      <c r="AB418" s="422">
        <v>15678</v>
      </c>
      <c r="AC418" s="245">
        <v>10</v>
      </c>
      <c r="AD418" s="245" t="e">
        <v>#DIV/0!</v>
      </c>
      <c r="AE418" s="179" t="s">
        <v>252</v>
      </c>
      <c r="AF418" s="179" t="s">
        <v>2525</v>
      </c>
      <c r="AH418" s="159" t="b">
        <f t="shared" si="173"/>
        <v>1</v>
      </c>
      <c r="AI418" s="1" t="b">
        <f t="shared" si="174"/>
        <v>1</v>
      </c>
      <c r="AJ418" s="1" t="b">
        <f t="shared" si="175"/>
        <v>1</v>
      </c>
      <c r="AK418" s="1" t="b">
        <f t="shared" si="176"/>
        <v>1</v>
      </c>
      <c r="AL418" s="1" t="b">
        <f t="shared" si="177"/>
        <v>1</v>
      </c>
      <c r="AM418" s="1" t="b">
        <f t="shared" si="178"/>
        <v>1</v>
      </c>
      <c r="AN418" s="1" t="b">
        <f t="shared" si="179"/>
        <v>1</v>
      </c>
      <c r="AO418" s="1" t="e">
        <f t="shared" si="180"/>
        <v>#DIV/0!</v>
      </c>
      <c r="AP418" s="1" t="b">
        <f t="shared" si="181"/>
        <v>1</v>
      </c>
      <c r="AQ418" s="1" t="b">
        <f t="shared" si="182"/>
        <v>1</v>
      </c>
      <c r="AS418" s="316" t="s">
        <v>177</v>
      </c>
      <c r="AT418" s="106" t="s">
        <v>175</v>
      </c>
      <c r="AU418" s="106" t="s">
        <v>178</v>
      </c>
      <c r="AV418" s="408" t="s">
        <v>10</v>
      </c>
      <c r="AW418" s="14" t="s">
        <v>2564</v>
      </c>
      <c r="AX418" s="422">
        <v>15678</v>
      </c>
      <c r="AY418" s="245">
        <v>10</v>
      </c>
      <c r="AZ418" s="245" t="e">
        <v>#DIV/0!</v>
      </c>
      <c r="BA418" s="179" t="s">
        <v>252</v>
      </c>
      <c r="BB418" s="179" t="s">
        <v>2525</v>
      </c>
    </row>
    <row r="419" spans="1:54" ht="15">
      <c r="A419" s="449" t="s">
        <v>179</v>
      </c>
      <c r="B419" s="182" t="s">
        <v>180</v>
      </c>
      <c r="C419" s="182" t="s">
        <v>181</v>
      </c>
      <c r="D419" s="408" t="s">
        <v>10</v>
      </c>
      <c r="E419" s="14" t="s">
        <v>2564</v>
      </c>
      <c r="F419" s="422">
        <v>10323</v>
      </c>
      <c r="G419" s="245">
        <v>10</v>
      </c>
      <c r="H419" s="245" t="e">
        <v>#DIV/0!</v>
      </c>
      <c r="I419" s="179" t="s">
        <v>252</v>
      </c>
      <c r="J419" s="179" t="s">
        <v>2577</v>
      </c>
      <c r="K419" s="158">
        <v>419</v>
      </c>
      <c r="L419" s="1" t="b">
        <f t="shared" si="163"/>
        <v>1</v>
      </c>
      <c r="M419" s="1" t="b">
        <f t="shared" si="164"/>
        <v>1</v>
      </c>
      <c r="N419" s="1" t="b">
        <f t="shared" si="165"/>
        <v>1</v>
      </c>
      <c r="O419" s="1" t="b">
        <f t="shared" si="166"/>
        <v>1</v>
      </c>
      <c r="P419" s="1" t="b">
        <f t="shared" si="167"/>
        <v>1</v>
      </c>
      <c r="Q419" s="1" t="b">
        <f t="shared" si="168"/>
        <v>1</v>
      </c>
      <c r="R419" s="1" t="b">
        <f t="shared" si="169"/>
        <v>1</v>
      </c>
      <c r="S419" s="1" t="e">
        <f t="shared" si="170"/>
        <v>#DIV/0!</v>
      </c>
      <c r="T419" s="1" t="b">
        <f t="shared" si="171"/>
        <v>1</v>
      </c>
      <c r="U419" s="1" t="b">
        <f t="shared" si="172"/>
        <v>1</v>
      </c>
      <c r="W419" s="449" t="s">
        <v>179</v>
      </c>
      <c r="X419" s="182" t="s">
        <v>180</v>
      </c>
      <c r="Y419" s="182" t="s">
        <v>181</v>
      </c>
      <c r="Z419" s="408" t="s">
        <v>10</v>
      </c>
      <c r="AA419" s="14" t="s">
        <v>2564</v>
      </c>
      <c r="AB419" s="422">
        <v>10323</v>
      </c>
      <c r="AC419" s="245">
        <v>10</v>
      </c>
      <c r="AD419" s="245" t="e">
        <v>#DIV/0!</v>
      </c>
      <c r="AE419" s="179" t="s">
        <v>252</v>
      </c>
      <c r="AF419" s="179" t="s">
        <v>2577</v>
      </c>
      <c r="AH419" s="159" t="b">
        <f t="shared" si="173"/>
        <v>1</v>
      </c>
      <c r="AI419" s="1" t="b">
        <f t="shared" si="174"/>
        <v>1</v>
      </c>
      <c r="AJ419" s="1" t="b">
        <f t="shared" si="175"/>
        <v>1</v>
      </c>
      <c r="AK419" s="1" t="b">
        <f t="shared" si="176"/>
        <v>1</v>
      </c>
      <c r="AL419" s="1" t="b">
        <f t="shared" si="177"/>
        <v>1</v>
      </c>
      <c r="AM419" s="1" t="b">
        <f t="shared" si="178"/>
        <v>1</v>
      </c>
      <c r="AN419" s="1" t="b">
        <f t="shared" si="179"/>
        <v>1</v>
      </c>
      <c r="AO419" s="1" t="e">
        <f t="shared" si="180"/>
        <v>#DIV/0!</v>
      </c>
      <c r="AP419" s="1" t="b">
        <f t="shared" si="181"/>
        <v>1</v>
      </c>
      <c r="AQ419" s="1" t="b">
        <f t="shared" si="182"/>
        <v>1</v>
      </c>
      <c r="AS419" s="449" t="s">
        <v>179</v>
      </c>
      <c r="AT419" s="182" t="s">
        <v>180</v>
      </c>
      <c r="AU419" s="182" t="s">
        <v>181</v>
      </c>
      <c r="AV419" s="408" t="s">
        <v>10</v>
      </c>
      <c r="AW419" s="14" t="s">
        <v>2564</v>
      </c>
      <c r="AX419" s="422">
        <v>10323</v>
      </c>
      <c r="AY419" s="245">
        <v>10</v>
      </c>
      <c r="AZ419" s="245" t="e">
        <v>#DIV/0!</v>
      </c>
      <c r="BA419" s="179" t="s">
        <v>252</v>
      </c>
      <c r="BB419" s="179" t="s">
        <v>2577</v>
      </c>
    </row>
    <row r="420" spans="1:54" ht="15">
      <c r="A420" s="316" t="s">
        <v>2329</v>
      </c>
      <c r="B420" s="182" t="s">
        <v>180</v>
      </c>
      <c r="C420" s="182" t="s">
        <v>2330</v>
      </c>
      <c r="D420" s="408" t="s">
        <v>10</v>
      </c>
      <c r="E420" s="14" t="s">
        <v>2562</v>
      </c>
      <c r="F420" s="422">
        <v>12537</v>
      </c>
      <c r="G420" s="245">
        <v>13</v>
      </c>
      <c r="H420" s="245" t="s">
        <v>1859</v>
      </c>
      <c r="I420" s="179" t="s">
        <v>2331</v>
      </c>
      <c r="J420" s="179" t="s">
        <v>2577</v>
      </c>
      <c r="K420" s="158">
        <v>420</v>
      </c>
      <c r="L420" s="1" t="b">
        <f t="shared" si="163"/>
        <v>1</v>
      </c>
      <c r="M420" s="1" t="b">
        <f t="shared" si="164"/>
        <v>1</v>
      </c>
      <c r="N420" s="1" t="b">
        <f t="shared" si="165"/>
        <v>1</v>
      </c>
      <c r="O420" s="1" t="b">
        <f t="shared" si="166"/>
        <v>1</v>
      </c>
      <c r="P420" s="1" t="b">
        <f t="shared" si="167"/>
        <v>1</v>
      </c>
      <c r="Q420" s="1" t="b">
        <f t="shared" si="168"/>
        <v>1</v>
      </c>
      <c r="R420" s="1" t="b">
        <f t="shared" si="169"/>
        <v>1</v>
      </c>
      <c r="S420" s="1" t="b">
        <f t="shared" si="170"/>
        <v>1</v>
      </c>
      <c r="T420" s="1" t="b">
        <f t="shared" si="171"/>
        <v>1</v>
      </c>
      <c r="U420" s="1" t="b">
        <f t="shared" si="172"/>
        <v>1</v>
      </c>
      <c r="W420" s="316" t="s">
        <v>2329</v>
      </c>
      <c r="X420" s="182" t="s">
        <v>180</v>
      </c>
      <c r="Y420" s="182" t="s">
        <v>2330</v>
      </c>
      <c r="Z420" s="408" t="s">
        <v>10</v>
      </c>
      <c r="AA420" s="14" t="s">
        <v>2562</v>
      </c>
      <c r="AB420" s="422">
        <v>12537</v>
      </c>
      <c r="AC420" s="245">
        <v>13</v>
      </c>
      <c r="AD420" s="245" t="s">
        <v>1859</v>
      </c>
      <c r="AE420" s="179" t="s">
        <v>2331</v>
      </c>
      <c r="AF420" s="179" t="s">
        <v>2577</v>
      </c>
      <c r="AH420" s="159" t="b">
        <f t="shared" si="173"/>
        <v>1</v>
      </c>
      <c r="AI420" s="1" t="b">
        <f t="shared" si="174"/>
        <v>1</v>
      </c>
      <c r="AJ420" s="1" t="b">
        <f t="shared" si="175"/>
        <v>1</v>
      </c>
      <c r="AK420" s="1" t="b">
        <f t="shared" si="176"/>
        <v>1</v>
      </c>
      <c r="AL420" s="1" t="b">
        <f t="shared" si="177"/>
        <v>1</v>
      </c>
      <c r="AM420" s="1" t="b">
        <f t="shared" si="178"/>
        <v>1</v>
      </c>
      <c r="AN420" s="1" t="b">
        <f t="shared" si="179"/>
        <v>1</v>
      </c>
      <c r="AO420" s="1" t="b">
        <f t="shared" si="180"/>
        <v>1</v>
      </c>
      <c r="AP420" s="1" t="b">
        <f t="shared" si="181"/>
        <v>1</v>
      </c>
      <c r="AQ420" s="1" t="b">
        <f t="shared" si="182"/>
        <v>1</v>
      </c>
      <c r="AS420" s="316" t="s">
        <v>2329</v>
      </c>
      <c r="AT420" s="182" t="s">
        <v>180</v>
      </c>
      <c r="AU420" s="182" t="s">
        <v>2330</v>
      </c>
      <c r="AV420" s="408" t="s">
        <v>10</v>
      </c>
      <c r="AW420" s="14" t="s">
        <v>2562</v>
      </c>
      <c r="AX420" s="422">
        <v>12537</v>
      </c>
      <c r="AY420" s="245">
        <v>13</v>
      </c>
      <c r="AZ420" s="245" t="s">
        <v>1859</v>
      </c>
      <c r="BA420" s="179" t="s">
        <v>2331</v>
      </c>
      <c r="BB420" s="179" t="s">
        <v>2577</v>
      </c>
    </row>
    <row r="421" spans="1:54" ht="15">
      <c r="A421" s="316" t="s">
        <v>182</v>
      </c>
      <c r="B421" s="106" t="s">
        <v>183</v>
      </c>
      <c r="C421" s="106" t="s">
        <v>126</v>
      </c>
      <c r="D421" s="408" t="s">
        <v>3</v>
      </c>
      <c r="E421" s="14" t="s">
        <v>2562</v>
      </c>
      <c r="F421" s="422">
        <v>14781</v>
      </c>
      <c r="G421" s="245">
        <v>13</v>
      </c>
      <c r="H421" s="245" t="e">
        <v>#DIV/0!</v>
      </c>
      <c r="I421" s="179" t="s">
        <v>1875</v>
      </c>
      <c r="J421" s="179" t="s">
        <v>2577</v>
      </c>
      <c r="K421" s="158">
        <v>421</v>
      </c>
      <c r="L421" s="1" t="b">
        <f t="shared" si="163"/>
        <v>1</v>
      </c>
      <c r="M421" s="1" t="b">
        <f t="shared" si="164"/>
        <v>1</v>
      </c>
      <c r="N421" s="1" t="b">
        <f t="shared" si="165"/>
        <v>1</v>
      </c>
      <c r="O421" s="1" t="b">
        <f t="shared" si="166"/>
        <v>1</v>
      </c>
      <c r="P421" s="1" t="b">
        <f t="shared" si="167"/>
        <v>1</v>
      </c>
      <c r="Q421" s="1" t="b">
        <f t="shared" si="168"/>
        <v>1</v>
      </c>
      <c r="R421" s="1" t="b">
        <f t="shared" si="169"/>
        <v>1</v>
      </c>
      <c r="S421" s="1" t="e">
        <f t="shared" si="170"/>
        <v>#DIV/0!</v>
      </c>
      <c r="T421" s="1" t="b">
        <f t="shared" si="171"/>
        <v>1</v>
      </c>
      <c r="U421" s="1" t="b">
        <f t="shared" si="172"/>
        <v>1</v>
      </c>
      <c r="W421" s="316" t="s">
        <v>182</v>
      </c>
      <c r="X421" s="106" t="s">
        <v>183</v>
      </c>
      <c r="Y421" s="106" t="s">
        <v>126</v>
      </c>
      <c r="Z421" s="408" t="s">
        <v>3</v>
      </c>
      <c r="AA421" s="14" t="s">
        <v>2562</v>
      </c>
      <c r="AB421" s="422">
        <v>14781</v>
      </c>
      <c r="AC421" s="245">
        <v>13</v>
      </c>
      <c r="AD421" s="245" t="e">
        <v>#DIV/0!</v>
      </c>
      <c r="AE421" s="179" t="s">
        <v>1875</v>
      </c>
      <c r="AF421" s="179" t="s">
        <v>2577</v>
      </c>
      <c r="AH421" s="159" t="b">
        <f t="shared" si="173"/>
        <v>1</v>
      </c>
      <c r="AI421" s="1" t="b">
        <f t="shared" si="174"/>
        <v>1</v>
      </c>
      <c r="AJ421" s="1" t="b">
        <f t="shared" si="175"/>
        <v>1</v>
      </c>
      <c r="AK421" s="1" t="b">
        <f t="shared" si="176"/>
        <v>1</v>
      </c>
      <c r="AL421" s="1" t="b">
        <f t="shared" si="177"/>
        <v>1</v>
      </c>
      <c r="AM421" s="1" t="b">
        <f t="shared" si="178"/>
        <v>1</v>
      </c>
      <c r="AN421" s="1" t="b">
        <f t="shared" si="179"/>
        <v>1</v>
      </c>
      <c r="AO421" s="1" t="e">
        <f t="shared" si="180"/>
        <v>#DIV/0!</v>
      </c>
      <c r="AP421" s="1" t="b">
        <f t="shared" si="181"/>
        <v>1</v>
      </c>
      <c r="AQ421" s="1" t="b">
        <f t="shared" si="182"/>
        <v>1</v>
      </c>
      <c r="AS421" s="316" t="s">
        <v>182</v>
      </c>
      <c r="AT421" s="106" t="s">
        <v>183</v>
      </c>
      <c r="AU421" s="106" t="s">
        <v>126</v>
      </c>
      <c r="AV421" s="408" t="s">
        <v>3</v>
      </c>
      <c r="AW421" s="14" t="s">
        <v>2562</v>
      </c>
      <c r="AX421" s="422">
        <v>14781</v>
      </c>
      <c r="AY421" s="245">
        <v>13</v>
      </c>
      <c r="AZ421" s="245" t="e">
        <v>#DIV/0!</v>
      </c>
      <c r="BA421" s="179" t="s">
        <v>1875</v>
      </c>
      <c r="BB421" s="179" t="s">
        <v>2577</v>
      </c>
    </row>
    <row r="422" spans="1:54" ht="15">
      <c r="A422" s="373" t="s">
        <v>1220</v>
      </c>
      <c r="B422" s="179" t="s">
        <v>1221</v>
      </c>
      <c r="C422" s="179" t="s">
        <v>1222</v>
      </c>
      <c r="D422" s="409" t="s">
        <v>3</v>
      </c>
      <c r="E422" s="351" t="s">
        <v>2564</v>
      </c>
      <c r="F422" s="422"/>
      <c r="G422" s="245">
        <v>13</v>
      </c>
      <c r="H422" s="245" t="e">
        <v>#DIV/0!</v>
      </c>
      <c r="I422" s="179"/>
      <c r="J422" s="179" t="s">
        <v>2577</v>
      </c>
      <c r="K422" s="158">
        <v>422</v>
      </c>
      <c r="L422" s="1" t="b">
        <f t="shared" si="163"/>
        <v>1</v>
      </c>
      <c r="M422" s="1" t="b">
        <f t="shared" si="164"/>
        <v>1</v>
      </c>
      <c r="N422" s="1" t="b">
        <f t="shared" si="165"/>
        <v>1</v>
      </c>
      <c r="O422" s="1" t="b">
        <f t="shared" si="166"/>
        <v>1</v>
      </c>
      <c r="P422" s="1" t="b">
        <f t="shared" si="167"/>
        <v>1</v>
      </c>
      <c r="Q422" s="1" t="b">
        <f t="shared" si="168"/>
        <v>1</v>
      </c>
      <c r="R422" s="1" t="b">
        <f t="shared" si="169"/>
        <v>1</v>
      </c>
      <c r="S422" s="1" t="e">
        <f t="shared" si="170"/>
        <v>#DIV/0!</v>
      </c>
      <c r="T422" s="1" t="b">
        <f t="shared" si="171"/>
        <v>1</v>
      </c>
      <c r="U422" s="1" t="b">
        <f t="shared" si="172"/>
        <v>1</v>
      </c>
      <c r="W422" s="373" t="s">
        <v>1220</v>
      </c>
      <c r="X422" s="179" t="s">
        <v>1221</v>
      </c>
      <c r="Y422" s="179" t="s">
        <v>1222</v>
      </c>
      <c r="Z422" s="409" t="s">
        <v>3</v>
      </c>
      <c r="AA422" s="351" t="s">
        <v>2564</v>
      </c>
      <c r="AB422" s="422"/>
      <c r="AC422" s="245">
        <v>13</v>
      </c>
      <c r="AD422" s="245" t="e">
        <v>#DIV/0!</v>
      </c>
      <c r="AE422" s="179"/>
      <c r="AF422" s="179" t="s">
        <v>2577</v>
      </c>
      <c r="AH422" s="159" t="b">
        <f t="shared" si="173"/>
        <v>1</v>
      </c>
      <c r="AI422" s="1" t="b">
        <f t="shared" si="174"/>
        <v>1</v>
      </c>
      <c r="AJ422" s="1" t="b">
        <f t="shared" si="175"/>
        <v>1</v>
      </c>
      <c r="AK422" s="1" t="b">
        <f t="shared" si="176"/>
        <v>1</v>
      </c>
      <c r="AL422" s="1" t="b">
        <f t="shared" si="177"/>
        <v>1</v>
      </c>
      <c r="AM422" s="1" t="b">
        <f t="shared" si="178"/>
        <v>1</v>
      </c>
      <c r="AN422" s="1" t="b">
        <f t="shared" si="179"/>
        <v>1</v>
      </c>
      <c r="AO422" s="1" t="e">
        <f t="shared" si="180"/>
        <v>#DIV/0!</v>
      </c>
      <c r="AP422" s="1" t="b">
        <f t="shared" si="181"/>
        <v>1</v>
      </c>
      <c r="AQ422" s="1" t="b">
        <f t="shared" si="182"/>
        <v>1</v>
      </c>
      <c r="AS422" s="373" t="s">
        <v>1220</v>
      </c>
      <c r="AT422" s="179" t="s">
        <v>1221</v>
      </c>
      <c r="AU422" s="179" t="s">
        <v>1222</v>
      </c>
      <c r="AV422" s="409" t="s">
        <v>3</v>
      </c>
      <c r="AW422" s="351" t="s">
        <v>2564</v>
      </c>
      <c r="AX422" s="422"/>
      <c r="AY422" s="245">
        <v>13</v>
      </c>
      <c r="AZ422" s="245" t="e">
        <v>#DIV/0!</v>
      </c>
      <c r="BA422" s="179"/>
      <c r="BB422" s="179" t="s">
        <v>2577</v>
      </c>
    </row>
    <row r="423" spans="1:54" ht="15">
      <c r="A423" s="316" t="s">
        <v>1223</v>
      </c>
      <c r="B423" s="182" t="s">
        <v>1221</v>
      </c>
      <c r="C423" s="182" t="s">
        <v>650</v>
      </c>
      <c r="D423" s="291" t="s">
        <v>10</v>
      </c>
      <c r="E423" s="14" t="s">
        <v>2564</v>
      </c>
      <c r="F423" s="422"/>
      <c r="G423" s="245">
        <v>13</v>
      </c>
      <c r="H423" s="245" t="e">
        <v>#DIV/0!</v>
      </c>
      <c r="I423" s="179"/>
      <c r="J423" s="179" t="s">
        <v>2577</v>
      </c>
      <c r="K423" s="158">
        <v>423</v>
      </c>
      <c r="L423" s="1" t="b">
        <f t="shared" si="163"/>
        <v>1</v>
      </c>
      <c r="M423" s="1" t="b">
        <f t="shared" si="164"/>
        <v>1</v>
      </c>
      <c r="N423" s="1" t="b">
        <f t="shared" si="165"/>
        <v>1</v>
      </c>
      <c r="O423" s="1" t="b">
        <f t="shared" si="166"/>
        <v>1</v>
      </c>
      <c r="P423" s="1" t="b">
        <f t="shared" si="167"/>
        <v>1</v>
      </c>
      <c r="Q423" s="1" t="b">
        <f t="shared" si="168"/>
        <v>1</v>
      </c>
      <c r="R423" s="1" t="b">
        <f t="shared" si="169"/>
        <v>1</v>
      </c>
      <c r="S423" s="1" t="e">
        <f t="shared" si="170"/>
        <v>#DIV/0!</v>
      </c>
      <c r="T423" s="1" t="b">
        <f t="shared" si="171"/>
        <v>1</v>
      </c>
      <c r="U423" s="1" t="b">
        <f t="shared" si="172"/>
        <v>1</v>
      </c>
      <c r="W423" s="316" t="s">
        <v>1223</v>
      </c>
      <c r="X423" s="182" t="s">
        <v>1221</v>
      </c>
      <c r="Y423" s="182" t="s">
        <v>650</v>
      </c>
      <c r="Z423" s="291" t="s">
        <v>10</v>
      </c>
      <c r="AA423" s="14" t="s">
        <v>2564</v>
      </c>
      <c r="AB423" s="422"/>
      <c r="AC423" s="245">
        <v>13</v>
      </c>
      <c r="AD423" s="245" t="e">
        <v>#DIV/0!</v>
      </c>
      <c r="AE423" s="179"/>
      <c r="AF423" s="179" t="s">
        <v>2577</v>
      </c>
      <c r="AH423" s="159" t="b">
        <f t="shared" si="173"/>
        <v>1</v>
      </c>
      <c r="AI423" s="1" t="b">
        <f t="shared" si="174"/>
        <v>1</v>
      </c>
      <c r="AJ423" s="1" t="b">
        <f t="shared" si="175"/>
        <v>1</v>
      </c>
      <c r="AK423" s="1" t="b">
        <f t="shared" si="176"/>
        <v>1</v>
      </c>
      <c r="AL423" s="1" t="b">
        <f t="shared" si="177"/>
        <v>1</v>
      </c>
      <c r="AM423" s="1" t="b">
        <f t="shared" si="178"/>
        <v>1</v>
      </c>
      <c r="AN423" s="1" t="b">
        <f t="shared" si="179"/>
        <v>1</v>
      </c>
      <c r="AO423" s="1" t="e">
        <f t="shared" si="180"/>
        <v>#DIV/0!</v>
      </c>
      <c r="AP423" s="1" t="b">
        <f t="shared" si="181"/>
        <v>1</v>
      </c>
      <c r="AQ423" s="1" t="b">
        <f t="shared" si="182"/>
        <v>1</v>
      </c>
      <c r="AS423" s="316" t="s">
        <v>1223</v>
      </c>
      <c r="AT423" s="182" t="s">
        <v>1221</v>
      </c>
      <c r="AU423" s="182" t="s">
        <v>650</v>
      </c>
      <c r="AV423" s="291" t="s">
        <v>10</v>
      </c>
      <c r="AW423" s="14" t="s">
        <v>2564</v>
      </c>
      <c r="AX423" s="422"/>
      <c r="AY423" s="245">
        <v>13</v>
      </c>
      <c r="AZ423" s="245" t="e">
        <v>#DIV/0!</v>
      </c>
      <c r="BA423" s="179"/>
      <c r="BB423" s="179" t="s">
        <v>2577</v>
      </c>
    </row>
    <row r="424" spans="1:54" ht="15">
      <c r="A424" s="316" t="s">
        <v>376</v>
      </c>
      <c r="B424" s="182" t="s">
        <v>377</v>
      </c>
      <c r="C424" s="182" t="s">
        <v>378</v>
      </c>
      <c r="D424" s="291" t="s">
        <v>3</v>
      </c>
      <c r="E424" s="14" t="s">
        <v>2563</v>
      </c>
      <c r="F424" s="422">
        <v>14856</v>
      </c>
      <c r="G424" s="245">
        <v>7</v>
      </c>
      <c r="H424" s="245" t="s">
        <v>1858</v>
      </c>
      <c r="I424" s="179" t="s">
        <v>2457</v>
      </c>
      <c r="J424" s="179" t="s">
        <v>2577</v>
      </c>
      <c r="K424" s="158">
        <v>424</v>
      </c>
      <c r="L424" s="1" t="b">
        <f t="shared" si="163"/>
        <v>1</v>
      </c>
      <c r="M424" s="1" t="b">
        <f t="shared" si="164"/>
        <v>1</v>
      </c>
      <c r="N424" s="1" t="b">
        <f t="shared" si="165"/>
        <v>1</v>
      </c>
      <c r="O424" s="1" t="b">
        <f t="shared" si="166"/>
        <v>1</v>
      </c>
      <c r="P424" s="1" t="b">
        <f t="shared" si="167"/>
        <v>1</v>
      </c>
      <c r="Q424" s="1" t="b">
        <f t="shared" si="168"/>
        <v>1</v>
      </c>
      <c r="R424" s="1" t="b">
        <f t="shared" si="169"/>
        <v>1</v>
      </c>
      <c r="S424" s="1" t="b">
        <f t="shared" si="170"/>
        <v>1</v>
      </c>
      <c r="T424" s="1" t="b">
        <f t="shared" si="171"/>
        <v>1</v>
      </c>
      <c r="U424" s="1" t="b">
        <f t="shared" si="172"/>
        <v>1</v>
      </c>
      <c r="W424" s="316" t="s">
        <v>376</v>
      </c>
      <c r="X424" s="182" t="s">
        <v>377</v>
      </c>
      <c r="Y424" s="182" t="s">
        <v>378</v>
      </c>
      <c r="Z424" s="291" t="s">
        <v>3</v>
      </c>
      <c r="AA424" s="14" t="s">
        <v>2563</v>
      </c>
      <c r="AB424" s="422">
        <v>14856</v>
      </c>
      <c r="AC424" s="245">
        <v>7</v>
      </c>
      <c r="AD424" s="245" t="s">
        <v>1858</v>
      </c>
      <c r="AE424" s="179" t="s">
        <v>2457</v>
      </c>
      <c r="AF424" s="179" t="s">
        <v>2577</v>
      </c>
      <c r="AH424" s="159" t="b">
        <f t="shared" si="173"/>
        <v>1</v>
      </c>
      <c r="AI424" s="1" t="b">
        <f t="shared" si="174"/>
        <v>1</v>
      </c>
      <c r="AJ424" s="1" t="b">
        <f t="shared" si="175"/>
        <v>1</v>
      </c>
      <c r="AK424" s="1" t="b">
        <f t="shared" si="176"/>
        <v>1</v>
      </c>
      <c r="AL424" s="1" t="b">
        <f t="shared" si="177"/>
        <v>1</v>
      </c>
      <c r="AM424" s="1" t="b">
        <f t="shared" si="178"/>
        <v>1</v>
      </c>
      <c r="AN424" s="1" t="b">
        <f t="shared" si="179"/>
        <v>1</v>
      </c>
      <c r="AO424" s="1" t="b">
        <f t="shared" si="180"/>
        <v>1</v>
      </c>
      <c r="AP424" s="1" t="b">
        <f t="shared" si="181"/>
        <v>1</v>
      </c>
      <c r="AQ424" s="1" t="b">
        <f t="shared" si="182"/>
        <v>1</v>
      </c>
      <c r="AS424" s="316" t="s">
        <v>376</v>
      </c>
      <c r="AT424" s="182" t="s">
        <v>377</v>
      </c>
      <c r="AU424" s="182" t="s">
        <v>378</v>
      </c>
      <c r="AV424" s="291" t="s">
        <v>3</v>
      </c>
      <c r="AW424" s="14" t="s">
        <v>2563</v>
      </c>
      <c r="AX424" s="422">
        <v>14856</v>
      </c>
      <c r="AY424" s="245">
        <v>7</v>
      </c>
      <c r="AZ424" s="245" t="s">
        <v>1858</v>
      </c>
      <c r="BA424" s="179" t="s">
        <v>2457</v>
      </c>
      <c r="BB424" s="179" t="s">
        <v>2577</v>
      </c>
    </row>
    <row r="425" spans="1:54" ht="15">
      <c r="A425" s="316" t="s">
        <v>1224</v>
      </c>
      <c r="B425" s="106" t="s">
        <v>377</v>
      </c>
      <c r="C425" s="106" t="s">
        <v>1225</v>
      </c>
      <c r="D425" s="408" t="s">
        <v>10</v>
      </c>
      <c r="E425" s="14" t="s">
        <v>2566</v>
      </c>
      <c r="F425" s="422"/>
      <c r="G425" s="245">
        <v>7</v>
      </c>
      <c r="H425" s="245" t="e">
        <v>#DIV/0!</v>
      </c>
      <c r="I425" s="179"/>
      <c r="J425" s="179" t="s">
        <v>2577</v>
      </c>
      <c r="K425" s="158">
        <v>425</v>
      </c>
      <c r="L425" s="1" t="b">
        <f t="shared" si="163"/>
        <v>1</v>
      </c>
      <c r="M425" s="1" t="b">
        <f t="shared" si="164"/>
        <v>1</v>
      </c>
      <c r="N425" s="1" t="b">
        <f t="shared" si="165"/>
        <v>1</v>
      </c>
      <c r="O425" s="1" t="b">
        <f t="shared" si="166"/>
        <v>1</v>
      </c>
      <c r="P425" s="1" t="b">
        <f t="shared" si="167"/>
        <v>1</v>
      </c>
      <c r="Q425" s="1" t="b">
        <f t="shared" si="168"/>
        <v>1</v>
      </c>
      <c r="R425" s="1" t="b">
        <f t="shared" si="169"/>
        <v>1</v>
      </c>
      <c r="S425" s="1" t="e">
        <f t="shared" si="170"/>
        <v>#DIV/0!</v>
      </c>
      <c r="T425" s="1" t="b">
        <f t="shared" si="171"/>
        <v>1</v>
      </c>
      <c r="U425" s="1" t="b">
        <f t="shared" si="172"/>
        <v>1</v>
      </c>
      <c r="W425" s="316" t="s">
        <v>1224</v>
      </c>
      <c r="X425" s="106" t="s">
        <v>377</v>
      </c>
      <c r="Y425" s="106" t="s">
        <v>1225</v>
      </c>
      <c r="Z425" s="408" t="s">
        <v>10</v>
      </c>
      <c r="AA425" s="14" t="s">
        <v>2566</v>
      </c>
      <c r="AB425" s="422"/>
      <c r="AC425" s="245">
        <v>7</v>
      </c>
      <c r="AD425" s="245" t="e">
        <v>#DIV/0!</v>
      </c>
      <c r="AE425" s="179"/>
      <c r="AF425" s="179" t="s">
        <v>2577</v>
      </c>
      <c r="AH425" s="159" t="b">
        <f t="shared" si="173"/>
        <v>1</v>
      </c>
      <c r="AI425" s="1" t="b">
        <f t="shared" si="174"/>
        <v>1</v>
      </c>
      <c r="AJ425" s="1" t="b">
        <f t="shared" si="175"/>
        <v>1</v>
      </c>
      <c r="AK425" s="1" t="b">
        <f t="shared" si="176"/>
        <v>1</v>
      </c>
      <c r="AL425" s="1" t="b">
        <f t="shared" si="177"/>
        <v>1</v>
      </c>
      <c r="AM425" s="1" t="b">
        <f t="shared" si="178"/>
        <v>1</v>
      </c>
      <c r="AN425" s="1" t="b">
        <f t="shared" si="179"/>
        <v>1</v>
      </c>
      <c r="AO425" s="1" t="e">
        <f t="shared" si="180"/>
        <v>#DIV/0!</v>
      </c>
      <c r="AP425" s="1" t="b">
        <f t="shared" si="181"/>
        <v>1</v>
      </c>
      <c r="AQ425" s="1" t="b">
        <f t="shared" si="182"/>
        <v>1</v>
      </c>
      <c r="AS425" s="316" t="s">
        <v>1224</v>
      </c>
      <c r="AT425" s="106" t="s">
        <v>377</v>
      </c>
      <c r="AU425" s="106" t="s">
        <v>1225</v>
      </c>
      <c r="AV425" s="408" t="s">
        <v>10</v>
      </c>
      <c r="AW425" s="14" t="s">
        <v>2566</v>
      </c>
      <c r="AX425" s="422"/>
      <c r="AY425" s="245">
        <v>7</v>
      </c>
      <c r="AZ425" s="245" t="e">
        <v>#DIV/0!</v>
      </c>
      <c r="BA425" s="179"/>
      <c r="BB425" s="179" t="s">
        <v>2577</v>
      </c>
    </row>
    <row r="426" spans="1:54" ht="15">
      <c r="A426" s="316" t="s">
        <v>186</v>
      </c>
      <c r="B426" s="106" t="s">
        <v>187</v>
      </c>
      <c r="C426" s="106" t="s">
        <v>62</v>
      </c>
      <c r="D426" s="408" t="s">
        <v>3</v>
      </c>
      <c r="E426" s="14" t="s">
        <v>2562</v>
      </c>
      <c r="F426" s="422">
        <v>12378</v>
      </c>
      <c r="G426" s="245">
        <v>7</v>
      </c>
      <c r="H426" s="245" t="e">
        <v>#DIV/0!</v>
      </c>
      <c r="I426" s="179" t="s">
        <v>2012</v>
      </c>
      <c r="J426" s="179" t="s">
        <v>2577</v>
      </c>
      <c r="K426" s="158">
        <v>426</v>
      </c>
      <c r="L426" s="1" t="b">
        <f t="shared" si="163"/>
        <v>1</v>
      </c>
      <c r="M426" s="1" t="b">
        <f t="shared" si="164"/>
        <v>1</v>
      </c>
      <c r="N426" s="1" t="b">
        <f t="shared" si="165"/>
        <v>1</v>
      </c>
      <c r="O426" s="1" t="b">
        <f t="shared" si="166"/>
        <v>1</v>
      </c>
      <c r="P426" s="1" t="b">
        <f t="shared" si="167"/>
        <v>1</v>
      </c>
      <c r="Q426" s="1" t="b">
        <f t="shared" si="168"/>
        <v>1</v>
      </c>
      <c r="R426" s="1" t="b">
        <f t="shared" si="169"/>
        <v>1</v>
      </c>
      <c r="S426" s="1" t="e">
        <f t="shared" si="170"/>
        <v>#DIV/0!</v>
      </c>
      <c r="T426" s="1" t="b">
        <f t="shared" si="171"/>
        <v>1</v>
      </c>
      <c r="U426" s="1" t="b">
        <f t="shared" si="172"/>
        <v>1</v>
      </c>
      <c r="W426" s="316" t="s">
        <v>186</v>
      </c>
      <c r="X426" s="106" t="s">
        <v>187</v>
      </c>
      <c r="Y426" s="106" t="s">
        <v>62</v>
      </c>
      <c r="Z426" s="408" t="s">
        <v>3</v>
      </c>
      <c r="AA426" s="14" t="s">
        <v>2562</v>
      </c>
      <c r="AB426" s="422">
        <v>12378</v>
      </c>
      <c r="AC426" s="245">
        <v>7</v>
      </c>
      <c r="AD426" s="245" t="e">
        <v>#DIV/0!</v>
      </c>
      <c r="AE426" s="179" t="s">
        <v>2012</v>
      </c>
      <c r="AF426" s="179" t="s">
        <v>2577</v>
      </c>
      <c r="AH426" s="159" t="b">
        <f t="shared" si="173"/>
        <v>1</v>
      </c>
      <c r="AI426" s="1" t="b">
        <f t="shared" si="174"/>
        <v>1</v>
      </c>
      <c r="AJ426" s="1" t="b">
        <f t="shared" si="175"/>
        <v>1</v>
      </c>
      <c r="AK426" s="1" t="b">
        <f t="shared" si="176"/>
        <v>1</v>
      </c>
      <c r="AL426" s="1" t="b">
        <f t="shared" si="177"/>
        <v>1</v>
      </c>
      <c r="AM426" s="1" t="b">
        <f t="shared" si="178"/>
        <v>1</v>
      </c>
      <c r="AN426" s="1" t="b">
        <f t="shared" si="179"/>
        <v>1</v>
      </c>
      <c r="AO426" s="1" t="e">
        <f t="shared" si="180"/>
        <v>#DIV/0!</v>
      </c>
      <c r="AP426" s="1" t="b">
        <f t="shared" si="181"/>
        <v>1</v>
      </c>
      <c r="AQ426" s="1" t="b">
        <f t="shared" si="182"/>
        <v>1</v>
      </c>
      <c r="AS426" s="316" t="s">
        <v>186</v>
      </c>
      <c r="AT426" s="106" t="s">
        <v>187</v>
      </c>
      <c r="AU426" s="106" t="s">
        <v>62</v>
      </c>
      <c r="AV426" s="408" t="s">
        <v>3</v>
      </c>
      <c r="AW426" s="14" t="s">
        <v>2562</v>
      </c>
      <c r="AX426" s="422">
        <v>12378</v>
      </c>
      <c r="AY426" s="245">
        <v>7</v>
      </c>
      <c r="AZ426" s="245" t="e">
        <v>#DIV/0!</v>
      </c>
      <c r="BA426" s="179" t="s">
        <v>2012</v>
      </c>
      <c r="BB426" s="179" t="s">
        <v>2577</v>
      </c>
    </row>
    <row r="427" spans="1:54" ht="15">
      <c r="A427" s="316" t="s">
        <v>1226</v>
      </c>
      <c r="B427" s="106" t="s">
        <v>1227</v>
      </c>
      <c r="C427" s="106" t="s">
        <v>1228</v>
      </c>
      <c r="D427" s="408" t="s">
        <v>3</v>
      </c>
      <c r="E427" s="14" t="s">
        <v>2564</v>
      </c>
      <c r="F427" s="422"/>
      <c r="G427" s="245">
        <v>7</v>
      </c>
      <c r="H427" s="245" t="e">
        <v>#DIV/0!</v>
      </c>
      <c r="I427" s="179"/>
      <c r="J427" s="179" t="s">
        <v>2577</v>
      </c>
      <c r="K427" s="158">
        <v>427</v>
      </c>
      <c r="L427" s="1" t="b">
        <f t="shared" si="163"/>
        <v>1</v>
      </c>
      <c r="M427" s="1" t="b">
        <f t="shared" si="164"/>
        <v>1</v>
      </c>
      <c r="N427" s="1" t="b">
        <f t="shared" si="165"/>
        <v>1</v>
      </c>
      <c r="O427" s="1" t="b">
        <f t="shared" si="166"/>
        <v>1</v>
      </c>
      <c r="P427" s="1" t="b">
        <f t="shared" si="167"/>
        <v>1</v>
      </c>
      <c r="Q427" s="1" t="b">
        <f t="shared" si="168"/>
        <v>1</v>
      </c>
      <c r="R427" s="1" t="b">
        <f t="shared" si="169"/>
        <v>1</v>
      </c>
      <c r="S427" s="1" t="e">
        <f t="shared" si="170"/>
        <v>#DIV/0!</v>
      </c>
      <c r="T427" s="1" t="b">
        <f t="shared" si="171"/>
        <v>1</v>
      </c>
      <c r="U427" s="1" t="b">
        <f t="shared" si="172"/>
        <v>1</v>
      </c>
      <c r="W427" s="316" t="s">
        <v>1226</v>
      </c>
      <c r="X427" s="106" t="s">
        <v>1227</v>
      </c>
      <c r="Y427" s="106" t="s">
        <v>1228</v>
      </c>
      <c r="Z427" s="408" t="s">
        <v>3</v>
      </c>
      <c r="AA427" s="14" t="s">
        <v>2564</v>
      </c>
      <c r="AB427" s="422"/>
      <c r="AC427" s="245">
        <v>7</v>
      </c>
      <c r="AD427" s="245" t="e">
        <v>#DIV/0!</v>
      </c>
      <c r="AE427" s="179"/>
      <c r="AF427" s="179" t="s">
        <v>2577</v>
      </c>
      <c r="AH427" s="159" t="b">
        <f t="shared" si="173"/>
        <v>1</v>
      </c>
      <c r="AI427" s="1" t="b">
        <f t="shared" si="174"/>
        <v>1</v>
      </c>
      <c r="AJ427" s="1" t="b">
        <f t="shared" si="175"/>
        <v>1</v>
      </c>
      <c r="AK427" s="1" t="b">
        <f t="shared" si="176"/>
        <v>1</v>
      </c>
      <c r="AL427" s="1" t="b">
        <f t="shared" si="177"/>
        <v>1</v>
      </c>
      <c r="AM427" s="1" t="b">
        <f t="shared" si="178"/>
        <v>1</v>
      </c>
      <c r="AN427" s="1" t="b">
        <f t="shared" si="179"/>
        <v>1</v>
      </c>
      <c r="AO427" s="1" t="e">
        <f t="shared" si="180"/>
        <v>#DIV/0!</v>
      </c>
      <c r="AP427" s="1" t="b">
        <f t="shared" si="181"/>
        <v>1</v>
      </c>
      <c r="AQ427" s="1" t="b">
        <f t="shared" si="182"/>
        <v>1</v>
      </c>
      <c r="AS427" s="316" t="s">
        <v>1226</v>
      </c>
      <c r="AT427" s="106" t="s">
        <v>1227</v>
      </c>
      <c r="AU427" s="106" t="s">
        <v>1228</v>
      </c>
      <c r="AV427" s="408" t="s">
        <v>3</v>
      </c>
      <c r="AW427" s="14" t="s">
        <v>2564</v>
      </c>
      <c r="AX427" s="422"/>
      <c r="AY427" s="245">
        <v>7</v>
      </c>
      <c r="AZ427" s="245" t="e">
        <v>#DIV/0!</v>
      </c>
      <c r="BA427" s="179"/>
      <c r="BB427" s="179" t="s">
        <v>2577</v>
      </c>
    </row>
    <row r="428" spans="1:54" ht="15">
      <c r="A428" s="316" t="s">
        <v>1229</v>
      </c>
      <c r="B428" s="106" t="s">
        <v>155</v>
      </c>
      <c r="C428" s="106" t="s">
        <v>1230</v>
      </c>
      <c r="D428" s="408" t="s">
        <v>3</v>
      </c>
      <c r="E428" s="14" t="s">
        <v>2564</v>
      </c>
      <c r="F428" s="422">
        <v>11992</v>
      </c>
      <c r="G428" s="245">
        <v>7</v>
      </c>
      <c r="H428" s="245" t="e">
        <v>#DIV/0!</v>
      </c>
      <c r="I428" s="179"/>
      <c r="J428" s="179" t="s">
        <v>2577</v>
      </c>
      <c r="K428" s="158">
        <v>428</v>
      </c>
      <c r="L428" s="1" t="b">
        <f t="shared" si="163"/>
        <v>1</v>
      </c>
      <c r="M428" s="1" t="b">
        <f t="shared" si="164"/>
        <v>1</v>
      </c>
      <c r="N428" s="1" t="b">
        <f t="shared" si="165"/>
        <v>1</v>
      </c>
      <c r="O428" s="1" t="b">
        <f t="shared" si="166"/>
        <v>1</v>
      </c>
      <c r="P428" s="1" t="b">
        <f t="shared" si="167"/>
        <v>1</v>
      </c>
      <c r="Q428" s="1" t="b">
        <f t="shared" si="168"/>
        <v>1</v>
      </c>
      <c r="R428" s="1" t="b">
        <f t="shared" si="169"/>
        <v>1</v>
      </c>
      <c r="S428" s="1" t="e">
        <f t="shared" si="170"/>
        <v>#DIV/0!</v>
      </c>
      <c r="T428" s="1" t="b">
        <f t="shared" si="171"/>
        <v>1</v>
      </c>
      <c r="U428" s="1" t="b">
        <f t="shared" si="172"/>
        <v>1</v>
      </c>
      <c r="W428" s="316" t="s">
        <v>1229</v>
      </c>
      <c r="X428" s="106" t="s">
        <v>155</v>
      </c>
      <c r="Y428" s="106" t="s">
        <v>1230</v>
      </c>
      <c r="Z428" s="408" t="s">
        <v>3</v>
      </c>
      <c r="AA428" s="14" t="s">
        <v>2564</v>
      </c>
      <c r="AB428" s="422">
        <v>11992</v>
      </c>
      <c r="AC428" s="245">
        <v>7</v>
      </c>
      <c r="AD428" s="245" t="e">
        <v>#DIV/0!</v>
      </c>
      <c r="AE428" s="179"/>
      <c r="AF428" s="179" t="s">
        <v>2577</v>
      </c>
      <c r="AH428" s="159" t="b">
        <f t="shared" si="173"/>
        <v>1</v>
      </c>
      <c r="AI428" s="1" t="b">
        <f t="shared" si="174"/>
        <v>1</v>
      </c>
      <c r="AJ428" s="1" t="b">
        <f t="shared" si="175"/>
        <v>1</v>
      </c>
      <c r="AK428" s="1" t="b">
        <f t="shared" si="176"/>
        <v>1</v>
      </c>
      <c r="AL428" s="1" t="b">
        <f t="shared" si="177"/>
        <v>1</v>
      </c>
      <c r="AM428" s="1" t="b">
        <f t="shared" si="178"/>
        <v>1</v>
      </c>
      <c r="AN428" s="1" t="b">
        <f t="shared" si="179"/>
        <v>1</v>
      </c>
      <c r="AO428" s="1" t="e">
        <f t="shared" si="180"/>
        <v>#DIV/0!</v>
      </c>
      <c r="AP428" s="1" t="b">
        <f t="shared" si="181"/>
        <v>1</v>
      </c>
      <c r="AQ428" s="1" t="b">
        <f t="shared" si="182"/>
        <v>1</v>
      </c>
      <c r="AS428" s="316" t="s">
        <v>1229</v>
      </c>
      <c r="AT428" s="106" t="s">
        <v>155</v>
      </c>
      <c r="AU428" s="106" t="s">
        <v>1230</v>
      </c>
      <c r="AV428" s="408" t="s">
        <v>3</v>
      </c>
      <c r="AW428" s="14" t="s">
        <v>2564</v>
      </c>
      <c r="AX428" s="422">
        <v>11992</v>
      </c>
      <c r="AY428" s="245">
        <v>7</v>
      </c>
      <c r="AZ428" s="245" t="e">
        <v>#DIV/0!</v>
      </c>
      <c r="BA428" s="179"/>
      <c r="BB428" s="179" t="s">
        <v>2577</v>
      </c>
    </row>
    <row r="429" spans="1:54" ht="15">
      <c r="A429" s="316" t="s">
        <v>1231</v>
      </c>
      <c r="B429" s="106" t="s">
        <v>1232</v>
      </c>
      <c r="C429" s="106" t="s">
        <v>88</v>
      </c>
      <c r="D429" s="425" t="s">
        <v>3</v>
      </c>
      <c r="E429" s="14" t="s">
        <v>2564</v>
      </c>
      <c r="F429" s="422">
        <v>15208</v>
      </c>
      <c r="G429" s="245">
        <v>7</v>
      </c>
      <c r="H429" s="245" t="e">
        <v>#DIV/0!</v>
      </c>
      <c r="I429" s="179"/>
      <c r="J429" s="179" t="s">
        <v>2577</v>
      </c>
      <c r="K429" s="158">
        <v>429</v>
      </c>
      <c r="L429" s="1" t="b">
        <f t="shared" si="163"/>
        <v>1</v>
      </c>
      <c r="M429" s="1" t="b">
        <f t="shared" si="164"/>
        <v>1</v>
      </c>
      <c r="N429" s="1" t="b">
        <f t="shared" si="165"/>
        <v>1</v>
      </c>
      <c r="O429" s="1" t="b">
        <f t="shared" si="166"/>
        <v>1</v>
      </c>
      <c r="P429" s="1" t="b">
        <f t="shared" si="167"/>
        <v>1</v>
      </c>
      <c r="Q429" s="1" t="b">
        <f t="shared" si="168"/>
        <v>1</v>
      </c>
      <c r="R429" s="1" t="b">
        <f t="shared" si="169"/>
        <v>1</v>
      </c>
      <c r="S429" s="1" t="e">
        <f t="shared" si="170"/>
        <v>#DIV/0!</v>
      </c>
      <c r="T429" s="1" t="b">
        <f t="shared" si="171"/>
        <v>1</v>
      </c>
      <c r="U429" s="1" t="b">
        <f t="shared" si="172"/>
        <v>1</v>
      </c>
      <c r="W429" s="316" t="s">
        <v>1231</v>
      </c>
      <c r="X429" s="106" t="s">
        <v>1232</v>
      </c>
      <c r="Y429" s="106" t="s">
        <v>88</v>
      </c>
      <c r="Z429" s="425" t="s">
        <v>3</v>
      </c>
      <c r="AA429" s="14" t="s">
        <v>2564</v>
      </c>
      <c r="AB429" s="422">
        <v>15208</v>
      </c>
      <c r="AC429" s="245">
        <v>7</v>
      </c>
      <c r="AD429" s="245" t="e">
        <v>#DIV/0!</v>
      </c>
      <c r="AE429" s="179"/>
      <c r="AF429" s="179" t="s">
        <v>2577</v>
      </c>
      <c r="AH429" s="159" t="b">
        <f t="shared" si="173"/>
        <v>1</v>
      </c>
      <c r="AI429" s="1" t="b">
        <f t="shared" si="174"/>
        <v>1</v>
      </c>
      <c r="AJ429" s="1" t="b">
        <f t="shared" si="175"/>
        <v>1</v>
      </c>
      <c r="AK429" s="1" t="b">
        <f t="shared" si="176"/>
        <v>1</v>
      </c>
      <c r="AL429" s="1" t="b">
        <f t="shared" si="177"/>
        <v>1</v>
      </c>
      <c r="AM429" s="1" t="b">
        <f t="shared" si="178"/>
        <v>1</v>
      </c>
      <c r="AN429" s="1" t="b">
        <f t="shared" si="179"/>
        <v>1</v>
      </c>
      <c r="AO429" s="1" t="e">
        <f t="shared" si="180"/>
        <v>#DIV/0!</v>
      </c>
      <c r="AP429" s="1" t="b">
        <f t="shared" si="181"/>
        <v>1</v>
      </c>
      <c r="AQ429" s="1" t="b">
        <f t="shared" si="182"/>
        <v>1</v>
      </c>
      <c r="AS429" s="316" t="s">
        <v>1231</v>
      </c>
      <c r="AT429" s="106" t="s">
        <v>1232</v>
      </c>
      <c r="AU429" s="106" t="s">
        <v>88</v>
      </c>
      <c r="AV429" s="425" t="s">
        <v>3</v>
      </c>
      <c r="AW429" s="14" t="s">
        <v>2564</v>
      </c>
      <c r="AX429" s="422">
        <v>15208</v>
      </c>
      <c r="AY429" s="245">
        <v>7</v>
      </c>
      <c r="AZ429" s="245" t="e">
        <v>#DIV/0!</v>
      </c>
      <c r="BA429" s="179"/>
      <c r="BB429" s="179" t="s">
        <v>2577</v>
      </c>
    </row>
    <row r="430" spans="1:54" ht="15.75">
      <c r="A430" s="316" t="s">
        <v>188</v>
      </c>
      <c r="B430" s="106" t="s">
        <v>26</v>
      </c>
      <c r="C430" s="106" t="s">
        <v>189</v>
      </c>
      <c r="D430" s="408" t="s">
        <v>3</v>
      </c>
      <c r="E430" s="344" t="s">
        <v>2564</v>
      </c>
      <c r="F430" s="422">
        <v>14246</v>
      </c>
      <c r="G430" s="245">
        <v>7</v>
      </c>
      <c r="H430" s="245" t="e">
        <v>#DIV/0!</v>
      </c>
      <c r="I430" s="179" t="s">
        <v>252</v>
      </c>
      <c r="J430" s="179" t="s">
        <v>2577</v>
      </c>
      <c r="K430" s="158">
        <v>430</v>
      </c>
      <c r="L430" s="1" t="b">
        <f t="shared" si="163"/>
        <v>1</v>
      </c>
      <c r="M430" s="1" t="b">
        <f t="shared" si="164"/>
        <v>1</v>
      </c>
      <c r="N430" s="1" t="b">
        <f t="shared" si="165"/>
        <v>1</v>
      </c>
      <c r="O430" s="1" t="b">
        <f t="shared" si="166"/>
        <v>1</v>
      </c>
      <c r="P430" s="1" t="b">
        <f t="shared" si="167"/>
        <v>1</v>
      </c>
      <c r="Q430" s="1" t="b">
        <f t="shared" si="168"/>
        <v>1</v>
      </c>
      <c r="R430" s="1" t="b">
        <f t="shared" si="169"/>
        <v>1</v>
      </c>
      <c r="S430" s="1" t="e">
        <f t="shared" si="170"/>
        <v>#DIV/0!</v>
      </c>
      <c r="T430" s="1" t="b">
        <f t="shared" si="171"/>
        <v>1</v>
      </c>
      <c r="U430" s="1" t="b">
        <f t="shared" si="172"/>
        <v>1</v>
      </c>
      <c r="W430" s="316" t="s">
        <v>188</v>
      </c>
      <c r="X430" s="106" t="s">
        <v>26</v>
      </c>
      <c r="Y430" s="106" t="s">
        <v>189</v>
      </c>
      <c r="Z430" s="408" t="s">
        <v>3</v>
      </c>
      <c r="AA430" s="344" t="s">
        <v>2564</v>
      </c>
      <c r="AB430" s="422">
        <v>14246</v>
      </c>
      <c r="AC430" s="245">
        <v>7</v>
      </c>
      <c r="AD430" s="245" t="e">
        <v>#DIV/0!</v>
      </c>
      <c r="AE430" s="179" t="s">
        <v>252</v>
      </c>
      <c r="AF430" s="179" t="s">
        <v>2577</v>
      </c>
      <c r="AH430" s="159" t="b">
        <f t="shared" si="173"/>
        <v>1</v>
      </c>
      <c r="AI430" s="1" t="b">
        <f t="shared" si="174"/>
        <v>1</v>
      </c>
      <c r="AJ430" s="1" t="b">
        <f t="shared" si="175"/>
        <v>1</v>
      </c>
      <c r="AK430" s="1" t="b">
        <f t="shared" si="176"/>
        <v>1</v>
      </c>
      <c r="AL430" s="1" t="b">
        <f t="shared" si="177"/>
        <v>1</v>
      </c>
      <c r="AM430" s="1" t="b">
        <f t="shared" si="178"/>
        <v>1</v>
      </c>
      <c r="AN430" s="1" t="b">
        <f t="shared" si="179"/>
        <v>1</v>
      </c>
      <c r="AO430" s="1" t="e">
        <f t="shared" si="180"/>
        <v>#DIV/0!</v>
      </c>
      <c r="AP430" s="1" t="b">
        <f t="shared" si="181"/>
        <v>1</v>
      </c>
      <c r="AQ430" s="1" t="b">
        <f t="shared" si="182"/>
        <v>1</v>
      </c>
      <c r="AS430" s="316" t="s">
        <v>188</v>
      </c>
      <c r="AT430" s="106" t="s">
        <v>26</v>
      </c>
      <c r="AU430" s="106" t="s">
        <v>189</v>
      </c>
      <c r="AV430" s="408" t="s">
        <v>3</v>
      </c>
      <c r="AW430" s="344" t="s">
        <v>2564</v>
      </c>
      <c r="AX430" s="422">
        <v>14246</v>
      </c>
      <c r="AY430" s="245">
        <v>7</v>
      </c>
      <c r="AZ430" s="245" t="e">
        <v>#DIV/0!</v>
      </c>
      <c r="BA430" s="179" t="s">
        <v>252</v>
      </c>
      <c r="BB430" s="179" t="s">
        <v>2577</v>
      </c>
    </row>
    <row r="431" spans="1:54" ht="15">
      <c r="A431" s="156" t="s">
        <v>1233</v>
      </c>
      <c r="B431" s="179" t="s">
        <v>1234</v>
      </c>
      <c r="C431" s="179" t="s">
        <v>1235</v>
      </c>
      <c r="D431" s="424" t="s">
        <v>3</v>
      </c>
      <c r="E431" s="179" t="s">
        <v>2564</v>
      </c>
      <c r="F431" s="422"/>
      <c r="G431" s="245">
        <v>7</v>
      </c>
      <c r="H431" s="245" t="e">
        <v>#DIV/0!</v>
      </c>
      <c r="I431" s="179"/>
      <c r="J431" s="179" t="s">
        <v>2577</v>
      </c>
      <c r="K431" s="158">
        <v>431</v>
      </c>
      <c r="L431" s="1" t="b">
        <f t="shared" si="163"/>
        <v>1</v>
      </c>
      <c r="M431" s="1" t="b">
        <f t="shared" si="164"/>
        <v>1</v>
      </c>
      <c r="N431" s="1" t="b">
        <f t="shared" si="165"/>
        <v>1</v>
      </c>
      <c r="O431" s="1" t="b">
        <f t="shared" si="166"/>
        <v>1</v>
      </c>
      <c r="P431" s="1" t="b">
        <f t="shared" si="167"/>
        <v>1</v>
      </c>
      <c r="Q431" s="1" t="b">
        <f t="shared" si="168"/>
        <v>1</v>
      </c>
      <c r="R431" s="1" t="b">
        <f t="shared" si="169"/>
        <v>1</v>
      </c>
      <c r="S431" s="1" t="e">
        <f t="shared" si="170"/>
        <v>#DIV/0!</v>
      </c>
      <c r="T431" s="1" t="b">
        <f t="shared" si="171"/>
        <v>1</v>
      </c>
      <c r="U431" s="1" t="b">
        <f t="shared" si="172"/>
        <v>1</v>
      </c>
      <c r="W431" s="156" t="s">
        <v>1233</v>
      </c>
      <c r="X431" s="179" t="s">
        <v>1234</v>
      </c>
      <c r="Y431" s="179" t="s">
        <v>1235</v>
      </c>
      <c r="Z431" s="424" t="s">
        <v>3</v>
      </c>
      <c r="AA431" s="179" t="s">
        <v>2564</v>
      </c>
      <c r="AB431" s="422"/>
      <c r="AC431" s="245">
        <v>7</v>
      </c>
      <c r="AD431" s="245" t="e">
        <v>#DIV/0!</v>
      </c>
      <c r="AE431" s="179"/>
      <c r="AF431" s="179" t="s">
        <v>2577</v>
      </c>
      <c r="AH431" s="159" t="b">
        <f t="shared" si="173"/>
        <v>1</v>
      </c>
      <c r="AI431" s="1" t="b">
        <f t="shared" si="174"/>
        <v>1</v>
      </c>
      <c r="AJ431" s="1" t="b">
        <f t="shared" si="175"/>
        <v>1</v>
      </c>
      <c r="AK431" s="1" t="b">
        <f t="shared" si="176"/>
        <v>1</v>
      </c>
      <c r="AL431" s="1" t="b">
        <f t="shared" si="177"/>
        <v>1</v>
      </c>
      <c r="AM431" s="1" t="b">
        <f t="shared" si="178"/>
        <v>1</v>
      </c>
      <c r="AN431" s="1" t="b">
        <f t="shared" si="179"/>
        <v>1</v>
      </c>
      <c r="AO431" s="1" t="e">
        <f t="shared" si="180"/>
        <v>#DIV/0!</v>
      </c>
      <c r="AP431" s="1" t="b">
        <f t="shared" si="181"/>
        <v>1</v>
      </c>
      <c r="AQ431" s="1" t="b">
        <f t="shared" si="182"/>
        <v>1</v>
      </c>
      <c r="AS431" s="156" t="s">
        <v>1233</v>
      </c>
      <c r="AT431" s="179" t="s">
        <v>1234</v>
      </c>
      <c r="AU431" s="179" t="s">
        <v>1235</v>
      </c>
      <c r="AV431" s="424" t="s">
        <v>3</v>
      </c>
      <c r="AW431" s="179" t="s">
        <v>2564</v>
      </c>
      <c r="AX431" s="422"/>
      <c r="AY431" s="245">
        <v>7</v>
      </c>
      <c r="AZ431" s="245" t="e">
        <v>#DIV/0!</v>
      </c>
      <c r="BA431" s="179"/>
      <c r="BB431" s="179" t="s">
        <v>2577</v>
      </c>
    </row>
    <row r="432" spans="1:54" ht="15">
      <c r="A432" s="316" t="s">
        <v>1236</v>
      </c>
      <c r="B432" s="106" t="s">
        <v>1237</v>
      </c>
      <c r="C432" s="106" t="s">
        <v>1238</v>
      </c>
      <c r="D432" s="408" t="s">
        <v>3</v>
      </c>
      <c r="E432" s="14" t="s">
        <v>2564</v>
      </c>
      <c r="F432" s="422"/>
      <c r="G432" s="245">
        <v>7</v>
      </c>
      <c r="H432" s="245" t="e">
        <v>#DIV/0!</v>
      </c>
      <c r="I432" s="179"/>
      <c r="J432" s="179" t="s">
        <v>2577</v>
      </c>
      <c r="K432" s="158">
        <v>432</v>
      </c>
      <c r="L432" s="1" t="b">
        <f t="shared" si="163"/>
        <v>1</v>
      </c>
      <c r="M432" s="1" t="b">
        <f t="shared" si="164"/>
        <v>1</v>
      </c>
      <c r="N432" s="1" t="b">
        <f t="shared" si="165"/>
        <v>1</v>
      </c>
      <c r="O432" s="1" t="b">
        <f t="shared" si="166"/>
        <v>1</v>
      </c>
      <c r="P432" s="1" t="b">
        <f t="shared" si="167"/>
        <v>1</v>
      </c>
      <c r="Q432" s="1" t="b">
        <f t="shared" si="168"/>
        <v>1</v>
      </c>
      <c r="R432" s="1" t="b">
        <f t="shared" si="169"/>
        <v>1</v>
      </c>
      <c r="S432" s="1" t="e">
        <f t="shared" si="170"/>
        <v>#DIV/0!</v>
      </c>
      <c r="T432" s="1" t="b">
        <f t="shared" si="171"/>
        <v>1</v>
      </c>
      <c r="U432" s="1" t="b">
        <f t="shared" si="172"/>
        <v>1</v>
      </c>
      <c r="W432" s="316" t="s">
        <v>1236</v>
      </c>
      <c r="X432" s="106" t="s">
        <v>1237</v>
      </c>
      <c r="Y432" s="106" t="s">
        <v>1238</v>
      </c>
      <c r="Z432" s="408" t="s">
        <v>3</v>
      </c>
      <c r="AA432" s="14" t="s">
        <v>2564</v>
      </c>
      <c r="AB432" s="422"/>
      <c r="AC432" s="245">
        <v>7</v>
      </c>
      <c r="AD432" s="245" t="e">
        <v>#DIV/0!</v>
      </c>
      <c r="AE432" s="179"/>
      <c r="AF432" s="179" t="s">
        <v>2577</v>
      </c>
      <c r="AH432" s="159" t="b">
        <f t="shared" si="173"/>
        <v>1</v>
      </c>
      <c r="AI432" s="1" t="b">
        <f t="shared" si="174"/>
        <v>1</v>
      </c>
      <c r="AJ432" s="1" t="b">
        <f t="shared" si="175"/>
        <v>1</v>
      </c>
      <c r="AK432" s="1" t="b">
        <f t="shared" si="176"/>
        <v>1</v>
      </c>
      <c r="AL432" s="1" t="b">
        <f t="shared" si="177"/>
        <v>1</v>
      </c>
      <c r="AM432" s="1" t="b">
        <f t="shared" si="178"/>
        <v>1</v>
      </c>
      <c r="AN432" s="1" t="b">
        <f t="shared" si="179"/>
        <v>1</v>
      </c>
      <c r="AO432" s="1" t="e">
        <f t="shared" si="180"/>
        <v>#DIV/0!</v>
      </c>
      <c r="AP432" s="1" t="b">
        <f t="shared" si="181"/>
        <v>1</v>
      </c>
      <c r="AQ432" s="1" t="b">
        <f t="shared" si="182"/>
        <v>1</v>
      </c>
      <c r="AS432" s="316" t="s">
        <v>1236</v>
      </c>
      <c r="AT432" s="106" t="s">
        <v>1237</v>
      </c>
      <c r="AU432" s="106" t="s">
        <v>1238</v>
      </c>
      <c r="AV432" s="408" t="s">
        <v>3</v>
      </c>
      <c r="AW432" s="14" t="s">
        <v>2564</v>
      </c>
      <c r="AX432" s="422"/>
      <c r="AY432" s="245">
        <v>7</v>
      </c>
      <c r="AZ432" s="245" t="e">
        <v>#DIV/0!</v>
      </c>
      <c r="BA432" s="179"/>
      <c r="BB432" s="179" t="s">
        <v>2577</v>
      </c>
    </row>
    <row r="433" spans="1:54" ht="15">
      <c r="A433" s="316" t="s">
        <v>1239</v>
      </c>
      <c r="B433" s="106" t="s">
        <v>1240</v>
      </c>
      <c r="C433" s="106" t="s">
        <v>1241</v>
      </c>
      <c r="D433" s="408" t="s">
        <v>3</v>
      </c>
      <c r="E433" s="14" t="s">
        <v>2564</v>
      </c>
      <c r="F433" s="422"/>
      <c r="G433" s="245">
        <v>7</v>
      </c>
      <c r="H433" s="245" t="e">
        <v>#DIV/0!</v>
      </c>
      <c r="I433" s="179"/>
      <c r="J433" s="179" t="s">
        <v>2577</v>
      </c>
      <c r="K433" s="158">
        <v>433</v>
      </c>
      <c r="L433" s="1" t="b">
        <f t="shared" si="163"/>
        <v>1</v>
      </c>
      <c r="M433" s="1" t="b">
        <f t="shared" si="164"/>
        <v>1</v>
      </c>
      <c r="N433" s="1" t="b">
        <f t="shared" si="165"/>
        <v>1</v>
      </c>
      <c r="O433" s="1" t="b">
        <f t="shared" si="166"/>
        <v>1</v>
      </c>
      <c r="P433" s="1" t="b">
        <f t="shared" si="167"/>
        <v>1</v>
      </c>
      <c r="Q433" s="1" t="b">
        <f t="shared" si="168"/>
        <v>1</v>
      </c>
      <c r="R433" s="1" t="b">
        <f t="shared" si="169"/>
        <v>1</v>
      </c>
      <c r="S433" s="1" t="e">
        <f t="shared" si="170"/>
        <v>#DIV/0!</v>
      </c>
      <c r="T433" s="1" t="b">
        <f t="shared" si="171"/>
        <v>1</v>
      </c>
      <c r="U433" s="1" t="b">
        <f t="shared" si="172"/>
        <v>1</v>
      </c>
      <c r="W433" s="316" t="s">
        <v>1239</v>
      </c>
      <c r="X433" s="106" t="s">
        <v>1240</v>
      </c>
      <c r="Y433" s="106" t="s">
        <v>1241</v>
      </c>
      <c r="Z433" s="408" t="s">
        <v>3</v>
      </c>
      <c r="AA433" s="14" t="s">
        <v>2564</v>
      </c>
      <c r="AB433" s="422"/>
      <c r="AC433" s="245">
        <v>7</v>
      </c>
      <c r="AD433" s="245" t="e">
        <v>#DIV/0!</v>
      </c>
      <c r="AE433" s="179"/>
      <c r="AF433" s="179" t="s">
        <v>2577</v>
      </c>
      <c r="AH433" s="159" t="b">
        <f t="shared" si="173"/>
        <v>1</v>
      </c>
      <c r="AI433" s="1" t="b">
        <f t="shared" si="174"/>
        <v>1</v>
      </c>
      <c r="AJ433" s="1" t="b">
        <f t="shared" si="175"/>
        <v>1</v>
      </c>
      <c r="AK433" s="1" t="b">
        <f t="shared" si="176"/>
        <v>1</v>
      </c>
      <c r="AL433" s="1" t="b">
        <f t="shared" si="177"/>
        <v>1</v>
      </c>
      <c r="AM433" s="1" t="b">
        <f t="shared" si="178"/>
        <v>1</v>
      </c>
      <c r="AN433" s="1" t="b">
        <f t="shared" si="179"/>
        <v>1</v>
      </c>
      <c r="AO433" s="1" t="e">
        <f t="shared" si="180"/>
        <v>#DIV/0!</v>
      </c>
      <c r="AP433" s="1" t="b">
        <f t="shared" si="181"/>
        <v>1</v>
      </c>
      <c r="AQ433" s="1" t="b">
        <f t="shared" si="182"/>
        <v>1</v>
      </c>
      <c r="AS433" s="316" t="s">
        <v>1239</v>
      </c>
      <c r="AT433" s="106" t="s">
        <v>1240</v>
      </c>
      <c r="AU433" s="106" t="s">
        <v>1241</v>
      </c>
      <c r="AV433" s="408" t="s">
        <v>3</v>
      </c>
      <c r="AW433" s="14" t="s">
        <v>2564</v>
      </c>
      <c r="AX433" s="422"/>
      <c r="AY433" s="245">
        <v>7</v>
      </c>
      <c r="AZ433" s="245" t="e">
        <v>#DIV/0!</v>
      </c>
      <c r="BA433" s="179"/>
      <c r="BB433" s="179" t="s">
        <v>2577</v>
      </c>
    </row>
    <row r="434" spans="1:54" ht="15.75">
      <c r="A434" s="316" t="s">
        <v>1242</v>
      </c>
      <c r="B434" s="182" t="s">
        <v>1243</v>
      </c>
      <c r="C434" s="182" t="s">
        <v>1244</v>
      </c>
      <c r="D434" s="291" t="s">
        <v>3</v>
      </c>
      <c r="E434" s="344" t="s">
        <v>2564</v>
      </c>
      <c r="F434" s="338"/>
      <c r="G434" s="245">
        <v>7</v>
      </c>
      <c r="H434" s="245" t="e">
        <v>#DIV/0!</v>
      </c>
      <c r="I434" s="179"/>
      <c r="J434" s="179" t="s">
        <v>2577</v>
      </c>
      <c r="K434" s="158">
        <v>434</v>
      </c>
      <c r="L434" s="1" t="b">
        <f t="shared" si="163"/>
        <v>1</v>
      </c>
      <c r="M434" s="1" t="b">
        <f t="shared" si="164"/>
        <v>1</v>
      </c>
      <c r="N434" s="1" t="b">
        <f t="shared" si="165"/>
        <v>1</v>
      </c>
      <c r="O434" s="1" t="b">
        <f t="shared" si="166"/>
        <v>1</v>
      </c>
      <c r="P434" s="1" t="b">
        <f t="shared" si="167"/>
        <v>1</v>
      </c>
      <c r="Q434" s="1" t="b">
        <f t="shared" si="168"/>
        <v>1</v>
      </c>
      <c r="R434" s="1" t="b">
        <f t="shared" si="169"/>
        <v>1</v>
      </c>
      <c r="S434" s="1" t="e">
        <f t="shared" si="170"/>
        <v>#DIV/0!</v>
      </c>
      <c r="T434" s="1" t="b">
        <f t="shared" si="171"/>
        <v>1</v>
      </c>
      <c r="U434" s="1" t="b">
        <f t="shared" si="172"/>
        <v>1</v>
      </c>
      <c r="W434" s="316" t="s">
        <v>1242</v>
      </c>
      <c r="X434" s="182" t="s">
        <v>1243</v>
      </c>
      <c r="Y434" s="182" t="s">
        <v>1244</v>
      </c>
      <c r="Z434" s="291" t="s">
        <v>3</v>
      </c>
      <c r="AA434" s="344" t="s">
        <v>2564</v>
      </c>
      <c r="AB434" s="338"/>
      <c r="AC434" s="245">
        <v>7</v>
      </c>
      <c r="AD434" s="245" t="e">
        <v>#DIV/0!</v>
      </c>
      <c r="AE434" s="179"/>
      <c r="AF434" s="179" t="s">
        <v>2577</v>
      </c>
      <c r="AH434" s="159" t="b">
        <f t="shared" si="173"/>
        <v>1</v>
      </c>
      <c r="AI434" s="1" t="b">
        <f t="shared" si="174"/>
        <v>1</v>
      </c>
      <c r="AJ434" s="1" t="b">
        <f t="shared" si="175"/>
        <v>1</v>
      </c>
      <c r="AK434" s="1" t="b">
        <f t="shared" si="176"/>
        <v>1</v>
      </c>
      <c r="AL434" s="1" t="b">
        <f t="shared" si="177"/>
        <v>1</v>
      </c>
      <c r="AM434" s="1" t="b">
        <f t="shared" si="178"/>
        <v>1</v>
      </c>
      <c r="AN434" s="1" t="b">
        <f t="shared" si="179"/>
        <v>1</v>
      </c>
      <c r="AO434" s="1" t="e">
        <f t="shared" si="180"/>
        <v>#DIV/0!</v>
      </c>
      <c r="AP434" s="1" t="b">
        <f t="shared" si="181"/>
        <v>1</v>
      </c>
      <c r="AQ434" s="1" t="b">
        <f t="shared" si="182"/>
        <v>1</v>
      </c>
      <c r="AS434" s="316" t="s">
        <v>1242</v>
      </c>
      <c r="AT434" s="182" t="s">
        <v>1243</v>
      </c>
      <c r="AU434" s="182" t="s">
        <v>1244</v>
      </c>
      <c r="AV434" s="291" t="s">
        <v>3</v>
      </c>
      <c r="AW434" s="344" t="s">
        <v>2564</v>
      </c>
      <c r="AX434" s="338"/>
      <c r="AY434" s="245">
        <v>7</v>
      </c>
      <c r="AZ434" s="245" t="e">
        <v>#DIV/0!</v>
      </c>
      <c r="BA434" s="179"/>
      <c r="BB434" s="179" t="s">
        <v>2577</v>
      </c>
    </row>
    <row r="435" spans="1:54" ht="15">
      <c r="A435" s="342" t="s">
        <v>192</v>
      </c>
      <c r="B435" s="179" t="s">
        <v>193</v>
      </c>
      <c r="C435" s="111" t="s">
        <v>170</v>
      </c>
      <c r="D435" s="426" t="s">
        <v>3</v>
      </c>
      <c r="E435" s="252" t="s">
        <v>2564</v>
      </c>
      <c r="F435" s="422">
        <v>13084</v>
      </c>
      <c r="G435" s="245">
        <v>7</v>
      </c>
      <c r="H435" s="245" t="e">
        <v>#DIV/0!</v>
      </c>
      <c r="I435" s="179" t="s">
        <v>11</v>
      </c>
      <c r="J435" s="179" t="s">
        <v>2577</v>
      </c>
      <c r="K435" s="158">
        <v>435</v>
      </c>
      <c r="L435" s="1" t="b">
        <f t="shared" si="163"/>
        <v>1</v>
      </c>
      <c r="M435" s="1" t="b">
        <f t="shared" si="164"/>
        <v>1</v>
      </c>
      <c r="N435" s="1" t="b">
        <f t="shared" si="165"/>
        <v>1</v>
      </c>
      <c r="O435" s="1" t="b">
        <f t="shared" si="166"/>
        <v>1</v>
      </c>
      <c r="P435" s="1" t="b">
        <f t="shared" si="167"/>
        <v>1</v>
      </c>
      <c r="Q435" s="1" t="b">
        <f t="shared" si="168"/>
        <v>1</v>
      </c>
      <c r="R435" s="1" t="b">
        <f t="shared" si="169"/>
        <v>1</v>
      </c>
      <c r="S435" s="1" t="e">
        <f t="shared" si="170"/>
        <v>#DIV/0!</v>
      </c>
      <c r="T435" s="1" t="b">
        <f t="shared" si="171"/>
        <v>1</v>
      </c>
      <c r="U435" s="1" t="b">
        <f t="shared" si="172"/>
        <v>1</v>
      </c>
      <c r="W435" s="342" t="s">
        <v>192</v>
      </c>
      <c r="X435" s="179" t="s">
        <v>193</v>
      </c>
      <c r="Y435" s="111" t="s">
        <v>170</v>
      </c>
      <c r="Z435" s="426" t="s">
        <v>3</v>
      </c>
      <c r="AA435" s="252" t="s">
        <v>2564</v>
      </c>
      <c r="AB435" s="422">
        <v>13084</v>
      </c>
      <c r="AC435" s="245">
        <v>7</v>
      </c>
      <c r="AD435" s="245" t="e">
        <v>#DIV/0!</v>
      </c>
      <c r="AE435" s="179" t="s">
        <v>11</v>
      </c>
      <c r="AF435" s="179" t="s">
        <v>2577</v>
      </c>
      <c r="AH435" s="159" t="b">
        <f t="shared" si="173"/>
        <v>1</v>
      </c>
      <c r="AI435" s="1" t="b">
        <f t="shared" si="174"/>
        <v>1</v>
      </c>
      <c r="AJ435" s="1" t="b">
        <f t="shared" si="175"/>
        <v>1</v>
      </c>
      <c r="AK435" s="1" t="b">
        <f t="shared" si="176"/>
        <v>1</v>
      </c>
      <c r="AL435" s="1" t="b">
        <f t="shared" si="177"/>
        <v>1</v>
      </c>
      <c r="AM435" s="1" t="b">
        <f t="shared" si="178"/>
        <v>1</v>
      </c>
      <c r="AN435" s="1" t="b">
        <f t="shared" si="179"/>
        <v>1</v>
      </c>
      <c r="AO435" s="1" t="e">
        <f t="shared" si="180"/>
        <v>#DIV/0!</v>
      </c>
      <c r="AP435" s="1" t="b">
        <f t="shared" si="181"/>
        <v>1</v>
      </c>
      <c r="AQ435" s="1" t="b">
        <f t="shared" si="182"/>
        <v>1</v>
      </c>
      <c r="AS435" s="342" t="s">
        <v>192</v>
      </c>
      <c r="AT435" s="179" t="s">
        <v>193</v>
      </c>
      <c r="AU435" s="111" t="s">
        <v>170</v>
      </c>
      <c r="AV435" s="426" t="s">
        <v>3</v>
      </c>
      <c r="AW435" s="252" t="s">
        <v>2564</v>
      </c>
      <c r="AX435" s="422">
        <v>13084</v>
      </c>
      <c r="AY435" s="245">
        <v>7</v>
      </c>
      <c r="AZ435" s="245" t="e">
        <v>#DIV/0!</v>
      </c>
      <c r="BA435" s="179" t="s">
        <v>11</v>
      </c>
      <c r="BB435" s="179" t="s">
        <v>2577</v>
      </c>
    </row>
    <row r="436" spans="1:54" ht="15.75">
      <c r="A436" s="373" t="s">
        <v>194</v>
      </c>
      <c r="B436" s="179" t="s">
        <v>26</v>
      </c>
      <c r="C436" s="179" t="s">
        <v>195</v>
      </c>
      <c r="D436" s="409" t="s">
        <v>3</v>
      </c>
      <c r="E436" s="344" t="s">
        <v>2564</v>
      </c>
      <c r="F436" s="422">
        <v>12483</v>
      </c>
      <c r="G436" s="245">
        <v>7</v>
      </c>
      <c r="H436" s="245" t="e">
        <v>#DIV/0!</v>
      </c>
      <c r="I436" s="179" t="s">
        <v>11</v>
      </c>
      <c r="J436" s="179" t="s">
        <v>2577</v>
      </c>
      <c r="K436" s="158">
        <v>436</v>
      </c>
      <c r="L436" s="1" t="b">
        <f t="shared" si="163"/>
        <v>1</v>
      </c>
      <c r="M436" s="1" t="b">
        <f t="shared" si="164"/>
        <v>1</v>
      </c>
      <c r="N436" s="1" t="b">
        <f t="shared" si="165"/>
        <v>1</v>
      </c>
      <c r="O436" s="1" t="b">
        <f t="shared" si="166"/>
        <v>1</v>
      </c>
      <c r="P436" s="1" t="b">
        <f t="shared" si="167"/>
        <v>1</v>
      </c>
      <c r="Q436" s="1" t="b">
        <f t="shared" si="168"/>
        <v>1</v>
      </c>
      <c r="R436" s="1" t="b">
        <f t="shared" si="169"/>
        <v>1</v>
      </c>
      <c r="S436" s="1" t="e">
        <f t="shared" si="170"/>
        <v>#DIV/0!</v>
      </c>
      <c r="T436" s="1" t="b">
        <f t="shared" si="171"/>
        <v>1</v>
      </c>
      <c r="U436" s="1" t="b">
        <f t="shared" si="172"/>
        <v>1</v>
      </c>
      <c r="W436" s="373" t="s">
        <v>194</v>
      </c>
      <c r="X436" s="179" t="s">
        <v>26</v>
      </c>
      <c r="Y436" s="179" t="s">
        <v>195</v>
      </c>
      <c r="Z436" s="409" t="s">
        <v>3</v>
      </c>
      <c r="AA436" s="344" t="s">
        <v>2564</v>
      </c>
      <c r="AB436" s="422">
        <v>12483</v>
      </c>
      <c r="AC436" s="245">
        <v>7</v>
      </c>
      <c r="AD436" s="245" t="e">
        <v>#DIV/0!</v>
      </c>
      <c r="AE436" s="179" t="s">
        <v>11</v>
      </c>
      <c r="AF436" s="179" t="s">
        <v>2577</v>
      </c>
      <c r="AH436" s="159" t="b">
        <f t="shared" si="173"/>
        <v>1</v>
      </c>
      <c r="AI436" s="1" t="b">
        <f t="shared" si="174"/>
        <v>1</v>
      </c>
      <c r="AJ436" s="1" t="b">
        <f t="shared" si="175"/>
        <v>1</v>
      </c>
      <c r="AK436" s="1" t="b">
        <f t="shared" si="176"/>
        <v>1</v>
      </c>
      <c r="AL436" s="1" t="b">
        <f t="shared" si="177"/>
        <v>1</v>
      </c>
      <c r="AM436" s="1" t="b">
        <f t="shared" si="178"/>
        <v>1</v>
      </c>
      <c r="AN436" s="1" t="b">
        <f t="shared" si="179"/>
        <v>1</v>
      </c>
      <c r="AO436" s="1" t="e">
        <f t="shared" si="180"/>
        <v>#DIV/0!</v>
      </c>
      <c r="AP436" s="1" t="b">
        <f t="shared" si="181"/>
        <v>1</v>
      </c>
      <c r="AQ436" s="1" t="b">
        <f t="shared" si="182"/>
        <v>1</v>
      </c>
      <c r="AS436" s="373" t="s">
        <v>194</v>
      </c>
      <c r="AT436" s="179" t="s">
        <v>26</v>
      </c>
      <c r="AU436" s="179" t="s">
        <v>195</v>
      </c>
      <c r="AV436" s="409" t="s">
        <v>3</v>
      </c>
      <c r="AW436" s="344" t="s">
        <v>2564</v>
      </c>
      <c r="AX436" s="422">
        <v>12483</v>
      </c>
      <c r="AY436" s="245">
        <v>7</v>
      </c>
      <c r="AZ436" s="245" t="e">
        <v>#DIV/0!</v>
      </c>
      <c r="BA436" s="179" t="s">
        <v>11</v>
      </c>
      <c r="BB436" s="179" t="s">
        <v>2577</v>
      </c>
    </row>
    <row r="437" spans="1:54" ht="15">
      <c r="A437" s="316" t="s">
        <v>1245</v>
      </c>
      <c r="B437" s="106" t="s">
        <v>26</v>
      </c>
      <c r="C437" s="106" t="s">
        <v>1073</v>
      </c>
      <c r="D437" s="408" t="s">
        <v>10</v>
      </c>
      <c r="E437" s="14" t="s">
        <v>2564</v>
      </c>
      <c r="F437" s="422"/>
      <c r="G437" s="245">
        <v>7</v>
      </c>
      <c r="H437" s="245" t="e">
        <v>#DIV/0!</v>
      </c>
      <c r="I437" s="179"/>
      <c r="J437" s="179" t="s">
        <v>2577</v>
      </c>
      <c r="K437" s="158">
        <v>437</v>
      </c>
      <c r="L437" s="1" t="b">
        <f t="shared" si="163"/>
        <v>1</v>
      </c>
      <c r="M437" s="1" t="b">
        <f t="shared" si="164"/>
        <v>1</v>
      </c>
      <c r="N437" s="1" t="b">
        <f t="shared" si="165"/>
        <v>1</v>
      </c>
      <c r="O437" s="1" t="b">
        <f t="shared" si="166"/>
        <v>1</v>
      </c>
      <c r="P437" s="1" t="b">
        <f t="shared" si="167"/>
        <v>1</v>
      </c>
      <c r="Q437" s="1" t="b">
        <f t="shared" si="168"/>
        <v>1</v>
      </c>
      <c r="R437" s="1" t="b">
        <f t="shared" si="169"/>
        <v>1</v>
      </c>
      <c r="S437" s="1" t="e">
        <f t="shared" si="170"/>
        <v>#DIV/0!</v>
      </c>
      <c r="T437" s="1" t="b">
        <f t="shared" si="171"/>
        <v>1</v>
      </c>
      <c r="U437" s="1" t="b">
        <f t="shared" si="172"/>
        <v>1</v>
      </c>
      <c r="W437" s="316" t="s">
        <v>1245</v>
      </c>
      <c r="X437" s="106" t="s">
        <v>26</v>
      </c>
      <c r="Y437" s="106" t="s">
        <v>1073</v>
      </c>
      <c r="Z437" s="408" t="s">
        <v>10</v>
      </c>
      <c r="AA437" s="14" t="s">
        <v>2564</v>
      </c>
      <c r="AB437" s="422"/>
      <c r="AC437" s="245">
        <v>7</v>
      </c>
      <c r="AD437" s="245" t="e">
        <v>#DIV/0!</v>
      </c>
      <c r="AE437" s="179"/>
      <c r="AF437" s="179" t="s">
        <v>2577</v>
      </c>
      <c r="AH437" s="159" t="b">
        <f t="shared" si="173"/>
        <v>1</v>
      </c>
      <c r="AI437" s="1" t="b">
        <f t="shared" si="174"/>
        <v>1</v>
      </c>
      <c r="AJ437" s="1" t="b">
        <f t="shared" si="175"/>
        <v>1</v>
      </c>
      <c r="AK437" s="1" t="b">
        <f t="shared" si="176"/>
        <v>1</v>
      </c>
      <c r="AL437" s="1" t="b">
        <f t="shared" si="177"/>
        <v>1</v>
      </c>
      <c r="AM437" s="1" t="b">
        <f t="shared" si="178"/>
        <v>1</v>
      </c>
      <c r="AN437" s="1" t="b">
        <f t="shared" si="179"/>
        <v>1</v>
      </c>
      <c r="AO437" s="1" t="e">
        <f t="shared" si="180"/>
        <v>#DIV/0!</v>
      </c>
      <c r="AP437" s="1" t="b">
        <f t="shared" si="181"/>
        <v>1</v>
      </c>
      <c r="AQ437" s="1" t="b">
        <f t="shared" si="182"/>
        <v>1</v>
      </c>
      <c r="AS437" s="316" t="s">
        <v>1245</v>
      </c>
      <c r="AT437" s="106" t="s">
        <v>26</v>
      </c>
      <c r="AU437" s="106" t="s">
        <v>1073</v>
      </c>
      <c r="AV437" s="408" t="s">
        <v>10</v>
      </c>
      <c r="AW437" s="14" t="s">
        <v>2564</v>
      </c>
      <c r="AX437" s="422"/>
      <c r="AY437" s="245">
        <v>7</v>
      </c>
      <c r="AZ437" s="245" t="e">
        <v>#DIV/0!</v>
      </c>
      <c r="BA437" s="179"/>
      <c r="BB437" s="179" t="s">
        <v>2577</v>
      </c>
    </row>
    <row r="438" spans="1:54" ht="15">
      <c r="A438" s="316" t="s">
        <v>1246</v>
      </c>
      <c r="B438" s="106" t="s">
        <v>1247</v>
      </c>
      <c r="C438" s="106" t="s">
        <v>1248</v>
      </c>
      <c r="D438" s="408" t="s">
        <v>3</v>
      </c>
      <c r="E438" s="14" t="s">
        <v>2564</v>
      </c>
      <c r="F438" s="422"/>
      <c r="G438" s="245">
        <v>7</v>
      </c>
      <c r="H438" s="245" t="e">
        <v>#DIV/0!</v>
      </c>
      <c r="I438" s="179"/>
      <c r="J438" s="179" t="s">
        <v>2577</v>
      </c>
      <c r="K438" s="158">
        <v>438</v>
      </c>
      <c r="L438" s="1" t="b">
        <f t="shared" si="163"/>
        <v>1</v>
      </c>
      <c r="M438" s="1" t="b">
        <f t="shared" si="164"/>
        <v>1</v>
      </c>
      <c r="N438" s="1" t="b">
        <f t="shared" si="165"/>
        <v>1</v>
      </c>
      <c r="O438" s="1" t="b">
        <f t="shared" si="166"/>
        <v>1</v>
      </c>
      <c r="P438" s="1" t="b">
        <f t="shared" si="167"/>
        <v>1</v>
      </c>
      <c r="Q438" s="1" t="b">
        <f t="shared" si="168"/>
        <v>1</v>
      </c>
      <c r="R438" s="1" t="b">
        <f t="shared" si="169"/>
        <v>1</v>
      </c>
      <c r="S438" s="1" t="e">
        <f t="shared" si="170"/>
        <v>#DIV/0!</v>
      </c>
      <c r="T438" s="1" t="b">
        <f t="shared" si="171"/>
        <v>1</v>
      </c>
      <c r="U438" s="1" t="b">
        <f t="shared" si="172"/>
        <v>1</v>
      </c>
      <c r="W438" s="316" t="s">
        <v>1246</v>
      </c>
      <c r="X438" s="106" t="s">
        <v>1247</v>
      </c>
      <c r="Y438" s="106" t="s">
        <v>1248</v>
      </c>
      <c r="Z438" s="408" t="s">
        <v>3</v>
      </c>
      <c r="AA438" s="14" t="s">
        <v>2564</v>
      </c>
      <c r="AB438" s="422"/>
      <c r="AC438" s="245">
        <v>7</v>
      </c>
      <c r="AD438" s="245" t="e">
        <v>#DIV/0!</v>
      </c>
      <c r="AE438" s="179"/>
      <c r="AF438" s="179" t="s">
        <v>2577</v>
      </c>
      <c r="AH438" s="159" t="b">
        <f t="shared" si="173"/>
        <v>1</v>
      </c>
      <c r="AI438" s="1" t="b">
        <f t="shared" si="174"/>
        <v>1</v>
      </c>
      <c r="AJ438" s="1" t="b">
        <f t="shared" si="175"/>
        <v>1</v>
      </c>
      <c r="AK438" s="1" t="b">
        <f t="shared" si="176"/>
        <v>1</v>
      </c>
      <c r="AL438" s="1" t="b">
        <f t="shared" si="177"/>
        <v>1</v>
      </c>
      <c r="AM438" s="1" t="b">
        <f t="shared" si="178"/>
        <v>1</v>
      </c>
      <c r="AN438" s="1" t="b">
        <f t="shared" si="179"/>
        <v>1</v>
      </c>
      <c r="AO438" s="1" t="e">
        <f t="shared" si="180"/>
        <v>#DIV/0!</v>
      </c>
      <c r="AP438" s="1" t="b">
        <f t="shared" si="181"/>
        <v>1</v>
      </c>
      <c r="AQ438" s="1" t="b">
        <f t="shared" si="182"/>
        <v>1</v>
      </c>
      <c r="AS438" s="316" t="s">
        <v>1246</v>
      </c>
      <c r="AT438" s="106" t="s">
        <v>1247</v>
      </c>
      <c r="AU438" s="106" t="s">
        <v>1248</v>
      </c>
      <c r="AV438" s="408" t="s">
        <v>3</v>
      </c>
      <c r="AW438" s="14" t="s">
        <v>2564</v>
      </c>
      <c r="AX438" s="422"/>
      <c r="AY438" s="245">
        <v>7</v>
      </c>
      <c r="AZ438" s="245" t="e">
        <v>#DIV/0!</v>
      </c>
      <c r="BA438" s="179"/>
      <c r="BB438" s="179" t="s">
        <v>2577</v>
      </c>
    </row>
    <row r="439" spans="1:54" ht="15">
      <c r="A439" s="316" t="s">
        <v>1249</v>
      </c>
      <c r="B439" s="106" t="s">
        <v>1250</v>
      </c>
      <c r="C439" s="106" t="s">
        <v>1251</v>
      </c>
      <c r="D439" s="408" t="s">
        <v>10</v>
      </c>
      <c r="E439" s="14" t="s">
        <v>2564</v>
      </c>
      <c r="F439" s="422">
        <v>15480</v>
      </c>
      <c r="G439" s="245">
        <v>7</v>
      </c>
      <c r="H439" s="245" t="e">
        <v>#DIV/0!</v>
      </c>
      <c r="I439" s="179"/>
      <c r="J439" s="179" t="s">
        <v>2525</v>
      </c>
      <c r="K439" s="158">
        <v>439</v>
      </c>
      <c r="L439" s="1" t="b">
        <f t="shared" si="163"/>
        <v>1</v>
      </c>
      <c r="M439" s="1" t="b">
        <f t="shared" si="164"/>
        <v>1</v>
      </c>
      <c r="N439" s="1" t="b">
        <f t="shared" si="165"/>
        <v>1</v>
      </c>
      <c r="O439" s="1" t="b">
        <f t="shared" si="166"/>
        <v>1</v>
      </c>
      <c r="P439" s="1" t="b">
        <f t="shared" si="167"/>
        <v>1</v>
      </c>
      <c r="Q439" s="1" t="b">
        <f t="shared" si="168"/>
        <v>1</v>
      </c>
      <c r="R439" s="1" t="b">
        <f t="shared" si="169"/>
        <v>1</v>
      </c>
      <c r="S439" s="1" t="e">
        <f t="shared" si="170"/>
        <v>#DIV/0!</v>
      </c>
      <c r="T439" s="1" t="b">
        <f t="shared" si="171"/>
        <v>1</v>
      </c>
      <c r="U439" s="1" t="b">
        <f t="shared" si="172"/>
        <v>1</v>
      </c>
      <c r="W439" s="316" t="s">
        <v>1249</v>
      </c>
      <c r="X439" s="106" t="s">
        <v>1250</v>
      </c>
      <c r="Y439" s="106" t="s">
        <v>1251</v>
      </c>
      <c r="Z439" s="408" t="s">
        <v>10</v>
      </c>
      <c r="AA439" s="14" t="s">
        <v>2564</v>
      </c>
      <c r="AB439" s="422">
        <v>15480</v>
      </c>
      <c r="AC439" s="245">
        <v>7</v>
      </c>
      <c r="AD439" s="245" t="e">
        <v>#DIV/0!</v>
      </c>
      <c r="AE439" s="179"/>
      <c r="AF439" s="179" t="s">
        <v>2525</v>
      </c>
      <c r="AH439" s="159" t="b">
        <f t="shared" si="173"/>
        <v>1</v>
      </c>
      <c r="AI439" s="1" t="b">
        <f t="shared" si="174"/>
        <v>1</v>
      </c>
      <c r="AJ439" s="1" t="b">
        <f t="shared" si="175"/>
        <v>1</v>
      </c>
      <c r="AK439" s="1" t="b">
        <f t="shared" si="176"/>
        <v>1</v>
      </c>
      <c r="AL439" s="1" t="b">
        <f t="shared" si="177"/>
        <v>1</v>
      </c>
      <c r="AM439" s="1" t="b">
        <f t="shared" si="178"/>
        <v>1</v>
      </c>
      <c r="AN439" s="1" t="b">
        <f t="shared" si="179"/>
        <v>1</v>
      </c>
      <c r="AO439" s="1" t="e">
        <f t="shared" si="180"/>
        <v>#DIV/0!</v>
      </c>
      <c r="AP439" s="1" t="b">
        <f t="shared" si="181"/>
        <v>1</v>
      </c>
      <c r="AQ439" s="1" t="b">
        <f t="shared" si="182"/>
        <v>1</v>
      </c>
      <c r="AS439" s="316" t="s">
        <v>1249</v>
      </c>
      <c r="AT439" s="106" t="s">
        <v>1250</v>
      </c>
      <c r="AU439" s="106" t="s">
        <v>1251</v>
      </c>
      <c r="AV439" s="408" t="s">
        <v>10</v>
      </c>
      <c r="AW439" s="14" t="s">
        <v>2564</v>
      </c>
      <c r="AX439" s="422">
        <v>15480</v>
      </c>
      <c r="AY439" s="245">
        <v>7</v>
      </c>
      <c r="AZ439" s="245" t="e">
        <v>#DIV/0!</v>
      </c>
      <c r="BA439" s="179"/>
      <c r="BB439" s="179" t="s">
        <v>2525</v>
      </c>
    </row>
    <row r="440" spans="1:54" ht="15">
      <c r="A440" s="316" t="s">
        <v>1252</v>
      </c>
      <c r="B440" s="106" t="s">
        <v>1250</v>
      </c>
      <c r="C440" s="106" t="s">
        <v>1253</v>
      </c>
      <c r="D440" s="408" t="s">
        <v>3</v>
      </c>
      <c r="E440" s="14" t="s">
        <v>2564</v>
      </c>
      <c r="F440" s="422">
        <v>13679</v>
      </c>
      <c r="G440" s="245">
        <v>7</v>
      </c>
      <c r="H440" s="245" t="e">
        <v>#DIV/0!</v>
      </c>
      <c r="I440" s="179"/>
      <c r="J440" s="179" t="s">
        <v>2577</v>
      </c>
      <c r="K440" s="158">
        <v>440</v>
      </c>
      <c r="L440" s="1" t="b">
        <f t="shared" si="163"/>
        <v>1</v>
      </c>
      <c r="M440" s="1" t="b">
        <f t="shared" si="164"/>
        <v>1</v>
      </c>
      <c r="N440" s="1" t="b">
        <f t="shared" si="165"/>
        <v>1</v>
      </c>
      <c r="O440" s="1" t="b">
        <f t="shared" si="166"/>
        <v>1</v>
      </c>
      <c r="P440" s="1" t="b">
        <f t="shared" si="167"/>
        <v>1</v>
      </c>
      <c r="Q440" s="1" t="b">
        <f t="shared" si="168"/>
        <v>1</v>
      </c>
      <c r="R440" s="1" t="b">
        <f t="shared" si="169"/>
        <v>1</v>
      </c>
      <c r="S440" s="1" t="e">
        <f t="shared" si="170"/>
        <v>#DIV/0!</v>
      </c>
      <c r="T440" s="1" t="b">
        <f t="shared" si="171"/>
        <v>1</v>
      </c>
      <c r="U440" s="1" t="b">
        <f t="shared" si="172"/>
        <v>1</v>
      </c>
      <c r="W440" s="316" t="s">
        <v>1252</v>
      </c>
      <c r="X440" s="106" t="s">
        <v>1250</v>
      </c>
      <c r="Y440" s="106" t="s">
        <v>1253</v>
      </c>
      <c r="Z440" s="408" t="s">
        <v>3</v>
      </c>
      <c r="AA440" s="14" t="s">
        <v>2564</v>
      </c>
      <c r="AB440" s="422">
        <v>13679</v>
      </c>
      <c r="AC440" s="245">
        <v>7</v>
      </c>
      <c r="AD440" s="245" t="e">
        <v>#DIV/0!</v>
      </c>
      <c r="AE440" s="179"/>
      <c r="AF440" s="179" t="s">
        <v>2577</v>
      </c>
      <c r="AH440" s="159" t="b">
        <f t="shared" si="173"/>
        <v>1</v>
      </c>
      <c r="AI440" s="1" t="b">
        <f t="shared" si="174"/>
        <v>1</v>
      </c>
      <c r="AJ440" s="1" t="b">
        <f t="shared" si="175"/>
        <v>1</v>
      </c>
      <c r="AK440" s="1" t="b">
        <f t="shared" si="176"/>
        <v>1</v>
      </c>
      <c r="AL440" s="1" t="b">
        <f t="shared" si="177"/>
        <v>1</v>
      </c>
      <c r="AM440" s="1" t="b">
        <f t="shared" si="178"/>
        <v>1</v>
      </c>
      <c r="AN440" s="1" t="b">
        <f t="shared" si="179"/>
        <v>1</v>
      </c>
      <c r="AO440" s="1" t="e">
        <f t="shared" si="180"/>
        <v>#DIV/0!</v>
      </c>
      <c r="AP440" s="1" t="b">
        <f t="shared" si="181"/>
        <v>1</v>
      </c>
      <c r="AQ440" s="1" t="b">
        <f t="shared" si="182"/>
        <v>1</v>
      </c>
      <c r="AS440" s="316" t="s">
        <v>1252</v>
      </c>
      <c r="AT440" s="106" t="s">
        <v>1250</v>
      </c>
      <c r="AU440" s="106" t="s">
        <v>1253</v>
      </c>
      <c r="AV440" s="408" t="s">
        <v>3</v>
      </c>
      <c r="AW440" s="14" t="s">
        <v>2564</v>
      </c>
      <c r="AX440" s="422">
        <v>13679</v>
      </c>
      <c r="AY440" s="245">
        <v>7</v>
      </c>
      <c r="AZ440" s="245" t="e">
        <v>#DIV/0!</v>
      </c>
      <c r="BA440" s="179"/>
      <c r="BB440" s="179" t="s">
        <v>2577</v>
      </c>
    </row>
    <row r="441" spans="1:54" ht="15">
      <c r="A441" s="316" t="s">
        <v>199</v>
      </c>
      <c r="B441" s="106" t="s">
        <v>200</v>
      </c>
      <c r="C441" s="106" t="s">
        <v>126</v>
      </c>
      <c r="D441" s="408" t="s">
        <v>3</v>
      </c>
      <c r="E441" s="14" t="s">
        <v>2564</v>
      </c>
      <c r="F441" s="422">
        <v>15314</v>
      </c>
      <c r="G441" s="245">
        <v>7</v>
      </c>
      <c r="H441" s="245" t="e">
        <v>#DIV/0!</v>
      </c>
      <c r="I441" s="179" t="s">
        <v>252</v>
      </c>
      <c r="J441" s="179" t="s">
        <v>2577</v>
      </c>
      <c r="K441" s="158">
        <v>441</v>
      </c>
      <c r="L441" s="1" t="b">
        <f t="shared" si="163"/>
        <v>1</v>
      </c>
      <c r="M441" s="1" t="b">
        <f t="shared" si="164"/>
        <v>1</v>
      </c>
      <c r="N441" s="1" t="b">
        <f t="shared" si="165"/>
        <v>1</v>
      </c>
      <c r="O441" s="1" t="b">
        <f t="shared" si="166"/>
        <v>1</v>
      </c>
      <c r="P441" s="1" t="b">
        <f t="shared" si="167"/>
        <v>1</v>
      </c>
      <c r="Q441" s="1" t="b">
        <f t="shared" si="168"/>
        <v>1</v>
      </c>
      <c r="R441" s="1" t="b">
        <f t="shared" si="169"/>
        <v>1</v>
      </c>
      <c r="S441" s="1" t="e">
        <f t="shared" si="170"/>
        <v>#DIV/0!</v>
      </c>
      <c r="T441" s="1" t="b">
        <f t="shared" si="171"/>
        <v>1</v>
      </c>
      <c r="U441" s="1" t="b">
        <f t="shared" si="172"/>
        <v>1</v>
      </c>
      <c r="W441" s="316" t="s">
        <v>199</v>
      </c>
      <c r="X441" s="106" t="s">
        <v>200</v>
      </c>
      <c r="Y441" s="106" t="s">
        <v>126</v>
      </c>
      <c r="Z441" s="408" t="s">
        <v>3</v>
      </c>
      <c r="AA441" s="14" t="s">
        <v>2564</v>
      </c>
      <c r="AB441" s="422">
        <v>15314</v>
      </c>
      <c r="AC441" s="245">
        <v>7</v>
      </c>
      <c r="AD441" s="245" t="e">
        <v>#DIV/0!</v>
      </c>
      <c r="AE441" s="179" t="s">
        <v>252</v>
      </c>
      <c r="AF441" s="179" t="s">
        <v>2577</v>
      </c>
      <c r="AH441" s="159" t="b">
        <f t="shared" si="173"/>
        <v>1</v>
      </c>
      <c r="AI441" s="1" t="b">
        <f t="shared" si="174"/>
        <v>1</v>
      </c>
      <c r="AJ441" s="1" t="b">
        <f t="shared" si="175"/>
        <v>1</v>
      </c>
      <c r="AK441" s="1" t="b">
        <f t="shared" si="176"/>
        <v>1</v>
      </c>
      <c r="AL441" s="1" t="b">
        <f t="shared" si="177"/>
        <v>1</v>
      </c>
      <c r="AM441" s="1" t="b">
        <f t="shared" si="178"/>
        <v>1</v>
      </c>
      <c r="AN441" s="1" t="b">
        <f t="shared" si="179"/>
        <v>1</v>
      </c>
      <c r="AO441" s="1" t="e">
        <f t="shared" si="180"/>
        <v>#DIV/0!</v>
      </c>
      <c r="AP441" s="1" t="b">
        <f t="shared" si="181"/>
        <v>1</v>
      </c>
      <c r="AQ441" s="1" t="b">
        <f t="shared" si="182"/>
        <v>1</v>
      </c>
      <c r="AS441" s="316" t="s">
        <v>199</v>
      </c>
      <c r="AT441" s="106" t="s">
        <v>200</v>
      </c>
      <c r="AU441" s="106" t="s">
        <v>126</v>
      </c>
      <c r="AV441" s="408" t="s">
        <v>3</v>
      </c>
      <c r="AW441" s="14" t="s">
        <v>2564</v>
      </c>
      <c r="AX441" s="422">
        <v>15314</v>
      </c>
      <c r="AY441" s="245">
        <v>7</v>
      </c>
      <c r="AZ441" s="245" t="e">
        <v>#DIV/0!</v>
      </c>
      <c r="BA441" s="179" t="s">
        <v>252</v>
      </c>
      <c r="BB441" s="179" t="s">
        <v>2577</v>
      </c>
    </row>
    <row r="442" spans="1:54" ht="15">
      <c r="A442" s="316" t="s">
        <v>201</v>
      </c>
      <c r="B442" s="106" t="s">
        <v>202</v>
      </c>
      <c r="C442" s="106" t="s">
        <v>203</v>
      </c>
      <c r="D442" s="408" t="s">
        <v>3</v>
      </c>
      <c r="E442" s="14" t="s">
        <v>2564</v>
      </c>
      <c r="F442" s="422">
        <v>12438</v>
      </c>
      <c r="G442" s="245">
        <v>7</v>
      </c>
      <c r="H442" s="245" t="e">
        <v>#DIV/0!</v>
      </c>
      <c r="I442" s="179" t="s">
        <v>11</v>
      </c>
      <c r="J442" s="179" t="s">
        <v>2577</v>
      </c>
      <c r="K442" s="158">
        <v>442</v>
      </c>
      <c r="L442" s="1" t="b">
        <f t="shared" si="163"/>
        <v>1</v>
      </c>
      <c r="M442" s="1" t="b">
        <f t="shared" si="164"/>
        <v>1</v>
      </c>
      <c r="N442" s="1" t="b">
        <f t="shared" si="165"/>
        <v>1</v>
      </c>
      <c r="O442" s="1" t="b">
        <f t="shared" si="166"/>
        <v>1</v>
      </c>
      <c r="P442" s="1" t="b">
        <f t="shared" si="167"/>
        <v>1</v>
      </c>
      <c r="Q442" s="1" t="b">
        <f t="shared" si="168"/>
        <v>1</v>
      </c>
      <c r="R442" s="1" t="b">
        <f t="shared" si="169"/>
        <v>1</v>
      </c>
      <c r="S442" s="1" t="e">
        <f t="shared" si="170"/>
        <v>#DIV/0!</v>
      </c>
      <c r="T442" s="1" t="b">
        <f t="shared" si="171"/>
        <v>1</v>
      </c>
      <c r="U442" s="1" t="b">
        <f t="shared" si="172"/>
        <v>1</v>
      </c>
      <c r="W442" s="316" t="s">
        <v>201</v>
      </c>
      <c r="X442" s="106" t="s">
        <v>202</v>
      </c>
      <c r="Y442" s="106" t="s">
        <v>203</v>
      </c>
      <c r="Z442" s="408" t="s">
        <v>3</v>
      </c>
      <c r="AA442" s="14" t="s">
        <v>2564</v>
      </c>
      <c r="AB442" s="422">
        <v>12438</v>
      </c>
      <c r="AC442" s="245">
        <v>7</v>
      </c>
      <c r="AD442" s="245" t="e">
        <v>#DIV/0!</v>
      </c>
      <c r="AE442" s="179" t="s">
        <v>11</v>
      </c>
      <c r="AF442" s="179" t="s">
        <v>2577</v>
      </c>
      <c r="AH442" s="159" t="b">
        <f t="shared" si="173"/>
        <v>1</v>
      </c>
      <c r="AI442" s="1" t="b">
        <f t="shared" si="174"/>
        <v>1</v>
      </c>
      <c r="AJ442" s="1" t="b">
        <f t="shared" si="175"/>
        <v>1</v>
      </c>
      <c r="AK442" s="1" t="b">
        <f t="shared" si="176"/>
        <v>1</v>
      </c>
      <c r="AL442" s="1" t="b">
        <f t="shared" si="177"/>
        <v>1</v>
      </c>
      <c r="AM442" s="1" t="b">
        <f t="shared" si="178"/>
        <v>1</v>
      </c>
      <c r="AN442" s="1" t="b">
        <f t="shared" si="179"/>
        <v>1</v>
      </c>
      <c r="AO442" s="1" t="e">
        <f t="shared" si="180"/>
        <v>#DIV/0!</v>
      </c>
      <c r="AP442" s="1" t="b">
        <f t="shared" si="181"/>
        <v>1</v>
      </c>
      <c r="AQ442" s="1" t="b">
        <f t="shared" si="182"/>
        <v>1</v>
      </c>
      <c r="AS442" s="316" t="s">
        <v>201</v>
      </c>
      <c r="AT442" s="106" t="s">
        <v>202</v>
      </c>
      <c r="AU442" s="106" t="s">
        <v>203</v>
      </c>
      <c r="AV442" s="408" t="s">
        <v>3</v>
      </c>
      <c r="AW442" s="14" t="s">
        <v>2564</v>
      </c>
      <c r="AX442" s="422">
        <v>12438</v>
      </c>
      <c r="AY442" s="245">
        <v>7</v>
      </c>
      <c r="AZ442" s="245" t="e">
        <v>#DIV/0!</v>
      </c>
      <c r="BA442" s="179" t="s">
        <v>11</v>
      </c>
      <c r="BB442" s="179" t="s">
        <v>2577</v>
      </c>
    </row>
    <row r="443" spans="1:54" ht="15">
      <c r="A443" s="316" t="s">
        <v>1254</v>
      </c>
      <c r="B443" s="106" t="s">
        <v>877</v>
      </c>
      <c r="C443" s="106" t="s">
        <v>319</v>
      </c>
      <c r="D443" s="408" t="s">
        <v>3</v>
      </c>
      <c r="E443" s="14" t="s">
        <v>2566</v>
      </c>
      <c r="F443" s="422">
        <v>9435</v>
      </c>
      <c r="G443" s="245">
        <v>7</v>
      </c>
      <c r="H443" s="245" t="e">
        <v>#DIV/0!</v>
      </c>
      <c r="I443" s="179"/>
      <c r="J443" s="179" t="s">
        <v>2577</v>
      </c>
      <c r="K443" s="158">
        <v>443</v>
      </c>
      <c r="L443" s="1" t="b">
        <f t="shared" si="163"/>
        <v>1</v>
      </c>
      <c r="M443" s="1" t="b">
        <f t="shared" si="164"/>
        <v>1</v>
      </c>
      <c r="N443" s="1" t="b">
        <f t="shared" si="165"/>
        <v>1</v>
      </c>
      <c r="O443" s="1" t="b">
        <f t="shared" si="166"/>
        <v>1</v>
      </c>
      <c r="P443" s="1" t="b">
        <f t="shared" si="167"/>
        <v>1</v>
      </c>
      <c r="Q443" s="1" t="b">
        <f t="shared" si="168"/>
        <v>1</v>
      </c>
      <c r="R443" s="1" t="b">
        <f t="shared" si="169"/>
        <v>1</v>
      </c>
      <c r="S443" s="1" t="e">
        <f t="shared" si="170"/>
        <v>#DIV/0!</v>
      </c>
      <c r="T443" s="1" t="b">
        <f t="shared" si="171"/>
        <v>1</v>
      </c>
      <c r="U443" s="1" t="b">
        <f t="shared" si="172"/>
        <v>1</v>
      </c>
      <c r="W443" s="316" t="s">
        <v>1254</v>
      </c>
      <c r="X443" s="106" t="s">
        <v>877</v>
      </c>
      <c r="Y443" s="106" t="s">
        <v>319</v>
      </c>
      <c r="Z443" s="408" t="s">
        <v>3</v>
      </c>
      <c r="AA443" s="14" t="s">
        <v>2566</v>
      </c>
      <c r="AB443" s="422">
        <v>9435</v>
      </c>
      <c r="AC443" s="245">
        <v>7</v>
      </c>
      <c r="AD443" s="245" t="e">
        <v>#DIV/0!</v>
      </c>
      <c r="AE443" s="179"/>
      <c r="AF443" s="179" t="s">
        <v>2577</v>
      </c>
      <c r="AH443" s="159" t="b">
        <f t="shared" si="173"/>
        <v>1</v>
      </c>
      <c r="AI443" s="1" t="b">
        <f t="shared" si="174"/>
        <v>1</v>
      </c>
      <c r="AJ443" s="1" t="b">
        <f t="shared" si="175"/>
        <v>1</v>
      </c>
      <c r="AK443" s="1" t="b">
        <f t="shared" si="176"/>
        <v>1</v>
      </c>
      <c r="AL443" s="1" t="b">
        <f t="shared" si="177"/>
        <v>1</v>
      </c>
      <c r="AM443" s="1" t="b">
        <f t="shared" si="178"/>
        <v>1</v>
      </c>
      <c r="AN443" s="1" t="b">
        <f t="shared" si="179"/>
        <v>1</v>
      </c>
      <c r="AO443" s="1" t="e">
        <f t="shared" si="180"/>
        <v>#DIV/0!</v>
      </c>
      <c r="AP443" s="1" t="b">
        <f t="shared" si="181"/>
        <v>1</v>
      </c>
      <c r="AQ443" s="1" t="b">
        <f t="shared" si="182"/>
        <v>1</v>
      </c>
      <c r="AS443" s="316" t="s">
        <v>1254</v>
      </c>
      <c r="AT443" s="106" t="s">
        <v>877</v>
      </c>
      <c r="AU443" s="106" t="s">
        <v>319</v>
      </c>
      <c r="AV443" s="408" t="s">
        <v>3</v>
      </c>
      <c r="AW443" s="14" t="s">
        <v>2566</v>
      </c>
      <c r="AX443" s="422">
        <v>9435</v>
      </c>
      <c r="AY443" s="245">
        <v>7</v>
      </c>
      <c r="AZ443" s="245" t="e">
        <v>#DIV/0!</v>
      </c>
      <c r="BA443" s="179"/>
      <c r="BB443" s="179" t="s">
        <v>2577</v>
      </c>
    </row>
    <row r="444" spans="1:54" ht="15">
      <c r="A444" s="316" t="s">
        <v>1255</v>
      </c>
      <c r="B444" s="106" t="s">
        <v>877</v>
      </c>
      <c r="C444" s="106" t="s">
        <v>1256</v>
      </c>
      <c r="D444" s="408" t="s">
        <v>10</v>
      </c>
      <c r="E444" s="14" t="s">
        <v>2564</v>
      </c>
      <c r="F444" s="422"/>
      <c r="G444" s="245">
        <v>7</v>
      </c>
      <c r="H444" s="245" t="e">
        <v>#DIV/0!</v>
      </c>
      <c r="I444" s="179"/>
      <c r="J444" s="179" t="s">
        <v>2577</v>
      </c>
      <c r="K444" s="158">
        <v>444</v>
      </c>
      <c r="L444" s="1" t="b">
        <f t="shared" si="163"/>
        <v>1</v>
      </c>
      <c r="M444" s="1" t="b">
        <f t="shared" si="164"/>
        <v>1</v>
      </c>
      <c r="N444" s="1" t="b">
        <f t="shared" si="165"/>
        <v>1</v>
      </c>
      <c r="O444" s="1" t="b">
        <f t="shared" si="166"/>
        <v>1</v>
      </c>
      <c r="P444" s="1" t="b">
        <f t="shared" si="167"/>
        <v>1</v>
      </c>
      <c r="Q444" s="1" t="b">
        <f t="shared" si="168"/>
        <v>1</v>
      </c>
      <c r="R444" s="1" t="b">
        <f t="shared" si="169"/>
        <v>1</v>
      </c>
      <c r="S444" s="1" t="e">
        <f t="shared" si="170"/>
        <v>#DIV/0!</v>
      </c>
      <c r="T444" s="1" t="b">
        <f t="shared" si="171"/>
        <v>1</v>
      </c>
      <c r="U444" s="1" t="b">
        <f t="shared" si="172"/>
        <v>1</v>
      </c>
      <c r="W444" s="316" t="s">
        <v>1255</v>
      </c>
      <c r="X444" s="106" t="s">
        <v>877</v>
      </c>
      <c r="Y444" s="106" t="s">
        <v>1256</v>
      </c>
      <c r="Z444" s="408" t="s">
        <v>10</v>
      </c>
      <c r="AA444" s="14" t="s">
        <v>2564</v>
      </c>
      <c r="AB444" s="422"/>
      <c r="AC444" s="245">
        <v>7</v>
      </c>
      <c r="AD444" s="245" t="e">
        <v>#DIV/0!</v>
      </c>
      <c r="AE444" s="179"/>
      <c r="AF444" s="179" t="s">
        <v>2577</v>
      </c>
      <c r="AH444" s="159" t="b">
        <f t="shared" si="173"/>
        <v>1</v>
      </c>
      <c r="AI444" s="1" t="b">
        <f t="shared" si="174"/>
        <v>1</v>
      </c>
      <c r="AJ444" s="1" t="b">
        <f t="shared" si="175"/>
        <v>1</v>
      </c>
      <c r="AK444" s="1" t="b">
        <f t="shared" si="176"/>
        <v>1</v>
      </c>
      <c r="AL444" s="1" t="b">
        <f t="shared" si="177"/>
        <v>1</v>
      </c>
      <c r="AM444" s="1" t="b">
        <f t="shared" si="178"/>
        <v>1</v>
      </c>
      <c r="AN444" s="1" t="b">
        <f t="shared" si="179"/>
        <v>1</v>
      </c>
      <c r="AO444" s="1" t="e">
        <f t="shared" si="180"/>
        <v>#DIV/0!</v>
      </c>
      <c r="AP444" s="1" t="b">
        <f t="shared" si="181"/>
        <v>1</v>
      </c>
      <c r="AQ444" s="1" t="b">
        <f t="shared" si="182"/>
        <v>1</v>
      </c>
      <c r="AS444" s="316" t="s">
        <v>1255</v>
      </c>
      <c r="AT444" s="106" t="s">
        <v>877</v>
      </c>
      <c r="AU444" s="106" t="s">
        <v>1256</v>
      </c>
      <c r="AV444" s="408" t="s">
        <v>10</v>
      </c>
      <c r="AW444" s="14" t="s">
        <v>2564</v>
      </c>
      <c r="AX444" s="422"/>
      <c r="AY444" s="245">
        <v>7</v>
      </c>
      <c r="AZ444" s="245" t="e">
        <v>#DIV/0!</v>
      </c>
      <c r="BA444" s="179"/>
      <c r="BB444" s="179" t="s">
        <v>2577</v>
      </c>
    </row>
    <row r="445" spans="1:54" ht="15">
      <c r="A445" s="316" t="s">
        <v>379</v>
      </c>
      <c r="B445" s="106" t="s">
        <v>106</v>
      </c>
      <c r="C445" s="106" t="s">
        <v>380</v>
      </c>
      <c r="D445" s="408" t="s">
        <v>3</v>
      </c>
      <c r="E445" s="14" t="s">
        <v>2566</v>
      </c>
      <c r="F445" s="422">
        <v>12267</v>
      </c>
      <c r="G445" s="245">
        <v>7</v>
      </c>
      <c r="H445" s="245" t="e">
        <v>#DIV/0!</v>
      </c>
      <c r="I445" s="179" t="s">
        <v>11</v>
      </c>
      <c r="J445" s="179" t="s">
        <v>2577</v>
      </c>
      <c r="K445" s="158">
        <v>445</v>
      </c>
      <c r="L445" s="1" t="b">
        <f t="shared" si="163"/>
        <v>1</v>
      </c>
      <c r="M445" s="1" t="b">
        <f t="shared" si="164"/>
        <v>1</v>
      </c>
      <c r="N445" s="1" t="b">
        <f t="shared" si="165"/>
        <v>1</v>
      </c>
      <c r="O445" s="1" t="b">
        <f t="shared" si="166"/>
        <v>1</v>
      </c>
      <c r="P445" s="1" t="b">
        <f t="shared" si="167"/>
        <v>1</v>
      </c>
      <c r="Q445" s="1" t="b">
        <f t="shared" si="168"/>
        <v>1</v>
      </c>
      <c r="R445" s="1" t="b">
        <f t="shared" si="169"/>
        <v>1</v>
      </c>
      <c r="S445" s="1" t="e">
        <f t="shared" si="170"/>
        <v>#DIV/0!</v>
      </c>
      <c r="T445" s="1" t="b">
        <f t="shared" si="171"/>
        <v>1</v>
      </c>
      <c r="U445" s="1" t="b">
        <f t="shared" si="172"/>
        <v>1</v>
      </c>
      <c r="W445" s="316" t="s">
        <v>379</v>
      </c>
      <c r="X445" s="106" t="s">
        <v>106</v>
      </c>
      <c r="Y445" s="106" t="s">
        <v>380</v>
      </c>
      <c r="Z445" s="408" t="s">
        <v>3</v>
      </c>
      <c r="AA445" s="14" t="s">
        <v>2566</v>
      </c>
      <c r="AB445" s="422">
        <v>12267</v>
      </c>
      <c r="AC445" s="245">
        <v>7</v>
      </c>
      <c r="AD445" s="245" t="e">
        <v>#DIV/0!</v>
      </c>
      <c r="AE445" s="179" t="s">
        <v>11</v>
      </c>
      <c r="AF445" s="179" t="s">
        <v>2577</v>
      </c>
      <c r="AH445" s="159" t="b">
        <f t="shared" si="173"/>
        <v>1</v>
      </c>
      <c r="AI445" s="1" t="b">
        <f t="shared" si="174"/>
        <v>1</v>
      </c>
      <c r="AJ445" s="1" t="b">
        <f t="shared" si="175"/>
        <v>1</v>
      </c>
      <c r="AK445" s="1" t="b">
        <f t="shared" si="176"/>
        <v>1</v>
      </c>
      <c r="AL445" s="1" t="b">
        <f t="shared" si="177"/>
        <v>1</v>
      </c>
      <c r="AM445" s="1" t="b">
        <f t="shared" si="178"/>
        <v>1</v>
      </c>
      <c r="AN445" s="1" t="b">
        <f t="shared" si="179"/>
        <v>1</v>
      </c>
      <c r="AO445" s="1" t="e">
        <f t="shared" si="180"/>
        <v>#DIV/0!</v>
      </c>
      <c r="AP445" s="1" t="b">
        <f t="shared" si="181"/>
        <v>1</v>
      </c>
      <c r="AQ445" s="1" t="b">
        <f t="shared" si="182"/>
        <v>1</v>
      </c>
      <c r="AS445" s="316" t="s">
        <v>379</v>
      </c>
      <c r="AT445" s="106" t="s">
        <v>106</v>
      </c>
      <c r="AU445" s="106" t="s">
        <v>380</v>
      </c>
      <c r="AV445" s="408" t="s">
        <v>3</v>
      </c>
      <c r="AW445" s="14" t="s">
        <v>2566</v>
      </c>
      <c r="AX445" s="422">
        <v>12267</v>
      </c>
      <c r="AY445" s="245">
        <v>7</v>
      </c>
      <c r="AZ445" s="245" t="e">
        <v>#DIV/0!</v>
      </c>
      <c r="BA445" s="179" t="s">
        <v>11</v>
      </c>
      <c r="BB445" s="179" t="s">
        <v>2577</v>
      </c>
    </row>
    <row r="446" spans="1:54" ht="15">
      <c r="A446" s="316" t="s">
        <v>204</v>
      </c>
      <c r="B446" s="106" t="s">
        <v>205</v>
      </c>
      <c r="C446" s="106" t="s">
        <v>1885</v>
      </c>
      <c r="D446" s="408" t="s">
        <v>3</v>
      </c>
      <c r="E446" s="14" t="s">
        <v>2564</v>
      </c>
      <c r="F446" s="422">
        <v>12360</v>
      </c>
      <c r="G446" s="245">
        <v>7</v>
      </c>
      <c r="H446" s="245" t="e">
        <v>#DIV/0!</v>
      </c>
      <c r="I446" s="179" t="s">
        <v>1886</v>
      </c>
      <c r="J446" s="179" t="s">
        <v>2577</v>
      </c>
      <c r="K446" s="158">
        <v>446</v>
      </c>
      <c r="L446" s="1" t="b">
        <f t="shared" si="163"/>
        <v>1</v>
      </c>
      <c r="M446" s="1" t="b">
        <f t="shared" si="164"/>
        <v>1</v>
      </c>
      <c r="N446" s="1" t="b">
        <f t="shared" si="165"/>
        <v>1</v>
      </c>
      <c r="O446" s="1" t="b">
        <f t="shared" si="166"/>
        <v>1</v>
      </c>
      <c r="P446" s="1" t="b">
        <f t="shared" si="167"/>
        <v>1</v>
      </c>
      <c r="Q446" s="1" t="b">
        <f t="shared" si="168"/>
        <v>1</v>
      </c>
      <c r="R446" s="1" t="b">
        <f t="shared" si="169"/>
        <v>1</v>
      </c>
      <c r="S446" s="1" t="e">
        <f t="shared" si="170"/>
        <v>#DIV/0!</v>
      </c>
      <c r="T446" s="1" t="b">
        <f t="shared" si="171"/>
        <v>1</v>
      </c>
      <c r="U446" s="1" t="b">
        <f t="shared" si="172"/>
        <v>1</v>
      </c>
      <c r="W446" s="316" t="s">
        <v>204</v>
      </c>
      <c r="X446" s="106" t="s">
        <v>205</v>
      </c>
      <c r="Y446" s="106" t="s">
        <v>1885</v>
      </c>
      <c r="Z446" s="408" t="s">
        <v>3</v>
      </c>
      <c r="AA446" s="14" t="s">
        <v>2564</v>
      </c>
      <c r="AB446" s="422">
        <v>12360</v>
      </c>
      <c r="AC446" s="245">
        <v>7</v>
      </c>
      <c r="AD446" s="245" t="e">
        <v>#DIV/0!</v>
      </c>
      <c r="AE446" s="179" t="s">
        <v>1886</v>
      </c>
      <c r="AF446" s="179" t="s">
        <v>2577</v>
      </c>
      <c r="AH446" s="159" t="b">
        <f t="shared" si="173"/>
        <v>1</v>
      </c>
      <c r="AI446" s="1" t="b">
        <f t="shared" si="174"/>
        <v>1</v>
      </c>
      <c r="AJ446" s="1" t="b">
        <f t="shared" si="175"/>
        <v>1</v>
      </c>
      <c r="AK446" s="1" t="b">
        <f t="shared" si="176"/>
        <v>1</v>
      </c>
      <c r="AL446" s="1" t="b">
        <f t="shared" si="177"/>
        <v>1</v>
      </c>
      <c r="AM446" s="1" t="b">
        <f t="shared" si="178"/>
        <v>1</v>
      </c>
      <c r="AN446" s="1" t="b">
        <f t="shared" si="179"/>
        <v>1</v>
      </c>
      <c r="AO446" s="1" t="e">
        <f t="shared" si="180"/>
        <v>#DIV/0!</v>
      </c>
      <c r="AP446" s="1" t="b">
        <f t="shared" si="181"/>
        <v>1</v>
      </c>
      <c r="AQ446" s="1" t="b">
        <f t="shared" si="182"/>
        <v>1</v>
      </c>
      <c r="AS446" s="316" t="s">
        <v>204</v>
      </c>
      <c r="AT446" s="106" t="s">
        <v>205</v>
      </c>
      <c r="AU446" s="106" t="s">
        <v>1885</v>
      </c>
      <c r="AV446" s="408" t="s">
        <v>3</v>
      </c>
      <c r="AW446" s="14" t="s">
        <v>2564</v>
      </c>
      <c r="AX446" s="422">
        <v>12360</v>
      </c>
      <c r="AY446" s="245">
        <v>7</v>
      </c>
      <c r="AZ446" s="245" t="e">
        <v>#DIV/0!</v>
      </c>
      <c r="BA446" s="179" t="s">
        <v>1886</v>
      </c>
      <c r="BB446" s="179" t="s">
        <v>2577</v>
      </c>
    </row>
    <row r="447" spans="1:54" ht="15">
      <c r="A447" s="316" t="s">
        <v>1257</v>
      </c>
      <c r="B447" s="106" t="s">
        <v>1258</v>
      </c>
      <c r="C447" s="106" t="s">
        <v>526</v>
      </c>
      <c r="D447" s="408" t="s">
        <v>10</v>
      </c>
      <c r="E447" s="14" t="s">
        <v>2564</v>
      </c>
      <c r="F447" s="422"/>
      <c r="G447" s="245">
        <v>7</v>
      </c>
      <c r="H447" s="245" t="e">
        <v>#DIV/0!</v>
      </c>
      <c r="I447" s="179"/>
      <c r="J447" s="179" t="s">
        <v>2577</v>
      </c>
      <c r="K447" s="158">
        <v>447</v>
      </c>
      <c r="L447" s="1" t="b">
        <f t="shared" si="163"/>
        <v>1</v>
      </c>
      <c r="M447" s="1" t="b">
        <f t="shared" si="164"/>
        <v>1</v>
      </c>
      <c r="N447" s="1" t="b">
        <f t="shared" si="165"/>
        <v>1</v>
      </c>
      <c r="O447" s="1" t="b">
        <f t="shared" si="166"/>
        <v>1</v>
      </c>
      <c r="P447" s="1" t="b">
        <f t="shared" si="167"/>
        <v>1</v>
      </c>
      <c r="Q447" s="1" t="b">
        <f t="shared" si="168"/>
        <v>1</v>
      </c>
      <c r="R447" s="1" t="b">
        <f t="shared" si="169"/>
        <v>1</v>
      </c>
      <c r="S447" s="1" t="e">
        <f t="shared" si="170"/>
        <v>#DIV/0!</v>
      </c>
      <c r="T447" s="1" t="b">
        <f t="shared" si="171"/>
        <v>1</v>
      </c>
      <c r="U447" s="1" t="b">
        <f t="shared" si="172"/>
        <v>1</v>
      </c>
      <c r="W447" s="316" t="s">
        <v>1257</v>
      </c>
      <c r="X447" s="106" t="s">
        <v>1258</v>
      </c>
      <c r="Y447" s="106" t="s">
        <v>526</v>
      </c>
      <c r="Z447" s="408" t="s">
        <v>10</v>
      </c>
      <c r="AA447" s="14" t="s">
        <v>2564</v>
      </c>
      <c r="AB447" s="422"/>
      <c r="AC447" s="245">
        <v>7</v>
      </c>
      <c r="AD447" s="245" t="e">
        <v>#DIV/0!</v>
      </c>
      <c r="AE447" s="179"/>
      <c r="AF447" s="179" t="s">
        <v>2577</v>
      </c>
      <c r="AH447" s="159" t="b">
        <f t="shared" si="173"/>
        <v>1</v>
      </c>
      <c r="AI447" s="1" t="b">
        <f t="shared" si="174"/>
        <v>1</v>
      </c>
      <c r="AJ447" s="1" t="b">
        <f t="shared" si="175"/>
        <v>1</v>
      </c>
      <c r="AK447" s="1" t="b">
        <f t="shared" si="176"/>
        <v>1</v>
      </c>
      <c r="AL447" s="1" t="b">
        <f t="shared" si="177"/>
        <v>1</v>
      </c>
      <c r="AM447" s="1" t="b">
        <f t="shared" si="178"/>
        <v>1</v>
      </c>
      <c r="AN447" s="1" t="b">
        <f t="shared" si="179"/>
        <v>1</v>
      </c>
      <c r="AO447" s="1" t="e">
        <f t="shared" si="180"/>
        <v>#DIV/0!</v>
      </c>
      <c r="AP447" s="1" t="b">
        <f t="shared" si="181"/>
        <v>1</v>
      </c>
      <c r="AQ447" s="1" t="b">
        <f t="shared" si="182"/>
        <v>1</v>
      </c>
      <c r="AS447" s="316" t="s">
        <v>1257</v>
      </c>
      <c r="AT447" s="106" t="s">
        <v>1258</v>
      </c>
      <c r="AU447" s="106" t="s">
        <v>526</v>
      </c>
      <c r="AV447" s="408" t="s">
        <v>10</v>
      </c>
      <c r="AW447" s="14" t="s">
        <v>2564</v>
      </c>
      <c r="AX447" s="422"/>
      <c r="AY447" s="245">
        <v>7</v>
      </c>
      <c r="AZ447" s="245" t="e">
        <v>#DIV/0!</v>
      </c>
      <c r="BA447" s="179"/>
      <c r="BB447" s="179" t="s">
        <v>2577</v>
      </c>
    </row>
    <row r="448" spans="1:54" ht="15">
      <c r="A448" s="316" t="s">
        <v>1259</v>
      </c>
      <c r="B448" s="106" t="s">
        <v>205</v>
      </c>
      <c r="C448" s="106" t="s">
        <v>1260</v>
      </c>
      <c r="D448" s="408" t="s">
        <v>10</v>
      </c>
      <c r="E448" s="14" t="s">
        <v>2564</v>
      </c>
      <c r="F448" s="422"/>
      <c r="G448" s="245">
        <v>7</v>
      </c>
      <c r="H448" s="245" t="e">
        <v>#DIV/0!</v>
      </c>
      <c r="I448" s="179"/>
      <c r="J448" s="179" t="s">
        <v>2577</v>
      </c>
      <c r="K448" s="158">
        <v>448</v>
      </c>
      <c r="L448" s="1" t="b">
        <f t="shared" si="163"/>
        <v>1</v>
      </c>
      <c r="M448" s="1" t="b">
        <f t="shared" si="164"/>
        <v>1</v>
      </c>
      <c r="N448" s="1" t="b">
        <f t="shared" si="165"/>
        <v>1</v>
      </c>
      <c r="O448" s="1" t="b">
        <f t="shared" si="166"/>
        <v>1</v>
      </c>
      <c r="P448" s="1" t="b">
        <f t="shared" si="167"/>
        <v>1</v>
      </c>
      <c r="Q448" s="1" t="b">
        <f t="shared" si="168"/>
        <v>1</v>
      </c>
      <c r="R448" s="1" t="b">
        <f t="shared" si="169"/>
        <v>1</v>
      </c>
      <c r="S448" s="1" t="e">
        <f t="shared" si="170"/>
        <v>#DIV/0!</v>
      </c>
      <c r="T448" s="1" t="b">
        <f t="shared" si="171"/>
        <v>1</v>
      </c>
      <c r="U448" s="1" t="b">
        <f t="shared" si="172"/>
        <v>1</v>
      </c>
      <c r="W448" s="316" t="s">
        <v>1259</v>
      </c>
      <c r="X448" s="106" t="s">
        <v>205</v>
      </c>
      <c r="Y448" s="106" t="s">
        <v>1260</v>
      </c>
      <c r="Z448" s="408" t="s">
        <v>10</v>
      </c>
      <c r="AA448" s="14" t="s">
        <v>2564</v>
      </c>
      <c r="AB448" s="422"/>
      <c r="AC448" s="245">
        <v>7</v>
      </c>
      <c r="AD448" s="245" t="e">
        <v>#DIV/0!</v>
      </c>
      <c r="AE448" s="179"/>
      <c r="AF448" s="179" t="s">
        <v>2577</v>
      </c>
      <c r="AH448" s="159" t="b">
        <f t="shared" si="173"/>
        <v>1</v>
      </c>
      <c r="AI448" s="1" t="b">
        <f t="shared" si="174"/>
        <v>1</v>
      </c>
      <c r="AJ448" s="1" t="b">
        <f t="shared" si="175"/>
        <v>1</v>
      </c>
      <c r="AK448" s="1" t="b">
        <f t="shared" si="176"/>
        <v>1</v>
      </c>
      <c r="AL448" s="1" t="b">
        <f t="shared" si="177"/>
        <v>1</v>
      </c>
      <c r="AM448" s="1" t="b">
        <f t="shared" si="178"/>
        <v>1</v>
      </c>
      <c r="AN448" s="1" t="b">
        <f t="shared" si="179"/>
        <v>1</v>
      </c>
      <c r="AO448" s="1" t="e">
        <f t="shared" si="180"/>
        <v>#DIV/0!</v>
      </c>
      <c r="AP448" s="1" t="b">
        <f t="shared" si="181"/>
        <v>1</v>
      </c>
      <c r="AQ448" s="1" t="b">
        <f t="shared" si="182"/>
        <v>1</v>
      </c>
      <c r="AS448" s="316" t="s">
        <v>1259</v>
      </c>
      <c r="AT448" s="106" t="s">
        <v>205</v>
      </c>
      <c r="AU448" s="106" t="s">
        <v>1260</v>
      </c>
      <c r="AV448" s="408" t="s">
        <v>10</v>
      </c>
      <c r="AW448" s="14" t="s">
        <v>2564</v>
      </c>
      <c r="AX448" s="422"/>
      <c r="AY448" s="245">
        <v>7</v>
      </c>
      <c r="AZ448" s="245" t="e">
        <v>#DIV/0!</v>
      </c>
      <c r="BA448" s="179"/>
      <c r="BB448" s="179" t="s">
        <v>2577</v>
      </c>
    </row>
    <row r="449" spans="1:54" ht="15">
      <c r="A449" s="316" t="s">
        <v>208</v>
      </c>
      <c r="B449" s="106" t="s">
        <v>209</v>
      </c>
      <c r="C449" s="106" t="s">
        <v>210</v>
      </c>
      <c r="D449" s="408" t="s">
        <v>3</v>
      </c>
      <c r="E449" s="14" t="s">
        <v>2562</v>
      </c>
      <c r="F449" s="422">
        <v>12688</v>
      </c>
      <c r="G449" s="245">
        <v>5</v>
      </c>
      <c r="H449" s="245" t="s">
        <v>1857</v>
      </c>
      <c r="I449" s="179" t="s">
        <v>2609</v>
      </c>
      <c r="J449" s="179" t="s">
        <v>2577</v>
      </c>
      <c r="K449" s="158">
        <v>449</v>
      </c>
      <c r="L449" s="1" t="b">
        <f t="shared" si="163"/>
        <v>1</v>
      </c>
      <c r="M449" s="1" t="b">
        <f t="shared" si="164"/>
        <v>1</v>
      </c>
      <c r="N449" s="1" t="b">
        <f t="shared" si="165"/>
        <v>1</v>
      </c>
      <c r="O449" s="1" t="b">
        <f t="shared" si="166"/>
        <v>1</v>
      </c>
      <c r="P449" s="1" t="b">
        <f t="shared" si="167"/>
        <v>1</v>
      </c>
      <c r="Q449" s="1" t="b">
        <f t="shared" si="168"/>
        <v>1</v>
      </c>
      <c r="R449" s="1" t="b">
        <f t="shared" si="169"/>
        <v>1</v>
      </c>
      <c r="S449" s="1" t="b">
        <f t="shared" si="170"/>
        <v>1</v>
      </c>
      <c r="T449" s="1" t="b">
        <f t="shared" si="171"/>
        <v>1</v>
      </c>
      <c r="U449" s="1" t="b">
        <f t="shared" si="172"/>
        <v>1</v>
      </c>
      <c r="W449" s="316" t="s">
        <v>208</v>
      </c>
      <c r="X449" s="106" t="s">
        <v>209</v>
      </c>
      <c r="Y449" s="106" t="s">
        <v>210</v>
      </c>
      <c r="Z449" s="408" t="s">
        <v>3</v>
      </c>
      <c r="AA449" s="14" t="s">
        <v>2562</v>
      </c>
      <c r="AB449" s="422">
        <v>12688</v>
      </c>
      <c r="AC449" s="245">
        <v>5</v>
      </c>
      <c r="AD449" s="245" t="s">
        <v>1857</v>
      </c>
      <c r="AE449" s="179" t="s">
        <v>2609</v>
      </c>
      <c r="AF449" s="179" t="s">
        <v>2577</v>
      </c>
      <c r="AH449" s="159" t="b">
        <f t="shared" si="173"/>
        <v>1</v>
      </c>
      <c r="AI449" s="1" t="b">
        <f t="shared" si="174"/>
        <v>1</v>
      </c>
      <c r="AJ449" s="1" t="b">
        <f t="shared" si="175"/>
        <v>1</v>
      </c>
      <c r="AK449" s="1" t="b">
        <f t="shared" si="176"/>
        <v>1</v>
      </c>
      <c r="AL449" s="1" t="b">
        <f t="shared" si="177"/>
        <v>1</v>
      </c>
      <c r="AM449" s="1" t="b">
        <f t="shared" si="178"/>
        <v>1</v>
      </c>
      <c r="AN449" s="1" t="b">
        <f t="shared" si="179"/>
        <v>1</v>
      </c>
      <c r="AO449" s="1" t="b">
        <f t="shared" si="180"/>
        <v>1</v>
      </c>
      <c r="AP449" s="1" t="b">
        <f t="shared" si="181"/>
        <v>1</v>
      </c>
      <c r="AQ449" s="1" t="b">
        <f t="shared" si="182"/>
        <v>1</v>
      </c>
      <c r="AS449" s="316" t="s">
        <v>208</v>
      </c>
      <c r="AT449" s="106" t="s">
        <v>209</v>
      </c>
      <c r="AU449" s="106" t="s">
        <v>210</v>
      </c>
      <c r="AV449" s="408" t="s">
        <v>3</v>
      </c>
      <c r="AW449" s="14" t="s">
        <v>2562</v>
      </c>
      <c r="AX449" s="422">
        <v>12688</v>
      </c>
      <c r="AY449" s="245">
        <v>5</v>
      </c>
      <c r="AZ449" s="245" t="s">
        <v>1857</v>
      </c>
      <c r="BA449" s="179" t="s">
        <v>2609</v>
      </c>
      <c r="BB449" s="179" t="s">
        <v>2577</v>
      </c>
    </row>
    <row r="450" spans="1:54" ht="15">
      <c r="A450" s="316" t="s">
        <v>211</v>
      </c>
      <c r="B450" s="106" t="s">
        <v>209</v>
      </c>
      <c r="C450" s="106" t="s">
        <v>134</v>
      </c>
      <c r="D450" s="408" t="s">
        <v>10</v>
      </c>
      <c r="E450" s="14" t="s">
        <v>2562</v>
      </c>
      <c r="F450" s="422">
        <v>13438</v>
      </c>
      <c r="G450" s="245">
        <v>8</v>
      </c>
      <c r="H450" s="245" t="s">
        <v>1858</v>
      </c>
      <c r="I450" s="179" t="s">
        <v>2609</v>
      </c>
      <c r="J450" s="179" t="s">
        <v>2577</v>
      </c>
      <c r="K450" s="158">
        <v>450</v>
      </c>
      <c r="L450" s="1" t="b">
        <f t="shared" si="163"/>
        <v>1</v>
      </c>
      <c r="M450" s="1" t="b">
        <f t="shared" si="164"/>
        <v>1</v>
      </c>
      <c r="N450" s="1" t="b">
        <f t="shared" si="165"/>
        <v>1</v>
      </c>
      <c r="O450" s="1" t="b">
        <f t="shared" si="166"/>
        <v>1</v>
      </c>
      <c r="P450" s="1" t="b">
        <f t="shared" si="167"/>
        <v>1</v>
      </c>
      <c r="Q450" s="1" t="b">
        <f t="shared" si="168"/>
        <v>1</v>
      </c>
      <c r="R450" s="1" t="b">
        <f t="shared" si="169"/>
        <v>1</v>
      </c>
      <c r="S450" s="1" t="b">
        <f t="shared" si="170"/>
        <v>1</v>
      </c>
      <c r="T450" s="1" t="b">
        <f t="shared" si="171"/>
        <v>1</v>
      </c>
      <c r="U450" s="1" t="b">
        <f t="shared" si="172"/>
        <v>1</v>
      </c>
      <c r="W450" s="316" t="s">
        <v>211</v>
      </c>
      <c r="X450" s="106" t="s">
        <v>209</v>
      </c>
      <c r="Y450" s="106" t="s">
        <v>134</v>
      </c>
      <c r="Z450" s="408" t="s">
        <v>10</v>
      </c>
      <c r="AA450" s="14" t="s">
        <v>2562</v>
      </c>
      <c r="AB450" s="422">
        <v>13438</v>
      </c>
      <c r="AC450" s="245">
        <v>8</v>
      </c>
      <c r="AD450" s="245" t="s">
        <v>1858</v>
      </c>
      <c r="AE450" s="179" t="s">
        <v>2609</v>
      </c>
      <c r="AF450" s="179" t="s">
        <v>2577</v>
      </c>
      <c r="AH450" s="159" t="b">
        <f t="shared" si="173"/>
        <v>1</v>
      </c>
      <c r="AI450" s="1" t="b">
        <f t="shared" si="174"/>
        <v>1</v>
      </c>
      <c r="AJ450" s="1" t="b">
        <f t="shared" si="175"/>
        <v>1</v>
      </c>
      <c r="AK450" s="1" t="b">
        <f t="shared" si="176"/>
        <v>1</v>
      </c>
      <c r="AL450" s="1" t="b">
        <f t="shared" si="177"/>
        <v>1</v>
      </c>
      <c r="AM450" s="1" t="b">
        <f t="shared" si="178"/>
        <v>1</v>
      </c>
      <c r="AN450" s="1" t="b">
        <f t="shared" si="179"/>
        <v>1</v>
      </c>
      <c r="AO450" s="1" t="b">
        <f t="shared" si="180"/>
        <v>1</v>
      </c>
      <c r="AP450" s="1" t="b">
        <f t="shared" si="181"/>
        <v>1</v>
      </c>
      <c r="AQ450" s="1" t="b">
        <f t="shared" si="182"/>
        <v>1</v>
      </c>
      <c r="AS450" s="316" t="s">
        <v>211</v>
      </c>
      <c r="AT450" s="106" t="s">
        <v>209</v>
      </c>
      <c r="AU450" s="106" t="s">
        <v>134</v>
      </c>
      <c r="AV450" s="408" t="s">
        <v>10</v>
      </c>
      <c r="AW450" s="14" t="s">
        <v>2562</v>
      </c>
      <c r="AX450" s="422">
        <v>13438</v>
      </c>
      <c r="AY450" s="245">
        <v>8</v>
      </c>
      <c r="AZ450" s="245" t="s">
        <v>1858</v>
      </c>
      <c r="BA450" s="179" t="s">
        <v>2609</v>
      </c>
      <c r="BB450" s="179" t="s">
        <v>2577</v>
      </c>
    </row>
    <row r="451" spans="1:54" ht="15">
      <c r="A451" s="316" t="s">
        <v>1261</v>
      </c>
      <c r="B451" s="106" t="s">
        <v>1258</v>
      </c>
      <c r="C451" s="106" t="s">
        <v>1262</v>
      </c>
      <c r="D451" s="408" t="s">
        <v>10</v>
      </c>
      <c r="E451" s="14" t="s">
        <v>2564</v>
      </c>
      <c r="F451" s="422"/>
      <c r="G451" s="245">
        <v>8</v>
      </c>
      <c r="H451" s="245" t="e">
        <v>#DIV/0!</v>
      </c>
      <c r="I451" s="179"/>
      <c r="J451" s="179" t="s">
        <v>2577</v>
      </c>
      <c r="K451" s="158">
        <v>451</v>
      </c>
      <c r="L451" s="1" t="b">
        <f t="shared" si="163"/>
        <v>1</v>
      </c>
      <c r="M451" s="1" t="b">
        <f t="shared" si="164"/>
        <v>1</v>
      </c>
      <c r="N451" s="1" t="b">
        <f t="shared" si="165"/>
        <v>1</v>
      </c>
      <c r="O451" s="1" t="b">
        <f t="shared" si="166"/>
        <v>1</v>
      </c>
      <c r="P451" s="1" t="b">
        <f t="shared" si="167"/>
        <v>1</v>
      </c>
      <c r="Q451" s="1" t="b">
        <f t="shared" si="168"/>
        <v>1</v>
      </c>
      <c r="R451" s="1" t="b">
        <f t="shared" si="169"/>
        <v>1</v>
      </c>
      <c r="S451" s="1" t="e">
        <f t="shared" si="170"/>
        <v>#DIV/0!</v>
      </c>
      <c r="T451" s="1" t="b">
        <f t="shared" si="171"/>
        <v>1</v>
      </c>
      <c r="U451" s="1" t="b">
        <f t="shared" si="172"/>
        <v>1</v>
      </c>
      <c r="W451" s="316" t="s">
        <v>1261</v>
      </c>
      <c r="X451" s="106" t="s">
        <v>1258</v>
      </c>
      <c r="Y451" s="106" t="s">
        <v>1262</v>
      </c>
      <c r="Z451" s="408" t="s">
        <v>10</v>
      </c>
      <c r="AA451" s="14" t="s">
        <v>2564</v>
      </c>
      <c r="AB451" s="422"/>
      <c r="AC451" s="245">
        <v>8</v>
      </c>
      <c r="AD451" s="245" t="e">
        <v>#DIV/0!</v>
      </c>
      <c r="AE451" s="179"/>
      <c r="AF451" s="179" t="s">
        <v>2577</v>
      </c>
      <c r="AH451" s="159" t="b">
        <f t="shared" si="173"/>
        <v>1</v>
      </c>
      <c r="AI451" s="1" t="b">
        <f t="shared" si="174"/>
        <v>1</v>
      </c>
      <c r="AJ451" s="1" t="b">
        <f t="shared" si="175"/>
        <v>1</v>
      </c>
      <c r="AK451" s="1" t="b">
        <f t="shared" si="176"/>
        <v>1</v>
      </c>
      <c r="AL451" s="1" t="b">
        <f t="shared" si="177"/>
        <v>1</v>
      </c>
      <c r="AM451" s="1" t="b">
        <f t="shared" si="178"/>
        <v>1</v>
      </c>
      <c r="AN451" s="1" t="b">
        <f t="shared" si="179"/>
        <v>1</v>
      </c>
      <c r="AO451" s="1" t="e">
        <f t="shared" si="180"/>
        <v>#DIV/0!</v>
      </c>
      <c r="AP451" s="1" t="b">
        <f t="shared" si="181"/>
        <v>1</v>
      </c>
      <c r="AQ451" s="1" t="b">
        <f t="shared" si="182"/>
        <v>1</v>
      </c>
      <c r="AS451" s="316" t="s">
        <v>1261</v>
      </c>
      <c r="AT451" s="106" t="s">
        <v>1258</v>
      </c>
      <c r="AU451" s="106" t="s">
        <v>1262</v>
      </c>
      <c r="AV451" s="408" t="s">
        <v>10</v>
      </c>
      <c r="AW451" s="14" t="s">
        <v>2564</v>
      </c>
      <c r="AX451" s="422"/>
      <c r="AY451" s="245">
        <v>8</v>
      </c>
      <c r="AZ451" s="245" t="e">
        <v>#DIV/0!</v>
      </c>
      <c r="BA451" s="179"/>
      <c r="BB451" s="179" t="s">
        <v>2577</v>
      </c>
    </row>
    <row r="452" spans="1:54" ht="15">
      <c r="A452" s="316" t="s">
        <v>1263</v>
      </c>
      <c r="B452" s="106" t="s">
        <v>1264</v>
      </c>
      <c r="C452" s="106" t="s">
        <v>1265</v>
      </c>
      <c r="D452" s="408" t="s">
        <v>3</v>
      </c>
      <c r="E452" s="14" t="s">
        <v>2564</v>
      </c>
      <c r="F452" s="422">
        <v>13161</v>
      </c>
      <c r="G452" s="245">
        <v>8</v>
      </c>
      <c r="H452" s="245" t="e">
        <v>#DIV/0!</v>
      </c>
      <c r="I452" s="179"/>
      <c r="J452" s="179" t="s">
        <v>2577</v>
      </c>
      <c r="K452" s="158">
        <v>452</v>
      </c>
      <c r="L452" s="1" t="b">
        <f t="shared" si="163"/>
        <v>1</v>
      </c>
      <c r="M452" s="1" t="b">
        <f t="shared" si="164"/>
        <v>1</v>
      </c>
      <c r="N452" s="1" t="b">
        <f t="shared" si="165"/>
        <v>1</v>
      </c>
      <c r="O452" s="1" t="b">
        <f t="shared" si="166"/>
        <v>1</v>
      </c>
      <c r="P452" s="1" t="b">
        <f t="shared" si="167"/>
        <v>1</v>
      </c>
      <c r="Q452" s="1" t="b">
        <f t="shared" si="168"/>
        <v>1</v>
      </c>
      <c r="R452" s="1" t="b">
        <f t="shared" si="169"/>
        <v>1</v>
      </c>
      <c r="S452" s="1" t="e">
        <f t="shared" si="170"/>
        <v>#DIV/0!</v>
      </c>
      <c r="T452" s="1" t="b">
        <f t="shared" si="171"/>
        <v>1</v>
      </c>
      <c r="U452" s="1" t="b">
        <f t="shared" si="172"/>
        <v>1</v>
      </c>
      <c r="W452" s="316" t="s">
        <v>1263</v>
      </c>
      <c r="X452" s="106" t="s">
        <v>1264</v>
      </c>
      <c r="Y452" s="106" t="s">
        <v>1265</v>
      </c>
      <c r="Z452" s="408" t="s">
        <v>3</v>
      </c>
      <c r="AA452" s="14" t="s">
        <v>2564</v>
      </c>
      <c r="AB452" s="422">
        <v>13161</v>
      </c>
      <c r="AC452" s="245">
        <v>8</v>
      </c>
      <c r="AD452" s="245" t="e">
        <v>#DIV/0!</v>
      </c>
      <c r="AE452" s="179"/>
      <c r="AF452" s="179" t="s">
        <v>2577</v>
      </c>
      <c r="AH452" s="159" t="b">
        <f t="shared" si="173"/>
        <v>1</v>
      </c>
      <c r="AI452" s="1" t="b">
        <f t="shared" si="174"/>
        <v>1</v>
      </c>
      <c r="AJ452" s="1" t="b">
        <f t="shared" si="175"/>
        <v>1</v>
      </c>
      <c r="AK452" s="1" t="b">
        <f t="shared" si="176"/>
        <v>1</v>
      </c>
      <c r="AL452" s="1" t="b">
        <f t="shared" si="177"/>
        <v>1</v>
      </c>
      <c r="AM452" s="1" t="b">
        <f t="shared" si="178"/>
        <v>1</v>
      </c>
      <c r="AN452" s="1" t="b">
        <f t="shared" si="179"/>
        <v>1</v>
      </c>
      <c r="AO452" s="1" t="e">
        <f t="shared" si="180"/>
        <v>#DIV/0!</v>
      </c>
      <c r="AP452" s="1" t="b">
        <f t="shared" si="181"/>
        <v>1</v>
      </c>
      <c r="AQ452" s="1" t="b">
        <f t="shared" si="182"/>
        <v>1</v>
      </c>
      <c r="AS452" s="316" t="s">
        <v>1263</v>
      </c>
      <c r="AT452" s="106" t="s">
        <v>1264</v>
      </c>
      <c r="AU452" s="106" t="s">
        <v>1265</v>
      </c>
      <c r="AV452" s="408" t="s">
        <v>3</v>
      </c>
      <c r="AW452" s="14" t="s">
        <v>2564</v>
      </c>
      <c r="AX452" s="422">
        <v>13161</v>
      </c>
      <c r="AY452" s="245">
        <v>8</v>
      </c>
      <c r="AZ452" s="245" t="e">
        <v>#DIV/0!</v>
      </c>
      <c r="BA452" s="179"/>
      <c r="BB452" s="179" t="s">
        <v>2577</v>
      </c>
    </row>
    <row r="453" spans="1:54" ht="15">
      <c r="A453" s="342" t="s">
        <v>1266</v>
      </c>
      <c r="B453" s="111" t="s">
        <v>1267</v>
      </c>
      <c r="C453" s="111" t="s">
        <v>612</v>
      </c>
      <c r="D453" s="426" t="s">
        <v>3</v>
      </c>
      <c r="E453" s="252" t="s">
        <v>2564</v>
      </c>
      <c r="F453" s="422"/>
      <c r="G453" s="245">
        <v>8</v>
      </c>
      <c r="H453" s="245" t="e">
        <v>#DIV/0!</v>
      </c>
      <c r="I453" s="179"/>
      <c r="J453" s="179" t="s">
        <v>2577</v>
      </c>
      <c r="K453" s="158">
        <v>453</v>
      </c>
      <c r="L453" s="1" t="b">
        <f t="shared" si="163"/>
        <v>1</v>
      </c>
      <c r="M453" s="1" t="b">
        <f t="shared" si="164"/>
        <v>1</v>
      </c>
      <c r="N453" s="1" t="b">
        <f t="shared" si="165"/>
        <v>1</v>
      </c>
      <c r="O453" s="1" t="b">
        <f t="shared" si="166"/>
        <v>1</v>
      </c>
      <c r="P453" s="1" t="b">
        <f t="shared" si="167"/>
        <v>1</v>
      </c>
      <c r="Q453" s="1" t="b">
        <f t="shared" si="168"/>
        <v>1</v>
      </c>
      <c r="R453" s="1" t="b">
        <f t="shared" si="169"/>
        <v>1</v>
      </c>
      <c r="S453" s="1" t="e">
        <f t="shared" si="170"/>
        <v>#DIV/0!</v>
      </c>
      <c r="T453" s="1" t="b">
        <f t="shared" si="171"/>
        <v>1</v>
      </c>
      <c r="U453" s="1" t="b">
        <f t="shared" si="172"/>
        <v>1</v>
      </c>
      <c r="W453" s="342" t="s">
        <v>1266</v>
      </c>
      <c r="X453" s="111" t="s">
        <v>1267</v>
      </c>
      <c r="Y453" s="111" t="s">
        <v>612</v>
      </c>
      <c r="Z453" s="426" t="s">
        <v>3</v>
      </c>
      <c r="AA453" s="252" t="s">
        <v>2564</v>
      </c>
      <c r="AB453" s="422"/>
      <c r="AC453" s="245">
        <v>8</v>
      </c>
      <c r="AD453" s="245" t="e">
        <v>#DIV/0!</v>
      </c>
      <c r="AE453" s="179"/>
      <c r="AF453" s="179" t="s">
        <v>2577</v>
      </c>
      <c r="AH453" s="159" t="b">
        <f t="shared" si="173"/>
        <v>1</v>
      </c>
      <c r="AI453" s="1" t="b">
        <f t="shared" si="174"/>
        <v>1</v>
      </c>
      <c r="AJ453" s="1" t="b">
        <f t="shared" si="175"/>
        <v>1</v>
      </c>
      <c r="AK453" s="1" t="b">
        <f t="shared" si="176"/>
        <v>1</v>
      </c>
      <c r="AL453" s="1" t="b">
        <f t="shared" si="177"/>
        <v>1</v>
      </c>
      <c r="AM453" s="1" t="b">
        <f t="shared" si="178"/>
        <v>1</v>
      </c>
      <c r="AN453" s="1" t="b">
        <f t="shared" si="179"/>
        <v>1</v>
      </c>
      <c r="AO453" s="1" t="e">
        <f t="shared" si="180"/>
        <v>#DIV/0!</v>
      </c>
      <c r="AP453" s="1" t="b">
        <f t="shared" si="181"/>
        <v>1</v>
      </c>
      <c r="AQ453" s="1" t="b">
        <f t="shared" si="182"/>
        <v>1</v>
      </c>
      <c r="AS453" s="342" t="s">
        <v>1266</v>
      </c>
      <c r="AT453" s="111" t="s">
        <v>1267</v>
      </c>
      <c r="AU453" s="111" t="s">
        <v>612</v>
      </c>
      <c r="AV453" s="426" t="s">
        <v>3</v>
      </c>
      <c r="AW453" s="252" t="s">
        <v>2564</v>
      </c>
      <c r="AX453" s="422"/>
      <c r="AY453" s="245">
        <v>8</v>
      </c>
      <c r="AZ453" s="245" t="e">
        <v>#DIV/0!</v>
      </c>
      <c r="BA453" s="179"/>
      <c r="BB453" s="179" t="s">
        <v>2577</v>
      </c>
    </row>
    <row r="454" spans="1:54" ht="15">
      <c r="A454" s="316" t="s">
        <v>1268</v>
      </c>
      <c r="B454" s="106" t="s">
        <v>1267</v>
      </c>
      <c r="C454" s="106" t="s">
        <v>1269</v>
      </c>
      <c r="D454" s="408" t="s">
        <v>10</v>
      </c>
      <c r="E454" s="14" t="s">
        <v>1781</v>
      </c>
      <c r="F454" s="422">
        <v>13448</v>
      </c>
      <c r="G454" s="245">
        <v>12</v>
      </c>
      <c r="H454" s="245" t="s">
        <v>1859</v>
      </c>
      <c r="I454" s="179" t="s">
        <v>2643</v>
      </c>
      <c r="J454" s="179" t="s">
        <v>2577</v>
      </c>
      <c r="K454" s="158">
        <v>454</v>
      </c>
      <c r="L454" s="1" t="b">
        <f t="shared" si="163"/>
        <v>1</v>
      </c>
      <c r="M454" s="1" t="b">
        <f t="shared" si="164"/>
        <v>1</v>
      </c>
      <c r="N454" s="1" t="b">
        <f t="shared" si="165"/>
        <v>1</v>
      </c>
      <c r="O454" s="1" t="b">
        <f t="shared" si="166"/>
        <v>1</v>
      </c>
      <c r="P454" s="1" t="b">
        <f t="shared" si="167"/>
        <v>0</v>
      </c>
      <c r="Q454" s="1" t="b">
        <f t="shared" si="168"/>
        <v>0</v>
      </c>
      <c r="R454" s="1" t="b">
        <f t="shared" si="169"/>
        <v>0</v>
      </c>
      <c r="S454" s="1" t="e">
        <f t="shared" si="170"/>
        <v>#DIV/0!</v>
      </c>
      <c r="T454" s="1" t="b">
        <f t="shared" si="171"/>
        <v>0</v>
      </c>
      <c r="U454" s="1" t="b">
        <f t="shared" si="172"/>
        <v>1</v>
      </c>
      <c r="W454" s="316" t="s">
        <v>1268</v>
      </c>
      <c r="X454" s="106" t="s">
        <v>1267</v>
      </c>
      <c r="Y454" s="106" t="s">
        <v>1269</v>
      </c>
      <c r="Z454" s="408" t="s">
        <v>10</v>
      </c>
      <c r="AA454" s="14" t="s">
        <v>2564</v>
      </c>
      <c r="AB454" s="422"/>
      <c r="AC454" s="245">
        <v>8</v>
      </c>
      <c r="AD454" s="245" t="e">
        <v>#DIV/0!</v>
      </c>
      <c r="AE454" s="179"/>
      <c r="AF454" s="179" t="s">
        <v>2577</v>
      </c>
      <c r="AH454" s="159" t="b">
        <f t="shared" si="173"/>
        <v>1</v>
      </c>
      <c r="AI454" s="1" t="b">
        <f t="shared" si="174"/>
        <v>1</v>
      </c>
      <c r="AJ454" s="1" t="b">
        <f t="shared" si="175"/>
        <v>1</v>
      </c>
      <c r="AK454" s="1" t="b">
        <f t="shared" si="176"/>
        <v>1</v>
      </c>
      <c r="AL454" s="1" t="b">
        <f t="shared" si="177"/>
        <v>1</v>
      </c>
      <c r="AM454" s="1" t="b">
        <f t="shared" si="178"/>
        <v>1</v>
      </c>
      <c r="AN454" s="1" t="b">
        <f t="shared" si="179"/>
        <v>1</v>
      </c>
      <c r="AO454" s="1" t="e">
        <f t="shared" si="180"/>
        <v>#DIV/0!</v>
      </c>
      <c r="AP454" s="1" t="b">
        <f t="shared" si="181"/>
        <v>1</v>
      </c>
      <c r="AQ454" s="1" t="b">
        <f t="shared" si="182"/>
        <v>1</v>
      </c>
      <c r="AS454" s="316" t="s">
        <v>1268</v>
      </c>
      <c r="AT454" s="106" t="s">
        <v>1267</v>
      </c>
      <c r="AU454" s="106" t="s">
        <v>1269</v>
      </c>
      <c r="AV454" s="408" t="s">
        <v>10</v>
      </c>
      <c r="AW454" s="14" t="s">
        <v>2564</v>
      </c>
      <c r="AX454" s="422"/>
      <c r="AY454" s="245">
        <v>8</v>
      </c>
      <c r="AZ454" s="245" t="e">
        <v>#DIV/0!</v>
      </c>
      <c r="BA454" s="179"/>
      <c r="BB454" s="179" t="s">
        <v>2577</v>
      </c>
    </row>
    <row r="455" spans="1:54" ht="15">
      <c r="A455" s="316" t="s">
        <v>1270</v>
      </c>
      <c r="B455" s="106" t="s">
        <v>1234</v>
      </c>
      <c r="C455" s="106" t="s">
        <v>1271</v>
      </c>
      <c r="D455" s="408" t="s">
        <v>3</v>
      </c>
      <c r="E455" s="14" t="s">
        <v>2564</v>
      </c>
      <c r="F455" s="422"/>
      <c r="G455" s="245">
        <v>8</v>
      </c>
      <c r="H455" s="245" t="e">
        <v>#DIV/0!</v>
      </c>
      <c r="I455" s="179"/>
      <c r="J455" s="179" t="s">
        <v>2577</v>
      </c>
      <c r="K455" s="158">
        <v>455</v>
      </c>
      <c r="L455" s="1" t="b">
        <f t="shared" ref="L455:L518" si="183">A455=W455</f>
        <v>1</v>
      </c>
      <c r="M455" s="1" t="b">
        <f t="shared" ref="M455:M518" si="184">B455=X455</f>
        <v>1</v>
      </c>
      <c r="N455" s="1" t="b">
        <f t="shared" ref="N455:N518" si="185">C455=Y455</f>
        <v>1</v>
      </c>
      <c r="O455" s="1" t="b">
        <f t="shared" ref="O455:O518" si="186">D455=Z455</f>
        <v>1</v>
      </c>
      <c r="P455" s="1" t="b">
        <f t="shared" ref="P455:P518" si="187">E455=AA455</f>
        <v>1</v>
      </c>
      <c r="Q455" s="1" t="b">
        <f t="shared" ref="Q455:Q518" si="188">F455=AB455</f>
        <v>1</v>
      </c>
      <c r="R455" s="1" t="b">
        <f t="shared" ref="R455:R518" si="189">G455=AC455</f>
        <v>1</v>
      </c>
      <c r="S455" s="1" t="e">
        <f t="shared" ref="S455:S518" si="190">H455=AD455</f>
        <v>#DIV/0!</v>
      </c>
      <c r="T455" s="1" t="b">
        <f t="shared" ref="T455:T518" si="191">I455=AE455</f>
        <v>1</v>
      </c>
      <c r="U455" s="1" t="b">
        <f t="shared" ref="U455:U518" si="192">J455=AF455</f>
        <v>1</v>
      </c>
      <c r="W455" s="316" t="s">
        <v>1270</v>
      </c>
      <c r="X455" s="106" t="s">
        <v>1234</v>
      </c>
      <c r="Y455" s="106" t="s">
        <v>1271</v>
      </c>
      <c r="Z455" s="408" t="s">
        <v>3</v>
      </c>
      <c r="AA455" s="14" t="s">
        <v>2564</v>
      </c>
      <c r="AB455" s="422"/>
      <c r="AC455" s="245">
        <v>8</v>
      </c>
      <c r="AD455" s="245" t="e">
        <v>#DIV/0!</v>
      </c>
      <c r="AE455" s="179"/>
      <c r="AF455" s="179" t="s">
        <v>2577</v>
      </c>
      <c r="AH455" s="159" t="b">
        <f t="shared" si="173"/>
        <v>1</v>
      </c>
      <c r="AI455" s="1" t="b">
        <f t="shared" si="174"/>
        <v>1</v>
      </c>
      <c r="AJ455" s="1" t="b">
        <f t="shared" si="175"/>
        <v>1</v>
      </c>
      <c r="AK455" s="1" t="b">
        <f t="shared" si="176"/>
        <v>1</v>
      </c>
      <c r="AL455" s="1" t="b">
        <f t="shared" si="177"/>
        <v>1</v>
      </c>
      <c r="AM455" s="1" t="b">
        <f t="shared" si="178"/>
        <v>1</v>
      </c>
      <c r="AN455" s="1" t="b">
        <f t="shared" si="179"/>
        <v>1</v>
      </c>
      <c r="AO455" s="1" t="e">
        <f t="shared" si="180"/>
        <v>#DIV/0!</v>
      </c>
      <c r="AP455" s="1" t="b">
        <f t="shared" si="181"/>
        <v>1</v>
      </c>
      <c r="AQ455" s="1" t="b">
        <f t="shared" si="182"/>
        <v>1</v>
      </c>
      <c r="AS455" s="316" t="s">
        <v>1270</v>
      </c>
      <c r="AT455" s="106" t="s">
        <v>1234</v>
      </c>
      <c r="AU455" s="106" t="s">
        <v>1271</v>
      </c>
      <c r="AV455" s="408" t="s">
        <v>3</v>
      </c>
      <c r="AW455" s="14" t="s">
        <v>2564</v>
      </c>
      <c r="AX455" s="422"/>
      <c r="AY455" s="245">
        <v>8</v>
      </c>
      <c r="AZ455" s="245" t="e">
        <v>#DIV/0!</v>
      </c>
      <c r="BA455" s="179"/>
      <c r="BB455" s="179" t="s">
        <v>2577</v>
      </c>
    </row>
    <row r="456" spans="1:54" ht="15">
      <c r="A456" s="316" t="s">
        <v>1272</v>
      </c>
      <c r="B456" s="106" t="s">
        <v>1234</v>
      </c>
      <c r="C456" s="106" t="s">
        <v>131</v>
      </c>
      <c r="D456" s="291" t="s">
        <v>10</v>
      </c>
      <c r="E456" s="14" t="s">
        <v>2564</v>
      </c>
      <c r="F456" s="422"/>
      <c r="G456" s="245">
        <v>8</v>
      </c>
      <c r="H456" s="245" t="e">
        <v>#DIV/0!</v>
      </c>
      <c r="I456" s="179"/>
      <c r="J456" s="179" t="s">
        <v>2577</v>
      </c>
      <c r="K456" s="158">
        <v>456</v>
      </c>
      <c r="L456" s="1" t="b">
        <f t="shared" si="183"/>
        <v>1</v>
      </c>
      <c r="M456" s="1" t="b">
        <f t="shared" si="184"/>
        <v>1</v>
      </c>
      <c r="N456" s="1" t="b">
        <f t="shared" si="185"/>
        <v>1</v>
      </c>
      <c r="O456" s="1" t="b">
        <f t="shared" si="186"/>
        <v>1</v>
      </c>
      <c r="P456" s="1" t="b">
        <f t="shared" si="187"/>
        <v>1</v>
      </c>
      <c r="Q456" s="1" t="b">
        <f t="shared" si="188"/>
        <v>1</v>
      </c>
      <c r="R456" s="1" t="b">
        <f t="shared" si="189"/>
        <v>1</v>
      </c>
      <c r="S456" s="1" t="e">
        <f t="shared" si="190"/>
        <v>#DIV/0!</v>
      </c>
      <c r="T456" s="1" t="b">
        <f t="shared" si="191"/>
        <v>1</v>
      </c>
      <c r="U456" s="1" t="b">
        <f t="shared" si="192"/>
        <v>1</v>
      </c>
      <c r="W456" s="316" t="s">
        <v>1272</v>
      </c>
      <c r="X456" s="106" t="s">
        <v>1234</v>
      </c>
      <c r="Y456" s="106" t="s">
        <v>131</v>
      </c>
      <c r="Z456" s="291" t="s">
        <v>10</v>
      </c>
      <c r="AA456" s="14" t="s">
        <v>2564</v>
      </c>
      <c r="AB456" s="422"/>
      <c r="AC456" s="245">
        <v>8</v>
      </c>
      <c r="AD456" s="245" t="e">
        <v>#DIV/0!</v>
      </c>
      <c r="AE456" s="179"/>
      <c r="AF456" s="179" t="s">
        <v>2577</v>
      </c>
      <c r="AH456" s="159" t="b">
        <f t="shared" si="173"/>
        <v>1</v>
      </c>
      <c r="AI456" s="1" t="b">
        <f t="shared" si="174"/>
        <v>1</v>
      </c>
      <c r="AJ456" s="1" t="b">
        <f t="shared" si="175"/>
        <v>1</v>
      </c>
      <c r="AK456" s="1" t="b">
        <f t="shared" si="176"/>
        <v>1</v>
      </c>
      <c r="AL456" s="1" t="b">
        <f t="shared" si="177"/>
        <v>1</v>
      </c>
      <c r="AM456" s="1" t="b">
        <f t="shared" si="178"/>
        <v>1</v>
      </c>
      <c r="AN456" s="1" t="b">
        <f t="shared" si="179"/>
        <v>1</v>
      </c>
      <c r="AO456" s="1" t="e">
        <f t="shared" si="180"/>
        <v>#DIV/0!</v>
      </c>
      <c r="AP456" s="1" t="b">
        <f t="shared" si="181"/>
        <v>1</v>
      </c>
      <c r="AQ456" s="1" t="b">
        <f t="shared" si="182"/>
        <v>1</v>
      </c>
      <c r="AS456" s="316" t="s">
        <v>1272</v>
      </c>
      <c r="AT456" s="106" t="s">
        <v>1234</v>
      </c>
      <c r="AU456" s="106" t="s">
        <v>131</v>
      </c>
      <c r="AV456" s="291" t="s">
        <v>10</v>
      </c>
      <c r="AW456" s="14" t="s">
        <v>2564</v>
      </c>
      <c r="AX456" s="422"/>
      <c r="AY456" s="245">
        <v>8</v>
      </c>
      <c r="AZ456" s="245" t="e">
        <v>#DIV/0!</v>
      </c>
      <c r="BA456" s="179"/>
      <c r="BB456" s="179" t="s">
        <v>2577</v>
      </c>
    </row>
    <row r="457" spans="1:54" ht="15">
      <c r="A457" s="449" t="s">
        <v>1273</v>
      </c>
      <c r="B457" s="182" t="s">
        <v>1210</v>
      </c>
      <c r="C457" s="182" t="s">
        <v>1274</v>
      </c>
      <c r="D457" s="408" t="s">
        <v>3</v>
      </c>
      <c r="E457" s="14" t="s">
        <v>2564</v>
      </c>
      <c r="F457" s="422">
        <v>12273</v>
      </c>
      <c r="G457" s="245">
        <v>8</v>
      </c>
      <c r="H457" s="245" t="e">
        <v>#DIV/0!</v>
      </c>
      <c r="I457" s="179"/>
      <c r="J457" s="179" t="s">
        <v>2577</v>
      </c>
      <c r="K457" s="158">
        <v>457</v>
      </c>
      <c r="L457" s="1" t="b">
        <f t="shared" si="183"/>
        <v>1</v>
      </c>
      <c r="M457" s="1" t="b">
        <f t="shared" si="184"/>
        <v>1</v>
      </c>
      <c r="N457" s="1" t="b">
        <f t="shared" si="185"/>
        <v>1</v>
      </c>
      <c r="O457" s="1" t="b">
        <f t="shared" si="186"/>
        <v>1</v>
      </c>
      <c r="P457" s="1" t="b">
        <f t="shared" si="187"/>
        <v>1</v>
      </c>
      <c r="Q457" s="1" t="b">
        <f t="shared" si="188"/>
        <v>1</v>
      </c>
      <c r="R457" s="1" t="b">
        <f t="shared" si="189"/>
        <v>1</v>
      </c>
      <c r="S457" s="1" t="e">
        <f t="shared" si="190"/>
        <v>#DIV/0!</v>
      </c>
      <c r="T457" s="1" t="b">
        <f t="shared" si="191"/>
        <v>1</v>
      </c>
      <c r="U457" s="1" t="b">
        <f t="shared" si="192"/>
        <v>1</v>
      </c>
      <c r="W457" s="449" t="s">
        <v>1273</v>
      </c>
      <c r="X457" s="182" t="s">
        <v>1210</v>
      </c>
      <c r="Y457" s="182" t="s">
        <v>1274</v>
      </c>
      <c r="Z457" s="408" t="s">
        <v>3</v>
      </c>
      <c r="AA457" s="14" t="s">
        <v>2564</v>
      </c>
      <c r="AB457" s="422">
        <v>12273</v>
      </c>
      <c r="AC457" s="245">
        <v>8</v>
      </c>
      <c r="AD457" s="245" t="e">
        <v>#DIV/0!</v>
      </c>
      <c r="AE457" s="179"/>
      <c r="AF457" s="179" t="s">
        <v>2577</v>
      </c>
      <c r="AH457" s="159" t="b">
        <f t="shared" ref="AH457:AH520" si="193">W457=AS457</f>
        <v>1</v>
      </c>
      <c r="AI457" s="1" t="b">
        <f t="shared" ref="AI457:AI520" si="194">X457=AT457</f>
        <v>1</v>
      </c>
      <c r="AJ457" s="1" t="b">
        <f t="shared" ref="AJ457:AJ520" si="195">Y457=AU457</f>
        <v>1</v>
      </c>
      <c r="AK457" s="1" t="b">
        <f t="shared" ref="AK457:AK520" si="196">Z457=AV457</f>
        <v>1</v>
      </c>
      <c r="AL457" s="1" t="b">
        <f t="shared" ref="AL457:AL520" si="197">AA457=AW457</f>
        <v>1</v>
      </c>
      <c r="AM457" s="1" t="b">
        <f t="shared" ref="AM457:AM520" si="198">AB457=AX457</f>
        <v>1</v>
      </c>
      <c r="AN457" s="1" t="b">
        <f t="shared" ref="AN457:AN520" si="199">AC457=AY457</f>
        <v>1</v>
      </c>
      <c r="AO457" s="1" t="e">
        <f t="shared" ref="AO457:AO520" si="200">AD457=AZ457</f>
        <v>#DIV/0!</v>
      </c>
      <c r="AP457" s="1" t="b">
        <f t="shared" ref="AP457:AP520" si="201">AE457=BA457</f>
        <v>1</v>
      </c>
      <c r="AQ457" s="1" t="b">
        <f t="shared" ref="AQ457:AQ520" si="202">AF457=BB457</f>
        <v>1</v>
      </c>
      <c r="AS457" s="449" t="s">
        <v>1273</v>
      </c>
      <c r="AT457" s="182" t="s">
        <v>1210</v>
      </c>
      <c r="AU457" s="182" t="s">
        <v>1274</v>
      </c>
      <c r="AV457" s="408" t="s">
        <v>3</v>
      </c>
      <c r="AW457" s="14" t="s">
        <v>2564</v>
      </c>
      <c r="AX457" s="422">
        <v>12273</v>
      </c>
      <c r="AY457" s="245">
        <v>8</v>
      </c>
      <c r="AZ457" s="245" t="e">
        <v>#DIV/0!</v>
      </c>
      <c r="BA457" s="179"/>
      <c r="BB457" s="179" t="s">
        <v>2577</v>
      </c>
    </row>
    <row r="458" spans="1:54" ht="15">
      <c r="A458" s="316" t="s">
        <v>212</v>
      </c>
      <c r="B458" s="106" t="s">
        <v>213</v>
      </c>
      <c r="C458" s="106" t="s">
        <v>214</v>
      </c>
      <c r="D458" s="408" t="s">
        <v>3</v>
      </c>
      <c r="E458" s="14" t="s">
        <v>2564</v>
      </c>
      <c r="F458" s="422">
        <v>13224</v>
      </c>
      <c r="G458" s="245">
        <v>8</v>
      </c>
      <c r="H458" s="245" t="e">
        <v>#DIV/0!</v>
      </c>
      <c r="I458" s="179"/>
      <c r="J458" s="179" t="s">
        <v>2577</v>
      </c>
      <c r="K458" s="158">
        <v>458</v>
      </c>
      <c r="L458" s="1" t="b">
        <f t="shared" si="183"/>
        <v>1</v>
      </c>
      <c r="M458" s="1" t="b">
        <f t="shared" si="184"/>
        <v>1</v>
      </c>
      <c r="N458" s="1" t="b">
        <f t="shared" si="185"/>
        <v>1</v>
      </c>
      <c r="O458" s="1" t="b">
        <f t="shared" si="186"/>
        <v>1</v>
      </c>
      <c r="P458" s="1" t="b">
        <f t="shared" si="187"/>
        <v>1</v>
      </c>
      <c r="Q458" s="1" t="b">
        <f t="shared" si="188"/>
        <v>1</v>
      </c>
      <c r="R458" s="1" t="b">
        <f t="shared" si="189"/>
        <v>1</v>
      </c>
      <c r="S458" s="1" t="e">
        <f t="shared" si="190"/>
        <v>#DIV/0!</v>
      </c>
      <c r="T458" s="1" t="b">
        <f t="shared" si="191"/>
        <v>1</v>
      </c>
      <c r="U458" s="1" t="b">
        <f t="shared" si="192"/>
        <v>1</v>
      </c>
      <c r="W458" s="316" t="s">
        <v>212</v>
      </c>
      <c r="X458" s="106" t="s">
        <v>213</v>
      </c>
      <c r="Y458" s="106" t="s">
        <v>214</v>
      </c>
      <c r="Z458" s="408" t="s">
        <v>3</v>
      </c>
      <c r="AA458" s="14" t="s">
        <v>2564</v>
      </c>
      <c r="AB458" s="422">
        <v>13224</v>
      </c>
      <c r="AC458" s="245">
        <v>8</v>
      </c>
      <c r="AD458" s="245" t="e">
        <v>#DIV/0!</v>
      </c>
      <c r="AE458" s="179"/>
      <c r="AF458" s="179" t="s">
        <v>2577</v>
      </c>
      <c r="AH458" s="159" t="b">
        <f t="shared" si="193"/>
        <v>1</v>
      </c>
      <c r="AI458" s="1" t="b">
        <f t="shared" si="194"/>
        <v>1</v>
      </c>
      <c r="AJ458" s="1" t="b">
        <f t="shared" si="195"/>
        <v>1</v>
      </c>
      <c r="AK458" s="1" t="b">
        <f t="shared" si="196"/>
        <v>1</v>
      </c>
      <c r="AL458" s="1" t="b">
        <f t="shared" si="197"/>
        <v>1</v>
      </c>
      <c r="AM458" s="1" t="b">
        <f t="shared" si="198"/>
        <v>1</v>
      </c>
      <c r="AN458" s="1" t="b">
        <f t="shared" si="199"/>
        <v>1</v>
      </c>
      <c r="AO458" s="1" t="e">
        <f t="shared" si="200"/>
        <v>#DIV/0!</v>
      </c>
      <c r="AP458" s="1" t="b">
        <f t="shared" si="201"/>
        <v>1</v>
      </c>
      <c r="AQ458" s="1" t="b">
        <f t="shared" si="202"/>
        <v>1</v>
      </c>
      <c r="AS458" s="316" t="s">
        <v>212</v>
      </c>
      <c r="AT458" s="106" t="s">
        <v>213</v>
      </c>
      <c r="AU458" s="106" t="s">
        <v>214</v>
      </c>
      <c r="AV458" s="408" t="s">
        <v>3</v>
      </c>
      <c r="AW458" s="14" t="s">
        <v>2564</v>
      </c>
      <c r="AX458" s="422">
        <v>13224</v>
      </c>
      <c r="AY458" s="245">
        <v>8</v>
      </c>
      <c r="AZ458" s="245" t="e">
        <v>#DIV/0!</v>
      </c>
      <c r="BA458" s="179"/>
      <c r="BB458" s="179" t="s">
        <v>2577</v>
      </c>
    </row>
    <row r="459" spans="1:54" ht="15.75">
      <c r="A459" s="316" t="s">
        <v>215</v>
      </c>
      <c r="B459" s="106" t="s">
        <v>216</v>
      </c>
      <c r="C459" s="106" t="s">
        <v>217</v>
      </c>
      <c r="D459" s="408" t="s">
        <v>3</v>
      </c>
      <c r="E459" s="344" t="s">
        <v>2562</v>
      </c>
      <c r="F459" s="422">
        <v>12869</v>
      </c>
      <c r="G459" s="245">
        <v>8</v>
      </c>
      <c r="H459" s="245" t="s">
        <v>1858</v>
      </c>
      <c r="I459" s="179" t="s">
        <v>2266</v>
      </c>
      <c r="J459" s="179" t="s">
        <v>2577</v>
      </c>
      <c r="K459" s="158">
        <v>459</v>
      </c>
      <c r="L459" s="1" t="b">
        <f t="shared" si="183"/>
        <v>1</v>
      </c>
      <c r="M459" s="1" t="b">
        <f t="shared" si="184"/>
        <v>1</v>
      </c>
      <c r="N459" s="1" t="b">
        <f t="shared" si="185"/>
        <v>1</v>
      </c>
      <c r="O459" s="1" t="b">
        <f t="shared" si="186"/>
        <v>1</v>
      </c>
      <c r="P459" s="1" t="b">
        <f t="shared" si="187"/>
        <v>1</v>
      </c>
      <c r="Q459" s="1" t="b">
        <f t="shared" si="188"/>
        <v>1</v>
      </c>
      <c r="R459" s="1" t="b">
        <f t="shared" si="189"/>
        <v>1</v>
      </c>
      <c r="S459" s="1" t="b">
        <f t="shared" si="190"/>
        <v>1</v>
      </c>
      <c r="T459" s="1" t="b">
        <f t="shared" si="191"/>
        <v>1</v>
      </c>
      <c r="U459" s="1" t="b">
        <f t="shared" si="192"/>
        <v>1</v>
      </c>
      <c r="W459" s="316" t="s">
        <v>215</v>
      </c>
      <c r="X459" s="106" t="s">
        <v>216</v>
      </c>
      <c r="Y459" s="106" t="s">
        <v>217</v>
      </c>
      <c r="Z459" s="408" t="s">
        <v>3</v>
      </c>
      <c r="AA459" s="344" t="s">
        <v>2562</v>
      </c>
      <c r="AB459" s="422">
        <v>12869</v>
      </c>
      <c r="AC459" s="245">
        <v>8</v>
      </c>
      <c r="AD459" s="245" t="s">
        <v>1858</v>
      </c>
      <c r="AE459" s="179" t="s">
        <v>2266</v>
      </c>
      <c r="AF459" s="179" t="s">
        <v>2577</v>
      </c>
      <c r="AH459" s="159" t="b">
        <f t="shared" si="193"/>
        <v>1</v>
      </c>
      <c r="AI459" s="1" t="b">
        <f t="shared" si="194"/>
        <v>1</v>
      </c>
      <c r="AJ459" s="1" t="b">
        <f t="shared" si="195"/>
        <v>1</v>
      </c>
      <c r="AK459" s="1" t="b">
        <f t="shared" si="196"/>
        <v>1</v>
      </c>
      <c r="AL459" s="1" t="b">
        <f t="shared" si="197"/>
        <v>1</v>
      </c>
      <c r="AM459" s="1" t="b">
        <f t="shared" si="198"/>
        <v>1</v>
      </c>
      <c r="AN459" s="1" t="b">
        <f t="shared" si="199"/>
        <v>1</v>
      </c>
      <c r="AO459" s="1" t="b">
        <f t="shared" si="200"/>
        <v>1</v>
      </c>
      <c r="AP459" s="1" t="b">
        <f t="shared" si="201"/>
        <v>1</v>
      </c>
      <c r="AQ459" s="1" t="b">
        <f t="shared" si="202"/>
        <v>1</v>
      </c>
      <c r="AS459" s="316" t="s">
        <v>215</v>
      </c>
      <c r="AT459" s="106" t="s">
        <v>216</v>
      </c>
      <c r="AU459" s="106" t="s">
        <v>217</v>
      </c>
      <c r="AV459" s="408" t="s">
        <v>3</v>
      </c>
      <c r="AW459" s="344" t="s">
        <v>2562</v>
      </c>
      <c r="AX459" s="422">
        <v>12869</v>
      </c>
      <c r="AY459" s="245">
        <v>8</v>
      </c>
      <c r="AZ459" s="245" t="s">
        <v>1858</v>
      </c>
      <c r="BA459" s="179" t="s">
        <v>2266</v>
      </c>
      <c r="BB459" s="179" t="s">
        <v>2577</v>
      </c>
    </row>
    <row r="460" spans="1:54" ht="15.75">
      <c r="A460" s="316" t="s">
        <v>1275</v>
      </c>
      <c r="B460" s="106" t="s">
        <v>1276</v>
      </c>
      <c r="C460" s="106" t="s">
        <v>1277</v>
      </c>
      <c r="D460" s="408" t="s">
        <v>3</v>
      </c>
      <c r="E460" s="344" t="s">
        <v>2564</v>
      </c>
      <c r="F460" s="422">
        <v>12086</v>
      </c>
      <c r="G460" s="245">
        <v>8</v>
      </c>
      <c r="H460" s="245" t="e">
        <v>#DIV/0!</v>
      </c>
      <c r="I460" s="179"/>
      <c r="J460" s="179" t="s">
        <v>2577</v>
      </c>
      <c r="K460" s="158">
        <v>460</v>
      </c>
      <c r="L460" s="1" t="b">
        <f t="shared" si="183"/>
        <v>1</v>
      </c>
      <c r="M460" s="1" t="b">
        <f t="shared" si="184"/>
        <v>1</v>
      </c>
      <c r="N460" s="1" t="b">
        <f t="shared" si="185"/>
        <v>1</v>
      </c>
      <c r="O460" s="1" t="b">
        <f t="shared" si="186"/>
        <v>1</v>
      </c>
      <c r="P460" s="1" t="b">
        <f t="shared" si="187"/>
        <v>1</v>
      </c>
      <c r="Q460" s="1" t="b">
        <f t="shared" si="188"/>
        <v>1</v>
      </c>
      <c r="R460" s="1" t="b">
        <f t="shared" si="189"/>
        <v>1</v>
      </c>
      <c r="S460" s="1" t="e">
        <f t="shared" si="190"/>
        <v>#DIV/0!</v>
      </c>
      <c r="T460" s="1" t="b">
        <f t="shared" si="191"/>
        <v>1</v>
      </c>
      <c r="U460" s="1" t="b">
        <f t="shared" si="192"/>
        <v>1</v>
      </c>
      <c r="W460" s="316" t="s">
        <v>1275</v>
      </c>
      <c r="X460" s="106" t="s">
        <v>1276</v>
      </c>
      <c r="Y460" s="106" t="s">
        <v>1277</v>
      </c>
      <c r="Z460" s="408" t="s">
        <v>3</v>
      </c>
      <c r="AA460" s="344" t="s">
        <v>2564</v>
      </c>
      <c r="AB460" s="422">
        <v>12086</v>
      </c>
      <c r="AC460" s="245">
        <v>8</v>
      </c>
      <c r="AD460" s="245" t="e">
        <v>#DIV/0!</v>
      </c>
      <c r="AE460" s="179"/>
      <c r="AF460" s="179" t="s">
        <v>2577</v>
      </c>
      <c r="AH460" s="159" t="b">
        <f t="shared" si="193"/>
        <v>1</v>
      </c>
      <c r="AI460" s="1" t="b">
        <f t="shared" si="194"/>
        <v>1</v>
      </c>
      <c r="AJ460" s="1" t="b">
        <f t="shared" si="195"/>
        <v>1</v>
      </c>
      <c r="AK460" s="1" t="b">
        <f t="shared" si="196"/>
        <v>1</v>
      </c>
      <c r="AL460" s="1" t="b">
        <f t="shared" si="197"/>
        <v>1</v>
      </c>
      <c r="AM460" s="1" t="b">
        <f t="shared" si="198"/>
        <v>1</v>
      </c>
      <c r="AN460" s="1" t="b">
        <f t="shared" si="199"/>
        <v>1</v>
      </c>
      <c r="AO460" s="1" t="e">
        <f t="shared" si="200"/>
        <v>#DIV/0!</v>
      </c>
      <c r="AP460" s="1" t="b">
        <f t="shared" si="201"/>
        <v>1</v>
      </c>
      <c r="AQ460" s="1" t="b">
        <f t="shared" si="202"/>
        <v>1</v>
      </c>
      <c r="AS460" s="316" t="s">
        <v>1275</v>
      </c>
      <c r="AT460" s="106" t="s">
        <v>1276</v>
      </c>
      <c r="AU460" s="106" t="s">
        <v>1277</v>
      </c>
      <c r="AV460" s="408" t="s">
        <v>3</v>
      </c>
      <c r="AW460" s="344" t="s">
        <v>2564</v>
      </c>
      <c r="AX460" s="422">
        <v>12086</v>
      </c>
      <c r="AY460" s="245">
        <v>8</v>
      </c>
      <c r="AZ460" s="245" t="e">
        <v>#DIV/0!</v>
      </c>
      <c r="BA460" s="179"/>
      <c r="BB460" s="179" t="s">
        <v>2577</v>
      </c>
    </row>
    <row r="461" spans="1:54" ht="15">
      <c r="A461" s="316" t="s">
        <v>1278</v>
      </c>
      <c r="B461" s="106" t="s">
        <v>1276</v>
      </c>
      <c r="C461" s="106" t="s">
        <v>1279</v>
      </c>
      <c r="D461" s="408" t="s">
        <v>10</v>
      </c>
      <c r="E461" s="14" t="s">
        <v>2564</v>
      </c>
      <c r="F461" s="422"/>
      <c r="G461" s="245">
        <v>8</v>
      </c>
      <c r="H461" s="245" t="e">
        <v>#DIV/0!</v>
      </c>
      <c r="I461" s="179"/>
      <c r="J461" s="179" t="s">
        <v>2577</v>
      </c>
      <c r="K461" s="158">
        <v>461</v>
      </c>
      <c r="L461" s="1" t="b">
        <f t="shared" si="183"/>
        <v>1</v>
      </c>
      <c r="M461" s="1" t="b">
        <f t="shared" si="184"/>
        <v>1</v>
      </c>
      <c r="N461" s="1" t="b">
        <f t="shared" si="185"/>
        <v>1</v>
      </c>
      <c r="O461" s="1" t="b">
        <f t="shared" si="186"/>
        <v>1</v>
      </c>
      <c r="P461" s="1" t="b">
        <f t="shared" si="187"/>
        <v>1</v>
      </c>
      <c r="Q461" s="1" t="b">
        <f t="shared" si="188"/>
        <v>1</v>
      </c>
      <c r="R461" s="1" t="b">
        <f t="shared" si="189"/>
        <v>1</v>
      </c>
      <c r="S461" s="1" t="e">
        <f t="shared" si="190"/>
        <v>#DIV/0!</v>
      </c>
      <c r="T461" s="1" t="b">
        <f t="shared" si="191"/>
        <v>1</v>
      </c>
      <c r="U461" s="1" t="b">
        <f t="shared" si="192"/>
        <v>1</v>
      </c>
      <c r="W461" s="316" t="s">
        <v>1278</v>
      </c>
      <c r="X461" s="106" t="s">
        <v>1276</v>
      </c>
      <c r="Y461" s="106" t="s">
        <v>1279</v>
      </c>
      <c r="Z461" s="408" t="s">
        <v>10</v>
      </c>
      <c r="AA461" s="14" t="s">
        <v>2564</v>
      </c>
      <c r="AB461" s="422"/>
      <c r="AC461" s="245">
        <v>8</v>
      </c>
      <c r="AD461" s="245" t="e">
        <v>#DIV/0!</v>
      </c>
      <c r="AE461" s="179"/>
      <c r="AF461" s="179" t="s">
        <v>2577</v>
      </c>
      <c r="AH461" s="159" t="b">
        <f t="shared" si="193"/>
        <v>1</v>
      </c>
      <c r="AI461" s="1" t="b">
        <f t="shared" si="194"/>
        <v>1</v>
      </c>
      <c r="AJ461" s="1" t="b">
        <f t="shared" si="195"/>
        <v>1</v>
      </c>
      <c r="AK461" s="1" t="b">
        <f t="shared" si="196"/>
        <v>1</v>
      </c>
      <c r="AL461" s="1" t="b">
        <f t="shared" si="197"/>
        <v>1</v>
      </c>
      <c r="AM461" s="1" t="b">
        <f t="shared" si="198"/>
        <v>1</v>
      </c>
      <c r="AN461" s="1" t="b">
        <f t="shared" si="199"/>
        <v>1</v>
      </c>
      <c r="AO461" s="1" t="e">
        <f t="shared" si="200"/>
        <v>#DIV/0!</v>
      </c>
      <c r="AP461" s="1" t="b">
        <f t="shared" si="201"/>
        <v>1</v>
      </c>
      <c r="AQ461" s="1" t="b">
        <f t="shared" si="202"/>
        <v>1</v>
      </c>
      <c r="AS461" s="316" t="s">
        <v>1278</v>
      </c>
      <c r="AT461" s="106" t="s">
        <v>1276</v>
      </c>
      <c r="AU461" s="106" t="s">
        <v>1279</v>
      </c>
      <c r="AV461" s="408" t="s">
        <v>10</v>
      </c>
      <c r="AW461" s="14" t="s">
        <v>2564</v>
      </c>
      <c r="AX461" s="422"/>
      <c r="AY461" s="245">
        <v>8</v>
      </c>
      <c r="AZ461" s="245" t="e">
        <v>#DIV/0!</v>
      </c>
      <c r="BA461" s="179"/>
      <c r="BB461" s="179" t="s">
        <v>2577</v>
      </c>
    </row>
    <row r="462" spans="1:54" ht="15">
      <c r="A462" s="316" t="s">
        <v>2332</v>
      </c>
      <c r="B462" s="182" t="s">
        <v>106</v>
      </c>
      <c r="C462" s="182" t="s">
        <v>221</v>
      </c>
      <c r="D462" s="291" t="s">
        <v>3</v>
      </c>
      <c r="E462" s="14" t="s">
        <v>2562</v>
      </c>
      <c r="F462" s="422">
        <v>15500</v>
      </c>
      <c r="G462" s="245">
        <v>14</v>
      </c>
      <c r="H462" s="245" t="s">
        <v>1859</v>
      </c>
      <c r="I462" s="179" t="s">
        <v>2331</v>
      </c>
      <c r="J462" s="179" t="s">
        <v>2525</v>
      </c>
      <c r="K462" s="158">
        <v>462</v>
      </c>
      <c r="L462" s="1" t="b">
        <f t="shared" si="183"/>
        <v>1</v>
      </c>
      <c r="M462" s="1" t="b">
        <f t="shared" si="184"/>
        <v>1</v>
      </c>
      <c r="N462" s="1" t="b">
        <f t="shared" si="185"/>
        <v>1</v>
      </c>
      <c r="O462" s="1" t="b">
        <f t="shared" si="186"/>
        <v>1</v>
      </c>
      <c r="P462" s="1" t="b">
        <f t="shared" si="187"/>
        <v>1</v>
      </c>
      <c r="Q462" s="1" t="b">
        <f t="shared" si="188"/>
        <v>1</v>
      </c>
      <c r="R462" s="1" t="b">
        <f t="shared" si="189"/>
        <v>1</v>
      </c>
      <c r="S462" s="1" t="b">
        <f t="shared" si="190"/>
        <v>1</v>
      </c>
      <c r="T462" s="1" t="b">
        <f t="shared" si="191"/>
        <v>1</v>
      </c>
      <c r="U462" s="1" t="b">
        <f t="shared" si="192"/>
        <v>1</v>
      </c>
      <c r="W462" s="316" t="s">
        <v>2332</v>
      </c>
      <c r="X462" s="182" t="s">
        <v>106</v>
      </c>
      <c r="Y462" s="182" t="s">
        <v>221</v>
      </c>
      <c r="Z462" s="291" t="s">
        <v>3</v>
      </c>
      <c r="AA462" s="14" t="s">
        <v>2562</v>
      </c>
      <c r="AB462" s="422">
        <v>15500</v>
      </c>
      <c r="AC462" s="245">
        <v>14</v>
      </c>
      <c r="AD462" s="245" t="s">
        <v>1859</v>
      </c>
      <c r="AE462" s="179" t="s">
        <v>2331</v>
      </c>
      <c r="AF462" s="179" t="s">
        <v>2525</v>
      </c>
      <c r="AH462" s="159" t="b">
        <f t="shared" si="193"/>
        <v>1</v>
      </c>
      <c r="AI462" s="1" t="b">
        <f t="shared" si="194"/>
        <v>1</v>
      </c>
      <c r="AJ462" s="1" t="b">
        <f t="shared" si="195"/>
        <v>1</v>
      </c>
      <c r="AK462" s="1" t="b">
        <f t="shared" si="196"/>
        <v>1</v>
      </c>
      <c r="AL462" s="1" t="b">
        <f t="shared" si="197"/>
        <v>1</v>
      </c>
      <c r="AM462" s="1" t="b">
        <f t="shared" si="198"/>
        <v>1</v>
      </c>
      <c r="AN462" s="1" t="b">
        <f t="shared" si="199"/>
        <v>1</v>
      </c>
      <c r="AO462" s="1" t="b">
        <f t="shared" si="200"/>
        <v>1</v>
      </c>
      <c r="AP462" s="1" t="b">
        <f t="shared" si="201"/>
        <v>1</v>
      </c>
      <c r="AQ462" s="1" t="b">
        <f t="shared" si="202"/>
        <v>1</v>
      </c>
      <c r="AS462" s="316" t="s">
        <v>2332</v>
      </c>
      <c r="AT462" s="182" t="s">
        <v>106</v>
      </c>
      <c r="AU462" s="182" t="s">
        <v>221</v>
      </c>
      <c r="AV462" s="291" t="s">
        <v>3</v>
      </c>
      <c r="AW462" s="14" t="s">
        <v>2562</v>
      </c>
      <c r="AX462" s="422">
        <v>15500</v>
      </c>
      <c r="AY462" s="245">
        <v>14</v>
      </c>
      <c r="AZ462" s="245" t="s">
        <v>1859</v>
      </c>
      <c r="BA462" s="179" t="s">
        <v>2331</v>
      </c>
      <c r="BB462" s="179" t="s">
        <v>2525</v>
      </c>
    </row>
    <row r="463" spans="1:54" ht="15">
      <c r="A463" s="316" t="s">
        <v>222</v>
      </c>
      <c r="B463" s="106" t="s">
        <v>136</v>
      </c>
      <c r="C463" s="106" t="s">
        <v>1887</v>
      </c>
      <c r="D463" s="408" t="s">
        <v>10</v>
      </c>
      <c r="E463" s="14" t="s">
        <v>2564</v>
      </c>
      <c r="F463" s="422">
        <v>13126</v>
      </c>
      <c r="G463" s="245">
        <v>14</v>
      </c>
      <c r="H463" s="245" t="e">
        <v>#DIV/0!</v>
      </c>
      <c r="I463" s="179" t="s">
        <v>252</v>
      </c>
      <c r="J463" s="179" t="s">
        <v>2577</v>
      </c>
      <c r="K463" s="158">
        <v>463</v>
      </c>
      <c r="L463" s="1" t="b">
        <f t="shared" si="183"/>
        <v>1</v>
      </c>
      <c r="M463" s="1" t="b">
        <f t="shared" si="184"/>
        <v>1</v>
      </c>
      <c r="N463" s="1" t="b">
        <f t="shared" si="185"/>
        <v>1</v>
      </c>
      <c r="O463" s="1" t="b">
        <f t="shared" si="186"/>
        <v>1</v>
      </c>
      <c r="P463" s="1" t="b">
        <f t="shared" si="187"/>
        <v>1</v>
      </c>
      <c r="Q463" s="1" t="b">
        <f t="shared" si="188"/>
        <v>1</v>
      </c>
      <c r="R463" s="1" t="b">
        <f t="shared" si="189"/>
        <v>1</v>
      </c>
      <c r="S463" s="1" t="e">
        <f t="shared" si="190"/>
        <v>#DIV/0!</v>
      </c>
      <c r="T463" s="1" t="b">
        <f t="shared" si="191"/>
        <v>1</v>
      </c>
      <c r="U463" s="1" t="b">
        <f t="shared" si="192"/>
        <v>1</v>
      </c>
      <c r="W463" s="316" t="s">
        <v>222</v>
      </c>
      <c r="X463" s="106" t="s">
        <v>136</v>
      </c>
      <c r="Y463" s="106" t="s">
        <v>1887</v>
      </c>
      <c r="Z463" s="408" t="s">
        <v>10</v>
      </c>
      <c r="AA463" s="14" t="s">
        <v>2564</v>
      </c>
      <c r="AB463" s="422">
        <v>13126</v>
      </c>
      <c r="AC463" s="245">
        <v>14</v>
      </c>
      <c r="AD463" s="245" t="e">
        <v>#DIV/0!</v>
      </c>
      <c r="AE463" s="179" t="s">
        <v>252</v>
      </c>
      <c r="AF463" s="179" t="s">
        <v>2577</v>
      </c>
      <c r="AH463" s="159" t="b">
        <f t="shared" si="193"/>
        <v>1</v>
      </c>
      <c r="AI463" s="1" t="b">
        <f t="shared" si="194"/>
        <v>1</v>
      </c>
      <c r="AJ463" s="1" t="b">
        <f t="shared" si="195"/>
        <v>1</v>
      </c>
      <c r="AK463" s="1" t="b">
        <f t="shared" si="196"/>
        <v>1</v>
      </c>
      <c r="AL463" s="1" t="b">
        <f t="shared" si="197"/>
        <v>1</v>
      </c>
      <c r="AM463" s="1" t="b">
        <f t="shared" si="198"/>
        <v>1</v>
      </c>
      <c r="AN463" s="1" t="b">
        <f t="shared" si="199"/>
        <v>1</v>
      </c>
      <c r="AO463" s="1" t="e">
        <f t="shared" si="200"/>
        <v>#DIV/0!</v>
      </c>
      <c r="AP463" s="1" t="b">
        <f t="shared" si="201"/>
        <v>1</v>
      </c>
      <c r="AQ463" s="1" t="b">
        <f t="shared" si="202"/>
        <v>1</v>
      </c>
      <c r="AS463" s="316" t="s">
        <v>222</v>
      </c>
      <c r="AT463" s="106" t="s">
        <v>136</v>
      </c>
      <c r="AU463" s="106" t="s">
        <v>1887</v>
      </c>
      <c r="AV463" s="408" t="s">
        <v>10</v>
      </c>
      <c r="AW463" s="14" t="s">
        <v>2564</v>
      </c>
      <c r="AX463" s="422">
        <v>13126</v>
      </c>
      <c r="AY463" s="245">
        <v>14</v>
      </c>
      <c r="AZ463" s="245" t="e">
        <v>#DIV/0!</v>
      </c>
      <c r="BA463" s="179" t="s">
        <v>252</v>
      </c>
      <c r="BB463" s="179" t="s">
        <v>2577</v>
      </c>
    </row>
    <row r="464" spans="1:54" ht="15">
      <c r="A464" s="316" t="s">
        <v>223</v>
      </c>
      <c r="B464" s="106" t="s">
        <v>224</v>
      </c>
      <c r="C464" s="106" t="s">
        <v>225</v>
      </c>
      <c r="D464" s="408" t="s">
        <v>3</v>
      </c>
      <c r="E464" s="14" t="s">
        <v>2564</v>
      </c>
      <c r="F464" s="422">
        <v>17838</v>
      </c>
      <c r="G464" s="245">
        <v>14</v>
      </c>
      <c r="H464" s="245" t="e">
        <v>#DIV/0!</v>
      </c>
      <c r="I464" s="179" t="s">
        <v>11</v>
      </c>
      <c r="J464" s="179" t="s">
        <v>2525</v>
      </c>
      <c r="K464" s="158">
        <v>464</v>
      </c>
      <c r="L464" s="1" t="b">
        <f t="shared" si="183"/>
        <v>1</v>
      </c>
      <c r="M464" s="1" t="b">
        <f t="shared" si="184"/>
        <v>1</v>
      </c>
      <c r="N464" s="1" t="b">
        <f t="shared" si="185"/>
        <v>1</v>
      </c>
      <c r="O464" s="1" t="b">
        <f t="shared" si="186"/>
        <v>1</v>
      </c>
      <c r="P464" s="1" t="b">
        <f t="shared" si="187"/>
        <v>1</v>
      </c>
      <c r="Q464" s="1" t="b">
        <f t="shared" si="188"/>
        <v>1</v>
      </c>
      <c r="R464" s="1" t="b">
        <f t="shared" si="189"/>
        <v>1</v>
      </c>
      <c r="S464" s="1" t="e">
        <f t="shared" si="190"/>
        <v>#DIV/0!</v>
      </c>
      <c r="T464" s="1" t="b">
        <f t="shared" si="191"/>
        <v>1</v>
      </c>
      <c r="U464" s="1" t="b">
        <f t="shared" si="192"/>
        <v>1</v>
      </c>
      <c r="W464" s="316" t="s">
        <v>223</v>
      </c>
      <c r="X464" s="106" t="s">
        <v>224</v>
      </c>
      <c r="Y464" s="106" t="s">
        <v>225</v>
      </c>
      <c r="Z464" s="408" t="s">
        <v>3</v>
      </c>
      <c r="AA464" s="14" t="s">
        <v>2564</v>
      </c>
      <c r="AB464" s="422">
        <v>17838</v>
      </c>
      <c r="AC464" s="245">
        <v>14</v>
      </c>
      <c r="AD464" s="245" t="e">
        <v>#DIV/0!</v>
      </c>
      <c r="AE464" s="179" t="s">
        <v>11</v>
      </c>
      <c r="AF464" s="179" t="s">
        <v>2525</v>
      </c>
      <c r="AH464" s="159" t="b">
        <f t="shared" si="193"/>
        <v>1</v>
      </c>
      <c r="AI464" s="1" t="b">
        <f t="shared" si="194"/>
        <v>1</v>
      </c>
      <c r="AJ464" s="1" t="b">
        <f t="shared" si="195"/>
        <v>1</v>
      </c>
      <c r="AK464" s="1" t="b">
        <f t="shared" si="196"/>
        <v>1</v>
      </c>
      <c r="AL464" s="1" t="b">
        <f t="shared" si="197"/>
        <v>1</v>
      </c>
      <c r="AM464" s="1" t="b">
        <f t="shared" si="198"/>
        <v>1</v>
      </c>
      <c r="AN464" s="1" t="b">
        <f t="shared" si="199"/>
        <v>1</v>
      </c>
      <c r="AO464" s="1" t="e">
        <f t="shared" si="200"/>
        <v>#DIV/0!</v>
      </c>
      <c r="AP464" s="1" t="b">
        <f t="shared" si="201"/>
        <v>1</v>
      </c>
      <c r="AQ464" s="1" t="b">
        <f t="shared" si="202"/>
        <v>1</v>
      </c>
      <c r="AS464" s="316" t="s">
        <v>223</v>
      </c>
      <c r="AT464" s="106" t="s">
        <v>224</v>
      </c>
      <c r="AU464" s="106" t="s">
        <v>225</v>
      </c>
      <c r="AV464" s="408" t="s">
        <v>3</v>
      </c>
      <c r="AW464" s="14" t="s">
        <v>2564</v>
      </c>
      <c r="AX464" s="422">
        <v>17838</v>
      </c>
      <c r="AY464" s="245">
        <v>14</v>
      </c>
      <c r="AZ464" s="245" t="e">
        <v>#DIV/0!</v>
      </c>
      <c r="BA464" s="179" t="s">
        <v>11</v>
      </c>
      <c r="BB464" s="179" t="s">
        <v>2525</v>
      </c>
    </row>
    <row r="465" spans="1:54" ht="15">
      <c r="A465" s="316" t="s">
        <v>1280</v>
      </c>
      <c r="B465" s="106" t="s">
        <v>224</v>
      </c>
      <c r="C465" s="106" t="s">
        <v>531</v>
      </c>
      <c r="D465" s="408" t="s">
        <v>10</v>
      </c>
      <c r="E465" s="14" t="s">
        <v>2564</v>
      </c>
      <c r="F465" s="422"/>
      <c r="G465" s="245">
        <v>14</v>
      </c>
      <c r="H465" s="245" t="e">
        <v>#DIV/0!</v>
      </c>
      <c r="I465" s="179"/>
      <c r="J465" s="179" t="s">
        <v>2577</v>
      </c>
      <c r="K465" s="158">
        <v>465</v>
      </c>
      <c r="L465" s="1" t="b">
        <f t="shared" si="183"/>
        <v>1</v>
      </c>
      <c r="M465" s="1" t="b">
        <f t="shared" si="184"/>
        <v>1</v>
      </c>
      <c r="N465" s="1" t="b">
        <f t="shared" si="185"/>
        <v>1</v>
      </c>
      <c r="O465" s="1" t="b">
        <f t="shared" si="186"/>
        <v>1</v>
      </c>
      <c r="P465" s="1" t="b">
        <f t="shared" si="187"/>
        <v>1</v>
      </c>
      <c r="Q465" s="1" t="b">
        <f t="shared" si="188"/>
        <v>1</v>
      </c>
      <c r="R465" s="1" t="b">
        <f t="shared" si="189"/>
        <v>1</v>
      </c>
      <c r="S465" s="1" t="e">
        <f t="shared" si="190"/>
        <v>#DIV/0!</v>
      </c>
      <c r="T465" s="1" t="b">
        <f t="shared" si="191"/>
        <v>1</v>
      </c>
      <c r="U465" s="1" t="b">
        <f t="shared" si="192"/>
        <v>1</v>
      </c>
      <c r="W465" s="316" t="s">
        <v>1280</v>
      </c>
      <c r="X465" s="106" t="s">
        <v>224</v>
      </c>
      <c r="Y465" s="106" t="s">
        <v>531</v>
      </c>
      <c r="Z465" s="408" t="s">
        <v>10</v>
      </c>
      <c r="AA465" s="14" t="s">
        <v>2564</v>
      </c>
      <c r="AB465" s="422"/>
      <c r="AC465" s="245">
        <v>14</v>
      </c>
      <c r="AD465" s="245" t="e">
        <v>#DIV/0!</v>
      </c>
      <c r="AE465" s="179"/>
      <c r="AF465" s="179" t="s">
        <v>2577</v>
      </c>
      <c r="AH465" s="159" t="b">
        <f t="shared" si="193"/>
        <v>1</v>
      </c>
      <c r="AI465" s="1" t="b">
        <f t="shared" si="194"/>
        <v>1</v>
      </c>
      <c r="AJ465" s="1" t="b">
        <f t="shared" si="195"/>
        <v>1</v>
      </c>
      <c r="AK465" s="1" t="b">
        <f t="shared" si="196"/>
        <v>1</v>
      </c>
      <c r="AL465" s="1" t="b">
        <f t="shared" si="197"/>
        <v>1</v>
      </c>
      <c r="AM465" s="1" t="b">
        <f t="shared" si="198"/>
        <v>1</v>
      </c>
      <c r="AN465" s="1" t="b">
        <f t="shared" si="199"/>
        <v>1</v>
      </c>
      <c r="AO465" s="1" t="e">
        <f t="shared" si="200"/>
        <v>#DIV/0!</v>
      </c>
      <c r="AP465" s="1" t="b">
        <f t="shared" si="201"/>
        <v>1</v>
      </c>
      <c r="AQ465" s="1" t="b">
        <f t="shared" si="202"/>
        <v>1</v>
      </c>
      <c r="AS465" s="316" t="s">
        <v>1280</v>
      </c>
      <c r="AT465" s="106" t="s">
        <v>224</v>
      </c>
      <c r="AU465" s="106" t="s">
        <v>531</v>
      </c>
      <c r="AV465" s="408" t="s">
        <v>10</v>
      </c>
      <c r="AW465" s="14" t="s">
        <v>2564</v>
      </c>
      <c r="AX465" s="422"/>
      <c r="AY465" s="245">
        <v>14</v>
      </c>
      <c r="AZ465" s="245" t="e">
        <v>#DIV/0!</v>
      </c>
      <c r="BA465" s="179"/>
      <c r="BB465" s="179" t="s">
        <v>2577</v>
      </c>
    </row>
    <row r="466" spans="1:54" ht="15">
      <c r="A466" s="316" t="s">
        <v>226</v>
      </c>
      <c r="B466" s="182" t="s">
        <v>227</v>
      </c>
      <c r="C466" s="182" t="s">
        <v>228</v>
      </c>
      <c r="D466" s="408" t="s">
        <v>3</v>
      </c>
      <c r="E466" s="14" t="s">
        <v>2562</v>
      </c>
      <c r="F466" s="422">
        <v>13965</v>
      </c>
      <c r="G466" s="245">
        <v>14</v>
      </c>
      <c r="H466" s="245" t="s">
        <v>1859</v>
      </c>
      <c r="I466" s="179" t="s">
        <v>2537</v>
      </c>
      <c r="J466" s="179" t="s">
        <v>2577</v>
      </c>
      <c r="K466" s="158">
        <v>466</v>
      </c>
      <c r="L466" s="1" t="b">
        <f t="shared" si="183"/>
        <v>1</v>
      </c>
      <c r="M466" s="1" t="b">
        <f t="shared" si="184"/>
        <v>1</v>
      </c>
      <c r="N466" s="1" t="b">
        <f t="shared" si="185"/>
        <v>1</v>
      </c>
      <c r="O466" s="1" t="b">
        <f t="shared" si="186"/>
        <v>1</v>
      </c>
      <c r="P466" s="1" t="b">
        <f t="shared" si="187"/>
        <v>1</v>
      </c>
      <c r="Q466" s="1" t="b">
        <f t="shared" si="188"/>
        <v>1</v>
      </c>
      <c r="R466" s="1" t="b">
        <f t="shared" si="189"/>
        <v>1</v>
      </c>
      <c r="S466" s="1" t="b">
        <f t="shared" si="190"/>
        <v>1</v>
      </c>
      <c r="T466" s="1" t="b">
        <f t="shared" si="191"/>
        <v>1</v>
      </c>
      <c r="U466" s="1" t="b">
        <f t="shared" si="192"/>
        <v>1</v>
      </c>
      <c r="W466" s="316" t="s">
        <v>226</v>
      </c>
      <c r="X466" s="182" t="s">
        <v>227</v>
      </c>
      <c r="Y466" s="182" t="s">
        <v>228</v>
      </c>
      <c r="Z466" s="408" t="s">
        <v>3</v>
      </c>
      <c r="AA466" s="14" t="s">
        <v>2562</v>
      </c>
      <c r="AB466" s="422">
        <v>13965</v>
      </c>
      <c r="AC466" s="245">
        <v>14</v>
      </c>
      <c r="AD466" s="245" t="s">
        <v>1859</v>
      </c>
      <c r="AE466" s="179" t="s">
        <v>2537</v>
      </c>
      <c r="AF466" s="179" t="s">
        <v>2577</v>
      </c>
      <c r="AH466" s="159" t="b">
        <f t="shared" si="193"/>
        <v>1</v>
      </c>
      <c r="AI466" s="1" t="b">
        <f t="shared" si="194"/>
        <v>1</v>
      </c>
      <c r="AJ466" s="1" t="b">
        <f t="shared" si="195"/>
        <v>1</v>
      </c>
      <c r="AK466" s="1" t="b">
        <f t="shared" si="196"/>
        <v>1</v>
      </c>
      <c r="AL466" s="1" t="b">
        <f t="shared" si="197"/>
        <v>1</v>
      </c>
      <c r="AM466" s="1" t="b">
        <f t="shared" si="198"/>
        <v>1</v>
      </c>
      <c r="AN466" s="1" t="b">
        <f t="shared" si="199"/>
        <v>1</v>
      </c>
      <c r="AO466" s="1" t="b">
        <f t="shared" si="200"/>
        <v>1</v>
      </c>
      <c r="AP466" s="1" t="b">
        <f t="shared" si="201"/>
        <v>1</v>
      </c>
      <c r="AQ466" s="1" t="b">
        <f t="shared" si="202"/>
        <v>1</v>
      </c>
      <c r="AS466" s="316" t="s">
        <v>226</v>
      </c>
      <c r="AT466" s="182" t="s">
        <v>227</v>
      </c>
      <c r="AU466" s="182" t="s">
        <v>228</v>
      </c>
      <c r="AV466" s="408" t="s">
        <v>3</v>
      </c>
      <c r="AW466" s="14" t="s">
        <v>2562</v>
      </c>
      <c r="AX466" s="422">
        <v>13965</v>
      </c>
      <c r="AY466" s="245">
        <v>14</v>
      </c>
      <c r="AZ466" s="245" t="s">
        <v>1859</v>
      </c>
      <c r="BA466" s="179" t="s">
        <v>2537</v>
      </c>
      <c r="BB466" s="179" t="s">
        <v>2577</v>
      </c>
    </row>
    <row r="467" spans="1:54" ht="15">
      <c r="A467" s="316" t="s">
        <v>229</v>
      </c>
      <c r="B467" s="106" t="s">
        <v>227</v>
      </c>
      <c r="C467" s="106" t="s">
        <v>115</v>
      </c>
      <c r="D467" s="408" t="s">
        <v>10</v>
      </c>
      <c r="E467" s="14" t="s">
        <v>2562</v>
      </c>
      <c r="F467" s="422">
        <v>17549</v>
      </c>
      <c r="G467" s="245">
        <v>14</v>
      </c>
      <c r="H467" s="245" t="s">
        <v>1859</v>
      </c>
      <c r="I467" s="179" t="s">
        <v>2537</v>
      </c>
      <c r="J467" s="179" t="s">
        <v>2525</v>
      </c>
      <c r="K467" s="158">
        <v>467</v>
      </c>
      <c r="L467" s="1" t="b">
        <f t="shared" si="183"/>
        <v>1</v>
      </c>
      <c r="M467" s="1" t="b">
        <f t="shared" si="184"/>
        <v>1</v>
      </c>
      <c r="N467" s="1" t="b">
        <f t="shared" si="185"/>
        <v>1</v>
      </c>
      <c r="O467" s="1" t="b">
        <f t="shared" si="186"/>
        <v>1</v>
      </c>
      <c r="P467" s="1" t="b">
        <f t="shared" si="187"/>
        <v>1</v>
      </c>
      <c r="Q467" s="1" t="b">
        <f t="shared" si="188"/>
        <v>1</v>
      </c>
      <c r="R467" s="1" t="b">
        <f t="shared" si="189"/>
        <v>1</v>
      </c>
      <c r="S467" s="1" t="b">
        <f t="shared" si="190"/>
        <v>1</v>
      </c>
      <c r="T467" s="1" t="b">
        <f t="shared" si="191"/>
        <v>1</v>
      </c>
      <c r="U467" s="1" t="b">
        <f t="shared" si="192"/>
        <v>1</v>
      </c>
      <c r="W467" s="316" t="s">
        <v>229</v>
      </c>
      <c r="X467" s="106" t="s">
        <v>227</v>
      </c>
      <c r="Y467" s="106" t="s">
        <v>115</v>
      </c>
      <c r="Z467" s="408" t="s">
        <v>10</v>
      </c>
      <c r="AA467" s="14" t="s">
        <v>2562</v>
      </c>
      <c r="AB467" s="422">
        <v>17549</v>
      </c>
      <c r="AC467" s="245">
        <v>14</v>
      </c>
      <c r="AD467" s="245" t="s">
        <v>1859</v>
      </c>
      <c r="AE467" s="179" t="s">
        <v>2537</v>
      </c>
      <c r="AF467" s="179" t="s">
        <v>2525</v>
      </c>
      <c r="AH467" s="159" t="b">
        <f t="shared" si="193"/>
        <v>1</v>
      </c>
      <c r="AI467" s="1" t="b">
        <f t="shared" si="194"/>
        <v>1</v>
      </c>
      <c r="AJ467" s="1" t="b">
        <f t="shared" si="195"/>
        <v>1</v>
      </c>
      <c r="AK467" s="1" t="b">
        <f t="shared" si="196"/>
        <v>1</v>
      </c>
      <c r="AL467" s="1" t="b">
        <f t="shared" si="197"/>
        <v>1</v>
      </c>
      <c r="AM467" s="1" t="b">
        <f t="shared" si="198"/>
        <v>1</v>
      </c>
      <c r="AN467" s="1" t="b">
        <f t="shared" si="199"/>
        <v>1</v>
      </c>
      <c r="AO467" s="1" t="b">
        <f t="shared" si="200"/>
        <v>1</v>
      </c>
      <c r="AP467" s="1" t="b">
        <f t="shared" si="201"/>
        <v>1</v>
      </c>
      <c r="AQ467" s="1" t="b">
        <f t="shared" si="202"/>
        <v>1</v>
      </c>
      <c r="AS467" s="316" t="s">
        <v>229</v>
      </c>
      <c r="AT467" s="106" t="s">
        <v>227</v>
      </c>
      <c r="AU467" s="106" t="s">
        <v>115</v>
      </c>
      <c r="AV467" s="408" t="s">
        <v>10</v>
      </c>
      <c r="AW467" s="14" t="s">
        <v>2562</v>
      </c>
      <c r="AX467" s="422">
        <v>17549</v>
      </c>
      <c r="AY467" s="245">
        <v>14</v>
      </c>
      <c r="AZ467" s="245" t="s">
        <v>1859</v>
      </c>
      <c r="BA467" s="179" t="s">
        <v>2537</v>
      </c>
      <c r="BB467" s="179" t="s">
        <v>2525</v>
      </c>
    </row>
    <row r="468" spans="1:54" ht="15">
      <c r="A468" s="373" t="s">
        <v>1281</v>
      </c>
      <c r="B468" s="179" t="s">
        <v>1258</v>
      </c>
      <c r="C468" s="179" t="s">
        <v>1192</v>
      </c>
      <c r="D468" s="409" t="s">
        <v>3</v>
      </c>
      <c r="E468" s="351" t="s">
        <v>2564</v>
      </c>
      <c r="F468" s="422"/>
      <c r="G468" s="245">
        <v>14</v>
      </c>
      <c r="H468" s="245" t="e">
        <v>#DIV/0!</v>
      </c>
      <c r="I468" s="179"/>
      <c r="J468" s="179" t="s">
        <v>2577</v>
      </c>
      <c r="K468" s="158">
        <v>468</v>
      </c>
      <c r="L468" s="1" t="b">
        <f t="shared" si="183"/>
        <v>1</v>
      </c>
      <c r="M468" s="1" t="b">
        <f t="shared" si="184"/>
        <v>1</v>
      </c>
      <c r="N468" s="1" t="b">
        <f t="shared" si="185"/>
        <v>1</v>
      </c>
      <c r="O468" s="1" t="b">
        <f t="shared" si="186"/>
        <v>1</v>
      </c>
      <c r="P468" s="1" t="b">
        <f t="shared" si="187"/>
        <v>1</v>
      </c>
      <c r="Q468" s="1" t="b">
        <f t="shared" si="188"/>
        <v>1</v>
      </c>
      <c r="R468" s="1" t="b">
        <f t="shared" si="189"/>
        <v>1</v>
      </c>
      <c r="S468" s="1" t="e">
        <f t="shared" si="190"/>
        <v>#DIV/0!</v>
      </c>
      <c r="T468" s="1" t="b">
        <f t="shared" si="191"/>
        <v>1</v>
      </c>
      <c r="U468" s="1" t="b">
        <f t="shared" si="192"/>
        <v>1</v>
      </c>
      <c r="W468" s="373" t="s">
        <v>1281</v>
      </c>
      <c r="X468" s="179" t="s">
        <v>1258</v>
      </c>
      <c r="Y468" s="179" t="s">
        <v>1192</v>
      </c>
      <c r="Z468" s="409" t="s">
        <v>3</v>
      </c>
      <c r="AA468" s="351" t="s">
        <v>2564</v>
      </c>
      <c r="AB468" s="422"/>
      <c r="AC468" s="245">
        <v>14</v>
      </c>
      <c r="AD468" s="245" t="e">
        <v>#DIV/0!</v>
      </c>
      <c r="AE468" s="179"/>
      <c r="AF468" s="179" t="s">
        <v>2577</v>
      </c>
      <c r="AH468" s="159" t="b">
        <f t="shared" si="193"/>
        <v>1</v>
      </c>
      <c r="AI468" s="1" t="b">
        <f t="shared" si="194"/>
        <v>1</v>
      </c>
      <c r="AJ468" s="1" t="b">
        <f t="shared" si="195"/>
        <v>1</v>
      </c>
      <c r="AK468" s="1" t="b">
        <f t="shared" si="196"/>
        <v>1</v>
      </c>
      <c r="AL468" s="1" t="b">
        <f t="shared" si="197"/>
        <v>1</v>
      </c>
      <c r="AM468" s="1" t="b">
        <f t="shared" si="198"/>
        <v>1</v>
      </c>
      <c r="AN468" s="1" t="b">
        <f t="shared" si="199"/>
        <v>1</v>
      </c>
      <c r="AO468" s="1" t="e">
        <f t="shared" si="200"/>
        <v>#DIV/0!</v>
      </c>
      <c r="AP468" s="1" t="b">
        <f t="shared" si="201"/>
        <v>1</v>
      </c>
      <c r="AQ468" s="1" t="b">
        <f t="shared" si="202"/>
        <v>1</v>
      </c>
      <c r="AS468" s="373" t="s">
        <v>1281</v>
      </c>
      <c r="AT468" s="179" t="s">
        <v>1258</v>
      </c>
      <c r="AU468" s="179" t="s">
        <v>1192</v>
      </c>
      <c r="AV468" s="409" t="s">
        <v>3</v>
      </c>
      <c r="AW468" s="351" t="s">
        <v>2564</v>
      </c>
      <c r="AX468" s="422"/>
      <c r="AY468" s="245">
        <v>14</v>
      </c>
      <c r="AZ468" s="245" t="e">
        <v>#DIV/0!</v>
      </c>
      <c r="BA468" s="179"/>
      <c r="BB468" s="179" t="s">
        <v>2577</v>
      </c>
    </row>
    <row r="469" spans="1:54" ht="15">
      <c r="A469" s="156" t="s">
        <v>230</v>
      </c>
      <c r="B469" s="179" t="s">
        <v>1888</v>
      </c>
      <c r="C469" s="179" t="s">
        <v>231</v>
      </c>
      <c r="D469" s="409" t="s">
        <v>3</v>
      </c>
      <c r="E469" s="179" t="s">
        <v>2564</v>
      </c>
      <c r="F469" s="422">
        <v>13681</v>
      </c>
      <c r="G469" s="245">
        <v>14</v>
      </c>
      <c r="H469" s="245" t="e">
        <v>#DIV/0!</v>
      </c>
      <c r="I469" s="179" t="s">
        <v>252</v>
      </c>
      <c r="J469" s="179" t="s">
        <v>2577</v>
      </c>
      <c r="K469" s="158">
        <v>469</v>
      </c>
      <c r="L469" s="1" t="b">
        <f t="shared" si="183"/>
        <v>1</v>
      </c>
      <c r="M469" s="1" t="b">
        <f t="shared" si="184"/>
        <v>1</v>
      </c>
      <c r="N469" s="1" t="b">
        <f t="shared" si="185"/>
        <v>1</v>
      </c>
      <c r="O469" s="1" t="b">
        <f t="shared" si="186"/>
        <v>1</v>
      </c>
      <c r="P469" s="1" t="b">
        <f t="shared" si="187"/>
        <v>1</v>
      </c>
      <c r="Q469" s="1" t="b">
        <f t="shared" si="188"/>
        <v>1</v>
      </c>
      <c r="R469" s="1" t="b">
        <f t="shared" si="189"/>
        <v>1</v>
      </c>
      <c r="S469" s="1" t="e">
        <f t="shared" si="190"/>
        <v>#DIV/0!</v>
      </c>
      <c r="T469" s="1" t="b">
        <f t="shared" si="191"/>
        <v>1</v>
      </c>
      <c r="U469" s="1" t="b">
        <f t="shared" si="192"/>
        <v>1</v>
      </c>
      <c r="W469" s="156" t="s">
        <v>230</v>
      </c>
      <c r="X469" s="179" t="s">
        <v>1888</v>
      </c>
      <c r="Y469" s="179" t="s">
        <v>231</v>
      </c>
      <c r="Z469" s="409" t="s">
        <v>3</v>
      </c>
      <c r="AA469" s="179" t="s">
        <v>2564</v>
      </c>
      <c r="AB469" s="422">
        <v>13681</v>
      </c>
      <c r="AC469" s="245">
        <v>14</v>
      </c>
      <c r="AD469" s="245" t="e">
        <v>#DIV/0!</v>
      </c>
      <c r="AE469" s="179" t="s">
        <v>252</v>
      </c>
      <c r="AF469" s="179" t="s">
        <v>2577</v>
      </c>
      <c r="AH469" s="159" t="b">
        <f t="shared" si="193"/>
        <v>1</v>
      </c>
      <c r="AI469" s="1" t="b">
        <f t="shared" si="194"/>
        <v>1</v>
      </c>
      <c r="AJ469" s="1" t="b">
        <f t="shared" si="195"/>
        <v>1</v>
      </c>
      <c r="AK469" s="1" t="b">
        <f t="shared" si="196"/>
        <v>1</v>
      </c>
      <c r="AL469" s="1" t="b">
        <f t="shared" si="197"/>
        <v>1</v>
      </c>
      <c r="AM469" s="1" t="b">
        <f t="shared" si="198"/>
        <v>1</v>
      </c>
      <c r="AN469" s="1" t="b">
        <f t="shared" si="199"/>
        <v>1</v>
      </c>
      <c r="AO469" s="1" t="e">
        <f t="shared" si="200"/>
        <v>#DIV/0!</v>
      </c>
      <c r="AP469" s="1" t="b">
        <f t="shared" si="201"/>
        <v>1</v>
      </c>
      <c r="AQ469" s="1" t="b">
        <f t="shared" si="202"/>
        <v>1</v>
      </c>
      <c r="AS469" s="156" t="s">
        <v>230</v>
      </c>
      <c r="AT469" s="179" t="s">
        <v>1888</v>
      </c>
      <c r="AU469" s="179" t="s">
        <v>231</v>
      </c>
      <c r="AV469" s="409" t="s">
        <v>3</v>
      </c>
      <c r="AW469" s="179" t="s">
        <v>2564</v>
      </c>
      <c r="AX469" s="422">
        <v>13681</v>
      </c>
      <c r="AY469" s="245">
        <v>14</v>
      </c>
      <c r="AZ469" s="245" t="e">
        <v>#DIV/0!</v>
      </c>
      <c r="BA469" s="179" t="s">
        <v>252</v>
      </c>
      <c r="BB469" s="179" t="s">
        <v>2577</v>
      </c>
    </row>
    <row r="470" spans="1:54" ht="15">
      <c r="A470" s="316" t="s">
        <v>1282</v>
      </c>
      <c r="B470" s="106" t="s">
        <v>1283</v>
      </c>
      <c r="C470" s="106" t="s">
        <v>1284</v>
      </c>
      <c r="D470" s="408" t="s">
        <v>3</v>
      </c>
      <c r="E470" s="14" t="s">
        <v>2564</v>
      </c>
      <c r="F470" s="422">
        <v>21375</v>
      </c>
      <c r="G470" s="245">
        <v>14</v>
      </c>
      <c r="H470" s="245" t="e">
        <v>#DIV/0!</v>
      </c>
      <c r="I470" s="179"/>
      <c r="J470" s="179" t="s">
        <v>2476</v>
      </c>
      <c r="K470" s="158">
        <v>470</v>
      </c>
      <c r="L470" s="1" t="b">
        <f t="shared" si="183"/>
        <v>1</v>
      </c>
      <c r="M470" s="1" t="b">
        <f t="shared" si="184"/>
        <v>1</v>
      </c>
      <c r="N470" s="1" t="b">
        <f t="shared" si="185"/>
        <v>1</v>
      </c>
      <c r="O470" s="1" t="b">
        <f t="shared" si="186"/>
        <v>1</v>
      </c>
      <c r="P470" s="1" t="b">
        <f t="shared" si="187"/>
        <v>1</v>
      </c>
      <c r="Q470" s="1" t="b">
        <f t="shared" si="188"/>
        <v>1</v>
      </c>
      <c r="R470" s="1" t="b">
        <f t="shared" si="189"/>
        <v>1</v>
      </c>
      <c r="S470" s="1" t="e">
        <f t="shared" si="190"/>
        <v>#DIV/0!</v>
      </c>
      <c r="T470" s="1" t="b">
        <f t="shared" si="191"/>
        <v>1</v>
      </c>
      <c r="U470" s="1" t="b">
        <f t="shared" si="192"/>
        <v>1</v>
      </c>
      <c r="W470" s="316" t="s">
        <v>1282</v>
      </c>
      <c r="X470" s="106" t="s">
        <v>1283</v>
      </c>
      <c r="Y470" s="106" t="s">
        <v>1284</v>
      </c>
      <c r="Z470" s="408" t="s">
        <v>3</v>
      </c>
      <c r="AA470" s="14" t="s">
        <v>2564</v>
      </c>
      <c r="AB470" s="422">
        <v>21375</v>
      </c>
      <c r="AC470" s="245">
        <v>14</v>
      </c>
      <c r="AD470" s="245" t="e">
        <v>#DIV/0!</v>
      </c>
      <c r="AE470" s="179"/>
      <c r="AF470" s="179" t="s">
        <v>2476</v>
      </c>
      <c r="AH470" s="159" t="b">
        <f t="shared" si="193"/>
        <v>1</v>
      </c>
      <c r="AI470" s="1" t="b">
        <f t="shared" si="194"/>
        <v>1</v>
      </c>
      <c r="AJ470" s="1" t="b">
        <f t="shared" si="195"/>
        <v>1</v>
      </c>
      <c r="AK470" s="1" t="b">
        <f t="shared" si="196"/>
        <v>1</v>
      </c>
      <c r="AL470" s="1" t="b">
        <f t="shared" si="197"/>
        <v>1</v>
      </c>
      <c r="AM470" s="1" t="b">
        <f t="shared" si="198"/>
        <v>1</v>
      </c>
      <c r="AN470" s="1" t="b">
        <f t="shared" si="199"/>
        <v>1</v>
      </c>
      <c r="AO470" s="1" t="e">
        <f t="shared" si="200"/>
        <v>#DIV/0!</v>
      </c>
      <c r="AP470" s="1" t="b">
        <f t="shared" si="201"/>
        <v>1</v>
      </c>
      <c r="AQ470" s="1" t="b">
        <f t="shared" si="202"/>
        <v>1</v>
      </c>
      <c r="AS470" s="316" t="s">
        <v>1282</v>
      </c>
      <c r="AT470" s="106" t="s">
        <v>1283</v>
      </c>
      <c r="AU470" s="106" t="s">
        <v>1284</v>
      </c>
      <c r="AV470" s="408" t="s">
        <v>3</v>
      </c>
      <c r="AW470" s="14" t="s">
        <v>2564</v>
      </c>
      <c r="AX470" s="422">
        <v>21375</v>
      </c>
      <c r="AY470" s="245">
        <v>14</v>
      </c>
      <c r="AZ470" s="245" t="e">
        <v>#DIV/0!</v>
      </c>
      <c r="BA470" s="179"/>
      <c r="BB470" s="179" t="s">
        <v>2476</v>
      </c>
    </row>
    <row r="471" spans="1:54" ht="15">
      <c r="A471" s="316" t="s">
        <v>1285</v>
      </c>
      <c r="B471" s="106" t="s">
        <v>1232</v>
      </c>
      <c r="C471" s="106" t="s">
        <v>502</v>
      </c>
      <c r="D471" s="291" t="s">
        <v>3</v>
      </c>
      <c r="E471" s="14" t="s">
        <v>2564</v>
      </c>
      <c r="F471" s="422">
        <v>32652</v>
      </c>
      <c r="G471" s="245">
        <v>14</v>
      </c>
      <c r="H471" s="245" t="e">
        <v>#DIV/0!</v>
      </c>
      <c r="I471" s="179"/>
      <c r="J471" s="179" t="s">
        <v>2476</v>
      </c>
      <c r="K471" s="158">
        <v>471</v>
      </c>
      <c r="L471" s="1" t="b">
        <f t="shared" si="183"/>
        <v>1</v>
      </c>
      <c r="M471" s="1" t="b">
        <f t="shared" si="184"/>
        <v>1</v>
      </c>
      <c r="N471" s="1" t="b">
        <f t="shared" si="185"/>
        <v>1</v>
      </c>
      <c r="O471" s="1" t="b">
        <f t="shared" si="186"/>
        <v>1</v>
      </c>
      <c r="P471" s="1" t="b">
        <f t="shared" si="187"/>
        <v>1</v>
      </c>
      <c r="Q471" s="1" t="b">
        <f t="shared" si="188"/>
        <v>1</v>
      </c>
      <c r="R471" s="1" t="b">
        <f t="shared" si="189"/>
        <v>1</v>
      </c>
      <c r="S471" s="1" t="e">
        <f t="shared" si="190"/>
        <v>#DIV/0!</v>
      </c>
      <c r="T471" s="1" t="b">
        <f t="shared" si="191"/>
        <v>1</v>
      </c>
      <c r="U471" s="1" t="b">
        <f t="shared" si="192"/>
        <v>1</v>
      </c>
      <c r="W471" s="316" t="s">
        <v>1285</v>
      </c>
      <c r="X471" s="106" t="s">
        <v>1232</v>
      </c>
      <c r="Y471" s="106" t="s">
        <v>502</v>
      </c>
      <c r="Z471" s="291" t="s">
        <v>3</v>
      </c>
      <c r="AA471" s="14" t="s">
        <v>2564</v>
      </c>
      <c r="AB471" s="422">
        <v>32652</v>
      </c>
      <c r="AC471" s="245">
        <v>14</v>
      </c>
      <c r="AD471" s="245" t="e">
        <v>#DIV/0!</v>
      </c>
      <c r="AE471" s="179"/>
      <c r="AF471" s="179" t="s">
        <v>2476</v>
      </c>
      <c r="AH471" s="159" t="b">
        <f t="shared" si="193"/>
        <v>1</v>
      </c>
      <c r="AI471" s="1" t="b">
        <f t="shared" si="194"/>
        <v>1</v>
      </c>
      <c r="AJ471" s="1" t="b">
        <f t="shared" si="195"/>
        <v>1</v>
      </c>
      <c r="AK471" s="1" t="b">
        <f t="shared" si="196"/>
        <v>1</v>
      </c>
      <c r="AL471" s="1" t="b">
        <f t="shared" si="197"/>
        <v>1</v>
      </c>
      <c r="AM471" s="1" t="b">
        <f t="shared" si="198"/>
        <v>1</v>
      </c>
      <c r="AN471" s="1" t="b">
        <f t="shared" si="199"/>
        <v>1</v>
      </c>
      <c r="AO471" s="1" t="e">
        <f t="shared" si="200"/>
        <v>#DIV/0!</v>
      </c>
      <c r="AP471" s="1" t="b">
        <f t="shared" si="201"/>
        <v>1</v>
      </c>
      <c r="AQ471" s="1" t="b">
        <f t="shared" si="202"/>
        <v>1</v>
      </c>
      <c r="AS471" s="316" t="s">
        <v>1285</v>
      </c>
      <c r="AT471" s="106" t="s">
        <v>1232</v>
      </c>
      <c r="AU471" s="106" t="s">
        <v>502</v>
      </c>
      <c r="AV471" s="291" t="s">
        <v>3</v>
      </c>
      <c r="AW471" s="14" t="s">
        <v>2564</v>
      </c>
      <c r="AX471" s="422">
        <v>32652</v>
      </c>
      <c r="AY471" s="245">
        <v>14</v>
      </c>
      <c r="AZ471" s="245" t="e">
        <v>#DIV/0!</v>
      </c>
      <c r="BA471" s="179"/>
      <c r="BB471" s="179" t="s">
        <v>2476</v>
      </c>
    </row>
    <row r="472" spans="1:54" ht="15.75">
      <c r="A472" s="316" t="s">
        <v>1286</v>
      </c>
      <c r="B472" s="106" t="s">
        <v>446</v>
      </c>
      <c r="C472" s="105" t="s">
        <v>1287</v>
      </c>
      <c r="D472" s="291" t="s">
        <v>3</v>
      </c>
      <c r="E472" s="344" t="s">
        <v>2566</v>
      </c>
      <c r="F472" s="422">
        <v>13477</v>
      </c>
      <c r="G472" s="245">
        <v>14</v>
      </c>
      <c r="H472" s="245" t="e">
        <v>#DIV/0!</v>
      </c>
      <c r="I472" s="179"/>
      <c r="J472" s="179" t="s">
        <v>2577</v>
      </c>
      <c r="K472" s="158">
        <v>472</v>
      </c>
      <c r="L472" s="1" t="b">
        <f t="shared" si="183"/>
        <v>1</v>
      </c>
      <c r="M472" s="1" t="b">
        <f t="shared" si="184"/>
        <v>1</v>
      </c>
      <c r="N472" s="1" t="b">
        <f t="shared" si="185"/>
        <v>1</v>
      </c>
      <c r="O472" s="1" t="b">
        <f t="shared" si="186"/>
        <v>1</v>
      </c>
      <c r="P472" s="1" t="b">
        <f t="shared" si="187"/>
        <v>1</v>
      </c>
      <c r="Q472" s="1" t="b">
        <f t="shared" si="188"/>
        <v>1</v>
      </c>
      <c r="R472" s="1" t="b">
        <f t="shared" si="189"/>
        <v>1</v>
      </c>
      <c r="S472" s="1" t="e">
        <f t="shared" si="190"/>
        <v>#DIV/0!</v>
      </c>
      <c r="T472" s="1" t="b">
        <f t="shared" si="191"/>
        <v>1</v>
      </c>
      <c r="U472" s="1" t="b">
        <f t="shared" si="192"/>
        <v>1</v>
      </c>
      <c r="W472" s="316" t="s">
        <v>1286</v>
      </c>
      <c r="X472" s="106" t="s">
        <v>446</v>
      </c>
      <c r="Y472" s="105" t="s">
        <v>1287</v>
      </c>
      <c r="Z472" s="291" t="s">
        <v>3</v>
      </c>
      <c r="AA472" s="344" t="s">
        <v>2566</v>
      </c>
      <c r="AB472" s="422">
        <v>13477</v>
      </c>
      <c r="AC472" s="245">
        <v>14</v>
      </c>
      <c r="AD472" s="245" t="e">
        <v>#DIV/0!</v>
      </c>
      <c r="AE472" s="179"/>
      <c r="AF472" s="179" t="s">
        <v>2577</v>
      </c>
      <c r="AH472" s="159" t="b">
        <f t="shared" si="193"/>
        <v>1</v>
      </c>
      <c r="AI472" s="1" t="b">
        <f t="shared" si="194"/>
        <v>1</v>
      </c>
      <c r="AJ472" s="1" t="b">
        <f t="shared" si="195"/>
        <v>1</v>
      </c>
      <c r="AK472" s="1" t="b">
        <f t="shared" si="196"/>
        <v>1</v>
      </c>
      <c r="AL472" s="1" t="b">
        <f t="shared" si="197"/>
        <v>1</v>
      </c>
      <c r="AM472" s="1" t="b">
        <f t="shared" si="198"/>
        <v>1</v>
      </c>
      <c r="AN472" s="1" t="b">
        <f t="shared" si="199"/>
        <v>1</v>
      </c>
      <c r="AO472" s="1" t="e">
        <f t="shared" si="200"/>
        <v>#DIV/0!</v>
      </c>
      <c r="AP472" s="1" t="b">
        <f t="shared" si="201"/>
        <v>1</v>
      </c>
      <c r="AQ472" s="1" t="b">
        <f t="shared" si="202"/>
        <v>1</v>
      </c>
      <c r="AS472" s="316" t="s">
        <v>1286</v>
      </c>
      <c r="AT472" s="106" t="s">
        <v>446</v>
      </c>
      <c r="AU472" s="105" t="s">
        <v>1287</v>
      </c>
      <c r="AV472" s="291" t="s">
        <v>3</v>
      </c>
      <c r="AW472" s="344" t="s">
        <v>2566</v>
      </c>
      <c r="AX472" s="422">
        <v>13477</v>
      </c>
      <c r="AY472" s="245">
        <v>14</v>
      </c>
      <c r="AZ472" s="245" t="e">
        <v>#DIV/0!</v>
      </c>
      <c r="BA472" s="179"/>
      <c r="BB472" s="179" t="s">
        <v>2577</v>
      </c>
    </row>
    <row r="473" spans="1:54" ht="15">
      <c r="A473" s="316" t="s">
        <v>636</v>
      </c>
      <c r="B473" s="106" t="s">
        <v>637</v>
      </c>
      <c r="C473" s="106" t="s">
        <v>638</v>
      </c>
      <c r="D473" s="408" t="s">
        <v>3</v>
      </c>
      <c r="E473" s="14" t="s">
        <v>2565</v>
      </c>
      <c r="F473" s="422">
        <v>15238</v>
      </c>
      <c r="G473" s="245">
        <v>14</v>
      </c>
      <c r="H473" s="245" t="e">
        <v>#DIV/0!</v>
      </c>
      <c r="I473" s="179" t="s">
        <v>2024</v>
      </c>
      <c r="J473" s="179" t="s">
        <v>2577</v>
      </c>
      <c r="K473" s="158">
        <v>473</v>
      </c>
      <c r="L473" s="1" t="b">
        <f t="shared" si="183"/>
        <v>1</v>
      </c>
      <c r="M473" s="1" t="b">
        <f t="shared" si="184"/>
        <v>1</v>
      </c>
      <c r="N473" s="1" t="b">
        <f t="shared" si="185"/>
        <v>1</v>
      </c>
      <c r="O473" s="1" t="b">
        <f t="shared" si="186"/>
        <v>1</v>
      </c>
      <c r="P473" s="1" t="b">
        <f t="shared" si="187"/>
        <v>1</v>
      </c>
      <c r="Q473" s="1" t="b">
        <f t="shared" si="188"/>
        <v>1</v>
      </c>
      <c r="R473" s="1" t="b">
        <f t="shared" si="189"/>
        <v>1</v>
      </c>
      <c r="S473" s="1" t="e">
        <f t="shared" si="190"/>
        <v>#DIV/0!</v>
      </c>
      <c r="T473" s="1" t="b">
        <f t="shared" si="191"/>
        <v>1</v>
      </c>
      <c r="U473" s="1" t="b">
        <f t="shared" si="192"/>
        <v>1</v>
      </c>
      <c r="W473" s="316" t="s">
        <v>636</v>
      </c>
      <c r="X473" s="106" t="s">
        <v>637</v>
      </c>
      <c r="Y473" s="106" t="s">
        <v>638</v>
      </c>
      <c r="Z473" s="408" t="s">
        <v>3</v>
      </c>
      <c r="AA473" s="14" t="s">
        <v>2565</v>
      </c>
      <c r="AB473" s="422">
        <v>15238</v>
      </c>
      <c r="AC473" s="245">
        <v>14</v>
      </c>
      <c r="AD473" s="245" t="e">
        <v>#DIV/0!</v>
      </c>
      <c r="AE473" s="179" t="s">
        <v>2024</v>
      </c>
      <c r="AF473" s="179" t="s">
        <v>2577</v>
      </c>
      <c r="AH473" s="159" t="b">
        <f t="shared" si="193"/>
        <v>1</v>
      </c>
      <c r="AI473" s="1" t="b">
        <f t="shared" si="194"/>
        <v>1</v>
      </c>
      <c r="AJ473" s="1" t="b">
        <f t="shared" si="195"/>
        <v>1</v>
      </c>
      <c r="AK473" s="1" t="b">
        <f t="shared" si="196"/>
        <v>1</v>
      </c>
      <c r="AL473" s="1" t="b">
        <f t="shared" si="197"/>
        <v>1</v>
      </c>
      <c r="AM473" s="1" t="b">
        <f t="shared" si="198"/>
        <v>1</v>
      </c>
      <c r="AN473" s="1" t="b">
        <f t="shared" si="199"/>
        <v>1</v>
      </c>
      <c r="AO473" s="1" t="e">
        <f t="shared" si="200"/>
        <v>#DIV/0!</v>
      </c>
      <c r="AP473" s="1" t="b">
        <f t="shared" si="201"/>
        <v>1</v>
      </c>
      <c r="AQ473" s="1" t="b">
        <f t="shared" si="202"/>
        <v>1</v>
      </c>
      <c r="AS473" s="316" t="s">
        <v>636</v>
      </c>
      <c r="AT473" s="106" t="s">
        <v>637</v>
      </c>
      <c r="AU473" s="106" t="s">
        <v>638</v>
      </c>
      <c r="AV473" s="408" t="s">
        <v>3</v>
      </c>
      <c r="AW473" s="14" t="s">
        <v>2565</v>
      </c>
      <c r="AX473" s="422">
        <v>15238</v>
      </c>
      <c r="AY473" s="245">
        <v>14</v>
      </c>
      <c r="AZ473" s="245" t="e">
        <v>#DIV/0!</v>
      </c>
      <c r="BA473" s="179" t="s">
        <v>2024</v>
      </c>
      <c r="BB473" s="179" t="s">
        <v>2577</v>
      </c>
    </row>
    <row r="474" spans="1:54" ht="15">
      <c r="A474" s="316" t="s">
        <v>276</v>
      </c>
      <c r="B474" s="106" t="s">
        <v>277</v>
      </c>
      <c r="C474" s="106" t="s">
        <v>278</v>
      </c>
      <c r="D474" s="408" t="s">
        <v>10</v>
      </c>
      <c r="E474" s="14" t="s">
        <v>2510</v>
      </c>
      <c r="F474" s="422">
        <v>16704</v>
      </c>
      <c r="G474" s="245">
        <v>14</v>
      </c>
      <c r="H474" s="245" t="e">
        <v>#DIV/0!</v>
      </c>
      <c r="I474" s="179"/>
      <c r="J474" s="179" t="s">
        <v>2525</v>
      </c>
      <c r="K474" s="158">
        <v>474</v>
      </c>
      <c r="L474" s="1" t="b">
        <f t="shared" si="183"/>
        <v>1</v>
      </c>
      <c r="M474" s="1" t="b">
        <f t="shared" si="184"/>
        <v>1</v>
      </c>
      <c r="N474" s="1" t="b">
        <f t="shared" si="185"/>
        <v>1</v>
      </c>
      <c r="O474" s="1" t="b">
        <f t="shared" si="186"/>
        <v>1</v>
      </c>
      <c r="P474" s="1" t="b">
        <f t="shared" si="187"/>
        <v>1</v>
      </c>
      <c r="Q474" s="1" t="b">
        <f t="shared" si="188"/>
        <v>1</v>
      </c>
      <c r="R474" s="1" t="b">
        <f t="shared" si="189"/>
        <v>1</v>
      </c>
      <c r="S474" s="1" t="e">
        <f t="shared" si="190"/>
        <v>#DIV/0!</v>
      </c>
      <c r="T474" s="1" t="b">
        <f t="shared" si="191"/>
        <v>1</v>
      </c>
      <c r="U474" s="1" t="b">
        <f t="shared" si="192"/>
        <v>1</v>
      </c>
      <c r="W474" s="316" t="s">
        <v>276</v>
      </c>
      <c r="X474" s="106" t="s">
        <v>277</v>
      </c>
      <c r="Y474" s="106" t="s">
        <v>278</v>
      </c>
      <c r="Z474" s="408" t="s">
        <v>10</v>
      </c>
      <c r="AA474" s="14" t="s">
        <v>2510</v>
      </c>
      <c r="AB474" s="422">
        <v>16704</v>
      </c>
      <c r="AC474" s="245">
        <v>14</v>
      </c>
      <c r="AD474" s="245" t="e">
        <v>#DIV/0!</v>
      </c>
      <c r="AE474" s="179"/>
      <c r="AF474" s="179" t="s">
        <v>2525</v>
      </c>
      <c r="AH474" s="159" t="b">
        <f t="shared" si="193"/>
        <v>1</v>
      </c>
      <c r="AI474" s="1" t="b">
        <f t="shared" si="194"/>
        <v>1</v>
      </c>
      <c r="AJ474" s="1" t="b">
        <f t="shared" si="195"/>
        <v>1</v>
      </c>
      <c r="AK474" s="1" t="b">
        <f t="shared" si="196"/>
        <v>1</v>
      </c>
      <c r="AL474" s="1" t="b">
        <f t="shared" si="197"/>
        <v>1</v>
      </c>
      <c r="AM474" s="1" t="b">
        <f t="shared" si="198"/>
        <v>1</v>
      </c>
      <c r="AN474" s="1" t="b">
        <f t="shared" si="199"/>
        <v>1</v>
      </c>
      <c r="AO474" s="1" t="e">
        <f t="shared" si="200"/>
        <v>#DIV/0!</v>
      </c>
      <c r="AP474" s="1" t="b">
        <f t="shared" si="201"/>
        <v>1</v>
      </c>
      <c r="AQ474" s="1" t="b">
        <f t="shared" si="202"/>
        <v>1</v>
      </c>
      <c r="AS474" s="316" t="s">
        <v>276</v>
      </c>
      <c r="AT474" s="106" t="s">
        <v>277</v>
      </c>
      <c r="AU474" s="106" t="s">
        <v>278</v>
      </c>
      <c r="AV474" s="408" t="s">
        <v>10</v>
      </c>
      <c r="AW474" s="14" t="s">
        <v>2510</v>
      </c>
      <c r="AX474" s="422">
        <v>16704</v>
      </c>
      <c r="AY474" s="245">
        <v>14</v>
      </c>
      <c r="AZ474" s="245" t="e">
        <v>#DIV/0!</v>
      </c>
      <c r="BA474" s="179"/>
      <c r="BB474" s="179" t="s">
        <v>2525</v>
      </c>
    </row>
    <row r="475" spans="1:54" ht="15">
      <c r="A475" s="316" t="s">
        <v>381</v>
      </c>
      <c r="B475" s="106" t="s">
        <v>382</v>
      </c>
      <c r="C475" s="106" t="s">
        <v>383</v>
      </c>
      <c r="D475" s="408" t="s">
        <v>3</v>
      </c>
      <c r="E475" s="14" t="s">
        <v>2563</v>
      </c>
      <c r="F475" s="422">
        <v>31875</v>
      </c>
      <c r="G475" s="245">
        <v>2</v>
      </c>
      <c r="H475" s="245" t="s">
        <v>2062</v>
      </c>
      <c r="I475" s="179" t="s">
        <v>2676</v>
      </c>
      <c r="J475" s="179" t="s">
        <v>2476</v>
      </c>
      <c r="K475" s="158">
        <v>475</v>
      </c>
      <c r="L475" s="1" t="b">
        <f t="shared" si="183"/>
        <v>1</v>
      </c>
      <c r="M475" s="1" t="b">
        <f t="shared" si="184"/>
        <v>1</v>
      </c>
      <c r="N475" s="1" t="b">
        <f t="shared" si="185"/>
        <v>1</v>
      </c>
      <c r="O475" s="1" t="b">
        <f t="shared" si="186"/>
        <v>1</v>
      </c>
      <c r="P475" s="1" t="b">
        <f t="shared" si="187"/>
        <v>1</v>
      </c>
      <c r="Q475" s="1" t="b">
        <f t="shared" si="188"/>
        <v>1</v>
      </c>
      <c r="R475" s="1" t="b">
        <f t="shared" si="189"/>
        <v>1</v>
      </c>
      <c r="S475" s="1" t="b">
        <f t="shared" si="190"/>
        <v>1</v>
      </c>
      <c r="T475" s="1" t="b">
        <f t="shared" si="191"/>
        <v>1</v>
      </c>
      <c r="U475" s="1" t="b">
        <f t="shared" si="192"/>
        <v>1</v>
      </c>
      <c r="W475" s="316" t="s">
        <v>381</v>
      </c>
      <c r="X475" s="106" t="s">
        <v>382</v>
      </c>
      <c r="Y475" s="106" t="s">
        <v>383</v>
      </c>
      <c r="Z475" s="408" t="s">
        <v>3</v>
      </c>
      <c r="AA475" s="14" t="s">
        <v>2563</v>
      </c>
      <c r="AB475" s="422">
        <v>31875</v>
      </c>
      <c r="AC475" s="245">
        <v>2</v>
      </c>
      <c r="AD475" s="245" t="s">
        <v>2062</v>
      </c>
      <c r="AE475" s="179" t="s">
        <v>2676</v>
      </c>
      <c r="AF475" s="179" t="s">
        <v>2476</v>
      </c>
      <c r="AH475" s="159" t="b">
        <f t="shared" si="193"/>
        <v>1</v>
      </c>
      <c r="AI475" s="1" t="b">
        <f t="shared" si="194"/>
        <v>1</v>
      </c>
      <c r="AJ475" s="1" t="b">
        <f t="shared" si="195"/>
        <v>1</v>
      </c>
      <c r="AK475" s="1" t="b">
        <f t="shared" si="196"/>
        <v>1</v>
      </c>
      <c r="AL475" s="1" t="b">
        <f t="shared" si="197"/>
        <v>1</v>
      </c>
      <c r="AM475" s="1" t="b">
        <f t="shared" si="198"/>
        <v>1</v>
      </c>
      <c r="AN475" s="1" t="b">
        <f t="shared" si="199"/>
        <v>1</v>
      </c>
      <c r="AO475" s="1" t="b">
        <f t="shared" si="200"/>
        <v>1</v>
      </c>
      <c r="AP475" s="1" t="b">
        <f t="shared" si="201"/>
        <v>1</v>
      </c>
      <c r="AQ475" s="1" t="b">
        <f t="shared" si="202"/>
        <v>1</v>
      </c>
      <c r="AS475" s="316" t="s">
        <v>381</v>
      </c>
      <c r="AT475" s="106" t="s">
        <v>382</v>
      </c>
      <c r="AU475" s="106" t="s">
        <v>383</v>
      </c>
      <c r="AV475" s="408" t="s">
        <v>3</v>
      </c>
      <c r="AW475" s="14" t="s">
        <v>2563</v>
      </c>
      <c r="AX475" s="422">
        <v>31875</v>
      </c>
      <c r="AY475" s="245">
        <v>2</v>
      </c>
      <c r="AZ475" s="245" t="s">
        <v>2062</v>
      </c>
      <c r="BA475" s="179" t="s">
        <v>2676</v>
      </c>
      <c r="BB475" s="179" t="s">
        <v>2476</v>
      </c>
    </row>
    <row r="476" spans="1:54" ht="15.75">
      <c r="A476" s="374" t="s">
        <v>0</v>
      </c>
      <c r="B476" s="352" t="s">
        <v>1</v>
      </c>
      <c r="C476" s="352" t="s">
        <v>2</v>
      </c>
      <c r="D476" s="425" t="s">
        <v>3</v>
      </c>
      <c r="E476" s="353" t="s">
        <v>2509</v>
      </c>
      <c r="F476" s="422">
        <v>15067</v>
      </c>
      <c r="G476" s="245">
        <v>12</v>
      </c>
      <c r="H476" s="245" t="s">
        <v>1859</v>
      </c>
      <c r="I476" s="179" t="s">
        <v>2677</v>
      </c>
      <c r="J476" s="179" t="s">
        <v>2577</v>
      </c>
      <c r="K476" s="158">
        <v>476</v>
      </c>
      <c r="L476" s="1" t="b">
        <f t="shared" si="183"/>
        <v>1</v>
      </c>
      <c r="M476" s="1" t="b">
        <f t="shared" si="184"/>
        <v>1</v>
      </c>
      <c r="N476" s="1" t="b">
        <f t="shared" si="185"/>
        <v>1</v>
      </c>
      <c r="O476" s="1" t="b">
        <f t="shared" si="186"/>
        <v>1</v>
      </c>
      <c r="P476" s="1" t="b">
        <f t="shared" si="187"/>
        <v>1</v>
      </c>
      <c r="Q476" s="1" t="b">
        <f t="shared" si="188"/>
        <v>1</v>
      </c>
      <c r="R476" s="1" t="b">
        <f t="shared" si="189"/>
        <v>1</v>
      </c>
      <c r="S476" s="1" t="b">
        <f t="shared" si="190"/>
        <v>1</v>
      </c>
      <c r="T476" s="1" t="b">
        <f t="shared" si="191"/>
        <v>1</v>
      </c>
      <c r="U476" s="1" t="b">
        <f t="shared" si="192"/>
        <v>1</v>
      </c>
      <c r="W476" s="374" t="s">
        <v>0</v>
      </c>
      <c r="X476" s="352" t="s">
        <v>1</v>
      </c>
      <c r="Y476" s="352" t="s">
        <v>2</v>
      </c>
      <c r="Z476" s="425" t="s">
        <v>3</v>
      </c>
      <c r="AA476" s="353" t="s">
        <v>2509</v>
      </c>
      <c r="AB476" s="422">
        <v>15067</v>
      </c>
      <c r="AC476" s="245">
        <v>12</v>
      </c>
      <c r="AD476" s="245" t="s">
        <v>1859</v>
      </c>
      <c r="AE476" s="179" t="s">
        <v>2677</v>
      </c>
      <c r="AF476" s="179" t="s">
        <v>2577</v>
      </c>
      <c r="AH476" s="159" t="b">
        <f t="shared" si="193"/>
        <v>1</v>
      </c>
      <c r="AI476" s="1" t="b">
        <f t="shared" si="194"/>
        <v>1</v>
      </c>
      <c r="AJ476" s="1" t="b">
        <f t="shared" si="195"/>
        <v>1</v>
      </c>
      <c r="AK476" s="1" t="b">
        <f t="shared" si="196"/>
        <v>1</v>
      </c>
      <c r="AL476" s="1" t="b">
        <f t="shared" si="197"/>
        <v>1</v>
      </c>
      <c r="AM476" s="1" t="b">
        <f t="shared" si="198"/>
        <v>1</v>
      </c>
      <c r="AN476" s="1" t="b">
        <f t="shared" si="199"/>
        <v>1</v>
      </c>
      <c r="AO476" s="1" t="b">
        <f t="shared" si="200"/>
        <v>1</v>
      </c>
      <c r="AP476" s="1" t="b">
        <f t="shared" si="201"/>
        <v>1</v>
      </c>
      <c r="AQ476" s="1" t="b">
        <f t="shared" si="202"/>
        <v>1</v>
      </c>
      <c r="AS476" s="374" t="s">
        <v>0</v>
      </c>
      <c r="AT476" s="352" t="s">
        <v>1</v>
      </c>
      <c r="AU476" s="352" t="s">
        <v>2</v>
      </c>
      <c r="AV476" s="425" t="s">
        <v>3</v>
      </c>
      <c r="AW476" s="353" t="s">
        <v>2509</v>
      </c>
      <c r="AX476" s="422">
        <v>15067</v>
      </c>
      <c r="AY476" s="245">
        <v>12</v>
      </c>
      <c r="AZ476" s="245" t="s">
        <v>1859</v>
      </c>
      <c r="BA476" s="179" t="s">
        <v>2677</v>
      </c>
      <c r="BB476" s="179" t="s">
        <v>2577</v>
      </c>
    </row>
    <row r="477" spans="1:54" ht="15.75">
      <c r="A477" s="316" t="s">
        <v>524</v>
      </c>
      <c r="B477" s="106" t="s">
        <v>525</v>
      </c>
      <c r="C477" s="106" t="s">
        <v>526</v>
      </c>
      <c r="D477" s="291" t="s">
        <v>10</v>
      </c>
      <c r="E477" s="344" t="s">
        <v>2486</v>
      </c>
      <c r="F477" s="422">
        <v>14645</v>
      </c>
      <c r="G477" s="245">
        <v>12</v>
      </c>
      <c r="H477" s="245" t="e">
        <v>#DIV/0!</v>
      </c>
      <c r="I477" s="179" t="s">
        <v>1875</v>
      </c>
      <c r="J477" s="179" t="s">
        <v>2577</v>
      </c>
      <c r="K477" s="158">
        <v>477</v>
      </c>
      <c r="L477" s="1" t="b">
        <f t="shared" si="183"/>
        <v>1</v>
      </c>
      <c r="M477" s="1" t="b">
        <f t="shared" si="184"/>
        <v>1</v>
      </c>
      <c r="N477" s="1" t="b">
        <f t="shared" si="185"/>
        <v>1</v>
      </c>
      <c r="O477" s="1" t="b">
        <f t="shared" si="186"/>
        <v>1</v>
      </c>
      <c r="P477" s="1" t="b">
        <f t="shared" si="187"/>
        <v>1</v>
      </c>
      <c r="Q477" s="1" t="b">
        <f t="shared" si="188"/>
        <v>1</v>
      </c>
      <c r="R477" s="1" t="b">
        <f t="shared" si="189"/>
        <v>1</v>
      </c>
      <c r="S477" s="1" t="e">
        <f t="shared" si="190"/>
        <v>#DIV/0!</v>
      </c>
      <c r="T477" s="1" t="b">
        <f t="shared" si="191"/>
        <v>1</v>
      </c>
      <c r="U477" s="1" t="b">
        <f t="shared" si="192"/>
        <v>1</v>
      </c>
      <c r="W477" s="316" t="s">
        <v>524</v>
      </c>
      <c r="X477" s="106" t="s">
        <v>525</v>
      </c>
      <c r="Y477" s="106" t="s">
        <v>526</v>
      </c>
      <c r="Z477" s="291" t="s">
        <v>10</v>
      </c>
      <c r="AA477" s="344" t="s">
        <v>2486</v>
      </c>
      <c r="AB477" s="422">
        <v>14645</v>
      </c>
      <c r="AC477" s="245">
        <v>12</v>
      </c>
      <c r="AD477" s="245" t="e">
        <v>#DIV/0!</v>
      </c>
      <c r="AE477" s="179" t="s">
        <v>1875</v>
      </c>
      <c r="AF477" s="179" t="s">
        <v>2577</v>
      </c>
      <c r="AH477" s="159" t="b">
        <f t="shared" si="193"/>
        <v>1</v>
      </c>
      <c r="AI477" s="1" t="b">
        <f t="shared" si="194"/>
        <v>1</v>
      </c>
      <c r="AJ477" s="1" t="b">
        <f t="shared" si="195"/>
        <v>1</v>
      </c>
      <c r="AK477" s="1" t="b">
        <f t="shared" si="196"/>
        <v>1</v>
      </c>
      <c r="AL477" s="1" t="b">
        <f t="shared" si="197"/>
        <v>1</v>
      </c>
      <c r="AM477" s="1" t="b">
        <f t="shared" si="198"/>
        <v>1</v>
      </c>
      <c r="AN477" s="1" t="b">
        <f t="shared" si="199"/>
        <v>1</v>
      </c>
      <c r="AO477" s="1" t="e">
        <f t="shared" si="200"/>
        <v>#DIV/0!</v>
      </c>
      <c r="AP477" s="1" t="b">
        <f t="shared" si="201"/>
        <v>1</v>
      </c>
      <c r="AQ477" s="1" t="b">
        <f t="shared" si="202"/>
        <v>1</v>
      </c>
      <c r="AS477" s="316" t="s">
        <v>524</v>
      </c>
      <c r="AT477" s="106" t="s">
        <v>525</v>
      </c>
      <c r="AU477" s="106" t="s">
        <v>526</v>
      </c>
      <c r="AV477" s="291" t="s">
        <v>10</v>
      </c>
      <c r="AW477" s="344" t="s">
        <v>2486</v>
      </c>
      <c r="AX477" s="422">
        <v>14645</v>
      </c>
      <c r="AY477" s="245">
        <v>12</v>
      </c>
      <c r="AZ477" s="245" t="e">
        <v>#DIV/0!</v>
      </c>
      <c r="BA477" s="179" t="s">
        <v>1875</v>
      </c>
      <c r="BB477" s="179" t="s">
        <v>2577</v>
      </c>
    </row>
    <row r="478" spans="1:54" ht="15">
      <c r="A478" s="316" t="s">
        <v>1288</v>
      </c>
      <c r="B478" s="106" t="s">
        <v>180</v>
      </c>
      <c r="C478" s="106" t="s">
        <v>1289</v>
      </c>
      <c r="D478" s="291" t="s">
        <v>3</v>
      </c>
      <c r="E478" s="14" t="s">
        <v>2565</v>
      </c>
      <c r="F478" s="422">
        <v>26546</v>
      </c>
      <c r="G478" s="245">
        <v>12</v>
      </c>
      <c r="H478" s="245" t="e">
        <v>#DIV/0!</v>
      </c>
      <c r="I478" s="179"/>
      <c r="J478" s="179" t="s">
        <v>2476</v>
      </c>
      <c r="K478" s="158">
        <v>478</v>
      </c>
      <c r="L478" s="1" t="b">
        <f t="shared" si="183"/>
        <v>1</v>
      </c>
      <c r="M478" s="1" t="b">
        <f t="shared" si="184"/>
        <v>1</v>
      </c>
      <c r="N478" s="1" t="b">
        <f t="shared" si="185"/>
        <v>1</v>
      </c>
      <c r="O478" s="1" t="b">
        <f t="shared" si="186"/>
        <v>1</v>
      </c>
      <c r="P478" s="1" t="b">
        <f t="shared" si="187"/>
        <v>1</v>
      </c>
      <c r="Q478" s="1" t="b">
        <f t="shared" si="188"/>
        <v>1</v>
      </c>
      <c r="R478" s="1" t="b">
        <f t="shared" si="189"/>
        <v>1</v>
      </c>
      <c r="S478" s="1" t="e">
        <f t="shared" si="190"/>
        <v>#DIV/0!</v>
      </c>
      <c r="T478" s="1" t="b">
        <f t="shared" si="191"/>
        <v>1</v>
      </c>
      <c r="U478" s="1" t="b">
        <f t="shared" si="192"/>
        <v>1</v>
      </c>
      <c r="W478" s="316" t="s">
        <v>1288</v>
      </c>
      <c r="X478" s="106" t="s">
        <v>180</v>
      </c>
      <c r="Y478" s="106" t="s">
        <v>1289</v>
      </c>
      <c r="Z478" s="291" t="s">
        <v>3</v>
      </c>
      <c r="AA478" s="14" t="s">
        <v>2565</v>
      </c>
      <c r="AB478" s="422">
        <v>26546</v>
      </c>
      <c r="AC478" s="245">
        <v>12</v>
      </c>
      <c r="AD478" s="245" t="e">
        <v>#DIV/0!</v>
      </c>
      <c r="AE478" s="179"/>
      <c r="AF478" s="179" t="s">
        <v>2476</v>
      </c>
      <c r="AH478" s="159" t="b">
        <f t="shared" si="193"/>
        <v>1</v>
      </c>
      <c r="AI478" s="1" t="b">
        <f t="shared" si="194"/>
        <v>1</v>
      </c>
      <c r="AJ478" s="1" t="b">
        <f t="shared" si="195"/>
        <v>1</v>
      </c>
      <c r="AK478" s="1" t="b">
        <f t="shared" si="196"/>
        <v>1</v>
      </c>
      <c r="AL478" s="1" t="b">
        <f t="shared" si="197"/>
        <v>1</v>
      </c>
      <c r="AM478" s="1" t="b">
        <f t="shared" si="198"/>
        <v>1</v>
      </c>
      <c r="AN478" s="1" t="b">
        <f t="shared" si="199"/>
        <v>1</v>
      </c>
      <c r="AO478" s="1" t="e">
        <f t="shared" si="200"/>
        <v>#DIV/0!</v>
      </c>
      <c r="AP478" s="1" t="b">
        <f t="shared" si="201"/>
        <v>1</v>
      </c>
      <c r="AQ478" s="1" t="b">
        <f t="shared" si="202"/>
        <v>1</v>
      </c>
      <c r="AS478" s="316" t="s">
        <v>1288</v>
      </c>
      <c r="AT478" s="106" t="s">
        <v>180</v>
      </c>
      <c r="AU478" s="106" t="s">
        <v>1289</v>
      </c>
      <c r="AV478" s="291" t="s">
        <v>3</v>
      </c>
      <c r="AW478" s="14" t="s">
        <v>2565</v>
      </c>
      <c r="AX478" s="422">
        <v>26546</v>
      </c>
      <c r="AY478" s="245">
        <v>12</v>
      </c>
      <c r="AZ478" s="245" t="e">
        <v>#DIV/0!</v>
      </c>
      <c r="BA478" s="179"/>
      <c r="BB478" s="179" t="s">
        <v>2476</v>
      </c>
    </row>
    <row r="479" spans="1:54" ht="15">
      <c r="A479" s="316" t="s">
        <v>1290</v>
      </c>
      <c r="B479" s="106" t="s">
        <v>180</v>
      </c>
      <c r="C479" s="106" t="s">
        <v>1291</v>
      </c>
      <c r="D479" s="408" t="s">
        <v>3</v>
      </c>
      <c r="E479" s="14" t="s">
        <v>2565</v>
      </c>
      <c r="F479" s="422">
        <v>27332</v>
      </c>
      <c r="G479" s="245">
        <v>12</v>
      </c>
      <c r="H479" s="245" t="e">
        <v>#DIV/0!</v>
      </c>
      <c r="I479" s="179"/>
      <c r="J479" s="179" t="s">
        <v>2476</v>
      </c>
      <c r="K479" s="158">
        <v>479</v>
      </c>
      <c r="L479" s="1" t="b">
        <f t="shared" si="183"/>
        <v>1</v>
      </c>
      <c r="M479" s="1" t="b">
        <f t="shared" si="184"/>
        <v>1</v>
      </c>
      <c r="N479" s="1" t="b">
        <f t="shared" si="185"/>
        <v>1</v>
      </c>
      <c r="O479" s="1" t="b">
        <f t="shared" si="186"/>
        <v>1</v>
      </c>
      <c r="P479" s="1" t="b">
        <f t="shared" si="187"/>
        <v>1</v>
      </c>
      <c r="Q479" s="1" t="b">
        <f t="shared" si="188"/>
        <v>1</v>
      </c>
      <c r="R479" s="1" t="b">
        <f t="shared" si="189"/>
        <v>1</v>
      </c>
      <c r="S479" s="1" t="e">
        <f t="shared" si="190"/>
        <v>#DIV/0!</v>
      </c>
      <c r="T479" s="1" t="b">
        <f t="shared" si="191"/>
        <v>1</v>
      </c>
      <c r="U479" s="1" t="b">
        <f t="shared" si="192"/>
        <v>1</v>
      </c>
      <c r="W479" s="316" t="s">
        <v>1290</v>
      </c>
      <c r="X479" s="106" t="s">
        <v>180</v>
      </c>
      <c r="Y479" s="106" t="s">
        <v>1291</v>
      </c>
      <c r="Z479" s="408" t="s">
        <v>3</v>
      </c>
      <c r="AA479" s="14" t="s">
        <v>2565</v>
      </c>
      <c r="AB479" s="422">
        <v>27332</v>
      </c>
      <c r="AC479" s="245">
        <v>12</v>
      </c>
      <c r="AD479" s="245" t="e">
        <v>#DIV/0!</v>
      </c>
      <c r="AE479" s="179"/>
      <c r="AF479" s="179" t="s">
        <v>2476</v>
      </c>
      <c r="AH479" s="159" t="b">
        <f t="shared" si="193"/>
        <v>1</v>
      </c>
      <c r="AI479" s="1" t="b">
        <f t="shared" si="194"/>
        <v>1</v>
      </c>
      <c r="AJ479" s="1" t="b">
        <f t="shared" si="195"/>
        <v>1</v>
      </c>
      <c r="AK479" s="1" t="b">
        <f t="shared" si="196"/>
        <v>1</v>
      </c>
      <c r="AL479" s="1" t="b">
        <f t="shared" si="197"/>
        <v>1</v>
      </c>
      <c r="AM479" s="1" t="b">
        <f t="shared" si="198"/>
        <v>1</v>
      </c>
      <c r="AN479" s="1" t="b">
        <f t="shared" si="199"/>
        <v>1</v>
      </c>
      <c r="AO479" s="1" t="e">
        <f t="shared" si="200"/>
        <v>#DIV/0!</v>
      </c>
      <c r="AP479" s="1" t="b">
        <f t="shared" si="201"/>
        <v>1</v>
      </c>
      <c r="AQ479" s="1" t="b">
        <f t="shared" si="202"/>
        <v>1</v>
      </c>
      <c r="AS479" s="316" t="s">
        <v>1290</v>
      </c>
      <c r="AT479" s="106" t="s">
        <v>180</v>
      </c>
      <c r="AU479" s="106" t="s">
        <v>1291</v>
      </c>
      <c r="AV479" s="408" t="s">
        <v>3</v>
      </c>
      <c r="AW479" s="14" t="s">
        <v>2565</v>
      </c>
      <c r="AX479" s="422">
        <v>27332</v>
      </c>
      <c r="AY479" s="245">
        <v>12</v>
      </c>
      <c r="AZ479" s="245" t="e">
        <v>#DIV/0!</v>
      </c>
      <c r="BA479" s="179"/>
      <c r="BB479" s="179" t="s">
        <v>2476</v>
      </c>
    </row>
    <row r="480" spans="1:54" ht="15">
      <c r="A480" s="449" t="s">
        <v>645</v>
      </c>
      <c r="B480" s="182" t="s">
        <v>1822</v>
      </c>
      <c r="C480" s="182" t="s">
        <v>647</v>
      </c>
      <c r="D480" s="408" t="s">
        <v>3</v>
      </c>
      <c r="E480" s="14" t="s">
        <v>2487</v>
      </c>
      <c r="F480" s="422">
        <v>13979</v>
      </c>
      <c r="G480" s="245">
        <v>5</v>
      </c>
      <c r="H480" s="245" t="s">
        <v>1857</v>
      </c>
      <c r="I480" s="179" t="s">
        <v>2538</v>
      </c>
      <c r="J480" s="179" t="s">
        <v>2577</v>
      </c>
      <c r="K480" s="158">
        <v>480</v>
      </c>
      <c r="L480" s="1" t="b">
        <f t="shared" si="183"/>
        <v>1</v>
      </c>
      <c r="M480" s="1" t="b">
        <f t="shared" si="184"/>
        <v>1</v>
      </c>
      <c r="N480" s="1" t="b">
        <f t="shared" si="185"/>
        <v>1</v>
      </c>
      <c r="O480" s="1" t="b">
        <f t="shared" si="186"/>
        <v>1</v>
      </c>
      <c r="P480" s="1" t="b">
        <f t="shared" si="187"/>
        <v>1</v>
      </c>
      <c r="Q480" s="1" t="b">
        <f t="shared" si="188"/>
        <v>1</v>
      </c>
      <c r="R480" s="1" t="b">
        <f t="shared" si="189"/>
        <v>1</v>
      </c>
      <c r="S480" s="1" t="b">
        <f t="shared" si="190"/>
        <v>1</v>
      </c>
      <c r="T480" s="1" t="b">
        <f t="shared" si="191"/>
        <v>1</v>
      </c>
      <c r="U480" s="1" t="b">
        <f t="shared" si="192"/>
        <v>1</v>
      </c>
      <c r="W480" s="449" t="s">
        <v>645</v>
      </c>
      <c r="X480" s="182" t="s">
        <v>1822</v>
      </c>
      <c r="Y480" s="182" t="s">
        <v>647</v>
      </c>
      <c r="Z480" s="408" t="s">
        <v>3</v>
      </c>
      <c r="AA480" s="14" t="s">
        <v>2487</v>
      </c>
      <c r="AB480" s="422">
        <v>13979</v>
      </c>
      <c r="AC480" s="245">
        <v>5</v>
      </c>
      <c r="AD480" s="245" t="s">
        <v>1857</v>
      </c>
      <c r="AE480" s="179" t="s">
        <v>2538</v>
      </c>
      <c r="AF480" s="179" t="s">
        <v>2577</v>
      </c>
      <c r="AH480" s="159" t="b">
        <f t="shared" si="193"/>
        <v>1</v>
      </c>
      <c r="AI480" s="1" t="b">
        <f t="shared" si="194"/>
        <v>1</v>
      </c>
      <c r="AJ480" s="1" t="b">
        <f t="shared" si="195"/>
        <v>1</v>
      </c>
      <c r="AK480" s="1" t="b">
        <f t="shared" si="196"/>
        <v>1</v>
      </c>
      <c r="AL480" s="1" t="b">
        <f t="shared" si="197"/>
        <v>1</v>
      </c>
      <c r="AM480" s="1" t="b">
        <f t="shared" si="198"/>
        <v>1</v>
      </c>
      <c r="AN480" s="1" t="b">
        <f t="shared" si="199"/>
        <v>1</v>
      </c>
      <c r="AO480" s="1" t="b">
        <f t="shared" si="200"/>
        <v>1</v>
      </c>
      <c r="AP480" s="1" t="b">
        <f t="shared" si="201"/>
        <v>1</v>
      </c>
      <c r="AQ480" s="1" t="b">
        <f t="shared" si="202"/>
        <v>1</v>
      </c>
      <c r="AS480" s="449" t="s">
        <v>645</v>
      </c>
      <c r="AT480" s="182" t="s">
        <v>1822</v>
      </c>
      <c r="AU480" s="182" t="s">
        <v>647</v>
      </c>
      <c r="AV480" s="408" t="s">
        <v>3</v>
      </c>
      <c r="AW480" s="14" t="s">
        <v>2487</v>
      </c>
      <c r="AX480" s="422">
        <v>13979</v>
      </c>
      <c r="AY480" s="245">
        <v>5</v>
      </c>
      <c r="AZ480" s="245" t="s">
        <v>1857</v>
      </c>
      <c r="BA480" s="179" t="s">
        <v>2538</v>
      </c>
      <c r="BB480" s="179" t="s">
        <v>2577</v>
      </c>
    </row>
    <row r="481" spans="1:54" ht="15">
      <c r="A481" s="316" t="s">
        <v>648</v>
      </c>
      <c r="B481" s="182" t="s">
        <v>1822</v>
      </c>
      <c r="C481" s="182" t="s">
        <v>557</v>
      </c>
      <c r="D481" s="408" t="s">
        <v>10</v>
      </c>
      <c r="E481" s="14" t="s">
        <v>2487</v>
      </c>
      <c r="F481" s="422">
        <v>16048</v>
      </c>
      <c r="G481" s="245">
        <v>6</v>
      </c>
      <c r="H481" s="245" t="s">
        <v>1857</v>
      </c>
      <c r="I481" s="179" t="s">
        <v>2471</v>
      </c>
      <c r="J481" s="179" t="s">
        <v>2525</v>
      </c>
      <c r="K481" s="158">
        <v>481</v>
      </c>
      <c r="L481" s="1" t="b">
        <f t="shared" si="183"/>
        <v>1</v>
      </c>
      <c r="M481" s="1" t="b">
        <f t="shared" si="184"/>
        <v>1</v>
      </c>
      <c r="N481" s="1" t="b">
        <f t="shared" si="185"/>
        <v>1</v>
      </c>
      <c r="O481" s="1" t="b">
        <f t="shared" si="186"/>
        <v>1</v>
      </c>
      <c r="P481" s="1" t="b">
        <f t="shared" si="187"/>
        <v>1</v>
      </c>
      <c r="Q481" s="1" t="b">
        <f t="shared" si="188"/>
        <v>1</v>
      </c>
      <c r="R481" s="1" t="b">
        <f t="shared" si="189"/>
        <v>1</v>
      </c>
      <c r="S481" s="1" t="b">
        <f t="shared" si="190"/>
        <v>1</v>
      </c>
      <c r="T481" s="1" t="b">
        <f t="shared" si="191"/>
        <v>1</v>
      </c>
      <c r="U481" s="1" t="b">
        <f t="shared" si="192"/>
        <v>1</v>
      </c>
      <c r="W481" s="316" t="s">
        <v>648</v>
      </c>
      <c r="X481" s="182" t="s">
        <v>1822</v>
      </c>
      <c r="Y481" s="182" t="s">
        <v>557</v>
      </c>
      <c r="Z481" s="408" t="s">
        <v>10</v>
      </c>
      <c r="AA481" s="14" t="s">
        <v>2487</v>
      </c>
      <c r="AB481" s="422">
        <v>16048</v>
      </c>
      <c r="AC481" s="245">
        <v>6</v>
      </c>
      <c r="AD481" s="245" t="s">
        <v>1857</v>
      </c>
      <c r="AE481" s="179" t="s">
        <v>2471</v>
      </c>
      <c r="AF481" s="179" t="s">
        <v>2525</v>
      </c>
      <c r="AH481" s="159" t="b">
        <f t="shared" si="193"/>
        <v>1</v>
      </c>
      <c r="AI481" s="1" t="b">
        <f t="shared" si="194"/>
        <v>1</v>
      </c>
      <c r="AJ481" s="1" t="b">
        <f t="shared" si="195"/>
        <v>1</v>
      </c>
      <c r="AK481" s="1" t="b">
        <f t="shared" si="196"/>
        <v>1</v>
      </c>
      <c r="AL481" s="1" t="b">
        <f t="shared" si="197"/>
        <v>1</v>
      </c>
      <c r="AM481" s="1" t="b">
        <f t="shared" si="198"/>
        <v>1</v>
      </c>
      <c r="AN481" s="1" t="b">
        <f t="shared" si="199"/>
        <v>1</v>
      </c>
      <c r="AO481" s="1" t="b">
        <f t="shared" si="200"/>
        <v>1</v>
      </c>
      <c r="AP481" s="1" t="b">
        <f t="shared" si="201"/>
        <v>1</v>
      </c>
      <c r="AQ481" s="1" t="b">
        <f t="shared" si="202"/>
        <v>1</v>
      </c>
      <c r="AS481" s="316" t="s">
        <v>648</v>
      </c>
      <c r="AT481" s="182" t="s">
        <v>1822</v>
      </c>
      <c r="AU481" s="182" t="s">
        <v>557</v>
      </c>
      <c r="AV481" s="408" t="s">
        <v>10</v>
      </c>
      <c r="AW481" s="14" t="s">
        <v>2487</v>
      </c>
      <c r="AX481" s="422">
        <v>16048</v>
      </c>
      <c r="AY481" s="245">
        <v>6</v>
      </c>
      <c r="AZ481" s="245" t="s">
        <v>1857</v>
      </c>
      <c r="BA481" s="179" t="s">
        <v>2471</v>
      </c>
      <c r="BB481" s="179" t="s">
        <v>2525</v>
      </c>
    </row>
    <row r="482" spans="1:54" ht="15">
      <c r="A482" s="449" t="s">
        <v>649</v>
      </c>
      <c r="B482" s="182" t="s">
        <v>646</v>
      </c>
      <c r="C482" s="182" t="s">
        <v>650</v>
      </c>
      <c r="D482" s="408" t="s">
        <v>10</v>
      </c>
      <c r="E482" s="14" t="s">
        <v>2565</v>
      </c>
      <c r="F482" s="422">
        <v>12961</v>
      </c>
      <c r="G482" s="245">
        <v>6</v>
      </c>
      <c r="H482" s="245" t="e">
        <v>#DIV/0!</v>
      </c>
      <c r="I482" s="179" t="s">
        <v>1852</v>
      </c>
      <c r="J482" s="179" t="s">
        <v>2577</v>
      </c>
      <c r="K482" s="158">
        <v>482</v>
      </c>
      <c r="L482" s="1" t="b">
        <f t="shared" si="183"/>
        <v>1</v>
      </c>
      <c r="M482" s="1" t="b">
        <f t="shared" si="184"/>
        <v>1</v>
      </c>
      <c r="N482" s="1" t="b">
        <f t="shared" si="185"/>
        <v>1</v>
      </c>
      <c r="O482" s="1" t="b">
        <f t="shared" si="186"/>
        <v>1</v>
      </c>
      <c r="P482" s="1" t="b">
        <f t="shared" si="187"/>
        <v>1</v>
      </c>
      <c r="Q482" s="1" t="b">
        <f t="shared" si="188"/>
        <v>1</v>
      </c>
      <c r="R482" s="1" t="b">
        <f t="shared" si="189"/>
        <v>1</v>
      </c>
      <c r="S482" s="1" t="e">
        <f t="shared" si="190"/>
        <v>#DIV/0!</v>
      </c>
      <c r="T482" s="1" t="b">
        <f t="shared" si="191"/>
        <v>1</v>
      </c>
      <c r="U482" s="1" t="b">
        <f t="shared" si="192"/>
        <v>1</v>
      </c>
      <c r="W482" s="449" t="s">
        <v>649</v>
      </c>
      <c r="X482" s="182" t="s">
        <v>646</v>
      </c>
      <c r="Y482" s="182" t="s">
        <v>650</v>
      </c>
      <c r="Z482" s="408" t="s">
        <v>10</v>
      </c>
      <c r="AA482" s="14" t="s">
        <v>2565</v>
      </c>
      <c r="AB482" s="422">
        <v>12961</v>
      </c>
      <c r="AC482" s="245">
        <v>6</v>
      </c>
      <c r="AD482" s="245" t="e">
        <v>#DIV/0!</v>
      </c>
      <c r="AE482" s="179" t="s">
        <v>1852</v>
      </c>
      <c r="AF482" s="179" t="s">
        <v>2577</v>
      </c>
      <c r="AH482" s="159" t="b">
        <f t="shared" si="193"/>
        <v>1</v>
      </c>
      <c r="AI482" s="1" t="b">
        <f t="shared" si="194"/>
        <v>1</v>
      </c>
      <c r="AJ482" s="1" t="b">
        <f t="shared" si="195"/>
        <v>1</v>
      </c>
      <c r="AK482" s="1" t="b">
        <f t="shared" si="196"/>
        <v>1</v>
      </c>
      <c r="AL482" s="1" t="b">
        <f t="shared" si="197"/>
        <v>1</v>
      </c>
      <c r="AM482" s="1" t="b">
        <f t="shared" si="198"/>
        <v>1</v>
      </c>
      <c r="AN482" s="1" t="b">
        <f t="shared" si="199"/>
        <v>1</v>
      </c>
      <c r="AO482" s="1" t="e">
        <f t="shared" si="200"/>
        <v>#DIV/0!</v>
      </c>
      <c r="AP482" s="1" t="b">
        <f t="shared" si="201"/>
        <v>1</v>
      </c>
      <c r="AQ482" s="1" t="b">
        <f t="shared" si="202"/>
        <v>1</v>
      </c>
      <c r="AS482" s="449" t="s">
        <v>649</v>
      </c>
      <c r="AT482" s="182" t="s">
        <v>646</v>
      </c>
      <c r="AU482" s="182" t="s">
        <v>650</v>
      </c>
      <c r="AV482" s="408" t="s">
        <v>10</v>
      </c>
      <c r="AW482" s="14" t="s">
        <v>2565</v>
      </c>
      <c r="AX482" s="422">
        <v>12961</v>
      </c>
      <c r="AY482" s="245">
        <v>6</v>
      </c>
      <c r="AZ482" s="245" t="e">
        <v>#DIV/0!</v>
      </c>
      <c r="BA482" s="179" t="s">
        <v>1852</v>
      </c>
      <c r="BB482" s="179" t="s">
        <v>2577</v>
      </c>
    </row>
    <row r="483" spans="1:54" ht="15">
      <c r="A483" s="156" t="s">
        <v>1292</v>
      </c>
      <c r="B483" s="179" t="s">
        <v>1293</v>
      </c>
      <c r="C483" s="179" t="s">
        <v>1294</v>
      </c>
      <c r="D483" s="409" t="s">
        <v>3</v>
      </c>
      <c r="E483" s="351" t="s">
        <v>2565</v>
      </c>
      <c r="F483" s="422">
        <v>10189</v>
      </c>
      <c r="G483" s="245">
        <v>6</v>
      </c>
      <c r="H483" s="245" t="e">
        <v>#DIV/0!</v>
      </c>
      <c r="I483" s="179"/>
      <c r="J483" s="179" t="s">
        <v>2577</v>
      </c>
      <c r="K483" s="158">
        <v>483</v>
      </c>
      <c r="L483" s="1" t="b">
        <f t="shared" si="183"/>
        <v>1</v>
      </c>
      <c r="M483" s="1" t="b">
        <f t="shared" si="184"/>
        <v>1</v>
      </c>
      <c r="N483" s="1" t="b">
        <f t="shared" si="185"/>
        <v>1</v>
      </c>
      <c r="O483" s="1" t="b">
        <f t="shared" si="186"/>
        <v>1</v>
      </c>
      <c r="P483" s="1" t="b">
        <f t="shared" si="187"/>
        <v>1</v>
      </c>
      <c r="Q483" s="1" t="b">
        <f t="shared" si="188"/>
        <v>1</v>
      </c>
      <c r="R483" s="1" t="b">
        <f t="shared" si="189"/>
        <v>1</v>
      </c>
      <c r="S483" s="1" t="e">
        <f t="shared" si="190"/>
        <v>#DIV/0!</v>
      </c>
      <c r="T483" s="1" t="b">
        <f t="shared" si="191"/>
        <v>1</v>
      </c>
      <c r="U483" s="1" t="b">
        <f t="shared" si="192"/>
        <v>1</v>
      </c>
      <c r="W483" s="156" t="s">
        <v>1292</v>
      </c>
      <c r="X483" s="179" t="s">
        <v>1293</v>
      </c>
      <c r="Y483" s="179" t="s">
        <v>1294</v>
      </c>
      <c r="Z483" s="409" t="s">
        <v>3</v>
      </c>
      <c r="AA483" s="351" t="s">
        <v>2565</v>
      </c>
      <c r="AB483" s="422">
        <v>10189</v>
      </c>
      <c r="AC483" s="245">
        <v>6</v>
      </c>
      <c r="AD483" s="245" t="e">
        <v>#DIV/0!</v>
      </c>
      <c r="AE483" s="179"/>
      <c r="AF483" s="179" t="s">
        <v>2577</v>
      </c>
      <c r="AH483" s="159" t="b">
        <f t="shared" si="193"/>
        <v>1</v>
      </c>
      <c r="AI483" s="1" t="b">
        <f t="shared" si="194"/>
        <v>1</v>
      </c>
      <c r="AJ483" s="1" t="b">
        <f t="shared" si="195"/>
        <v>1</v>
      </c>
      <c r="AK483" s="1" t="b">
        <f t="shared" si="196"/>
        <v>1</v>
      </c>
      <c r="AL483" s="1" t="b">
        <f t="shared" si="197"/>
        <v>1</v>
      </c>
      <c r="AM483" s="1" t="b">
        <f t="shared" si="198"/>
        <v>1</v>
      </c>
      <c r="AN483" s="1" t="b">
        <f t="shared" si="199"/>
        <v>1</v>
      </c>
      <c r="AO483" s="1" t="e">
        <f t="shared" si="200"/>
        <v>#DIV/0!</v>
      </c>
      <c r="AP483" s="1" t="b">
        <f t="shared" si="201"/>
        <v>1</v>
      </c>
      <c r="AQ483" s="1" t="b">
        <f t="shared" si="202"/>
        <v>1</v>
      </c>
      <c r="AS483" s="156" t="s">
        <v>1292</v>
      </c>
      <c r="AT483" s="179" t="s">
        <v>1293</v>
      </c>
      <c r="AU483" s="179" t="s">
        <v>1294</v>
      </c>
      <c r="AV483" s="409" t="s">
        <v>3</v>
      </c>
      <c r="AW483" s="351" t="s">
        <v>2565</v>
      </c>
      <c r="AX483" s="422">
        <v>10189</v>
      </c>
      <c r="AY483" s="245">
        <v>6</v>
      </c>
      <c r="AZ483" s="245" t="e">
        <v>#DIV/0!</v>
      </c>
      <c r="BA483" s="179"/>
      <c r="BB483" s="179" t="s">
        <v>2577</v>
      </c>
    </row>
    <row r="484" spans="1:54" ht="15">
      <c r="A484" s="156" t="s">
        <v>2333</v>
      </c>
      <c r="B484" s="179" t="s">
        <v>384</v>
      </c>
      <c r="C484" s="179" t="s">
        <v>385</v>
      </c>
      <c r="D484" s="1" t="s">
        <v>3</v>
      </c>
      <c r="E484" s="351" t="s">
        <v>2563</v>
      </c>
      <c r="F484" s="422">
        <v>12777</v>
      </c>
      <c r="G484" s="245">
        <v>8</v>
      </c>
      <c r="H484" s="245" t="s">
        <v>1858</v>
      </c>
      <c r="I484" s="179" t="s">
        <v>2334</v>
      </c>
      <c r="J484" s="179" t="s">
        <v>2577</v>
      </c>
      <c r="K484" s="158">
        <v>484</v>
      </c>
      <c r="L484" s="1" t="b">
        <f t="shared" si="183"/>
        <v>1</v>
      </c>
      <c r="M484" s="1" t="b">
        <f t="shared" si="184"/>
        <v>1</v>
      </c>
      <c r="N484" s="1" t="b">
        <f t="shared" si="185"/>
        <v>1</v>
      </c>
      <c r="O484" s="1" t="b">
        <f t="shared" si="186"/>
        <v>1</v>
      </c>
      <c r="P484" s="1" t="b">
        <f t="shared" si="187"/>
        <v>1</v>
      </c>
      <c r="Q484" s="1" t="b">
        <f t="shared" si="188"/>
        <v>1</v>
      </c>
      <c r="R484" s="1" t="b">
        <f t="shared" si="189"/>
        <v>1</v>
      </c>
      <c r="S484" s="1" t="b">
        <f t="shared" si="190"/>
        <v>1</v>
      </c>
      <c r="T484" s="1" t="b">
        <f t="shared" si="191"/>
        <v>1</v>
      </c>
      <c r="U484" s="1" t="b">
        <f t="shared" si="192"/>
        <v>1</v>
      </c>
      <c r="W484" s="156" t="s">
        <v>2333</v>
      </c>
      <c r="X484" s="179" t="s">
        <v>384</v>
      </c>
      <c r="Y484" s="179" t="s">
        <v>385</v>
      </c>
      <c r="Z484" s="1" t="s">
        <v>3</v>
      </c>
      <c r="AA484" s="351" t="s">
        <v>2563</v>
      </c>
      <c r="AB484" s="422">
        <v>12777</v>
      </c>
      <c r="AC484" s="245">
        <v>8</v>
      </c>
      <c r="AD484" s="245" t="s">
        <v>1858</v>
      </c>
      <c r="AE484" s="179" t="s">
        <v>2334</v>
      </c>
      <c r="AF484" s="179" t="s">
        <v>2577</v>
      </c>
      <c r="AH484" s="159" t="b">
        <f t="shared" si="193"/>
        <v>1</v>
      </c>
      <c r="AI484" s="1" t="b">
        <f t="shared" si="194"/>
        <v>1</v>
      </c>
      <c r="AJ484" s="1" t="b">
        <f t="shared" si="195"/>
        <v>1</v>
      </c>
      <c r="AK484" s="1" t="b">
        <f t="shared" si="196"/>
        <v>1</v>
      </c>
      <c r="AL484" s="1" t="b">
        <f t="shared" si="197"/>
        <v>1</v>
      </c>
      <c r="AM484" s="1" t="b">
        <f t="shared" si="198"/>
        <v>1</v>
      </c>
      <c r="AN484" s="1" t="b">
        <f t="shared" si="199"/>
        <v>1</v>
      </c>
      <c r="AO484" s="1" t="b">
        <f t="shared" si="200"/>
        <v>1</v>
      </c>
      <c r="AP484" s="1" t="b">
        <f t="shared" si="201"/>
        <v>1</v>
      </c>
      <c r="AQ484" s="1" t="b">
        <f t="shared" si="202"/>
        <v>1</v>
      </c>
      <c r="AS484" s="156" t="s">
        <v>2333</v>
      </c>
      <c r="AT484" s="179" t="s">
        <v>384</v>
      </c>
      <c r="AU484" s="179" t="s">
        <v>385</v>
      </c>
      <c r="AV484" s="1" t="s">
        <v>3</v>
      </c>
      <c r="AW484" s="351" t="s">
        <v>2563</v>
      </c>
      <c r="AX484" s="422">
        <v>12777</v>
      </c>
      <c r="AY484" s="245">
        <v>8</v>
      </c>
      <c r="AZ484" s="245" t="s">
        <v>1858</v>
      </c>
      <c r="BA484" s="179" t="s">
        <v>2334</v>
      </c>
      <c r="BB484" s="179" t="s">
        <v>2577</v>
      </c>
    </row>
    <row r="485" spans="1:54" ht="15.75">
      <c r="A485" s="316" t="s">
        <v>1295</v>
      </c>
      <c r="B485" s="106" t="s">
        <v>1296</v>
      </c>
      <c r="C485" s="106" t="s">
        <v>39</v>
      </c>
      <c r="D485" s="408" t="s">
        <v>3</v>
      </c>
      <c r="E485" s="344" t="s">
        <v>2565</v>
      </c>
      <c r="F485" s="422">
        <v>21540</v>
      </c>
      <c r="G485" s="245">
        <v>8</v>
      </c>
      <c r="H485" s="245" t="e">
        <v>#DIV/0!</v>
      </c>
      <c r="I485" s="179"/>
      <c r="J485" s="179" t="s">
        <v>2476</v>
      </c>
      <c r="K485" s="158">
        <v>485</v>
      </c>
      <c r="L485" s="1" t="b">
        <f t="shared" si="183"/>
        <v>1</v>
      </c>
      <c r="M485" s="1" t="b">
        <f t="shared" si="184"/>
        <v>1</v>
      </c>
      <c r="N485" s="1" t="b">
        <f t="shared" si="185"/>
        <v>1</v>
      </c>
      <c r="O485" s="1" t="b">
        <f t="shared" si="186"/>
        <v>1</v>
      </c>
      <c r="P485" s="1" t="b">
        <f t="shared" si="187"/>
        <v>1</v>
      </c>
      <c r="Q485" s="1" t="b">
        <f t="shared" si="188"/>
        <v>1</v>
      </c>
      <c r="R485" s="1" t="b">
        <f t="shared" si="189"/>
        <v>1</v>
      </c>
      <c r="S485" s="1" t="e">
        <f t="shared" si="190"/>
        <v>#DIV/0!</v>
      </c>
      <c r="T485" s="1" t="b">
        <f t="shared" si="191"/>
        <v>1</v>
      </c>
      <c r="U485" s="1" t="b">
        <f t="shared" si="192"/>
        <v>1</v>
      </c>
      <c r="W485" s="316" t="s">
        <v>1295</v>
      </c>
      <c r="X485" s="106" t="s">
        <v>1296</v>
      </c>
      <c r="Y485" s="106" t="s">
        <v>39</v>
      </c>
      <c r="Z485" s="408" t="s">
        <v>3</v>
      </c>
      <c r="AA485" s="344" t="s">
        <v>2565</v>
      </c>
      <c r="AB485" s="422">
        <v>21540</v>
      </c>
      <c r="AC485" s="245">
        <v>8</v>
      </c>
      <c r="AD485" s="245" t="e">
        <v>#DIV/0!</v>
      </c>
      <c r="AE485" s="179"/>
      <c r="AF485" s="179" t="s">
        <v>2476</v>
      </c>
      <c r="AH485" s="159" t="b">
        <f t="shared" si="193"/>
        <v>1</v>
      </c>
      <c r="AI485" s="1" t="b">
        <f t="shared" si="194"/>
        <v>1</v>
      </c>
      <c r="AJ485" s="1" t="b">
        <f t="shared" si="195"/>
        <v>1</v>
      </c>
      <c r="AK485" s="1" t="b">
        <f t="shared" si="196"/>
        <v>1</v>
      </c>
      <c r="AL485" s="1" t="b">
        <f t="shared" si="197"/>
        <v>1</v>
      </c>
      <c r="AM485" s="1" t="b">
        <f t="shared" si="198"/>
        <v>1</v>
      </c>
      <c r="AN485" s="1" t="b">
        <f t="shared" si="199"/>
        <v>1</v>
      </c>
      <c r="AO485" s="1" t="e">
        <f t="shared" si="200"/>
        <v>#DIV/0!</v>
      </c>
      <c r="AP485" s="1" t="b">
        <f t="shared" si="201"/>
        <v>1</v>
      </c>
      <c r="AQ485" s="1" t="b">
        <f t="shared" si="202"/>
        <v>1</v>
      </c>
      <c r="AS485" s="316" t="s">
        <v>1295</v>
      </c>
      <c r="AT485" s="106" t="s">
        <v>1296</v>
      </c>
      <c r="AU485" s="106" t="s">
        <v>39</v>
      </c>
      <c r="AV485" s="408" t="s">
        <v>3</v>
      </c>
      <c r="AW485" s="344" t="s">
        <v>2565</v>
      </c>
      <c r="AX485" s="422">
        <v>21540</v>
      </c>
      <c r="AY485" s="245">
        <v>8</v>
      </c>
      <c r="AZ485" s="245" t="e">
        <v>#DIV/0!</v>
      </c>
      <c r="BA485" s="179"/>
      <c r="BB485" s="179" t="s">
        <v>2476</v>
      </c>
    </row>
    <row r="486" spans="1:54" ht="15">
      <c r="A486" s="316" t="s">
        <v>386</v>
      </c>
      <c r="B486" s="106" t="s">
        <v>205</v>
      </c>
      <c r="C486" s="106" t="s">
        <v>195</v>
      </c>
      <c r="D486" s="408" t="s">
        <v>3</v>
      </c>
      <c r="E486" s="14" t="s">
        <v>2563</v>
      </c>
      <c r="F486" s="422">
        <v>14618</v>
      </c>
      <c r="G486" s="245">
        <v>3</v>
      </c>
      <c r="H486" s="245" t="s">
        <v>2062</v>
      </c>
      <c r="I486" s="179" t="s">
        <v>2267</v>
      </c>
      <c r="J486" s="179" t="s">
        <v>2577</v>
      </c>
      <c r="K486" s="158">
        <v>486</v>
      </c>
      <c r="L486" s="1" t="b">
        <f t="shared" si="183"/>
        <v>1</v>
      </c>
      <c r="M486" s="1" t="b">
        <f t="shared" si="184"/>
        <v>1</v>
      </c>
      <c r="N486" s="1" t="b">
        <f t="shared" si="185"/>
        <v>1</v>
      </c>
      <c r="O486" s="1" t="b">
        <f t="shared" si="186"/>
        <v>1</v>
      </c>
      <c r="P486" s="1" t="b">
        <f t="shared" si="187"/>
        <v>1</v>
      </c>
      <c r="Q486" s="1" t="b">
        <f t="shared" si="188"/>
        <v>1</v>
      </c>
      <c r="R486" s="1" t="b">
        <f t="shared" si="189"/>
        <v>1</v>
      </c>
      <c r="S486" s="1" t="b">
        <f t="shared" si="190"/>
        <v>1</v>
      </c>
      <c r="T486" s="1" t="b">
        <f t="shared" si="191"/>
        <v>1</v>
      </c>
      <c r="U486" s="1" t="b">
        <f t="shared" si="192"/>
        <v>1</v>
      </c>
      <c r="W486" s="316" t="s">
        <v>386</v>
      </c>
      <c r="X486" s="106" t="s">
        <v>205</v>
      </c>
      <c r="Y486" s="106" t="s">
        <v>195</v>
      </c>
      <c r="Z486" s="408" t="s">
        <v>3</v>
      </c>
      <c r="AA486" s="14" t="s">
        <v>2563</v>
      </c>
      <c r="AB486" s="422">
        <v>14618</v>
      </c>
      <c r="AC486" s="245">
        <v>3</v>
      </c>
      <c r="AD486" s="245" t="s">
        <v>2062</v>
      </c>
      <c r="AE486" s="179" t="s">
        <v>2267</v>
      </c>
      <c r="AF486" s="179" t="s">
        <v>2577</v>
      </c>
      <c r="AH486" s="159" t="b">
        <f t="shared" si="193"/>
        <v>1</v>
      </c>
      <c r="AI486" s="1" t="b">
        <f t="shared" si="194"/>
        <v>1</v>
      </c>
      <c r="AJ486" s="1" t="b">
        <f t="shared" si="195"/>
        <v>1</v>
      </c>
      <c r="AK486" s="1" t="b">
        <f t="shared" si="196"/>
        <v>1</v>
      </c>
      <c r="AL486" s="1" t="b">
        <f t="shared" si="197"/>
        <v>1</v>
      </c>
      <c r="AM486" s="1" t="b">
        <f t="shared" si="198"/>
        <v>1</v>
      </c>
      <c r="AN486" s="1" t="b">
        <f t="shared" si="199"/>
        <v>1</v>
      </c>
      <c r="AO486" s="1" t="b">
        <f t="shared" si="200"/>
        <v>1</v>
      </c>
      <c r="AP486" s="1" t="b">
        <f t="shared" si="201"/>
        <v>1</v>
      </c>
      <c r="AQ486" s="1" t="b">
        <f t="shared" si="202"/>
        <v>1</v>
      </c>
      <c r="AS486" s="316" t="s">
        <v>386</v>
      </c>
      <c r="AT486" s="106" t="s">
        <v>205</v>
      </c>
      <c r="AU486" s="106" t="s">
        <v>195</v>
      </c>
      <c r="AV486" s="408" t="s">
        <v>3</v>
      </c>
      <c r="AW486" s="14" t="s">
        <v>2563</v>
      </c>
      <c r="AX486" s="422">
        <v>14618</v>
      </c>
      <c r="AY486" s="245">
        <v>3</v>
      </c>
      <c r="AZ486" s="245" t="s">
        <v>2062</v>
      </c>
      <c r="BA486" s="179" t="s">
        <v>2267</v>
      </c>
      <c r="BB486" s="179" t="s">
        <v>2577</v>
      </c>
    </row>
    <row r="487" spans="1:54" ht="15">
      <c r="A487" s="449" t="s">
        <v>8</v>
      </c>
      <c r="B487" s="182" t="s">
        <v>6</v>
      </c>
      <c r="C487" s="182" t="s">
        <v>9</v>
      </c>
      <c r="D487" s="408" t="s">
        <v>10</v>
      </c>
      <c r="E487" s="14" t="s">
        <v>2567</v>
      </c>
      <c r="F487" s="422">
        <v>13235</v>
      </c>
      <c r="G487" s="245">
        <v>3</v>
      </c>
      <c r="H487" s="245" t="e">
        <v>#DIV/0!</v>
      </c>
      <c r="I487" s="179" t="s">
        <v>11</v>
      </c>
      <c r="J487" s="179" t="s">
        <v>2577</v>
      </c>
      <c r="K487" s="158">
        <v>487</v>
      </c>
      <c r="L487" s="1" t="b">
        <f t="shared" si="183"/>
        <v>1</v>
      </c>
      <c r="M487" s="1" t="b">
        <f t="shared" si="184"/>
        <v>1</v>
      </c>
      <c r="N487" s="1" t="b">
        <f t="shared" si="185"/>
        <v>1</v>
      </c>
      <c r="O487" s="1" t="b">
        <f t="shared" si="186"/>
        <v>1</v>
      </c>
      <c r="P487" s="1" t="b">
        <f t="shared" si="187"/>
        <v>1</v>
      </c>
      <c r="Q487" s="1" t="b">
        <f t="shared" si="188"/>
        <v>1</v>
      </c>
      <c r="R487" s="1" t="b">
        <f t="shared" si="189"/>
        <v>1</v>
      </c>
      <c r="S487" s="1" t="e">
        <f t="shared" si="190"/>
        <v>#DIV/0!</v>
      </c>
      <c r="T487" s="1" t="b">
        <f t="shared" si="191"/>
        <v>1</v>
      </c>
      <c r="U487" s="1" t="b">
        <f t="shared" si="192"/>
        <v>1</v>
      </c>
      <c r="W487" s="449" t="s">
        <v>8</v>
      </c>
      <c r="X487" s="182" t="s">
        <v>6</v>
      </c>
      <c r="Y487" s="182" t="s">
        <v>9</v>
      </c>
      <c r="Z487" s="408" t="s">
        <v>10</v>
      </c>
      <c r="AA487" s="14" t="s">
        <v>2567</v>
      </c>
      <c r="AB487" s="422">
        <v>13235</v>
      </c>
      <c r="AC487" s="245">
        <v>3</v>
      </c>
      <c r="AD487" s="245" t="e">
        <v>#DIV/0!</v>
      </c>
      <c r="AE487" s="179" t="s">
        <v>11</v>
      </c>
      <c r="AF487" s="179" t="s">
        <v>2577</v>
      </c>
      <c r="AH487" s="159" t="b">
        <f t="shared" si="193"/>
        <v>1</v>
      </c>
      <c r="AI487" s="1" t="b">
        <f t="shared" si="194"/>
        <v>1</v>
      </c>
      <c r="AJ487" s="1" t="b">
        <f t="shared" si="195"/>
        <v>1</v>
      </c>
      <c r="AK487" s="1" t="b">
        <f t="shared" si="196"/>
        <v>1</v>
      </c>
      <c r="AL487" s="1" t="b">
        <f t="shared" si="197"/>
        <v>1</v>
      </c>
      <c r="AM487" s="1" t="b">
        <f t="shared" si="198"/>
        <v>1</v>
      </c>
      <c r="AN487" s="1" t="b">
        <f t="shared" si="199"/>
        <v>1</v>
      </c>
      <c r="AO487" s="1" t="e">
        <f t="shared" si="200"/>
        <v>#DIV/0!</v>
      </c>
      <c r="AP487" s="1" t="b">
        <f t="shared" si="201"/>
        <v>1</v>
      </c>
      <c r="AQ487" s="1" t="b">
        <f t="shared" si="202"/>
        <v>1</v>
      </c>
      <c r="AS487" s="449" t="s">
        <v>8</v>
      </c>
      <c r="AT487" s="182" t="s">
        <v>6</v>
      </c>
      <c r="AU487" s="182" t="s">
        <v>9</v>
      </c>
      <c r="AV487" s="408" t="s">
        <v>10</v>
      </c>
      <c r="AW487" s="14" t="s">
        <v>2567</v>
      </c>
      <c r="AX487" s="422">
        <v>13235</v>
      </c>
      <c r="AY487" s="245">
        <v>3</v>
      </c>
      <c r="AZ487" s="245" t="e">
        <v>#DIV/0!</v>
      </c>
      <c r="BA487" s="179" t="s">
        <v>11</v>
      </c>
      <c r="BB487" s="179" t="s">
        <v>2577</v>
      </c>
    </row>
    <row r="488" spans="1:54" ht="15.75">
      <c r="A488" s="316" t="s">
        <v>1297</v>
      </c>
      <c r="B488" s="106" t="s">
        <v>1298</v>
      </c>
      <c r="C488" s="106" t="s">
        <v>1299</v>
      </c>
      <c r="D488" s="408" t="s">
        <v>3</v>
      </c>
      <c r="E488" s="344" t="s">
        <v>2568</v>
      </c>
      <c r="F488" s="422">
        <v>17147</v>
      </c>
      <c r="G488" s="245">
        <v>3</v>
      </c>
      <c r="H488" s="245" t="e">
        <v>#DIV/0!</v>
      </c>
      <c r="I488" s="179"/>
      <c r="J488" s="179" t="s">
        <v>2525</v>
      </c>
      <c r="K488" s="158">
        <v>488</v>
      </c>
      <c r="L488" s="1" t="b">
        <f t="shared" si="183"/>
        <v>1</v>
      </c>
      <c r="M488" s="1" t="b">
        <f t="shared" si="184"/>
        <v>1</v>
      </c>
      <c r="N488" s="1" t="b">
        <f t="shared" si="185"/>
        <v>1</v>
      </c>
      <c r="O488" s="1" t="b">
        <f t="shared" si="186"/>
        <v>1</v>
      </c>
      <c r="P488" s="1" t="b">
        <f t="shared" si="187"/>
        <v>1</v>
      </c>
      <c r="Q488" s="1" t="b">
        <f t="shared" si="188"/>
        <v>1</v>
      </c>
      <c r="R488" s="1" t="b">
        <f t="shared" si="189"/>
        <v>1</v>
      </c>
      <c r="S488" s="1" t="e">
        <f t="shared" si="190"/>
        <v>#DIV/0!</v>
      </c>
      <c r="T488" s="1" t="b">
        <f t="shared" si="191"/>
        <v>1</v>
      </c>
      <c r="U488" s="1" t="b">
        <f t="shared" si="192"/>
        <v>1</v>
      </c>
      <c r="W488" s="316" t="s">
        <v>1297</v>
      </c>
      <c r="X488" s="106" t="s">
        <v>1298</v>
      </c>
      <c r="Y488" s="106" t="s">
        <v>1299</v>
      </c>
      <c r="Z488" s="408" t="s">
        <v>3</v>
      </c>
      <c r="AA488" s="344" t="s">
        <v>2568</v>
      </c>
      <c r="AB488" s="422">
        <v>17147</v>
      </c>
      <c r="AC488" s="245">
        <v>3</v>
      </c>
      <c r="AD488" s="245" t="e">
        <v>#DIV/0!</v>
      </c>
      <c r="AE488" s="179"/>
      <c r="AF488" s="179" t="s">
        <v>2525</v>
      </c>
      <c r="AH488" s="159" t="b">
        <f t="shared" si="193"/>
        <v>1</v>
      </c>
      <c r="AI488" s="1" t="b">
        <f t="shared" si="194"/>
        <v>1</v>
      </c>
      <c r="AJ488" s="1" t="b">
        <f t="shared" si="195"/>
        <v>1</v>
      </c>
      <c r="AK488" s="1" t="b">
        <f t="shared" si="196"/>
        <v>1</v>
      </c>
      <c r="AL488" s="1" t="b">
        <f t="shared" si="197"/>
        <v>1</v>
      </c>
      <c r="AM488" s="1" t="b">
        <f t="shared" si="198"/>
        <v>1</v>
      </c>
      <c r="AN488" s="1" t="b">
        <f t="shared" si="199"/>
        <v>1</v>
      </c>
      <c r="AO488" s="1" t="e">
        <f t="shared" si="200"/>
        <v>#DIV/0!</v>
      </c>
      <c r="AP488" s="1" t="b">
        <f t="shared" si="201"/>
        <v>1</v>
      </c>
      <c r="AQ488" s="1" t="b">
        <f t="shared" si="202"/>
        <v>1</v>
      </c>
      <c r="AS488" s="316" t="s">
        <v>1297</v>
      </c>
      <c r="AT488" s="106" t="s">
        <v>1298</v>
      </c>
      <c r="AU488" s="106" t="s">
        <v>1299</v>
      </c>
      <c r="AV488" s="408" t="s">
        <v>3</v>
      </c>
      <c r="AW488" s="344" t="s">
        <v>2568</v>
      </c>
      <c r="AX488" s="422">
        <v>17147</v>
      </c>
      <c r="AY488" s="245">
        <v>3</v>
      </c>
      <c r="AZ488" s="245" t="e">
        <v>#DIV/0!</v>
      </c>
      <c r="BA488" s="179"/>
      <c r="BB488" s="179" t="s">
        <v>2525</v>
      </c>
    </row>
    <row r="489" spans="1:54" ht="15.75">
      <c r="A489" s="316" t="s">
        <v>1300</v>
      </c>
      <c r="B489" s="106" t="s">
        <v>1296</v>
      </c>
      <c r="C489" s="105" t="s">
        <v>880</v>
      </c>
      <c r="D489" s="409" t="s">
        <v>10</v>
      </c>
      <c r="E489" s="344" t="s">
        <v>2565</v>
      </c>
      <c r="F489" s="422">
        <v>20385</v>
      </c>
      <c r="G489" s="245">
        <v>3</v>
      </c>
      <c r="H489" s="245" t="e">
        <v>#DIV/0!</v>
      </c>
      <c r="I489" s="179"/>
      <c r="J489" s="179" t="s">
        <v>2476</v>
      </c>
      <c r="K489" s="158">
        <v>489</v>
      </c>
      <c r="L489" s="1" t="b">
        <f t="shared" si="183"/>
        <v>1</v>
      </c>
      <c r="M489" s="1" t="b">
        <f t="shared" si="184"/>
        <v>1</v>
      </c>
      <c r="N489" s="1" t="b">
        <f t="shared" si="185"/>
        <v>1</v>
      </c>
      <c r="O489" s="1" t="b">
        <f t="shared" si="186"/>
        <v>1</v>
      </c>
      <c r="P489" s="1" t="b">
        <f t="shared" si="187"/>
        <v>1</v>
      </c>
      <c r="Q489" s="1" t="b">
        <f t="shared" si="188"/>
        <v>1</v>
      </c>
      <c r="R489" s="1" t="b">
        <f t="shared" si="189"/>
        <v>1</v>
      </c>
      <c r="S489" s="1" t="e">
        <f t="shared" si="190"/>
        <v>#DIV/0!</v>
      </c>
      <c r="T489" s="1" t="b">
        <f t="shared" si="191"/>
        <v>1</v>
      </c>
      <c r="U489" s="1" t="b">
        <f t="shared" si="192"/>
        <v>1</v>
      </c>
      <c r="W489" s="316" t="s">
        <v>1300</v>
      </c>
      <c r="X489" s="106" t="s">
        <v>1296</v>
      </c>
      <c r="Y489" s="105" t="s">
        <v>880</v>
      </c>
      <c r="Z489" s="409" t="s">
        <v>10</v>
      </c>
      <c r="AA489" s="344" t="s">
        <v>2565</v>
      </c>
      <c r="AB489" s="422">
        <v>20385</v>
      </c>
      <c r="AC489" s="245">
        <v>3</v>
      </c>
      <c r="AD489" s="245" t="e">
        <v>#DIV/0!</v>
      </c>
      <c r="AE489" s="179"/>
      <c r="AF489" s="179" t="s">
        <v>2476</v>
      </c>
      <c r="AH489" s="159" t="b">
        <f t="shared" si="193"/>
        <v>1</v>
      </c>
      <c r="AI489" s="1" t="b">
        <f t="shared" si="194"/>
        <v>1</v>
      </c>
      <c r="AJ489" s="1" t="b">
        <f t="shared" si="195"/>
        <v>1</v>
      </c>
      <c r="AK489" s="1" t="b">
        <f t="shared" si="196"/>
        <v>1</v>
      </c>
      <c r="AL489" s="1" t="b">
        <f t="shared" si="197"/>
        <v>1</v>
      </c>
      <c r="AM489" s="1" t="b">
        <f t="shared" si="198"/>
        <v>1</v>
      </c>
      <c r="AN489" s="1" t="b">
        <f t="shared" si="199"/>
        <v>1</v>
      </c>
      <c r="AO489" s="1" t="e">
        <f t="shared" si="200"/>
        <v>#DIV/0!</v>
      </c>
      <c r="AP489" s="1" t="b">
        <f t="shared" si="201"/>
        <v>1</v>
      </c>
      <c r="AQ489" s="1" t="b">
        <f t="shared" si="202"/>
        <v>1</v>
      </c>
      <c r="AS489" s="316" t="s">
        <v>1300</v>
      </c>
      <c r="AT489" s="106" t="s">
        <v>1296</v>
      </c>
      <c r="AU489" s="105" t="s">
        <v>880</v>
      </c>
      <c r="AV489" s="409" t="s">
        <v>10</v>
      </c>
      <c r="AW489" s="344" t="s">
        <v>2565</v>
      </c>
      <c r="AX489" s="422">
        <v>20385</v>
      </c>
      <c r="AY489" s="245">
        <v>3</v>
      </c>
      <c r="AZ489" s="245" t="e">
        <v>#DIV/0!</v>
      </c>
      <c r="BA489" s="179"/>
      <c r="BB489" s="179" t="s">
        <v>2476</v>
      </c>
    </row>
    <row r="490" spans="1:54" ht="15">
      <c r="A490" s="156" t="s">
        <v>12</v>
      </c>
      <c r="B490" s="354" t="s">
        <v>6</v>
      </c>
      <c r="C490" s="354" t="s">
        <v>13</v>
      </c>
      <c r="D490" s="409" t="s">
        <v>3</v>
      </c>
      <c r="E490" s="355" t="s">
        <v>2561</v>
      </c>
      <c r="F490" s="422">
        <v>11893</v>
      </c>
      <c r="G490" s="245">
        <v>9</v>
      </c>
      <c r="H490" s="245" t="s">
        <v>1858</v>
      </c>
      <c r="I490" s="179" t="s">
        <v>2677</v>
      </c>
      <c r="J490" s="179" t="s">
        <v>2577</v>
      </c>
      <c r="K490" s="158">
        <v>490</v>
      </c>
      <c r="L490" s="1" t="b">
        <f t="shared" si="183"/>
        <v>1</v>
      </c>
      <c r="M490" s="1" t="b">
        <f t="shared" si="184"/>
        <v>1</v>
      </c>
      <c r="N490" s="1" t="b">
        <f t="shared" si="185"/>
        <v>1</v>
      </c>
      <c r="O490" s="1" t="b">
        <f t="shared" si="186"/>
        <v>1</v>
      </c>
      <c r="P490" s="1" t="b">
        <f t="shared" si="187"/>
        <v>1</v>
      </c>
      <c r="Q490" s="1" t="b">
        <f t="shared" si="188"/>
        <v>1</v>
      </c>
      <c r="R490" s="1" t="b">
        <f t="shared" si="189"/>
        <v>1</v>
      </c>
      <c r="S490" s="1" t="b">
        <f t="shared" si="190"/>
        <v>1</v>
      </c>
      <c r="T490" s="1" t="b">
        <f t="shared" si="191"/>
        <v>1</v>
      </c>
      <c r="U490" s="1" t="b">
        <f t="shared" si="192"/>
        <v>1</v>
      </c>
      <c r="W490" s="156" t="s">
        <v>12</v>
      </c>
      <c r="X490" s="354" t="s">
        <v>6</v>
      </c>
      <c r="Y490" s="354" t="s">
        <v>13</v>
      </c>
      <c r="Z490" s="409" t="s">
        <v>3</v>
      </c>
      <c r="AA490" s="355" t="s">
        <v>2561</v>
      </c>
      <c r="AB490" s="422">
        <v>11893</v>
      </c>
      <c r="AC490" s="245">
        <v>9</v>
      </c>
      <c r="AD490" s="245" t="s">
        <v>1858</v>
      </c>
      <c r="AE490" s="179" t="s">
        <v>2677</v>
      </c>
      <c r="AF490" s="179" t="s">
        <v>2577</v>
      </c>
      <c r="AH490" s="159" t="b">
        <f t="shared" si="193"/>
        <v>1</v>
      </c>
      <c r="AI490" s="1" t="b">
        <f t="shared" si="194"/>
        <v>1</v>
      </c>
      <c r="AJ490" s="1" t="b">
        <f t="shared" si="195"/>
        <v>1</v>
      </c>
      <c r="AK490" s="1" t="b">
        <f t="shared" si="196"/>
        <v>1</v>
      </c>
      <c r="AL490" s="1" t="b">
        <f t="shared" si="197"/>
        <v>1</v>
      </c>
      <c r="AM490" s="1" t="b">
        <f t="shared" si="198"/>
        <v>1</v>
      </c>
      <c r="AN490" s="1" t="b">
        <f t="shared" si="199"/>
        <v>1</v>
      </c>
      <c r="AO490" s="1" t="b">
        <f t="shared" si="200"/>
        <v>1</v>
      </c>
      <c r="AP490" s="1" t="b">
        <f t="shared" si="201"/>
        <v>1</v>
      </c>
      <c r="AQ490" s="1" t="b">
        <f t="shared" si="202"/>
        <v>1</v>
      </c>
      <c r="AS490" s="156" t="s">
        <v>12</v>
      </c>
      <c r="AT490" s="354" t="s">
        <v>6</v>
      </c>
      <c r="AU490" s="354" t="s">
        <v>13</v>
      </c>
      <c r="AV490" s="409" t="s">
        <v>3</v>
      </c>
      <c r="AW490" s="355" t="s">
        <v>2561</v>
      </c>
      <c r="AX490" s="422">
        <v>11893</v>
      </c>
      <c r="AY490" s="245">
        <v>9</v>
      </c>
      <c r="AZ490" s="245" t="s">
        <v>1858</v>
      </c>
      <c r="BA490" s="179" t="s">
        <v>2677</v>
      </c>
      <c r="BB490" s="179" t="s">
        <v>2577</v>
      </c>
    </row>
    <row r="491" spans="1:54" ht="15">
      <c r="A491" s="156" t="s">
        <v>1301</v>
      </c>
      <c r="B491" s="111" t="s">
        <v>1738</v>
      </c>
      <c r="C491" s="111" t="s">
        <v>1302</v>
      </c>
      <c r="D491" s="408" t="s">
        <v>3</v>
      </c>
      <c r="E491" s="14" t="s">
        <v>2567</v>
      </c>
      <c r="F491" s="422">
        <v>13559</v>
      </c>
      <c r="G491" s="245">
        <v>9</v>
      </c>
      <c r="H491" s="245" t="e">
        <v>#DIV/0!</v>
      </c>
      <c r="I491" s="179"/>
      <c r="J491" s="179" t="s">
        <v>2577</v>
      </c>
      <c r="K491" s="158">
        <v>491</v>
      </c>
      <c r="L491" s="1" t="b">
        <f t="shared" si="183"/>
        <v>1</v>
      </c>
      <c r="M491" s="1" t="b">
        <f t="shared" si="184"/>
        <v>1</v>
      </c>
      <c r="N491" s="1" t="b">
        <f t="shared" si="185"/>
        <v>1</v>
      </c>
      <c r="O491" s="1" t="b">
        <f t="shared" si="186"/>
        <v>1</v>
      </c>
      <c r="P491" s="1" t="b">
        <f t="shared" si="187"/>
        <v>1</v>
      </c>
      <c r="Q491" s="1" t="b">
        <f t="shared" si="188"/>
        <v>1</v>
      </c>
      <c r="R491" s="1" t="b">
        <f t="shared" si="189"/>
        <v>1</v>
      </c>
      <c r="S491" s="1" t="e">
        <f t="shared" si="190"/>
        <v>#DIV/0!</v>
      </c>
      <c r="T491" s="1" t="b">
        <f t="shared" si="191"/>
        <v>1</v>
      </c>
      <c r="U491" s="1" t="b">
        <f t="shared" si="192"/>
        <v>1</v>
      </c>
      <c r="W491" s="156" t="s">
        <v>1301</v>
      </c>
      <c r="X491" s="111" t="s">
        <v>1738</v>
      </c>
      <c r="Y491" s="111" t="s">
        <v>1302</v>
      </c>
      <c r="Z491" s="408" t="s">
        <v>3</v>
      </c>
      <c r="AA491" s="14" t="s">
        <v>2567</v>
      </c>
      <c r="AB491" s="422">
        <v>13559</v>
      </c>
      <c r="AC491" s="245">
        <v>9</v>
      </c>
      <c r="AD491" s="245" t="e">
        <v>#DIV/0!</v>
      </c>
      <c r="AE491" s="179"/>
      <c r="AF491" s="179" t="s">
        <v>2577</v>
      </c>
      <c r="AH491" s="159" t="b">
        <f t="shared" si="193"/>
        <v>1</v>
      </c>
      <c r="AI491" s="1" t="b">
        <f t="shared" si="194"/>
        <v>1</v>
      </c>
      <c r="AJ491" s="1" t="b">
        <f t="shared" si="195"/>
        <v>1</v>
      </c>
      <c r="AK491" s="1" t="b">
        <f t="shared" si="196"/>
        <v>1</v>
      </c>
      <c r="AL491" s="1" t="b">
        <f t="shared" si="197"/>
        <v>1</v>
      </c>
      <c r="AM491" s="1" t="b">
        <f t="shared" si="198"/>
        <v>1</v>
      </c>
      <c r="AN491" s="1" t="b">
        <f t="shared" si="199"/>
        <v>1</v>
      </c>
      <c r="AO491" s="1" t="e">
        <f t="shared" si="200"/>
        <v>#DIV/0!</v>
      </c>
      <c r="AP491" s="1" t="b">
        <f t="shared" si="201"/>
        <v>1</v>
      </c>
      <c r="AQ491" s="1" t="b">
        <f t="shared" si="202"/>
        <v>1</v>
      </c>
      <c r="AS491" s="156" t="s">
        <v>1301</v>
      </c>
      <c r="AT491" s="111" t="s">
        <v>1738</v>
      </c>
      <c r="AU491" s="111" t="s">
        <v>1302</v>
      </c>
      <c r="AV491" s="408" t="s">
        <v>3</v>
      </c>
      <c r="AW491" s="14" t="s">
        <v>2567</v>
      </c>
      <c r="AX491" s="422">
        <v>13559</v>
      </c>
      <c r="AY491" s="245">
        <v>9</v>
      </c>
      <c r="AZ491" s="245" t="e">
        <v>#DIV/0!</v>
      </c>
      <c r="BA491" s="179"/>
      <c r="BB491" s="179" t="s">
        <v>2577</v>
      </c>
    </row>
    <row r="492" spans="1:54" ht="15">
      <c r="A492" s="156" t="s">
        <v>2335</v>
      </c>
      <c r="B492" s="179" t="s">
        <v>384</v>
      </c>
      <c r="C492" s="179" t="s">
        <v>387</v>
      </c>
      <c r="D492" s="424" t="s">
        <v>3</v>
      </c>
      <c r="E492" s="179" t="s">
        <v>2563</v>
      </c>
      <c r="F492" s="422">
        <v>11817</v>
      </c>
      <c r="G492" s="245">
        <v>12</v>
      </c>
      <c r="H492" s="245" t="s">
        <v>1859</v>
      </c>
      <c r="I492" s="179" t="s">
        <v>2336</v>
      </c>
      <c r="J492" s="179" t="s">
        <v>2577</v>
      </c>
      <c r="K492" s="158">
        <v>492</v>
      </c>
      <c r="L492" s="1" t="b">
        <f t="shared" si="183"/>
        <v>1</v>
      </c>
      <c r="M492" s="1" t="b">
        <f t="shared" si="184"/>
        <v>1</v>
      </c>
      <c r="N492" s="1" t="b">
        <f t="shared" si="185"/>
        <v>1</v>
      </c>
      <c r="O492" s="1" t="b">
        <f t="shared" si="186"/>
        <v>1</v>
      </c>
      <c r="P492" s="1" t="b">
        <f t="shared" si="187"/>
        <v>1</v>
      </c>
      <c r="Q492" s="1" t="b">
        <f t="shared" si="188"/>
        <v>1</v>
      </c>
      <c r="R492" s="1" t="b">
        <f t="shared" si="189"/>
        <v>1</v>
      </c>
      <c r="S492" s="1" t="b">
        <f t="shared" si="190"/>
        <v>1</v>
      </c>
      <c r="T492" s="1" t="b">
        <f t="shared" si="191"/>
        <v>1</v>
      </c>
      <c r="U492" s="1" t="b">
        <f t="shared" si="192"/>
        <v>1</v>
      </c>
      <c r="W492" s="156" t="s">
        <v>2335</v>
      </c>
      <c r="X492" s="179" t="s">
        <v>384</v>
      </c>
      <c r="Y492" s="179" t="s">
        <v>387</v>
      </c>
      <c r="Z492" s="424" t="s">
        <v>3</v>
      </c>
      <c r="AA492" s="179" t="s">
        <v>2563</v>
      </c>
      <c r="AB492" s="422">
        <v>11817</v>
      </c>
      <c r="AC492" s="245">
        <v>12</v>
      </c>
      <c r="AD492" s="245" t="s">
        <v>1859</v>
      </c>
      <c r="AE492" s="179" t="s">
        <v>2336</v>
      </c>
      <c r="AF492" s="179" t="s">
        <v>2577</v>
      </c>
      <c r="AH492" s="159" t="b">
        <f t="shared" si="193"/>
        <v>1</v>
      </c>
      <c r="AI492" s="1" t="b">
        <f t="shared" si="194"/>
        <v>1</v>
      </c>
      <c r="AJ492" s="1" t="b">
        <f t="shared" si="195"/>
        <v>1</v>
      </c>
      <c r="AK492" s="1" t="b">
        <f t="shared" si="196"/>
        <v>1</v>
      </c>
      <c r="AL492" s="1" t="b">
        <f t="shared" si="197"/>
        <v>1</v>
      </c>
      <c r="AM492" s="1" t="b">
        <f t="shared" si="198"/>
        <v>1</v>
      </c>
      <c r="AN492" s="1" t="b">
        <f t="shared" si="199"/>
        <v>1</v>
      </c>
      <c r="AO492" s="1" t="b">
        <f t="shared" si="200"/>
        <v>1</v>
      </c>
      <c r="AP492" s="1" t="b">
        <f t="shared" si="201"/>
        <v>1</v>
      </c>
      <c r="AQ492" s="1" t="b">
        <f t="shared" si="202"/>
        <v>1</v>
      </c>
      <c r="AS492" s="156" t="s">
        <v>2335</v>
      </c>
      <c r="AT492" s="179" t="s">
        <v>384</v>
      </c>
      <c r="AU492" s="179" t="s">
        <v>387</v>
      </c>
      <c r="AV492" s="424" t="s">
        <v>3</v>
      </c>
      <c r="AW492" s="179" t="s">
        <v>2563</v>
      </c>
      <c r="AX492" s="422">
        <v>11817</v>
      </c>
      <c r="AY492" s="245">
        <v>12</v>
      </c>
      <c r="AZ492" s="245" t="s">
        <v>1859</v>
      </c>
      <c r="BA492" s="179" t="s">
        <v>2336</v>
      </c>
      <c r="BB492" s="179" t="s">
        <v>2577</v>
      </c>
    </row>
    <row r="493" spans="1:54" ht="15">
      <c r="A493" s="156" t="s">
        <v>1303</v>
      </c>
      <c r="B493" s="354" t="s">
        <v>544</v>
      </c>
      <c r="C493" s="354" t="s">
        <v>1304</v>
      </c>
      <c r="D493" s="408" t="s">
        <v>3</v>
      </c>
      <c r="E493" s="14" t="s">
        <v>2566</v>
      </c>
      <c r="F493" s="422">
        <v>14719</v>
      </c>
      <c r="G493" s="245">
        <v>12</v>
      </c>
      <c r="H493" s="245" t="e">
        <v>#DIV/0!</v>
      </c>
      <c r="I493" s="179"/>
      <c r="J493" s="179" t="s">
        <v>2577</v>
      </c>
      <c r="K493" s="158">
        <v>493</v>
      </c>
      <c r="L493" s="1" t="b">
        <f t="shared" si="183"/>
        <v>1</v>
      </c>
      <c r="M493" s="1" t="b">
        <f t="shared" si="184"/>
        <v>1</v>
      </c>
      <c r="N493" s="1" t="b">
        <f t="shared" si="185"/>
        <v>1</v>
      </c>
      <c r="O493" s="1" t="b">
        <f t="shared" si="186"/>
        <v>1</v>
      </c>
      <c r="P493" s="1" t="b">
        <f t="shared" si="187"/>
        <v>1</v>
      </c>
      <c r="Q493" s="1" t="b">
        <f t="shared" si="188"/>
        <v>1</v>
      </c>
      <c r="R493" s="1" t="b">
        <f t="shared" si="189"/>
        <v>1</v>
      </c>
      <c r="S493" s="1" t="e">
        <f t="shared" si="190"/>
        <v>#DIV/0!</v>
      </c>
      <c r="T493" s="1" t="b">
        <f t="shared" si="191"/>
        <v>1</v>
      </c>
      <c r="U493" s="1" t="b">
        <f t="shared" si="192"/>
        <v>1</v>
      </c>
      <c r="W493" s="156" t="s">
        <v>1303</v>
      </c>
      <c r="X493" s="354" t="s">
        <v>544</v>
      </c>
      <c r="Y493" s="354" t="s">
        <v>1304</v>
      </c>
      <c r="Z493" s="408" t="s">
        <v>3</v>
      </c>
      <c r="AA493" s="14" t="s">
        <v>2566</v>
      </c>
      <c r="AB493" s="422">
        <v>14719</v>
      </c>
      <c r="AC493" s="245">
        <v>12</v>
      </c>
      <c r="AD493" s="245" t="e">
        <v>#DIV/0!</v>
      </c>
      <c r="AE493" s="179"/>
      <c r="AF493" s="179" t="s">
        <v>2577</v>
      </c>
      <c r="AH493" s="159" t="b">
        <f t="shared" si="193"/>
        <v>1</v>
      </c>
      <c r="AI493" s="1" t="b">
        <f t="shared" si="194"/>
        <v>1</v>
      </c>
      <c r="AJ493" s="1" t="b">
        <f t="shared" si="195"/>
        <v>1</v>
      </c>
      <c r="AK493" s="1" t="b">
        <f t="shared" si="196"/>
        <v>1</v>
      </c>
      <c r="AL493" s="1" t="b">
        <f t="shared" si="197"/>
        <v>1</v>
      </c>
      <c r="AM493" s="1" t="b">
        <f t="shared" si="198"/>
        <v>1</v>
      </c>
      <c r="AN493" s="1" t="b">
        <f t="shared" si="199"/>
        <v>1</v>
      </c>
      <c r="AO493" s="1" t="e">
        <f t="shared" si="200"/>
        <v>#DIV/0!</v>
      </c>
      <c r="AP493" s="1" t="b">
        <f t="shared" si="201"/>
        <v>1</v>
      </c>
      <c r="AQ493" s="1" t="b">
        <f t="shared" si="202"/>
        <v>1</v>
      </c>
      <c r="AS493" s="156" t="s">
        <v>1303</v>
      </c>
      <c r="AT493" s="354" t="s">
        <v>544</v>
      </c>
      <c r="AU493" s="354" t="s">
        <v>1304</v>
      </c>
      <c r="AV493" s="408" t="s">
        <v>3</v>
      </c>
      <c r="AW493" s="14" t="s">
        <v>2566</v>
      </c>
      <c r="AX493" s="422">
        <v>14719</v>
      </c>
      <c r="AY493" s="245">
        <v>12</v>
      </c>
      <c r="AZ493" s="245" t="e">
        <v>#DIV/0!</v>
      </c>
      <c r="BA493" s="179"/>
      <c r="BB493" s="179" t="s">
        <v>2577</v>
      </c>
    </row>
    <row r="494" spans="1:54" ht="15">
      <c r="A494" s="156" t="s">
        <v>1305</v>
      </c>
      <c r="B494" s="1" t="s">
        <v>1306</v>
      </c>
      <c r="C494" s="1" t="s">
        <v>1218</v>
      </c>
      <c r="D494" s="424" t="s">
        <v>3</v>
      </c>
      <c r="E494" s="179" t="s">
        <v>2565</v>
      </c>
      <c r="F494" s="422">
        <v>16510</v>
      </c>
      <c r="G494" s="245">
        <v>12</v>
      </c>
      <c r="H494" s="245" t="e">
        <v>#DIV/0!</v>
      </c>
      <c r="I494" s="179"/>
      <c r="J494" s="179" t="s">
        <v>2525</v>
      </c>
      <c r="K494" s="158">
        <v>494</v>
      </c>
      <c r="L494" s="1" t="b">
        <f t="shared" si="183"/>
        <v>1</v>
      </c>
      <c r="M494" s="1" t="b">
        <f t="shared" si="184"/>
        <v>1</v>
      </c>
      <c r="N494" s="1" t="b">
        <f t="shared" si="185"/>
        <v>1</v>
      </c>
      <c r="O494" s="1" t="b">
        <f t="shared" si="186"/>
        <v>1</v>
      </c>
      <c r="P494" s="1" t="b">
        <f t="shared" si="187"/>
        <v>1</v>
      </c>
      <c r="Q494" s="1" t="b">
        <f t="shared" si="188"/>
        <v>1</v>
      </c>
      <c r="R494" s="1" t="b">
        <f t="shared" si="189"/>
        <v>1</v>
      </c>
      <c r="S494" s="1" t="e">
        <f t="shared" si="190"/>
        <v>#DIV/0!</v>
      </c>
      <c r="T494" s="1" t="b">
        <f t="shared" si="191"/>
        <v>1</v>
      </c>
      <c r="U494" s="1" t="b">
        <f t="shared" si="192"/>
        <v>1</v>
      </c>
      <c r="W494" s="156" t="s">
        <v>1305</v>
      </c>
      <c r="X494" s="1" t="s">
        <v>1306</v>
      </c>
      <c r="Y494" s="1" t="s">
        <v>1218</v>
      </c>
      <c r="Z494" s="424" t="s">
        <v>3</v>
      </c>
      <c r="AA494" s="179" t="s">
        <v>2565</v>
      </c>
      <c r="AB494" s="422">
        <v>16510</v>
      </c>
      <c r="AC494" s="245">
        <v>12</v>
      </c>
      <c r="AD494" s="245" t="e">
        <v>#DIV/0!</v>
      </c>
      <c r="AE494" s="179"/>
      <c r="AF494" s="179" t="s">
        <v>2525</v>
      </c>
      <c r="AH494" s="159" t="b">
        <f t="shared" si="193"/>
        <v>1</v>
      </c>
      <c r="AI494" s="1" t="b">
        <f t="shared" si="194"/>
        <v>1</v>
      </c>
      <c r="AJ494" s="1" t="b">
        <f t="shared" si="195"/>
        <v>1</v>
      </c>
      <c r="AK494" s="1" t="b">
        <f t="shared" si="196"/>
        <v>1</v>
      </c>
      <c r="AL494" s="1" t="b">
        <f t="shared" si="197"/>
        <v>1</v>
      </c>
      <c r="AM494" s="1" t="b">
        <f t="shared" si="198"/>
        <v>1</v>
      </c>
      <c r="AN494" s="1" t="b">
        <f t="shared" si="199"/>
        <v>1</v>
      </c>
      <c r="AO494" s="1" t="e">
        <f t="shared" si="200"/>
        <v>#DIV/0!</v>
      </c>
      <c r="AP494" s="1" t="b">
        <f t="shared" si="201"/>
        <v>1</v>
      </c>
      <c r="AQ494" s="1" t="b">
        <f t="shared" si="202"/>
        <v>1</v>
      </c>
      <c r="AS494" s="156" t="s">
        <v>1305</v>
      </c>
      <c r="AT494" s="1" t="s">
        <v>1306</v>
      </c>
      <c r="AU494" s="1" t="s">
        <v>1218</v>
      </c>
      <c r="AV494" s="424" t="s">
        <v>3</v>
      </c>
      <c r="AW494" s="179" t="s">
        <v>2565</v>
      </c>
      <c r="AX494" s="422">
        <v>16510</v>
      </c>
      <c r="AY494" s="245">
        <v>12</v>
      </c>
      <c r="AZ494" s="245" t="e">
        <v>#DIV/0!</v>
      </c>
      <c r="BA494" s="179"/>
      <c r="BB494" s="179" t="s">
        <v>2525</v>
      </c>
    </row>
    <row r="495" spans="1:54" ht="15">
      <c r="A495" s="316" t="s">
        <v>1307</v>
      </c>
      <c r="B495" s="106" t="s">
        <v>1308</v>
      </c>
      <c r="C495" s="106" t="s">
        <v>1309</v>
      </c>
      <c r="D495" s="408" t="s">
        <v>3</v>
      </c>
      <c r="E495" s="14" t="s">
        <v>2565</v>
      </c>
      <c r="F495" s="422">
        <v>22874</v>
      </c>
      <c r="G495" s="245">
        <v>12</v>
      </c>
      <c r="H495" s="245" t="e">
        <v>#DIV/0!</v>
      </c>
      <c r="I495" s="179"/>
      <c r="J495" s="179" t="s">
        <v>2476</v>
      </c>
      <c r="K495" s="158">
        <v>495</v>
      </c>
      <c r="L495" s="1" t="b">
        <f t="shared" si="183"/>
        <v>1</v>
      </c>
      <c r="M495" s="1" t="b">
        <f t="shared" si="184"/>
        <v>1</v>
      </c>
      <c r="N495" s="1" t="b">
        <f t="shared" si="185"/>
        <v>1</v>
      </c>
      <c r="O495" s="1" t="b">
        <f t="shared" si="186"/>
        <v>1</v>
      </c>
      <c r="P495" s="1" t="b">
        <f t="shared" si="187"/>
        <v>1</v>
      </c>
      <c r="Q495" s="1" t="b">
        <f t="shared" si="188"/>
        <v>1</v>
      </c>
      <c r="R495" s="1" t="b">
        <f t="shared" si="189"/>
        <v>1</v>
      </c>
      <c r="S495" s="1" t="e">
        <f t="shared" si="190"/>
        <v>#DIV/0!</v>
      </c>
      <c r="T495" s="1" t="b">
        <f t="shared" si="191"/>
        <v>1</v>
      </c>
      <c r="U495" s="1" t="b">
        <f t="shared" si="192"/>
        <v>1</v>
      </c>
      <c r="W495" s="316" t="s">
        <v>1307</v>
      </c>
      <c r="X495" s="106" t="s">
        <v>1308</v>
      </c>
      <c r="Y495" s="106" t="s">
        <v>1309</v>
      </c>
      <c r="Z495" s="408" t="s">
        <v>3</v>
      </c>
      <c r="AA495" s="14" t="s">
        <v>2565</v>
      </c>
      <c r="AB495" s="422">
        <v>22874</v>
      </c>
      <c r="AC495" s="245">
        <v>12</v>
      </c>
      <c r="AD495" s="245" t="e">
        <v>#DIV/0!</v>
      </c>
      <c r="AE495" s="179"/>
      <c r="AF495" s="179" t="s">
        <v>2476</v>
      </c>
      <c r="AH495" s="159" t="b">
        <f t="shared" si="193"/>
        <v>1</v>
      </c>
      <c r="AI495" s="1" t="b">
        <f t="shared" si="194"/>
        <v>1</v>
      </c>
      <c r="AJ495" s="1" t="b">
        <f t="shared" si="195"/>
        <v>1</v>
      </c>
      <c r="AK495" s="1" t="b">
        <f t="shared" si="196"/>
        <v>1</v>
      </c>
      <c r="AL495" s="1" t="b">
        <f t="shared" si="197"/>
        <v>1</v>
      </c>
      <c r="AM495" s="1" t="b">
        <f t="shared" si="198"/>
        <v>1</v>
      </c>
      <c r="AN495" s="1" t="b">
        <f t="shared" si="199"/>
        <v>1</v>
      </c>
      <c r="AO495" s="1" t="e">
        <f t="shared" si="200"/>
        <v>#DIV/0!</v>
      </c>
      <c r="AP495" s="1" t="b">
        <f t="shared" si="201"/>
        <v>1</v>
      </c>
      <c r="AQ495" s="1" t="b">
        <f t="shared" si="202"/>
        <v>1</v>
      </c>
      <c r="AS495" s="316" t="s">
        <v>1307</v>
      </c>
      <c r="AT495" s="106" t="s">
        <v>1308</v>
      </c>
      <c r="AU495" s="106" t="s">
        <v>1309</v>
      </c>
      <c r="AV495" s="408" t="s">
        <v>3</v>
      </c>
      <c r="AW495" s="14" t="s">
        <v>2565</v>
      </c>
      <c r="AX495" s="422">
        <v>22874</v>
      </c>
      <c r="AY495" s="245">
        <v>12</v>
      </c>
      <c r="AZ495" s="245" t="e">
        <v>#DIV/0!</v>
      </c>
      <c r="BA495" s="179"/>
      <c r="BB495" s="179" t="s">
        <v>2476</v>
      </c>
    </row>
    <row r="496" spans="1:54" ht="15">
      <c r="A496" s="156" t="s">
        <v>14</v>
      </c>
      <c r="B496" s="179" t="s">
        <v>15</v>
      </c>
      <c r="C496" s="179" t="s">
        <v>16</v>
      </c>
      <c r="D496" s="409" t="s">
        <v>3</v>
      </c>
      <c r="E496" s="351" t="s">
        <v>2561</v>
      </c>
      <c r="F496" s="422">
        <v>14824</v>
      </c>
      <c r="G496" s="245">
        <v>13</v>
      </c>
      <c r="H496" s="245" t="s">
        <v>1859</v>
      </c>
      <c r="I496" s="179" t="s">
        <v>2459</v>
      </c>
      <c r="J496" s="179" t="s">
        <v>2577</v>
      </c>
      <c r="K496" s="158">
        <v>496</v>
      </c>
      <c r="L496" s="1" t="b">
        <f t="shared" si="183"/>
        <v>1</v>
      </c>
      <c r="M496" s="1" t="b">
        <f t="shared" si="184"/>
        <v>1</v>
      </c>
      <c r="N496" s="1" t="b">
        <f t="shared" si="185"/>
        <v>1</v>
      </c>
      <c r="O496" s="1" t="b">
        <f t="shared" si="186"/>
        <v>1</v>
      </c>
      <c r="P496" s="1" t="b">
        <f t="shared" si="187"/>
        <v>1</v>
      </c>
      <c r="Q496" s="1" t="b">
        <f t="shared" si="188"/>
        <v>1</v>
      </c>
      <c r="R496" s="1" t="b">
        <f t="shared" si="189"/>
        <v>1</v>
      </c>
      <c r="S496" s="1" t="b">
        <f t="shared" si="190"/>
        <v>1</v>
      </c>
      <c r="T496" s="1" t="b">
        <f t="shared" si="191"/>
        <v>1</v>
      </c>
      <c r="U496" s="1" t="b">
        <f t="shared" si="192"/>
        <v>1</v>
      </c>
      <c r="W496" s="156" t="s">
        <v>14</v>
      </c>
      <c r="X496" s="179" t="s">
        <v>15</v>
      </c>
      <c r="Y496" s="179" t="s">
        <v>16</v>
      </c>
      <c r="Z496" s="409" t="s">
        <v>3</v>
      </c>
      <c r="AA496" s="351" t="s">
        <v>2561</v>
      </c>
      <c r="AB496" s="422">
        <v>14824</v>
      </c>
      <c r="AC496" s="245">
        <v>13</v>
      </c>
      <c r="AD496" s="245" t="s">
        <v>1859</v>
      </c>
      <c r="AE496" s="179" t="s">
        <v>2459</v>
      </c>
      <c r="AF496" s="179" t="s">
        <v>2577</v>
      </c>
      <c r="AH496" s="159" t="b">
        <f t="shared" si="193"/>
        <v>1</v>
      </c>
      <c r="AI496" s="1" t="b">
        <f t="shared" si="194"/>
        <v>1</v>
      </c>
      <c r="AJ496" s="1" t="b">
        <f t="shared" si="195"/>
        <v>1</v>
      </c>
      <c r="AK496" s="1" t="b">
        <f t="shared" si="196"/>
        <v>1</v>
      </c>
      <c r="AL496" s="1" t="b">
        <f t="shared" si="197"/>
        <v>1</v>
      </c>
      <c r="AM496" s="1" t="b">
        <f t="shared" si="198"/>
        <v>1</v>
      </c>
      <c r="AN496" s="1" t="b">
        <f t="shared" si="199"/>
        <v>1</v>
      </c>
      <c r="AO496" s="1" t="b">
        <f t="shared" si="200"/>
        <v>1</v>
      </c>
      <c r="AP496" s="1" t="b">
        <f t="shared" si="201"/>
        <v>1</v>
      </c>
      <c r="AQ496" s="1" t="b">
        <f t="shared" si="202"/>
        <v>1</v>
      </c>
      <c r="AS496" s="156" t="s">
        <v>14</v>
      </c>
      <c r="AT496" s="179" t="s">
        <v>15</v>
      </c>
      <c r="AU496" s="179" t="s">
        <v>16</v>
      </c>
      <c r="AV496" s="409" t="s">
        <v>3</v>
      </c>
      <c r="AW496" s="351" t="s">
        <v>2561</v>
      </c>
      <c r="AX496" s="422">
        <v>14824</v>
      </c>
      <c r="AY496" s="245">
        <v>13</v>
      </c>
      <c r="AZ496" s="245" t="s">
        <v>1859</v>
      </c>
      <c r="BA496" s="179" t="s">
        <v>2459</v>
      </c>
      <c r="BB496" s="179" t="s">
        <v>2577</v>
      </c>
    </row>
    <row r="497" spans="1:54" ht="15">
      <c r="A497" s="316" t="s">
        <v>651</v>
      </c>
      <c r="B497" s="106" t="s">
        <v>652</v>
      </c>
      <c r="C497" s="182" t="s">
        <v>653</v>
      </c>
      <c r="D497" s="408" t="s">
        <v>3</v>
      </c>
      <c r="E497" s="14" t="s">
        <v>2487</v>
      </c>
      <c r="F497" s="422">
        <v>21030</v>
      </c>
      <c r="G497" s="245">
        <v>13</v>
      </c>
      <c r="H497" s="245" t="e">
        <v>#DIV/0!</v>
      </c>
      <c r="I497" s="179" t="s">
        <v>2016</v>
      </c>
      <c r="J497" s="179" t="s">
        <v>2476</v>
      </c>
      <c r="K497" s="158">
        <v>497</v>
      </c>
      <c r="L497" s="1" t="b">
        <f t="shared" si="183"/>
        <v>1</v>
      </c>
      <c r="M497" s="1" t="b">
        <f t="shared" si="184"/>
        <v>1</v>
      </c>
      <c r="N497" s="1" t="b">
        <f t="shared" si="185"/>
        <v>1</v>
      </c>
      <c r="O497" s="1" t="b">
        <f t="shared" si="186"/>
        <v>1</v>
      </c>
      <c r="P497" s="1" t="b">
        <f t="shared" si="187"/>
        <v>1</v>
      </c>
      <c r="Q497" s="1" t="b">
        <f t="shared" si="188"/>
        <v>1</v>
      </c>
      <c r="R497" s="1" t="b">
        <f t="shared" si="189"/>
        <v>1</v>
      </c>
      <c r="S497" s="1" t="e">
        <f t="shared" si="190"/>
        <v>#DIV/0!</v>
      </c>
      <c r="T497" s="1" t="b">
        <f t="shared" si="191"/>
        <v>1</v>
      </c>
      <c r="U497" s="1" t="b">
        <f t="shared" si="192"/>
        <v>1</v>
      </c>
      <c r="W497" s="316" t="s">
        <v>651</v>
      </c>
      <c r="X497" s="106" t="s">
        <v>652</v>
      </c>
      <c r="Y497" s="182" t="s">
        <v>653</v>
      </c>
      <c r="Z497" s="408" t="s">
        <v>3</v>
      </c>
      <c r="AA497" s="14" t="s">
        <v>2487</v>
      </c>
      <c r="AB497" s="422">
        <v>21030</v>
      </c>
      <c r="AC497" s="245">
        <v>13</v>
      </c>
      <c r="AD497" s="245" t="e">
        <v>#DIV/0!</v>
      </c>
      <c r="AE497" s="179" t="s">
        <v>2016</v>
      </c>
      <c r="AF497" s="179" t="s">
        <v>2476</v>
      </c>
      <c r="AH497" s="159" t="b">
        <f t="shared" si="193"/>
        <v>1</v>
      </c>
      <c r="AI497" s="1" t="b">
        <f t="shared" si="194"/>
        <v>1</v>
      </c>
      <c r="AJ497" s="1" t="b">
        <f t="shared" si="195"/>
        <v>1</v>
      </c>
      <c r="AK497" s="1" t="b">
        <f t="shared" si="196"/>
        <v>1</v>
      </c>
      <c r="AL497" s="1" t="b">
        <f t="shared" si="197"/>
        <v>1</v>
      </c>
      <c r="AM497" s="1" t="b">
        <f t="shared" si="198"/>
        <v>1</v>
      </c>
      <c r="AN497" s="1" t="b">
        <f t="shared" si="199"/>
        <v>1</v>
      </c>
      <c r="AO497" s="1" t="e">
        <f t="shared" si="200"/>
        <v>#DIV/0!</v>
      </c>
      <c r="AP497" s="1" t="b">
        <f t="shared" si="201"/>
        <v>1</v>
      </c>
      <c r="AQ497" s="1" t="b">
        <f t="shared" si="202"/>
        <v>1</v>
      </c>
      <c r="AS497" s="316" t="s">
        <v>651</v>
      </c>
      <c r="AT497" s="106" t="s">
        <v>652</v>
      </c>
      <c r="AU497" s="182" t="s">
        <v>653</v>
      </c>
      <c r="AV497" s="408" t="s">
        <v>3</v>
      </c>
      <c r="AW497" s="14" t="s">
        <v>2487</v>
      </c>
      <c r="AX497" s="422">
        <v>21030</v>
      </c>
      <c r="AY497" s="245">
        <v>13</v>
      </c>
      <c r="AZ497" s="245" t="e">
        <v>#DIV/0!</v>
      </c>
      <c r="BA497" s="179" t="s">
        <v>2016</v>
      </c>
      <c r="BB497" s="179" t="s">
        <v>2476</v>
      </c>
    </row>
    <row r="498" spans="1:54" ht="15">
      <c r="A498" s="342" t="s">
        <v>1310</v>
      </c>
      <c r="B498" s="111" t="s">
        <v>652</v>
      </c>
      <c r="C498" s="111" t="s">
        <v>1311</v>
      </c>
      <c r="D498" s="408" t="s">
        <v>3</v>
      </c>
      <c r="E498" s="14" t="s">
        <v>2565</v>
      </c>
      <c r="F498" s="422">
        <v>31373</v>
      </c>
      <c r="G498" s="245">
        <v>13</v>
      </c>
      <c r="H498" s="245" t="e">
        <v>#DIV/0!</v>
      </c>
      <c r="I498" s="179"/>
      <c r="J498" s="179" t="s">
        <v>2476</v>
      </c>
      <c r="K498" s="158">
        <v>498</v>
      </c>
      <c r="L498" s="1" t="b">
        <f t="shared" si="183"/>
        <v>1</v>
      </c>
      <c r="M498" s="1" t="b">
        <f t="shared" si="184"/>
        <v>1</v>
      </c>
      <c r="N498" s="1" t="b">
        <f t="shared" si="185"/>
        <v>1</v>
      </c>
      <c r="O498" s="1" t="b">
        <f t="shared" si="186"/>
        <v>1</v>
      </c>
      <c r="P498" s="1" t="b">
        <f t="shared" si="187"/>
        <v>1</v>
      </c>
      <c r="Q498" s="1" t="b">
        <f t="shared" si="188"/>
        <v>1</v>
      </c>
      <c r="R498" s="1" t="b">
        <f t="shared" si="189"/>
        <v>1</v>
      </c>
      <c r="S498" s="1" t="e">
        <f t="shared" si="190"/>
        <v>#DIV/0!</v>
      </c>
      <c r="T498" s="1" t="b">
        <f t="shared" si="191"/>
        <v>1</v>
      </c>
      <c r="U498" s="1" t="b">
        <f t="shared" si="192"/>
        <v>1</v>
      </c>
      <c r="W498" s="342" t="s">
        <v>1310</v>
      </c>
      <c r="X498" s="111" t="s">
        <v>652</v>
      </c>
      <c r="Y498" s="111" t="s">
        <v>1311</v>
      </c>
      <c r="Z498" s="408" t="s">
        <v>3</v>
      </c>
      <c r="AA498" s="14" t="s">
        <v>2565</v>
      </c>
      <c r="AB498" s="422">
        <v>31373</v>
      </c>
      <c r="AC498" s="245">
        <v>13</v>
      </c>
      <c r="AD498" s="245" t="e">
        <v>#DIV/0!</v>
      </c>
      <c r="AE498" s="179"/>
      <c r="AF498" s="179" t="s">
        <v>2476</v>
      </c>
      <c r="AH498" s="159" t="b">
        <f t="shared" si="193"/>
        <v>1</v>
      </c>
      <c r="AI498" s="1" t="b">
        <f t="shared" si="194"/>
        <v>1</v>
      </c>
      <c r="AJ498" s="1" t="b">
        <f t="shared" si="195"/>
        <v>1</v>
      </c>
      <c r="AK498" s="1" t="b">
        <f t="shared" si="196"/>
        <v>1</v>
      </c>
      <c r="AL498" s="1" t="b">
        <f t="shared" si="197"/>
        <v>1</v>
      </c>
      <c r="AM498" s="1" t="b">
        <f t="shared" si="198"/>
        <v>1</v>
      </c>
      <c r="AN498" s="1" t="b">
        <f t="shared" si="199"/>
        <v>1</v>
      </c>
      <c r="AO498" s="1" t="e">
        <f t="shared" si="200"/>
        <v>#DIV/0!</v>
      </c>
      <c r="AP498" s="1" t="b">
        <f t="shared" si="201"/>
        <v>1</v>
      </c>
      <c r="AQ498" s="1" t="b">
        <f t="shared" si="202"/>
        <v>1</v>
      </c>
      <c r="AS498" s="342" t="s">
        <v>1310</v>
      </c>
      <c r="AT498" s="111" t="s">
        <v>652</v>
      </c>
      <c r="AU498" s="111" t="s">
        <v>1311</v>
      </c>
      <c r="AV498" s="408" t="s">
        <v>3</v>
      </c>
      <c r="AW498" s="14" t="s">
        <v>2565</v>
      </c>
      <c r="AX498" s="422">
        <v>31373</v>
      </c>
      <c r="AY498" s="245">
        <v>13</v>
      </c>
      <c r="AZ498" s="245" t="e">
        <v>#DIV/0!</v>
      </c>
      <c r="BA498" s="179"/>
      <c r="BB498" s="179" t="s">
        <v>2476</v>
      </c>
    </row>
    <row r="499" spans="1:54" ht="15">
      <c r="A499" s="156" t="s">
        <v>654</v>
      </c>
      <c r="B499" s="179" t="s">
        <v>652</v>
      </c>
      <c r="C499" s="179" t="s">
        <v>655</v>
      </c>
      <c r="D499" s="424" t="s">
        <v>3</v>
      </c>
      <c r="E499" s="179" t="s">
        <v>2565</v>
      </c>
      <c r="F499" s="422">
        <v>32098</v>
      </c>
      <c r="G499" s="245">
        <v>13</v>
      </c>
      <c r="H499" s="245" t="e">
        <v>#DIV/0!</v>
      </c>
      <c r="I499" s="179" t="s">
        <v>11</v>
      </c>
      <c r="J499" s="179" t="s">
        <v>2476</v>
      </c>
      <c r="K499" s="158">
        <v>499</v>
      </c>
      <c r="L499" s="1" t="b">
        <f t="shared" si="183"/>
        <v>1</v>
      </c>
      <c r="M499" s="1" t="b">
        <f t="shared" si="184"/>
        <v>1</v>
      </c>
      <c r="N499" s="1" t="b">
        <f t="shared" si="185"/>
        <v>1</v>
      </c>
      <c r="O499" s="1" t="b">
        <f t="shared" si="186"/>
        <v>1</v>
      </c>
      <c r="P499" s="1" t="b">
        <f t="shared" si="187"/>
        <v>1</v>
      </c>
      <c r="Q499" s="1" t="b">
        <f t="shared" si="188"/>
        <v>1</v>
      </c>
      <c r="R499" s="1" t="b">
        <f t="shared" si="189"/>
        <v>1</v>
      </c>
      <c r="S499" s="1" t="e">
        <f t="shared" si="190"/>
        <v>#DIV/0!</v>
      </c>
      <c r="T499" s="1" t="b">
        <f t="shared" si="191"/>
        <v>1</v>
      </c>
      <c r="U499" s="1" t="b">
        <f t="shared" si="192"/>
        <v>1</v>
      </c>
      <c r="W499" s="156" t="s">
        <v>654</v>
      </c>
      <c r="X499" s="179" t="s">
        <v>652</v>
      </c>
      <c r="Y499" s="179" t="s">
        <v>655</v>
      </c>
      <c r="Z499" s="424" t="s">
        <v>3</v>
      </c>
      <c r="AA499" s="179" t="s">
        <v>2565</v>
      </c>
      <c r="AB499" s="422">
        <v>32098</v>
      </c>
      <c r="AC499" s="245">
        <v>13</v>
      </c>
      <c r="AD499" s="245" t="e">
        <v>#DIV/0!</v>
      </c>
      <c r="AE499" s="179" t="s">
        <v>11</v>
      </c>
      <c r="AF499" s="179" t="s">
        <v>2476</v>
      </c>
      <c r="AH499" s="159" t="b">
        <f t="shared" si="193"/>
        <v>1</v>
      </c>
      <c r="AI499" s="1" t="b">
        <f t="shared" si="194"/>
        <v>1</v>
      </c>
      <c r="AJ499" s="1" t="b">
        <f t="shared" si="195"/>
        <v>1</v>
      </c>
      <c r="AK499" s="1" t="b">
        <f t="shared" si="196"/>
        <v>1</v>
      </c>
      <c r="AL499" s="1" t="b">
        <f t="shared" si="197"/>
        <v>1</v>
      </c>
      <c r="AM499" s="1" t="b">
        <f t="shared" si="198"/>
        <v>1</v>
      </c>
      <c r="AN499" s="1" t="b">
        <f t="shared" si="199"/>
        <v>1</v>
      </c>
      <c r="AO499" s="1" t="e">
        <f t="shared" si="200"/>
        <v>#DIV/0!</v>
      </c>
      <c r="AP499" s="1" t="b">
        <f t="shared" si="201"/>
        <v>1</v>
      </c>
      <c r="AQ499" s="1" t="b">
        <f t="shared" si="202"/>
        <v>1</v>
      </c>
      <c r="AS499" s="156" t="s">
        <v>654</v>
      </c>
      <c r="AT499" s="179" t="s">
        <v>652</v>
      </c>
      <c r="AU499" s="179" t="s">
        <v>655</v>
      </c>
      <c r="AV499" s="424" t="s">
        <v>3</v>
      </c>
      <c r="AW499" s="179" t="s">
        <v>2565</v>
      </c>
      <c r="AX499" s="422">
        <v>32098</v>
      </c>
      <c r="AY499" s="245">
        <v>13</v>
      </c>
      <c r="AZ499" s="245" t="e">
        <v>#DIV/0!</v>
      </c>
      <c r="BA499" s="179" t="s">
        <v>11</v>
      </c>
      <c r="BB499" s="179" t="s">
        <v>2476</v>
      </c>
    </row>
    <row r="500" spans="1:54" ht="15">
      <c r="A500" s="316" t="s">
        <v>397</v>
      </c>
      <c r="B500" s="182" t="s">
        <v>398</v>
      </c>
      <c r="C500" s="106" t="s">
        <v>399</v>
      </c>
      <c r="D500" s="408" t="s">
        <v>3</v>
      </c>
      <c r="E500" s="14" t="s">
        <v>2563</v>
      </c>
      <c r="F500" s="422">
        <v>13789</v>
      </c>
      <c r="G500" s="245">
        <v>6</v>
      </c>
      <c r="H500" s="245" t="s">
        <v>1857</v>
      </c>
      <c r="I500" s="179" t="s">
        <v>2460</v>
      </c>
      <c r="J500" s="179" t="s">
        <v>2577</v>
      </c>
      <c r="K500" s="158">
        <v>500</v>
      </c>
      <c r="L500" s="1" t="b">
        <f t="shared" si="183"/>
        <v>1</v>
      </c>
      <c r="M500" s="1" t="b">
        <f t="shared" si="184"/>
        <v>1</v>
      </c>
      <c r="N500" s="1" t="b">
        <f t="shared" si="185"/>
        <v>1</v>
      </c>
      <c r="O500" s="1" t="b">
        <f t="shared" si="186"/>
        <v>1</v>
      </c>
      <c r="P500" s="1" t="b">
        <f t="shared" si="187"/>
        <v>1</v>
      </c>
      <c r="Q500" s="1" t="b">
        <f t="shared" si="188"/>
        <v>1</v>
      </c>
      <c r="R500" s="1" t="b">
        <f t="shared" si="189"/>
        <v>1</v>
      </c>
      <c r="S500" s="1" t="b">
        <f t="shared" si="190"/>
        <v>1</v>
      </c>
      <c r="T500" s="1" t="b">
        <f t="shared" si="191"/>
        <v>1</v>
      </c>
      <c r="U500" s="1" t="b">
        <f t="shared" si="192"/>
        <v>1</v>
      </c>
      <c r="W500" s="316" t="s">
        <v>397</v>
      </c>
      <c r="X500" s="182" t="s">
        <v>398</v>
      </c>
      <c r="Y500" s="106" t="s">
        <v>399</v>
      </c>
      <c r="Z500" s="408" t="s">
        <v>3</v>
      </c>
      <c r="AA500" s="14" t="s">
        <v>2563</v>
      </c>
      <c r="AB500" s="422">
        <v>13789</v>
      </c>
      <c r="AC500" s="245">
        <v>6</v>
      </c>
      <c r="AD500" s="245" t="s">
        <v>1857</v>
      </c>
      <c r="AE500" s="179" t="s">
        <v>2460</v>
      </c>
      <c r="AF500" s="179" t="s">
        <v>2577</v>
      </c>
      <c r="AH500" s="159" t="b">
        <f t="shared" si="193"/>
        <v>1</v>
      </c>
      <c r="AI500" s="1" t="b">
        <f t="shared" si="194"/>
        <v>1</v>
      </c>
      <c r="AJ500" s="1" t="b">
        <f t="shared" si="195"/>
        <v>1</v>
      </c>
      <c r="AK500" s="1" t="b">
        <f t="shared" si="196"/>
        <v>1</v>
      </c>
      <c r="AL500" s="1" t="b">
        <f t="shared" si="197"/>
        <v>1</v>
      </c>
      <c r="AM500" s="1" t="b">
        <f t="shared" si="198"/>
        <v>1</v>
      </c>
      <c r="AN500" s="1" t="b">
        <f t="shared" si="199"/>
        <v>1</v>
      </c>
      <c r="AO500" s="1" t="b">
        <f t="shared" si="200"/>
        <v>1</v>
      </c>
      <c r="AP500" s="1" t="b">
        <f t="shared" si="201"/>
        <v>1</v>
      </c>
      <c r="AQ500" s="1" t="b">
        <f t="shared" si="202"/>
        <v>1</v>
      </c>
      <c r="AS500" s="316" t="s">
        <v>397</v>
      </c>
      <c r="AT500" s="182" t="s">
        <v>398</v>
      </c>
      <c r="AU500" s="106" t="s">
        <v>399</v>
      </c>
      <c r="AV500" s="408" t="s">
        <v>3</v>
      </c>
      <c r="AW500" s="14" t="s">
        <v>2563</v>
      </c>
      <c r="AX500" s="422">
        <v>13789</v>
      </c>
      <c r="AY500" s="245">
        <v>6</v>
      </c>
      <c r="AZ500" s="245" t="s">
        <v>1857</v>
      </c>
      <c r="BA500" s="179" t="s">
        <v>2460</v>
      </c>
      <c r="BB500" s="179" t="s">
        <v>2577</v>
      </c>
    </row>
    <row r="501" spans="1:54" ht="15">
      <c r="A501" s="316" t="s">
        <v>656</v>
      </c>
      <c r="B501" s="106" t="s">
        <v>652</v>
      </c>
      <c r="C501" s="106" t="s">
        <v>657</v>
      </c>
      <c r="D501" s="408" t="s">
        <v>10</v>
      </c>
      <c r="E501" s="14" t="s">
        <v>2487</v>
      </c>
      <c r="F501" s="422">
        <v>22851</v>
      </c>
      <c r="G501" s="245">
        <v>6</v>
      </c>
      <c r="H501" s="245" t="e">
        <v>#DIV/0!</v>
      </c>
      <c r="I501" s="179" t="s">
        <v>2016</v>
      </c>
      <c r="J501" s="179" t="s">
        <v>2476</v>
      </c>
      <c r="K501" s="158">
        <v>501</v>
      </c>
      <c r="L501" s="1" t="b">
        <f t="shared" si="183"/>
        <v>1</v>
      </c>
      <c r="M501" s="1" t="b">
        <f t="shared" si="184"/>
        <v>1</v>
      </c>
      <c r="N501" s="1" t="b">
        <f t="shared" si="185"/>
        <v>1</v>
      </c>
      <c r="O501" s="1" t="b">
        <f t="shared" si="186"/>
        <v>1</v>
      </c>
      <c r="P501" s="1" t="b">
        <f t="shared" si="187"/>
        <v>1</v>
      </c>
      <c r="Q501" s="1" t="b">
        <f t="shared" si="188"/>
        <v>1</v>
      </c>
      <c r="R501" s="1" t="b">
        <f t="shared" si="189"/>
        <v>1</v>
      </c>
      <c r="S501" s="1" t="e">
        <f t="shared" si="190"/>
        <v>#DIV/0!</v>
      </c>
      <c r="T501" s="1" t="b">
        <f t="shared" si="191"/>
        <v>1</v>
      </c>
      <c r="U501" s="1" t="b">
        <f t="shared" si="192"/>
        <v>1</v>
      </c>
      <c r="W501" s="316" t="s">
        <v>656</v>
      </c>
      <c r="X501" s="106" t="s">
        <v>652</v>
      </c>
      <c r="Y501" s="106" t="s">
        <v>657</v>
      </c>
      <c r="Z501" s="408" t="s">
        <v>10</v>
      </c>
      <c r="AA501" s="14" t="s">
        <v>2487</v>
      </c>
      <c r="AB501" s="422">
        <v>22851</v>
      </c>
      <c r="AC501" s="245">
        <v>6</v>
      </c>
      <c r="AD501" s="245" t="e">
        <v>#DIV/0!</v>
      </c>
      <c r="AE501" s="179" t="s">
        <v>2016</v>
      </c>
      <c r="AF501" s="179" t="s">
        <v>2476</v>
      </c>
      <c r="AH501" s="159" t="b">
        <f t="shared" si="193"/>
        <v>1</v>
      </c>
      <c r="AI501" s="1" t="b">
        <f t="shared" si="194"/>
        <v>1</v>
      </c>
      <c r="AJ501" s="1" t="b">
        <f t="shared" si="195"/>
        <v>1</v>
      </c>
      <c r="AK501" s="1" t="b">
        <f t="shared" si="196"/>
        <v>1</v>
      </c>
      <c r="AL501" s="1" t="b">
        <f t="shared" si="197"/>
        <v>1</v>
      </c>
      <c r="AM501" s="1" t="b">
        <f t="shared" si="198"/>
        <v>1</v>
      </c>
      <c r="AN501" s="1" t="b">
        <f t="shared" si="199"/>
        <v>1</v>
      </c>
      <c r="AO501" s="1" t="e">
        <f t="shared" si="200"/>
        <v>#DIV/0!</v>
      </c>
      <c r="AP501" s="1" t="b">
        <f t="shared" si="201"/>
        <v>1</v>
      </c>
      <c r="AQ501" s="1" t="b">
        <f t="shared" si="202"/>
        <v>1</v>
      </c>
      <c r="AS501" s="316" t="s">
        <v>656</v>
      </c>
      <c r="AT501" s="106" t="s">
        <v>652</v>
      </c>
      <c r="AU501" s="106" t="s">
        <v>657</v>
      </c>
      <c r="AV501" s="408" t="s">
        <v>10</v>
      </c>
      <c r="AW501" s="14" t="s">
        <v>2487</v>
      </c>
      <c r="AX501" s="422">
        <v>22851</v>
      </c>
      <c r="AY501" s="245">
        <v>6</v>
      </c>
      <c r="AZ501" s="245" t="e">
        <v>#DIV/0!</v>
      </c>
      <c r="BA501" s="179" t="s">
        <v>2016</v>
      </c>
      <c r="BB501" s="179" t="s">
        <v>2476</v>
      </c>
    </row>
    <row r="502" spans="1:54" ht="15">
      <c r="A502" s="316" t="s">
        <v>1312</v>
      </c>
      <c r="B502" s="106" t="s">
        <v>187</v>
      </c>
      <c r="C502" s="106" t="s">
        <v>526</v>
      </c>
      <c r="D502" s="291" t="s">
        <v>10</v>
      </c>
      <c r="E502" s="14" t="s">
        <v>2566</v>
      </c>
      <c r="F502" s="422">
        <v>17084</v>
      </c>
      <c r="G502" s="245">
        <v>6</v>
      </c>
      <c r="H502" s="245" t="e">
        <v>#DIV/0!</v>
      </c>
      <c r="I502" s="179"/>
      <c r="J502" s="179" t="s">
        <v>2525</v>
      </c>
      <c r="K502" s="158">
        <v>502</v>
      </c>
      <c r="L502" s="1" t="b">
        <f t="shared" si="183"/>
        <v>1</v>
      </c>
      <c r="M502" s="1" t="b">
        <f t="shared" si="184"/>
        <v>1</v>
      </c>
      <c r="N502" s="1" t="b">
        <f t="shared" si="185"/>
        <v>1</v>
      </c>
      <c r="O502" s="1" t="b">
        <f t="shared" si="186"/>
        <v>1</v>
      </c>
      <c r="P502" s="1" t="b">
        <f t="shared" si="187"/>
        <v>1</v>
      </c>
      <c r="Q502" s="1" t="b">
        <f t="shared" si="188"/>
        <v>1</v>
      </c>
      <c r="R502" s="1" t="b">
        <f t="shared" si="189"/>
        <v>1</v>
      </c>
      <c r="S502" s="1" t="e">
        <f t="shared" si="190"/>
        <v>#DIV/0!</v>
      </c>
      <c r="T502" s="1" t="b">
        <f t="shared" si="191"/>
        <v>1</v>
      </c>
      <c r="U502" s="1" t="b">
        <f t="shared" si="192"/>
        <v>1</v>
      </c>
      <c r="W502" s="316" t="s">
        <v>1312</v>
      </c>
      <c r="X502" s="106" t="s">
        <v>187</v>
      </c>
      <c r="Y502" s="106" t="s">
        <v>526</v>
      </c>
      <c r="Z502" s="291" t="s">
        <v>10</v>
      </c>
      <c r="AA502" s="14" t="s">
        <v>2566</v>
      </c>
      <c r="AB502" s="422">
        <v>17084</v>
      </c>
      <c r="AC502" s="245">
        <v>6</v>
      </c>
      <c r="AD502" s="245" t="e">
        <v>#DIV/0!</v>
      </c>
      <c r="AE502" s="179"/>
      <c r="AF502" s="179" t="s">
        <v>2525</v>
      </c>
      <c r="AH502" s="159" t="b">
        <f t="shared" si="193"/>
        <v>1</v>
      </c>
      <c r="AI502" s="1" t="b">
        <f t="shared" si="194"/>
        <v>1</v>
      </c>
      <c r="AJ502" s="1" t="b">
        <f t="shared" si="195"/>
        <v>1</v>
      </c>
      <c r="AK502" s="1" t="b">
        <f t="shared" si="196"/>
        <v>1</v>
      </c>
      <c r="AL502" s="1" t="b">
        <f t="shared" si="197"/>
        <v>1</v>
      </c>
      <c r="AM502" s="1" t="b">
        <f t="shared" si="198"/>
        <v>1</v>
      </c>
      <c r="AN502" s="1" t="b">
        <f t="shared" si="199"/>
        <v>1</v>
      </c>
      <c r="AO502" s="1" t="e">
        <f t="shared" si="200"/>
        <v>#DIV/0!</v>
      </c>
      <c r="AP502" s="1" t="b">
        <f t="shared" si="201"/>
        <v>1</v>
      </c>
      <c r="AQ502" s="1" t="b">
        <f t="shared" si="202"/>
        <v>1</v>
      </c>
      <c r="AS502" s="316" t="s">
        <v>1312</v>
      </c>
      <c r="AT502" s="106" t="s">
        <v>187</v>
      </c>
      <c r="AU502" s="106" t="s">
        <v>526</v>
      </c>
      <c r="AV502" s="291" t="s">
        <v>10</v>
      </c>
      <c r="AW502" s="14" t="s">
        <v>2566</v>
      </c>
      <c r="AX502" s="422">
        <v>17084</v>
      </c>
      <c r="AY502" s="245">
        <v>6</v>
      </c>
      <c r="AZ502" s="245" t="e">
        <v>#DIV/0!</v>
      </c>
      <c r="BA502" s="179"/>
      <c r="BB502" s="179" t="s">
        <v>2525</v>
      </c>
    </row>
    <row r="503" spans="1:54" ht="15.75">
      <c r="A503" s="316" t="s">
        <v>2337</v>
      </c>
      <c r="B503" s="106" t="s">
        <v>384</v>
      </c>
      <c r="C503" s="106" t="s">
        <v>181</v>
      </c>
      <c r="D503" s="291" t="s">
        <v>10</v>
      </c>
      <c r="E503" s="344" t="s">
        <v>2563</v>
      </c>
      <c r="F503" s="422">
        <v>14645</v>
      </c>
      <c r="G503" s="245">
        <v>6</v>
      </c>
      <c r="H503" s="245" t="s">
        <v>1857</v>
      </c>
      <c r="I503" s="179" t="s">
        <v>2334</v>
      </c>
      <c r="J503" s="179" t="s">
        <v>2577</v>
      </c>
      <c r="K503" s="158">
        <v>503</v>
      </c>
      <c r="L503" s="1" t="b">
        <f t="shared" si="183"/>
        <v>1</v>
      </c>
      <c r="M503" s="1" t="b">
        <f t="shared" si="184"/>
        <v>1</v>
      </c>
      <c r="N503" s="1" t="b">
        <f t="shared" si="185"/>
        <v>1</v>
      </c>
      <c r="O503" s="1" t="b">
        <f t="shared" si="186"/>
        <v>1</v>
      </c>
      <c r="P503" s="1" t="b">
        <f t="shared" si="187"/>
        <v>1</v>
      </c>
      <c r="Q503" s="1" t="b">
        <f t="shared" si="188"/>
        <v>1</v>
      </c>
      <c r="R503" s="1" t="b">
        <f t="shared" si="189"/>
        <v>1</v>
      </c>
      <c r="S503" s="1" t="b">
        <f t="shared" si="190"/>
        <v>1</v>
      </c>
      <c r="T503" s="1" t="b">
        <f t="shared" si="191"/>
        <v>1</v>
      </c>
      <c r="U503" s="1" t="b">
        <f t="shared" si="192"/>
        <v>1</v>
      </c>
      <c r="W503" s="316" t="s">
        <v>2337</v>
      </c>
      <c r="X503" s="106" t="s">
        <v>384</v>
      </c>
      <c r="Y503" s="106" t="s">
        <v>181</v>
      </c>
      <c r="Z503" s="291" t="s">
        <v>10</v>
      </c>
      <c r="AA503" s="344" t="s">
        <v>2563</v>
      </c>
      <c r="AB503" s="422">
        <v>14645</v>
      </c>
      <c r="AC503" s="245">
        <v>6</v>
      </c>
      <c r="AD503" s="245" t="s">
        <v>1857</v>
      </c>
      <c r="AE503" s="179" t="s">
        <v>2334</v>
      </c>
      <c r="AF503" s="179" t="s">
        <v>2577</v>
      </c>
      <c r="AH503" s="159" t="b">
        <f t="shared" si="193"/>
        <v>1</v>
      </c>
      <c r="AI503" s="1" t="b">
        <f t="shared" si="194"/>
        <v>1</v>
      </c>
      <c r="AJ503" s="1" t="b">
        <f t="shared" si="195"/>
        <v>1</v>
      </c>
      <c r="AK503" s="1" t="b">
        <f t="shared" si="196"/>
        <v>1</v>
      </c>
      <c r="AL503" s="1" t="b">
        <f t="shared" si="197"/>
        <v>1</v>
      </c>
      <c r="AM503" s="1" t="b">
        <f t="shared" si="198"/>
        <v>1</v>
      </c>
      <c r="AN503" s="1" t="b">
        <f t="shared" si="199"/>
        <v>1</v>
      </c>
      <c r="AO503" s="1" t="b">
        <f t="shared" si="200"/>
        <v>1</v>
      </c>
      <c r="AP503" s="1" t="b">
        <f t="shared" si="201"/>
        <v>1</v>
      </c>
      <c r="AQ503" s="1" t="b">
        <f t="shared" si="202"/>
        <v>1</v>
      </c>
      <c r="AS503" s="316" t="s">
        <v>2337</v>
      </c>
      <c r="AT503" s="106" t="s">
        <v>384</v>
      </c>
      <c r="AU503" s="106" t="s">
        <v>181</v>
      </c>
      <c r="AV503" s="291" t="s">
        <v>10</v>
      </c>
      <c r="AW503" s="344" t="s">
        <v>2563</v>
      </c>
      <c r="AX503" s="422">
        <v>14645</v>
      </c>
      <c r="AY503" s="245">
        <v>6</v>
      </c>
      <c r="AZ503" s="245" t="s">
        <v>1857</v>
      </c>
      <c r="BA503" s="179" t="s">
        <v>2334</v>
      </c>
      <c r="BB503" s="179" t="s">
        <v>2577</v>
      </c>
    </row>
    <row r="504" spans="1:54" ht="15.75">
      <c r="A504" s="316" t="s">
        <v>1313</v>
      </c>
      <c r="B504" s="106" t="s">
        <v>544</v>
      </c>
      <c r="C504" s="106" t="s">
        <v>131</v>
      </c>
      <c r="D504" s="408" t="s">
        <v>10</v>
      </c>
      <c r="E504" s="344" t="s">
        <v>2566</v>
      </c>
      <c r="F504" s="422"/>
      <c r="G504" s="245">
        <v>6</v>
      </c>
      <c r="H504" s="245" t="e">
        <v>#DIV/0!</v>
      </c>
      <c r="I504" s="179"/>
      <c r="J504" s="179" t="s">
        <v>2577</v>
      </c>
      <c r="K504" s="158">
        <v>504</v>
      </c>
      <c r="L504" s="1" t="b">
        <f t="shared" si="183"/>
        <v>1</v>
      </c>
      <c r="M504" s="1" t="b">
        <f t="shared" si="184"/>
        <v>1</v>
      </c>
      <c r="N504" s="1" t="b">
        <f t="shared" si="185"/>
        <v>1</v>
      </c>
      <c r="O504" s="1" t="b">
        <f t="shared" si="186"/>
        <v>1</v>
      </c>
      <c r="P504" s="1" t="b">
        <f t="shared" si="187"/>
        <v>1</v>
      </c>
      <c r="Q504" s="1" t="b">
        <f t="shared" si="188"/>
        <v>1</v>
      </c>
      <c r="R504" s="1" t="b">
        <f t="shared" si="189"/>
        <v>1</v>
      </c>
      <c r="S504" s="1" t="e">
        <f t="shared" si="190"/>
        <v>#DIV/0!</v>
      </c>
      <c r="T504" s="1" t="b">
        <f t="shared" si="191"/>
        <v>1</v>
      </c>
      <c r="U504" s="1" t="b">
        <f t="shared" si="192"/>
        <v>1</v>
      </c>
      <c r="W504" s="316" t="s">
        <v>1313</v>
      </c>
      <c r="X504" s="106" t="s">
        <v>544</v>
      </c>
      <c r="Y504" s="106" t="s">
        <v>131</v>
      </c>
      <c r="Z504" s="408" t="s">
        <v>10</v>
      </c>
      <c r="AA504" s="344" t="s">
        <v>2566</v>
      </c>
      <c r="AB504" s="422"/>
      <c r="AC504" s="245">
        <v>6</v>
      </c>
      <c r="AD504" s="245" t="e">
        <v>#DIV/0!</v>
      </c>
      <c r="AE504" s="179"/>
      <c r="AF504" s="179" t="s">
        <v>2577</v>
      </c>
      <c r="AH504" s="159" t="b">
        <f t="shared" si="193"/>
        <v>1</v>
      </c>
      <c r="AI504" s="1" t="b">
        <f t="shared" si="194"/>
        <v>1</v>
      </c>
      <c r="AJ504" s="1" t="b">
        <f t="shared" si="195"/>
        <v>1</v>
      </c>
      <c r="AK504" s="1" t="b">
        <f t="shared" si="196"/>
        <v>1</v>
      </c>
      <c r="AL504" s="1" t="b">
        <f t="shared" si="197"/>
        <v>1</v>
      </c>
      <c r="AM504" s="1" t="b">
        <f t="shared" si="198"/>
        <v>1</v>
      </c>
      <c r="AN504" s="1" t="b">
        <f t="shared" si="199"/>
        <v>1</v>
      </c>
      <c r="AO504" s="1" t="e">
        <f t="shared" si="200"/>
        <v>#DIV/0!</v>
      </c>
      <c r="AP504" s="1" t="b">
        <f t="shared" si="201"/>
        <v>1</v>
      </c>
      <c r="AQ504" s="1" t="b">
        <f t="shared" si="202"/>
        <v>1</v>
      </c>
      <c r="AS504" s="316" t="s">
        <v>1313</v>
      </c>
      <c r="AT504" s="106" t="s">
        <v>544</v>
      </c>
      <c r="AU504" s="106" t="s">
        <v>131</v>
      </c>
      <c r="AV504" s="408" t="s">
        <v>10</v>
      </c>
      <c r="AW504" s="344" t="s">
        <v>2566</v>
      </c>
      <c r="AX504" s="422"/>
      <c r="AY504" s="245">
        <v>6</v>
      </c>
      <c r="AZ504" s="245" t="e">
        <v>#DIV/0!</v>
      </c>
      <c r="BA504" s="179"/>
      <c r="BB504" s="179" t="s">
        <v>2577</v>
      </c>
    </row>
    <row r="505" spans="1:54" ht="15">
      <c r="A505" s="316" t="s">
        <v>1314</v>
      </c>
      <c r="B505" s="106" t="s">
        <v>1315</v>
      </c>
      <c r="C505" s="106" t="s">
        <v>310</v>
      </c>
      <c r="D505" s="291" t="s">
        <v>3</v>
      </c>
      <c r="E505" s="14" t="s">
        <v>2565</v>
      </c>
      <c r="F505" s="422">
        <v>11964</v>
      </c>
      <c r="G505" s="245">
        <v>6</v>
      </c>
      <c r="H505" s="245" t="e">
        <v>#DIV/0!</v>
      </c>
      <c r="I505" s="179"/>
      <c r="J505" s="179" t="s">
        <v>2577</v>
      </c>
      <c r="K505" s="158">
        <v>505</v>
      </c>
      <c r="L505" s="1" t="b">
        <f t="shared" si="183"/>
        <v>1</v>
      </c>
      <c r="M505" s="1" t="b">
        <f t="shared" si="184"/>
        <v>1</v>
      </c>
      <c r="N505" s="1" t="b">
        <f t="shared" si="185"/>
        <v>1</v>
      </c>
      <c r="O505" s="1" t="b">
        <f t="shared" si="186"/>
        <v>1</v>
      </c>
      <c r="P505" s="1" t="b">
        <f t="shared" si="187"/>
        <v>1</v>
      </c>
      <c r="Q505" s="1" t="b">
        <f t="shared" si="188"/>
        <v>1</v>
      </c>
      <c r="R505" s="1" t="b">
        <f t="shared" si="189"/>
        <v>1</v>
      </c>
      <c r="S505" s="1" t="e">
        <f t="shared" si="190"/>
        <v>#DIV/0!</v>
      </c>
      <c r="T505" s="1" t="b">
        <f t="shared" si="191"/>
        <v>1</v>
      </c>
      <c r="U505" s="1" t="b">
        <f t="shared" si="192"/>
        <v>1</v>
      </c>
      <c r="W505" s="316" t="s">
        <v>1314</v>
      </c>
      <c r="X505" s="106" t="s">
        <v>1315</v>
      </c>
      <c r="Y505" s="106" t="s">
        <v>310</v>
      </c>
      <c r="Z505" s="291" t="s">
        <v>3</v>
      </c>
      <c r="AA505" s="14" t="s">
        <v>2565</v>
      </c>
      <c r="AB505" s="422">
        <v>11964</v>
      </c>
      <c r="AC505" s="245">
        <v>6</v>
      </c>
      <c r="AD505" s="245" t="e">
        <v>#DIV/0!</v>
      </c>
      <c r="AE505" s="179"/>
      <c r="AF505" s="179" t="s">
        <v>2577</v>
      </c>
      <c r="AH505" s="159" t="b">
        <f t="shared" si="193"/>
        <v>1</v>
      </c>
      <c r="AI505" s="1" t="b">
        <f t="shared" si="194"/>
        <v>1</v>
      </c>
      <c r="AJ505" s="1" t="b">
        <f t="shared" si="195"/>
        <v>1</v>
      </c>
      <c r="AK505" s="1" t="b">
        <f t="shared" si="196"/>
        <v>1</v>
      </c>
      <c r="AL505" s="1" t="b">
        <f t="shared" si="197"/>
        <v>1</v>
      </c>
      <c r="AM505" s="1" t="b">
        <f t="shared" si="198"/>
        <v>1</v>
      </c>
      <c r="AN505" s="1" t="b">
        <f t="shared" si="199"/>
        <v>1</v>
      </c>
      <c r="AO505" s="1" t="e">
        <f t="shared" si="200"/>
        <v>#DIV/0!</v>
      </c>
      <c r="AP505" s="1" t="b">
        <f t="shared" si="201"/>
        <v>1</v>
      </c>
      <c r="AQ505" s="1" t="b">
        <f t="shared" si="202"/>
        <v>1</v>
      </c>
      <c r="AS505" s="316" t="s">
        <v>1314</v>
      </c>
      <c r="AT505" s="106" t="s">
        <v>1315</v>
      </c>
      <c r="AU505" s="106" t="s">
        <v>310</v>
      </c>
      <c r="AV505" s="291" t="s">
        <v>3</v>
      </c>
      <c r="AW505" s="14" t="s">
        <v>2565</v>
      </c>
      <c r="AX505" s="422">
        <v>11964</v>
      </c>
      <c r="AY505" s="245">
        <v>6</v>
      </c>
      <c r="AZ505" s="245" t="e">
        <v>#DIV/0!</v>
      </c>
      <c r="BA505" s="179"/>
      <c r="BB505" s="179" t="s">
        <v>2577</v>
      </c>
    </row>
    <row r="506" spans="1:54" ht="15">
      <c r="A506" s="316" t="s">
        <v>1316</v>
      </c>
      <c r="B506" s="106" t="s">
        <v>187</v>
      </c>
      <c r="C506" s="106" t="s">
        <v>170</v>
      </c>
      <c r="D506" s="408" t="s">
        <v>3</v>
      </c>
      <c r="E506" s="14" t="s">
        <v>2566</v>
      </c>
      <c r="F506" s="422">
        <v>14573</v>
      </c>
      <c r="G506" s="245">
        <v>6</v>
      </c>
      <c r="H506" s="245" t="e">
        <v>#DIV/0!</v>
      </c>
      <c r="I506" s="179"/>
      <c r="J506" s="179" t="s">
        <v>2577</v>
      </c>
      <c r="K506" s="158">
        <v>506</v>
      </c>
      <c r="L506" s="1" t="b">
        <f t="shared" si="183"/>
        <v>1</v>
      </c>
      <c r="M506" s="1" t="b">
        <f t="shared" si="184"/>
        <v>1</v>
      </c>
      <c r="N506" s="1" t="b">
        <f t="shared" si="185"/>
        <v>1</v>
      </c>
      <c r="O506" s="1" t="b">
        <f t="shared" si="186"/>
        <v>1</v>
      </c>
      <c r="P506" s="1" t="b">
        <f t="shared" si="187"/>
        <v>1</v>
      </c>
      <c r="Q506" s="1" t="b">
        <f t="shared" si="188"/>
        <v>1</v>
      </c>
      <c r="R506" s="1" t="b">
        <f t="shared" si="189"/>
        <v>1</v>
      </c>
      <c r="S506" s="1" t="e">
        <f t="shared" si="190"/>
        <v>#DIV/0!</v>
      </c>
      <c r="T506" s="1" t="b">
        <f t="shared" si="191"/>
        <v>1</v>
      </c>
      <c r="U506" s="1" t="b">
        <f t="shared" si="192"/>
        <v>1</v>
      </c>
      <c r="W506" s="316" t="s">
        <v>1316</v>
      </c>
      <c r="X506" s="106" t="s">
        <v>187</v>
      </c>
      <c r="Y506" s="106" t="s">
        <v>170</v>
      </c>
      <c r="Z506" s="408" t="s">
        <v>3</v>
      </c>
      <c r="AA506" s="14" t="s">
        <v>2566</v>
      </c>
      <c r="AB506" s="422">
        <v>14573</v>
      </c>
      <c r="AC506" s="245">
        <v>6</v>
      </c>
      <c r="AD506" s="245" t="e">
        <v>#DIV/0!</v>
      </c>
      <c r="AE506" s="179"/>
      <c r="AF506" s="179" t="s">
        <v>2577</v>
      </c>
      <c r="AH506" s="159" t="b">
        <f t="shared" si="193"/>
        <v>1</v>
      </c>
      <c r="AI506" s="1" t="b">
        <f t="shared" si="194"/>
        <v>1</v>
      </c>
      <c r="AJ506" s="1" t="b">
        <f t="shared" si="195"/>
        <v>1</v>
      </c>
      <c r="AK506" s="1" t="b">
        <f t="shared" si="196"/>
        <v>1</v>
      </c>
      <c r="AL506" s="1" t="b">
        <f t="shared" si="197"/>
        <v>1</v>
      </c>
      <c r="AM506" s="1" t="b">
        <f t="shared" si="198"/>
        <v>1</v>
      </c>
      <c r="AN506" s="1" t="b">
        <f t="shared" si="199"/>
        <v>1</v>
      </c>
      <c r="AO506" s="1" t="e">
        <f t="shared" si="200"/>
        <v>#DIV/0!</v>
      </c>
      <c r="AP506" s="1" t="b">
        <f t="shared" si="201"/>
        <v>1</v>
      </c>
      <c r="AQ506" s="1" t="b">
        <f t="shared" si="202"/>
        <v>1</v>
      </c>
      <c r="AS506" s="316" t="s">
        <v>1316</v>
      </c>
      <c r="AT506" s="106" t="s">
        <v>187</v>
      </c>
      <c r="AU506" s="106" t="s">
        <v>170</v>
      </c>
      <c r="AV506" s="408" t="s">
        <v>3</v>
      </c>
      <c r="AW506" s="14" t="s">
        <v>2566</v>
      </c>
      <c r="AX506" s="422">
        <v>14573</v>
      </c>
      <c r="AY506" s="245">
        <v>6</v>
      </c>
      <c r="AZ506" s="245" t="e">
        <v>#DIV/0!</v>
      </c>
      <c r="BA506" s="179"/>
      <c r="BB506" s="179" t="s">
        <v>2577</v>
      </c>
    </row>
    <row r="507" spans="1:54" ht="15.75">
      <c r="A507" s="449" t="s">
        <v>658</v>
      </c>
      <c r="B507" s="182" t="s">
        <v>659</v>
      </c>
      <c r="C507" s="182" t="s">
        <v>660</v>
      </c>
      <c r="D507" s="408" t="s">
        <v>3</v>
      </c>
      <c r="E507" s="344" t="s">
        <v>2565</v>
      </c>
      <c r="F507" s="422">
        <v>14070</v>
      </c>
      <c r="G507" s="245">
        <v>6</v>
      </c>
      <c r="H507" s="245" t="e">
        <v>#DIV/0!</v>
      </c>
      <c r="I507" s="179" t="s">
        <v>1703</v>
      </c>
      <c r="J507" s="179" t="s">
        <v>2577</v>
      </c>
      <c r="K507" s="158">
        <v>507</v>
      </c>
      <c r="L507" s="1" t="b">
        <f t="shared" si="183"/>
        <v>1</v>
      </c>
      <c r="M507" s="1" t="b">
        <f t="shared" si="184"/>
        <v>1</v>
      </c>
      <c r="N507" s="1" t="b">
        <f t="shared" si="185"/>
        <v>1</v>
      </c>
      <c r="O507" s="1" t="b">
        <f t="shared" si="186"/>
        <v>1</v>
      </c>
      <c r="P507" s="1" t="b">
        <f t="shared" si="187"/>
        <v>1</v>
      </c>
      <c r="Q507" s="1" t="b">
        <f t="shared" si="188"/>
        <v>1</v>
      </c>
      <c r="R507" s="1" t="b">
        <f t="shared" si="189"/>
        <v>1</v>
      </c>
      <c r="S507" s="1" t="e">
        <f t="shared" si="190"/>
        <v>#DIV/0!</v>
      </c>
      <c r="T507" s="1" t="b">
        <f t="shared" si="191"/>
        <v>1</v>
      </c>
      <c r="U507" s="1" t="b">
        <f t="shared" si="192"/>
        <v>1</v>
      </c>
      <c r="W507" s="449" t="s">
        <v>658</v>
      </c>
      <c r="X507" s="182" t="s">
        <v>659</v>
      </c>
      <c r="Y507" s="182" t="s">
        <v>660</v>
      </c>
      <c r="Z507" s="408" t="s">
        <v>3</v>
      </c>
      <c r="AA507" s="344" t="s">
        <v>2565</v>
      </c>
      <c r="AB507" s="422">
        <v>14070</v>
      </c>
      <c r="AC507" s="245">
        <v>6</v>
      </c>
      <c r="AD507" s="245" t="e">
        <v>#DIV/0!</v>
      </c>
      <c r="AE507" s="179" t="s">
        <v>1703</v>
      </c>
      <c r="AF507" s="179" t="s">
        <v>2577</v>
      </c>
      <c r="AH507" s="159" t="b">
        <f t="shared" si="193"/>
        <v>1</v>
      </c>
      <c r="AI507" s="1" t="b">
        <f t="shared" si="194"/>
        <v>1</v>
      </c>
      <c r="AJ507" s="1" t="b">
        <f t="shared" si="195"/>
        <v>1</v>
      </c>
      <c r="AK507" s="1" t="b">
        <f t="shared" si="196"/>
        <v>1</v>
      </c>
      <c r="AL507" s="1" t="b">
        <f t="shared" si="197"/>
        <v>1</v>
      </c>
      <c r="AM507" s="1" t="b">
        <f t="shared" si="198"/>
        <v>1</v>
      </c>
      <c r="AN507" s="1" t="b">
        <f t="shared" si="199"/>
        <v>1</v>
      </c>
      <c r="AO507" s="1" t="e">
        <f t="shared" si="200"/>
        <v>#DIV/0!</v>
      </c>
      <c r="AP507" s="1" t="b">
        <f t="shared" si="201"/>
        <v>1</v>
      </c>
      <c r="AQ507" s="1" t="b">
        <f t="shared" si="202"/>
        <v>1</v>
      </c>
      <c r="AS507" s="449" t="s">
        <v>658</v>
      </c>
      <c r="AT507" s="182" t="s">
        <v>659</v>
      </c>
      <c r="AU507" s="182" t="s">
        <v>660</v>
      </c>
      <c r="AV507" s="408" t="s">
        <v>3</v>
      </c>
      <c r="AW507" s="344" t="s">
        <v>2565</v>
      </c>
      <c r="AX507" s="422">
        <v>14070</v>
      </c>
      <c r="AY507" s="245">
        <v>6</v>
      </c>
      <c r="AZ507" s="245" t="e">
        <v>#DIV/0!</v>
      </c>
      <c r="BA507" s="179" t="s">
        <v>1703</v>
      </c>
      <c r="BB507" s="179" t="s">
        <v>2577</v>
      </c>
    </row>
    <row r="508" spans="1:54" ht="15.75">
      <c r="A508" s="316" t="s">
        <v>1317</v>
      </c>
      <c r="B508" s="106" t="s">
        <v>42</v>
      </c>
      <c r="C508" s="106" t="s">
        <v>247</v>
      </c>
      <c r="D508" s="291" t="s">
        <v>3</v>
      </c>
      <c r="E508" s="344" t="s">
        <v>2566</v>
      </c>
      <c r="F508" s="422">
        <v>16025</v>
      </c>
      <c r="G508" s="245">
        <v>6</v>
      </c>
      <c r="H508" s="245" t="e">
        <v>#DIV/0!</v>
      </c>
      <c r="I508" s="179"/>
      <c r="J508" s="179" t="s">
        <v>2525</v>
      </c>
      <c r="K508" s="158">
        <v>508</v>
      </c>
      <c r="L508" s="1" t="b">
        <f t="shared" si="183"/>
        <v>1</v>
      </c>
      <c r="M508" s="1" t="b">
        <f t="shared" si="184"/>
        <v>1</v>
      </c>
      <c r="N508" s="1" t="b">
        <f t="shared" si="185"/>
        <v>1</v>
      </c>
      <c r="O508" s="1" t="b">
        <f t="shared" si="186"/>
        <v>1</v>
      </c>
      <c r="P508" s="1" t="b">
        <f t="shared" si="187"/>
        <v>1</v>
      </c>
      <c r="Q508" s="1" t="b">
        <f t="shared" si="188"/>
        <v>1</v>
      </c>
      <c r="R508" s="1" t="b">
        <f t="shared" si="189"/>
        <v>1</v>
      </c>
      <c r="S508" s="1" t="e">
        <f t="shared" si="190"/>
        <v>#DIV/0!</v>
      </c>
      <c r="T508" s="1" t="b">
        <f t="shared" si="191"/>
        <v>1</v>
      </c>
      <c r="U508" s="1" t="b">
        <f t="shared" si="192"/>
        <v>1</v>
      </c>
      <c r="W508" s="316" t="s">
        <v>1317</v>
      </c>
      <c r="X508" s="106" t="s">
        <v>42</v>
      </c>
      <c r="Y508" s="106" t="s">
        <v>247</v>
      </c>
      <c r="Z508" s="291" t="s">
        <v>3</v>
      </c>
      <c r="AA508" s="344" t="s">
        <v>2566</v>
      </c>
      <c r="AB508" s="422">
        <v>16025</v>
      </c>
      <c r="AC508" s="245">
        <v>6</v>
      </c>
      <c r="AD508" s="245" t="e">
        <v>#DIV/0!</v>
      </c>
      <c r="AE508" s="179"/>
      <c r="AF508" s="179" t="s">
        <v>2525</v>
      </c>
      <c r="AH508" s="159" t="b">
        <f t="shared" si="193"/>
        <v>1</v>
      </c>
      <c r="AI508" s="1" t="b">
        <f t="shared" si="194"/>
        <v>1</v>
      </c>
      <c r="AJ508" s="1" t="b">
        <f t="shared" si="195"/>
        <v>1</v>
      </c>
      <c r="AK508" s="1" t="b">
        <f t="shared" si="196"/>
        <v>1</v>
      </c>
      <c r="AL508" s="1" t="b">
        <f t="shared" si="197"/>
        <v>1</v>
      </c>
      <c r="AM508" s="1" t="b">
        <f t="shared" si="198"/>
        <v>1</v>
      </c>
      <c r="AN508" s="1" t="b">
        <f t="shared" si="199"/>
        <v>1</v>
      </c>
      <c r="AO508" s="1" t="e">
        <f t="shared" si="200"/>
        <v>#DIV/0!</v>
      </c>
      <c r="AP508" s="1" t="b">
        <f t="shared" si="201"/>
        <v>1</v>
      </c>
      <c r="AQ508" s="1" t="b">
        <f t="shared" si="202"/>
        <v>1</v>
      </c>
      <c r="AS508" s="316" t="s">
        <v>1317</v>
      </c>
      <c r="AT508" s="106" t="s">
        <v>42</v>
      </c>
      <c r="AU508" s="106" t="s">
        <v>247</v>
      </c>
      <c r="AV508" s="291" t="s">
        <v>3</v>
      </c>
      <c r="AW508" s="344" t="s">
        <v>2566</v>
      </c>
      <c r="AX508" s="422">
        <v>16025</v>
      </c>
      <c r="AY508" s="245">
        <v>6</v>
      </c>
      <c r="AZ508" s="245" t="e">
        <v>#DIV/0!</v>
      </c>
      <c r="BA508" s="179"/>
      <c r="BB508" s="179" t="s">
        <v>2525</v>
      </c>
    </row>
    <row r="509" spans="1:54" ht="15">
      <c r="A509" s="316" t="s">
        <v>661</v>
      </c>
      <c r="B509" s="106" t="s">
        <v>659</v>
      </c>
      <c r="C509" s="106" t="s">
        <v>662</v>
      </c>
      <c r="D509" s="291" t="s">
        <v>10</v>
      </c>
      <c r="E509" s="14" t="s">
        <v>2487</v>
      </c>
      <c r="F509" s="422">
        <v>15826</v>
      </c>
      <c r="G509" s="245">
        <v>12</v>
      </c>
      <c r="H509" s="245" t="s">
        <v>1859</v>
      </c>
      <c r="I509" s="179" t="s">
        <v>2472</v>
      </c>
      <c r="J509" s="179" t="s">
        <v>2525</v>
      </c>
      <c r="K509" s="158">
        <v>509</v>
      </c>
      <c r="L509" s="1" t="b">
        <f t="shared" si="183"/>
        <v>1</v>
      </c>
      <c r="M509" s="1" t="b">
        <f t="shared" si="184"/>
        <v>1</v>
      </c>
      <c r="N509" s="1" t="b">
        <f t="shared" si="185"/>
        <v>1</v>
      </c>
      <c r="O509" s="1" t="b">
        <f t="shared" si="186"/>
        <v>1</v>
      </c>
      <c r="P509" s="1" t="b">
        <f t="shared" si="187"/>
        <v>1</v>
      </c>
      <c r="Q509" s="1" t="b">
        <f t="shared" si="188"/>
        <v>1</v>
      </c>
      <c r="R509" s="1" t="b">
        <f t="shared" si="189"/>
        <v>1</v>
      </c>
      <c r="S509" s="1" t="b">
        <f t="shared" si="190"/>
        <v>1</v>
      </c>
      <c r="T509" s="1" t="b">
        <f t="shared" si="191"/>
        <v>1</v>
      </c>
      <c r="U509" s="1" t="b">
        <f t="shared" si="192"/>
        <v>1</v>
      </c>
      <c r="W509" s="316" t="s">
        <v>661</v>
      </c>
      <c r="X509" s="106" t="s">
        <v>659</v>
      </c>
      <c r="Y509" s="106" t="s">
        <v>662</v>
      </c>
      <c r="Z509" s="291" t="s">
        <v>10</v>
      </c>
      <c r="AA509" s="14" t="s">
        <v>2487</v>
      </c>
      <c r="AB509" s="422">
        <v>15826</v>
      </c>
      <c r="AC509" s="245">
        <v>12</v>
      </c>
      <c r="AD509" s="245" t="s">
        <v>1859</v>
      </c>
      <c r="AE509" s="179" t="s">
        <v>2472</v>
      </c>
      <c r="AF509" s="179" t="s">
        <v>2525</v>
      </c>
      <c r="AH509" s="159" t="b">
        <f t="shared" si="193"/>
        <v>1</v>
      </c>
      <c r="AI509" s="1" t="b">
        <f t="shared" si="194"/>
        <v>1</v>
      </c>
      <c r="AJ509" s="1" t="b">
        <f t="shared" si="195"/>
        <v>1</v>
      </c>
      <c r="AK509" s="1" t="b">
        <f t="shared" si="196"/>
        <v>1</v>
      </c>
      <c r="AL509" s="1" t="b">
        <f t="shared" si="197"/>
        <v>1</v>
      </c>
      <c r="AM509" s="1" t="b">
        <f t="shared" si="198"/>
        <v>1</v>
      </c>
      <c r="AN509" s="1" t="b">
        <f t="shared" si="199"/>
        <v>1</v>
      </c>
      <c r="AO509" s="1" t="b">
        <f t="shared" si="200"/>
        <v>1</v>
      </c>
      <c r="AP509" s="1" t="b">
        <f t="shared" si="201"/>
        <v>1</v>
      </c>
      <c r="AQ509" s="1" t="b">
        <f t="shared" si="202"/>
        <v>1</v>
      </c>
      <c r="AS509" s="316" t="s">
        <v>661</v>
      </c>
      <c r="AT509" s="106" t="s">
        <v>659</v>
      </c>
      <c r="AU509" s="106" t="s">
        <v>662</v>
      </c>
      <c r="AV509" s="291" t="s">
        <v>10</v>
      </c>
      <c r="AW509" s="14" t="s">
        <v>2487</v>
      </c>
      <c r="AX509" s="422">
        <v>15826</v>
      </c>
      <c r="AY509" s="245">
        <v>12</v>
      </c>
      <c r="AZ509" s="245" t="s">
        <v>1859</v>
      </c>
      <c r="BA509" s="179" t="s">
        <v>2472</v>
      </c>
      <c r="BB509" s="179" t="s">
        <v>2525</v>
      </c>
    </row>
    <row r="510" spans="1:54" ht="15.75">
      <c r="A510" s="316" t="s">
        <v>406</v>
      </c>
      <c r="B510" s="106" t="s">
        <v>407</v>
      </c>
      <c r="C510" s="106" t="s">
        <v>408</v>
      </c>
      <c r="D510" s="408" t="s">
        <v>3</v>
      </c>
      <c r="E510" s="344" t="s">
        <v>2566</v>
      </c>
      <c r="F510" s="422">
        <v>11696</v>
      </c>
      <c r="G510" s="245">
        <v>12</v>
      </c>
      <c r="H510" s="245" t="e">
        <v>#DIV/0!</v>
      </c>
      <c r="I510" s="179" t="s">
        <v>2074</v>
      </c>
      <c r="J510" s="179" t="s">
        <v>2577</v>
      </c>
      <c r="K510" s="158">
        <v>510</v>
      </c>
      <c r="L510" s="1" t="b">
        <f t="shared" si="183"/>
        <v>1</v>
      </c>
      <c r="M510" s="1" t="b">
        <f t="shared" si="184"/>
        <v>1</v>
      </c>
      <c r="N510" s="1" t="b">
        <f t="shared" si="185"/>
        <v>1</v>
      </c>
      <c r="O510" s="1" t="b">
        <f t="shared" si="186"/>
        <v>1</v>
      </c>
      <c r="P510" s="1" t="b">
        <f t="shared" si="187"/>
        <v>1</v>
      </c>
      <c r="Q510" s="1" t="b">
        <f t="shared" si="188"/>
        <v>1</v>
      </c>
      <c r="R510" s="1" t="b">
        <f t="shared" si="189"/>
        <v>1</v>
      </c>
      <c r="S510" s="1" t="e">
        <f t="shared" si="190"/>
        <v>#DIV/0!</v>
      </c>
      <c r="T510" s="1" t="b">
        <f t="shared" si="191"/>
        <v>1</v>
      </c>
      <c r="U510" s="1" t="b">
        <f t="shared" si="192"/>
        <v>1</v>
      </c>
      <c r="W510" s="316" t="s">
        <v>406</v>
      </c>
      <c r="X510" s="106" t="s">
        <v>407</v>
      </c>
      <c r="Y510" s="106" t="s">
        <v>408</v>
      </c>
      <c r="Z510" s="408" t="s">
        <v>3</v>
      </c>
      <c r="AA510" s="344" t="s">
        <v>2566</v>
      </c>
      <c r="AB510" s="422">
        <v>11696</v>
      </c>
      <c r="AC510" s="245">
        <v>12</v>
      </c>
      <c r="AD510" s="245" t="e">
        <v>#DIV/0!</v>
      </c>
      <c r="AE510" s="179" t="s">
        <v>2074</v>
      </c>
      <c r="AF510" s="179" t="s">
        <v>2577</v>
      </c>
      <c r="AH510" s="159" t="b">
        <f t="shared" si="193"/>
        <v>1</v>
      </c>
      <c r="AI510" s="1" t="b">
        <f t="shared" si="194"/>
        <v>1</v>
      </c>
      <c r="AJ510" s="1" t="b">
        <f t="shared" si="195"/>
        <v>1</v>
      </c>
      <c r="AK510" s="1" t="b">
        <f t="shared" si="196"/>
        <v>1</v>
      </c>
      <c r="AL510" s="1" t="b">
        <f t="shared" si="197"/>
        <v>1</v>
      </c>
      <c r="AM510" s="1" t="b">
        <f t="shared" si="198"/>
        <v>1</v>
      </c>
      <c r="AN510" s="1" t="b">
        <f t="shared" si="199"/>
        <v>1</v>
      </c>
      <c r="AO510" s="1" t="e">
        <f t="shared" si="200"/>
        <v>#DIV/0!</v>
      </c>
      <c r="AP510" s="1" t="b">
        <f t="shared" si="201"/>
        <v>1</v>
      </c>
      <c r="AQ510" s="1" t="b">
        <f t="shared" si="202"/>
        <v>1</v>
      </c>
      <c r="AS510" s="316" t="s">
        <v>406</v>
      </c>
      <c r="AT510" s="106" t="s">
        <v>407</v>
      </c>
      <c r="AU510" s="106" t="s">
        <v>408</v>
      </c>
      <c r="AV510" s="408" t="s">
        <v>3</v>
      </c>
      <c r="AW510" s="344" t="s">
        <v>2566</v>
      </c>
      <c r="AX510" s="422">
        <v>11696</v>
      </c>
      <c r="AY510" s="245">
        <v>12</v>
      </c>
      <c r="AZ510" s="245" t="e">
        <v>#DIV/0!</v>
      </c>
      <c r="BA510" s="179" t="s">
        <v>2074</v>
      </c>
      <c r="BB510" s="179" t="s">
        <v>2577</v>
      </c>
    </row>
    <row r="511" spans="1:54" ht="15">
      <c r="A511" s="342" t="s">
        <v>19</v>
      </c>
      <c r="B511" s="111" t="s">
        <v>20</v>
      </c>
      <c r="C511" s="111" t="s">
        <v>21</v>
      </c>
      <c r="D511" s="426" t="s">
        <v>3</v>
      </c>
      <c r="E511" s="252" t="s">
        <v>2561</v>
      </c>
      <c r="F511" s="422">
        <v>13636</v>
      </c>
      <c r="G511" s="245">
        <v>8</v>
      </c>
      <c r="H511" s="245" t="s">
        <v>1858</v>
      </c>
      <c r="I511" s="179" t="s">
        <v>2678</v>
      </c>
      <c r="J511" s="179" t="s">
        <v>2577</v>
      </c>
      <c r="K511" s="158">
        <v>511</v>
      </c>
      <c r="L511" s="1" t="b">
        <f t="shared" si="183"/>
        <v>1</v>
      </c>
      <c r="M511" s="1" t="b">
        <f t="shared" si="184"/>
        <v>1</v>
      </c>
      <c r="N511" s="1" t="b">
        <f t="shared" si="185"/>
        <v>1</v>
      </c>
      <c r="O511" s="1" t="b">
        <f t="shared" si="186"/>
        <v>1</v>
      </c>
      <c r="P511" s="1" t="b">
        <f t="shared" si="187"/>
        <v>1</v>
      </c>
      <c r="Q511" s="1" t="b">
        <f t="shared" si="188"/>
        <v>1</v>
      </c>
      <c r="R511" s="1" t="b">
        <f t="shared" si="189"/>
        <v>1</v>
      </c>
      <c r="S511" s="1" t="b">
        <f t="shared" si="190"/>
        <v>1</v>
      </c>
      <c r="T511" s="1" t="b">
        <f t="shared" si="191"/>
        <v>1</v>
      </c>
      <c r="U511" s="1" t="b">
        <f t="shared" si="192"/>
        <v>1</v>
      </c>
      <c r="W511" s="342" t="s">
        <v>19</v>
      </c>
      <c r="X511" s="111" t="s">
        <v>20</v>
      </c>
      <c r="Y511" s="111" t="s">
        <v>21</v>
      </c>
      <c r="Z511" s="426" t="s">
        <v>3</v>
      </c>
      <c r="AA511" s="252" t="s">
        <v>2561</v>
      </c>
      <c r="AB511" s="422">
        <v>13636</v>
      </c>
      <c r="AC511" s="245">
        <v>8</v>
      </c>
      <c r="AD511" s="245" t="s">
        <v>1858</v>
      </c>
      <c r="AE511" s="179" t="s">
        <v>2678</v>
      </c>
      <c r="AF511" s="179" t="s">
        <v>2577</v>
      </c>
      <c r="AH511" s="159" t="b">
        <f t="shared" si="193"/>
        <v>1</v>
      </c>
      <c r="AI511" s="1" t="b">
        <f t="shared" si="194"/>
        <v>1</v>
      </c>
      <c r="AJ511" s="1" t="b">
        <f t="shared" si="195"/>
        <v>1</v>
      </c>
      <c r="AK511" s="1" t="b">
        <f t="shared" si="196"/>
        <v>1</v>
      </c>
      <c r="AL511" s="1" t="b">
        <f t="shared" si="197"/>
        <v>1</v>
      </c>
      <c r="AM511" s="1" t="b">
        <f t="shared" si="198"/>
        <v>1</v>
      </c>
      <c r="AN511" s="1" t="b">
        <f t="shared" si="199"/>
        <v>1</v>
      </c>
      <c r="AO511" s="1" t="b">
        <f t="shared" si="200"/>
        <v>1</v>
      </c>
      <c r="AP511" s="1" t="b">
        <f t="shared" si="201"/>
        <v>1</v>
      </c>
      <c r="AQ511" s="1" t="b">
        <f t="shared" si="202"/>
        <v>1</v>
      </c>
      <c r="AS511" s="342" t="s">
        <v>19</v>
      </c>
      <c r="AT511" s="111" t="s">
        <v>20</v>
      </c>
      <c r="AU511" s="111" t="s">
        <v>21</v>
      </c>
      <c r="AV511" s="426" t="s">
        <v>3</v>
      </c>
      <c r="AW511" s="252" t="s">
        <v>2561</v>
      </c>
      <c r="AX511" s="422">
        <v>13636</v>
      </c>
      <c r="AY511" s="245">
        <v>8</v>
      </c>
      <c r="AZ511" s="245" t="s">
        <v>1858</v>
      </c>
      <c r="BA511" s="179" t="s">
        <v>2678</v>
      </c>
      <c r="BB511" s="179" t="s">
        <v>2577</v>
      </c>
    </row>
    <row r="512" spans="1:54" ht="15">
      <c r="A512" s="316" t="s">
        <v>22</v>
      </c>
      <c r="B512" s="182" t="s">
        <v>23</v>
      </c>
      <c r="C512" s="182" t="s">
        <v>24</v>
      </c>
      <c r="D512" s="408" t="s">
        <v>3</v>
      </c>
      <c r="E512" s="14" t="s">
        <v>2567</v>
      </c>
      <c r="F512" s="422">
        <v>18278</v>
      </c>
      <c r="G512" s="245">
        <v>8</v>
      </c>
      <c r="H512" s="245" t="e">
        <v>#DIV/0!</v>
      </c>
      <c r="I512" s="179" t="s">
        <v>1865</v>
      </c>
      <c r="J512" s="179" t="s">
        <v>2525</v>
      </c>
      <c r="K512" s="158">
        <v>512</v>
      </c>
      <c r="L512" s="1" t="b">
        <f t="shared" si="183"/>
        <v>1</v>
      </c>
      <c r="M512" s="1" t="b">
        <f t="shared" si="184"/>
        <v>1</v>
      </c>
      <c r="N512" s="1" t="b">
        <f t="shared" si="185"/>
        <v>1</v>
      </c>
      <c r="O512" s="1" t="b">
        <f t="shared" si="186"/>
        <v>1</v>
      </c>
      <c r="P512" s="1" t="b">
        <f t="shared" si="187"/>
        <v>1</v>
      </c>
      <c r="Q512" s="1" t="b">
        <f t="shared" si="188"/>
        <v>1</v>
      </c>
      <c r="R512" s="1" t="b">
        <f t="shared" si="189"/>
        <v>1</v>
      </c>
      <c r="S512" s="1" t="e">
        <f t="shared" si="190"/>
        <v>#DIV/0!</v>
      </c>
      <c r="T512" s="1" t="b">
        <f t="shared" si="191"/>
        <v>1</v>
      </c>
      <c r="U512" s="1" t="b">
        <f t="shared" si="192"/>
        <v>1</v>
      </c>
      <c r="W512" s="316" t="s">
        <v>22</v>
      </c>
      <c r="X512" s="182" t="s">
        <v>23</v>
      </c>
      <c r="Y512" s="182" t="s">
        <v>24</v>
      </c>
      <c r="Z512" s="408" t="s">
        <v>3</v>
      </c>
      <c r="AA512" s="14" t="s">
        <v>2567</v>
      </c>
      <c r="AB512" s="422">
        <v>18278</v>
      </c>
      <c r="AC512" s="245">
        <v>8</v>
      </c>
      <c r="AD512" s="245" t="e">
        <v>#DIV/0!</v>
      </c>
      <c r="AE512" s="179" t="s">
        <v>1865</v>
      </c>
      <c r="AF512" s="179" t="s">
        <v>2525</v>
      </c>
      <c r="AH512" s="159" t="b">
        <f t="shared" si="193"/>
        <v>1</v>
      </c>
      <c r="AI512" s="1" t="b">
        <f t="shared" si="194"/>
        <v>1</v>
      </c>
      <c r="AJ512" s="1" t="b">
        <f t="shared" si="195"/>
        <v>1</v>
      </c>
      <c r="AK512" s="1" t="b">
        <f t="shared" si="196"/>
        <v>1</v>
      </c>
      <c r="AL512" s="1" t="b">
        <f t="shared" si="197"/>
        <v>1</v>
      </c>
      <c r="AM512" s="1" t="b">
        <f t="shared" si="198"/>
        <v>1</v>
      </c>
      <c r="AN512" s="1" t="b">
        <f t="shared" si="199"/>
        <v>1</v>
      </c>
      <c r="AO512" s="1" t="e">
        <f t="shared" si="200"/>
        <v>#DIV/0!</v>
      </c>
      <c r="AP512" s="1" t="b">
        <f t="shared" si="201"/>
        <v>1</v>
      </c>
      <c r="AQ512" s="1" t="b">
        <f t="shared" si="202"/>
        <v>1</v>
      </c>
      <c r="AS512" s="316" t="s">
        <v>22</v>
      </c>
      <c r="AT512" s="182" t="s">
        <v>23</v>
      </c>
      <c r="AU512" s="182" t="s">
        <v>24</v>
      </c>
      <c r="AV512" s="408" t="s">
        <v>3</v>
      </c>
      <c r="AW512" s="14" t="s">
        <v>2567</v>
      </c>
      <c r="AX512" s="422">
        <v>18278</v>
      </c>
      <c r="AY512" s="245">
        <v>8</v>
      </c>
      <c r="AZ512" s="245" t="e">
        <v>#DIV/0!</v>
      </c>
      <c r="BA512" s="179" t="s">
        <v>1865</v>
      </c>
      <c r="BB512" s="179" t="s">
        <v>2525</v>
      </c>
    </row>
    <row r="513" spans="1:54" ht="15">
      <c r="A513" s="342" t="s">
        <v>413</v>
      </c>
      <c r="B513" s="111" t="s">
        <v>414</v>
      </c>
      <c r="C513" s="111" t="s">
        <v>415</v>
      </c>
      <c r="D513" s="426" t="s">
        <v>10</v>
      </c>
      <c r="E513" s="252" t="s">
        <v>2563</v>
      </c>
      <c r="F513" s="422">
        <v>11131</v>
      </c>
      <c r="G513" s="245">
        <v>8</v>
      </c>
      <c r="H513" s="245" t="e">
        <v>#DIV/0!</v>
      </c>
      <c r="I513" s="179" t="s">
        <v>2092</v>
      </c>
      <c r="J513" s="179" t="s">
        <v>2577</v>
      </c>
      <c r="K513" s="158">
        <v>513</v>
      </c>
      <c r="L513" s="1" t="b">
        <f t="shared" si="183"/>
        <v>1</v>
      </c>
      <c r="M513" s="1" t="b">
        <f t="shared" si="184"/>
        <v>1</v>
      </c>
      <c r="N513" s="1" t="b">
        <f t="shared" si="185"/>
        <v>1</v>
      </c>
      <c r="O513" s="1" t="b">
        <f t="shared" si="186"/>
        <v>1</v>
      </c>
      <c r="P513" s="1" t="b">
        <f t="shared" si="187"/>
        <v>1</v>
      </c>
      <c r="Q513" s="1" t="b">
        <f t="shared" si="188"/>
        <v>1</v>
      </c>
      <c r="R513" s="1" t="b">
        <f t="shared" si="189"/>
        <v>1</v>
      </c>
      <c r="S513" s="1" t="e">
        <f t="shared" si="190"/>
        <v>#DIV/0!</v>
      </c>
      <c r="T513" s="1" t="b">
        <f t="shared" si="191"/>
        <v>1</v>
      </c>
      <c r="U513" s="1" t="b">
        <f t="shared" si="192"/>
        <v>1</v>
      </c>
      <c r="W513" s="342" t="s">
        <v>413</v>
      </c>
      <c r="X513" s="111" t="s">
        <v>414</v>
      </c>
      <c r="Y513" s="111" t="s">
        <v>415</v>
      </c>
      <c r="Z513" s="426" t="s">
        <v>10</v>
      </c>
      <c r="AA513" s="252" t="s">
        <v>2563</v>
      </c>
      <c r="AB513" s="422">
        <v>11131</v>
      </c>
      <c r="AC513" s="245">
        <v>8</v>
      </c>
      <c r="AD513" s="245" t="e">
        <v>#DIV/0!</v>
      </c>
      <c r="AE513" s="179" t="s">
        <v>2092</v>
      </c>
      <c r="AF513" s="179" t="s">
        <v>2577</v>
      </c>
      <c r="AH513" s="159" t="b">
        <f t="shared" si="193"/>
        <v>1</v>
      </c>
      <c r="AI513" s="1" t="b">
        <f t="shared" si="194"/>
        <v>1</v>
      </c>
      <c r="AJ513" s="1" t="b">
        <f t="shared" si="195"/>
        <v>1</v>
      </c>
      <c r="AK513" s="1" t="b">
        <f t="shared" si="196"/>
        <v>1</v>
      </c>
      <c r="AL513" s="1" t="b">
        <f t="shared" si="197"/>
        <v>1</v>
      </c>
      <c r="AM513" s="1" t="b">
        <f t="shared" si="198"/>
        <v>1</v>
      </c>
      <c r="AN513" s="1" t="b">
        <f t="shared" si="199"/>
        <v>1</v>
      </c>
      <c r="AO513" s="1" t="e">
        <f t="shared" si="200"/>
        <v>#DIV/0!</v>
      </c>
      <c r="AP513" s="1" t="b">
        <f t="shared" si="201"/>
        <v>1</v>
      </c>
      <c r="AQ513" s="1" t="b">
        <f t="shared" si="202"/>
        <v>1</v>
      </c>
      <c r="AS513" s="342" t="s">
        <v>413</v>
      </c>
      <c r="AT513" s="111" t="s">
        <v>414</v>
      </c>
      <c r="AU513" s="111" t="s">
        <v>415</v>
      </c>
      <c r="AV513" s="426" t="s">
        <v>10</v>
      </c>
      <c r="AW513" s="252" t="s">
        <v>2563</v>
      </c>
      <c r="AX513" s="422">
        <v>11131</v>
      </c>
      <c r="AY513" s="245">
        <v>8</v>
      </c>
      <c r="AZ513" s="245" t="e">
        <v>#DIV/0!</v>
      </c>
      <c r="BA513" s="179" t="s">
        <v>2092</v>
      </c>
      <c r="BB513" s="179" t="s">
        <v>2577</v>
      </c>
    </row>
    <row r="514" spans="1:54" ht="15">
      <c r="A514" s="373" t="s">
        <v>25</v>
      </c>
      <c r="B514" s="179" t="s">
        <v>26</v>
      </c>
      <c r="C514" s="179" t="s">
        <v>27</v>
      </c>
      <c r="D514" s="409" t="s">
        <v>10</v>
      </c>
      <c r="E514" s="351" t="s">
        <v>2567</v>
      </c>
      <c r="F514" s="422">
        <v>15293</v>
      </c>
      <c r="G514" s="245">
        <v>8</v>
      </c>
      <c r="H514" s="245" t="e">
        <v>#DIV/0!</v>
      </c>
      <c r="I514" s="179"/>
      <c r="J514" s="179" t="s">
        <v>2577</v>
      </c>
      <c r="K514" s="158">
        <v>514</v>
      </c>
      <c r="L514" s="1" t="b">
        <f t="shared" si="183"/>
        <v>1</v>
      </c>
      <c r="M514" s="1" t="b">
        <f t="shared" si="184"/>
        <v>1</v>
      </c>
      <c r="N514" s="1" t="b">
        <f t="shared" si="185"/>
        <v>1</v>
      </c>
      <c r="O514" s="1" t="b">
        <f t="shared" si="186"/>
        <v>1</v>
      </c>
      <c r="P514" s="1" t="b">
        <f t="shared" si="187"/>
        <v>1</v>
      </c>
      <c r="Q514" s="1" t="b">
        <f t="shared" si="188"/>
        <v>1</v>
      </c>
      <c r="R514" s="1" t="b">
        <f t="shared" si="189"/>
        <v>1</v>
      </c>
      <c r="S514" s="1" t="e">
        <f t="shared" si="190"/>
        <v>#DIV/0!</v>
      </c>
      <c r="T514" s="1" t="b">
        <f t="shared" si="191"/>
        <v>1</v>
      </c>
      <c r="U514" s="1" t="b">
        <f t="shared" si="192"/>
        <v>1</v>
      </c>
      <c r="W514" s="373" t="s">
        <v>25</v>
      </c>
      <c r="X514" s="179" t="s">
        <v>26</v>
      </c>
      <c r="Y514" s="179" t="s">
        <v>27</v>
      </c>
      <c r="Z514" s="409" t="s">
        <v>10</v>
      </c>
      <c r="AA514" s="351" t="s">
        <v>2567</v>
      </c>
      <c r="AB514" s="422">
        <v>15293</v>
      </c>
      <c r="AC514" s="245">
        <v>8</v>
      </c>
      <c r="AD514" s="245" t="e">
        <v>#DIV/0!</v>
      </c>
      <c r="AE514" s="179"/>
      <c r="AF514" s="179" t="s">
        <v>2577</v>
      </c>
      <c r="AH514" s="159" t="b">
        <f t="shared" si="193"/>
        <v>1</v>
      </c>
      <c r="AI514" s="1" t="b">
        <f t="shared" si="194"/>
        <v>1</v>
      </c>
      <c r="AJ514" s="1" t="b">
        <f t="shared" si="195"/>
        <v>1</v>
      </c>
      <c r="AK514" s="1" t="b">
        <f t="shared" si="196"/>
        <v>1</v>
      </c>
      <c r="AL514" s="1" t="b">
        <f t="shared" si="197"/>
        <v>1</v>
      </c>
      <c r="AM514" s="1" t="b">
        <f t="shared" si="198"/>
        <v>1</v>
      </c>
      <c r="AN514" s="1" t="b">
        <f t="shared" si="199"/>
        <v>1</v>
      </c>
      <c r="AO514" s="1" t="e">
        <f t="shared" si="200"/>
        <v>#DIV/0!</v>
      </c>
      <c r="AP514" s="1" t="b">
        <f t="shared" si="201"/>
        <v>1</v>
      </c>
      <c r="AQ514" s="1" t="b">
        <f t="shared" si="202"/>
        <v>1</v>
      </c>
      <c r="AS514" s="373" t="s">
        <v>25</v>
      </c>
      <c r="AT514" s="179" t="s">
        <v>26</v>
      </c>
      <c r="AU514" s="179" t="s">
        <v>27</v>
      </c>
      <c r="AV514" s="409" t="s">
        <v>10</v>
      </c>
      <c r="AW514" s="351" t="s">
        <v>2567</v>
      </c>
      <c r="AX514" s="422">
        <v>15293</v>
      </c>
      <c r="AY514" s="245">
        <v>8</v>
      </c>
      <c r="AZ514" s="245" t="e">
        <v>#DIV/0!</v>
      </c>
      <c r="BA514" s="179"/>
      <c r="BB514" s="179" t="s">
        <v>2577</v>
      </c>
    </row>
    <row r="515" spans="1:54" ht="15">
      <c r="A515" s="375" t="s">
        <v>416</v>
      </c>
      <c r="B515" s="354" t="s">
        <v>417</v>
      </c>
      <c r="C515" s="354" t="s">
        <v>418</v>
      </c>
      <c r="D515" s="409" t="s">
        <v>3</v>
      </c>
      <c r="E515" s="355" t="s">
        <v>2566</v>
      </c>
      <c r="F515" s="422">
        <v>15058</v>
      </c>
      <c r="G515" s="245">
        <v>8</v>
      </c>
      <c r="H515" s="245" t="e">
        <v>#DIV/0!</v>
      </c>
      <c r="I515" s="179" t="s">
        <v>2075</v>
      </c>
      <c r="J515" s="179" t="s">
        <v>2577</v>
      </c>
      <c r="K515" s="158">
        <v>515</v>
      </c>
      <c r="L515" s="1" t="b">
        <f t="shared" si="183"/>
        <v>1</v>
      </c>
      <c r="M515" s="1" t="b">
        <f t="shared" si="184"/>
        <v>1</v>
      </c>
      <c r="N515" s="1" t="b">
        <f t="shared" si="185"/>
        <v>1</v>
      </c>
      <c r="O515" s="1" t="b">
        <f t="shared" si="186"/>
        <v>1</v>
      </c>
      <c r="P515" s="1" t="b">
        <f t="shared" si="187"/>
        <v>1</v>
      </c>
      <c r="Q515" s="1" t="b">
        <f t="shared" si="188"/>
        <v>1</v>
      </c>
      <c r="R515" s="1" t="b">
        <f t="shared" si="189"/>
        <v>1</v>
      </c>
      <c r="S515" s="1" t="e">
        <f t="shared" si="190"/>
        <v>#DIV/0!</v>
      </c>
      <c r="T515" s="1" t="b">
        <f t="shared" si="191"/>
        <v>1</v>
      </c>
      <c r="U515" s="1" t="b">
        <f t="shared" si="192"/>
        <v>1</v>
      </c>
      <c r="W515" s="375" t="s">
        <v>416</v>
      </c>
      <c r="X515" s="354" t="s">
        <v>417</v>
      </c>
      <c r="Y515" s="354" t="s">
        <v>418</v>
      </c>
      <c r="Z515" s="409" t="s">
        <v>3</v>
      </c>
      <c r="AA515" s="355" t="s">
        <v>2566</v>
      </c>
      <c r="AB515" s="422">
        <v>15058</v>
      </c>
      <c r="AC515" s="245">
        <v>8</v>
      </c>
      <c r="AD515" s="245" t="e">
        <v>#DIV/0!</v>
      </c>
      <c r="AE515" s="179" t="s">
        <v>2075</v>
      </c>
      <c r="AF515" s="179" t="s">
        <v>2577</v>
      </c>
      <c r="AH515" s="159" t="b">
        <f t="shared" si="193"/>
        <v>1</v>
      </c>
      <c r="AI515" s="1" t="b">
        <f t="shared" si="194"/>
        <v>1</v>
      </c>
      <c r="AJ515" s="1" t="b">
        <f t="shared" si="195"/>
        <v>1</v>
      </c>
      <c r="AK515" s="1" t="b">
        <f t="shared" si="196"/>
        <v>1</v>
      </c>
      <c r="AL515" s="1" t="b">
        <f t="shared" si="197"/>
        <v>1</v>
      </c>
      <c r="AM515" s="1" t="b">
        <f t="shared" si="198"/>
        <v>1</v>
      </c>
      <c r="AN515" s="1" t="b">
        <f t="shared" si="199"/>
        <v>1</v>
      </c>
      <c r="AO515" s="1" t="e">
        <f t="shared" si="200"/>
        <v>#DIV/0!</v>
      </c>
      <c r="AP515" s="1" t="b">
        <f t="shared" si="201"/>
        <v>1</v>
      </c>
      <c r="AQ515" s="1" t="b">
        <f t="shared" si="202"/>
        <v>1</v>
      </c>
      <c r="AS515" s="375" t="s">
        <v>416</v>
      </c>
      <c r="AT515" s="354" t="s">
        <v>417</v>
      </c>
      <c r="AU515" s="354" t="s">
        <v>418</v>
      </c>
      <c r="AV515" s="409" t="s">
        <v>3</v>
      </c>
      <c r="AW515" s="355" t="s">
        <v>2566</v>
      </c>
      <c r="AX515" s="422">
        <v>15058</v>
      </c>
      <c r="AY515" s="245">
        <v>8</v>
      </c>
      <c r="AZ515" s="245" t="e">
        <v>#DIV/0!</v>
      </c>
      <c r="BA515" s="179" t="s">
        <v>2075</v>
      </c>
      <c r="BB515" s="179" t="s">
        <v>2577</v>
      </c>
    </row>
    <row r="516" spans="1:54" ht="15.75">
      <c r="A516" s="316" t="s">
        <v>1321</v>
      </c>
      <c r="B516" s="106" t="s">
        <v>1322</v>
      </c>
      <c r="C516" s="106" t="s">
        <v>1323</v>
      </c>
      <c r="D516" s="408" t="s">
        <v>3</v>
      </c>
      <c r="E516" s="344" t="s">
        <v>2569</v>
      </c>
      <c r="F516" s="422">
        <v>15892</v>
      </c>
      <c r="G516" s="245">
        <v>8</v>
      </c>
      <c r="H516" s="245" t="e">
        <v>#DIV/0!</v>
      </c>
      <c r="I516" s="179"/>
      <c r="J516" s="179" t="s">
        <v>2525</v>
      </c>
      <c r="K516" s="158">
        <v>516</v>
      </c>
      <c r="L516" s="1" t="b">
        <f t="shared" si="183"/>
        <v>1</v>
      </c>
      <c r="M516" s="1" t="b">
        <f t="shared" si="184"/>
        <v>1</v>
      </c>
      <c r="N516" s="1" t="b">
        <f t="shared" si="185"/>
        <v>1</v>
      </c>
      <c r="O516" s="1" t="b">
        <f t="shared" si="186"/>
        <v>1</v>
      </c>
      <c r="P516" s="1" t="b">
        <f t="shared" si="187"/>
        <v>1</v>
      </c>
      <c r="Q516" s="1" t="b">
        <f t="shared" si="188"/>
        <v>1</v>
      </c>
      <c r="R516" s="1" t="b">
        <f t="shared" si="189"/>
        <v>1</v>
      </c>
      <c r="S516" s="1" t="e">
        <f t="shared" si="190"/>
        <v>#DIV/0!</v>
      </c>
      <c r="T516" s="1" t="b">
        <f t="shared" si="191"/>
        <v>1</v>
      </c>
      <c r="U516" s="1" t="b">
        <f t="shared" si="192"/>
        <v>1</v>
      </c>
      <c r="W516" s="316" t="s">
        <v>1321</v>
      </c>
      <c r="X516" s="106" t="s">
        <v>1322</v>
      </c>
      <c r="Y516" s="106" t="s">
        <v>1323</v>
      </c>
      <c r="Z516" s="408" t="s">
        <v>3</v>
      </c>
      <c r="AA516" s="344" t="s">
        <v>2569</v>
      </c>
      <c r="AB516" s="422">
        <v>15892</v>
      </c>
      <c r="AC516" s="245">
        <v>8</v>
      </c>
      <c r="AD516" s="245" t="e">
        <v>#DIV/0!</v>
      </c>
      <c r="AE516" s="179"/>
      <c r="AF516" s="179" t="s">
        <v>2525</v>
      </c>
      <c r="AH516" s="159" t="b">
        <f t="shared" si="193"/>
        <v>1</v>
      </c>
      <c r="AI516" s="1" t="b">
        <f t="shared" si="194"/>
        <v>1</v>
      </c>
      <c r="AJ516" s="1" t="b">
        <f t="shared" si="195"/>
        <v>1</v>
      </c>
      <c r="AK516" s="1" t="b">
        <f t="shared" si="196"/>
        <v>1</v>
      </c>
      <c r="AL516" s="1" t="b">
        <f t="shared" si="197"/>
        <v>1</v>
      </c>
      <c r="AM516" s="1" t="b">
        <f t="shared" si="198"/>
        <v>1</v>
      </c>
      <c r="AN516" s="1" t="b">
        <f t="shared" si="199"/>
        <v>1</v>
      </c>
      <c r="AO516" s="1" t="e">
        <f t="shared" si="200"/>
        <v>#DIV/0!</v>
      </c>
      <c r="AP516" s="1" t="b">
        <f t="shared" si="201"/>
        <v>1</v>
      </c>
      <c r="AQ516" s="1" t="b">
        <f t="shared" si="202"/>
        <v>1</v>
      </c>
      <c r="AS516" s="316" t="s">
        <v>1321</v>
      </c>
      <c r="AT516" s="106" t="s">
        <v>1322</v>
      </c>
      <c r="AU516" s="106" t="s">
        <v>1323</v>
      </c>
      <c r="AV516" s="408" t="s">
        <v>3</v>
      </c>
      <c r="AW516" s="344" t="s">
        <v>2569</v>
      </c>
      <c r="AX516" s="422">
        <v>15892</v>
      </c>
      <c r="AY516" s="245">
        <v>8</v>
      </c>
      <c r="AZ516" s="245" t="e">
        <v>#DIV/0!</v>
      </c>
      <c r="BA516" s="179"/>
      <c r="BB516" s="179" t="s">
        <v>2525</v>
      </c>
    </row>
    <row r="517" spans="1:54" ht="15">
      <c r="A517" s="375" t="s">
        <v>1324</v>
      </c>
      <c r="B517" s="354" t="s">
        <v>26</v>
      </c>
      <c r="C517" s="354" t="s">
        <v>61</v>
      </c>
      <c r="D517" s="409" t="s">
        <v>3</v>
      </c>
      <c r="E517" s="355" t="s">
        <v>2567</v>
      </c>
      <c r="F517" s="422">
        <v>12844</v>
      </c>
      <c r="G517" s="245">
        <v>8</v>
      </c>
      <c r="H517" s="245" t="e">
        <v>#DIV/0!</v>
      </c>
      <c r="I517" s="179"/>
      <c r="J517" s="179" t="s">
        <v>2577</v>
      </c>
      <c r="K517" s="158">
        <v>517</v>
      </c>
      <c r="L517" s="1" t="b">
        <f t="shared" si="183"/>
        <v>1</v>
      </c>
      <c r="M517" s="1" t="b">
        <f t="shared" si="184"/>
        <v>1</v>
      </c>
      <c r="N517" s="1" t="b">
        <f t="shared" si="185"/>
        <v>1</v>
      </c>
      <c r="O517" s="1" t="b">
        <f t="shared" si="186"/>
        <v>1</v>
      </c>
      <c r="P517" s="1" t="b">
        <f t="shared" si="187"/>
        <v>1</v>
      </c>
      <c r="Q517" s="1" t="b">
        <f t="shared" si="188"/>
        <v>1</v>
      </c>
      <c r="R517" s="1" t="b">
        <f t="shared" si="189"/>
        <v>1</v>
      </c>
      <c r="S517" s="1" t="e">
        <f t="shared" si="190"/>
        <v>#DIV/0!</v>
      </c>
      <c r="T517" s="1" t="b">
        <f t="shared" si="191"/>
        <v>1</v>
      </c>
      <c r="U517" s="1" t="b">
        <f t="shared" si="192"/>
        <v>1</v>
      </c>
      <c r="W517" s="375" t="s">
        <v>1324</v>
      </c>
      <c r="X517" s="354" t="s">
        <v>26</v>
      </c>
      <c r="Y517" s="354" t="s">
        <v>61</v>
      </c>
      <c r="Z517" s="409" t="s">
        <v>3</v>
      </c>
      <c r="AA517" s="355" t="s">
        <v>2567</v>
      </c>
      <c r="AB517" s="422">
        <v>12844</v>
      </c>
      <c r="AC517" s="245">
        <v>8</v>
      </c>
      <c r="AD517" s="245" t="e">
        <v>#DIV/0!</v>
      </c>
      <c r="AE517" s="179"/>
      <c r="AF517" s="179" t="s">
        <v>2577</v>
      </c>
      <c r="AH517" s="159" t="b">
        <f t="shared" si="193"/>
        <v>1</v>
      </c>
      <c r="AI517" s="1" t="b">
        <f t="shared" si="194"/>
        <v>1</v>
      </c>
      <c r="AJ517" s="1" t="b">
        <f t="shared" si="195"/>
        <v>1</v>
      </c>
      <c r="AK517" s="1" t="b">
        <f t="shared" si="196"/>
        <v>1</v>
      </c>
      <c r="AL517" s="1" t="b">
        <f t="shared" si="197"/>
        <v>1</v>
      </c>
      <c r="AM517" s="1" t="b">
        <f t="shared" si="198"/>
        <v>1</v>
      </c>
      <c r="AN517" s="1" t="b">
        <f t="shared" si="199"/>
        <v>1</v>
      </c>
      <c r="AO517" s="1" t="e">
        <f t="shared" si="200"/>
        <v>#DIV/0!</v>
      </c>
      <c r="AP517" s="1" t="b">
        <f t="shared" si="201"/>
        <v>1</v>
      </c>
      <c r="AQ517" s="1" t="b">
        <f t="shared" si="202"/>
        <v>1</v>
      </c>
      <c r="AS517" s="375" t="s">
        <v>1324</v>
      </c>
      <c r="AT517" s="354" t="s">
        <v>26</v>
      </c>
      <c r="AU517" s="354" t="s">
        <v>61</v>
      </c>
      <c r="AV517" s="409" t="s">
        <v>3</v>
      </c>
      <c r="AW517" s="355" t="s">
        <v>2567</v>
      </c>
      <c r="AX517" s="422">
        <v>12844</v>
      </c>
      <c r="AY517" s="245">
        <v>8</v>
      </c>
      <c r="AZ517" s="245" t="e">
        <v>#DIV/0!</v>
      </c>
      <c r="BA517" s="179"/>
      <c r="BB517" s="179" t="s">
        <v>2577</v>
      </c>
    </row>
    <row r="518" spans="1:54" ht="15">
      <c r="A518" s="316" t="s">
        <v>420</v>
      </c>
      <c r="B518" s="182" t="s">
        <v>417</v>
      </c>
      <c r="C518" s="182" t="s">
        <v>421</v>
      </c>
      <c r="D518" s="408" t="s">
        <v>10</v>
      </c>
      <c r="E518" s="14" t="s">
        <v>2566</v>
      </c>
      <c r="F518" s="338">
        <v>16442</v>
      </c>
      <c r="G518" s="245">
        <v>8</v>
      </c>
      <c r="H518" s="245" t="e">
        <v>#DIV/0!</v>
      </c>
      <c r="I518" s="179" t="s">
        <v>1816</v>
      </c>
      <c r="J518" s="179" t="s">
        <v>2525</v>
      </c>
      <c r="K518" s="158">
        <v>518</v>
      </c>
      <c r="L518" s="1" t="b">
        <f t="shared" si="183"/>
        <v>1</v>
      </c>
      <c r="M518" s="1" t="b">
        <f t="shared" si="184"/>
        <v>1</v>
      </c>
      <c r="N518" s="1" t="b">
        <f t="shared" si="185"/>
        <v>1</v>
      </c>
      <c r="O518" s="1" t="b">
        <f t="shared" si="186"/>
        <v>1</v>
      </c>
      <c r="P518" s="1" t="b">
        <f t="shared" si="187"/>
        <v>1</v>
      </c>
      <c r="Q518" s="1" t="b">
        <f t="shared" si="188"/>
        <v>1</v>
      </c>
      <c r="R518" s="1" t="b">
        <f t="shared" si="189"/>
        <v>1</v>
      </c>
      <c r="S518" s="1" t="e">
        <f t="shared" si="190"/>
        <v>#DIV/0!</v>
      </c>
      <c r="T518" s="1" t="b">
        <f t="shared" si="191"/>
        <v>1</v>
      </c>
      <c r="U518" s="1" t="b">
        <f t="shared" si="192"/>
        <v>1</v>
      </c>
      <c r="W518" s="316" t="s">
        <v>420</v>
      </c>
      <c r="X518" s="182" t="s">
        <v>417</v>
      </c>
      <c r="Y518" s="182" t="s">
        <v>421</v>
      </c>
      <c r="Z518" s="408" t="s">
        <v>10</v>
      </c>
      <c r="AA518" s="14" t="s">
        <v>2566</v>
      </c>
      <c r="AB518" s="338">
        <v>16442</v>
      </c>
      <c r="AC518" s="245">
        <v>8</v>
      </c>
      <c r="AD518" s="245" t="e">
        <v>#DIV/0!</v>
      </c>
      <c r="AE518" s="179" t="s">
        <v>1816</v>
      </c>
      <c r="AF518" s="179" t="s">
        <v>2525</v>
      </c>
      <c r="AH518" s="159" t="b">
        <f t="shared" si="193"/>
        <v>1</v>
      </c>
      <c r="AI518" s="1" t="b">
        <f t="shared" si="194"/>
        <v>1</v>
      </c>
      <c r="AJ518" s="1" t="b">
        <f t="shared" si="195"/>
        <v>1</v>
      </c>
      <c r="AK518" s="1" t="b">
        <f t="shared" si="196"/>
        <v>1</v>
      </c>
      <c r="AL518" s="1" t="b">
        <f t="shared" si="197"/>
        <v>1</v>
      </c>
      <c r="AM518" s="1" t="b">
        <f t="shared" si="198"/>
        <v>1</v>
      </c>
      <c r="AN518" s="1" t="b">
        <f t="shared" si="199"/>
        <v>1</v>
      </c>
      <c r="AO518" s="1" t="e">
        <f t="shared" si="200"/>
        <v>#DIV/0!</v>
      </c>
      <c r="AP518" s="1" t="b">
        <f t="shared" si="201"/>
        <v>1</v>
      </c>
      <c r="AQ518" s="1" t="b">
        <f t="shared" si="202"/>
        <v>1</v>
      </c>
      <c r="AS518" s="316" t="s">
        <v>420</v>
      </c>
      <c r="AT518" s="182" t="s">
        <v>417</v>
      </c>
      <c r="AU518" s="182" t="s">
        <v>421</v>
      </c>
      <c r="AV518" s="408" t="s">
        <v>10</v>
      </c>
      <c r="AW518" s="14" t="s">
        <v>2566</v>
      </c>
      <c r="AX518" s="338">
        <v>16442</v>
      </c>
      <c r="AY518" s="245">
        <v>8</v>
      </c>
      <c r="AZ518" s="245" t="e">
        <v>#DIV/0!</v>
      </c>
      <c r="BA518" s="179" t="s">
        <v>1816</v>
      </c>
      <c r="BB518" s="179" t="s">
        <v>2525</v>
      </c>
    </row>
    <row r="519" spans="1:54" ht="15">
      <c r="A519" s="156" t="s">
        <v>422</v>
      </c>
      <c r="B519" s="179" t="s">
        <v>423</v>
      </c>
      <c r="C519" s="179" t="s">
        <v>424</v>
      </c>
      <c r="D519" s="424" t="s">
        <v>10</v>
      </c>
      <c r="E519" s="179" t="s">
        <v>2563</v>
      </c>
      <c r="F519" s="422">
        <v>15498</v>
      </c>
      <c r="G519" s="245">
        <v>8</v>
      </c>
      <c r="H519" s="245" t="s">
        <v>1858</v>
      </c>
      <c r="I519" s="179" t="s">
        <v>2676</v>
      </c>
      <c r="J519" s="179" t="s">
        <v>2525</v>
      </c>
      <c r="K519" s="158">
        <v>519</v>
      </c>
      <c r="L519" s="1" t="b">
        <f t="shared" ref="L519:L582" si="203">A519=W519</f>
        <v>1</v>
      </c>
      <c r="M519" s="1" t="b">
        <f t="shared" ref="M519:M582" si="204">B519=X519</f>
        <v>1</v>
      </c>
      <c r="N519" s="1" t="b">
        <f t="shared" ref="N519:N582" si="205">C519=Y519</f>
        <v>1</v>
      </c>
      <c r="O519" s="1" t="b">
        <f t="shared" ref="O519:O582" si="206">D519=Z519</f>
        <v>1</v>
      </c>
      <c r="P519" s="1" t="b">
        <f t="shared" ref="P519:P582" si="207">E519=AA519</f>
        <v>1</v>
      </c>
      <c r="Q519" s="1" t="b">
        <f t="shared" ref="Q519:Q582" si="208">F519=AB519</f>
        <v>1</v>
      </c>
      <c r="R519" s="1" t="b">
        <f t="shared" ref="R519:R582" si="209">G519=AC519</f>
        <v>1</v>
      </c>
      <c r="S519" s="1" t="b">
        <f t="shared" ref="S519:S582" si="210">H519=AD519</f>
        <v>1</v>
      </c>
      <c r="T519" s="1" t="b">
        <f t="shared" ref="T519:T582" si="211">I519=AE519</f>
        <v>1</v>
      </c>
      <c r="U519" s="1" t="b">
        <f t="shared" ref="U519:U582" si="212">J519=AF519</f>
        <v>1</v>
      </c>
      <c r="W519" s="156" t="s">
        <v>422</v>
      </c>
      <c r="X519" s="179" t="s">
        <v>423</v>
      </c>
      <c r="Y519" s="179" t="s">
        <v>424</v>
      </c>
      <c r="Z519" s="424" t="s">
        <v>10</v>
      </c>
      <c r="AA519" s="179" t="s">
        <v>2563</v>
      </c>
      <c r="AB519" s="422">
        <v>15498</v>
      </c>
      <c r="AC519" s="245">
        <v>8</v>
      </c>
      <c r="AD519" s="245" t="s">
        <v>1858</v>
      </c>
      <c r="AE519" s="179" t="s">
        <v>2676</v>
      </c>
      <c r="AF519" s="179" t="s">
        <v>2525</v>
      </c>
      <c r="AH519" s="159" t="b">
        <f t="shared" si="193"/>
        <v>1</v>
      </c>
      <c r="AI519" s="1" t="b">
        <f t="shared" si="194"/>
        <v>1</v>
      </c>
      <c r="AJ519" s="1" t="b">
        <f t="shared" si="195"/>
        <v>1</v>
      </c>
      <c r="AK519" s="1" t="b">
        <f t="shared" si="196"/>
        <v>1</v>
      </c>
      <c r="AL519" s="1" t="b">
        <f t="shared" si="197"/>
        <v>1</v>
      </c>
      <c r="AM519" s="1" t="b">
        <f t="shared" si="198"/>
        <v>1</v>
      </c>
      <c r="AN519" s="1" t="b">
        <f t="shared" si="199"/>
        <v>1</v>
      </c>
      <c r="AO519" s="1" t="b">
        <f t="shared" si="200"/>
        <v>1</v>
      </c>
      <c r="AP519" s="1" t="b">
        <f t="shared" si="201"/>
        <v>1</v>
      </c>
      <c r="AQ519" s="1" t="b">
        <f t="shared" si="202"/>
        <v>1</v>
      </c>
      <c r="AS519" s="156" t="s">
        <v>422</v>
      </c>
      <c r="AT519" s="179" t="s">
        <v>423</v>
      </c>
      <c r="AU519" s="179" t="s">
        <v>424</v>
      </c>
      <c r="AV519" s="424" t="s">
        <v>10</v>
      </c>
      <c r="AW519" s="179" t="s">
        <v>2563</v>
      </c>
      <c r="AX519" s="422">
        <v>15498</v>
      </c>
      <c r="AY519" s="245">
        <v>8</v>
      </c>
      <c r="AZ519" s="245" t="s">
        <v>1858</v>
      </c>
      <c r="BA519" s="179" t="s">
        <v>2676</v>
      </c>
      <c r="BB519" s="179" t="s">
        <v>2525</v>
      </c>
    </row>
    <row r="520" spans="1:54" ht="15">
      <c r="A520" s="373" t="s">
        <v>527</v>
      </c>
      <c r="B520" s="179" t="s">
        <v>528</v>
      </c>
      <c r="C520" s="179" t="s">
        <v>234</v>
      </c>
      <c r="D520" s="409" t="s">
        <v>10</v>
      </c>
      <c r="E520" s="351" t="s">
        <v>2568</v>
      </c>
      <c r="F520" s="422">
        <v>15567</v>
      </c>
      <c r="G520" s="245">
        <v>8</v>
      </c>
      <c r="H520" s="245" t="e">
        <v>#DIV/0!</v>
      </c>
      <c r="I520" s="179" t="s">
        <v>1704</v>
      </c>
      <c r="J520" s="179" t="s">
        <v>2525</v>
      </c>
      <c r="K520" s="158">
        <v>520</v>
      </c>
      <c r="L520" s="1" t="b">
        <f t="shared" si="203"/>
        <v>1</v>
      </c>
      <c r="M520" s="1" t="b">
        <f t="shared" si="204"/>
        <v>1</v>
      </c>
      <c r="N520" s="1" t="b">
        <f t="shared" si="205"/>
        <v>1</v>
      </c>
      <c r="O520" s="1" t="b">
        <f t="shared" si="206"/>
        <v>1</v>
      </c>
      <c r="P520" s="1" t="b">
        <f t="shared" si="207"/>
        <v>1</v>
      </c>
      <c r="Q520" s="1" t="b">
        <f t="shared" si="208"/>
        <v>1</v>
      </c>
      <c r="R520" s="1" t="b">
        <f t="shared" si="209"/>
        <v>1</v>
      </c>
      <c r="S520" s="1" t="e">
        <f t="shared" si="210"/>
        <v>#DIV/0!</v>
      </c>
      <c r="T520" s="1" t="b">
        <f t="shared" si="211"/>
        <v>1</v>
      </c>
      <c r="U520" s="1" t="b">
        <f t="shared" si="212"/>
        <v>1</v>
      </c>
      <c r="W520" s="373" t="s">
        <v>527</v>
      </c>
      <c r="X520" s="179" t="s">
        <v>528</v>
      </c>
      <c r="Y520" s="179" t="s">
        <v>234</v>
      </c>
      <c r="Z520" s="409" t="s">
        <v>10</v>
      </c>
      <c r="AA520" s="351" t="s">
        <v>2568</v>
      </c>
      <c r="AB520" s="422">
        <v>15567</v>
      </c>
      <c r="AC520" s="245">
        <v>8</v>
      </c>
      <c r="AD520" s="245" t="e">
        <v>#DIV/0!</v>
      </c>
      <c r="AE520" s="179" t="s">
        <v>1704</v>
      </c>
      <c r="AF520" s="179" t="s">
        <v>2525</v>
      </c>
      <c r="AH520" s="159" t="b">
        <f t="shared" si="193"/>
        <v>1</v>
      </c>
      <c r="AI520" s="1" t="b">
        <f t="shared" si="194"/>
        <v>1</v>
      </c>
      <c r="AJ520" s="1" t="b">
        <f t="shared" si="195"/>
        <v>1</v>
      </c>
      <c r="AK520" s="1" t="b">
        <f t="shared" si="196"/>
        <v>1</v>
      </c>
      <c r="AL520" s="1" t="b">
        <f t="shared" si="197"/>
        <v>1</v>
      </c>
      <c r="AM520" s="1" t="b">
        <f t="shared" si="198"/>
        <v>1</v>
      </c>
      <c r="AN520" s="1" t="b">
        <f t="shared" si="199"/>
        <v>1</v>
      </c>
      <c r="AO520" s="1" t="e">
        <f t="shared" si="200"/>
        <v>#DIV/0!</v>
      </c>
      <c r="AP520" s="1" t="b">
        <f t="shared" si="201"/>
        <v>1</v>
      </c>
      <c r="AQ520" s="1" t="b">
        <f t="shared" si="202"/>
        <v>1</v>
      </c>
      <c r="AS520" s="373" t="s">
        <v>527</v>
      </c>
      <c r="AT520" s="179" t="s">
        <v>528</v>
      </c>
      <c r="AU520" s="179" t="s">
        <v>234</v>
      </c>
      <c r="AV520" s="409" t="s">
        <v>10</v>
      </c>
      <c r="AW520" s="351" t="s">
        <v>2568</v>
      </c>
      <c r="AX520" s="422">
        <v>15567</v>
      </c>
      <c r="AY520" s="245">
        <v>8</v>
      </c>
      <c r="AZ520" s="245" t="e">
        <v>#DIV/0!</v>
      </c>
      <c r="BA520" s="179" t="s">
        <v>1704</v>
      </c>
      <c r="BB520" s="179" t="s">
        <v>2525</v>
      </c>
    </row>
    <row r="521" spans="1:54" ht="15">
      <c r="A521" s="450" t="s">
        <v>1325</v>
      </c>
      <c r="B521" s="427" t="s">
        <v>446</v>
      </c>
      <c r="C521" s="427" t="s">
        <v>1326</v>
      </c>
      <c r="D521" s="1" t="s">
        <v>10</v>
      </c>
      <c r="E521" s="428" t="s">
        <v>2566</v>
      </c>
      <c r="F521" s="338"/>
      <c r="G521" s="245">
        <v>8</v>
      </c>
      <c r="H521" s="2" t="e">
        <v>#DIV/0!</v>
      </c>
      <c r="I521" s="1"/>
      <c r="J521" s="1" t="s">
        <v>2577</v>
      </c>
      <c r="K521" s="158">
        <v>521</v>
      </c>
      <c r="L521" s="1" t="b">
        <f t="shared" si="203"/>
        <v>1</v>
      </c>
      <c r="M521" s="1" t="b">
        <f t="shared" si="204"/>
        <v>1</v>
      </c>
      <c r="N521" s="1" t="b">
        <f t="shared" si="205"/>
        <v>1</v>
      </c>
      <c r="O521" s="1" t="b">
        <f t="shared" si="206"/>
        <v>1</v>
      </c>
      <c r="P521" s="1" t="b">
        <f t="shared" si="207"/>
        <v>1</v>
      </c>
      <c r="Q521" s="1" t="b">
        <f t="shared" si="208"/>
        <v>1</v>
      </c>
      <c r="R521" s="1" t="b">
        <f t="shared" si="209"/>
        <v>1</v>
      </c>
      <c r="S521" s="1" t="e">
        <f t="shared" si="210"/>
        <v>#DIV/0!</v>
      </c>
      <c r="T521" s="1" t="b">
        <f t="shared" si="211"/>
        <v>1</v>
      </c>
      <c r="U521" s="1" t="b">
        <f t="shared" si="212"/>
        <v>1</v>
      </c>
      <c r="W521" s="450" t="s">
        <v>1325</v>
      </c>
      <c r="X521" s="427" t="s">
        <v>446</v>
      </c>
      <c r="Y521" s="427" t="s">
        <v>1326</v>
      </c>
      <c r="Z521" s="1" t="s">
        <v>10</v>
      </c>
      <c r="AA521" s="428" t="s">
        <v>2566</v>
      </c>
      <c r="AB521" s="338"/>
      <c r="AC521" s="245">
        <v>8</v>
      </c>
      <c r="AD521" s="2" t="e">
        <v>#DIV/0!</v>
      </c>
      <c r="AE521" s="1"/>
      <c r="AF521" s="1" t="s">
        <v>2577</v>
      </c>
      <c r="AH521" s="159" t="b">
        <f t="shared" ref="AH521:AH584" si="213">W521=AS521</f>
        <v>1</v>
      </c>
      <c r="AI521" s="1" t="b">
        <f t="shared" ref="AI521:AI584" si="214">X521=AT521</f>
        <v>1</v>
      </c>
      <c r="AJ521" s="1" t="b">
        <f t="shared" ref="AJ521:AJ584" si="215">Y521=AU521</f>
        <v>1</v>
      </c>
      <c r="AK521" s="1" t="b">
        <f t="shared" ref="AK521:AK584" si="216">Z521=AV521</f>
        <v>1</v>
      </c>
      <c r="AL521" s="1" t="b">
        <f t="shared" ref="AL521:AL584" si="217">AA521=AW521</f>
        <v>1</v>
      </c>
      <c r="AM521" s="1" t="b">
        <f t="shared" ref="AM521:AM584" si="218">AB521=AX521</f>
        <v>1</v>
      </c>
      <c r="AN521" s="1" t="b">
        <f t="shared" ref="AN521:AN584" si="219">AC521=AY521</f>
        <v>1</v>
      </c>
      <c r="AO521" s="1" t="e">
        <f t="shared" ref="AO521:AO584" si="220">AD521=AZ521</f>
        <v>#DIV/0!</v>
      </c>
      <c r="AP521" s="1" t="b">
        <f t="shared" ref="AP521:AP584" si="221">AE521=BA521</f>
        <v>1</v>
      </c>
      <c r="AQ521" s="1" t="b">
        <f t="shared" ref="AQ521:AQ584" si="222">AF521=BB521</f>
        <v>1</v>
      </c>
      <c r="AS521" s="450" t="s">
        <v>1325</v>
      </c>
      <c r="AT521" s="427" t="s">
        <v>446</v>
      </c>
      <c r="AU521" s="427" t="s">
        <v>1326</v>
      </c>
      <c r="AV521" s="1" t="s">
        <v>10</v>
      </c>
      <c r="AW521" s="428" t="s">
        <v>2566</v>
      </c>
      <c r="AX521" s="338"/>
      <c r="AY521" s="245">
        <v>8</v>
      </c>
      <c r="AZ521" s="2" t="e">
        <v>#DIV/0!</v>
      </c>
      <c r="BB521" s="1" t="s">
        <v>2577</v>
      </c>
    </row>
    <row r="522" spans="1:54" ht="15">
      <c r="A522" s="316" t="s">
        <v>428</v>
      </c>
      <c r="B522" s="106" t="s">
        <v>429</v>
      </c>
      <c r="C522" s="106" t="s">
        <v>430</v>
      </c>
      <c r="D522" s="408" t="s">
        <v>3</v>
      </c>
      <c r="E522" s="14" t="s">
        <v>2563</v>
      </c>
      <c r="F522" s="422">
        <v>12811</v>
      </c>
      <c r="G522" s="245">
        <v>8</v>
      </c>
      <c r="H522" s="245" t="s">
        <v>1858</v>
      </c>
      <c r="I522" s="179" t="s">
        <v>2462</v>
      </c>
      <c r="J522" s="179" t="s">
        <v>2577</v>
      </c>
      <c r="K522" s="158">
        <v>522</v>
      </c>
      <c r="L522" s="1" t="b">
        <f t="shared" si="203"/>
        <v>1</v>
      </c>
      <c r="M522" s="1" t="b">
        <f t="shared" si="204"/>
        <v>1</v>
      </c>
      <c r="N522" s="1" t="b">
        <f t="shared" si="205"/>
        <v>1</v>
      </c>
      <c r="O522" s="1" t="b">
        <f t="shared" si="206"/>
        <v>1</v>
      </c>
      <c r="P522" s="1" t="b">
        <f t="shared" si="207"/>
        <v>1</v>
      </c>
      <c r="Q522" s="1" t="b">
        <f t="shared" si="208"/>
        <v>1</v>
      </c>
      <c r="R522" s="1" t="b">
        <f t="shared" si="209"/>
        <v>1</v>
      </c>
      <c r="S522" s="1" t="b">
        <f t="shared" si="210"/>
        <v>1</v>
      </c>
      <c r="T522" s="1" t="b">
        <f t="shared" si="211"/>
        <v>1</v>
      </c>
      <c r="U522" s="1" t="b">
        <f t="shared" si="212"/>
        <v>1</v>
      </c>
      <c r="W522" s="316" t="s">
        <v>428</v>
      </c>
      <c r="X522" s="106" t="s">
        <v>429</v>
      </c>
      <c r="Y522" s="106" t="s">
        <v>430</v>
      </c>
      <c r="Z522" s="408" t="s">
        <v>3</v>
      </c>
      <c r="AA522" s="14" t="s">
        <v>2563</v>
      </c>
      <c r="AB522" s="422">
        <v>12811</v>
      </c>
      <c r="AC522" s="245">
        <v>8</v>
      </c>
      <c r="AD522" s="245" t="s">
        <v>1858</v>
      </c>
      <c r="AE522" s="179" t="s">
        <v>2462</v>
      </c>
      <c r="AF522" s="179" t="s">
        <v>2577</v>
      </c>
      <c r="AH522" s="159" t="b">
        <f t="shared" si="213"/>
        <v>1</v>
      </c>
      <c r="AI522" s="1" t="b">
        <f t="shared" si="214"/>
        <v>1</v>
      </c>
      <c r="AJ522" s="1" t="b">
        <f t="shared" si="215"/>
        <v>1</v>
      </c>
      <c r="AK522" s="1" t="b">
        <f t="shared" si="216"/>
        <v>1</v>
      </c>
      <c r="AL522" s="1" t="b">
        <f t="shared" si="217"/>
        <v>1</v>
      </c>
      <c r="AM522" s="1" t="b">
        <f t="shared" si="218"/>
        <v>1</v>
      </c>
      <c r="AN522" s="1" t="b">
        <f t="shared" si="219"/>
        <v>1</v>
      </c>
      <c r="AO522" s="1" t="b">
        <f t="shared" si="220"/>
        <v>1</v>
      </c>
      <c r="AP522" s="1" t="b">
        <f t="shared" si="221"/>
        <v>1</v>
      </c>
      <c r="AQ522" s="1" t="b">
        <f t="shared" si="222"/>
        <v>1</v>
      </c>
      <c r="AS522" s="316" t="s">
        <v>428</v>
      </c>
      <c r="AT522" s="106" t="s">
        <v>429</v>
      </c>
      <c r="AU522" s="106" t="s">
        <v>430</v>
      </c>
      <c r="AV522" s="408" t="s">
        <v>3</v>
      </c>
      <c r="AW522" s="14" t="s">
        <v>2563</v>
      </c>
      <c r="AX522" s="422">
        <v>12811</v>
      </c>
      <c r="AY522" s="245">
        <v>8</v>
      </c>
      <c r="AZ522" s="245" t="s">
        <v>1858</v>
      </c>
      <c r="BA522" s="179" t="s">
        <v>2462</v>
      </c>
      <c r="BB522" s="179" t="s">
        <v>2577</v>
      </c>
    </row>
    <row r="523" spans="1:54" ht="15">
      <c r="A523" s="316" t="s">
        <v>431</v>
      </c>
      <c r="B523" s="106" t="s">
        <v>429</v>
      </c>
      <c r="C523" s="106" t="s">
        <v>432</v>
      </c>
      <c r="D523" s="408" t="s">
        <v>10</v>
      </c>
      <c r="E523" s="14" t="s">
        <v>2563</v>
      </c>
      <c r="F523" s="422">
        <v>13784</v>
      </c>
      <c r="G523" s="245">
        <v>8</v>
      </c>
      <c r="H523" s="245" t="s">
        <v>1858</v>
      </c>
      <c r="I523" s="179" t="s">
        <v>2462</v>
      </c>
      <c r="J523" s="179" t="s">
        <v>2577</v>
      </c>
      <c r="K523" s="158">
        <v>523</v>
      </c>
      <c r="L523" s="1" t="b">
        <f t="shared" si="203"/>
        <v>1</v>
      </c>
      <c r="M523" s="1" t="b">
        <f t="shared" si="204"/>
        <v>1</v>
      </c>
      <c r="N523" s="1" t="b">
        <f t="shared" si="205"/>
        <v>1</v>
      </c>
      <c r="O523" s="1" t="b">
        <f t="shared" si="206"/>
        <v>1</v>
      </c>
      <c r="P523" s="1" t="b">
        <f t="shared" si="207"/>
        <v>1</v>
      </c>
      <c r="Q523" s="1" t="b">
        <f t="shared" si="208"/>
        <v>1</v>
      </c>
      <c r="R523" s="1" t="b">
        <f t="shared" si="209"/>
        <v>1</v>
      </c>
      <c r="S523" s="1" t="b">
        <f t="shared" si="210"/>
        <v>1</v>
      </c>
      <c r="T523" s="1" t="b">
        <f t="shared" si="211"/>
        <v>1</v>
      </c>
      <c r="U523" s="1" t="b">
        <f t="shared" si="212"/>
        <v>1</v>
      </c>
      <c r="W523" s="316" t="s">
        <v>431</v>
      </c>
      <c r="X523" s="106" t="s">
        <v>429</v>
      </c>
      <c r="Y523" s="106" t="s">
        <v>432</v>
      </c>
      <c r="Z523" s="408" t="s">
        <v>10</v>
      </c>
      <c r="AA523" s="14" t="s">
        <v>2563</v>
      </c>
      <c r="AB523" s="422">
        <v>13784</v>
      </c>
      <c r="AC523" s="245">
        <v>8</v>
      </c>
      <c r="AD523" s="245" t="s">
        <v>1858</v>
      </c>
      <c r="AE523" s="179" t="s">
        <v>2462</v>
      </c>
      <c r="AF523" s="179" t="s">
        <v>2577</v>
      </c>
      <c r="AH523" s="159" t="b">
        <f t="shared" si="213"/>
        <v>1</v>
      </c>
      <c r="AI523" s="1" t="b">
        <f t="shared" si="214"/>
        <v>1</v>
      </c>
      <c r="AJ523" s="1" t="b">
        <f t="shared" si="215"/>
        <v>1</v>
      </c>
      <c r="AK523" s="1" t="b">
        <f t="shared" si="216"/>
        <v>1</v>
      </c>
      <c r="AL523" s="1" t="b">
        <f t="shared" si="217"/>
        <v>1</v>
      </c>
      <c r="AM523" s="1" t="b">
        <f t="shared" si="218"/>
        <v>1</v>
      </c>
      <c r="AN523" s="1" t="b">
        <f t="shared" si="219"/>
        <v>1</v>
      </c>
      <c r="AO523" s="1" t="b">
        <f t="shared" si="220"/>
        <v>1</v>
      </c>
      <c r="AP523" s="1" t="b">
        <f t="shared" si="221"/>
        <v>1</v>
      </c>
      <c r="AQ523" s="1" t="b">
        <f t="shared" si="222"/>
        <v>1</v>
      </c>
      <c r="AS523" s="316" t="s">
        <v>431</v>
      </c>
      <c r="AT523" s="106" t="s">
        <v>429</v>
      </c>
      <c r="AU523" s="106" t="s">
        <v>432</v>
      </c>
      <c r="AV523" s="408" t="s">
        <v>10</v>
      </c>
      <c r="AW523" s="14" t="s">
        <v>2563</v>
      </c>
      <c r="AX523" s="422">
        <v>13784</v>
      </c>
      <c r="AY523" s="245">
        <v>8</v>
      </c>
      <c r="AZ523" s="245" t="s">
        <v>1858</v>
      </c>
      <c r="BA523" s="179" t="s">
        <v>2462</v>
      </c>
      <c r="BB523" s="179" t="s">
        <v>2577</v>
      </c>
    </row>
    <row r="524" spans="1:54" ht="15">
      <c r="A524" s="316" t="s">
        <v>1327</v>
      </c>
      <c r="B524" s="106" t="s">
        <v>1322</v>
      </c>
      <c r="C524" s="106" t="s">
        <v>1328</v>
      </c>
      <c r="D524" s="408" t="s">
        <v>10</v>
      </c>
      <c r="E524" s="14" t="s">
        <v>2569</v>
      </c>
      <c r="F524" s="422">
        <v>19554</v>
      </c>
      <c r="G524" s="245">
        <v>8</v>
      </c>
      <c r="H524" s="245" t="e">
        <v>#DIV/0!</v>
      </c>
      <c r="I524" s="179"/>
      <c r="J524" s="179" t="s">
        <v>2476</v>
      </c>
      <c r="K524" s="158">
        <v>524</v>
      </c>
      <c r="L524" s="1" t="b">
        <f t="shared" si="203"/>
        <v>1</v>
      </c>
      <c r="M524" s="1" t="b">
        <f t="shared" si="204"/>
        <v>1</v>
      </c>
      <c r="N524" s="1" t="b">
        <f t="shared" si="205"/>
        <v>1</v>
      </c>
      <c r="O524" s="1" t="b">
        <f t="shared" si="206"/>
        <v>1</v>
      </c>
      <c r="P524" s="1" t="b">
        <f t="shared" si="207"/>
        <v>1</v>
      </c>
      <c r="Q524" s="1" t="b">
        <f t="shared" si="208"/>
        <v>1</v>
      </c>
      <c r="R524" s="1" t="b">
        <f t="shared" si="209"/>
        <v>1</v>
      </c>
      <c r="S524" s="1" t="e">
        <f t="shared" si="210"/>
        <v>#DIV/0!</v>
      </c>
      <c r="T524" s="1" t="b">
        <f t="shared" si="211"/>
        <v>1</v>
      </c>
      <c r="U524" s="1" t="b">
        <f t="shared" si="212"/>
        <v>1</v>
      </c>
      <c r="W524" s="316" t="s">
        <v>1327</v>
      </c>
      <c r="X524" s="106" t="s">
        <v>1322</v>
      </c>
      <c r="Y524" s="106" t="s">
        <v>1328</v>
      </c>
      <c r="Z524" s="408" t="s">
        <v>10</v>
      </c>
      <c r="AA524" s="14" t="s">
        <v>2569</v>
      </c>
      <c r="AB524" s="422">
        <v>19554</v>
      </c>
      <c r="AC524" s="245">
        <v>8</v>
      </c>
      <c r="AD524" s="245" t="e">
        <v>#DIV/0!</v>
      </c>
      <c r="AE524" s="179"/>
      <c r="AF524" s="179" t="s">
        <v>2476</v>
      </c>
      <c r="AH524" s="159" t="b">
        <f t="shared" si="213"/>
        <v>1</v>
      </c>
      <c r="AI524" s="1" t="b">
        <f t="shared" si="214"/>
        <v>1</v>
      </c>
      <c r="AJ524" s="1" t="b">
        <f t="shared" si="215"/>
        <v>1</v>
      </c>
      <c r="AK524" s="1" t="b">
        <f t="shared" si="216"/>
        <v>1</v>
      </c>
      <c r="AL524" s="1" t="b">
        <f t="shared" si="217"/>
        <v>1</v>
      </c>
      <c r="AM524" s="1" t="b">
        <f t="shared" si="218"/>
        <v>1</v>
      </c>
      <c r="AN524" s="1" t="b">
        <f t="shared" si="219"/>
        <v>1</v>
      </c>
      <c r="AO524" s="1" t="e">
        <f t="shared" si="220"/>
        <v>#DIV/0!</v>
      </c>
      <c r="AP524" s="1" t="b">
        <f t="shared" si="221"/>
        <v>1</v>
      </c>
      <c r="AQ524" s="1" t="b">
        <f t="shared" si="222"/>
        <v>1</v>
      </c>
      <c r="AS524" s="316" t="s">
        <v>1327</v>
      </c>
      <c r="AT524" s="106" t="s">
        <v>1322</v>
      </c>
      <c r="AU524" s="106" t="s">
        <v>1328</v>
      </c>
      <c r="AV524" s="408" t="s">
        <v>10</v>
      </c>
      <c r="AW524" s="14" t="s">
        <v>2569</v>
      </c>
      <c r="AX524" s="422">
        <v>19554</v>
      </c>
      <c r="AY524" s="245">
        <v>8</v>
      </c>
      <c r="AZ524" s="245" t="e">
        <v>#DIV/0!</v>
      </c>
      <c r="BA524" s="179"/>
      <c r="BB524" s="179" t="s">
        <v>2476</v>
      </c>
    </row>
    <row r="525" spans="1:54" ht="15">
      <c r="A525" s="316" t="s">
        <v>433</v>
      </c>
      <c r="B525" s="106" t="s">
        <v>401</v>
      </c>
      <c r="C525" s="106" t="s">
        <v>434</v>
      </c>
      <c r="D525" s="408" t="s">
        <v>10</v>
      </c>
      <c r="E525" s="14" t="s">
        <v>2563</v>
      </c>
      <c r="F525" s="422">
        <v>15909</v>
      </c>
      <c r="G525" s="245">
        <v>13</v>
      </c>
      <c r="H525" s="245" t="s">
        <v>1859</v>
      </c>
      <c r="I525" s="179" t="s">
        <v>2462</v>
      </c>
      <c r="J525" s="179" t="s">
        <v>2525</v>
      </c>
      <c r="K525" s="158">
        <v>525</v>
      </c>
      <c r="L525" s="1" t="b">
        <f t="shared" si="203"/>
        <v>1</v>
      </c>
      <c r="M525" s="1" t="b">
        <f t="shared" si="204"/>
        <v>1</v>
      </c>
      <c r="N525" s="1" t="b">
        <f t="shared" si="205"/>
        <v>1</v>
      </c>
      <c r="O525" s="1" t="b">
        <f t="shared" si="206"/>
        <v>1</v>
      </c>
      <c r="P525" s="1" t="b">
        <f t="shared" si="207"/>
        <v>1</v>
      </c>
      <c r="Q525" s="1" t="b">
        <f t="shared" si="208"/>
        <v>1</v>
      </c>
      <c r="R525" s="1" t="b">
        <f t="shared" si="209"/>
        <v>1</v>
      </c>
      <c r="S525" s="1" t="b">
        <f t="shared" si="210"/>
        <v>1</v>
      </c>
      <c r="T525" s="1" t="b">
        <f t="shared" si="211"/>
        <v>1</v>
      </c>
      <c r="U525" s="1" t="b">
        <f t="shared" si="212"/>
        <v>1</v>
      </c>
      <c r="W525" s="316" t="s">
        <v>433</v>
      </c>
      <c r="X525" s="106" t="s">
        <v>401</v>
      </c>
      <c r="Y525" s="106" t="s">
        <v>434</v>
      </c>
      <c r="Z525" s="408" t="s">
        <v>10</v>
      </c>
      <c r="AA525" s="14" t="s">
        <v>2563</v>
      </c>
      <c r="AB525" s="422">
        <v>15909</v>
      </c>
      <c r="AC525" s="245">
        <v>13</v>
      </c>
      <c r="AD525" s="245" t="s">
        <v>1859</v>
      </c>
      <c r="AE525" s="179" t="s">
        <v>2462</v>
      </c>
      <c r="AF525" s="179" t="s">
        <v>2525</v>
      </c>
      <c r="AH525" s="159" t="b">
        <f t="shared" si="213"/>
        <v>1</v>
      </c>
      <c r="AI525" s="1" t="b">
        <f t="shared" si="214"/>
        <v>1</v>
      </c>
      <c r="AJ525" s="1" t="b">
        <f t="shared" si="215"/>
        <v>1</v>
      </c>
      <c r="AK525" s="1" t="b">
        <f t="shared" si="216"/>
        <v>1</v>
      </c>
      <c r="AL525" s="1" t="b">
        <f t="shared" si="217"/>
        <v>1</v>
      </c>
      <c r="AM525" s="1" t="b">
        <f t="shared" si="218"/>
        <v>1</v>
      </c>
      <c r="AN525" s="1" t="b">
        <f t="shared" si="219"/>
        <v>1</v>
      </c>
      <c r="AO525" s="1" t="b">
        <f t="shared" si="220"/>
        <v>1</v>
      </c>
      <c r="AP525" s="1" t="b">
        <f t="shared" si="221"/>
        <v>1</v>
      </c>
      <c r="AQ525" s="1" t="b">
        <f t="shared" si="222"/>
        <v>1</v>
      </c>
      <c r="AS525" s="316" t="s">
        <v>433</v>
      </c>
      <c r="AT525" s="106" t="s">
        <v>401</v>
      </c>
      <c r="AU525" s="106" t="s">
        <v>434</v>
      </c>
      <c r="AV525" s="408" t="s">
        <v>10</v>
      </c>
      <c r="AW525" s="14" t="s">
        <v>2563</v>
      </c>
      <c r="AX525" s="422">
        <v>15909</v>
      </c>
      <c r="AY525" s="245">
        <v>13</v>
      </c>
      <c r="AZ525" s="245" t="s">
        <v>1859</v>
      </c>
      <c r="BA525" s="179" t="s">
        <v>2462</v>
      </c>
      <c r="BB525" s="179" t="s">
        <v>2525</v>
      </c>
    </row>
    <row r="526" spans="1:54" ht="15">
      <c r="A526" s="342" t="s">
        <v>435</v>
      </c>
      <c r="B526" s="111" t="s">
        <v>436</v>
      </c>
      <c r="C526" s="111" t="s">
        <v>437</v>
      </c>
      <c r="D526" s="426" t="s">
        <v>3</v>
      </c>
      <c r="E526" s="252" t="s">
        <v>2563</v>
      </c>
      <c r="F526" s="422">
        <v>13973</v>
      </c>
      <c r="G526" s="245">
        <v>11</v>
      </c>
      <c r="H526" s="245" t="s">
        <v>1859</v>
      </c>
      <c r="I526" s="179" t="s">
        <v>2462</v>
      </c>
      <c r="J526" s="179" t="s">
        <v>2577</v>
      </c>
      <c r="K526" s="158">
        <v>526</v>
      </c>
      <c r="L526" s="1" t="b">
        <f t="shared" si="203"/>
        <v>1</v>
      </c>
      <c r="M526" s="1" t="b">
        <f t="shared" si="204"/>
        <v>1</v>
      </c>
      <c r="N526" s="1" t="b">
        <f t="shared" si="205"/>
        <v>1</v>
      </c>
      <c r="O526" s="1" t="b">
        <f t="shared" si="206"/>
        <v>1</v>
      </c>
      <c r="P526" s="1" t="b">
        <f t="shared" si="207"/>
        <v>1</v>
      </c>
      <c r="Q526" s="1" t="b">
        <f t="shared" si="208"/>
        <v>1</v>
      </c>
      <c r="R526" s="1" t="b">
        <f t="shared" si="209"/>
        <v>1</v>
      </c>
      <c r="S526" s="1" t="b">
        <f t="shared" si="210"/>
        <v>1</v>
      </c>
      <c r="T526" s="1" t="b">
        <f t="shared" si="211"/>
        <v>1</v>
      </c>
      <c r="U526" s="1" t="b">
        <f t="shared" si="212"/>
        <v>1</v>
      </c>
      <c r="W526" s="342" t="s">
        <v>435</v>
      </c>
      <c r="X526" s="111" t="s">
        <v>436</v>
      </c>
      <c r="Y526" s="111" t="s">
        <v>437</v>
      </c>
      <c r="Z526" s="426" t="s">
        <v>3</v>
      </c>
      <c r="AA526" s="252" t="s">
        <v>2563</v>
      </c>
      <c r="AB526" s="422">
        <v>13973</v>
      </c>
      <c r="AC526" s="245">
        <v>11</v>
      </c>
      <c r="AD526" s="245" t="s">
        <v>1859</v>
      </c>
      <c r="AE526" s="179" t="s">
        <v>2462</v>
      </c>
      <c r="AF526" s="179" t="s">
        <v>2577</v>
      </c>
      <c r="AH526" s="159" t="b">
        <f t="shared" si="213"/>
        <v>1</v>
      </c>
      <c r="AI526" s="1" t="b">
        <f t="shared" si="214"/>
        <v>1</v>
      </c>
      <c r="AJ526" s="1" t="b">
        <f t="shared" si="215"/>
        <v>1</v>
      </c>
      <c r="AK526" s="1" t="b">
        <f t="shared" si="216"/>
        <v>1</v>
      </c>
      <c r="AL526" s="1" t="b">
        <f t="shared" si="217"/>
        <v>1</v>
      </c>
      <c r="AM526" s="1" t="b">
        <f t="shared" si="218"/>
        <v>1</v>
      </c>
      <c r="AN526" s="1" t="b">
        <f t="shared" si="219"/>
        <v>1</v>
      </c>
      <c r="AO526" s="1" t="b">
        <f t="shared" si="220"/>
        <v>1</v>
      </c>
      <c r="AP526" s="1" t="b">
        <f t="shared" si="221"/>
        <v>1</v>
      </c>
      <c r="AQ526" s="1" t="b">
        <f t="shared" si="222"/>
        <v>1</v>
      </c>
      <c r="AS526" s="342" t="s">
        <v>435</v>
      </c>
      <c r="AT526" s="111" t="s">
        <v>436</v>
      </c>
      <c r="AU526" s="111" t="s">
        <v>437</v>
      </c>
      <c r="AV526" s="426" t="s">
        <v>3</v>
      </c>
      <c r="AW526" s="252" t="s">
        <v>2563</v>
      </c>
      <c r="AX526" s="422">
        <v>13973</v>
      </c>
      <c r="AY526" s="245">
        <v>11</v>
      </c>
      <c r="AZ526" s="245" t="s">
        <v>1859</v>
      </c>
      <c r="BA526" s="179" t="s">
        <v>2462</v>
      </c>
      <c r="BB526" s="179" t="s">
        <v>2577</v>
      </c>
    </row>
    <row r="527" spans="1:54" ht="15">
      <c r="A527" s="156" t="s">
        <v>1329</v>
      </c>
      <c r="B527" s="179" t="s">
        <v>1330</v>
      </c>
      <c r="C527" s="179" t="s">
        <v>1331</v>
      </c>
      <c r="D527" s="409" t="s">
        <v>3</v>
      </c>
      <c r="E527" s="179" t="s">
        <v>2566</v>
      </c>
      <c r="F527" s="422">
        <v>20421</v>
      </c>
      <c r="G527" s="245">
        <v>11</v>
      </c>
      <c r="H527" s="245" t="e">
        <v>#DIV/0!</v>
      </c>
      <c r="I527" s="179" t="s">
        <v>1816</v>
      </c>
      <c r="J527" s="179" t="s">
        <v>2476</v>
      </c>
      <c r="K527" s="158">
        <v>527</v>
      </c>
      <c r="L527" s="1" t="b">
        <f t="shared" si="203"/>
        <v>1</v>
      </c>
      <c r="M527" s="1" t="b">
        <f t="shared" si="204"/>
        <v>1</v>
      </c>
      <c r="N527" s="1" t="b">
        <f t="shared" si="205"/>
        <v>1</v>
      </c>
      <c r="O527" s="1" t="b">
        <f t="shared" si="206"/>
        <v>1</v>
      </c>
      <c r="P527" s="1" t="b">
        <f t="shared" si="207"/>
        <v>1</v>
      </c>
      <c r="Q527" s="1" t="b">
        <f t="shared" si="208"/>
        <v>1</v>
      </c>
      <c r="R527" s="1" t="b">
        <f t="shared" si="209"/>
        <v>1</v>
      </c>
      <c r="S527" s="1" t="e">
        <f t="shared" si="210"/>
        <v>#DIV/0!</v>
      </c>
      <c r="T527" s="1" t="b">
        <f t="shared" si="211"/>
        <v>1</v>
      </c>
      <c r="U527" s="1" t="b">
        <f t="shared" si="212"/>
        <v>1</v>
      </c>
      <c r="W527" s="156" t="s">
        <v>1329</v>
      </c>
      <c r="X527" s="179" t="s">
        <v>1330</v>
      </c>
      <c r="Y527" s="179" t="s">
        <v>1331</v>
      </c>
      <c r="Z527" s="409" t="s">
        <v>3</v>
      </c>
      <c r="AA527" s="179" t="s">
        <v>2566</v>
      </c>
      <c r="AB527" s="422">
        <v>20421</v>
      </c>
      <c r="AC527" s="245">
        <v>11</v>
      </c>
      <c r="AD527" s="245" t="e">
        <v>#DIV/0!</v>
      </c>
      <c r="AE527" s="179" t="s">
        <v>1816</v>
      </c>
      <c r="AF527" s="179" t="s">
        <v>2476</v>
      </c>
      <c r="AH527" s="159" t="b">
        <f t="shared" si="213"/>
        <v>1</v>
      </c>
      <c r="AI527" s="1" t="b">
        <f t="shared" si="214"/>
        <v>1</v>
      </c>
      <c r="AJ527" s="1" t="b">
        <f t="shared" si="215"/>
        <v>1</v>
      </c>
      <c r="AK527" s="1" t="b">
        <f t="shared" si="216"/>
        <v>1</v>
      </c>
      <c r="AL527" s="1" t="b">
        <f t="shared" si="217"/>
        <v>1</v>
      </c>
      <c r="AM527" s="1" t="b">
        <f t="shared" si="218"/>
        <v>1</v>
      </c>
      <c r="AN527" s="1" t="b">
        <f t="shared" si="219"/>
        <v>1</v>
      </c>
      <c r="AO527" s="1" t="e">
        <f t="shared" si="220"/>
        <v>#DIV/0!</v>
      </c>
      <c r="AP527" s="1" t="b">
        <f t="shared" si="221"/>
        <v>1</v>
      </c>
      <c r="AQ527" s="1" t="b">
        <f t="shared" si="222"/>
        <v>1</v>
      </c>
      <c r="AS527" s="156" t="s">
        <v>1329</v>
      </c>
      <c r="AT527" s="179" t="s">
        <v>1330</v>
      </c>
      <c r="AU527" s="179" t="s">
        <v>1331</v>
      </c>
      <c r="AV527" s="409" t="s">
        <v>3</v>
      </c>
      <c r="AW527" s="179" t="s">
        <v>2566</v>
      </c>
      <c r="AX527" s="422">
        <v>20421</v>
      </c>
      <c r="AY527" s="245">
        <v>11</v>
      </c>
      <c r="AZ527" s="245" t="e">
        <v>#DIV/0!</v>
      </c>
      <c r="BA527" s="179" t="s">
        <v>1816</v>
      </c>
      <c r="BB527" s="179" t="s">
        <v>2476</v>
      </c>
    </row>
    <row r="528" spans="1:54" ht="15.75">
      <c r="A528" s="316" t="s">
        <v>1332</v>
      </c>
      <c r="B528" s="106" t="s">
        <v>26</v>
      </c>
      <c r="C528" s="106" t="s">
        <v>1182</v>
      </c>
      <c r="D528" s="408" t="s">
        <v>10</v>
      </c>
      <c r="E528" s="344" t="s">
        <v>2567</v>
      </c>
      <c r="F528" s="422">
        <v>13940</v>
      </c>
      <c r="G528" s="245">
        <v>11</v>
      </c>
      <c r="H528" s="245" t="e">
        <v>#DIV/0!</v>
      </c>
      <c r="I528" s="179"/>
      <c r="J528" s="179" t="s">
        <v>2577</v>
      </c>
      <c r="K528" s="158">
        <v>528</v>
      </c>
      <c r="L528" s="1" t="b">
        <f t="shared" si="203"/>
        <v>1</v>
      </c>
      <c r="M528" s="1" t="b">
        <f t="shared" si="204"/>
        <v>1</v>
      </c>
      <c r="N528" s="1" t="b">
        <f t="shared" si="205"/>
        <v>1</v>
      </c>
      <c r="O528" s="1" t="b">
        <f t="shared" si="206"/>
        <v>1</v>
      </c>
      <c r="P528" s="1" t="b">
        <f t="shared" si="207"/>
        <v>1</v>
      </c>
      <c r="Q528" s="1" t="b">
        <f t="shared" si="208"/>
        <v>1</v>
      </c>
      <c r="R528" s="1" t="b">
        <f t="shared" si="209"/>
        <v>1</v>
      </c>
      <c r="S528" s="1" t="e">
        <f t="shared" si="210"/>
        <v>#DIV/0!</v>
      </c>
      <c r="T528" s="1" t="b">
        <f t="shared" si="211"/>
        <v>1</v>
      </c>
      <c r="U528" s="1" t="b">
        <f t="shared" si="212"/>
        <v>1</v>
      </c>
      <c r="W528" s="316" t="s">
        <v>1332</v>
      </c>
      <c r="X528" s="106" t="s">
        <v>26</v>
      </c>
      <c r="Y528" s="106" t="s">
        <v>1182</v>
      </c>
      <c r="Z528" s="408" t="s">
        <v>10</v>
      </c>
      <c r="AA528" s="344" t="s">
        <v>2567</v>
      </c>
      <c r="AB528" s="422">
        <v>13940</v>
      </c>
      <c r="AC528" s="245">
        <v>11</v>
      </c>
      <c r="AD528" s="245" t="e">
        <v>#DIV/0!</v>
      </c>
      <c r="AE528" s="179"/>
      <c r="AF528" s="179" t="s">
        <v>2577</v>
      </c>
      <c r="AH528" s="159" t="b">
        <f t="shared" si="213"/>
        <v>1</v>
      </c>
      <c r="AI528" s="1" t="b">
        <f t="shared" si="214"/>
        <v>1</v>
      </c>
      <c r="AJ528" s="1" t="b">
        <f t="shared" si="215"/>
        <v>1</v>
      </c>
      <c r="AK528" s="1" t="b">
        <f t="shared" si="216"/>
        <v>1</v>
      </c>
      <c r="AL528" s="1" t="b">
        <f t="shared" si="217"/>
        <v>1</v>
      </c>
      <c r="AM528" s="1" t="b">
        <f t="shared" si="218"/>
        <v>1</v>
      </c>
      <c r="AN528" s="1" t="b">
        <f t="shared" si="219"/>
        <v>1</v>
      </c>
      <c r="AO528" s="1" t="e">
        <f t="shared" si="220"/>
        <v>#DIV/0!</v>
      </c>
      <c r="AP528" s="1" t="b">
        <f t="shared" si="221"/>
        <v>1</v>
      </c>
      <c r="AQ528" s="1" t="b">
        <f t="shared" si="222"/>
        <v>1</v>
      </c>
      <c r="AS528" s="316" t="s">
        <v>1332</v>
      </c>
      <c r="AT528" s="106" t="s">
        <v>26</v>
      </c>
      <c r="AU528" s="106" t="s">
        <v>1182</v>
      </c>
      <c r="AV528" s="408" t="s">
        <v>10</v>
      </c>
      <c r="AW528" s="344" t="s">
        <v>2567</v>
      </c>
      <c r="AX528" s="422">
        <v>13940</v>
      </c>
      <c r="AY528" s="245">
        <v>11</v>
      </c>
      <c r="AZ528" s="245" t="e">
        <v>#DIV/0!</v>
      </c>
      <c r="BA528" s="179"/>
      <c r="BB528" s="179" t="s">
        <v>2577</v>
      </c>
    </row>
    <row r="529" spans="1:54" ht="15">
      <c r="A529" s="316" t="s">
        <v>2339</v>
      </c>
      <c r="B529" s="106" t="s">
        <v>2340</v>
      </c>
      <c r="C529" s="106" t="s">
        <v>848</v>
      </c>
      <c r="D529" s="408" t="s">
        <v>3</v>
      </c>
      <c r="E529" s="14" t="s">
        <v>2563</v>
      </c>
      <c r="F529" s="422">
        <v>13036</v>
      </c>
      <c r="G529" s="245">
        <v>14</v>
      </c>
      <c r="H529" s="245" t="s">
        <v>1859</v>
      </c>
      <c r="I529" s="179" t="s">
        <v>2331</v>
      </c>
      <c r="J529" s="179" t="s">
        <v>2577</v>
      </c>
      <c r="K529" s="158">
        <v>529</v>
      </c>
      <c r="L529" s="1" t="b">
        <f t="shared" si="203"/>
        <v>1</v>
      </c>
      <c r="M529" s="1" t="b">
        <f t="shared" si="204"/>
        <v>1</v>
      </c>
      <c r="N529" s="1" t="b">
        <f t="shared" si="205"/>
        <v>1</v>
      </c>
      <c r="O529" s="1" t="b">
        <f t="shared" si="206"/>
        <v>1</v>
      </c>
      <c r="P529" s="1" t="b">
        <f t="shared" si="207"/>
        <v>1</v>
      </c>
      <c r="Q529" s="1" t="b">
        <f t="shared" si="208"/>
        <v>1</v>
      </c>
      <c r="R529" s="1" t="b">
        <f t="shared" si="209"/>
        <v>1</v>
      </c>
      <c r="S529" s="1" t="b">
        <f t="shared" si="210"/>
        <v>1</v>
      </c>
      <c r="T529" s="1" t="b">
        <f t="shared" si="211"/>
        <v>1</v>
      </c>
      <c r="U529" s="1" t="b">
        <f t="shared" si="212"/>
        <v>1</v>
      </c>
      <c r="W529" s="316" t="s">
        <v>2339</v>
      </c>
      <c r="X529" s="106" t="s">
        <v>2340</v>
      </c>
      <c r="Y529" s="106" t="s">
        <v>848</v>
      </c>
      <c r="Z529" s="408" t="s">
        <v>3</v>
      </c>
      <c r="AA529" s="14" t="s">
        <v>2563</v>
      </c>
      <c r="AB529" s="422">
        <v>13036</v>
      </c>
      <c r="AC529" s="245">
        <v>14</v>
      </c>
      <c r="AD529" s="245" t="s">
        <v>1859</v>
      </c>
      <c r="AE529" s="179" t="s">
        <v>2331</v>
      </c>
      <c r="AF529" s="179" t="s">
        <v>2577</v>
      </c>
      <c r="AH529" s="159" t="b">
        <f t="shared" si="213"/>
        <v>1</v>
      </c>
      <c r="AI529" s="1" t="b">
        <f t="shared" si="214"/>
        <v>1</v>
      </c>
      <c r="AJ529" s="1" t="b">
        <f t="shared" si="215"/>
        <v>1</v>
      </c>
      <c r="AK529" s="1" t="b">
        <f t="shared" si="216"/>
        <v>1</v>
      </c>
      <c r="AL529" s="1" t="b">
        <f t="shared" si="217"/>
        <v>1</v>
      </c>
      <c r="AM529" s="1" t="b">
        <f t="shared" si="218"/>
        <v>1</v>
      </c>
      <c r="AN529" s="1" t="b">
        <f t="shared" si="219"/>
        <v>1</v>
      </c>
      <c r="AO529" s="1" t="b">
        <f t="shared" si="220"/>
        <v>1</v>
      </c>
      <c r="AP529" s="1" t="b">
        <f t="shared" si="221"/>
        <v>1</v>
      </c>
      <c r="AQ529" s="1" t="b">
        <f t="shared" si="222"/>
        <v>1</v>
      </c>
      <c r="AS529" s="316" t="s">
        <v>2339</v>
      </c>
      <c r="AT529" s="106" t="s">
        <v>2340</v>
      </c>
      <c r="AU529" s="106" t="s">
        <v>848</v>
      </c>
      <c r="AV529" s="408" t="s">
        <v>3</v>
      </c>
      <c r="AW529" s="14" t="s">
        <v>2563</v>
      </c>
      <c r="AX529" s="422">
        <v>13036</v>
      </c>
      <c r="AY529" s="245">
        <v>14</v>
      </c>
      <c r="AZ529" s="245" t="s">
        <v>1859</v>
      </c>
      <c r="BA529" s="179" t="s">
        <v>2331</v>
      </c>
      <c r="BB529" s="179" t="s">
        <v>2577</v>
      </c>
    </row>
    <row r="530" spans="1:54" ht="15.75">
      <c r="A530" s="316" t="s">
        <v>438</v>
      </c>
      <c r="B530" s="106" t="s">
        <v>158</v>
      </c>
      <c r="C530" s="106" t="s">
        <v>21</v>
      </c>
      <c r="D530" s="408" t="s">
        <v>3</v>
      </c>
      <c r="E530" s="344" t="s">
        <v>2563</v>
      </c>
      <c r="F530" s="422">
        <v>13578</v>
      </c>
      <c r="G530" s="245">
        <v>5</v>
      </c>
      <c r="H530" s="245" t="s">
        <v>1857</v>
      </c>
      <c r="I530" s="179" t="s">
        <v>2609</v>
      </c>
      <c r="J530" s="179" t="s">
        <v>2577</v>
      </c>
      <c r="K530" s="158">
        <v>530</v>
      </c>
      <c r="L530" s="1" t="b">
        <f t="shared" si="203"/>
        <v>1</v>
      </c>
      <c r="M530" s="1" t="b">
        <f t="shared" si="204"/>
        <v>1</v>
      </c>
      <c r="N530" s="1" t="b">
        <f t="shared" si="205"/>
        <v>1</v>
      </c>
      <c r="O530" s="1" t="b">
        <f t="shared" si="206"/>
        <v>1</v>
      </c>
      <c r="P530" s="1" t="b">
        <f t="shared" si="207"/>
        <v>1</v>
      </c>
      <c r="Q530" s="1" t="b">
        <f t="shared" si="208"/>
        <v>1</v>
      </c>
      <c r="R530" s="1" t="b">
        <f t="shared" si="209"/>
        <v>1</v>
      </c>
      <c r="S530" s="1" t="b">
        <f t="shared" si="210"/>
        <v>1</v>
      </c>
      <c r="T530" s="1" t="b">
        <f t="shared" si="211"/>
        <v>1</v>
      </c>
      <c r="U530" s="1" t="b">
        <f t="shared" si="212"/>
        <v>1</v>
      </c>
      <c r="W530" s="316" t="s">
        <v>438</v>
      </c>
      <c r="X530" s="106" t="s">
        <v>158</v>
      </c>
      <c r="Y530" s="106" t="s">
        <v>21</v>
      </c>
      <c r="Z530" s="408" t="s">
        <v>3</v>
      </c>
      <c r="AA530" s="344" t="s">
        <v>2563</v>
      </c>
      <c r="AB530" s="422">
        <v>13578</v>
      </c>
      <c r="AC530" s="245">
        <v>5</v>
      </c>
      <c r="AD530" s="245" t="s">
        <v>1857</v>
      </c>
      <c r="AE530" s="179" t="s">
        <v>2609</v>
      </c>
      <c r="AF530" s="179" t="s">
        <v>2577</v>
      </c>
      <c r="AH530" s="159" t="b">
        <f t="shared" si="213"/>
        <v>1</v>
      </c>
      <c r="AI530" s="1" t="b">
        <f t="shared" si="214"/>
        <v>1</v>
      </c>
      <c r="AJ530" s="1" t="b">
        <f t="shared" si="215"/>
        <v>1</v>
      </c>
      <c r="AK530" s="1" t="b">
        <f t="shared" si="216"/>
        <v>1</v>
      </c>
      <c r="AL530" s="1" t="b">
        <f t="shared" si="217"/>
        <v>1</v>
      </c>
      <c r="AM530" s="1" t="b">
        <f t="shared" si="218"/>
        <v>1</v>
      </c>
      <c r="AN530" s="1" t="b">
        <f t="shared" si="219"/>
        <v>1</v>
      </c>
      <c r="AO530" s="1" t="b">
        <f t="shared" si="220"/>
        <v>1</v>
      </c>
      <c r="AP530" s="1" t="b">
        <f t="shared" si="221"/>
        <v>1</v>
      </c>
      <c r="AQ530" s="1" t="b">
        <f t="shared" si="222"/>
        <v>1</v>
      </c>
      <c r="AS530" s="316" t="s">
        <v>438</v>
      </c>
      <c r="AT530" s="106" t="s">
        <v>158</v>
      </c>
      <c r="AU530" s="106" t="s">
        <v>21</v>
      </c>
      <c r="AV530" s="408" t="s">
        <v>3</v>
      </c>
      <c r="AW530" s="344" t="s">
        <v>2563</v>
      </c>
      <c r="AX530" s="422">
        <v>13578</v>
      </c>
      <c r="AY530" s="245">
        <v>5</v>
      </c>
      <c r="AZ530" s="245" t="s">
        <v>1857</v>
      </c>
      <c r="BA530" s="179" t="s">
        <v>2609</v>
      </c>
      <c r="BB530" s="179" t="s">
        <v>2577</v>
      </c>
    </row>
    <row r="531" spans="1:54" ht="15.75">
      <c r="A531" s="316" t="s">
        <v>439</v>
      </c>
      <c r="B531" s="106" t="s">
        <v>423</v>
      </c>
      <c r="C531" s="106" t="s">
        <v>390</v>
      </c>
      <c r="D531" s="408" t="s">
        <v>3</v>
      </c>
      <c r="E531" s="344" t="s">
        <v>2563</v>
      </c>
      <c r="F531" s="422">
        <v>13416</v>
      </c>
      <c r="G531" s="245">
        <v>6</v>
      </c>
      <c r="H531" s="245" t="s">
        <v>1857</v>
      </c>
      <c r="I531" s="179" t="s">
        <v>2609</v>
      </c>
      <c r="J531" s="179" t="s">
        <v>2577</v>
      </c>
      <c r="K531" s="158">
        <v>531</v>
      </c>
      <c r="L531" s="1" t="b">
        <f t="shared" si="203"/>
        <v>1</v>
      </c>
      <c r="M531" s="1" t="b">
        <f t="shared" si="204"/>
        <v>1</v>
      </c>
      <c r="N531" s="1" t="b">
        <f t="shared" si="205"/>
        <v>1</v>
      </c>
      <c r="O531" s="1" t="b">
        <f t="shared" si="206"/>
        <v>1</v>
      </c>
      <c r="P531" s="1" t="b">
        <f t="shared" si="207"/>
        <v>1</v>
      </c>
      <c r="Q531" s="1" t="b">
        <f t="shared" si="208"/>
        <v>1</v>
      </c>
      <c r="R531" s="1" t="b">
        <f t="shared" si="209"/>
        <v>1</v>
      </c>
      <c r="S531" s="1" t="b">
        <f t="shared" si="210"/>
        <v>1</v>
      </c>
      <c r="T531" s="1" t="b">
        <f t="shared" si="211"/>
        <v>1</v>
      </c>
      <c r="U531" s="1" t="b">
        <f t="shared" si="212"/>
        <v>1</v>
      </c>
      <c r="W531" s="316" t="s">
        <v>439</v>
      </c>
      <c r="X531" s="106" t="s">
        <v>423</v>
      </c>
      <c r="Y531" s="106" t="s">
        <v>390</v>
      </c>
      <c r="Z531" s="408" t="s">
        <v>3</v>
      </c>
      <c r="AA531" s="344" t="s">
        <v>2563</v>
      </c>
      <c r="AB531" s="422">
        <v>13416</v>
      </c>
      <c r="AC531" s="245">
        <v>6</v>
      </c>
      <c r="AD531" s="245" t="s">
        <v>1857</v>
      </c>
      <c r="AE531" s="179" t="s">
        <v>2609</v>
      </c>
      <c r="AF531" s="179" t="s">
        <v>2577</v>
      </c>
      <c r="AH531" s="159" t="b">
        <f t="shared" si="213"/>
        <v>1</v>
      </c>
      <c r="AI531" s="1" t="b">
        <f t="shared" si="214"/>
        <v>1</v>
      </c>
      <c r="AJ531" s="1" t="b">
        <f t="shared" si="215"/>
        <v>1</v>
      </c>
      <c r="AK531" s="1" t="b">
        <f t="shared" si="216"/>
        <v>1</v>
      </c>
      <c r="AL531" s="1" t="b">
        <f t="shared" si="217"/>
        <v>1</v>
      </c>
      <c r="AM531" s="1" t="b">
        <f t="shared" si="218"/>
        <v>1</v>
      </c>
      <c r="AN531" s="1" t="b">
        <f t="shared" si="219"/>
        <v>1</v>
      </c>
      <c r="AO531" s="1" t="b">
        <f t="shared" si="220"/>
        <v>1</v>
      </c>
      <c r="AP531" s="1" t="b">
        <f t="shared" si="221"/>
        <v>1</v>
      </c>
      <c r="AQ531" s="1" t="b">
        <f t="shared" si="222"/>
        <v>1</v>
      </c>
      <c r="AS531" s="316" t="s">
        <v>439</v>
      </c>
      <c r="AT531" s="106" t="s">
        <v>423</v>
      </c>
      <c r="AU531" s="106" t="s">
        <v>390</v>
      </c>
      <c r="AV531" s="408" t="s">
        <v>3</v>
      </c>
      <c r="AW531" s="344" t="s">
        <v>2563</v>
      </c>
      <c r="AX531" s="422">
        <v>13416</v>
      </c>
      <c r="AY531" s="245">
        <v>6</v>
      </c>
      <c r="AZ531" s="245" t="s">
        <v>1857</v>
      </c>
      <c r="BA531" s="179" t="s">
        <v>2609</v>
      </c>
      <c r="BB531" s="179" t="s">
        <v>2577</v>
      </c>
    </row>
    <row r="532" spans="1:54" ht="15">
      <c r="A532" s="316" t="s">
        <v>1333</v>
      </c>
      <c r="B532" s="106" t="s">
        <v>155</v>
      </c>
      <c r="C532" s="106" t="s">
        <v>1334</v>
      </c>
      <c r="D532" s="408" t="s">
        <v>3</v>
      </c>
      <c r="E532" s="14" t="s">
        <v>2566</v>
      </c>
      <c r="F532" s="422"/>
      <c r="G532" s="245">
        <v>6</v>
      </c>
      <c r="H532" s="245" t="e">
        <v>#DIV/0!</v>
      </c>
      <c r="I532" s="179"/>
      <c r="J532" s="179" t="s">
        <v>2577</v>
      </c>
      <c r="K532" s="158">
        <v>532</v>
      </c>
      <c r="L532" s="1" t="b">
        <f t="shared" si="203"/>
        <v>1</v>
      </c>
      <c r="M532" s="1" t="b">
        <f t="shared" si="204"/>
        <v>1</v>
      </c>
      <c r="N532" s="1" t="b">
        <f t="shared" si="205"/>
        <v>1</v>
      </c>
      <c r="O532" s="1" t="b">
        <f t="shared" si="206"/>
        <v>1</v>
      </c>
      <c r="P532" s="1" t="b">
        <f t="shared" si="207"/>
        <v>1</v>
      </c>
      <c r="Q532" s="1" t="b">
        <f t="shared" si="208"/>
        <v>1</v>
      </c>
      <c r="R532" s="1" t="b">
        <f t="shared" si="209"/>
        <v>1</v>
      </c>
      <c r="S532" s="1" t="e">
        <f t="shared" si="210"/>
        <v>#DIV/0!</v>
      </c>
      <c r="T532" s="1" t="b">
        <f t="shared" si="211"/>
        <v>1</v>
      </c>
      <c r="U532" s="1" t="b">
        <f t="shared" si="212"/>
        <v>1</v>
      </c>
      <c r="W532" s="316" t="s">
        <v>1333</v>
      </c>
      <c r="X532" s="106" t="s">
        <v>155</v>
      </c>
      <c r="Y532" s="106" t="s">
        <v>1334</v>
      </c>
      <c r="Z532" s="408" t="s">
        <v>3</v>
      </c>
      <c r="AA532" s="14" t="s">
        <v>2566</v>
      </c>
      <c r="AB532" s="422"/>
      <c r="AC532" s="245">
        <v>6</v>
      </c>
      <c r="AD532" s="245" t="e">
        <v>#DIV/0!</v>
      </c>
      <c r="AE532" s="179"/>
      <c r="AF532" s="179" t="s">
        <v>2577</v>
      </c>
      <c r="AH532" s="159" t="b">
        <f t="shared" si="213"/>
        <v>1</v>
      </c>
      <c r="AI532" s="1" t="b">
        <f t="shared" si="214"/>
        <v>1</v>
      </c>
      <c r="AJ532" s="1" t="b">
        <f t="shared" si="215"/>
        <v>1</v>
      </c>
      <c r="AK532" s="1" t="b">
        <f t="shared" si="216"/>
        <v>1</v>
      </c>
      <c r="AL532" s="1" t="b">
        <f t="shared" si="217"/>
        <v>1</v>
      </c>
      <c r="AM532" s="1" t="b">
        <f t="shared" si="218"/>
        <v>1</v>
      </c>
      <c r="AN532" s="1" t="b">
        <f t="shared" si="219"/>
        <v>1</v>
      </c>
      <c r="AO532" s="1" t="e">
        <f t="shared" si="220"/>
        <v>#DIV/0!</v>
      </c>
      <c r="AP532" s="1" t="b">
        <f t="shared" si="221"/>
        <v>1</v>
      </c>
      <c r="AQ532" s="1" t="b">
        <f t="shared" si="222"/>
        <v>1</v>
      </c>
      <c r="AS532" s="316" t="s">
        <v>1333</v>
      </c>
      <c r="AT532" s="106" t="s">
        <v>155</v>
      </c>
      <c r="AU532" s="106" t="s">
        <v>1334</v>
      </c>
      <c r="AV532" s="408" t="s">
        <v>3</v>
      </c>
      <c r="AW532" s="14" t="s">
        <v>2566</v>
      </c>
      <c r="AX532" s="422"/>
      <c r="AY532" s="245">
        <v>6</v>
      </c>
      <c r="AZ532" s="245" t="e">
        <v>#DIV/0!</v>
      </c>
      <c r="BA532" s="179"/>
      <c r="BB532" s="179" t="s">
        <v>2577</v>
      </c>
    </row>
    <row r="533" spans="1:54" ht="15">
      <c r="A533" s="316" t="s">
        <v>442</v>
      </c>
      <c r="B533" s="106" t="s">
        <v>443</v>
      </c>
      <c r="C533" s="106" t="s">
        <v>444</v>
      </c>
      <c r="D533" s="408" t="s">
        <v>10</v>
      </c>
      <c r="E533" s="14" t="s">
        <v>2563</v>
      </c>
      <c r="F533" s="422">
        <v>16818</v>
      </c>
      <c r="G533" s="245">
        <v>4</v>
      </c>
      <c r="H533" s="245" t="s">
        <v>1857</v>
      </c>
      <c r="I533" s="179" t="s">
        <v>2461</v>
      </c>
      <c r="J533" s="179" t="s">
        <v>2525</v>
      </c>
      <c r="K533" s="158">
        <v>533</v>
      </c>
      <c r="L533" s="1" t="b">
        <f t="shared" si="203"/>
        <v>1</v>
      </c>
      <c r="M533" s="1" t="b">
        <f t="shared" si="204"/>
        <v>1</v>
      </c>
      <c r="N533" s="1" t="b">
        <f t="shared" si="205"/>
        <v>1</v>
      </c>
      <c r="O533" s="1" t="b">
        <f t="shared" si="206"/>
        <v>1</v>
      </c>
      <c r="P533" s="1" t="b">
        <f t="shared" si="207"/>
        <v>1</v>
      </c>
      <c r="Q533" s="1" t="b">
        <f t="shared" si="208"/>
        <v>1</v>
      </c>
      <c r="R533" s="1" t="b">
        <f t="shared" si="209"/>
        <v>1</v>
      </c>
      <c r="S533" s="1" t="b">
        <f t="shared" si="210"/>
        <v>1</v>
      </c>
      <c r="T533" s="1" t="b">
        <f t="shared" si="211"/>
        <v>1</v>
      </c>
      <c r="U533" s="1" t="b">
        <f t="shared" si="212"/>
        <v>1</v>
      </c>
      <c r="W533" s="316" t="s">
        <v>442</v>
      </c>
      <c r="X533" s="106" t="s">
        <v>443</v>
      </c>
      <c r="Y533" s="106" t="s">
        <v>444</v>
      </c>
      <c r="Z533" s="408" t="s">
        <v>10</v>
      </c>
      <c r="AA533" s="14" t="s">
        <v>2563</v>
      </c>
      <c r="AB533" s="422">
        <v>16818</v>
      </c>
      <c r="AC533" s="245">
        <v>4</v>
      </c>
      <c r="AD533" s="245" t="s">
        <v>1857</v>
      </c>
      <c r="AE533" s="179" t="s">
        <v>2461</v>
      </c>
      <c r="AF533" s="179" t="s">
        <v>2525</v>
      </c>
      <c r="AH533" s="159" t="b">
        <f t="shared" si="213"/>
        <v>1</v>
      </c>
      <c r="AI533" s="1" t="b">
        <f t="shared" si="214"/>
        <v>1</v>
      </c>
      <c r="AJ533" s="1" t="b">
        <f t="shared" si="215"/>
        <v>1</v>
      </c>
      <c r="AK533" s="1" t="b">
        <f t="shared" si="216"/>
        <v>1</v>
      </c>
      <c r="AL533" s="1" t="b">
        <f t="shared" si="217"/>
        <v>1</v>
      </c>
      <c r="AM533" s="1" t="b">
        <f t="shared" si="218"/>
        <v>1</v>
      </c>
      <c r="AN533" s="1" t="b">
        <f t="shared" si="219"/>
        <v>1</v>
      </c>
      <c r="AO533" s="1" t="b">
        <f t="shared" si="220"/>
        <v>1</v>
      </c>
      <c r="AP533" s="1" t="b">
        <f t="shared" si="221"/>
        <v>1</v>
      </c>
      <c r="AQ533" s="1" t="b">
        <f t="shared" si="222"/>
        <v>1</v>
      </c>
      <c r="AS533" s="316" t="s">
        <v>442</v>
      </c>
      <c r="AT533" s="106" t="s">
        <v>443</v>
      </c>
      <c r="AU533" s="106" t="s">
        <v>444</v>
      </c>
      <c r="AV533" s="408" t="s">
        <v>10</v>
      </c>
      <c r="AW533" s="14" t="s">
        <v>2563</v>
      </c>
      <c r="AX533" s="422">
        <v>16818</v>
      </c>
      <c r="AY533" s="245">
        <v>4</v>
      </c>
      <c r="AZ533" s="245" t="s">
        <v>1857</v>
      </c>
      <c r="BA533" s="179" t="s">
        <v>2461</v>
      </c>
      <c r="BB533" s="179" t="s">
        <v>2525</v>
      </c>
    </row>
    <row r="534" spans="1:54" ht="15.75">
      <c r="A534" s="316" t="s">
        <v>32</v>
      </c>
      <c r="B534" s="106" t="s">
        <v>33</v>
      </c>
      <c r="C534" s="106" t="s">
        <v>34</v>
      </c>
      <c r="D534" s="408" t="s">
        <v>10</v>
      </c>
      <c r="E534" s="344" t="s">
        <v>2567</v>
      </c>
      <c r="F534" s="422">
        <v>23346</v>
      </c>
      <c r="G534" s="245">
        <v>4</v>
      </c>
      <c r="H534" s="245" t="e">
        <v>#DIV/0!</v>
      </c>
      <c r="I534" s="179" t="s">
        <v>1758</v>
      </c>
      <c r="J534" s="179" t="s">
        <v>2476</v>
      </c>
      <c r="K534" s="158">
        <v>534</v>
      </c>
      <c r="L534" s="1" t="b">
        <f t="shared" si="203"/>
        <v>1</v>
      </c>
      <c r="M534" s="1" t="b">
        <f t="shared" si="204"/>
        <v>1</v>
      </c>
      <c r="N534" s="1" t="b">
        <f t="shared" si="205"/>
        <v>1</v>
      </c>
      <c r="O534" s="1" t="b">
        <f t="shared" si="206"/>
        <v>1</v>
      </c>
      <c r="P534" s="1" t="b">
        <f t="shared" si="207"/>
        <v>1</v>
      </c>
      <c r="Q534" s="1" t="b">
        <f t="shared" si="208"/>
        <v>1</v>
      </c>
      <c r="R534" s="1" t="b">
        <f t="shared" si="209"/>
        <v>1</v>
      </c>
      <c r="S534" s="1" t="e">
        <f t="shared" si="210"/>
        <v>#DIV/0!</v>
      </c>
      <c r="T534" s="1" t="b">
        <f t="shared" si="211"/>
        <v>1</v>
      </c>
      <c r="U534" s="1" t="b">
        <f t="shared" si="212"/>
        <v>1</v>
      </c>
      <c r="W534" s="316" t="s">
        <v>32</v>
      </c>
      <c r="X534" s="106" t="s">
        <v>33</v>
      </c>
      <c r="Y534" s="106" t="s">
        <v>34</v>
      </c>
      <c r="Z534" s="408" t="s">
        <v>10</v>
      </c>
      <c r="AA534" s="344" t="s">
        <v>2567</v>
      </c>
      <c r="AB534" s="422">
        <v>23346</v>
      </c>
      <c r="AC534" s="245">
        <v>4</v>
      </c>
      <c r="AD534" s="245" t="e">
        <v>#DIV/0!</v>
      </c>
      <c r="AE534" s="179" t="s">
        <v>1758</v>
      </c>
      <c r="AF534" s="179" t="s">
        <v>2476</v>
      </c>
      <c r="AH534" s="159" t="b">
        <f t="shared" si="213"/>
        <v>1</v>
      </c>
      <c r="AI534" s="1" t="b">
        <f t="shared" si="214"/>
        <v>1</v>
      </c>
      <c r="AJ534" s="1" t="b">
        <f t="shared" si="215"/>
        <v>1</v>
      </c>
      <c r="AK534" s="1" t="b">
        <f t="shared" si="216"/>
        <v>1</v>
      </c>
      <c r="AL534" s="1" t="b">
        <f t="shared" si="217"/>
        <v>1</v>
      </c>
      <c r="AM534" s="1" t="b">
        <f t="shared" si="218"/>
        <v>1</v>
      </c>
      <c r="AN534" s="1" t="b">
        <f t="shared" si="219"/>
        <v>1</v>
      </c>
      <c r="AO534" s="1" t="e">
        <f t="shared" si="220"/>
        <v>#DIV/0!</v>
      </c>
      <c r="AP534" s="1" t="b">
        <f t="shared" si="221"/>
        <v>1</v>
      </c>
      <c r="AQ534" s="1" t="b">
        <f t="shared" si="222"/>
        <v>1</v>
      </c>
      <c r="AS534" s="316" t="s">
        <v>32</v>
      </c>
      <c r="AT534" s="106" t="s">
        <v>33</v>
      </c>
      <c r="AU534" s="106" t="s">
        <v>34</v>
      </c>
      <c r="AV534" s="408" t="s">
        <v>10</v>
      </c>
      <c r="AW534" s="344" t="s">
        <v>2567</v>
      </c>
      <c r="AX534" s="422">
        <v>23346</v>
      </c>
      <c r="AY534" s="245">
        <v>4</v>
      </c>
      <c r="AZ534" s="245" t="e">
        <v>#DIV/0!</v>
      </c>
      <c r="BA534" s="179" t="s">
        <v>1758</v>
      </c>
      <c r="BB534" s="179" t="s">
        <v>2476</v>
      </c>
    </row>
    <row r="535" spans="1:54" ht="15.75">
      <c r="A535" s="316" t="s">
        <v>35</v>
      </c>
      <c r="B535" s="106" t="s">
        <v>33</v>
      </c>
      <c r="C535" s="106" t="s">
        <v>36</v>
      </c>
      <c r="D535" s="408" t="s">
        <v>3</v>
      </c>
      <c r="E535" s="344" t="s">
        <v>2567</v>
      </c>
      <c r="F535" s="422">
        <v>13068</v>
      </c>
      <c r="G535" s="245">
        <v>4</v>
      </c>
      <c r="H535" s="245" t="e">
        <v>#DIV/0!</v>
      </c>
      <c r="I535" s="179" t="s">
        <v>1758</v>
      </c>
      <c r="J535" s="179" t="s">
        <v>2577</v>
      </c>
      <c r="K535" s="158">
        <v>535</v>
      </c>
      <c r="L535" s="1" t="b">
        <f t="shared" si="203"/>
        <v>1</v>
      </c>
      <c r="M535" s="1" t="b">
        <f t="shared" si="204"/>
        <v>1</v>
      </c>
      <c r="N535" s="1" t="b">
        <f t="shared" si="205"/>
        <v>1</v>
      </c>
      <c r="O535" s="1" t="b">
        <f t="shared" si="206"/>
        <v>1</v>
      </c>
      <c r="P535" s="1" t="b">
        <f t="shared" si="207"/>
        <v>1</v>
      </c>
      <c r="Q535" s="1" t="b">
        <f t="shared" si="208"/>
        <v>1</v>
      </c>
      <c r="R535" s="1" t="b">
        <f t="shared" si="209"/>
        <v>1</v>
      </c>
      <c r="S535" s="1" t="e">
        <f t="shared" si="210"/>
        <v>#DIV/0!</v>
      </c>
      <c r="T535" s="1" t="b">
        <f t="shared" si="211"/>
        <v>1</v>
      </c>
      <c r="U535" s="1" t="b">
        <f t="shared" si="212"/>
        <v>1</v>
      </c>
      <c r="W535" s="316" t="s">
        <v>35</v>
      </c>
      <c r="X535" s="106" t="s">
        <v>33</v>
      </c>
      <c r="Y535" s="106" t="s">
        <v>36</v>
      </c>
      <c r="Z535" s="408" t="s">
        <v>3</v>
      </c>
      <c r="AA535" s="344" t="s">
        <v>2567</v>
      </c>
      <c r="AB535" s="422">
        <v>13068</v>
      </c>
      <c r="AC535" s="245">
        <v>4</v>
      </c>
      <c r="AD535" s="245" t="e">
        <v>#DIV/0!</v>
      </c>
      <c r="AE535" s="179" t="s">
        <v>1758</v>
      </c>
      <c r="AF535" s="179" t="s">
        <v>2577</v>
      </c>
      <c r="AH535" s="159" t="b">
        <f t="shared" si="213"/>
        <v>1</v>
      </c>
      <c r="AI535" s="1" t="b">
        <f t="shared" si="214"/>
        <v>1</v>
      </c>
      <c r="AJ535" s="1" t="b">
        <f t="shared" si="215"/>
        <v>1</v>
      </c>
      <c r="AK535" s="1" t="b">
        <f t="shared" si="216"/>
        <v>1</v>
      </c>
      <c r="AL535" s="1" t="b">
        <f t="shared" si="217"/>
        <v>1</v>
      </c>
      <c r="AM535" s="1" t="b">
        <f t="shared" si="218"/>
        <v>1</v>
      </c>
      <c r="AN535" s="1" t="b">
        <f t="shared" si="219"/>
        <v>1</v>
      </c>
      <c r="AO535" s="1" t="e">
        <f t="shared" si="220"/>
        <v>#DIV/0!</v>
      </c>
      <c r="AP535" s="1" t="b">
        <f t="shared" si="221"/>
        <v>1</v>
      </c>
      <c r="AQ535" s="1" t="b">
        <f t="shared" si="222"/>
        <v>1</v>
      </c>
      <c r="AS535" s="316" t="s">
        <v>35</v>
      </c>
      <c r="AT535" s="106" t="s">
        <v>33</v>
      </c>
      <c r="AU535" s="106" t="s">
        <v>36</v>
      </c>
      <c r="AV535" s="408" t="s">
        <v>3</v>
      </c>
      <c r="AW535" s="344" t="s">
        <v>2567</v>
      </c>
      <c r="AX535" s="422">
        <v>13068</v>
      </c>
      <c r="AY535" s="245">
        <v>4</v>
      </c>
      <c r="AZ535" s="245" t="e">
        <v>#DIV/0!</v>
      </c>
      <c r="BA535" s="179" t="s">
        <v>1758</v>
      </c>
      <c r="BB535" s="179" t="s">
        <v>2577</v>
      </c>
    </row>
    <row r="536" spans="1:54" ht="15.75">
      <c r="A536" s="449" t="s">
        <v>707</v>
      </c>
      <c r="B536" s="182" t="s">
        <v>436</v>
      </c>
      <c r="C536" s="182" t="s">
        <v>247</v>
      </c>
      <c r="D536" s="408" t="s">
        <v>3</v>
      </c>
      <c r="E536" s="344" t="s">
        <v>2489</v>
      </c>
      <c r="F536" s="422">
        <v>14642</v>
      </c>
      <c r="G536" s="245">
        <v>4</v>
      </c>
      <c r="H536" s="245" t="e">
        <v>#DIV/0!</v>
      </c>
      <c r="I536" s="179" t="s">
        <v>1875</v>
      </c>
      <c r="J536" s="179" t="s">
        <v>2577</v>
      </c>
      <c r="K536" s="158">
        <v>536</v>
      </c>
      <c r="L536" s="1" t="b">
        <f t="shared" si="203"/>
        <v>1</v>
      </c>
      <c r="M536" s="1" t="b">
        <f t="shared" si="204"/>
        <v>1</v>
      </c>
      <c r="N536" s="1" t="b">
        <f t="shared" si="205"/>
        <v>1</v>
      </c>
      <c r="O536" s="1" t="b">
        <f t="shared" si="206"/>
        <v>1</v>
      </c>
      <c r="P536" s="1" t="b">
        <f t="shared" si="207"/>
        <v>1</v>
      </c>
      <c r="Q536" s="1" t="b">
        <f t="shared" si="208"/>
        <v>1</v>
      </c>
      <c r="R536" s="1" t="b">
        <f t="shared" si="209"/>
        <v>1</v>
      </c>
      <c r="S536" s="1" t="e">
        <f t="shared" si="210"/>
        <v>#DIV/0!</v>
      </c>
      <c r="T536" s="1" t="b">
        <f t="shared" si="211"/>
        <v>1</v>
      </c>
      <c r="U536" s="1" t="b">
        <f t="shared" si="212"/>
        <v>1</v>
      </c>
      <c r="W536" s="449" t="s">
        <v>707</v>
      </c>
      <c r="X536" s="182" t="s">
        <v>436</v>
      </c>
      <c r="Y536" s="182" t="s">
        <v>247</v>
      </c>
      <c r="Z536" s="408" t="s">
        <v>3</v>
      </c>
      <c r="AA536" s="344" t="s">
        <v>2489</v>
      </c>
      <c r="AB536" s="422">
        <v>14642</v>
      </c>
      <c r="AC536" s="245">
        <v>4</v>
      </c>
      <c r="AD536" s="245" t="e">
        <v>#DIV/0!</v>
      </c>
      <c r="AE536" s="179" t="s">
        <v>1875</v>
      </c>
      <c r="AF536" s="179" t="s">
        <v>2577</v>
      </c>
      <c r="AH536" s="159" t="b">
        <f t="shared" si="213"/>
        <v>1</v>
      </c>
      <c r="AI536" s="1" t="b">
        <f t="shared" si="214"/>
        <v>1</v>
      </c>
      <c r="AJ536" s="1" t="b">
        <f t="shared" si="215"/>
        <v>1</v>
      </c>
      <c r="AK536" s="1" t="b">
        <f t="shared" si="216"/>
        <v>1</v>
      </c>
      <c r="AL536" s="1" t="b">
        <f t="shared" si="217"/>
        <v>1</v>
      </c>
      <c r="AM536" s="1" t="b">
        <f t="shared" si="218"/>
        <v>1</v>
      </c>
      <c r="AN536" s="1" t="b">
        <f t="shared" si="219"/>
        <v>1</v>
      </c>
      <c r="AO536" s="1" t="e">
        <f t="shared" si="220"/>
        <v>#DIV/0!</v>
      </c>
      <c r="AP536" s="1" t="b">
        <f t="shared" si="221"/>
        <v>1</v>
      </c>
      <c r="AQ536" s="1" t="b">
        <f t="shared" si="222"/>
        <v>1</v>
      </c>
      <c r="AS536" s="449" t="s">
        <v>707</v>
      </c>
      <c r="AT536" s="182" t="s">
        <v>436</v>
      </c>
      <c r="AU536" s="182" t="s">
        <v>247</v>
      </c>
      <c r="AV536" s="408" t="s">
        <v>3</v>
      </c>
      <c r="AW536" s="344" t="s">
        <v>2489</v>
      </c>
      <c r="AX536" s="422">
        <v>14642</v>
      </c>
      <c r="AY536" s="245">
        <v>4</v>
      </c>
      <c r="AZ536" s="245" t="e">
        <v>#DIV/0!</v>
      </c>
      <c r="BA536" s="179" t="s">
        <v>1875</v>
      </c>
      <c r="BB536" s="179" t="s">
        <v>2577</v>
      </c>
    </row>
    <row r="537" spans="1:54" ht="15">
      <c r="A537" s="342" t="s">
        <v>2221</v>
      </c>
      <c r="B537" s="111" t="s">
        <v>529</v>
      </c>
      <c r="C537" s="111" t="s">
        <v>2222</v>
      </c>
      <c r="D537" s="426" t="s">
        <v>3</v>
      </c>
      <c r="E537" s="252" t="s">
        <v>2486</v>
      </c>
      <c r="F537" s="422">
        <v>13711</v>
      </c>
      <c r="G537" s="245">
        <v>4</v>
      </c>
      <c r="H537" s="245" t="e">
        <v>#DIV/0!</v>
      </c>
      <c r="I537" s="179" t="s">
        <v>2016</v>
      </c>
      <c r="J537" s="179" t="s">
        <v>2577</v>
      </c>
      <c r="K537" s="158">
        <v>537</v>
      </c>
      <c r="L537" s="1" t="b">
        <f t="shared" si="203"/>
        <v>1</v>
      </c>
      <c r="M537" s="1" t="b">
        <f t="shared" si="204"/>
        <v>1</v>
      </c>
      <c r="N537" s="1" t="b">
        <f t="shared" si="205"/>
        <v>1</v>
      </c>
      <c r="O537" s="1" t="b">
        <f t="shared" si="206"/>
        <v>1</v>
      </c>
      <c r="P537" s="1" t="b">
        <f t="shared" si="207"/>
        <v>1</v>
      </c>
      <c r="Q537" s="1" t="b">
        <f t="shared" si="208"/>
        <v>1</v>
      </c>
      <c r="R537" s="1" t="b">
        <f t="shared" si="209"/>
        <v>1</v>
      </c>
      <c r="S537" s="1" t="e">
        <f t="shared" si="210"/>
        <v>#DIV/0!</v>
      </c>
      <c r="T537" s="1" t="b">
        <f t="shared" si="211"/>
        <v>1</v>
      </c>
      <c r="U537" s="1" t="b">
        <f t="shared" si="212"/>
        <v>1</v>
      </c>
      <c r="W537" s="342" t="s">
        <v>2221</v>
      </c>
      <c r="X537" s="111" t="s">
        <v>529</v>
      </c>
      <c r="Y537" s="111" t="s">
        <v>2222</v>
      </c>
      <c r="Z537" s="426" t="s">
        <v>3</v>
      </c>
      <c r="AA537" s="252" t="s">
        <v>2486</v>
      </c>
      <c r="AB537" s="422">
        <v>13711</v>
      </c>
      <c r="AC537" s="245">
        <v>4</v>
      </c>
      <c r="AD537" s="245" t="e">
        <v>#DIV/0!</v>
      </c>
      <c r="AE537" s="179" t="s">
        <v>2016</v>
      </c>
      <c r="AF537" s="179" t="s">
        <v>2577</v>
      </c>
      <c r="AH537" s="159" t="b">
        <f t="shared" si="213"/>
        <v>1</v>
      </c>
      <c r="AI537" s="1" t="b">
        <f t="shared" si="214"/>
        <v>1</v>
      </c>
      <c r="AJ537" s="1" t="b">
        <f t="shared" si="215"/>
        <v>1</v>
      </c>
      <c r="AK537" s="1" t="b">
        <f t="shared" si="216"/>
        <v>1</v>
      </c>
      <c r="AL537" s="1" t="b">
        <f t="shared" si="217"/>
        <v>1</v>
      </c>
      <c r="AM537" s="1" t="b">
        <f t="shared" si="218"/>
        <v>1</v>
      </c>
      <c r="AN537" s="1" t="b">
        <f t="shared" si="219"/>
        <v>1</v>
      </c>
      <c r="AO537" s="1" t="e">
        <f t="shared" si="220"/>
        <v>#DIV/0!</v>
      </c>
      <c r="AP537" s="1" t="b">
        <f t="shared" si="221"/>
        <v>1</v>
      </c>
      <c r="AQ537" s="1" t="b">
        <f t="shared" si="222"/>
        <v>1</v>
      </c>
      <c r="AS537" s="342" t="s">
        <v>2221</v>
      </c>
      <c r="AT537" s="111" t="s">
        <v>529</v>
      </c>
      <c r="AU537" s="111" t="s">
        <v>2222</v>
      </c>
      <c r="AV537" s="426" t="s">
        <v>3</v>
      </c>
      <c r="AW537" s="252" t="s">
        <v>2486</v>
      </c>
      <c r="AX537" s="422">
        <v>13711</v>
      </c>
      <c r="AY537" s="245">
        <v>4</v>
      </c>
      <c r="AZ537" s="245" t="e">
        <v>#DIV/0!</v>
      </c>
      <c r="BA537" s="179" t="s">
        <v>2016</v>
      </c>
      <c r="BB537" s="179" t="s">
        <v>2577</v>
      </c>
    </row>
    <row r="538" spans="1:54" ht="15.75">
      <c r="A538" s="316" t="s">
        <v>708</v>
      </c>
      <c r="B538" s="106" t="s">
        <v>158</v>
      </c>
      <c r="C538" s="106" t="s">
        <v>709</v>
      </c>
      <c r="D538" s="291" t="s">
        <v>3</v>
      </c>
      <c r="E538" s="344" t="s">
        <v>2569</v>
      </c>
      <c r="F538" s="422">
        <v>13319</v>
      </c>
      <c r="G538" s="245">
        <v>4</v>
      </c>
      <c r="H538" s="245" t="e">
        <v>#DIV/0!</v>
      </c>
      <c r="I538" s="179" t="s">
        <v>1758</v>
      </c>
      <c r="J538" s="179" t="s">
        <v>2577</v>
      </c>
      <c r="K538" s="158">
        <v>538</v>
      </c>
      <c r="L538" s="1" t="b">
        <f t="shared" si="203"/>
        <v>1</v>
      </c>
      <c r="M538" s="1" t="b">
        <f t="shared" si="204"/>
        <v>1</v>
      </c>
      <c r="N538" s="1" t="b">
        <f t="shared" si="205"/>
        <v>1</v>
      </c>
      <c r="O538" s="1" t="b">
        <f t="shared" si="206"/>
        <v>1</v>
      </c>
      <c r="P538" s="1" t="b">
        <f t="shared" si="207"/>
        <v>1</v>
      </c>
      <c r="Q538" s="1" t="b">
        <f t="shared" si="208"/>
        <v>1</v>
      </c>
      <c r="R538" s="1" t="b">
        <f t="shared" si="209"/>
        <v>1</v>
      </c>
      <c r="S538" s="1" t="e">
        <f t="shared" si="210"/>
        <v>#DIV/0!</v>
      </c>
      <c r="T538" s="1" t="b">
        <f t="shared" si="211"/>
        <v>1</v>
      </c>
      <c r="U538" s="1" t="b">
        <f t="shared" si="212"/>
        <v>1</v>
      </c>
      <c r="W538" s="316" t="s">
        <v>708</v>
      </c>
      <c r="X538" s="106" t="s">
        <v>158</v>
      </c>
      <c r="Y538" s="106" t="s">
        <v>709</v>
      </c>
      <c r="Z538" s="291" t="s">
        <v>3</v>
      </c>
      <c r="AA538" s="344" t="s">
        <v>2569</v>
      </c>
      <c r="AB538" s="422">
        <v>13319</v>
      </c>
      <c r="AC538" s="245">
        <v>4</v>
      </c>
      <c r="AD538" s="245" t="e">
        <v>#DIV/0!</v>
      </c>
      <c r="AE538" s="179" t="s">
        <v>1758</v>
      </c>
      <c r="AF538" s="179" t="s">
        <v>2577</v>
      </c>
      <c r="AH538" s="159" t="b">
        <f t="shared" si="213"/>
        <v>1</v>
      </c>
      <c r="AI538" s="1" t="b">
        <f t="shared" si="214"/>
        <v>1</v>
      </c>
      <c r="AJ538" s="1" t="b">
        <f t="shared" si="215"/>
        <v>1</v>
      </c>
      <c r="AK538" s="1" t="b">
        <f t="shared" si="216"/>
        <v>1</v>
      </c>
      <c r="AL538" s="1" t="b">
        <f t="shared" si="217"/>
        <v>1</v>
      </c>
      <c r="AM538" s="1" t="b">
        <f t="shared" si="218"/>
        <v>1</v>
      </c>
      <c r="AN538" s="1" t="b">
        <f t="shared" si="219"/>
        <v>1</v>
      </c>
      <c r="AO538" s="1" t="e">
        <f t="shared" si="220"/>
        <v>#DIV/0!</v>
      </c>
      <c r="AP538" s="1" t="b">
        <f t="shared" si="221"/>
        <v>1</v>
      </c>
      <c r="AQ538" s="1" t="b">
        <f t="shared" si="222"/>
        <v>1</v>
      </c>
      <c r="AS538" s="316" t="s">
        <v>708</v>
      </c>
      <c r="AT538" s="106" t="s">
        <v>158</v>
      </c>
      <c r="AU538" s="106" t="s">
        <v>709</v>
      </c>
      <c r="AV538" s="291" t="s">
        <v>3</v>
      </c>
      <c r="AW538" s="344" t="s">
        <v>2569</v>
      </c>
      <c r="AX538" s="422">
        <v>13319</v>
      </c>
      <c r="AY538" s="245">
        <v>4</v>
      </c>
      <c r="AZ538" s="245" t="e">
        <v>#DIV/0!</v>
      </c>
      <c r="BA538" s="179" t="s">
        <v>1758</v>
      </c>
      <c r="BB538" s="179" t="s">
        <v>2577</v>
      </c>
    </row>
    <row r="539" spans="1:54" ht="15">
      <c r="A539" s="316" t="s">
        <v>530</v>
      </c>
      <c r="B539" s="106" t="s">
        <v>529</v>
      </c>
      <c r="C539" s="106" t="s">
        <v>531</v>
      </c>
      <c r="D539" s="408" t="s">
        <v>10</v>
      </c>
      <c r="E539" s="14" t="s">
        <v>2568</v>
      </c>
      <c r="F539" s="422">
        <v>15508</v>
      </c>
      <c r="G539" s="245">
        <v>4</v>
      </c>
      <c r="H539" s="245" t="e">
        <v>#DIV/0!</v>
      </c>
      <c r="I539" s="179" t="s">
        <v>1816</v>
      </c>
      <c r="J539" s="179" t="s">
        <v>2525</v>
      </c>
      <c r="K539" s="158">
        <v>539</v>
      </c>
      <c r="L539" s="1" t="b">
        <f t="shared" si="203"/>
        <v>1</v>
      </c>
      <c r="M539" s="1" t="b">
        <f t="shared" si="204"/>
        <v>1</v>
      </c>
      <c r="N539" s="1" t="b">
        <f t="shared" si="205"/>
        <v>1</v>
      </c>
      <c r="O539" s="1" t="b">
        <f t="shared" si="206"/>
        <v>1</v>
      </c>
      <c r="P539" s="1" t="b">
        <f t="shared" si="207"/>
        <v>1</v>
      </c>
      <c r="Q539" s="1" t="b">
        <f t="shared" si="208"/>
        <v>1</v>
      </c>
      <c r="R539" s="1" t="b">
        <f t="shared" si="209"/>
        <v>1</v>
      </c>
      <c r="S539" s="1" t="e">
        <f t="shared" si="210"/>
        <v>#DIV/0!</v>
      </c>
      <c r="T539" s="1" t="b">
        <f t="shared" si="211"/>
        <v>1</v>
      </c>
      <c r="U539" s="1" t="b">
        <f t="shared" si="212"/>
        <v>1</v>
      </c>
      <c r="W539" s="316" t="s">
        <v>530</v>
      </c>
      <c r="X539" s="106" t="s">
        <v>529</v>
      </c>
      <c r="Y539" s="106" t="s">
        <v>531</v>
      </c>
      <c r="Z539" s="408" t="s">
        <v>10</v>
      </c>
      <c r="AA539" s="14" t="s">
        <v>2568</v>
      </c>
      <c r="AB539" s="422">
        <v>15508</v>
      </c>
      <c r="AC539" s="245">
        <v>4</v>
      </c>
      <c r="AD539" s="245" t="e">
        <v>#DIV/0!</v>
      </c>
      <c r="AE539" s="179" t="s">
        <v>1816</v>
      </c>
      <c r="AF539" s="179" t="s">
        <v>2525</v>
      </c>
      <c r="AH539" s="159" t="b">
        <f t="shared" si="213"/>
        <v>1</v>
      </c>
      <c r="AI539" s="1" t="b">
        <f t="shared" si="214"/>
        <v>1</v>
      </c>
      <c r="AJ539" s="1" t="b">
        <f t="shared" si="215"/>
        <v>1</v>
      </c>
      <c r="AK539" s="1" t="b">
        <f t="shared" si="216"/>
        <v>1</v>
      </c>
      <c r="AL539" s="1" t="b">
        <f t="shared" si="217"/>
        <v>1</v>
      </c>
      <c r="AM539" s="1" t="b">
        <f t="shared" si="218"/>
        <v>1</v>
      </c>
      <c r="AN539" s="1" t="b">
        <f t="shared" si="219"/>
        <v>1</v>
      </c>
      <c r="AO539" s="1" t="e">
        <f t="shared" si="220"/>
        <v>#DIV/0!</v>
      </c>
      <c r="AP539" s="1" t="b">
        <f t="shared" si="221"/>
        <v>1</v>
      </c>
      <c r="AQ539" s="1" t="b">
        <f t="shared" si="222"/>
        <v>1</v>
      </c>
      <c r="AS539" s="316" t="s">
        <v>530</v>
      </c>
      <c r="AT539" s="106" t="s">
        <v>529</v>
      </c>
      <c r="AU539" s="106" t="s">
        <v>531</v>
      </c>
      <c r="AV539" s="408" t="s">
        <v>10</v>
      </c>
      <c r="AW539" s="14" t="s">
        <v>2568</v>
      </c>
      <c r="AX539" s="422">
        <v>15508</v>
      </c>
      <c r="AY539" s="245">
        <v>4</v>
      </c>
      <c r="AZ539" s="245" t="e">
        <v>#DIV/0!</v>
      </c>
      <c r="BA539" s="179" t="s">
        <v>1816</v>
      </c>
      <c r="BB539" s="179" t="s">
        <v>2525</v>
      </c>
    </row>
    <row r="540" spans="1:54" ht="15">
      <c r="A540" s="316" t="s">
        <v>1335</v>
      </c>
      <c r="B540" s="106" t="s">
        <v>1336</v>
      </c>
      <c r="C540" s="106" t="s">
        <v>1337</v>
      </c>
      <c r="D540" s="408" t="s">
        <v>3</v>
      </c>
      <c r="E540" s="14" t="s">
        <v>2566</v>
      </c>
      <c r="F540" s="422"/>
      <c r="G540" s="245">
        <v>4</v>
      </c>
      <c r="H540" s="245" t="e">
        <v>#DIV/0!</v>
      </c>
      <c r="I540" s="179"/>
      <c r="J540" s="179" t="s">
        <v>2577</v>
      </c>
      <c r="K540" s="158">
        <v>540</v>
      </c>
      <c r="L540" s="1" t="b">
        <f t="shared" si="203"/>
        <v>1</v>
      </c>
      <c r="M540" s="1" t="b">
        <f t="shared" si="204"/>
        <v>1</v>
      </c>
      <c r="N540" s="1" t="b">
        <f t="shared" si="205"/>
        <v>1</v>
      </c>
      <c r="O540" s="1" t="b">
        <f t="shared" si="206"/>
        <v>1</v>
      </c>
      <c r="P540" s="1" t="b">
        <f t="shared" si="207"/>
        <v>1</v>
      </c>
      <c r="Q540" s="1" t="b">
        <f t="shared" si="208"/>
        <v>1</v>
      </c>
      <c r="R540" s="1" t="b">
        <f t="shared" si="209"/>
        <v>1</v>
      </c>
      <c r="S540" s="1" t="e">
        <f t="shared" si="210"/>
        <v>#DIV/0!</v>
      </c>
      <c r="T540" s="1" t="b">
        <f t="shared" si="211"/>
        <v>1</v>
      </c>
      <c r="U540" s="1" t="b">
        <f t="shared" si="212"/>
        <v>1</v>
      </c>
      <c r="W540" s="316" t="s">
        <v>1335</v>
      </c>
      <c r="X540" s="106" t="s">
        <v>1336</v>
      </c>
      <c r="Y540" s="106" t="s">
        <v>1337</v>
      </c>
      <c r="Z540" s="408" t="s">
        <v>3</v>
      </c>
      <c r="AA540" s="14" t="s">
        <v>2566</v>
      </c>
      <c r="AB540" s="422"/>
      <c r="AC540" s="245">
        <v>4</v>
      </c>
      <c r="AD540" s="245" t="e">
        <v>#DIV/0!</v>
      </c>
      <c r="AE540" s="179"/>
      <c r="AF540" s="179" t="s">
        <v>2577</v>
      </c>
      <c r="AH540" s="159" t="b">
        <f t="shared" si="213"/>
        <v>1</v>
      </c>
      <c r="AI540" s="1" t="b">
        <f t="shared" si="214"/>
        <v>1</v>
      </c>
      <c r="AJ540" s="1" t="b">
        <f t="shared" si="215"/>
        <v>1</v>
      </c>
      <c r="AK540" s="1" t="b">
        <f t="shared" si="216"/>
        <v>1</v>
      </c>
      <c r="AL540" s="1" t="b">
        <f t="shared" si="217"/>
        <v>1</v>
      </c>
      <c r="AM540" s="1" t="b">
        <f t="shared" si="218"/>
        <v>1</v>
      </c>
      <c r="AN540" s="1" t="b">
        <f t="shared" si="219"/>
        <v>1</v>
      </c>
      <c r="AO540" s="1" t="e">
        <f t="shared" si="220"/>
        <v>#DIV/0!</v>
      </c>
      <c r="AP540" s="1" t="b">
        <f t="shared" si="221"/>
        <v>1</v>
      </c>
      <c r="AQ540" s="1" t="b">
        <f t="shared" si="222"/>
        <v>1</v>
      </c>
      <c r="AS540" s="316" t="s">
        <v>1335</v>
      </c>
      <c r="AT540" s="106" t="s">
        <v>1336</v>
      </c>
      <c r="AU540" s="106" t="s">
        <v>1337</v>
      </c>
      <c r="AV540" s="408" t="s">
        <v>3</v>
      </c>
      <c r="AW540" s="14" t="s">
        <v>2566</v>
      </c>
      <c r="AX540" s="422"/>
      <c r="AY540" s="245">
        <v>4</v>
      </c>
      <c r="AZ540" s="245" t="e">
        <v>#DIV/0!</v>
      </c>
      <c r="BA540" s="179"/>
      <c r="BB540" s="179" t="s">
        <v>2577</v>
      </c>
    </row>
    <row r="541" spans="1:54" ht="15.75">
      <c r="A541" s="316" t="s">
        <v>1338</v>
      </c>
      <c r="B541" s="106" t="s">
        <v>1336</v>
      </c>
      <c r="C541" s="106" t="s">
        <v>1339</v>
      </c>
      <c r="D541" s="408" t="s">
        <v>10</v>
      </c>
      <c r="E541" s="344" t="s">
        <v>2566</v>
      </c>
      <c r="F541" s="422"/>
      <c r="G541" s="245">
        <v>4</v>
      </c>
      <c r="H541" s="245" t="e">
        <v>#DIV/0!</v>
      </c>
      <c r="I541" s="179"/>
      <c r="J541" s="179" t="s">
        <v>2577</v>
      </c>
      <c r="K541" s="158">
        <v>541</v>
      </c>
      <c r="L541" s="1" t="b">
        <f t="shared" si="203"/>
        <v>1</v>
      </c>
      <c r="M541" s="1" t="b">
        <f t="shared" si="204"/>
        <v>1</v>
      </c>
      <c r="N541" s="1" t="b">
        <f t="shared" si="205"/>
        <v>1</v>
      </c>
      <c r="O541" s="1" t="b">
        <f t="shared" si="206"/>
        <v>1</v>
      </c>
      <c r="P541" s="1" t="b">
        <f t="shared" si="207"/>
        <v>1</v>
      </c>
      <c r="Q541" s="1" t="b">
        <f t="shared" si="208"/>
        <v>1</v>
      </c>
      <c r="R541" s="1" t="b">
        <f t="shared" si="209"/>
        <v>1</v>
      </c>
      <c r="S541" s="1" t="e">
        <f t="shared" si="210"/>
        <v>#DIV/0!</v>
      </c>
      <c r="T541" s="1" t="b">
        <f t="shared" si="211"/>
        <v>1</v>
      </c>
      <c r="U541" s="1" t="b">
        <f t="shared" si="212"/>
        <v>1</v>
      </c>
      <c r="W541" s="316" t="s">
        <v>1338</v>
      </c>
      <c r="X541" s="106" t="s">
        <v>1336</v>
      </c>
      <c r="Y541" s="106" t="s">
        <v>1339</v>
      </c>
      <c r="Z541" s="408" t="s">
        <v>10</v>
      </c>
      <c r="AA541" s="344" t="s">
        <v>2566</v>
      </c>
      <c r="AB541" s="422"/>
      <c r="AC541" s="245">
        <v>4</v>
      </c>
      <c r="AD541" s="245" t="e">
        <v>#DIV/0!</v>
      </c>
      <c r="AE541" s="179"/>
      <c r="AF541" s="179" t="s">
        <v>2577</v>
      </c>
      <c r="AH541" s="159" t="b">
        <f t="shared" si="213"/>
        <v>1</v>
      </c>
      <c r="AI541" s="1" t="b">
        <f t="shared" si="214"/>
        <v>1</v>
      </c>
      <c r="AJ541" s="1" t="b">
        <f t="shared" si="215"/>
        <v>1</v>
      </c>
      <c r="AK541" s="1" t="b">
        <f t="shared" si="216"/>
        <v>1</v>
      </c>
      <c r="AL541" s="1" t="b">
        <f t="shared" si="217"/>
        <v>1</v>
      </c>
      <c r="AM541" s="1" t="b">
        <f t="shared" si="218"/>
        <v>1</v>
      </c>
      <c r="AN541" s="1" t="b">
        <f t="shared" si="219"/>
        <v>1</v>
      </c>
      <c r="AO541" s="1" t="e">
        <f t="shared" si="220"/>
        <v>#DIV/0!</v>
      </c>
      <c r="AP541" s="1" t="b">
        <f t="shared" si="221"/>
        <v>1</v>
      </c>
      <c r="AQ541" s="1" t="b">
        <f t="shared" si="222"/>
        <v>1</v>
      </c>
      <c r="AS541" s="316" t="s">
        <v>1338</v>
      </c>
      <c r="AT541" s="106" t="s">
        <v>1336</v>
      </c>
      <c r="AU541" s="106" t="s">
        <v>1339</v>
      </c>
      <c r="AV541" s="408" t="s">
        <v>10</v>
      </c>
      <c r="AW541" s="344" t="s">
        <v>2566</v>
      </c>
      <c r="AX541" s="422"/>
      <c r="AY541" s="245">
        <v>4</v>
      </c>
      <c r="AZ541" s="245" t="e">
        <v>#DIV/0!</v>
      </c>
      <c r="BA541" s="179"/>
      <c r="BB541" s="179" t="s">
        <v>2577</v>
      </c>
    </row>
    <row r="542" spans="1:54" ht="15.75">
      <c r="A542" s="316" t="s">
        <v>1340</v>
      </c>
      <c r="B542" s="106" t="s">
        <v>1341</v>
      </c>
      <c r="C542" s="106" t="s">
        <v>327</v>
      </c>
      <c r="D542" s="408" t="s">
        <v>3</v>
      </c>
      <c r="E542" s="344" t="s">
        <v>2565</v>
      </c>
      <c r="F542" s="422">
        <v>12402</v>
      </c>
      <c r="G542" s="245">
        <v>4</v>
      </c>
      <c r="H542" s="245" t="e">
        <v>#DIV/0!</v>
      </c>
      <c r="I542" s="179"/>
      <c r="J542" s="179" t="s">
        <v>2577</v>
      </c>
      <c r="K542" s="158">
        <v>542</v>
      </c>
      <c r="L542" s="1" t="b">
        <f t="shared" si="203"/>
        <v>1</v>
      </c>
      <c r="M542" s="1" t="b">
        <f t="shared" si="204"/>
        <v>1</v>
      </c>
      <c r="N542" s="1" t="b">
        <f t="shared" si="205"/>
        <v>1</v>
      </c>
      <c r="O542" s="1" t="b">
        <f t="shared" si="206"/>
        <v>1</v>
      </c>
      <c r="P542" s="1" t="b">
        <f t="shared" si="207"/>
        <v>1</v>
      </c>
      <c r="Q542" s="1" t="b">
        <f t="shared" si="208"/>
        <v>1</v>
      </c>
      <c r="R542" s="1" t="b">
        <f t="shared" si="209"/>
        <v>1</v>
      </c>
      <c r="S542" s="1" t="e">
        <f t="shared" si="210"/>
        <v>#DIV/0!</v>
      </c>
      <c r="T542" s="1" t="b">
        <f t="shared" si="211"/>
        <v>1</v>
      </c>
      <c r="U542" s="1" t="b">
        <f t="shared" si="212"/>
        <v>1</v>
      </c>
      <c r="W542" s="316" t="s">
        <v>1340</v>
      </c>
      <c r="X542" s="106" t="s">
        <v>1341</v>
      </c>
      <c r="Y542" s="106" t="s">
        <v>327</v>
      </c>
      <c r="Z542" s="408" t="s">
        <v>3</v>
      </c>
      <c r="AA542" s="344" t="s">
        <v>2565</v>
      </c>
      <c r="AB542" s="422">
        <v>12402</v>
      </c>
      <c r="AC542" s="245">
        <v>4</v>
      </c>
      <c r="AD542" s="245" t="e">
        <v>#DIV/0!</v>
      </c>
      <c r="AE542" s="179"/>
      <c r="AF542" s="179" t="s">
        <v>2577</v>
      </c>
      <c r="AH542" s="159" t="b">
        <f t="shared" si="213"/>
        <v>1</v>
      </c>
      <c r="AI542" s="1" t="b">
        <f t="shared" si="214"/>
        <v>1</v>
      </c>
      <c r="AJ542" s="1" t="b">
        <f t="shared" si="215"/>
        <v>1</v>
      </c>
      <c r="AK542" s="1" t="b">
        <f t="shared" si="216"/>
        <v>1</v>
      </c>
      <c r="AL542" s="1" t="b">
        <f t="shared" si="217"/>
        <v>1</v>
      </c>
      <c r="AM542" s="1" t="b">
        <f t="shared" si="218"/>
        <v>1</v>
      </c>
      <c r="AN542" s="1" t="b">
        <f t="shared" si="219"/>
        <v>1</v>
      </c>
      <c r="AO542" s="1" t="e">
        <f t="shared" si="220"/>
        <v>#DIV/0!</v>
      </c>
      <c r="AP542" s="1" t="b">
        <f t="shared" si="221"/>
        <v>1</v>
      </c>
      <c r="AQ542" s="1" t="b">
        <f t="shared" si="222"/>
        <v>1</v>
      </c>
      <c r="AS542" s="316" t="s">
        <v>1340</v>
      </c>
      <c r="AT542" s="106" t="s">
        <v>1341</v>
      </c>
      <c r="AU542" s="106" t="s">
        <v>327</v>
      </c>
      <c r="AV542" s="408" t="s">
        <v>3</v>
      </c>
      <c r="AW542" s="344" t="s">
        <v>2565</v>
      </c>
      <c r="AX542" s="422">
        <v>12402</v>
      </c>
      <c r="AY542" s="245">
        <v>4</v>
      </c>
      <c r="AZ542" s="245" t="e">
        <v>#DIV/0!</v>
      </c>
      <c r="BA542" s="179"/>
      <c r="BB542" s="179" t="s">
        <v>2577</v>
      </c>
    </row>
    <row r="543" spans="1:54" ht="15">
      <c r="A543" s="316" t="s">
        <v>2341</v>
      </c>
      <c r="B543" s="106" t="s">
        <v>710</v>
      </c>
      <c r="C543" s="106" t="s">
        <v>2342</v>
      </c>
      <c r="D543" s="408" t="s">
        <v>3</v>
      </c>
      <c r="E543" s="107" t="s">
        <v>2489</v>
      </c>
      <c r="F543" s="422">
        <v>20335</v>
      </c>
      <c r="G543" s="245">
        <v>1</v>
      </c>
      <c r="H543" s="245" t="s">
        <v>2062</v>
      </c>
      <c r="I543" s="179" t="s">
        <v>2343</v>
      </c>
      <c r="J543" s="179" t="s">
        <v>2476</v>
      </c>
      <c r="K543" s="158">
        <v>543</v>
      </c>
      <c r="L543" s="1" t="b">
        <f t="shared" si="203"/>
        <v>1</v>
      </c>
      <c r="M543" s="1" t="b">
        <f t="shared" si="204"/>
        <v>1</v>
      </c>
      <c r="N543" s="1" t="b">
        <f t="shared" si="205"/>
        <v>1</v>
      </c>
      <c r="O543" s="1" t="b">
        <f t="shared" si="206"/>
        <v>1</v>
      </c>
      <c r="P543" s="1" t="b">
        <f t="shared" si="207"/>
        <v>1</v>
      </c>
      <c r="Q543" s="1" t="b">
        <f t="shared" si="208"/>
        <v>1</v>
      </c>
      <c r="R543" s="1" t="b">
        <f t="shared" si="209"/>
        <v>1</v>
      </c>
      <c r="S543" s="1" t="b">
        <f t="shared" si="210"/>
        <v>1</v>
      </c>
      <c r="T543" s="1" t="b">
        <f t="shared" si="211"/>
        <v>1</v>
      </c>
      <c r="U543" s="1" t="b">
        <f t="shared" si="212"/>
        <v>1</v>
      </c>
      <c r="W543" s="316" t="s">
        <v>2341</v>
      </c>
      <c r="X543" s="106" t="s">
        <v>710</v>
      </c>
      <c r="Y543" s="106" t="s">
        <v>2342</v>
      </c>
      <c r="Z543" s="408" t="s">
        <v>3</v>
      </c>
      <c r="AA543" s="107" t="s">
        <v>2489</v>
      </c>
      <c r="AB543" s="422">
        <v>20335</v>
      </c>
      <c r="AC543" s="245">
        <v>1</v>
      </c>
      <c r="AD543" s="245" t="s">
        <v>2062</v>
      </c>
      <c r="AE543" s="179" t="s">
        <v>2343</v>
      </c>
      <c r="AF543" s="179" t="s">
        <v>2476</v>
      </c>
      <c r="AH543" s="159" t="b">
        <f t="shared" si="213"/>
        <v>1</v>
      </c>
      <c r="AI543" s="1" t="b">
        <f t="shared" si="214"/>
        <v>1</v>
      </c>
      <c r="AJ543" s="1" t="b">
        <f t="shared" si="215"/>
        <v>1</v>
      </c>
      <c r="AK543" s="1" t="b">
        <f t="shared" si="216"/>
        <v>1</v>
      </c>
      <c r="AL543" s="1" t="b">
        <f t="shared" si="217"/>
        <v>1</v>
      </c>
      <c r="AM543" s="1" t="b">
        <f t="shared" si="218"/>
        <v>1</v>
      </c>
      <c r="AN543" s="1" t="b">
        <f t="shared" si="219"/>
        <v>1</v>
      </c>
      <c r="AO543" s="1" t="b">
        <f t="shared" si="220"/>
        <v>1</v>
      </c>
      <c r="AP543" s="1" t="b">
        <f t="shared" si="221"/>
        <v>1</v>
      </c>
      <c r="AQ543" s="1" t="b">
        <f t="shared" si="222"/>
        <v>1</v>
      </c>
      <c r="AS543" s="316" t="s">
        <v>2341</v>
      </c>
      <c r="AT543" s="106" t="s">
        <v>710</v>
      </c>
      <c r="AU543" s="106" t="s">
        <v>2342</v>
      </c>
      <c r="AV543" s="408" t="s">
        <v>3</v>
      </c>
      <c r="AW543" s="107" t="s">
        <v>2489</v>
      </c>
      <c r="AX543" s="422">
        <v>20335</v>
      </c>
      <c r="AY543" s="245">
        <v>1</v>
      </c>
      <c r="AZ543" s="245" t="s">
        <v>2062</v>
      </c>
      <c r="BA543" s="179" t="s">
        <v>2343</v>
      </c>
      <c r="BB543" s="179" t="s">
        <v>2476</v>
      </c>
    </row>
    <row r="544" spans="1:54" ht="15">
      <c r="A544" s="316" t="s">
        <v>1342</v>
      </c>
      <c r="B544" s="106" t="s">
        <v>1343</v>
      </c>
      <c r="C544" s="106" t="s">
        <v>739</v>
      </c>
      <c r="D544" s="408" t="s">
        <v>3</v>
      </c>
      <c r="E544" s="107" t="s">
        <v>2569</v>
      </c>
      <c r="F544" s="422">
        <v>31635</v>
      </c>
      <c r="G544" s="245">
        <v>1</v>
      </c>
      <c r="H544" s="245" t="e">
        <v>#DIV/0!</v>
      </c>
      <c r="I544" s="179"/>
      <c r="J544" s="179" t="s">
        <v>2476</v>
      </c>
      <c r="K544" s="158">
        <v>544</v>
      </c>
      <c r="L544" s="1" t="b">
        <f t="shared" si="203"/>
        <v>1</v>
      </c>
      <c r="M544" s="1" t="b">
        <f t="shared" si="204"/>
        <v>1</v>
      </c>
      <c r="N544" s="1" t="b">
        <f t="shared" si="205"/>
        <v>1</v>
      </c>
      <c r="O544" s="1" t="b">
        <f t="shared" si="206"/>
        <v>1</v>
      </c>
      <c r="P544" s="1" t="b">
        <f t="shared" si="207"/>
        <v>1</v>
      </c>
      <c r="Q544" s="1" t="b">
        <f t="shared" si="208"/>
        <v>1</v>
      </c>
      <c r="R544" s="1" t="b">
        <f t="shared" si="209"/>
        <v>1</v>
      </c>
      <c r="S544" s="1" t="e">
        <f t="shared" si="210"/>
        <v>#DIV/0!</v>
      </c>
      <c r="T544" s="1" t="b">
        <f t="shared" si="211"/>
        <v>1</v>
      </c>
      <c r="U544" s="1" t="b">
        <f t="shared" si="212"/>
        <v>1</v>
      </c>
      <c r="W544" s="316" t="s">
        <v>1342</v>
      </c>
      <c r="X544" s="106" t="s">
        <v>1343</v>
      </c>
      <c r="Y544" s="106" t="s">
        <v>739</v>
      </c>
      <c r="Z544" s="408" t="s">
        <v>3</v>
      </c>
      <c r="AA544" s="107" t="s">
        <v>2569</v>
      </c>
      <c r="AB544" s="422">
        <v>31635</v>
      </c>
      <c r="AC544" s="245">
        <v>1</v>
      </c>
      <c r="AD544" s="245" t="e">
        <v>#DIV/0!</v>
      </c>
      <c r="AE544" s="179"/>
      <c r="AF544" s="179" t="s">
        <v>2476</v>
      </c>
      <c r="AH544" s="159" t="b">
        <f t="shared" si="213"/>
        <v>1</v>
      </c>
      <c r="AI544" s="1" t="b">
        <f t="shared" si="214"/>
        <v>1</v>
      </c>
      <c r="AJ544" s="1" t="b">
        <f t="shared" si="215"/>
        <v>1</v>
      </c>
      <c r="AK544" s="1" t="b">
        <f t="shared" si="216"/>
        <v>1</v>
      </c>
      <c r="AL544" s="1" t="b">
        <f t="shared" si="217"/>
        <v>1</v>
      </c>
      <c r="AM544" s="1" t="b">
        <f t="shared" si="218"/>
        <v>1</v>
      </c>
      <c r="AN544" s="1" t="b">
        <f t="shared" si="219"/>
        <v>1</v>
      </c>
      <c r="AO544" s="1" t="e">
        <f t="shared" si="220"/>
        <v>#DIV/0!</v>
      </c>
      <c r="AP544" s="1" t="b">
        <f t="shared" si="221"/>
        <v>1</v>
      </c>
      <c r="AQ544" s="1" t="b">
        <f t="shared" si="222"/>
        <v>1</v>
      </c>
      <c r="AS544" s="316" t="s">
        <v>1342</v>
      </c>
      <c r="AT544" s="106" t="s">
        <v>1343</v>
      </c>
      <c r="AU544" s="106" t="s">
        <v>739</v>
      </c>
      <c r="AV544" s="408" t="s">
        <v>3</v>
      </c>
      <c r="AW544" s="107" t="s">
        <v>2569</v>
      </c>
      <c r="AX544" s="422">
        <v>31635</v>
      </c>
      <c r="AY544" s="245">
        <v>1</v>
      </c>
      <c r="AZ544" s="245" t="e">
        <v>#DIV/0!</v>
      </c>
      <c r="BA544" s="179"/>
      <c r="BB544" s="179" t="s">
        <v>2476</v>
      </c>
    </row>
    <row r="545" spans="1:54" ht="15">
      <c r="A545" s="342" t="s">
        <v>711</v>
      </c>
      <c r="B545" s="111" t="s">
        <v>712</v>
      </c>
      <c r="C545" s="111" t="s">
        <v>713</v>
      </c>
      <c r="D545" s="426" t="s">
        <v>3</v>
      </c>
      <c r="E545" s="252" t="s">
        <v>2569</v>
      </c>
      <c r="F545" s="422">
        <v>21130</v>
      </c>
      <c r="G545" s="245">
        <v>1</v>
      </c>
      <c r="H545" s="245" t="e">
        <v>#DIV/0!</v>
      </c>
      <c r="I545" s="179" t="s">
        <v>1703</v>
      </c>
      <c r="J545" s="179" t="s">
        <v>2476</v>
      </c>
      <c r="K545" s="158">
        <v>545</v>
      </c>
      <c r="L545" s="1" t="b">
        <f t="shared" si="203"/>
        <v>1</v>
      </c>
      <c r="M545" s="1" t="b">
        <f t="shared" si="204"/>
        <v>1</v>
      </c>
      <c r="N545" s="1" t="b">
        <f t="shared" si="205"/>
        <v>1</v>
      </c>
      <c r="O545" s="1" t="b">
        <f t="shared" si="206"/>
        <v>1</v>
      </c>
      <c r="P545" s="1" t="b">
        <f t="shared" si="207"/>
        <v>1</v>
      </c>
      <c r="Q545" s="1" t="b">
        <f t="shared" si="208"/>
        <v>1</v>
      </c>
      <c r="R545" s="1" t="b">
        <f t="shared" si="209"/>
        <v>1</v>
      </c>
      <c r="S545" s="1" t="e">
        <f t="shared" si="210"/>
        <v>#DIV/0!</v>
      </c>
      <c r="T545" s="1" t="b">
        <f t="shared" si="211"/>
        <v>1</v>
      </c>
      <c r="U545" s="1" t="b">
        <f t="shared" si="212"/>
        <v>1</v>
      </c>
      <c r="W545" s="342" t="s">
        <v>711</v>
      </c>
      <c r="X545" s="111" t="s">
        <v>712</v>
      </c>
      <c r="Y545" s="111" t="s">
        <v>713</v>
      </c>
      <c r="Z545" s="426" t="s">
        <v>3</v>
      </c>
      <c r="AA545" s="252" t="s">
        <v>2569</v>
      </c>
      <c r="AB545" s="422">
        <v>21130</v>
      </c>
      <c r="AC545" s="245">
        <v>1</v>
      </c>
      <c r="AD545" s="245" t="e">
        <v>#DIV/0!</v>
      </c>
      <c r="AE545" s="179" t="s">
        <v>1703</v>
      </c>
      <c r="AF545" s="179" t="s">
        <v>2476</v>
      </c>
      <c r="AH545" s="159" t="b">
        <f t="shared" si="213"/>
        <v>1</v>
      </c>
      <c r="AI545" s="1" t="b">
        <f t="shared" si="214"/>
        <v>1</v>
      </c>
      <c r="AJ545" s="1" t="b">
        <f t="shared" si="215"/>
        <v>1</v>
      </c>
      <c r="AK545" s="1" t="b">
        <f t="shared" si="216"/>
        <v>1</v>
      </c>
      <c r="AL545" s="1" t="b">
        <f t="shared" si="217"/>
        <v>1</v>
      </c>
      <c r="AM545" s="1" t="b">
        <f t="shared" si="218"/>
        <v>1</v>
      </c>
      <c r="AN545" s="1" t="b">
        <f t="shared" si="219"/>
        <v>1</v>
      </c>
      <c r="AO545" s="1" t="e">
        <f t="shared" si="220"/>
        <v>#DIV/0!</v>
      </c>
      <c r="AP545" s="1" t="b">
        <f t="shared" si="221"/>
        <v>1</v>
      </c>
      <c r="AQ545" s="1" t="b">
        <f t="shared" si="222"/>
        <v>1</v>
      </c>
      <c r="AS545" s="342" t="s">
        <v>711</v>
      </c>
      <c r="AT545" s="111" t="s">
        <v>712</v>
      </c>
      <c r="AU545" s="111" t="s">
        <v>713</v>
      </c>
      <c r="AV545" s="426" t="s">
        <v>3</v>
      </c>
      <c r="AW545" s="252" t="s">
        <v>2569</v>
      </c>
      <c r="AX545" s="422">
        <v>21130</v>
      </c>
      <c r="AY545" s="245">
        <v>1</v>
      </c>
      <c r="AZ545" s="245" t="e">
        <v>#DIV/0!</v>
      </c>
      <c r="BA545" s="179" t="s">
        <v>1703</v>
      </c>
      <c r="BB545" s="179" t="s">
        <v>2476</v>
      </c>
    </row>
    <row r="546" spans="1:54" ht="15">
      <c r="A546" s="342" t="s">
        <v>1344</v>
      </c>
      <c r="B546" s="111" t="s">
        <v>710</v>
      </c>
      <c r="C546" s="111" t="s">
        <v>1345</v>
      </c>
      <c r="D546" s="426" t="s">
        <v>3</v>
      </c>
      <c r="E546" s="252" t="s">
        <v>2569</v>
      </c>
      <c r="F546" s="422">
        <v>22146</v>
      </c>
      <c r="G546" s="245">
        <v>1</v>
      </c>
      <c r="H546" s="245" t="e">
        <v>#DIV/0!</v>
      </c>
      <c r="I546" s="179"/>
      <c r="J546" s="179" t="s">
        <v>2476</v>
      </c>
      <c r="K546" s="158">
        <v>546</v>
      </c>
      <c r="L546" s="1" t="b">
        <f t="shared" si="203"/>
        <v>1</v>
      </c>
      <c r="M546" s="1" t="b">
        <f t="shared" si="204"/>
        <v>1</v>
      </c>
      <c r="N546" s="1" t="b">
        <f t="shared" si="205"/>
        <v>1</v>
      </c>
      <c r="O546" s="1" t="b">
        <f t="shared" si="206"/>
        <v>1</v>
      </c>
      <c r="P546" s="1" t="b">
        <f t="shared" si="207"/>
        <v>1</v>
      </c>
      <c r="Q546" s="1" t="b">
        <f t="shared" si="208"/>
        <v>1</v>
      </c>
      <c r="R546" s="1" t="b">
        <f t="shared" si="209"/>
        <v>1</v>
      </c>
      <c r="S546" s="1" t="e">
        <f t="shared" si="210"/>
        <v>#DIV/0!</v>
      </c>
      <c r="T546" s="1" t="b">
        <f t="shared" si="211"/>
        <v>1</v>
      </c>
      <c r="U546" s="1" t="b">
        <f t="shared" si="212"/>
        <v>1</v>
      </c>
      <c r="W546" s="342" t="s">
        <v>1344</v>
      </c>
      <c r="X546" s="111" t="s">
        <v>710</v>
      </c>
      <c r="Y546" s="111" t="s">
        <v>1345</v>
      </c>
      <c r="Z546" s="426" t="s">
        <v>3</v>
      </c>
      <c r="AA546" s="252" t="s">
        <v>2569</v>
      </c>
      <c r="AB546" s="422">
        <v>22146</v>
      </c>
      <c r="AC546" s="245">
        <v>1</v>
      </c>
      <c r="AD546" s="245" t="e">
        <v>#DIV/0!</v>
      </c>
      <c r="AE546" s="179"/>
      <c r="AF546" s="179" t="s">
        <v>2476</v>
      </c>
      <c r="AH546" s="159" t="b">
        <f t="shared" si="213"/>
        <v>1</v>
      </c>
      <c r="AI546" s="1" t="b">
        <f t="shared" si="214"/>
        <v>1</v>
      </c>
      <c r="AJ546" s="1" t="b">
        <f t="shared" si="215"/>
        <v>1</v>
      </c>
      <c r="AK546" s="1" t="b">
        <f t="shared" si="216"/>
        <v>1</v>
      </c>
      <c r="AL546" s="1" t="b">
        <f t="shared" si="217"/>
        <v>1</v>
      </c>
      <c r="AM546" s="1" t="b">
        <f t="shared" si="218"/>
        <v>1</v>
      </c>
      <c r="AN546" s="1" t="b">
        <f t="shared" si="219"/>
        <v>1</v>
      </c>
      <c r="AO546" s="1" t="e">
        <f t="shared" si="220"/>
        <v>#DIV/0!</v>
      </c>
      <c r="AP546" s="1" t="b">
        <f t="shared" si="221"/>
        <v>1</v>
      </c>
      <c r="AQ546" s="1" t="b">
        <f t="shared" si="222"/>
        <v>1</v>
      </c>
      <c r="AS546" s="342" t="s">
        <v>1344</v>
      </c>
      <c r="AT546" s="111" t="s">
        <v>710</v>
      </c>
      <c r="AU546" s="111" t="s">
        <v>1345</v>
      </c>
      <c r="AV546" s="426" t="s">
        <v>3</v>
      </c>
      <c r="AW546" s="252" t="s">
        <v>2569</v>
      </c>
      <c r="AX546" s="422">
        <v>22146</v>
      </c>
      <c r="AY546" s="245">
        <v>1</v>
      </c>
      <c r="AZ546" s="245" t="e">
        <v>#DIV/0!</v>
      </c>
      <c r="BA546" s="179"/>
      <c r="BB546" s="179" t="s">
        <v>2476</v>
      </c>
    </row>
    <row r="547" spans="1:54" ht="15">
      <c r="A547" s="316" t="s">
        <v>2344</v>
      </c>
      <c r="B547" s="106" t="s">
        <v>710</v>
      </c>
      <c r="C547" s="106" t="s">
        <v>2345</v>
      </c>
      <c r="D547" s="408" t="s">
        <v>3</v>
      </c>
      <c r="E547" s="14" t="s">
        <v>2489</v>
      </c>
      <c r="F547" s="422">
        <v>23021</v>
      </c>
      <c r="G547" s="245">
        <v>4</v>
      </c>
      <c r="H547" s="245" t="s">
        <v>1857</v>
      </c>
      <c r="I547" s="179" t="s">
        <v>2331</v>
      </c>
      <c r="J547" s="179" t="s">
        <v>2476</v>
      </c>
      <c r="K547" s="158">
        <v>547</v>
      </c>
      <c r="L547" s="1" t="b">
        <f t="shared" si="203"/>
        <v>1</v>
      </c>
      <c r="M547" s="1" t="b">
        <f t="shared" si="204"/>
        <v>1</v>
      </c>
      <c r="N547" s="1" t="b">
        <f t="shared" si="205"/>
        <v>1</v>
      </c>
      <c r="O547" s="1" t="b">
        <f t="shared" si="206"/>
        <v>1</v>
      </c>
      <c r="P547" s="1" t="b">
        <f t="shared" si="207"/>
        <v>1</v>
      </c>
      <c r="Q547" s="1" t="b">
        <f t="shared" si="208"/>
        <v>1</v>
      </c>
      <c r="R547" s="1" t="b">
        <f t="shared" si="209"/>
        <v>1</v>
      </c>
      <c r="S547" s="1" t="b">
        <f t="shared" si="210"/>
        <v>1</v>
      </c>
      <c r="T547" s="1" t="b">
        <f t="shared" si="211"/>
        <v>1</v>
      </c>
      <c r="U547" s="1" t="b">
        <f t="shared" si="212"/>
        <v>1</v>
      </c>
      <c r="W547" s="316" t="s">
        <v>2344</v>
      </c>
      <c r="X547" s="106" t="s">
        <v>710</v>
      </c>
      <c r="Y547" s="106" t="s">
        <v>2345</v>
      </c>
      <c r="Z547" s="408" t="s">
        <v>3</v>
      </c>
      <c r="AA547" s="14" t="s">
        <v>2489</v>
      </c>
      <c r="AB547" s="422">
        <v>23021</v>
      </c>
      <c r="AC547" s="245">
        <v>4</v>
      </c>
      <c r="AD547" s="245" t="s">
        <v>1857</v>
      </c>
      <c r="AE547" s="179" t="s">
        <v>2331</v>
      </c>
      <c r="AF547" s="179" t="s">
        <v>2476</v>
      </c>
      <c r="AH547" s="159" t="b">
        <f t="shared" si="213"/>
        <v>1</v>
      </c>
      <c r="AI547" s="1" t="b">
        <f t="shared" si="214"/>
        <v>1</v>
      </c>
      <c r="AJ547" s="1" t="b">
        <f t="shared" si="215"/>
        <v>1</v>
      </c>
      <c r="AK547" s="1" t="b">
        <f t="shared" si="216"/>
        <v>1</v>
      </c>
      <c r="AL547" s="1" t="b">
        <f t="shared" si="217"/>
        <v>1</v>
      </c>
      <c r="AM547" s="1" t="b">
        <f t="shared" si="218"/>
        <v>1</v>
      </c>
      <c r="AN547" s="1" t="b">
        <f t="shared" si="219"/>
        <v>1</v>
      </c>
      <c r="AO547" s="1" t="b">
        <f t="shared" si="220"/>
        <v>1</v>
      </c>
      <c r="AP547" s="1" t="b">
        <f t="shared" si="221"/>
        <v>1</v>
      </c>
      <c r="AQ547" s="1" t="b">
        <f t="shared" si="222"/>
        <v>1</v>
      </c>
      <c r="AS547" s="316" t="s">
        <v>2344</v>
      </c>
      <c r="AT547" s="106" t="s">
        <v>710</v>
      </c>
      <c r="AU547" s="106" t="s">
        <v>2345</v>
      </c>
      <c r="AV547" s="408" t="s">
        <v>3</v>
      </c>
      <c r="AW547" s="14" t="s">
        <v>2489</v>
      </c>
      <c r="AX547" s="422">
        <v>23021</v>
      </c>
      <c r="AY547" s="245">
        <v>4</v>
      </c>
      <c r="AZ547" s="245" t="s">
        <v>1857</v>
      </c>
      <c r="BA547" s="179" t="s">
        <v>2331</v>
      </c>
      <c r="BB547" s="179" t="s">
        <v>2476</v>
      </c>
    </row>
    <row r="548" spans="1:54" ht="15">
      <c r="A548" s="156" t="s">
        <v>717</v>
      </c>
      <c r="B548" s="179" t="s">
        <v>710</v>
      </c>
      <c r="C548" s="179" t="s">
        <v>718</v>
      </c>
      <c r="D548" s="424" t="s">
        <v>10</v>
      </c>
      <c r="E548" s="179" t="s">
        <v>2489</v>
      </c>
      <c r="F548" s="422">
        <v>24565</v>
      </c>
      <c r="G548" s="245">
        <v>3</v>
      </c>
      <c r="H548" s="245" t="s">
        <v>2062</v>
      </c>
      <c r="I548" s="179" t="s">
        <v>2472</v>
      </c>
      <c r="J548" s="179" t="s">
        <v>2476</v>
      </c>
      <c r="K548" s="158">
        <v>548</v>
      </c>
      <c r="L548" s="1" t="b">
        <f t="shared" si="203"/>
        <v>1</v>
      </c>
      <c r="M548" s="1" t="b">
        <f t="shared" si="204"/>
        <v>1</v>
      </c>
      <c r="N548" s="1" t="b">
        <f t="shared" si="205"/>
        <v>1</v>
      </c>
      <c r="O548" s="1" t="b">
        <f t="shared" si="206"/>
        <v>1</v>
      </c>
      <c r="P548" s="1" t="b">
        <f t="shared" si="207"/>
        <v>1</v>
      </c>
      <c r="Q548" s="1" t="b">
        <f t="shared" si="208"/>
        <v>1</v>
      </c>
      <c r="R548" s="1" t="b">
        <f t="shared" si="209"/>
        <v>1</v>
      </c>
      <c r="S548" s="1" t="b">
        <f t="shared" si="210"/>
        <v>1</v>
      </c>
      <c r="T548" s="1" t="b">
        <f t="shared" si="211"/>
        <v>1</v>
      </c>
      <c r="U548" s="1" t="b">
        <f t="shared" si="212"/>
        <v>1</v>
      </c>
      <c r="W548" s="156" t="s">
        <v>717</v>
      </c>
      <c r="X548" s="179" t="s">
        <v>710</v>
      </c>
      <c r="Y548" s="179" t="s">
        <v>718</v>
      </c>
      <c r="Z548" s="424" t="s">
        <v>10</v>
      </c>
      <c r="AA548" s="179" t="s">
        <v>2489</v>
      </c>
      <c r="AB548" s="422">
        <v>24565</v>
      </c>
      <c r="AC548" s="245">
        <v>3</v>
      </c>
      <c r="AD548" s="245" t="s">
        <v>2062</v>
      </c>
      <c r="AE548" s="179" t="s">
        <v>2472</v>
      </c>
      <c r="AF548" s="179" t="s">
        <v>2476</v>
      </c>
      <c r="AH548" s="159" t="b">
        <f t="shared" si="213"/>
        <v>1</v>
      </c>
      <c r="AI548" s="1" t="b">
        <f t="shared" si="214"/>
        <v>1</v>
      </c>
      <c r="AJ548" s="1" t="b">
        <f t="shared" si="215"/>
        <v>1</v>
      </c>
      <c r="AK548" s="1" t="b">
        <f t="shared" si="216"/>
        <v>1</v>
      </c>
      <c r="AL548" s="1" t="b">
        <f t="shared" si="217"/>
        <v>1</v>
      </c>
      <c r="AM548" s="1" t="b">
        <f t="shared" si="218"/>
        <v>1</v>
      </c>
      <c r="AN548" s="1" t="b">
        <f t="shared" si="219"/>
        <v>1</v>
      </c>
      <c r="AO548" s="1" t="b">
        <f t="shared" si="220"/>
        <v>1</v>
      </c>
      <c r="AP548" s="1" t="b">
        <f t="shared" si="221"/>
        <v>1</v>
      </c>
      <c r="AQ548" s="1" t="b">
        <f t="shared" si="222"/>
        <v>1</v>
      </c>
      <c r="AS548" s="156" t="s">
        <v>717</v>
      </c>
      <c r="AT548" s="179" t="s">
        <v>710</v>
      </c>
      <c r="AU548" s="179" t="s">
        <v>718</v>
      </c>
      <c r="AV548" s="424" t="s">
        <v>10</v>
      </c>
      <c r="AW548" s="179" t="s">
        <v>2489</v>
      </c>
      <c r="AX548" s="422">
        <v>24565</v>
      </c>
      <c r="AY548" s="245">
        <v>3</v>
      </c>
      <c r="AZ548" s="245" t="s">
        <v>2062</v>
      </c>
      <c r="BA548" s="179" t="s">
        <v>2472</v>
      </c>
      <c r="BB548" s="179" t="s">
        <v>2476</v>
      </c>
    </row>
    <row r="549" spans="1:54" ht="15">
      <c r="A549" s="316" t="s">
        <v>719</v>
      </c>
      <c r="B549" s="106" t="s">
        <v>720</v>
      </c>
      <c r="C549" s="106" t="s">
        <v>380</v>
      </c>
      <c r="D549" s="408" t="s">
        <v>3</v>
      </c>
      <c r="E549" s="14" t="s">
        <v>2489</v>
      </c>
      <c r="F549" s="422">
        <v>13210</v>
      </c>
      <c r="G549" s="245">
        <v>12</v>
      </c>
      <c r="H549" s="245" t="s">
        <v>1859</v>
      </c>
      <c r="I549" s="179" t="s">
        <v>2458</v>
      </c>
      <c r="J549" s="179" t="s">
        <v>2577</v>
      </c>
      <c r="K549" s="158">
        <v>549</v>
      </c>
      <c r="L549" s="1" t="b">
        <f t="shared" si="203"/>
        <v>1</v>
      </c>
      <c r="M549" s="1" t="b">
        <f t="shared" si="204"/>
        <v>1</v>
      </c>
      <c r="N549" s="1" t="b">
        <f t="shared" si="205"/>
        <v>1</v>
      </c>
      <c r="O549" s="1" t="b">
        <f t="shared" si="206"/>
        <v>1</v>
      </c>
      <c r="P549" s="1" t="b">
        <f t="shared" si="207"/>
        <v>1</v>
      </c>
      <c r="Q549" s="1" t="b">
        <f t="shared" si="208"/>
        <v>1</v>
      </c>
      <c r="R549" s="1" t="b">
        <f t="shared" si="209"/>
        <v>1</v>
      </c>
      <c r="S549" s="1" t="b">
        <f t="shared" si="210"/>
        <v>1</v>
      </c>
      <c r="T549" s="1" t="b">
        <f t="shared" si="211"/>
        <v>1</v>
      </c>
      <c r="U549" s="1" t="b">
        <f t="shared" si="212"/>
        <v>1</v>
      </c>
      <c r="W549" s="316" t="s">
        <v>719</v>
      </c>
      <c r="X549" s="106" t="s">
        <v>720</v>
      </c>
      <c r="Y549" s="106" t="s">
        <v>380</v>
      </c>
      <c r="Z549" s="408" t="s">
        <v>3</v>
      </c>
      <c r="AA549" s="14" t="s">
        <v>2489</v>
      </c>
      <c r="AB549" s="422">
        <v>13210</v>
      </c>
      <c r="AC549" s="245">
        <v>12</v>
      </c>
      <c r="AD549" s="245" t="s">
        <v>1859</v>
      </c>
      <c r="AE549" s="179" t="s">
        <v>2458</v>
      </c>
      <c r="AF549" s="179" t="s">
        <v>2577</v>
      </c>
      <c r="AH549" s="159" t="b">
        <f t="shared" si="213"/>
        <v>1</v>
      </c>
      <c r="AI549" s="1" t="b">
        <f t="shared" si="214"/>
        <v>1</v>
      </c>
      <c r="AJ549" s="1" t="b">
        <f t="shared" si="215"/>
        <v>1</v>
      </c>
      <c r="AK549" s="1" t="b">
        <f t="shared" si="216"/>
        <v>1</v>
      </c>
      <c r="AL549" s="1" t="b">
        <f t="shared" si="217"/>
        <v>1</v>
      </c>
      <c r="AM549" s="1" t="b">
        <f t="shared" si="218"/>
        <v>1</v>
      </c>
      <c r="AN549" s="1" t="b">
        <f t="shared" si="219"/>
        <v>1</v>
      </c>
      <c r="AO549" s="1" t="b">
        <f t="shared" si="220"/>
        <v>1</v>
      </c>
      <c r="AP549" s="1" t="b">
        <f t="shared" si="221"/>
        <v>1</v>
      </c>
      <c r="AQ549" s="1" t="b">
        <f t="shared" si="222"/>
        <v>1</v>
      </c>
      <c r="AS549" s="316" t="s">
        <v>719</v>
      </c>
      <c r="AT549" s="106" t="s">
        <v>720</v>
      </c>
      <c r="AU549" s="106" t="s">
        <v>380</v>
      </c>
      <c r="AV549" s="408" t="s">
        <v>3</v>
      </c>
      <c r="AW549" s="14" t="s">
        <v>2489</v>
      </c>
      <c r="AX549" s="422">
        <v>13210</v>
      </c>
      <c r="AY549" s="245">
        <v>12</v>
      </c>
      <c r="AZ549" s="245" t="s">
        <v>1859</v>
      </c>
      <c r="BA549" s="179" t="s">
        <v>2458</v>
      </c>
      <c r="BB549" s="179" t="s">
        <v>2577</v>
      </c>
    </row>
    <row r="550" spans="1:54" ht="15">
      <c r="A550" s="316" t="s">
        <v>721</v>
      </c>
      <c r="B550" s="106" t="s">
        <v>720</v>
      </c>
      <c r="C550" s="106" t="s">
        <v>234</v>
      </c>
      <c r="D550" s="408" t="s">
        <v>10</v>
      </c>
      <c r="E550" s="14" t="s">
        <v>2489</v>
      </c>
      <c r="F550" s="422">
        <v>18626</v>
      </c>
      <c r="G550" s="245">
        <v>9</v>
      </c>
      <c r="H550" s="245" t="s">
        <v>1858</v>
      </c>
      <c r="I550" s="179" t="s">
        <v>2458</v>
      </c>
      <c r="J550" s="179" t="s">
        <v>2525</v>
      </c>
      <c r="K550" s="158">
        <v>550</v>
      </c>
      <c r="L550" s="1" t="b">
        <f t="shared" si="203"/>
        <v>1</v>
      </c>
      <c r="M550" s="1" t="b">
        <f t="shared" si="204"/>
        <v>1</v>
      </c>
      <c r="N550" s="1" t="b">
        <f t="shared" si="205"/>
        <v>1</v>
      </c>
      <c r="O550" s="1" t="b">
        <f t="shared" si="206"/>
        <v>1</v>
      </c>
      <c r="P550" s="1" t="b">
        <f t="shared" si="207"/>
        <v>1</v>
      </c>
      <c r="Q550" s="1" t="b">
        <f t="shared" si="208"/>
        <v>1</v>
      </c>
      <c r="R550" s="1" t="b">
        <f t="shared" si="209"/>
        <v>1</v>
      </c>
      <c r="S550" s="1" t="b">
        <f t="shared" si="210"/>
        <v>1</v>
      </c>
      <c r="T550" s="1" t="b">
        <f t="shared" si="211"/>
        <v>1</v>
      </c>
      <c r="U550" s="1" t="b">
        <f t="shared" si="212"/>
        <v>1</v>
      </c>
      <c r="W550" s="316" t="s">
        <v>721</v>
      </c>
      <c r="X550" s="106" t="s">
        <v>720</v>
      </c>
      <c r="Y550" s="106" t="s">
        <v>234</v>
      </c>
      <c r="Z550" s="408" t="s">
        <v>10</v>
      </c>
      <c r="AA550" s="14" t="s">
        <v>2489</v>
      </c>
      <c r="AB550" s="422">
        <v>18626</v>
      </c>
      <c r="AC550" s="245">
        <v>9</v>
      </c>
      <c r="AD550" s="245" t="s">
        <v>1858</v>
      </c>
      <c r="AE550" s="179" t="s">
        <v>2458</v>
      </c>
      <c r="AF550" s="179" t="s">
        <v>2525</v>
      </c>
      <c r="AH550" s="159" t="b">
        <f t="shared" si="213"/>
        <v>1</v>
      </c>
      <c r="AI550" s="1" t="b">
        <f t="shared" si="214"/>
        <v>1</v>
      </c>
      <c r="AJ550" s="1" t="b">
        <f t="shared" si="215"/>
        <v>1</v>
      </c>
      <c r="AK550" s="1" t="b">
        <f t="shared" si="216"/>
        <v>1</v>
      </c>
      <c r="AL550" s="1" t="b">
        <f t="shared" si="217"/>
        <v>1</v>
      </c>
      <c r="AM550" s="1" t="b">
        <f t="shared" si="218"/>
        <v>1</v>
      </c>
      <c r="AN550" s="1" t="b">
        <f t="shared" si="219"/>
        <v>1</v>
      </c>
      <c r="AO550" s="1" t="b">
        <f t="shared" si="220"/>
        <v>1</v>
      </c>
      <c r="AP550" s="1" t="b">
        <f t="shared" si="221"/>
        <v>1</v>
      </c>
      <c r="AQ550" s="1" t="b">
        <f t="shared" si="222"/>
        <v>1</v>
      </c>
      <c r="AS550" s="316" t="s">
        <v>721</v>
      </c>
      <c r="AT550" s="106" t="s">
        <v>720</v>
      </c>
      <c r="AU550" s="106" t="s">
        <v>234</v>
      </c>
      <c r="AV550" s="408" t="s">
        <v>10</v>
      </c>
      <c r="AW550" s="14" t="s">
        <v>2489</v>
      </c>
      <c r="AX550" s="422">
        <v>18626</v>
      </c>
      <c r="AY550" s="245">
        <v>9</v>
      </c>
      <c r="AZ550" s="245" t="s">
        <v>1858</v>
      </c>
      <c r="BA550" s="179" t="s">
        <v>2458</v>
      </c>
      <c r="BB550" s="179" t="s">
        <v>2525</v>
      </c>
    </row>
    <row r="551" spans="1:54" ht="15">
      <c r="A551" s="316" t="s">
        <v>722</v>
      </c>
      <c r="B551" s="106" t="s">
        <v>40</v>
      </c>
      <c r="C551" s="106" t="s">
        <v>723</v>
      </c>
      <c r="D551" s="408" t="s">
        <v>3</v>
      </c>
      <c r="E551" s="14" t="s">
        <v>2489</v>
      </c>
      <c r="F551" s="422">
        <v>16587</v>
      </c>
      <c r="G551" s="245">
        <v>10</v>
      </c>
      <c r="H551" s="245" t="s">
        <v>1859</v>
      </c>
      <c r="I551" s="179" t="s">
        <v>2472</v>
      </c>
      <c r="J551" s="179" t="s">
        <v>2525</v>
      </c>
      <c r="K551" s="158">
        <v>551</v>
      </c>
      <c r="L551" s="1" t="b">
        <f t="shared" si="203"/>
        <v>1</v>
      </c>
      <c r="M551" s="1" t="b">
        <f t="shared" si="204"/>
        <v>1</v>
      </c>
      <c r="N551" s="1" t="b">
        <f t="shared" si="205"/>
        <v>1</v>
      </c>
      <c r="O551" s="1" t="b">
        <f t="shared" si="206"/>
        <v>1</v>
      </c>
      <c r="P551" s="1" t="b">
        <f t="shared" si="207"/>
        <v>1</v>
      </c>
      <c r="Q551" s="1" t="b">
        <f t="shared" si="208"/>
        <v>1</v>
      </c>
      <c r="R551" s="1" t="b">
        <f t="shared" si="209"/>
        <v>1</v>
      </c>
      <c r="S551" s="1" t="b">
        <f t="shared" si="210"/>
        <v>1</v>
      </c>
      <c r="T551" s="1" t="b">
        <f t="shared" si="211"/>
        <v>1</v>
      </c>
      <c r="U551" s="1" t="b">
        <f t="shared" si="212"/>
        <v>1</v>
      </c>
      <c r="W551" s="316" t="s">
        <v>722</v>
      </c>
      <c r="X551" s="106" t="s">
        <v>40</v>
      </c>
      <c r="Y551" s="106" t="s">
        <v>723</v>
      </c>
      <c r="Z551" s="408" t="s">
        <v>3</v>
      </c>
      <c r="AA551" s="14" t="s">
        <v>2489</v>
      </c>
      <c r="AB551" s="422">
        <v>16587</v>
      </c>
      <c r="AC551" s="245">
        <v>10</v>
      </c>
      <c r="AD551" s="245" t="s">
        <v>1859</v>
      </c>
      <c r="AE551" s="179" t="s">
        <v>2472</v>
      </c>
      <c r="AF551" s="179" t="s">
        <v>2525</v>
      </c>
      <c r="AH551" s="159" t="b">
        <f t="shared" si="213"/>
        <v>1</v>
      </c>
      <c r="AI551" s="1" t="b">
        <f t="shared" si="214"/>
        <v>1</v>
      </c>
      <c r="AJ551" s="1" t="b">
        <f t="shared" si="215"/>
        <v>1</v>
      </c>
      <c r="AK551" s="1" t="b">
        <f t="shared" si="216"/>
        <v>1</v>
      </c>
      <c r="AL551" s="1" t="b">
        <f t="shared" si="217"/>
        <v>1</v>
      </c>
      <c r="AM551" s="1" t="b">
        <f t="shared" si="218"/>
        <v>1</v>
      </c>
      <c r="AN551" s="1" t="b">
        <f t="shared" si="219"/>
        <v>1</v>
      </c>
      <c r="AO551" s="1" t="b">
        <f t="shared" si="220"/>
        <v>1</v>
      </c>
      <c r="AP551" s="1" t="b">
        <f t="shared" si="221"/>
        <v>1</v>
      </c>
      <c r="AQ551" s="1" t="b">
        <f t="shared" si="222"/>
        <v>1</v>
      </c>
      <c r="AS551" s="316" t="s">
        <v>722</v>
      </c>
      <c r="AT551" s="106" t="s">
        <v>40</v>
      </c>
      <c r="AU551" s="106" t="s">
        <v>723</v>
      </c>
      <c r="AV551" s="408" t="s">
        <v>3</v>
      </c>
      <c r="AW551" s="14" t="s">
        <v>2489</v>
      </c>
      <c r="AX551" s="422">
        <v>16587</v>
      </c>
      <c r="AY551" s="245">
        <v>10</v>
      </c>
      <c r="AZ551" s="245" t="s">
        <v>1859</v>
      </c>
      <c r="BA551" s="179" t="s">
        <v>2472</v>
      </c>
      <c r="BB551" s="179" t="s">
        <v>2525</v>
      </c>
    </row>
    <row r="552" spans="1:54" ht="15.75">
      <c r="A552" s="316" t="s">
        <v>1346</v>
      </c>
      <c r="B552" s="106" t="s">
        <v>275</v>
      </c>
      <c r="C552" s="106" t="s">
        <v>1347</v>
      </c>
      <c r="D552" s="408" t="s">
        <v>3</v>
      </c>
      <c r="E552" s="344" t="s">
        <v>2569</v>
      </c>
      <c r="F552" s="422">
        <v>17620</v>
      </c>
      <c r="G552" s="245">
        <v>10</v>
      </c>
      <c r="H552" s="245" t="e">
        <v>#DIV/0!</v>
      </c>
      <c r="I552" s="179"/>
      <c r="J552" s="179" t="s">
        <v>2525</v>
      </c>
      <c r="K552" s="158">
        <v>552</v>
      </c>
      <c r="L552" s="1" t="b">
        <f t="shared" si="203"/>
        <v>1</v>
      </c>
      <c r="M552" s="1" t="b">
        <f t="shared" si="204"/>
        <v>1</v>
      </c>
      <c r="N552" s="1" t="b">
        <f t="shared" si="205"/>
        <v>1</v>
      </c>
      <c r="O552" s="1" t="b">
        <f t="shared" si="206"/>
        <v>1</v>
      </c>
      <c r="P552" s="1" t="b">
        <f t="shared" si="207"/>
        <v>1</v>
      </c>
      <c r="Q552" s="1" t="b">
        <f t="shared" si="208"/>
        <v>1</v>
      </c>
      <c r="R552" s="1" t="b">
        <f t="shared" si="209"/>
        <v>1</v>
      </c>
      <c r="S552" s="1" t="e">
        <f t="shared" si="210"/>
        <v>#DIV/0!</v>
      </c>
      <c r="T552" s="1" t="b">
        <f t="shared" si="211"/>
        <v>1</v>
      </c>
      <c r="U552" s="1" t="b">
        <f t="shared" si="212"/>
        <v>1</v>
      </c>
      <c r="W552" s="316" t="s">
        <v>1346</v>
      </c>
      <c r="X552" s="106" t="s">
        <v>275</v>
      </c>
      <c r="Y552" s="106" t="s">
        <v>1347</v>
      </c>
      <c r="Z552" s="408" t="s">
        <v>3</v>
      </c>
      <c r="AA552" s="344" t="s">
        <v>2569</v>
      </c>
      <c r="AB552" s="422">
        <v>17620</v>
      </c>
      <c r="AC552" s="245">
        <v>10</v>
      </c>
      <c r="AD552" s="245" t="e">
        <v>#DIV/0!</v>
      </c>
      <c r="AE552" s="179"/>
      <c r="AF552" s="179" t="s">
        <v>2525</v>
      </c>
      <c r="AH552" s="159" t="b">
        <f t="shared" si="213"/>
        <v>1</v>
      </c>
      <c r="AI552" s="1" t="b">
        <f t="shared" si="214"/>
        <v>1</v>
      </c>
      <c r="AJ552" s="1" t="b">
        <f t="shared" si="215"/>
        <v>1</v>
      </c>
      <c r="AK552" s="1" t="b">
        <f t="shared" si="216"/>
        <v>1</v>
      </c>
      <c r="AL552" s="1" t="b">
        <f t="shared" si="217"/>
        <v>1</v>
      </c>
      <c r="AM552" s="1" t="b">
        <f t="shared" si="218"/>
        <v>1</v>
      </c>
      <c r="AN552" s="1" t="b">
        <f t="shared" si="219"/>
        <v>1</v>
      </c>
      <c r="AO552" s="1" t="e">
        <f t="shared" si="220"/>
        <v>#DIV/0!</v>
      </c>
      <c r="AP552" s="1" t="b">
        <f t="shared" si="221"/>
        <v>1</v>
      </c>
      <c r="AQ552" s="1" t="b">
        <f t="shared" si="222"/>
        <v>1</v>
      </c>
      <c r="AS552" s="316" t="s">
        <v>1346</v>
      </c>
      <c r="AT552" s="106" t="s">
        <v>275</v>
      </c>
      <c r="AU552" s="106" t="s">
        <v>1347</v>
      </c>
      <c r="AV552" s="408" t="s">
        <v>3</v>
      </c>
      <c r="AW552" s="344" t="s">
        <v>2569</v>
      </c>
      <c r="AX552" s="422">
        <v>17620</v>
      </c>
      <c r="AY552" s="245">
        <v>10</v>
      </c>
      <c r="AZ552" s="245" t="e">
        <v>#DIV/0!</v>
      </c>
      <c r="BA552" s="179"/>
      <c r="BB552" s="179" t="s">
        <v>2525</v>
      </c>
    </row>
    <row r="553" spans="1:54" ht="15.75">
      <c r="A553" s="316" t="s">
        <v>1348</v>
      </c>
      <c r="B553" s="106" t="s">
        <v>125</v>
      </c>
      <c r="C553" s="106" t="s">
        <v>1277</v>
      </c>
      <c r="D553" s="408" t="s">
        <v>3</v>
      </c>
      <c r="E553" s="344" t="s">
        <v>2569</v>
      </c>
      <c r="F553" s="422">
        <v>19632</v>
      </c>
      <c r="G553" s="245">
        <v>10</v>
      </c>
      <c r="H553" s="245" t="e">
        <v>#DIV/0!</v>
      </c>
      <c r="I553" s="179"/>
      <c r="J553" s="179" t="s">
        <v>2476</v>
      </c>
      <c r="K553" s="158">
        <v>553</v>
      </c>
      <c r="L553" s="1" t="b">
        <f t="shared" si="203"/>
        <v>1</v>
      </c>
      <c r="M553" s="1" t="b">
        <f t="shared" si="204"/>
        <v>1</v>
      </c>
      <c r="N553" s="1" t="b">
        <f t="shared" si="205"/>
        <v>1</v>
      </c>
      <c r="O553" s="1" t="b">
        <f t="shared" si="206"/>
        <v>1</v>
      </c>
      <c r="P553" s="1" t="b">
        <f t="shared" si="207"/>
        <v>1</v>
      </c>
      <c r="Q553" s="1" t="b">
        <f t="shared" si="208"/>
        <v>1</v>
      </c>
      <c r="R553" s="1" t="b">
        <f t="shared" si="209"/>
        <v>1</v>
      </c>
      <c r="S553" s="1" t="e">
        <f t="shared" si="210"/>
        <v>#DIV/0!</v>
      </c>
      <c r="T553" s="1" t="b">
        <f t="shared" si="211"/>
        <v>1</v>
      </c>
      <c r="U553" s="1" t="b">
        <f t="shared" si="212"/>
        <v>1</v>
      </c>
      <c r="W553" s="316" t="s">
        <v>1348</v>
      </c>
      <c r="X553" s="106" t="s">
        <v>125</v>
      </c>
      <c r="Y553" s="106" t="s">
        <v>1277</v>
      </c>
      <c r="Z553" s="408" t="s">
        <v>3</v>
      </c>
      <c r="AA553" s="344" t="s">
        <v>2569</v>
      </c>
      <c r="AB553" s="422">
        <v>19632</v>
      </c>
      <c r="AC553" s="245">
        <v>10</v>
      </c>
      <c r="AD553" s="245" t="e">
        <v>#DIV/0!</v>
      </c>
      <c r="AE553" s="179"/>
      <c r="AF553" s="179" t="s">
        <v>2476</v>
      </c>
      <c r="AH553" s="159" t="b">
        <f t="shared" si="213"/>
        <v>1</v>
      </c>
      <c r="AI553" s="1" t="b">
        <f t="shared" si="214"/>
        <v>1</v>
      </c>
      <c r="AJ553" s="1" t="b">
        <f t="shared" si="215"/>
        <v>1</v>
      </c>
      <c r="AK553" s="1" t="b">
        <f t="shared" si="216"/>
        <v>1</v>
      </c>
      <c r="AL553" s="1" t="b">
        <f t="shared" si="217"/>
        <v>1</v>
      </c>
      <c r="AM553" s="1" t="b">
        <f t="shared" si="218"/>
        <v>1</v>
      </c>
      <c r="AN553" s="1" t="b">
        <f t="shared" si="219"/>
        <v>1</v>
      </c>
      <c r="AO553" s="1" t="e">
        <f t="shared" si="220"/>
        <v>#DIV/0!</v>
      </c>
      <c r="AP553" s="1" t="b">
        <f t="shared" si="221"/>
        <v>1</v>
      </c>
      <c r="AQ553" s="1" t="b">
        <f t="shared" si="222"/>
        <v>1</v>
      </c>
      <c r="AS553" s="316" t="s">
        <v>1348</v>
      </c>
      <c r="AT553" s="106" t="s">
        <v>125</v>
      </c>
      <c r="AU553" s="106" t="s">
        <v>1277</v>
      </c>
      <c r="AV553" s="408" t="s">
        <v>3</v>
      </c>
      <c r="AW553" s="344" t="s">
        <v>2569</v>
      </c>
      <c r="AX553" s="422">
        <v>19632</v>
      </c>
      <c r="AY553" s="245">
        <v>10</v>
      </c>
      <c r="AZ553" s="245" t="e">
        <v>#DIV/0!</v>
      </c>
      <c r="BA553" s="179"/>
      <c r="BB553" s="179" t="s">
        <v>2476</v>
      </c>
    </row>
    <row r="554" spans="1:54" ht="15.75">
      <c r="A554" s="316" t="s">
        <v>2346</v>
      </c>
      <c r="B554" s="106" t="s">
        <v>2347</v>
      </c>
      <c r="C554" s="106" t="s">
        <v>934</v>
      </c>
      <c r="D554" s="408" t="s">
        <v>3</v>
      </c>
      <c r="E554" s="344" t="s">
        <v>2497</v>
      </c>
      <c r="F554" s="422">
        <v>16651</v>
      </c>
      <c r="G554" s="245">
        <v>6</v>
      </c>
      <c r="H554" s="245" t="s">
        <v>1857</v>
      </c>
      <c r="I554" s="179" t="s">
        <v>2331</v>
      </c>
      <c r="J554" s="179" t="s">
        <v>2525</v>
      </c>
      <c r="K554" s="158">
        <v>554</v>
      </c>
      <c r="L554" s="1" t="b">
        <f t="shared" si="203"/>
        <v>1</v>
      </c>
      <c r="M554" s="1" t="b">
        <f t="shared" si="204"/>
        <v>1</v>
      </c>
      <c r="N554" s="1" t="b">
        <f t="shared" si="205"/>
        <v>1</v>
      </c>
      <c r="O554" s="1" t="b">
        <f t="shared" si="206"/>
        <v>1</v>
      </c>
      <c r="P554" s="1" t="b">
        <f t="shared" si="207"/>
        <v>1</v>
      </c>
      <c r="Q554" s="1" t="b">
        <f t="shared" si="208"/>
        <v>1</v>
      </c>
      <c r="R554" s="1" t="b">
        <f t="shared" si="209"/>
        <v>1</v>
      </c>
      <c r="S554" s="1" t="b">
        <f t="shared" si="210"/>
        <v>1</v>
      </c>
      <c r="T554" s="1" t="b">
        <f t="shared" si="211"/>
        <v>1</v>
      </c>
      <c r="U554" s="1" t="b">
        <f t="shared" si="212"/>
        <v>1</v>
      </c>
      <c r="W554" s="316" t="s">
        <v>2346</v>
      </c>
      <c r="X554" s="106" t="s">
        <v>2347</v>
      </c>
      <c r="Y554" s="106" t="s">
        <v>934</v>
      </c>
      <c r="Z554" s="408" t="s">
        <v>3</v>
      </c>
      <c r="AA554" s="344" t="s">
        <v>2497</v>
      </c>
      <c r="AB554" s="422">
        <v>16651</v>
      </c>
      <c r="AC554" s="245">
        <v>6</v>
      </c>
      <c r="AD554" s="245" t="s">
        <v>1857</v>
      </c>
      <c r="AE554" s="179" t="s">
        <v>2331</v>
      </c>
      <c r="AF554" s="179" t="s">
        <v>2525</v>
      </c>
      <c r="AH554" s="159" t="b">
        <f t="shared" si="213"/>
        <v>1</v>
      </c>
      <c r="AI554" s="1" t="b">
        <f t="shared" si="214"/>
        <v>1</v>
      </c>
      <c r="AJ554" s="1" t="b">
        <f t="shared" si="215"/>
        <v>1</v>
      </c>
      <c r="AK554" s="1" t="b">
        <f t="shared" si="216"/>
        <v>1</v>
      </c>
      <c r="AL554" s="1" t="b">
        <f t="shared" si="217"/>
        <v>1</v>
      </c>
      <c r="AM554" s="1" t="b">
        <f t="shared" si="218"/>
        <v>1</v>
      </c>
      <c r="AN554" s="1" t="b">
        <f t="shared" si="219"/>
        <v>1</v>
      </c>
      <c r="AO554" s="1" t="b">
        <f t="shared" si="220"/>
        <v>1</v>
      </c>
      <c r="AP554" s="1" t="b">
        <f t="shared" si="221"/>
        <v>1</v>
      </c>
      <c r="AQ554" s="1" t="b">
        <f t="shared" si="222"/>
        <v>1</v>
      </c>
      <c r="AS554" s="316" t="s">
        <v>2346</v>
      </c>
      <c r="AT554" s="106" t="s">
        <v>2347</v>
      </c>
      <c r="AU554" s="106" t="s">
        <v>934</v>
      </c>
      <c r="AV554" s="408" t="s">
        <v>3</v>
      </c>
      <c r="AW554" s="344" t="s">
        <v>2497</v>
      </c>
      <c r="AX554" s="422">
        <v>16651</v>
      </c>
      <c r="AY554" s="245">
        <v>6</v>
      </c>
      <c r="AZ554" s="245" t="s">
        <v>1857</v>
      </c>
      <c r="BA554" s="179" t="s">
        <v>2331</v>
      </c>
      <c r="BB554" s="179" t="s">
        <v>2525</v>
      </c>
    </row>
    <row r="555" spans="1:54" ht="15.75">
      <c r="A555" s="316" t="s">
        <v>2348</v>
      </c>
      <c r="B555" s="106" t="s">
        <v>2347</v>
      </c>
      <c r="C555" s="182" t="s">
        <v>2349</v>
      </c>
      <c r="D555" s="408" t="s">
        <v>10</v>
      </c>
      <c r="E555" s="344" t="s">
        <v>2497</v>
      </c>
      <c r="F555" s="422">
        <v>15955</v>
      </c>
      <c r="G555" s="245">
        <v>14</v>
      </c>
      <c r="H555" s="245" t="s">
        <v>1859</v>
      </c>
      <c r="I555" s="179" t="s">
        <v>2331</v>
      </c>
      <c r="J555" s="179" t="s">
        <v>2525</v>
      </c>
      <c r="K555" s="158">
        <v>555</v>
      </c>
      <c r="L555" s="1" t="b">
        <f t="shared" si="203"/>
        <v>1</v>
      </c>
      <c r="M555" s="1" t="b">
        <f t="shared" si="204"/>
        <v>1</v>
      </c>
      <c r="N555" s="1" t="b">
        <f t="shared" si="205"/>
        <v>1</v>
      </c>
      <c r="O555" s="1" t="b">
        <f t="shared" si="206"/>
        <v>1</v>
      </c>
      <c r="P555" s="1" t="b">
        <f t="shared" si="207"/>
        <v>1</v>
      </c>
      <c r="Q555" s="1" t="b">
        <f t="shared" si="208"/>
        <v>1</v>
      </c>
      <c r="R555" s="1" t="b">
        <f t="shared" si="209"/>
        <v>1</v>
      </c>
      <c r="S555" s="1" t="b">
        <f t="shared" si="210"/>
        <v>1</v>
      </c>
      <c r="T555" s="1" t="b">
        <f t="shared" si="211"/>
        <v>1</v>
      </c>
      <c r="U555" s="1" t="b">
        <f t="shared" si="212"/>
        <v>1</v>
      </c>
      <c r="W555" s="316" t="s">
        <v>2348</v>
      </c>
      <c r="X555" s="106" t="s">
        <v>2347</v>
      </c>
      <c r="Y555" s="182" t="s">
        <v>2349</v>
      </c>
      <c r="Z555" s="408" t="s">
        <v>10</v>
      </c>
      <c r="AA555" s="344" t="s">
        <v>2497</v>
      </c>
      <c r="AB555" s="422">
        <v>15955</v>
      </c>
      <c r="AC555" s="245">
        <v>14</v>
      </c>
      <c r="AD555" s="245" t="s">
        <v>1859</v>
      </c>
      <c r="AE555" s="179" t="s">
        <v>2331</v>
      </c>
      <c r="AF555" s="179" t="s">
        <v>2525</v>
      </c>
      <c r="AH555" s="159" t="b">
        <f t="shared" si="213"/>
        <v>1</v>
      </c>
      <c r="AI555" s="1" t="b">
        <f t="shared" si="214"/>
        <v>1</v>
      </c>
      <c r="AJ555" s="1" t="b">
        <f t="shared" si="215"/>
        <v>1</v>
      </c>
      <c r="AK555" s="1" t="b">
        <f t="shared" si="216"/>
        <v>1</v>
      </c>
      <c r="AL555" s="1" t="b">
        <f t="shared" si="217"/>
        <v>1</v>
      </c>
      <c r="AM555" s="1" t="b">
        <f t="shared" si="218"/>
        <v>1</v>
      </c>
      <c r="AN555" s="1" t="b">
        <f t="shared" si="219"/>
        <v>1</v>
      </c>
      <c r="AO555" s="1" t="b">
        <f t="shared" si="220"/>
        <v>1</v>
      </c>
      <c r="AP555" s="1" t="b">
        <f t="shared" si="221"/>
        <v>1</v>
      </c>
      <c r="AQ555" s="1" t="b">
        <f t="shared" si="222"/>
        <v>1</v>
      </c>
      <c r="AS555" s="316" t="s">
        <v>2348</v>
      </c>
      <c r="AT555" s="106" t="s">
        <v>2347</v>
      </c>
      <c r="AU555" s="182" t="s">
        <v>2349</v>
      </c>
      <c r="AV555" s="408" t="s">
        <v>10</v>
      </c>
      <c r="AW555" s="344" t="s">
        <v>2497</v>
      </c>
      <c r="AX555" s="422">
        <v>15955</v>
      </c>
      <c r="AY555" s="245">
        <v>14</v>
      </c>
      <c r="AZ555" s="245" t="s">
        <v>1859</v>
      </c>
      <c r="BA555" s="179" t="s">
        <v>2331</v>
      </c>
      <c r="BB555" s="179" t="s">
        <v>2525</v>
      </c>
    </row>
    <row r="556" spans="1:54" ht="15.75">
      <c r="A556" s="316" t="s">
        <v>1349</v>
      </c>
      <c r="B556" s="106" t="s">
        <v>710</v>
      </c>
      <c r="C556" s="106" t="s">
        <v>1350</v>
      </c>
      <c r="D556" s="408" t="s">
        <v>10</v>
      </c>
      <c r="E556" s="344" t="s">
        <v>2569</v>
      </c>
      <c r="F556" s="422">
        <v>18992</v>
      </c>
      <c r="G556" s="245">
        <v>14</v>
      </c>
      <c r="H556" s="245" t="e">
        <v>#DIV/0!</v>
      </c>
      <c r="I556" s="179"/>
      <c r="J556" s="179" t="s">
        <v>2525</v>
      </c>
      <c r="K556" s="158">
        <v>556</v>
      </c>
      <c r="L556" s="1" t="b">
        <f t="shared" si="203"/>
        <v>1</v>
      </c>
      <c r="M556" s="1" t="b">
        <f t="shared" si="204"/>
        <v>1</v>
      </c>
      <c r="N556" s="1" t="b">
        <f t="shared" si="205"/>
        <v>1</v>
      </c>
      <c r="O556" s="1" t="b">
        <f t="shared" si="206"/>
        <v>1</v>
      </c>
      <c r="P556" s="1" t="b">
        <f t="shared" si="207"/>
        <v>1</v>
      </c>
      <c r="Q556" s="1" t="b">
        <f t="shared" si="208"/>
        <v>1</v>
      </c>
      <c r="R556" s="1" t="b">
        <f t="shared" si="209"/>
        <v>1</v>
      </c>
      <c r="S556" s="1" t="e">
        <f t="shared" si="210"/>
        <v>#DIV/0!</v>
      </c>
      <c r="T556" s="1" t="b">
        <f t="shared" si="211"/>
        <v>1</v>
      </c>
      <c r="U556" s="1" t="b">
        <f t="shared" si="212"/>
        <v>1</v>
      </c>
      <c r="W556" s="316" t="s">
        <v>1349</v>
      </c>
      <c r="X556" s="106" t="s">
        <v>710</v>
      </c>
      <c r="Y556" s="106" t="s">
        <v>1350</v>
      </c>
      <c r="Z556" s="408" t="s">
        <v>10</v>
      </c>
      <c r="AA556" s="344" t="s">
        <v>2569</v>
      </c>
      <c r="AB556" s="422">
        <v>18992</v>
      </c>
      <c r="AC556" s="245">
        <v>14</v>
      </c>
      <c r="AD556" s="245" t="e">
        <v>#DIV/0!</v>
      </c>
      <c r="AE556" s="179"/>
      <c r="AF556" s="179" t="s">
        <v>2525</v>
      </c>
      <c r="AH556" s="159" t="b">
        <f t="shared" si="213"/>
        <v>1</v>
      </c>
      <c r="AI556" s="1" t="b">
        <f t="shared" si="214"/>
        <v>1</v>
      </c>
      <c r="AJ556" s="1" t="b">
        <f t="shared" si="215"/>
        <v>1</v>
      </c>
      <c r="AK556" s="1" t="b">
        <f t="shared" si="216"/>
        <v>1</v>
      </c>
      <c r="AL556" s="1" t="b">
        <f t="shared" si="217"/>
        <v>1</v>
      </c>
      <c r="AM556" s="1" t="b">
        <f t="shared" si="218"/>
        <v>1</v>
      </c>
      <c r="AN556" s="1" t="b">
        <f t="shared" si="219"/>
        <v>1</v>
      </c>
      <c r="AO556" s="1" t="e">
        <f t="shared" si="220"/>
        <v>#DIV/0!</v>
      </c>
      <c r="AP556" s="1" t="b">
        <f t="shared" si="221"/>
        <v>1</v>
      </c>
      <c r="AQ556" s="1" t="b">
        <f t="shared" si="222"/>
        <v>1</v>
      </c>
      <c r="AS556" s="316" t="s">
        <v>1349</v>
      </c>
      <c r="AT556" s="106" t="s">
        <v>710</v>
      </c>
      <c r="AU556" s="106" t="s">
        <v>1350</v>
      </c>
      <c r="AV556" s="408" t="s">
        <v>10</v>
      </c>
      <c r="AW556" s="344" t="s">
        <v>2569</v>
      </c>
      <c r="AX556" s="422">
        <v>18992</v>
      </c>
      <c r="AY556" s="245">
        <v>14</v>
      </c>
      <c r="AZ556" s="245" t="e">
        <v>#DIV/0!</v>
      </c>
      <c r="BA556" s="179"/>
      <c r="BB556" s="179" t="s">
        <v>2525</v>
      </c>
    </row>
    <row r="557" spans="1:54" ht="15">
      <c r="A557" s="316" t="s">
        <v>532</v>
      </c>
      <c r="B557" s="106" t="s">
        <v>533</v>
      </c>
      <c r="C557" s="106" t="s">
        <v>534</v>
      </c>
      <c r="D557" s="408" t="s">
        <v>3</v>
      </c>
      <c r="E557" s="14" t="s">
        <v>2486</v>
      </c>
      <c r="F557" s="422">
        <v>13778</v>
      </c>
      <c r="G557" s="245">
        <v>13</v>
      </c>
      <c r="H557" s="245" t="s">
        <v>1859</v>
      </c>
      <c r="I557" s="179" t="s">
        <v>2472</v>
      </c>
      <c r="J557" s="179" t="s">
        <v>2577</v>
      </c>
      <c r="K557" s="158">
        <v>557</v>
      </c>
      <c r="L557" s="1" t="b">
        <f t="shared" si="203"/>
        <v>1</v>
      </c>
      <c r="M557" s="1" t="b">
        <f t="shared" si="204"/>
        <v>1</v>
      </c>
      <c r="N557" s="1" t="b">
        <f t="shared" si="205"/>
        <v>1</v>
      </c>
      <c r="O557" s="1" t="b">
        <f t="shared" si="206"/>
        <v>1</v>
      </c>
      <c r="P557" s="1" t="b">
        <f t="shared" si="207"/>
        <v>1</v>
      </c>
      <c r="Q557" s="1" t="b">
        <f t="shared" si="208"/>
        <v>1</v>
      </c>
      <c r="R557" s="1" t="b">
        <f t="shared" si="209"/>
        <v>1</v>
      </c>
      <c r="S557" s="1" t="b">
        <f t="shared" si="210"/>
        <v>1</v>
      </c>
      <c r="T557" s="1" t="b">
        <f t="shared" si="211"/>
        <v>1</v>
      </c>
      <c r="U557" s="1" t="b">
        <f t="shared" si="212"/>
        <v>1</v>
      </c>
      <c r="W557" s="316" t="s">
        <v>532</v>
      </c>
      <c r="X557" s="106" t="s">
        <v>533</v>
      </c>
      <c r="Y557" s="106" t="s">
        <v>534</v>
      </c>
      <c r="Z557" s="408" t="s">
        <v>3</v>
      </c>
      <c r="AA557" s="14" t="s">
        <v>2486</v>
      </c>
      <c r="AB557" s="422">
        <v>13778</v>
      </c>
      <c r="AC557" s="245">
        <v>13</v>
      </c>
      <c r="AD557" s="245" t="s">
        <v>1859</v>
      </c>
      <c r="AE557" s="179" t="s">
        <v>2472</v>
      </c>
      <c r="AF557" s="179" t="s">
        <v>2577</v>
      </c>
      <c r="AH557" s="159" t="b">
        <f t="shared" si="213"/>
        <v>1</v>
      </c>
      <c r="AI557" s="1" t="b">
        <f t="shared" si="214"/>
        <v>1</v>
      </c>
      <c r="AJ557" s="1" t="b">
        <f t="shared" si="215"/>
        <v>1</v>
      </c>
      <c r="AK557" s="1" t="b">
        <f t="shared" si="216"/>
        <v>1</v>
      </c>
      <c r="AL557" s="1" t="b">
        <f t="shared" si="217"/>
        <v>1</v>
      </c>
      <c r="AM557" s="1" t="b">
        <f t="shared" si="218"/>
        <v>1</v>
      </c>
      <c r="AN557" s="1" t="b">
        <f t="shared" si="219"/>
        <v>1</v>
      </c>
      <c r="AO557" s="1" t="b">
        <f t="shared" si="220"/>
        <v>1</v>
      </c>
      <c r="AP557" s="1" t="b">
        <f t="shared" si="221"/>
        <v>1</v>
      </c>
      <c r="AQ557" s="1" t="b">
        <f t="shared" si="222"/>
        <v>1</v>
      </c>
      <c r="AS557" s="316" t="s">
        <v>532</v>
      </c>
      <c r="AT557" s="106" t="s">
        <v>533</v>
      </c>
      <c r="AU557" s="106" t="s">
        <v>534</v>
      </c>
      <c r="AV557" s="408" t="s">
        <v>3</v>
      </c>
      <c r="AW557" s="14" t="s">
        <v>2486</v>
      </c>
      <c r="AX557" s="422">
        <v>13778</v>
      </c>
      <c r="AY557" s="245">
        <v>13</v>
      </c>
      <c r="AZ557" s="245" t="s">
        <v>1859</v>
      </c>
      <c r="BA557" s="179" t="s">
        <v>2472</v>
      </c>
      <c r="BB557" s="179" t="s">
        <v>2577</v>
      </c>
    </row>
    <row r="558" spans="1:54" ht="15">
      <c r="A558" s="316" t="s">
        <v>663</v>
      </c>
      <c r="B558" s="106" t="s">
        <v>664</v>
      </c>
      <c r="C558" s="106" t="s">
        <v>665</v>
      </c>
      <c r="D558" s="408" t="s">
        <v>3</v>
      </c>
      <c r="E558" s="14" t="s">
        <v>2487</v>
      </c>
      <c r="F558" s="422">
        <v>13785</v>
      </c>
      <c r="G558" s="245">
        <v>12</v>
      </c>
      <c r="H558" s="245" t="s">
        <v>1859</v>
      </c>
      <c r="I558" s="179" t="s">
        <v>2538</v>
      </c>
      <c r="J558" s="179" t="s">
        <v>2577</v>
      </c>
      <c r="K558" s="158">
        <v>558</v>
      </c>
      <c r="L558" s="1" t="b">
        <f t="shared" si="203"/>
        <v>1</v>
      </c>
      <c r="M558" s="1" t="b">
        <f t="shared" si="204"/>
        <v>1</v>
      </c>
      <c r="N558" s="1" t="b">
        <f t="shared" si="205"/>
        <v>1</v>
      </c>
      <c r="O558" s="1" t="b">
        <f t="shared" si="206"/>
        <v>1</v>
      </c>
      <c r="P558" s="1" t="b">
        <f t="shared" si="207"/>
        <v>1</v>
      </c>
      <c r="Q558" s="1" t="b">
        <f t="shared" si="208"/>
        <v>1</v>
      </c>
      <c r="R558" s="1" t="b">
        <f t="shared" si="209"/>
        <v>1</v>
      </c>
      <c r="S558" s="1" t="b">
        <f t="shared" si="210"/>
        <v>1</v>
      </c>
      <c r="T558" s="1" t="b">
        <f t="shared" si="211"/>
        <v>1</v>
      </c>
      <c r="U558" s="1" t="b">
        <f t="shared" si="212"/>
        <v>1</v>
      </c>
      <c r="W558" s="316" t="s">
        <v>663</v>
      </c>
      <c r="X558" s="106" t="s">
        <v>664</v>
      </c>
      <c r="Y558" s="106" t="s">
        <v>665</v>
      </c>
      <c r="Z558" s="408" t="s">
        <v>3</v>
      </c>
      <c r="AA558" s="14" t="s">
        <v>2487</v>
      </c>
      <c r="AB558" s="422">
        <v>13785</v>
      </c>
      <c r="AC558" s="245">
        <v>12</v>
      </c>
      <c r="AD558" s="245" t="s">
        <v>1859</v>
      </c>
      <c r="AE558" s="179" t="s">
        <v>2538</v>
      </c>
      <c r="AF558" s="179" t="s">
        <v>2577</v>
      </c>
      <c r="AH558" s="159" t="b">
        <f t="shared" si="213"/>
        <v>1</v>
      </c>
      <c r="AI558" s="1" t="b">
        <f t="shared" si="214"/>
        <v>1</v>
      </c>
      <c r="AJ558" s="1" t="b">
        <f t="shared" si="215"/>
        <v>1</v>
      </c>
      <c r="AK558" s="1" t="b">
        <f t="shared" si="216"/>
        <v>1</v>
      </c>
      <c r="AL558" s="1" t="b">
        <f t="shared" si="217"/>
        <v>1</v>
      </c>
      <c r="AM558" s="1" t="b">
        <f t="shared" si="218"/>
        <v>1</v>
      </c>
      <c r="AN558" s="1" t="b">
        <f t="shared" si="219"/>
        <v>1</v>
      </c>
      <c r="AO558" s="1" t="b">
        <f t="shared" si="220"/>
        <v>1</v>
      </c>
      <c r="AP558" s="1" t="b">
        <f t="shared" si="221"/>
        <v>1</v>
      </c>
      <c r="AQ558" s="1" t="b">
        <f t="shared" si="222"/>
        <v>1</v>
      </c>
      <c r="AS558" s="316" t="s">
        <v>663</v>
      </c>
      <c r="AT558" s="106" t="s">
        <v>664</v>
      </c>
      <c r="AU558" s="106" t="s">
        <v>665</v>
      </c>
      <c r="AV558" s="408" t="s">
        <v>3</v>
      </c>
      <c r="AW558" s="14" t="s">
        <v>2487</v>
      </c>
      <c r="AX558" s="422">
        <v>13785</v>
      </c>
      <c r="AY558" s="245">
        <v>12</v>
      </c>
      <c r="AZ558" s="245" t="s">
        <v>1859</v>
      </c>
      <c r="BA558" s="179" t="s">
        <v>2538</v>
      </c>
      <c r="BB558" s="179" t="s">
        <v>2577</v>
      </c>
    </row>
    <row r="559" spans="1:54" ht="15.75">
      <c r="A559" s="316" t="s">
        <v>445</v>
      </c>
      <c r="B559" s="106" t="s">
        <v>446</v>
      </c>
      <c r="C559" s="106" t="s">
        <v>447</v>
      </c>
      <c r="D559" s="408" t="s">
        <v>3</v>
      </c>
      <c r="E559" s="344" t="s">
        <v>2563</v>
      </c>
      <c r="F559" s="422">
        <v>18245</v>
      </c>
      <c r="G559" s="245">
        <v>12</v>
      </c>
      <c r="H559" s="245" t="e">
        <v>#DIV/0!</v>
      </c>
      <c r="I559" s="179" t="s">
        <v>2016</v>
      </c>
      <c r="J559" s="179" t="s">
        <v>2525</v>
      </c>
      <c r="K559" s="158">
        <v>559</v>
      </c>
      <c r="L559" s="1" t="b">
        <f t="shared" si="203"/>
        <v>1</v>
      </c>
      <c r="M559" s="1" t="b">
        <f t="shared" si="204"/>
        <v>1</v>
      </c>
      <c r="N559" s="1" t="b">
        <f t="shared" si="205"/>
        <v>1</v>
      </c>
      <c r="O559" s="1" t="b">
        <f t="shared" si="206"/>
        <v>1</v>
      </c>
      <c r="P559" s="1" t="b">
        <f t="shared" si="207"/>
        <v>1</v>
      </c>
      <c r="Q559" s="1" t="b">
        <f t="shared" si="208"/>
        <v>1</v>
      </c>
      <c r="R559" s="1" t="b">
        <f t="shared" si="209"/>
        <v>1</v>
      </c>
      <c r="S559" s="1" t="e">
        <f t="shared" si="210"/>
        <v>#DIV/0!</v>
      </c>
      <c r="T559" s="1" t="b">
        <f t="shared" si="211"/>
        <v>1</v>
      </c>
      <c r="U559" s="1" t="b">
        <f t="shared" si="212"/>
        <v>1</v>
      </c>
      <c r="W559" s="316" t="s">
        <v>445</v>
      </c>
      <c r="X559" s="106" t="s">
        <v>446</v>
      </c>
      <c r="Y559" s="106" t="s">
        <v>447</v>
      </c>
      <c r="Z559" s="408" t="s">
        <v>3</v>
      </c>
      <c r="AA559" s="344" t="s">
        <v>2563</v>
      </c>
      <c r="AB559" s="422">
        <v>18245</v>
      </c>
      <c r="AC559" s="245">
        <v>12</v>
      </c>
      <c r="AD559" s="245" t="e">
        <v>#DIV/0!</v>
      </c>
      <c r="AE559" s="179" t="s">
        <v>2016</v>
      </c>
      <c r="AF559" s="179" t="s">
        <v>2525</v>
      </c>
      <c r="AH559" s="159" t="b">
        <f t="shared" si="213"/>
        <v>1</v>
      </c>
      <c r="AI559" s="1" t="b">
        <f t="shared" si="214"/>
        <v>1</v>
      </c>
      <c r="AJ559" s="1" t="b">
        <f t="shared" si="215"/>
        <v>1</v>
      </c>
      <c r="AK559" s="1" t="b">
        <f t="shared" si="216"/>
        <v>1</v>
      </c>
      <c r="AL559" s="1" t="b">
        <f t="shared" si="217"/>
        <v>1</v>
      </c>
      <c r="AM559" s="1" t="b">
        <f t="shared" si="218"/>
        <v>1</v>
      </c>
      <c r="AN559" s="1" t="b">
        <f t="shared" si="219"/>
        <v>1</v>
      </c>
      <c r="AO559" s="1" t="e">
        <f t="shared" si="220"/>
        <v>#DIV/0!</v>
      </c>
      <c r="AP559" s="1" t="b">
        <f t="shared" si="221"/>
        <v>1</v>
      </c>
      <c r="AQ559" s="1" t="b">
        <f t="shared" si="222"/>
        <v>1</v>
      </c>
      <c r="AS559" s="316" t="s">
        <v>445</v>
      </c>
      <c r="AT559" s="106" t="s">
        <v>446</v>
      </c>
      <c r="AU559" s="106" t="s">
        <v>447</v>
      </c>
      <c r="AV559" s="408" t="s">
        <v>3</v>
      </c>
      <c r="AW559" s="344" t="s">
        <v>2563</v>
      </c>
      <c r="AX559" s="422">
        <v>18245</v>
      </c>
      <c r="AY559" s="245">
        <v>12</v>
      </c>
      <c r="AZ559" s="245" t="e">
        <v>#DIV/0!</v>
      </c>
      <c r="BA559" s="179" t="s">
        <v>2016</v>
      </c>
      <c r="BB559" s="179" t="s">
        <v>2525</v>
      </c>
    </row>
    <row r="560" spans="1:54" ht="15.75">
      <c r="A560" s="316" t="s">
        <v>666</v>
      </c>
      <c r="B560" s="106" t="s">
        <v>667</v>
      </c>
      <c r="C560" s="106" t="s">
        <v>668</v>
      </c>
      <c r="D560" s="408" t="s">
        <v>3</v>
      </c>
      <c r="E560" s="344" t="s">
        <v>2487</v>
      </c>
      <c r="F560" s="422">
        <v>13545</v>
      </c>
      <c r="G560" s="245">
        <v>9</v>
      </c>
      <c r="H560" s="245" t="s">
        <v>1858</v>
      </c>
      <c r="I560" s="179" t="s">
        <v>2609</v>
      </c>
      <c r="J560" s="179" t="s">
        <v>2577</v>
      </c>
      <c r="K560" s="158">
        <v>560</v>
      </c>
      <c r="L560" s="1" t="b">
        <f t="shared" si="203"/>
        <v>1</v>
      </c>
      <c r="M560" s="1" t="b">
        <f t="shared" si="204"/>
        <v>1</v>
      </c>
      <c r="N560" s="1" t="b">
        <f t="shared" si="205"/>
        <v>1</v>
      </c>
      <c r="O560" s="1" t="b">
        <f t="shared" si="206"/>
        <v>1</v>
      </c>
      <c r="P560" s="1" t="b">
        <f t="shared" si="207"/>
        <v>1</v>
      </c>
      <c r="Q560" s="1" t="b">
        <f t="shared" si="208"/>
        <v>1</v>
      </c>
      <c r="R560" s="1" t="b">
        <f t="shared" si="209"/>
        <v>1</v>
      </c>
      <c r="S560" s="1" t="b">
        <f t="shared" si="210"/>
        <v>1</v>
      </c>
      <c r="T560" s="1" t="b">
        <f t="shared" si="211"/>
        <v>1</v>
      </c>
      <c r="U560" s="1" t="b">
        <f t="shared" si="212"/>
        <v>1</v>
      </c>
      <c r="W560" s="316" t="s">
        <v>666</v>
      </c>
      <c r="X560" s="106" t="s">
        <v>667</v>
      </c>
      <c r="Y560" s="106" t="s">
        <v>668</v>
      </c>
      <c r="Z560" s="408" t="s">
        <v>3</v>
      </c>
      <c r="AA560" s="344" t="s">
        <v>2487</v>
      </c>
      <c r="AB560" s="422">
        <v>13545</v>
      </c>
      <c r="AC560" s="245">
        <v>9</v>
      </c>
      <c r="AD560" s="245" t="s">
        <v>1858</v>
      </c>
      <c r="AE560" s="179" t="s">
        <v>2609</v>
      </c>
      <c r="AF560" s="179" t="s">
        <v>2577</v>
      </c>
      <c r="AH560" s="159" t="b">
        <f t="shared" si="213"/>
        <v>1</v>
      </c>
      <c r="AI560" s="1" t="b">
        <f t="shared" si="214"/>
        <v>1</v>
      </c>
      <c r="AJ560" s="1" t="b">
        <f t="shared" si="215"/>
        <v>1</v>
      </c>
      <c r="AK560" s="1" t="b">
        <f t="shared" si="216"/>
        <v>1</v>
      </c>
      <c r="AL560" s="1" t="b">
        <f t="shared" si="217"/>
        <v>1</v>
      </c>
      <c r="AM560" s="1" t="b">
        <f t="shared" si="218"/>
        <v>1</v>
      </c>
      <c r="AN560" s="1" t="b">
        <f t="shared" si="219"/>
        <v>1</v>
      </c>
      <c r="AO560" s="1" t="b">
        <f t="shared" si="220"/>
        <v>1</v>
      </c>
      <c r="AP560" s="1" t="b">
        <f t="shared" si="221"/>
        <v>1</v>
      </c>
      <c r="AQ560" s="1" t="b">
        <f t="shared" si="222"/>
        <v>1</v>
      </c>
      <c r="AS560" s="316" t="s">
        <v>666</v>
      </c>
      <c r="AT560" s="106" t="s">
        <v>667</v>
      </c>
      <c r="AU560" s="106" t="s">
        <v>668</v>
      </c>
      <c r="AV560" s="408" t="s">
        <v>3</v>
      </c>
      <c r="AW560" s="344" t="s">
        <v>2487</v>
      </c>
      <c r="AX560" s="422">
        <v>13545</v>
      </c>
      <c r="AY560" s="245">
        <v>9</v>
      </c>
      <c r="AZ560" s="245" t="s">
        <v>1858</v>
      </c>
      <c r="BA560" s="179" t="s">
        <v>2609</v>
      </c>
      <c r="BB560" s="179" t="s">
        <v>2577</v>
      </c>
    </row>
    <row r="561" spans="1:54" ht="15">
      <c r="A561" s="316" t="s">
        <v>1351</v>
      </c>
      <c r="B561" s="106" t="s">
        <v>392</v>
      </c>
      <c r="C561" s="106" t="s">
        <v>1230</v>
      </c>
      <c r="D561" s="408" t="s">
        <v>3</v>
      </c>
      <c r="E561" s="14" t="s">
        <v>2568</v>
      </c>
      <c r="F561" s="422">
        <v>15333</v>
      </c>
      <c r="G561" s="245">
        <v>9</v>
      </c>
      <c r="H561" s="245" t="e">
        <v>#DIV/0!</v>
      </c>
      <c r="I561" s="179"/>
      <c r="J561" s="179" t="s">
        <v>2577</v>
      </c>
      <c r="K561" s="158">
        <v>561</v>
      </c>
      <c r="L561" s="1" t="b">
        <f t="shared" si="203"/>
        <v>1</v>
      </c>
      <c r="M561" s="1" t="b">
        <f t="shared" si="204"/>
        <v>1</v>
      </c>
      <c r="N561" s="1" t="b">
        <f t="shared" si="205"/>
        <v>1</v>
      </c>
      <c r="O561" s="1" t="b">
        <f t="shared" si="206"/>
        <v>1</v>
      </c>
      <c r="P561" s="1" t="b">
        <f t="shared" si="207"/>
        <v>1</v>
      </c>
      <c r="Q561" s="1" t="b">
        <f t="shared" si="208"/>
        <v>1</v>
      </c>
      <c r="R561" s="1" t="b">
        <f t="shared" si="209"/>
        <v>1</v>
      </c>
      <c r="S561" s="1" t="e">
        <f t="shared" si="210"/>
        <v>#DIV/0!</v>
      </c>
      <c r="T561" s="1" t="b">
        <f t="shared" si="211"/>
        <v>1</v>
      </c>
      <c r="U561" s="1" t="b">
        <f t="shared" si="212"/>
        <v>1</v>
      </c>
      <c r="W561" s="316" t="s">
        <v>1351</v>
      </c>
      <c r="X561" s="106" t="s">
        <v>392</v>
      </c>
      <c r="Y561" s="106" t="s">
        <v>1230</v>
      </c>
      <c r="Z561" s="408" t="s">
        <v>3</v>
      </c>
      <c r="AA561" s="14" t="s">
        <v>2568</v>
      </c>
      <c r="AB561" s="422">
        <v>15333</v>
      </c>
      <c r="AC561" s="245">
        <v>9</v>
      </c>
      <c r="AD561" s="245" t="e">
        <v>#DIV/0!</v>
      </c>
      <c r="AE561" s="179"/>
      <c r="AF561" s="179" t="s">
        <v>2577</v>
      </c>
      <c r="AH561" s="159" t="b">
        <f t="shared" si="213"/>
        <v>1</v>
      </c>
      <c r="AI561" s="1" t="b">
        <f t="shared" si="214"/>
        <v>1</v>
      </c>
      <c r="AJ561" s="1" t="b">
        <f t="shared" si="215"/>
        <v>1</v>
      </c>
      <c r="AK561" s="1" t="b">
        <f t="shared" si="216"/>
        <v>1</v>
      </c>
      <c r="AL561" s="1" t="b">
        <f t="shared" si="217"/>
        <v>1</v>
      </c>
      <c r="AM561" s="1" t="b">
        <f t="shared" si="218"/>
        <v>1</v>
      </c>
      <c r="AN561" s="1" t="b">
        <f t="shared" si="219"/>
        <v>1</v>
      </c>
      <c r="AO561" s="1" t="e">
        <f t="shared" si="220"/>
        <v>#DIV/0!</v>
      </c>
      <c r="AP561" s="1" t="b">
        <f t="shared" si="221"/>
        <v>1</v>
      </c>
      <c r="AQ561" s="1" t="b">
        <f t="shared" si="222"/>
        <v>1</v>
      </c>
      <c r="AS561" s="316" t="s">
        <v>1351</v>
      </c>
      <c r="AT561" s="106" t="s">
        <v>392</v>
      </c>
      <c r="AU561" s="106" t="s">
        <v>1230</v>
      </c>
      <c r="AV561" s="408" t="s">
        <v>3</v>
      </c>
      <c r="AW561" s="14" t="s">
        <v>2568</v>
      </c>
      <c r="AX561" s="422">
        <v>15333</v>
      </c>
      <c r="AY561" s="245">
        <v>9</v>
      </c>
      <c r="AZ561" s="245" t="e">
        <v>#DIV/0!</v>
      </c>
      <c r="BA561" s="179"/>
      <c r="BB561" s="179" t="s">
        <v>2577</v>
      </c>
    </row>
    <row r="562" spans="1:54" ht="15.75">
      <c r="A562" s="316" t="s">
        <v>448</v>
      </c>
      <c r="B562" s="106" t="s">
        <v>449</v>
      </c>
      <c r="C562" s="106" t="s">
        <v>334</v>
      </c>
      <c r="D562" s="408" t="s">
        <v>10</v>
      </c>
      <c r="E562" s="344" t="s">
        <v>2563</v>
      </c>
      <c r="F562" s="422">
        <v>18444</v>
      </c>
      <c r="G562" s="245">
        <v>5</v>
      </c>
      <c r="H562" s="245" t="s">
        <v>1857</v>
      </c>
      <c r="I562" s="179" t="s">
        <v>2676</v>
      </c>
      <c r="J562" s="179" t="s">
        <v>2525</v>
      </c>
      <c r="K562" s="158">
        <v>562</v>
      </c>
      <c r="L562" s="1" t="b">
        <f t="shared" si="203"/>
        <v>1</v>
      </c>
      <c r="M562" s="1" t="b">
        <f t="shared" si="204"/>
        <v>1</v>
      </c>
      <c r="N562" s="1" t="b">
        <f t="shared" si="205"/>
        <v>1</v>
      </c>
      <c r="O562" s="1" t="b">
        <f t="shared" si="206"/>
        <v>1</v>
      </c>
      <c r="P562" s="1" t="b">
        <f t="shared" si="207"/>
        <v>1</v>
      </c>
      <c r="Q562" s="1" t="b">
        <f t="shared" si="208"/>
        <v>1</v>
      </c>
      <c r="R562" s="1" t="b">
        <f t="shared" si="209"/>
        <v>1</v>
      </c>
      <c r="S562" s="1" t="b">
        <f t="shared" si="210"/>
        <v>1</v>
      </c>
      <c r="T562" s="1" t="b">
        <f t="shared" si="211"/>
        <v>1</v>
      </c>
      <c r="U562" s="1" t="b">
        <f t="shared" si="212"/>
        <v>1</v>
      </c>
      <c r="W562" s="316" t="s">
        <v>448</v>
      </c>
      <c r="X562" s="106" t="s">
        <v>449</v>
      </c>
      <c r="Y562" s="106" t="s">
        <v>334</v>
      </c>
      <c r="Z562" s="408" t="s">
        <v>10</v>
      </c>
      <c r="AA562" s="344" t="s">
        <v>2563</v>
      </c>
      <c r="AB562" s="422">
        <v>18444</v>
      </c>
      <c r="AC562" s="245">
        <v>5</v>
      </c>
      <c r="AD562" s="245" t="s">
        <v>1857</v>
      </c>
      <c r="AE562" s="179" t="s">
        <v>2676</v>
      </c>
      <c r="AF562" s="179" t="s">
        <v>2525</v>
      </c>
      <c r="AH562" s="159" t="b">
        <f t="shared" si="213"/>
        <v>1</v>
      </c>
      <c r="AI562" s="1" t="b">
        <f t="shared" si="214"/>
        <v>1</v>
      </c>
      <c r="AJ562" s="1" t="b">
        <f t="shared" si="215"/>
        <v>1</v>
      </c>
      <c r="AK562" s="1" t="b">
        <f t="shared" si="216"/>
        <v>1</v>
      </c>
      <c r="AL562" s="1" t="b">
        <f t="shared" si="217"/>
        <v>1</v>
      </c>
      <c r="AM562" s="1" t="b">
        <f t="shared" si="218"/>
        <v>1</v>
      </c>
      <c r="AN562" s="1" t="b">
        <f t="shared" si="219"/>
        <v>1</v>
      </c>
      <c r="AO562" s="1" t="b">
        <f t="shared" si="220"/>
        <v>1</v>
      </c>
      <c r="AP562" s="1" t="b">
        <f t="shared" si="221"/>
        <v>1</v>
      </c>
      <c r="AQ562" s="1" t="b">
        <f t="shared" si="222"/>
        <v>1</v>
      </c>
      <c r="AS562" s="316" t="s">
        <v>448</v>
      </c>
      <c r="AT562" s="106" t="s">
        <v>449</v>
      </c>
      <c r="AU562" s="106" t="s">
        <v>334</v>
      </c>
      <c r="AV562" s="408" t="s">
        <v>10</v>
      </c>
      <c r="AW562" s="344" t="s">
        <v>2563</v>
      </c>
      <c r="AX562" s="422">
        <v>18444</v>
      </c>
      <c r="AY562" s="245">
        <v>5</v>
      </c>
      <c r="AZ562" s="245" t="s">
        <v>1857</v>
      </c>
      <c r="BA562" s="179" t="s">
        <v>2676</v>
      </c>
      <c r="BB562" s="179" t="s">
        <v>2525</v>
      </c>
    </row>
    <row r="563" spans="1:54" ht="15.75">
      <c r="A563" s="316" t="s">
        <v>1352</v>
      </c>
      <c r="B563" s="106" t="s">
        <v>1353</v>
      </c>
      <c r="C563" s="106" t="s">
        <v>189</v>
      </c>
      <c r="D563" s="408" t="s">
        <v>3</v>
      </c>
      <c r="E563" s="344" t="s">
        <v>2566</v>
      </c>
      <c r="F563" s="422">
        <v>13890</v>
      </c>
      <c r="G563" s="245">
        <v>5</v>
      </c>
      <c r="H563" s="245" t="e">
        <v>#DIV/0!</v>
      </c>
      <c r="I563" s="179"/>
      <c r="J563" s="179" t="s">
        <v>2577</v>
      </c>
      <c r="K563" s="158">
        <v>563</v>
      </c>
      <c r="L563" s="1" t="b">
        <f t="shared" si="203"/>
        <v>1</v>
      </c>
      <c r="M563" s="1" t="b">
        <f t="shared" si="204"/>
        <v>1</v>
      </c>
      <c r="N563" s="1" t="b">
        <f t="shared" si="205"/>
        <v>1</v>
      </c>
      <c r="O563" s="1" t="b">
        <f t="shared" si="206"/>
        <v>1</v>
      </c>
      <c r="P563" s="1" t="b">
        <f t="shared" si="207"/>
        <v>1</v>
      </c>
      <c r="Q563" s="1" t="b">
        <f t="shared" si="208"/>
        <v>1</v>
      </c>
      <c r="R563" s="1" t="b">
        <f t="shared" si="209"/>
        <v>1</v>
      </c>
      <c r="S563" s="1" t="e">
        <f t="shared" si="210"/>
        <v>#DIV/0!</v>
      </c>
      <c r="T563" s="1" t="b">
        <f t="shared" si="211"/>
        <v>1</v>
      </c>
      <c r="U563" s="1" t="b">
        <f t="shared" si="212"/>
        <v>1</v>
      </c>
      <c r="W563" s="316" t="s">
        <v>1352</v>
      </c>
      <c r="X563" s="106" t="s">
        <v>1353</v>
      </c>
      <c r="Y563" s="106" t="s">
        <v>189</v>
      </c>
      <c r="Z563" s="408" t="s">
        <v>3</v>
      </c>
      <c r="AA563" s="344" t="s">
        <v>2566</v>
      </c>
      <c r="AB563" s="422">
        <v>13890</v>
      </c>
      <c r="AC563" s="245">
        <v>5</v>
      </c>
      <c r="AD563" s="245" t="e">
        <v>#DIV/0!</v>
      </c>
      <c r="AE563" s="179"/>
      <c r="AF563" s="179" t="s">
        <v>2577</v>
      </c>
      <c r="AH563" s="159" t="b">
        <f t="shared" si="213"/>
        <v>1</v>
      </c>
      <c r="AI563" s="1" t="b">
        <f t="shared" si="214"/>
        <v>1</v>
      </c>
      <c r="AJ563" s="1" t="b">
        <f t="shared" si="215"/>
        <v>1</v>
      </c>
      <c r="AK563" s="1" t="b">
        <f t="shared" si="216"/>
        <v>1</v>
      </c>
      <c r="AL563" s="1" t="b">
        <f t="shared" si="217"/>
        <v>1</v>
      </c>
      <c r="AM563" s="1" t="b">
        <f t="shared" si="218"/>
        <v>1</v>
      </c>
      <c r="AN563" s="1" t="b">
        <f t="shared" si="219"/>
        <v>1</v>
      </c>
      <c r="AO563" s="1" t="e">
        <f t="shared" si="220"/>
        <v>#DIV/0!</v>
      </c>
      <c r="AP563" s="1" t="b">
        <f t="shared" si="221"/>
        <v>1</v>
      </c>
      <c r="AQ563" s="1" t="b">
        <f t="shared" si="222"/>
        <v>1</v>
      </c>
      <c r="AS563" s="316" t="s">
        <v>1352</v>
      </c>
      <c r="AT563" s="106" t="s">
        <v>1353</v>
      </c>
      <c r="AU563" s="106" t="s">
        <v>189</v>
      </c>
      <c r="AV563" s="408" t="s">
        <v>3</v>
      </c>
      <c r="AW563" s="344" t="s">
        <v>2566</v>
      </c>
      <c r="AX563" s="422">
        <v>13890</v>
      </c>
      <c r="AY563" s="245">
        <v>5</v>
      </c>
      <c r="AZ563" s="245" t="e">
        <v>#DIV/0!</v>
      </c>
      <c r="BA563" s="179"/>
      <c r="BB563" s="179" t="s">
        <v>2577</v>
      </c>
    </row>
    <row r="564" spans="1:54" ht="15.75">
      <c r="A564" s="316" t="s">
        <v>1354</v>
      </c>
      <c r="B564" s="106" t="s">
        <v>1353</v>
      </c>
      <c r="C564" s="106" t="s">
        <v>600</v>
      </c>
      <c r="D564" s="408" t="s">
        <v>10</v>
      </c>
      <c r="E564" s="344" t="s">
        <v>2566</v>
      </c>
      <c r="F564" s="422">
        <v>14755</v>
      </c>
      <c r="G564" s="245">
        <v>5</v>
      </c>
      <c r="H564" s="245" t="e">
        <v>#DIV/0!</v>
      </c>
      <c r="I564" s="179"/>
      <c r="J564" s="179" t="s">
        <v>2577</v>
      </c>
      <c r="K564" s="158">
        <v>564</v>
      </c>
      <c r="L564" s="1" t="b">
        <f t="shared" si="203"/>
        <v>1</v>
      </c>
      <c r="M564" s="1" t="b">
        <f t="shared" si="204"/>
        <v>1</v>
      </c>
      <c r="N564" s="1" t="b">
        <f t="shared" si="205"/>
        <v>1</v>
      </c>
      <c r="O564" s="1" t="b">
        <f t="shared" si="206"/>
        <v>1</v>
      </c>
      <c r="P564" s="1" t="b">
        <f t="shared" si="207"/>
        <v>1</v>
      </c>
      <c r="Q564" s="1" t="b">
        <f t="shared" si="208"/>
        <v>1</v>
      </c>
      <c r="R564" s="1" t="b">
        <f t="shared" si="209"/>
        <v>1</v>
      </c>
      <c r="S564" s="1" t="e">
        <f t="shared" si="210"/>
        <v>#DIV/0!</v>
      </c>
      <c r="T564" s="1" t="b">
        <f t="shared" si="211"/>
        <v>1</v>
      </c>
      <c r="U564" s="1" t="b">
        <f t="shared" si="212"/>
        <v>1</v>
      </c>
      <c r="W564" s="316" t="s">
        <v>1354</v>
      </c>
      <c r="X564" s="106" t="s">
        <v>1353</v>
      </c>
      <c r="Y564" s="106" t="s">
        <v>600</v>
      </c>
      <c r="Z564" s="408" t="s">
        <v>10</v>
      </c>
      <c r="AA564" s="344" t="s">
        <v>2566</v>
      </c>
      <c r="AB564" s="422">
        <v>14755</v>
      </c>
      <c r="AC564" s="245">
        <v>5</v>
      </c>
      <c r="AD564" s="245" t="e">
        <v>#DIV/0!</v>
      </c>
      <c r="AE564" s="179"/>
      <c r="AF564" s="179" t="s">
        <v>2577</v>
      </c>
      <c r="AH564" s="159" t="b">
        <f t="shared" si="213"/>
        <v>1</v>
      </c>
      <c r="AI564" s="1" t="b">
        <f t="shared" si="214"/>
        <v>1</v>
      </c>
      <c r="AJ564" s="1" t="b">
        <f t="shared" si="215"/>
        <v>1</v>
      </c>
      <c r="AK564" s="1" t="b">
        <f t="shared" si="216"/>
        <v>1</v>
      </c>
      <c r="AL564" s="1" t="b">
        <f t="shared" si="217"/>
        <v>1</v>
      </c>
      <c r="AM564" s="1" t="b">
        <f t="shared" si="218"/>
        <v>1</v>
      </c>
      <c r="AN564" s="1" t="b">
        <f t="shared" si="219"/>
        <v>1</v>
      </c>
      <c r="AO564" s="1" t="e">
        <f t="shared" si="220"/>
        <v>#DIV/0!</v>
      </c>
      <c r="AP564" s="1" t="b">
        <f t="shared" si="221"/>
        <v>1</v>
      </c>
      <c r="AQ564" s="1" t="b">
        <f t="shared" si="222"/>
        <v>1</v>
      </c>
      <c r="AS564" s="316" t="s">
        <v>1354</v>
      </c>
      <c r="AT564" s="106" t="s">
        <v>1353</v>
      </c>
      <c r="AU564" s="106" t="s">
        <v>600</v>
      </c>
      <c r="AV564" s="408" t="s">
        <v>10</v>
      </c>
      <c r="AW564" s="344" t="s">
        <v>2566</v>
      </c>
      <c r="AX564" s="422">
        <v>14755</v>
      </c>
      <c r="AY564" s="245">
        <v>5</v>
      </c>
      <c r="AZ564" s="245" t="e">
        <v>#DIV/0!</v>
      </c>
      <c r="BA564" s="179"/>
      <c r="BB564" s="179" t="s">
        <v>2577</v>
      </c>
    </row>
    <row r="565" spans="1:54" ht="15.75">
      <c r="A565" s="316" t="s">
        <v>1355</v>
      </c>
      <c r="B565" s="106" t="s">
        <v>536</v>
      </c>
      <c r="C565" s="106" t="s">
        <v>217</v>
      </c>
      <c r="D565" s="408" t="s">
        <v>3</v>
      </c>
      <c r="E565" s="344" t="s">
        <v>2566</v>
      </c>
      <c r="F565" s="422"/>
      <c r="G565" s="245">
        <v>5</v>
      </c>
      <c r="H565" s="245" t="e">
        <v>#DIV/0!</v>
      </c>
      <c r="I565" s="179"/>
      <c r="J565" s="179" t="s">
        <v>2577</v>
      </c>
      <c r="K565" s="158">
        <v>565</v>
      </c>
      <c r="L565" s="1" t="b">
        <f t="shared" si="203"/>
        <v>1</v>
      </c>
      <c r="M565" s="1" t="b">
        <f t="shared" si="204"/>
        <v>1</v>
      </c>
      <c r="N565" s="1" t="b">
        <f t="shared" si="205"/>
        <v>1</v>
      </c>
      <c r="O565" s="1" t="b">
        <f t="shared" si="206"/>
        <v>1</v>
      </c>
      <c r="P565" s="1" t="b">
        <f t="shared" si="207"/>
        <v>1</v>
      </c>
      <c r="Q565" s="1" t="b">
        <f t="shared" si="208"/>
        <v>1</v>
      </c>
      <c r="R565" s="1" t="b">
        <f t="shared" si="209"/>
        <v>1</v>
      </c>
      <c r="S565" s="1" t="e">
        <f t="shared" si="210"/>
        <v>#DIV/0!</v>
      </c>
      <c r="T565" s="1" t="b">
        <f t="shared" si="211"/>
        <v>1</v>
      </c>
      <c r="U565" s="1" t="b">
        <f t="shared" si="212"/>
        <v>1</v>
      </c>
      <c r="W565" s="316" t="s">
        <v>1355</v>
      </c>
      <c r="X565" s="106" t="s">
        <v>536</v>
      </c>
      <c r="Y565" s="106" t="s">
        <v>217</v>
      </c>
      <c r="Z565" s="408" t="s">
        <v>3</v>
      </c>
      <c r="AA565" s="344" t="s">
        <v>2566</v>
      </c>
      <c r="AB565" s="422"/>
      <c r="AC565" s="245">
        <v>5</v>
      </c>
      <c r="AD565" s="245" t="e">
        <v>#DIV/0!</v>
      </c>
      <c r="AE565" s="179"/>
      <c r="AF565" s="179" t="s">
        <v>2577</v>
      </c>
      <c r="AH565" s="159" t="b">
        <f t="shared" si="213"/>
        <v>1</v>
      </c>
      <c r="AI565" s="1" t="b">
        <f t="shared" si="214"/>
        <v>1</v>
      </c>
      <c r="AJ565" s="1" t="b">
        <f t="shared" si="215"/>
        <v>1</v>
      </c>
      <c r="AK565" s="1" t="b">
        <f t="shared" si="216"/>
        <v>1</v>
      </c>
      <c r="AL565" s="1" t="b">
        <f t="shared" si="217"/>
        <v>1</v>
      </c>
      <c r="AM565" s="1" t="b">
        <f t="shared" si="218"/>
        <v>1</v>
      </c>
      <c r="AN565" s="1" t="b">
        <f t="shared" si="219"/>
        <v>1</v>
      </c>
      <c r="AO565" s="1" t="e">
        <f t="shared" si="220"/>
        <v>#DIV/0!</v>
      </c>
      <c r="AP565" s="1" t="b">
        <f t="shared" si="221"/>
        <v>1</v>
      </c>
      <c r="AQ565" s="1" t="b">
        <f t="shared" si="222"/>
        <v>1</v>
      </c>
      <c r="AS565" s="316" t="s">
        <v>1355</v>
      </c>
      <c r="AT565" s="106" t="s">
        <v>536</v>
      </c>
      <c r="AU565" s="106" t="s">
        <v>217</v>
      </c>
      <c r="AV565" s="408" t="s">
        <v>3</v>
      </c>
      <c r="AW565" s="344" t="s">
        <v>2566</v>
      </c>
      <c r="AX565" s="422"/>
      <c r="AY565" s="245">
        <v>5</v>
      </c>
      <c r="AZ565" s="245" t="e">
        <v>#DIV/0!</v>
      </c>
      <c r="BA565" s="179"/>
      <c r="BB565" s="179" t="s">
        <v>2577</v>
      </c>
    </row>
    <row r="566" spans="1:54" ht="15">
      <c r="A566" s="316" t="s">
        <v>535</v>
      </c>
      <c r="B566" s="106" t="s">
        <v>536</v>
      </c>
      <c r="C566" s="106" t="s">
        <v>537</v>
      </c>
      <c r="D566" s="408" t="s">
        <v>10</v>
      </c>
      <c r="E566" s="14" t="s">
        <v>2486</v>
      </c>
      <c r="F566" s="422">
        <v>16186</v>
      </c>
      <c r="G566" s="245">
        <v>9</v>
      </c>
      <c r="H566" s="245" t="s">
        <v>1858</v>
      </c>
      <c r="I566" s="179" t="s">
        <v>2609</v>
      </c>
      <c r="J566" s="179" t="s">
        <v>2525</v>
      </c>
      <c r="K566" s="158">
        <v>566</v>
      </c>
      <c r="L566" s="1" t="b">
        <f t="shared" si="203"/>
        <v>1</v>
      </c>
      <c r="M566" s="1" t="b">
        <f t="shared" si="204"/>
        <v>1</v>
      </c>
      <c r="N566" s="1" t="b">
        <f t="shared" si="205"/>
        <v>1</v>
      </c>
      <c r="O566" s="1" t="b">
        <f t="shared" si="206"/>
        <v>1</v>
      </c>
      <c r="P566" s="1" t="b">
        <f t="shared" si="207"/>
        <v>1</v>
      </c>
      <c r="Q566" s="1" t="b">
        <f t="shared" si="208"/>
        <v>1</v>
      </c>
      <c r="R566" s="1" t="b">
        <f t="shared" si="209"/>
        <v>1</v>
      </c>
      <c r="S566" s="1" t="b">
        <f t="shared" si="210"/>
        <v>1</v>
      </c>
      <c r="T566" s="1" t="b">
        <f t="shared" si="211"/>
        <v>1</v>
      </c>
      <c r="U566" s="1" t="b">
        <f t="shared" si="212"/>
        <v>1</v>
      </c>
      <c r="W566" s="316" t="s">
        <v>535</v>
      </c>
      <c r="X566" s="106" t="s">
        <v>536</v>
      </c>
      <c r="Y566" s="106" t="s">
        <v>537</v>
      </c>
      <c r="Z566" s="408" t="s">
        <v>10</v>
      </c>
      <c r="AA566" s="14" t="s">
        <v>2486</v>
      </c>
      <c r="AB566" s="422">
        <v>16186</v>
      </c>
      <c r="AC566" s="245">
        <v>9</v>
      </c>
      <c r="AD566" s="245" t="s">
        <v>1858</v>
      </c>
      <c r="AE566" s="179" t="s">
        <v>2609</v>
      </c>
      <c r="AF566" s="179" t="s">
        <v>2525</v>
      </c>
      <c r="AH566" s="159" t="b">
        <f t="shared" si="213"/>
        <v>1</v>
      </c>
      <c r="AI566" s="1" t="b">
        <f t="shared" si="214"/>
        <v>1</v>
      </c>
      <c r="AJ566" s="1" t="b">
        <f t="shared" si="215"/>
        <v>1</v>
      </c>
      <c r="AK566" s="1" t="b">
        <f t="shared" si="216"/>
        <v>1</v>
      </c>
      <c r="AL566" s="1" t="b">
        <f t="shared" si="217"/>
        <v>1</v>
      </c>
      <c r="AM566" s="1" t="b">
        <f t="shared" si="218"/>
        <v>1</v>
      </c>
      <c r="AN566" s="1" t="b">
        <f t="shared" si="219"/>
        <v>1</v>
      </c>
      <c r="AO566" s="1" t="b">
        <f t="shared" si="220"/>
        <v>1</v>
      </c>
      <c r="AP566" s="1" t="b">
        <f t="shared" si="221"/>
        <v>1</v>
      </c>
      <c r="AQ566" s="1" t="b">
        <f t="shared" si="222"/>
        <v>1</v>
      </c>
      <c r="AS566" s="316" t="s">
        <v>535</v>
      </c>
      <c r="AT566" s="106" t="s">
        <v>536</v>
      </c>
      <c r="AU566" s="106" t="s">
        <v>537</v>
      </c>
      <c r="AV566" s="408" t="s">
        <v>10</v>
      </c>
      <c r="AW566" s="14" t="s">
        <v>2486</v>
      </c>
      <c r="AX566" s="422">
        <v>16186</v>
      </c>
      <c r="AY566" s="245">
        <v>9</v>
      </c>
      <c r="AZ566" s="245" t="s">
        <v>1858</v>
      </c>
      <c r="BA566" s="179" t="s">
        <v>2609</v>
      </c>
      <c r="BB566" s="179" t="s">
        <v>2525</v>
      </c>
    </row>
    <row r="567" spans="1:54" ht="15">
      <c r="A567" s="316" t="s">
        <v>538</v>
      </c>
      <c r="B567" s="106" t="s">
        <v>533</v>
      </c>
      <c r="C567" s="106" t="s">
        <v>109</v>
      </c>
      <c r="D567" s="408" t="s">
        <v>10</v>
      </c>
      <c r="E567" s="14" t="s">
        <v>2486</v>
      </c>
      <c r="F567" s="422">
        <v>15609</v>
      </c>
      <c r="G567" s="245">
        <v>12</v>
      </c>
      <c r="H567" s="245" t="s">
        <v>1859</v>
      </c>
      <c r="I567" s="179" t="s">
        <v>2609</v>
      </c>
      <c r="J567" s="179" t="s">
        <v>2525</v>
      </c>
      <c r="K567" s="158">
        <v>567</v>
      </c>
      <c r="L567" s="1" t="b">
        <f t="shared" si="203"/>
        <v>1</v>
      </c>
      <c r="M567" s="1" t="b">
        <f t="shared" si="204"/>
        <v>1</v>
      </c>
      <c r="N567" s="1" t="b">
        <f t="shared" si="205"/>
        <v>1</v>
      </c>
      <c r="O567" s="1" t="b">
        <f t="shared" si="206"/>
        <v>1</v>
      </c>
      <c r="P567" s="1" t="b">
        <f t="shared" si="207"/>
        <v>1</v>
      </c>
      <c r="Q567" s="1" t="b">
        <f t="shared" si="208"/>
        <v>1</v>
      </c>
      <c r="R567" s="1" t="b">
        <f t="shared" si="209"/>
        <v>1</v>
      </c>
      <c r="S567" s="1" t="b">
        <f t="shared" si="210"/>
        <v>1</v>
      </c>
      <c r="T567" s="1" t="b">
        <f t="shared" si="211"/>
        <v>1</v>
      </c>
      <c r="U567" s="1" t="b">
        <f t="shared" si="212"/>
        <v>1</v>
      </c>
      <c r="W567" s="316" t="s">
        <v>538</v>
      </c>
      <c r="X567" s="106" t="s">
        <v>533</v>
      </c>
      <c r="Y567" s="106" t="s">
        <v>109</v>
      </c>
      <c r="Z567" s="408" t="s">
        <v>10</v>
      </c>
      <c r="AA567" s="14" t="s">
        <v>2486</v>
      </c>
      <c r="AB567" s="422">
        <v>15609</v>
      </c>
      <c r="AC567" s="245">
        <v>12</v>
      </c>
      <c r="AD567" s="245" t="s">
        <v>1859</v>
      </c>
      <c r="AE567" s="179" t="s">
        <v>2609</v>
      </c>
      <c r="AF567" s="179" t="s">
        <v>2525</v>
      </c>
      <c r="AH567" s="159" t="b">
        <f t="shared" si="213"/>
        <v>1</v>
      </c>
      <c r="AI567" s="1" t="b">
        <f t="shared" si="214"/>
        <v>1</v>
      </c>
      <c r="AJ567" s="1" t="b">
        <f t="shared" si="215"/>
        <v>1</v>
      </c>
      <c r="AK567" s="1" t="b">
        <f t="shared" si="216"/>
        <v>1</v>
      </c>
      <c r="AL567" s="1" t="b">
        <f t="shared" si="217"/>
        <v>1</v>
      </c>
      <c r="AM567" s="1" t="b">
        <f t="shared" si="218"/>
        <v>1</v>
      </c>
      <c r="AN567" s="1" t="b">
        <f t="shared" si="219"/>
        <v>1</v>
      </c>
      <c r="AO567" s="1" t="b">
        <f t="shared" si="220"/>
        <v>1</v>
      </c>
      <c r="AP567" s="1" t="b">
        <f t="shared" si="221"/>
        <v>1</v>
      </c>
      <c r="AQ567" s="1" t="b">
        <f t="shared" si="222"/>
        <v>1</v>
      </c>
      <c r="AS567" s="316" t="s">
        <v>538</v>
      </c>
      <c r="AT567" s="106" t="s">
        <v>533</v>
      </c>
      <c r="AU567" s="106" t="s">
        <v>109</v>
      </c>
      <c r="AV567" s="408" t="s">
        <v>10</v>
      </c>
      <c r="AW567" s="14" t="s">
        <v>2486</v>
      </c>
      <c r="AX567" s="422">
        <v>15609</v>
      </c>
      <c r="AY567" s="245">
        <v>12</v>
      </c>
      <c r="AZ567" s="245" t="s">
        <v>1859</v>
      </c>
      <c r="BA567" s="179" t="s">
        <v>2609</v>
      </c>
      <c r="BB567" s="179" t="s">
        <v>2525</v>
      </c>
    </row>
    <row r="568" spans="1:54" ht="15">
      <c r="A568" s="451" t="s">
        <v>450</v>
      </c>
      <c r="B568" s="429" t="s">
        <v>451</v>
      </c>
      <c r="C568" s="429" t="s">
        <v>452</v>
      </c>
      <c r="D568" s="430" t="s">
        <v>3</v>
      </c>
      <c r="E568" s="252" t="s">
        <v>2566</v>
      </c>
      <c r="F568" s="422">
        <v>14615</v>
      </c>
      <c r="G568" s="245">
        <v>12</v>
      </c>
      <c r="H568" s="245" t="e">
        <v>#DIV/0!</v>
      </c>
      <c r="I568" s="179" t="s">
        <v>1865</v>
      </c>
      <c r="J568" s="179" t="s">
        <v>2577</v>
      </c>
      <c r="K568" s="158">
        <v>568</v>
      </c>
      <c r="L568" s="1" t="b">
        <f t="shared" si="203"/>
        <v>1</v>
      </c>
      <c r="M568" s="1" t="b">
        <f t="shared" si="204"/>
        <v>1</v>
      </c>
      <c r="N568" s="1" t="b">
        <f t="shared" si="205"/>
        <v>1</v>
      </c>
      <c r="O568" s="1" t="b">
        <f t="shared" si="206"/>
        <v>1</v>
      </c>
      <c r="P568" s="1" t="b">
        <f t="shared" si="207"/>
        <v>1</v>
      </c>
      <c r="Q568" s="1" t="b">
        <f t="shared" si="208"/>
        <v>1</v>
      </c>
      <c r="R568" s="1" t="b">
        <f t="shared" si="209"/>
        <v>1</v>
      </c>
      <c r="S568" s="1" t="e">
        <f t="shared" si="210"/>
        <v>#DIV/0!</v>
      </c>
      <c r="T568" s="1" t="b">
        <f t="shared" si="211"/>
        <v>1</v>
      </c>
      <c r="U568" s="1" t="b">
        <f t="shared" si="212"/>
        <v>1</v>
      </c>
      <c r="W568" s="451" t="s">
        <v>450</v>
      </c>
      <c r="X568" s="429" t="s">
        <v>451</v>
      </c>
      <c r="Y568" s="429" t="s">
        <v>452</v>
      </c>
      <c r="Z568" s="430" t="s">
        <v>3</v>
      </c>
      <c r="AA568" s="252" t="s">
        <v>2566</v>
      </c>
      <c r="AB568" s="422">
        <v>14615</v>
      </c>
      <c r="AC568" s="245">
        <v>12</v>
      </c>
      <c r="AD568" s="245" t="e">
        <v>#DIV/0!</v>
      </c>
      <c r="AE568" s="179" t="s">
        <v>1865</v>
      </c>
      <c r="AF568" s="179" t="s">
        <v>2577</v>
      </c>
      <c r="AH568" s="159" t="b">
        <f t="shared" si="213"/>
        <v>1</v>
      </c>
      <c r="AI568" s="1" t="b">
        <f t="shared" si="214"/>
        <v>1</v>
      </c>
      <c r="AJ568" s="1" t="b">
        <f t="shared" si="215"/>
        <v>1</v>
      </c>
      <c r="AK568" s="1" t="b">
        <f t="shared" si="216"/>
        <v>1</v>
      </c>
      <c r="AL568" s="1" t="b">
        <f t="shared" si="217"/>
        <v>1</v>
      </c>
      <c r="AM568" s="1" t="b">
        <f t="shared" si="218"/>
        <v>1</v>
      </c>
      <c r="AN568" s="1" t="b">
        <f t="shared" si="219"/>
        <v>1</v>
      </c>
      <c r="AO568" s="1" t="e">
        <f t="shared" si="220"/>
        <v>#DIV/0!</v>
      </c>
      <c r="AP568" s="1" t="b">
        <f t="shared" si="221"/>
        <v>1</v>
      </c>
      <c r="AQ568" s="1" t="b">
        <f t="shared" si="222"/>
        <v>1</v>
      </c>
      <c r="AS568" s="451" t="s">
        <v>450</v>
      </c>
      <c r="AT568" s="429" t="s">
        <v>451</v>
      </c>
      <c r="AU568" s="429" t="s">
        <v>452</v>
      </c>
      <c r="AV568" s="430" t="s">
        <v>3</v>
      </c>
      <c r="AW568" s="252" t="s">
        <v>2566</v>
      </c>
      <c r="AX568" s="422">
        <v>14615</v>
      </c>
      <c r="AY568" s="245">
        <v>12</v>
      </c>
      <c r="AZ568" s="245" t="e">
        <v>#DIV/0!</v>
      </c>
      <c r="BA568" s="179" t="s">
        <v>1865</v>
      </c>
      <c r="BB568" s="179" t="s">
        <v>2577</v>
      </c>
    </row>
    <row r="569" spans="1:54" ht="15">
      <c r="A569" s="342" t="s">
        <v>1356</v>
      </c>
      <c r="B569" s="111" t="s">
        <v>451</v>
      </c>
      <c r="C569" s="111" t="s">
        <v>1357</v>
      </c>
      <c r="D569" s="426" t="s">
        <v>10</v>
      </c>
      <c r="E569" s="252" t="s">
        <v>2566</v>
      </c>
      <c r="F569" s="422"/>
      <c r="G569" s="245">
        <v>12</v>
      </c>
      <c r="H569" s="245" t="e">
        <v>#DIV/0!</v>
      </c>
      <c r="I569" s="179"/>
      <c r="J569" s="179" t="s">
        <v>2577</v>
      </c>
      <c r="K569" s="158">
        <v>569</v>
      </c>
      <c r="L569" s="1" t="b">
        <f t="shared" si="203"/>
        <v>1</v>
      </c>
      <c r="M569" s="1" t="b">
        <f t="shared" si="204"/>
        <v>1</v>
      </c>
      <c r="N569" s="1" t="b">
        <f t="shared" si="205"/>
        <v>1</v>
      </c>
      <c r="O569" s="1" t="b">
        <f t="shared" si="206"/>
        <v>1</v>
      </c>
      <c r="P569" s="1" t="b">
        <f t="shared" si="207"/>
        <v>1</v>
      </c>
      <c r="Q569" s="1" t="b">
        <f t="shared" si="208"/>
        <v>1</v>
      </c>
      <c r="R569" s="1" t="b">
        <f t="shared" si="209"/>
        <v>1</v>
      </c>
      <c r="S569" s="1" t="e">
        <f t="shared" si="210"/>
        <v>#DIV/0!</v>
      </c>
      <c r="T569" s="1" t="b">
        <f t="shared" si="211"/>
        <v>1</v>
      </c>
      <c r="U569" s="1" t="b">
        <f t="shared" si="212"/>
        <v>1</v>
      </c>
      <c r="W569" s="342" t="s">
        <v>1356</v>
      </c>
      <c r="X569" s="111" t="s">
        <v>451</v>
      </c>
      <c r="Y569" s="111" t="s">
        <v>1357</v>
      </c>
      <c r="Z569" s="426" t="s">
        <v>10</v>
      </c>
      <c r="AA569" s="252" t="s">
        <v>2566</v>
      </c>
      <c r="AB569" s="422"/>
      <c r="AC569" s="245">
        <v>12</v>
      </c>
      <c r="AD569" s="245" t="e">
        <v>#DIV/0!</v>
      </c>
      <c r="AE569" s="179"/>
      <c r="AF569" s="179" t="s">
        <v>2577</v>
      </c>
      <c r="AH569" s="159" t="b">
        <f t="shared" si="213"/>
        <v>1</v>
      </c>
      <c r="AI569" s="1" t="b">
        <f t="shared" si="214"/>
        <v>1</v>
      </c>
      <c r="AJ569" s="1" t="b">
        <f t="shared" si="215"/>
        <v>1</v>
      </c>
      <c r="AK569" s="1" t="b">
        <f t="shared" si="216"/>
        <v>1</v>
      </c>
      <c r="AL569" s="1" t="b">
        <f t="shared" si="217"/>
        <v>1</v>
      </c>
      <c r="AM569" s="1" t="b">
        <f t="shared" si="218"/>
        <v>1</v>
      </c>
      <c r="AN569" s="1" t="b">
        <f t="shared" si="219"/>
        <v>1</v>
      </c>
      <c r="AO569" s="1" t="e">
        <f t="shared" si="220"/>
        <v>#DIV/0!</v>
      </c>
      <c r="AP569" s="1" t="b">
        <f t="shared" si="221"/>
        <v>1</v>
      </c>
      <c r="AQ569" s="1" t="b">
        <f t="shared" si="222"/>
        <v>1</v>
      </c>
      <c r="AS569" s="342" t="s">
        <v>1356</v>
      </c>
      <c r="AT569" s="111" t="s">
        <v>451</v>
      </c>
      <c r="AU569" s="111" t="s">
        <v>1357</v>
      </c>
      <c r="AV569" s="426" t="s">
        <v>10</v>
      </c>
      <c r="AW569" s="252" t="s">
        <v>2566</v>
      </c>
      <c r="AX569" s="422"/>
      <c r="AY569" s="245">
        <v>12</v>
      </c>
      <c r="AZ569" s="245" t="e">
        <v>#DIV/0!</v>
      </c>
      <c r="BA569" s="179"/>
      <c r="BB569" s="179" t="s">
        <v>2577</v>
      </c>
    </row>
    <row r="570" spans="1:54" ht="15.75">
      <c r="A570" s="449" t="s">
        <v>453</v>
      </c>
      <c r="B570" s="182" t="s">
        <v>451</v>
      </c>
      <c r="C570" s="182" t="s">
        <v>264</v>
      </c>
      <c r="D570" s="291" t="s">
        <v>3</v>
      </c>
      <c r="E570" s="344" t="s">
        <v>2566</v>
      </c>
      <c r="F570" s="422">
        <v>26319</v>
      </c>
      <c r="G570" s="245">
        <v>12</v>
      </c>
      <c r="H570" s="245" t="e">
        <v>#DIV/0!</v>
      </c>
      <c r="I570" s="179"/>
      <c r="J570" s="179" t="s">
        <v>2476</v>
      </c>
      <c r="K570" s="158">
        <v>570</v>
      </c>
      <c r="L570" s="1" t="b">
        <f t="shared" si="203"/>
        <v>1</v>
      </c>
      <c r="M570" s="1" t="b">
        <f t="shared" si="204"/>
        <v>1</v>
      </c>
      <c r="N570" s="1" t="b">
        <f t="shared" si="205"/>
        <v>1</v>
      </c>
      <c r="O570" s="1" t="b">
        <f t="shared" si="206"/>
        <v>1</v>
      </c>
      <c r="P570" s="1" t="b">
        <f t="shared" si="207"/>
        <v>1</v>
      </c>
      <c r="Q570" s="1" t="b">
        <f t="shared" si="208"/>
        <v>1</v>
      </c>
      <c r="R570" s="1" t="b">
        <f t="shared" si="209"/>
        <v>1</v>
      </c>
      <c r="S570" s="1" t="e">
        <f t="shared" si="210"/>
        <v>#DIV/0!</v>
      </c>
      <c r="T570" s="1" t="b">
        <f t="shared" si="211"/>
        <v>1</v>
      </c>
      <c r="U570" s="1" t="b">
        <f t="shared" si="212"/>
        <v>1</v>
      </c>
      <c r="W570" s="449" t="s">
        <v>453</v>
      </c>
      <c r="X570" s="182" t="s">
        <v>451</v>
      </c>
      <c r="Y570" s="182" t="s">
        <v>264</v>
      </c>
      <c r="Z570" s="291" t="s">
        <v>3</v>
      </c>
      <c r="AA570" s="344" t="s">
        <v>2566</v>
      </c>
      <c r="AB570" s="422">
        <v>26319</v>
      </c>
      <c r="AC570" s="245">
        <v>12</v>
      </c>
      <c r="AD570" s="245" t="e">
        <v>#DIV/0!</v>
      </c>
      <c r="AE570" s="179"/>
      <c r="AF570" s="179" t="s">
        <v>2476</v>
      </c>
      <c r="AH570" s="159" t="b">
        <f t="shared" si="213"/>
        <v>1</v>
      </c>
      <c r="AI570" s="1" t="b">
        <f t="shared" si="214"/>
        <v>1</v>
      </c>
      <c r="AJ570" s="1" t="b">
        <f t="shared" si="215"/>
        <v>1</v>
      </c>
      <c r="AK570" s="1" t="b">
        <f t="shared" si="216"/>
        <v>1</v>
      </c>
      <c r="AL570" s="1" t="b">
        <f t="shared" si="217"/>
        <v>1</v>
      </c>
      <c r="AM570" s="1" t="b">
        <f t="shared" si="218"/>
        <v>1</v>
      </c>
      <c r="AN570" s="1" t="b">
        <f t="shared" si="219"/>
        <v>1</v>
      </c>
      <c r="AO570" s="1" t="e">
        <f t="shared" si="220"/>
        <v>#DIV/0!</v>
      </c>
      <c r="AP570" s="1" t="b">
        <f t="shared" si="221"/>
        <v>1</v>
      </c>
      <c r="AQ570" s="1" t="b">
        <f t="shared" si="222"/>
        <v>1</v>
      </c>
      <c r="AS570" s="449" t="s">
        <v>453</v>
      </c>
      <c r="AT570" s="182" t="s">
        <v>451</v>
      </c>
      <c r="AU570" s="182" t="s">
        <v>264</v>
      </c>
      <c r="AV570" s="291" t="s">
        <v>3</v>
      </c>
      <c r="AW570" s="344" t="s">
        <v>2566</v>
      </c>
      <c r="AX570" s="422">
        <v>26319</v>
      </c>
      <c r="AY570" s="245">
        <v>12</v>
      </c>
      <c r="AZ570" s="245" t="e">
        <v>#DIV/0!</v>
      </c>
      <c r="BA570" s="179"/>
      <c r="BB570" s="179" t="s">
        <v>2476</v>
      </c>
    </row>
    <row r="571" spans="1:54" ht="15.75">
      <c r="A571" s="316" t="s">
        <v>539</v>
      </c>
      <c r="B571" s="106" t="s">
        <v>528</v>
      </c>
      <c r="C571" s="106" t="s">
        <v>540</v>
      </c>
      <c r="D571" s="408" t="s">
        <v>3</v>
      </c>
      <c r="E571" s="344" t="s">
        <v>2568</v>
      </c>
      <c r="F571" s="422">
        <v>13356</v>
      </c>
      <c r="G571" s="245">
        <v>12</v>
      </c>
      <c r="H571" s="245" t="e">
        <v>#DIV/0!</v>
      </c>
      <c r="I571" s="179" t="s">
        <v>1704</v>
      </c>
      <c r="J571" s="179" t="s">
        <v>2577</v>
      </c>
      <c r="K571" s="158">
        <v>571</v>
      </c>
      <c r="L571" s="1" t="b">
        <f t="shared" si="203"/>
        <v>1</v>
      </c>
      <c r="M571" s="1" t="b">
        <f t="shared" si="204"/>
        <v>1</v>
      </c>
      <c r="N571" s="1" t="b">
        <f t="shared" si="205"/>
        <v>1</v>
      </c>
      <c r="O571" s="1" t="b">
        <f t="shared" si="206"/>
        <v>1</v>
      </c>
      <c r="P571" s="1" t="b">
        <f t="shared" si="207"/>
        <v>1</v>
      </c>
      <c r="Q571" s="1" t="b">
        <f t="shared" si="208"/>
        <v>1</v>
      </c>
      <c r="R571" s="1" t="b">
        <f t="shared" si="209"/>
        <v>1</v>
      </c>
      <c r="S571" s="1" t="e">
        <f t="shared" si="210"/>
        <v>#DIV/0!</v>
      </c>
      <c r="T571" s="1" t="b">
        <f t="shared" si="211"/>
        <v>1</v>
      </c>
      <c r="U571" s="1" t="b">
        <f t="shared" si="212"/>
        <v>1</v>
      </c>
      <c r="W571" s="316" t="s">
        <v>539</v>
      </c>
      <c r="X571" s="106" t="s">
        <v>528</v>
      </c>
      <c r="Y571" s="106" t="s">
        <v>540</v>
      </c>
      <c r="Z571" s="408" t="s">
        <v>3</v>
      </c>
      <c r="AA571" s="344" t="s">
        <v>2568</v>
      </c>
      <c r="AB571" s="422">
        <v>13356</v>
      </c>
      <c r="AC571" s="245">
        <v>12</v>
      </c>
      <c r="AD571" s="245" t="e">
        <v>#DIV/0!</v>
      </c>
      <c r="AE571" s="179" t="s">
        <v>1704</v>
      </c>
      <c r="AF571" s="179" t="s">
        <v>2577</v>
      </c>
      <c r="AH571" s="159" t="b">
        <f t="shared" si="213"/>
        <v>1</v>
      </c>
      <c r="AI571" s="1" t="b">
        <f t="shared" si="214"/>
        <v>1</v>
      </c>
      <c r="AJ571" s="1" t="b">
        <f t="shared" si="215"/>
        <v>1</v>
      </c>
      <c r="AK571" s="1" t="b">
        <f t="shared" si="216"/>
        <v>1</v>
      </c>
      <c r="AL571" s="1" t="b">
        <f t="shared" si="217"/>
        <v>1</v>
      </c>
      <c r="AM571" s="1" t="b">
        <f t="shared" si="218"/>
        <v>1</v>
      </c>
      <c r="AN571" s="1" t="b">
        <f t="shared" si="219"/>
        <v>1</v>
      </c>
      <c r="AO571" s="1" t="e">
        <f t="shared" si="220"/>
        <v>#DIV/0!</v>
      </c>
      <c r="AP571" s="1" t="b">
        <f t="shared" si="221"/>
        <v>1</v>
      </c>
      <c r="AQ571" s="1" t="b">
        <f t="shared" si="222"/>
        <v>1</v>
      </c>
      <c r="AS571" s="316" t="s">
        <v>539</v>
      </c>
      <c r="AT571" s="106" t="s">
        <v>528</v>
      </c>
      <c r="AU571" s="106" t="s">
        <v>540</v>
      </c>
      <c r="AV571" s="408" t="s">
        <v>3</v>
      </c>
      <c r="AW571" s="344" t="s">
        <v>2568</v>
      </c>
      <c r="AX571" s="422">
        <v>13356</v>
      </c>
      <c r="AY571" s="245">
        <v>12</v>
      </c>
      <c r="AZ571" s="245" t="e">
        <v>#DIV/0!</v>
      </c>
      <c r="BA571" s="179" t="s">
        <v>1704</v>
      </c>
      <c r="BB571" s="179" t="s">
        <v>2577</v>
      </c>
    </row>
    <row r="572" spans="1:54" ht="15">
      <c r="A572" s="316" t="s">
        <v>1358</v>
      </c>
      <c r="B572" s="182" t="s">
        <v>542</v>
      </c>
      <c r="C572" s="182" t="s">
        <v>1359</v>
      </c>
      <c r="D572" s="408" t="s">
        <v>3</v>
      </c>
      <c r="E572" s="14" t="s">
        <v>2566</v>
      </c>
      <c r="F572" s="422">
        <v>14695</v>
      </c>
      <c r="G572" s="245">
        <v>12</v>
      </c>
      <c r="H572" s="245" t="e">
        <v>#DIV/0!</v>
      </c>
      <c r="I572" s="179"/>
      <c r="J572" s="179" t="s">
        <v>2577</v>
      </c>
      <c r="K572" s="158">
        <v>572</v>
      </c>
      <c r="L572" s="1" t="b">
        <f t="shared" si="203"/>
        <v>1</v>
      </c>
      <c r="M572" s="1" t="b">
        <f t="shared" si="204"/>
        <v>1</v>
      </c>
      <c r="N572" s="1" t="b">
        <f t="shared" si="205"/>
        <v>1</v>
      </c>
      <c r="O572" s="1" t="b">
        <f t="shared" si="206"/>
        <v>1</v>
      </c>
      <c r="P572" s="1" t="b">
        <f t="shared" si="207"/>
        <v>1</v>
      </c>
      <c r="Q572" s="1" t="b">
        <f t="shared" si="208"/>
        <v>1</v>
      </c>
      <c r="R572" s="1" t="b">
        <f t="shared" si="209"/>
        <v>1</v>
      </c>
      <c r="S572" s="1" t="e">
        <f t="shared" si="210"/>
        <v>#DIV/0!</v>
      </c>
      <c r="T572" s="1" t="b">
        <f t="shared" si="211"/>
        <v>1</v>
      </c>
      <c r="U572" s="1" t="b">
        <f t="shared" si="212"/>
        <v>1</v>
      </c>
      <c r="W572" s="316" t="s">
        <v>1358</v>
      </c>
      <c r="X572" s="182" t="s">
        <v>542</v>
      </c>
      <c r="Y572" s="182" t="s">
        <v>1359</v>
      </c>
      <c r="Z572" s="408" t="s">
        <v>3</v>
      </c>
      <c r="AA572" s="14" t="s">
        <v>2566</v>
      </c>
      <c r="AB572" s="422">
        <v>14695</v>
      </c>
      <c r="AC572" s="245">
        <v>12</v>
      </c>
      <c r="AD572" s="245" t="e">
        <v>#DIV/0!</v>
      </c>
      <c r="AE572" s="179"/>
      <c r="AF572" s="179" t="s">
        <v>2577</v>
      </c>
      <c r="AH572" s="159" t="b">
        <f t="shared" si="213"/>
        <v>1</v>
      </c>
      <c r="AI572" s="1" t="b">
        <f t="shared" si="214"/>
        <v>1</v>
      </c>
      <c r="AJ572" s="1" t="b">
        <f t="shared" si="215"/>
        <v>1</v>
      </c>
      <c r="AK572" s="1" t="b">
        <f t="shared" si="216"/>
        <v>1</v>
      </c>
      <c r="AL572" s="1" t="b">
        <f t="shared" si="217"/>
        <v>1</v>
      </c>
      <c r="AM572" s="1" t="b">
        <f t="shared" si="218"/>
        <v>1</v>
      </c>
      <c r="AN572" s="1" t="b">
        <f t="shared" si="219"/>
        <v>1</v>
      </c>
      <c r="AO572" s="1" t="e">
        <f t="shared" si="220"/>
        <v>#DIV/0!</v>
      </c>
      <c r="AP572" s="1" t="b">
        <f t="shared" si="221"/>
        <v>1</v>
      </c>
      <c r="AQ572" s="1" t="b">
        <f t="shared" si="222"/>
        <v>1</v>
      </c>
      <c r="AS572" s="316" t="s">
        <v>1358</v>
      </c>
      <c r="AT572" s="182" t="s">
        <v>542</v>
      </c>
      <c r="AU572" s="182" t="s">
        <v>1359</v>
      </c>
      <c r="AV572" s="408" t="s">
        <v>3</v>
      </c>
      <c r="AW572" s="14" t="s">
        <v>2566</v>
      </c>
      <c r="AX572" s="422">
        <v>14695</v>
      </c>
      <c r="AY572" s="245">
        <v>12</v>
      </c>
      <c r="AZ572" s="245" t="e">
        <v>#DIV/0!</v>
      </c>
      <c r="BA572" s="179"/>
      <c r="BB572" s="179" t="s">
        <v>2577</v>
      </c>
    </row>
    <row r="573" spans="1:54" ht="15">
      <c r="A573" s="342" t="s">
        <v>541</v>
      </c>
      <c r="B573" s="111" t="s">
        <v>542</v>
      </c>
      <c r="C573" s="111" t="s">
        <v>234</v>
      </c>
      <c r="D573" s="426" t="s">
        <v>10</v>
      </c>
      <c r="E573" s="252" t="s">
        <v>2486</v>
      </c>
      <c r="F573" s="422">
        <v>14961</v>
      </c>
      <c r="G573" s="245">
        <v>12</v>
      </c>
      <c r="H573" s="245" t="e">
        <v>#DIV/0!</v>
      </c>
      <c r="I573" s="179" t="s">
        <v>2016</v>
      </c>
      <c r="J573" s="179" t="s">
        <v>2577</v>
      </c>
      <c r="K573" s="158">
        <v>573</v>
      </c>
      <c r="L573" s="1" t="b">
        <f t="shared" si="203"/>
        <v>1</v>
      </c>
      <c r="M573" s="1" t="b">
        <f t="shared" si="204"/>
        <v>1</v>
      </c>
      <c r="N573" s="1" t="b">
        <f t="shared" si="205"/>
        <v>1</v>
      </c>
      <c r="O573" s="1" t="b">
        <f t="shared" si="206"/>
        <v>1</v>
      </c>
      <c r="P573" s="1" t="b">
        <f t="shared" si="207"/>
        <v>1</v>
      </c>
      <c r="Q573" s="1" t="b">
        <f t="shared" si="208"/>
        <v>1</v>
      </c>
      <c r="R573" s="1" t="b">
        <f t="shared" si="209"/>
        <v>1</v>
      </c>
      <c r="S573" s="1" t="e">
        <f t="shared" si="210"/>
        <v>#DIV/0!</v>
      </c>
      <c r="T573" s="1" t="b">
        <f t="shared" si="211"/>
        <v>1</v>
      </c>
      <c r="U573" s="1" t="b">
        <f t="shared" si="212"/>
        <v>1</v>
      </c>
      <c r="W573" s="342" t="s">
        <v>541</v>
      </c>
      <c r="X573" s="111" t="s">
        <v>542</v>
      </c>
      <c r="Y573" s="111" t="s">
        <v>234</v>
      </c>
      <c r="Z573" s="426" t="s">
        <v>10</v>
      </c>
      <c r="AA573" s="252" t="s">
        <v>2486</v>
      </c>
      <c r="AB573" s="422">
        <v>14961</v>
      </c>
      <c r="AC573" s="245">
        <v>12</v>
      </c>
      <c r="AD573" s="245" t="e">
        <v>#DIV/0!</v>
      </c>
      <c r="AE573" s="179" t="s">
        <v>2016</v>
      </c>
      <c r="AF573" s="179" t="s">
        <v>2577</v>
      </c>
      <c r="AH573" s="159" t="b">
        <f t="shared" si="213"/>
        <v>1</v>
      </c>
      <c r="AI573" s="1" t="b">
        <f t="shared" si="214"/>
        <v>1</v>
      </c>
      <c r="AJ573" s="1" t="b">
        <f t="shared" si="215"/>
        <v>1</v>
      </c>
      <c r="AK573" s="1" t="b">
        <f t="shared" si="216"/>
        <v>1</v>
      </c>
      <c r="AL573" s="1" t="b">
        <f t="shared" si="217"/>
        <v>1</v>
      </c>
      <c r="AM573" s="1" t="b">
        <f t="shared" si="218"/>
        <v>1</v>
      </c>
      <c r="AN573" s="1" t="b">
        <f t="shared" si="219"/>
        <v>1</v>
      </c>
      <c r="AO573" s="1" t="e">
        <f t="shared" si="220"/>
        <v>#DIV/0!</v>
      </c>
      <c r="AP573" s="1" t="b">
        <f t="shared" si="221"/>
        <v>1</v>
      </c>
      <c r="AQ573" s="1" t="b">
        <f t="shared" si="222"/>
        <v>1</v>
      </c>
      <c r="AS573" s="342" t="s">
        <v>541</v>
      </c>
      <c r="AT573" s="111" t="s">
        <v>542</v>
      </c>
      <c r="AU573" s="111" t="s">
        <v>234</v>
      </c>
      <c r="AV573" s="426" t="s">
        <v>10</v>
      </c>
      <c r="AW573" s="252" t="s">
        <v>2486</v>
      </c>
      <c r="AX573" s="422">
        <v>14961</v>
      </c>
      <c r="AY573" s="245">
        <v>12</v>
      </c>
      <c r="AZ573" s="245" t="e">
        <v>#DIV/0!</v>
      </c>
      <c r="BA573" s="179" t="s">
        <v>2016</v>
      </c>
      <c r="BB573" s="179" t="s">
        <v>2577</v>
      </c>
    </row>
    <row r="574" spans="1:54" ht="15">
      <c r="A574" s="156" t="s">
        <v>543</v>
      </c>
      <c r="B574" s="179" t="s">
        <v>544</v>
      </c>
      <c r="C574" s="179" t="s">
        <v>16</v>
      </c>
      <c r="D574" s="431" t="s">
        <v>3</v>
      </c>
      <c r="E574" s="356" t="s">
        <v>2568</v>
      </c>
      <c r="F574" s="422">
        <v>14613</v>
      </c>
      <c r="G574" s="245">
        <v>12</v>
      </c>
      <c r="H574" s="245" t="e">
        <v>#DIV/0!</v>
      </c>
      <c r="I574" s="179" t="s">
        <v>1838</v>
      </c>
      <c r="J574" s="179" t="s">
        <v>2577</v>
      </c>
      <c r="K574" s="158">
        <v>574</v>
      </c>
      <c r="L574" s="1" t="b">
        <f t="shared" si="203"/>
        <v>1</v>
      </c>
      <c r="M574" s="1" t="b">
        <f t="shared" si="204"/>
        <v>1</v>
      </c>
      <c r="N574" s="1" t="b">
        <f t="shared" si="205"/>
        <v>1</v>
      </c>
      <c r="O574" s="1" t="b">
        <f t="shared" si="206"/>
        <v>1</v>
      </c>
      <c r="P574" s="1" t="b">
        <f t="shared" si="207"/>
        <v>1</v>
      </c>
      <c r="Q574" s="1" t="b">
        <f t="shared" si="208"/>
        <v>1</v>
      </c>
      <c r="R574" s="1" t="b">
        <f t="shared" si="209"/>
        <v>1</v>
      </c>
      <c r="S574" s="1" t="e">
        <f t="shared" si="210"/>
        <v>#DIV/0!</v>
      </c>
      <c r="T574" s="1" t="b">
        <f t="shared" si="211"/>
        <v>1</v>
      </c>
      <c r="U574" s="1" t="b">
        <f t="shared" si="212"/>
        <v>1</v>
      </c>
      <c r="W574" s="156" t="s">
        <v>543</v>
      </c>
      <c r="X574" s="179" t="s">
        <v>544</v>
      </c>
      <c r="Y574" s="179" t="s">
        <v>16</v>
      </c>
      <c r="Z574" s="431" t="s">
        <v>3</v>
      </c>
      <c r="AA574" s="356" t="s">
        <v>2568</v>
      </c>
      <c r="AB574" s="422">
        <v>14613</v>
      </c>
      <c r="AC574" s="245">
        <v>12</v>
      </c>
      <c r="AD574" s="245" t="e">
        <v>#DIV/0!</v>
      </c>
      <c r="AE574" s="179" t="s">
        <v>1838</v>
      </c>
      <c r="AF574" s="179" t="s">
        <v>2577</v>
      </c>
      <c r="AH574" s="159" t="b">
        <f t="shared" si="213"/>
        <v>1</v>
      </c>
      <c r="AI574" s="1" t="b">
        <f t="shared" si="214"/>
        <v>1</v>
      </c>
      <c r="AJ574" s="1" t="b">
        <f t="shared" si="215"/>
        <v>1</v>
      </c>
      <c r="AK574" s="1" t="b">
        <f t="shared" si="216"/>
        <v>1</v>
      </c>
      <c r="AL574" s="1" t="b">
        <f t="shared" si="217"/>
        <v>1</v>
      </c>
      <c r="AM574" s="1" t="b">
        <f t="shared" si="218"/>
        <v>1</v>
      </c>
      <c r="AN574" s="1" t="b">
        <f t="shared" si="219"/>
        <v>1</v>
      </c>
      <c r="AO574" s="1" t="e">
        <f t="shared" si="220"/>
        <v>#DIV/0!</v>
      </c>
      <c r="AP574" s="1" t="b">
        <f t="shared" si="221"/>
        <v>1</v>
      </c>
      <c r="AQ574" s="1" t="b">
        <f t="shared" si="222"/>
        <v>1</v>
      </c>
      <c r="AS574" s="156" t="s">
        <v>543</v>
      </c>
      <c r="AT574" s="179" t="s">
        <v>544</v>
      </c>
      <c r="AU574" s="179" t="s">
        <v>16</v>
      </c>
      <c r="AV574" s="431" t="s">
        <v>3</v>
      </c>
      <c r="AW574" s="356" t="s">
        <v>2568</v>
      </c>
      <c r="AX574" s="422">
        <v>14613</v>
      </c>
      <c r="AY574" s="245">
        <v>12</v>
      </c>
      <c r="AZ574" s="245" t="e">
        <v>#DIV/0!</v>
      </c>
      <c r="BA574" s="179" t="s">
        <v>1838</v>
      </c>
      <c r="BB574" s="179" t="s">
        <v>2577</v>
      </c>
    </row>
    <row r="575" spans="1:54" ht="15">
      <c r="A575" s="373" t="s">
        <v>1360</v>
      </c>
      <c r="B575" s="106" t="s">
        <v>1361</v>
      </c>
      <c r="C575" s="106" t="s">
        <v>526</v>
      </c>
      <c r="D575" s="408" t="s">
        <v>10</v>
      </c>
      <c r="E575" s="14" t="s">
        <v>2566</v>
      </c>
      <c r="F575" s="338"/>
      <c r="G575" s="245">
        <v>12</v>
      </c>
      <c r="H575" s="245" t="e">
        <v>#DIV/0!</v>
      </c>
      <c r="I575" s="179"/>
      <c r="J575" s="179" t="s">
        <v>2577</v>
      </c>
      <c r="K575" s="158">
        <v>575</v>
      </c>
      <c r="L575" s="1" t="b">
        <f t="shared" si="203"/>
        <v>1</v>
      </c>
      <c r="M575" s="1" t="b">
        <f t="shared" si="204"/>
        <v>1</v>
      </c>
      <c r="N575" s="1" t="b">
        <f t="shared" si="205"/>
        <v>1</v>
      </c>
      <c r="O575" s="1" t="b">
        <f t="shared" si="206"/>
        <v>1</v>
      </c>
      <c r="P575" s="1" t="b">
        <f t="shared" si="207"/>
        <v>1</v>
      </c>
      <c r="Q575" s="1" t="b">
        <f t="shared" si="208"/>
        <v>1</v>
      </c>
      <c r="R575" s="1" t="b">
        <f t="shared" si="209"/>
        <v>1</v>
      </c>
      <c r="S575" s="1" t="e">
        <f t="shared" si="210"/>
        <v>#DIV/0!</v>
      </c>
      <c r="T575" s="1" t="b">
        <f t="shared" si="211"/>
        <v>1</v>
      </c>
      <c r="U575" s="1" t="b">
        <f t="shared" si="212"/>
        <v>1</v>
      </c>
      <c r="W575" s="373" t="s">
        <v>1360</v>
      </c>
      <c r="X575" s="106" t="s">
        <v>1361</v>
      </c>
      <c r="Y575" s="106" t="s">
        <v>526</v>
      </c>
      <c r="Z575" s="408" t="s">
        <v>10</v>
      </c>
      <c r="AA575" s="14" t="s">
        <v>2566</v>
      </c>
      <c r="AB575" s="338"/>
      <c r="AC575" s="245">
        <v>12</v>
      </c>
      <c r="AD575" s="245" t="e">
        <v>#DIV/0!</v>
      </c>
      <c r="AE575" s="179"/>
      <c r="AF575" s="179" t="s">
        <v>2577</v>
      </c>
      <c r="AH575" s="159" t="b">
        <f t="shared" si="213"/>
        <v>1</v>
      </c>
      <c r="AI575" s="1" t="b">
        <f t="shared" si="214"/>
        <v>1</v>
      </c>
      <c r="AJ575" s="1" t="b">
        <f t="shared" si="215"/>
        <v>1</v>
      </c>
      <c r="AK575" s="1" t="b">
        <f t="shared" si="216"/>
        <v>1</v>
      </c>
      <c r="AL575" s="1" t="b">
        <f t="shared" si="217"/>
        <v>1</v>
      </c>
      <c r="AM575" s="1" t="b">
        <f t="shared" si="218"/>
        <v>1</v>
      </c>
      <c r="AN575" s="1" t="b">
        <f t="shared" si="219"/>
        <v>1</v>
      </c>
      <c r="AO575" s="1" t="e">
        <f t="shared" si="220"/>
        <v>#DIV/0!</v>
      </c>
      <c r="AP575" s="1" t="b">
        <f t="shared" si="221"/>
        <v>1</v>
      </c>
      <c r="AQ575" s="1" t="b">
        <f t="shared" si="222"/>
        <v>1</v>
      </c>
      <c r="AS575" s="373" t="s">
        <v>1360</v>
      </c>
      <c r="AT575" s="106" t="s">
        <v>1361</v>
      </c>
      <c r="AU575" s="106" t="s">
        <v>526</v>
      </c>
      <c r="AV575" s="408" t="s">
        <v>10</v>
      </c>
      <c r="AW575" s="14" t="s">
        <v>2566</v>
      </c>
      <c r="AX575" s="338"/>
      <c r="AY575" s="245">
        <v>12</v>
      </c>
      <c r="AZ575" s="245" t="e">
        <v>#DIV/0!</v>
      </c>
      <c r="BA575" s="179"/>
      <c r="BB575" s="179" t="s">
        <v>2577</v>
      </c>
    </row>
    <row r="576" spans="1:54" ht="15">
      <c r="A576" s="342" t="s">
        <v>1362</v>
      </c>
      <c r="B576" s="179" t="s">
        <v>275</v>
      </c>
      <c r="C576" s="179" t="s">
        <v>1363</v>
      </c>
      <c r="D576" s="426" t="s">
        <v>3</v>
      </c>
      <c r="E576" s="252" t="s">
        <v>2569</v>
      </c>
      <c r="F576" s="422">
        <v>30214</v>
      </c>
      <c r="G576" s="245">
        <v>12</v>
      </c>
      <c r="H576" s="245" t="e">
        <v>#DIV/0!</v>
      </c>
      <c r="I576" s="179"/>
      <c r="J576" s="179" t="s">
        <v>2476</v>
      </c>
      <c r="K576" s="158">
        <v>576</v>
      </c>
      <c r="L576" s="1" t="b">
        <f t="shared" si="203"/>
        <v>1</v>
      </c>
      <c r="M576" s="1" t="b">
        <f t="shared" si="204"/>
        <v>1</v>
      </c>
      <c r="N576" s="1" t="b">
        <f t="shared" si="205"/>
        <v>1</v>
      </c>
      <c r="O576" s="1" t="b">
        <f t="shared" si="206"/>
        <v>1</v>
      </c>
      <c r="P576" s="1" t="b">
        <f t="shared" si="207"/>
        <v>1</v>
      </c>
      <c r="Q576" s="1" t="b">
        <f t="shared" si="208"/>
        <v>1</v>
      </c>
      <c r="R576" s="1" t="b">
        <f t="shared" si="209"/>
        <v>1</v>
      </c>
      <c r="S576" s="1" t="e">
        <f t="shared" si="210"/>
        <v>#DIV/0!</v>
      </c>
      <c r="T576" s="1" t="b">
        <f t="shared" si="211"/>
        <v>1</v>
      </c>
      <c r="U576" s="1" t="b">
        <f t="shared" si="212"/>
        <v>1</v>
      </c>
      <c r="W576" s="342" t="s">
        <v>1362</v>
      </c>
      <c r="X576" s="179" t="s">
        <v>275</v>
      </c>
      <c r="Y576" s="179" t="s">
        <v>1363</v>
      </c>
      <c r="Z576" s="426" t="s">
        <v>3</v>
      </c>
      <c r="AA576" s="252" t="s">
        <v>2569</v>
      </c>
      <c r="AB576" s="422">
        <v>30214</v>
      </c>
      <c r="AC576" s="245">
        <v>12</v>
      </c>
      <c r="AD576" s="245" t="e">
        <v>#DIV/0!</v>
      </c>
      <c r="AE576" s="179"/>
      <c r="AF576" s="179" t="s">
        <v>2476</v>
      </c>
      <c r="AH576" s="159" t="b">
        <f t="shared" si="213"/>
        <v>1</v>
      </c>
      <c r="AI576" s="1" t="b">
        <f t="shared" si="214"/>
        <v>1</v>
      </c>
      <c r="AJ576" s="1" t="b">
        <f t="shared" si="215"/>
        <v>1</v>
      </c>
      <c r="AK576" s="1" t="b">
        <f t="shared" si="216"/>
        <v>1</v>
      </c>
      <c r="AL576" s="1" t="b">
        <f t="shared" si="217"/>
        <v>1</v>
      </c>
      <c r="AM576" s="1" t="b">
        <f t="shared" si="218"/>
        <v>1</v>
      </c>
      <c r="AN576" s="1" t="b">
        <f t="shared" si="219"/>
        <v>1</v>
      </c>
      <c r="AO576" s="1" t="e">
        <f t="shared" si="220"/>
        <v>#DIV/0!</v>
      </c>
      <c r="AP576" s="1" t="b">
        <f t="shared" si="221"/>
        <v>1</v>
      </c>
      <c r="AQ576" s="1" t="b">
        <f t="shared" si="222"/>
        <v>1</v>
      </c>
      <c r="AS576" s="342" t="s">
        <v>1362</v>
      </c>
      <c r="AT576" s="179" t="s">
        <v>275</v>
      </c>
      <c r="AU576" s="179" t="s">
        <v>1363</v>
      </c>
      <c r="AV576" s="426" t="s">
        <v>3</v>
      </c>
      <c r="AW576" s="252" t="s">
        <v>2569</v>
      </c>
      <c r="AX576" s="422">
        <v>30214</v>
      </c>
      <c r="AY576" s="245">
        <v>12</v>
      </c>
      <c r="AZ576" s="245" t="e">
        <v>#DIV/0!</v>
      </c>
      <c r="BA576" s="179"/>
      <c r="BB576" s="179" t="s">
        <v>2476</v>
      </c>
    </row>
    <row r="577" spans="1:54" ht="15.75">
      <c r="A577" s="449" t="s">
        <v>1364</v>
      </c>
      <c r="B577" s="182" t="s">
        <v>125</v>
      </c>
      <c r="C577" s="182" t="s">
        <v>88</v>
      </c>
      <c r="D577" s="408" t="s">
        <v>3</v>
      </c>
      <c r="E577" s="344" t="s">
        <v>2567</v>
      </c>
      <c r="F577" s="422"/>
      <c r="G577" s="245">
        <v>12</v>
      </c>
      <c r="H577" s="245" t="e">
        <v>#DIV/0!</v>
      </c>
      <c r="I577" s="179"/>
      <c r="J577" s="179" t="s">
        <v>2577</v>
      </c>
      <c r="K577" s="158">
        <v>577</v>
      </c>
      <c r="L577" s="1" t="b">
        <f t="shared" si="203"/>
        <v>1</v>
      </c>
      <c r="M577" s="1" t="b">
        <f t="shared" si="204"/>
        <v>1</v>
      </c>
      <c r="N577" s="1" t="b">
        <f t="shared" si="205"/>
        <v>1</v>
      </c>
      <c r="O577" s="1" t="b">
        <f t="shared" si="206"/>
        <v>1</v>
      </c>
      <c r="P577" s="1" t="b">
        <f t="shared" si="207"/>
        <v>1</v>
      </c>
      <c r="Q577" s="1" t="b">
        <f t="shared" si="208"/>
        <v>1</v>
      </c>
      <c r="R577" s="1" t="b">
        <f t="shared" si="209"/>
        <v>1</v>
      </c>
      <c r="S577" s="1" t="e">
        <f t="shared" si="210"/>
        <v>#DIV/0!</v>
      </c>
      <c r="T577" s="1" t="b">
        <f t="shared" si="211"/>
        <v>1</v>
      </c>
      <c r="U577" s="1" t="b">
        <f t="shared" si="212"/>
        <v>1</v>
      </c>
      <c r="W577" s="449" t="s">
        <v>1364</v>
      </c>
      <c r="X577" s="182" t="s">
        <v>125</v>
      </c>
      <c r="Y577" s="182" t="s">
        <v>88</v>
      </c>
      <c r="Z577" s="408" t="s">
        <v>3</v>
      </c>
      <c r="AA577" s="344" t="s">
        <v>2567</v>
      </c>
      <c r="AB577" s="422"/>
      <c r="AC577" s="245">
        <v>12</v>
      </c>
      <c r="AD577" s="245" t="e">
        <v>#DIV/0!</v>
      </c>
      <c r="AE577" s="179"/>
      <c r="AF577" s="179" t="s">
        <v>2577</v>
      </c>
      <c r="AH577" s="159" t="b">
        <f t="shared" si="213"/>
        <v>1</v>
      </c>
      <c r="AI577" s="1" t="b">
        <f t="shared" si="214"/>
        <v>1</v>
      </c>
      <c r="AJ577" s="1" t="b">
        <f t="shared" si="215"/>
        <v>1</v>
      </c>
      <c r="AK577" s="1" t="b">
        <f t="shared" si="216"/>
        <v>1</v>
      </c>
      <c r="AL577" s="1" t="b">
        <f t="shared" si="217"/>
        <v>1</v>
      </c>
      <c r="AM577" s="1" t="b">
        <f t="shared" si="218"/>
        <v>1</v>
      </c>
      <c r="AN577" s="1" t="b">
        <f t="shared" si="219"/>
        <v>1</v>
      </c>
      <c r="AO577" s="1" t="e">
        <f t="shared" si="220"/>
        <v>#DIV/0!</v>
      </c>
      <c r="AP577" s="1" t="b">
        <f t="shared" si="221"/>
        <v>1</v>
      </c>
      <c r="AQ577" s="1" t="b">
        <f t="shared" si="222"/>
        <v>1</v>
      </c>
      <c r="AS577" s="449" t="s">
        <v>1364</v>
      </c>
      <c r="AT577" s="182" t="s">
        <v>125</v>
      </c>
      <c r="AU577" s="182" t="s">
        <v>88</v>
      </c>
      <c r="AV577" s="408" t="s">
        <v>3</v>
      </c>
      <c r="AW577" s="344" t="s">
        <v>2567</v>
      </c>
      <c r="AX577" s="422"/>
      <c r="AY577" s="245">
        <v>12</v>
      </c>
      <c r="AZ577" s="245" t="e">
        <v>#DIV/0!</v>
      </c>
      <c r="BA577" s="179"/>
      <c r="BB577" s="179" t="s">
        <v>2577</v>
      </c>
    </row>
    <row r="578" spans="1:54" ht="15">
      <c r="A578" s="449" t="s">
        <v>1365</v>
      </c>
      <c r="B578" s="182" t="s">
        <v>125</v>
      </c>
      <c r="C578" s="182" t="s">
        <v>324</v>
      </c>
      <c r="D578" s="408" t="s">
        <v>10</v>
      </c>
      <c r="E578" s="14" t="s">
        <v>2567</v>
      </c>
      <c r="F578" s="422">
        <v>13697</v>
      </c>
      <c r="G578" s="245">
        <v>12</v>
      </c>
      <c r="H578" s="245" t="e">
        <v>#DIV/0!</v>
      </c>
      <c r="I578" s="179"/>
      <c r="J578" s="179" t="s">
        <v>2577</v>
      </c>
      <c r="K578" s="158">
        <v>578</v>
      </c>
      <c r="L578" s="1" t="b">
        <f t="shared" si="203"/>
        <v>1</v>
      </c>
      <c r="M578" s="1" t="b">
        <f t="shared" si="204"/>
        <v>1</v>
      </c>
      <c r="N578" s="1" t="b">
        <f t="shared" si="205"/>
        <v>1</v>
      </c>
      <c r="O578" s="1" t="b">
        <f t="shared" si="206"/>
        <v>1</v>
      </c>
      <c r="P578" s="1" t="b">
        <f t="shared" si="207"/>
        <v>1</v>
      </c>
      <c r="Q578" s="1" t="b">
        <f t="shared" si="208"/>
        <v>1</v>
      </c>
      <c r="R578" s="1" t="b">
        <f t="shared" si="209"/>
        <v>1</v>
      </c>
      <c r="S578" s="1" t="e">
        <f t="shared" si="210"/>
        <v>#DIV/0!</v>
      </c>
      <c r="T578" s="1" t="b">
        <f t="shared" si="211"/>
        <v>1</v>
      </c>
      <c r="U578" s="1" t="b">
        <f t="shared" si="212"/>
        <v>1</v>
      </c>
      <c r="W578" s="449" t="s">
        <v>1365</v>
      </c>
      <c r="X578" s="182" t="s">
        <v>125</v>
      </c>
      <c r="Y578" s="182" t="s">
        <v>324</v>
      </c>
      <c r="Z578" s="408" t="s">
        <v>10</v>
      </c>
      <c r="AA578" s="14" t="s">
        <v>2567</v>
      </c>
      <c r="AB578" s="422">
        <v>13697</v>
      </c>
      <c r="AC578" s="245">
        <v>12</v>
      </c>
      <c r="AD578" s="245" t="e">
        <v>#DIV/0!</v>
      </c>
      <c r="AE578" s="179"/>
      <c r="AF578" s="179" t="s">
        <v>2577</v>
      </c>
      <c r="AH578" s="159" t="b">
        <f t="shared" si="213"/>
        <v>1</v>
      </c>
      <c r="AI578" s="1" t="b">
        <f t="shared" si="214"/>
        <v>1</v>
      </c>
      <c r="AJ578" s="1" t="b">
        <f t="shared" si="215"/>
        <v>1</v>
      </c>
      <c r="AK578" s="1" t="b">
        <f t="shared" si="216"/>
        <v>1</v>
      </c>
      <c r="AL578" s="1" t="b">
        <f t="shared" si="217"/>
        <v>1</v>
      </c>
      <c r="AM578" s="1" t="b">
        <f t="shared" si="218"/>
        <v>1</v>
      </c>
      <c r="AN578" s="1" t="b">
        <f t="shared" si="219"/>
        <v>1</v>
      </c>
      <c r="AO578" s="1" t="e">
        <f t="shared" si="220"/>
        <v>#DIV/0!</v>
      </c>
      <c r="AP578" s="1" t="b">
        <f t="shared" si="221"/>
        <v>1</v>
      </c>
      <c r="AQ578" s="1" t="b">
        <f t="shared" si="222"/>
        <v>1</v>
      </c>
      <c r="AS578" s="449" t="s">
        <v>1365</v>
      </c>
      <c r="AT578" s="182" t="s">
        <v>125</v>
      </c>
      <c r="AU578" s="182" t="s">
        <v>324</v>
      </c>
      <c r="AV578" s="408" t="s">
        <v>10</v>
      </c>
      <c r="AW578" s="14" t="s">
        <v>2567</v>
      </c>
      <c r="AX578" s="422">
        <v>13697</v>
      </c>
      <c r="AY578" s="245">
        <v>12</v>
      </c>
      <c r="AZ578" s="245" t="e">
        <v>#DIV/0!</v>
      </c>
      <c r="BA578" s="179"/>
      <c r="BB578" s="179" t="s">
        <v>2577</v>
      </c>
    </row>
    <row r="579" spans="1:54" ht="15">
      <c r="A579" s="342" t="s">
        <v>1366</v>
      </c>
      <c r="B579" s="111" t="s">
        <v>825</v>
      </c>
      <c r="C579" s="111" t="s">
        <v>1367</v>
      </c>
      <c r="D579" s="409" t="s">
        <v>3</v>
      </c>
      <c r="E579" s="252" t="s">
        <v>2567</v>
      </c>
      <c r="F579" s="422">
        <v>14154</v>
      </c>
      <c r="G579" s="245">
        <v>12</v>
      </c>
      <c r="H579" s="245" t="e">
        <v>#DIV/0!</v>
      </c>
      <c r="I579" s="179"/>
      <c r="J579" s="179" t="s">
        <v>2577</v>
      </c>
      <c r="K579" s="158">
        <v>579</v>
      </c>
      <c r="L579" s="1" t="b">
        <f t="shared" si="203"/>
        <v>1</v>
      </c>
      <c r="M579" s="1" t="b">
        <f t="shared" si="204"/>
        <v>1</v>
      </c>
      <c r="N579" s="1" t="b">
        <f t="shared" si="205"/>
        <v>1</v>
      </c>
      <c r="O579" s="1" t="b">
        <f t="shared" si="206"/>
        <v>1</v>
      </c>
      <c r="P579" s="1" t="b">
        <f t="shared" si="207"/>
        <v>1</v>
      </c>
      <c r="Q579" s="1" t="b">
        <f t="shared" si="208"/>
        <v>1</v>
      </c>
      <c r="R579" s="1" t="b">
        <f t="shared" si="209"/>
        <v>1</v>
      </c>
      <c r="S579" s="1" t="e">
        <f t="shared" si="210"/>
        <v>#DIV/0!</v>
      </c>
      <c r="T579" s="1" t="b">
        <f t="shared" si="211"/>
        <v>1</v>
      </c>
      <c r="U579" s="1" t="b">
        <f t="shared" si="212"/>
        <v>1</v>
      </c>
      <c r="W579" s="342" t="s">
        <v>1366</v>
      </c>
      <c r="X579" s="111" t="s">
        <v>825</v>
      </c>
      <c r="Y579" s="111" t="s">
        <v>1367</v>
      </c>
      <c r="Z579" s="409" t="s">
        <v>3</v>
      </c>
      <c r="AA579" s="252" t="s">
        <v>2567</v>
      </c>
      <c r="AB579" s="422">
        <v>14154</v>
      </c>
      <c r="AC579" s="245">
        <v>12</v>
      </c>
      <c r="AD579" s="245" t="e">
        <v>#DIV/0!</v>
      </c>
      <c r="AE579" s="179"/>
      <c r="AF579" s="179" t="s">
        <v>2577</v>
      </c>
      <c r="AH579" s="159" t="b">
        <f t="shared" si="213"/>
        <v>1</v>
      </c>
      <c r="AI579" s="1" t="b">
        <f t="shared" si="214"/>
        <v>1</v>
      </c>
      <c r="AJ579" s="1" t="b">
        <f t="shared" si="215"/>
        <v>1</v>
      </c>
      <c r="AK579" s="1" t="b">
        <f t="shared" si="216"/>
        <v>1</v>
      </c>
      <c r="AL579" s="1" t="b">
        <f t="shared" si="217"/>
        <v>1</v>
      </c>
      <c r="AM579" s="1" t="b">
        <f t="shared" si="218"/>
        <v>1</v>
      </c>
      <c r="AN579" s="1" t="b">
        <f t="shared" si="219"/>
        <v>1</v>
      </c>
      <c r="AO579" s="1" t="e">
        <f t="shared" si="220"/>
        <v>#DIV/0!</v>
      </c>
      <c r="AP579" s="1" t="b">
        <f t="shared" si="221"/>
        <v>1</v>
      </c>
      <c r="AQ579" s="1" t="b">
        <f t="shared" si="222"/>
        <v>1</v>
      </c>
      <c r="AS579" s="342" t="s">
        <v>1366</v>
      </c>
      <c r="AT579" s="111" t="s">
        <v>825</v>
      </c>
      <c r="AU579" s="111" t="s">
        <v>1367</v>
      </c>
      <c r="AV579" s="409" t="s">
        <v>3</v>
      </c>
      <c r="AW579" s="252" t="s">
        <v>2567</v>
      </c>
      <c r="AX579" s="422">
        <v>14154</v>
      </c>
      <c r="AY579" s="245">
        <v>12</v>
      </c>
      <c r="AZ579" s="245" t="e">
        <v>#DIV/0!</v>
      </c>
      <c r="BA579" s="179"/>
      <c r="BB579" s="179" t="s">
        <v>2577</v>
      </c>
    </row>
    <row r="580" spans="1:54" ht="15">
      <c r="A580" s="316" t="s">
        <v>1368</v>
      </c>
      <c r="B580" s="106" t="s">
        <v>825</v>
      </c>
      <c r="C580" s="106" t="s">
        <v>421</v>
      </c>
      <c r="D580" s="408" t="s">
        <v>10</v>
      </c>
      <c r="E580" s="14" t="s">
        <v>2567</v>
      </c>
      <c r="F580" s="422">
        <v>16204</v>
      </c>
      <c r="G580" s="245">
        <v>12</v>
      </c>
      <c r="H580" s="245" t="e">
        <v>#DIV/0!</v>
      </c>
      <c r="I580" s="179"/>
      <c r="J580" s="179" t="s">
        <v>2525</v>
      </c>
      <c r="K580" s="158">
        <v>580</v>
      </c>
      <c r="L580" s="1" t="b">
        <f t="shared" si="203"/>
        <v>1</v>
      </c>
      <c r="M580" s="1" t="b">
        <f t="shared" si="204"/>
        <v>1</v>
      </c>
      <c r="N580" s="1" t="b">
        <f t="shared" si="205"/>
        <v>1</v>
      </c>
      <c r="O580" s="1" t="b">
        <f t="shared" si="206"/>
        <v>1</v>
      </c>
      <c r="P580" s="1" t="b">
        <f t="shared" si="207"/>
        <v>1</v>
      </c>
      <c r="Q580" s="1" t="b">
        <f t="shared" si="208"/>
        <v>1</v>
      </c>
      <c r="R580" s="1" t="b">
        <f t="shared" si="209"/>
        <v>1</v>
      </c>
      <c r="S580" s="1" t="e">
        <f t="shared" si="210"/>
        <v>#DIV/0!</v>
      </c>
      <c r="T580" s="1" t="b">
        <f t="shared" si="211"/>
        <v>1</v>
      </c>
      <c r="U580" s="1" t="b">
        <f t="shared" si="212"/>
        <v>1</v>
      </c>
      <c r="W580" s="316" t="s">
        <v>1368</v>
      </c>
      <c r="X580" s="106" t="s">
        <v>825</v>
      </c>
      <c r="Y580" s="106" t="s">
        <v>421</v>
      </c>
      <c r="Z580" s="408" t="s">
        <v>10</v>
      </c>
      <c r="AA580" s="14" t="s">
        <v>2567</v>
      </c>
      <c r="AB580" s="422">
        <v>16204</v>
      </c>
      <c r="AC580" s="245">
        <v>12</v>
      </c>
      <c r="AD580" s="245" t="e">
        <v>#DIV/0!</v>
      </c>
      <c r="AE580" s="179"/>
      <c r="AF580" s="179" t="s">
        <v>2525</v>
      </c>
      <c r="AH580" s="159" t="b">
        <f t="shared" si="213"/>
        <v>1</v>
      </c>
      <c r="AI580" s="1" t="b">
        <f t="shared" si="214"/>
        <v>1</v>
      </c>
      <c r="AJ580" s="1" t="b">
        <f t="shared" si="215"/>
        <v>1</v>
      </c>
      <c r="AK580" s="1" t="b">
        <f t="shared" si="216"/>
        <v>1</v>
      </c>
      <c r="AL580" s="1" t="b">
        <f t="shared" si="217"/>
        <v>1</v>
      </c>
      <c r="AM580" s="1" t="b">
        <f t="shared" si="218"/>
        <v>1</v>
      </c>
      <c r="AN580" s="1" t="b">
        <f t="shared" si="219"/>
        <v>1</v>
      </c>
      <c r="AO580" s="1" t="e">
        <f t="shared" si="220"/>
        <v>#DIV/0!</v>
      </c>
      <c r="AP580" s="1" t="b">
        <f t="shared" si="221"/>
        <v>1</v>
      </c>
      <c r="AQ580" s="1" t="b">
        <f t="shared" si="222"/>
        <v>1</v>
      </c>
      <c r="AS580" s="316" t="s">
        <v>1368</v>
      </c>
      <c r="AT580" s="106" t="s">
        <v>825</v>
      </c>
      <c r="AU580" s="106" t="s">
        <v>421</v>
      </c>
      <c r="AV580" s="408" t="s">
        <v>10</v>
      </c>
      <c r="AW580" s="14" t="s">
        <v>2567</v>
      </c>
      <c r="AX580" s="422">
        <v>16204</v>
      </c>
      <c r="AY580" s="245">
        <v>12</v>
      </c>
      <c r="AZ580" s="245" t="e">
        <v>#DIV/0!</v>
      </c>
      <c r="BA580" s="179"/>
      <c r="BB580" s="179" t="s">
        <v>2525</v>
      </c>
    </row>
    <row r="581" spans="1:54" ht="15">
      <c r="A581" s="316" t="s">
        <v>2681</v>
      </c>
      <c r="B581" s="106" t="s">
        <v>446</v>
      </c>
      <c r="C581" s="106" t="s">
        <v>691</v>
      </c>
      <c r="D581" s="409" t="s">
        <v>3</v>
      </c>
      <c r="E581" s="14" t="s">
        <v>2570</v>
      </c>
      <c r="F581" s="422">
        <v>14976</v>
      </c>
      <c r="G581" s="245">
        <v>12</v>
      </c>
      <c r="H581" s="245" t="e">
        <v>#DIV/0!</v>
      </c>
      <c r="I581" s="179" t="s">
        <v>2012</v>
      </c>
      <c r="J581" s="179" t="s">
        <v>2577</v>
      </c>
      <c r="K581" s="158">
        <v>581</v>
      </c>
      <c r="L581" s="1" t="b">
        <f t="shared" si="203"/>
        <v>1</v>
      </c>
      <c r="M581" s="1" t="b">
        <f t="shared" si="204"/>
        <v>1</v>
      </c>
      <c r="N581" s="1" t="b">
        <f t="shared" si="205"/>
        <v>1</v>
      </c>
      <c r="O581" s="1" t="b">
        <f t="shared" si="206"/>
        <v>1</v>
      </c>
      <c r="P581" s="1" t="b">
        <f t="shared" si="207"/>
        <v>1</v>
      </c>
      <c r="Q581" s="1" t="b">
        <f t="shared" si="208"/>
        <v>1</v>
      </c>
      <c r="R581" s="1" t="b">
        <f t="shared" si="209"/>
        <v>1</v>
      </c>
      <c r="S581" s="1" t="e">
        <f t="shared" si="210"/>
        <v>#DIV/0!</v>
      </c>
      <c r="T581" s="1" t="b">
        <f t="shared" si="211"/>
        <v>1</v>
      </c>
      <c r="U581" s="1" t="b">
        <f t="shared" si="212"/>
        <v>1</v>
      </c>
      <c r="W581" s="316" t="s">
        <v>2681</v>
      </c>
      <c r="X581" s="106" t="s">
        <v>446</v>
      </c>
      <c r="Y581" s="106" t="s">
        <v>691</v>
      </c>
      <c r="Z581" s="409" t="s">
        <v>3</v>
      </c>
      <c r="AA581" s="14" t="s">
        <v>2570</v>
      </c>
      <c r="AB581" s="422">
        <v>14976</v>
      </c>
      <c r="AC581" s="245">
        <v>12</v>
      </c>
      <c r="AD581" s="245" t="e">
        <v>#DIV/0!</v>
      </c>
      <c r="AE581" s="179" t="s">
        <v>2012</v>
      </c>
      <c r="AF581" s="179" t="s">
        <v>2577</v>
      </c>
      <c r="AH581" s="159" t="b">
        <f t="shared" si="213"/>
        <v>1</v>
      </c>
      <c r="AI581" s="1" t="b">
        <f t="shared" si="214"/>
        <v>1</v>
      </c>
      <c r="AJ581" s="1" t="b">
        <f t="shared" si="215"/>
        <v>1</v>
      </c>
      <c r="AK581" s="1" t="b">
        <f t="shared" si="216"/>
        <v>1</v>
      </c>
      <c r="AL581" s="1" t="b">
        <f t="shared" si="217"/>
        <v>1</v>
      </c>
      <c r="AM581" s="1" t="b">
        <f t="shared" si="218"/>
        <v>1</v>
      </c>
      <c r="AN581" s="1" t="b">
        <f t="shared" si="219"/>
        <v>1</v>
      </c>
      <c r="AO581" s="1" t="e">
        <f t="shared" si="220"/>
        <v>#DIV/0!</v>
      </c>
      <c r="AP581" s="1" t="b">
        <f t="shared" si="221"/>
        <v>1</v>
      </c>
      <c r="AQ581" s="1" t="b">
        <f t="shared" si="222"/>
        <v>1</v>
      </c>
      <c r="AS581" s="316" t="s">
        <v>2681</v>
      </c>
      <c r="AT581" s="106" t="s">
        <v>446</v>
      </c>
      <c r="AU581" s="106" t="s">
        <v>691</v>
      </c>
      <c r="AV581" s="409" t="s">
        <v>3</v>
      </c>
      <c r="AW581" s="14" t="s">
        <v>2570</v>
      </c>
      <c r="AX581" s="422">
        <v>14976</v>
      </c>
      <c r="AY581" s="245">
        <v>12</v>
      </c>
      <c r="AZ581" s="245" t="e">
        <v>#DIV/0!</v>
      </c>
      <c r="BA581" s="179" t="s">
        <v>2012</v>
      </c>
      <c r="BB581" s="179" t="s">
        <v>2577</v>
      </c>
    </row>
    <row r="582" spans="1:54" ht="15">
      <c r="A582" s="316" t="s">
        <v>546</v>
      </c>
      <c r="B582" s="106" t="s">
        <v>525</v>
      </c>
      <c r="C582" s="106" t="s">
        <v>221</v>
      </c>
      <c r="D582" s="408" t="s">
        <v>3</v>
      </c>
      <c r="E582" s="14" t="s">
        <v>2486</v>
      </c>
      <c r="F582" s="422">
        <v>13241</v>
      </c>
      <c r="G582" s="245">
        <v>12</v>
      </c>
      <c r="H582" s="245" t="e">
        <v>#DIV/0!</v>
      </c>
      <c r="I582" s="179" t="s">
        <v>2016</v>
      </c>
      <c r="J582" s="179" t="s">
        <v>2577</v>
      </c>
      <c r="K582" s="158">
        <v>582</v>
      </c>
      <c r="L582" s="1" t="b">
        <f t="shared" si="203"/>
        <v>1</v>
      </c>
      <c r="M582" s="1" t="b">
        <f t="shared" si="204"/>
        <v>1</v>
      </c>
      <c r="N582" s="1" t="b">
        <f t="shared" si="205"/>
        <v>1</v>
      </c>
      <c r="O582" s="1" t="b">
        <f t="shared" si="206"/>
        <v>1</v>
      </c>
      <c r="P582" s="1" t="b">
        <f t="shared" si="207"/>
        <v>1</v>
      </c>
      <c r="Q582" s="1" t="b">
        <f t="shared" si="208"/>
        <v>1</v>
      </c>
      <c r="R582" s="1" t="b">
        <f t="shared" si="209"/>
        <v>1</v>
      </c>
      <c r="S582" s="1" t="e">
        <f t="shared" si="210"/>
        <v>#DIV/0!</v>
      </c>
      <c r="T582" s="1" t="b">
        <f t="shared" si="211"/>
        <v>1</v>
      </c>
      <c r="U582" s="1" t="b">
        <f t="shared" si="212"/>
        <v>1</v>
      </c>
      <c r="W582" s="316" t="s">
        <v>546</v>
      </c>
      <c r="X582" s="106" t="s">
        <v>525</v>
      </c>
      <c r="Y582" s="106" t="s">
        <v>221</v>
      </c>
      <c r="Z582" s="408" t="s">
        <v>3</v>
      </c>
      <c r="AA582" s="14" t="s">
        <v>2486</v>
      </c>
      <c r="AB582" s="422">
        <v>13241</v>
      </c>
      <c r="AC582" s="245">
        <v>12</v>
      </c>
      <c r="AD582" s="245" t="e">
        <v>#DIV/0!</v>
      </c>
      <c r="AE582" s="179" t="s">
        <v>2016</v>
      </c>
      <c r="AF582" s="179" t="s">
        <v>2577</v>
      </c>
      <c r="AH582" s="159" t="b">
        <f t="shared" si="213"/>
        <v>1</v>
      </c>
      <c r="AI582" s="1" t="b">
        <f t="shared" si="214"/>
        <v>1</v>
      </c>
      <c r="AJ582" s="1" t="b">
        <f t="shared" si="215"/>
        <v>1</v>
      </c>
      <c r="AK582" s="1" t="b">
        <f t="shared" si="216"/>
        <v>1</v>
      </c>
      <c r="AL582" s="1" t="b">
        <f t="shared" si="217"/>
        <v>1</v>
      </c>
      <c r="AM582" s="1" t="b">
        <f t="shared" si="218"/>
        <v>1</v>
      </c>
      <c r="AN582" s="1" t="b">
        <f t="shared" si="219"/>
        <v>1</v>
      </c>
      <c r="AO582" s="1" t="e">
        <f t="shared" si="220"/>
        <v>#DIV/0!</v>
      </c>
      <c r="AP582" s="1" t="b">
        <f t="shared" si="221"/>
        <v>1</v>
      </c>
      <c r="AQ582" s="1" t="b">
        <f t="shared" si="222"/>
        <v>1</v>
      </c>
      <c r="AS582" s="316" t="s">
        <v>546</v>
      </c>
      <c r="AT582" s="106" t="s">
        <v>525</v>
      </c>
      <c r="AU582" s="106" t="s">
        <v>221</v>
      </c>
      <c r="AV582" s="408" t="s">
        <v>3</v>
      </c>
      <c r="AW582" s="14" t="s">
        <v>2486</v>
      </c>
      <c r="AX582" s="422">
        <v>13241</v>
      </c>
      <c r="AY582" s="245">
        <v>12</v>
      </c>
      <c r="AZ582" s="245" t="e">
        <v>#DIV/0!</v>
      </c>
      <c r="BA582" s="179" t="s">
        <v>2016</v>
      </c>
      <c r="BB582" s="179" t="s">
        <v>2577</v>
      </c>
    </row>
    <row r="583" spans="1:54" ht="15">
      <c r="A583" s="316" t="s">
        <v>1369</v>
      </c>
      <c r="B583" s="182" t="s">
        <v>1002</v>
      </c>
      <c r="C583" s="182" t="s">
        <v>638</v>
      </c>
      <c r="D583" s="408" t="s">
        <v>3</v>
      </c>
      <c r="E583" s="14" t="s">
        <v>2566</v>
      </c>
      <c r="F583" s="422">
        <v>10196</v>
      </c>
      <c r="G583" s="245">
        <v>12</v>
      </c>
      <c r="H583" s="245" t="e">
        <v>#DIV/0!</v>
      </c>
      <c r="I583" s="179"/>
      <c r="J583" s="179" t="s">
        <v>2577</v>
      </c>
      <c r="K583" s="158">
        <v>583</v>
      </c>
      <c r="L583" s="1" t="b">
        <f t="shared" ref="L583:L646" si="223">A583=W583</f>
        <v>1</v>
      </c>
      <c r="M583" s="1" t="b">
        <f t="shared" ref="M583:M646" si="224">B583=X583</f>
        <v>1</v>
      </c>
      <c r="N583" s="1" t="b">
        <f t="shared" ref="N583:N646" si="225">C583=Y583</f>
        <v>1</v>
      </c>
      <c r="O583" s="1" t="b">
        <f t="shared" ref="O583:O646" si="226">D583=Z583</f>
        <v>1</v>
      </c>
      <c r="P583" s="1" t="b">
        <f t="shared" ref="P583:P646" si="227">E583=AA583</f>
        <v>1</v>
      </c>
      <c r="Q583" s="1" t="b">
        <f t="shared" ref="Q583:Q646" si="228">F583=AB583</f>
        <v>1</v>
      </c>
      <c r="R583" s="1" t="b">
        <f t="shared" ref="R583:R646" si="229">G583=AC583</f>
        <v>1</v>
      </c>
      <c r="S583" s="1" t="e">
        <f t="shared" ref="S583:S646" si="230">H583=AD583</f>
        <v>#DIV/0!</v>
      </c>
      <c r="T583" s="1" t="b">
        <f t="shared" ref="T583:T646" si="231">I583=AE583</f>
        <v>1</v>
      </c>
      <c r="U583" s="1" t="b">
        <f t="shared" ref="U583:U646" si="232">J583=AF583</f>
        <v>1</v>
      </c>
      <c r="W583" s="316" t="s">
        <v>1369</v>
      </c>
      <c r="X583" s="182" t="s">
        <v>1002</v>
      </c>
      <c r="Y583" s="182" t="s">
        <v>638</v>
      </c>
      <c r="Z583" s="408" t="s">
        <v>3</v>
      </c>
      <c r="AA583" s="14" t="s">
        <v>2566</v>
      </c>
      <c r="AB583" s="422">
        <v>10196</v>
      </c>
      <c r="AC583" s="245">
        <v>12</v>
      </c>
      <c r="AD583" s="245" t="e">
        <v>#DIV/0!</v>
      </c>
      <c r="AE583" s="179"/>
      <c r="AF583" s="179" t="s">
        <v>2577</v>
      </c>
      <c r="AH583" s="159" t="b">
        <f t="shared" si="213"/>
        <v>1</v>
      </c>
      <c r="AI583" s="1" t="b">
        <f t="shared" si="214"/>
        <v>1</v>
      </c>
      <c r="AJ583" s="1" t="b">
        <f t="shared" si="215"/>
        <v>1</v>
      </c>
      <c r="AK583" s="1" t="b">
        <f t="shared" si="216"/>
        <v>1</v>
      </c>
      <c r="AL583" s="1" t="b">
        <f t="shared" si="217"/>
        <v>1</v>
      </c>
      <c r="AM583" s="1" t="b">
        <f t="shared" si="218"/>
        <v>1</v>
      </c>
      <c r="AN583" s="1" t="b">
        <f t="shared" si="219"/>
        <v>1</v>
      </c>
      <c r="AO583" s="1" t="e">
        <f t="shared" si="220"/>
        <v>#DIV/0!</v>
      </c>
      <c r="AP583" s="1" t="b">
        <f t="shared" si="221"/>
        <v>1</v>
      </c>
      <c r="AQ583" s="1" t="b">
        <f t="shared" si="222"/>
        <v>1</v>
      </c>
      <c r="AS583" s="316" t="s">
        <v>1369</v>
      </c>
      <c r="AT583" s="182" t="s">
        <v>1002</v>
      </c>
      <c r="AU583" s="182" t="s">
        <v>638</v>
      </c>
      <c r="AV583" s="408" t="s">
        <v>3</v>
      </c>
      <c r="AW583" s="14" t="s">
        <v>2566</v>
      </c>
      <c r="AX583" s="422">
        <v>10196</v>
      </c>
      <c r="AY583" s="245">
        <v>12</v>
      </c>
      <c r="AZ583" s="245" t="e">
        <v>#DIV/0!</v>
      </c>
      <c r="BA583" s="179"/>
      <c r="BB583" s="179" t="s">
        <v>2577</v>
      </c>
    </row>
    <row r="584" spans="1:54" ht="15">
      <c r="A584" s="316" t="s">
        <v>454</v>
      </c>
      <c r="B584" s="106" t="s">
        <v>155</v>
      </c>
      <c r="C584" s="106" t="s">
        <v>455</v>
      </c>
      <c r="D584" s="408" t="s">
        <v>3</v>
      </c>
      <c r="E584" s="14" t="s">
        <v>2563</v>
      </c>
      <c r="F584" s="422">
        <v>13034</v>
      </c>
      <c r="G584" s="245">
        <v>12</v>
      </c>
      <c r="H584" s="245" t="e">
        <v>#DIV/0!</v>
      </c>
      <c r="I584" s="179" t="s">
        <v>2190</v>
      </c>
      <c r="J584" s="179" t="s">
        <v>2577</v>
      </c>
      <c r="K584" s="158">
        <v>584</v>
      </c>
      <c r="L584" s="1" t="b">
        <f t="shared" si="223"/>
        <v>1</v>
      </c>
      <c r="M584" s="1" t="b">
        <f t="shared" si="224"/>
        <v>1</v>
      </c>
      <c r="N584" s="1" t="b">
        <f t="shared" si="225"/>
        <v>1</v>
      </c>
      <c r="O584" s="1" t="b">
        <f t="shared" si="226"/>
        <v>1</v>
      </c>
      <c r="P584" s="1" t="b">
        <f t="shared" si="227"/>
        <v>1</v>
      </c>
      <c r="Q584" s="1" t="b">
        <f t="shared" si="228"/>
        <v>1</v>
      </c>
      <c r="R584" s="1" t="b">
        <f t="shared" si="229"/>
        <v>1</v>
      </c>
      <c r="S584" s="1" t="e">
        <f t="shared" si="230"/>
        <v>#DIV/0!</v>
      </c>
      <c r="T584" s="1" t="b">
        <f t="shared" si="231"/>
        <v>1</v>
      </c>
      <c r="U584" s="1" t="b">
        <f t="shared" si="232"/>
        <v>1</v>
      </c>
      <c r="W584" s="316" t="s">
        <v>454</v>
      </c>
      <c r="X584" s="106" t="s">
        <v>155</v>
      </c>
      <c r="Y584" s="106" t="s">
        <v>455</v>
      </c>
      <c r="Z584" s="408" t="s">
        <v>3</v>
      </c>
      <c r="AA584" s="14" t="s">
        <v>2563</v>
      </c>
      <c r="AB584" s="422">
        <v>13034</v>
      </c>
      <c r="AC584" s="245">
        <v>12</v>
      </c>
      <c r="AD584" s="245" t="e">
        <v>#DIV/0!</v>
      </c>
      <c r="AE584" s="179" t="s">
        <v>2190</v>
      </c>
      <c r="AF584" s="179" t="s">
        <v>2577</v>
      </c>
      <c r="AH584" s="159" t="b">
        <f t="shared" si="213"/>
        <v>1</v>
      </c>
      <c r="AI584" s="1" t="b">
        <f t="shared" si="214"/>
        <v>1</v>
      </c>
      <c r="AJ584" s="1" t="b">
        <f t="shared" si="215"/>
        <v>1</v>
      </c>
      <c r="AK584" s="1" t="b">
        <f t="shared" si="216"/>
        <v>1</v>
      </c>
      <c r="AL584" s="1" t="b">
        <f t="shared" si="217"/>
        <v>1</v>
      </c>
      <c r="AM584" s="1" t="b">
        <f t="shared" si="218"/>
        <v>1</v>
      </c>
      <c r="AN584" s="1" t="b">
        <f t="shared" si="219"/>
        <v>1</v>
      </c>
      <c r="AO584" s="1" t="e">
        <f t="shared" si="220"/>
        <v>#DIV/0!</v>
      </c>
      <c r="AP584" s="1" t="b">
        <f t="shared" si="221"/>
        <v>1</v>
      </c>
      <c r="AQ584" s="1" t="b">
        <f t="shared" si="222"/>
        <v>1</v>
      </c>
      <c r="AS584" s="316" t="s">
        <v>454</v>
      </c>
      <c r="AT584" s="106" t="s">
        <v>155</v>
      </c>
      <c r="AU584" s="106" t="s">
        <v>455</v>
      </c>
      <c r="AV584" s="408" t="s">
        <v>3</v>
      </c>
      <c r="AW584" s="14" t="s">
        <v>2563</v>
      </c>
      <c r="AX584" s="422">
        <v>13034</v>
      </c>
      <c r="AY584" s="245">
        <v>12</v>
      </c>
      <c r="AZ584" s="245" t="e">
        <v>#DIV/0!</v>
      </c>
      <c r="BA584" s="179" t="s">
        <v>2190</v>
      </c>
      <c r="BB584" s="179" t="s">
        <v>2577</v>
      </c>
    </row>
    <row r="585" spans="1:54" ht="15">
      <c r="A585" s="452" t="s">
        <v>2350</v>
      </c>
      <c r="B585" s="1" t="s">
        <v>155</v>
      </c>
      <c r="C585" s="1" t="s">
        <v>56</v>
      </c>
      <c r="D585" s="409" t="s">
        <v>10</v>
      </c>
      <c r="E585" s="351" t="s">
        <v>2563</v>
      </c>
      <c r="F585" s="422">
        <v>14577</v>
      </c>
      <c r="G585" s="245">
        <v>12</v>
      </c>
      <c r="H585" s="245" t="s">
        <v>1859</v>
      </c>
      <c r="I585" s="179" t="s">
        <v>2334</v>
      </c>
      <c r="J585" s="179" t="s">
        <v>2577</v>
      </c>
      <c r="K585" s="158">
        <v>585</v>
      </c>
      <c r="L585" s="1" t="b">
        <f t="shared" si="223"/>
        <v>1</v>
      </c>
      <c r="M585" s="1" t="b">
        <f t="shared" si="224"/>
        <v>1</v>
      </c>
      <c r="N585" s="1" t="b">
        <f t="shared" si="225"/>
        <v>1</v>
      </c>
      <c r="O585" s="1" t="b">
        <f t="shared" si="226"/>
        <v>1</v>
      </c>
      <c r="P585" s="1" t="b">
        <f t="shared" si="227"/>
        <v>1</v>
      </c>
      <c r="Q585" s="1" t="b">
        <f t="shared" si="228"/>
        <v>1</v>
      </c>
      <c r="R585" s="1" t="b">
        <f t="shared" si="229"/>
        <v>1</v>
      </c>
      <c r="S585" s="1" t="b">
        <f t="shared" si="230"/>
        <v>1</v>
      </c>
      <c r="T585" s="1" t="b">
        <f t="shared" si="231"/>
        <v>1</v>
      </c>
      <c r="U585" s="1" t="b">
        <f t="shared" si="232"/>
        <v>1</v>
      </c>
      <c r="W585" s="452" t="s">
        <v>2350</v>
      </c>
      <c r="X585" s="1" t="s">
        <v>155</v>
      </c>
      <c r="Y585" s="1" t="s">
        <v>56</v>
      </c>
      <c r="Z585" s="409" t="s">
        <v>10</v>
      </c>
      <c r="AA585" s="351" t="s">
        <v>2563</v>
      </c>
      <c r="AB585" s="422">
        <v>14577</v>
      </c>
      <c r="AC585" s="245">
        <v>12</v>
      </c>
      <c r="AD585" s="245" t="s">
        <v>1859</v>
      </c>
      <c r="AE585" s="179" t="s">
        <v>2334</v>
      </c>
      <c r="AF585" s="179" t="s">
        <v>2577</v>
      </c>
      <c r="AH585" s="159" t="b">
        <f t="shared" ref="AH585:AH648" si="233">W585=AS585</f>
        <v>1</v>
      </c>
      <c r="AI585" s="1" t="b">
        <f t="shared" ref="AI585:AI648" si="234">X585=AT585</f>
        <v>1</v>
      </c>
      <c r="AJ585" s="1" t="b">
        <f t="shared" ref="AJ585:AJ648" si="235">Y585=AU585</f>
        <v>1</v>
      </c>
      <c r="AK585" s="1" t="b">
        <f t="shared" ref="AK585:AK648" si="236">Z585=AV585</f>
        <v>1</v>
      </c>
      <c r="AL585" s="1" t="b">
        <f t="shared" ref="AL585:AL648" si="237">AA585=AW585</f>
        <v>1</v>
      </c>
      <c r="AM585" s="1" t="b">
        <f t="shared" ref="AM585:AM648" si="238">AB585=AX585</f>
        <v>1</v>
      </c>
      <c r="AN585" s="1" t="b">
        <f t="shared" ref="AN585:AN648" si="239">AC585=AY585</f>
        <v>1</v>
      </c>
      <c r="AO585" s="1" t="b">
        <f t="shared" ref="AO585:AO648" si="240">AD585=AZ585</f>
        <v>1</v>
      </c>
      <c r="AP585" s="1" t="b">
        <f t="shared" ref="AP585:AP648" si="241">AE585=BA585</f>
        <v>1</v>
      </c>
      <c r="AQ585" s="1" t="b">
        <f t="shared" ref="AQ585:AQ648" si="242">AF585=BB585</f>
        <v>1</v>
      </c>
      <c r="AS585" s="452" t="s">
        <v>2350</v>
      </c>
      <c r="AT585" s="1" t="s">
        <v>155</v>
      </c>
      <c r="AU585" s="1" t="s">
        <v>56</v>
      </c>
      <c r="AV585" s="409" t="s">
        <v>10</v>
      </c>
      <c r="AW585" s="351" t="s">
        <v>2563</v>
      </c>
      <c r="AX585" s="422">
        <v>14577</v>
      </c>
      <c r="AY585" s="245">
        <v>12</v>
      </c>
      <c r="AZ585" s="245" t="s">
        <v>1859</v>
      </c>
      <c r="BA585" s="179" t="s">
        <v>2334</v>
      </c>
      <c r="BB585" s="179" t="s">
        <v>2577</v>
      </c>
    </row>
    <row r="586" spans="1:54" ht="15.75">
      <c r="A586" s="316" t="s">
        <v>692</v>
      </c>
      <c r="B586" s="106" t="s">
        <v>158</v>
      </c>
      <c r="C586" s="179" t="s">
        <v>207</v>
      </c>
      <c r="D586" s="409" t="s">
        <v>3</v>
      </c>
      <c r="E586" s="344" t="s">
        <v>2488</v>
      </c>
      <c r="F586" s="422">
        <v>14412</v>
      </c>
      <c r="G586" s="245">
        <v>12</v>
      </c>
      <c r="H586" s="245" t="e">
        <v>#DIV/0!</v>
      </c>
      <c r="I586" s="179" t="s">
        <v>1875</v>
      </c>
      <c r="J586" s="179" t="s">
        <v>2577</v>
      </c>
      <c r="K586" s="158">
        <v>586</v>
      </c>
      <c r="L586" s="1" t="b">
        <f t="shared" si="223"/>
        <v>1</v>
      </c>
      <c r="M586" s="1" t="b">
        <f t="shared" si="224"/>
        <v>1</v>
      </c>
      <c r="N586" s="1" t="b">
        <f t="shared" si="225"/>
        <v>1</v>
      </c>
      <c r="O586" s="1" t="b">
        <f t="shared" si="226"/>
        <v>1</v>
      </c>
      <c r="P586" s="1" t="b">
        <f t="shared" si="227"/>
        <v>1</v>
      </c>
      <c r="Q586" s="1" t="b">
        <f t="shared" si="228"/>
        <v>1</v>
      </c>
      <c r="R586" s="1" t="b">
        <f t="shared" si="229"/>
        <v>1</v>
      </c>
      <c r="S586" s="1" t="e">
        <f t="shared" si="230"/>
        <v>#DIV/0!</v>
      </c>
      <c r="T586" s="1" t="b">
        <f t="shared" si="231"/>
        <v>1</v>
      </c>
      <c r="U586" s="1" t="b">
        <f t="shared" si="232"/>
        <v>1</v>
      </c>
      <c r="W586" s="316" t="s">
        <v>692</v>
      </c>
      <c r="X586" s="106" t="s">
        <v>158</v>
      </c>
      <c r="Y586" s="179" t="s">
        <v>207</v>
      </c>
      <c r="Z586" s="409" t="s">
        <v>3</v>
      </c>
      <c r="AA586" s="344" t="s">
        <v>2488</v>
      </c>
      <c r="AB586" s="422">
        <v>14412</v>
      </c>
      <c r="AC586" s="245">
        <v>12</v>
      </c>
      <c r="AD586" s="245" t="e">
        <v>#DIV/0!</v>
      </c>
      <c r="AE586" s="179" t="s">
        <v>1875</v>
      </c>
      <c r="AF586" s="179" t="s">
        <v>2577</v>
      </c>
      <c r="AH586" s="159" t="b">
        <f t="shared" si="233"/>
        <v>1</v>
      </c>
      <c r="AI586" s="1" t="b">
        <f t="shared" si="234"/>
        <v>1</v>
      </c>
      <c r="AJ586" s="1" t="b">
        <f t="shared" si="235"/>
        <v>1</v>
      </c>
      <c r="AK586" s="1" t="b">
        <f t="shared" si="236"/>
        <v>1</v>
      </c>
      <c r="AL586" s="1" t="b">
        <f t="shared" si="237"/>
        <v>1</v>
      </c>
      <c r="AM586" s="1" t="b">
        <f t="shared" si="238"/>
        <v>1</v>
      </c>
      <c r="AN586" s="1" t="b">
        <f t="shared" si="239"/>
        <v>1</v>
      </c>
      <c r="AO586" s="1" t="e">
        <f t="shared" si="240"/>
        <v>#DIV/0!</v>
      </c>
      <c r="AP586" s="1" t="b">
        <f t="shared" si="241"/>
        <v>1</v>
      </c>
      <c r="AQ586" s="1" t="b">
        <f t="shared" si="242"/>
        <v>1</v>
      </c>
      <c r="AS586" s="316" t="s">
        <v>692</v>
      </c>
      <c r="AT586" s="106" t="s">
        <v>158</v>
      </c>
      <c r="AU586" s="179" t="s">
        <v>207</v>
      </c>
      <c r="AV586" s="409" t="s">
        <v>3</v>
      </c>
      <c r="AW586" s="344" t="s">
        <v>2488</v>
      </c>
      <c r="AX586" s="422">
        <v>14412</v>
      </c>
      <c r="AY586" s="245">
        <v>12</v>
      </c>
      <c r="AZ586" s="245" t="e">
        <v>#DIV/0!</v>
      </c>
      <c r="BA586" s="179" t="s">
        <v>1875</v>
      </c>
      <c r="BB586" s="179" t="s">
        <v>2577</v>
      </c>
    </row>
    <row r="587" spans="1:54" ht="15">
      <c r="A587" s="342" t="s">
        <v>693</v>
      </c>
      <c r="B587" s="111" t="s">
        <v>158</v>
      </c>
      <c r="C587" s="111" t="s">
        <v>650</v>
      </c>
      <c r="D587" s="426" t="s">
        <v>10</v>
      </c>
      <c r="E587" s="252" t="s">
        <v>2570</v>
      </c>
      <c r="F587" s="422">
        <v>18028</v>
      </c>
      <c r="G587" s="245">
        <v>12</v>
      </c>
      <c r="H587" s="245" t="e">
        <v>#DIV/0!</v>
      </c>
      <c r="I587" s="179" t="s">
        <v>1865</v>
      </c>
      <c r="J587" s="179" t="s">
        <v>2525</v>
      </c>
      <c r="K587" s="158">
        <v>587</v>
      </c>
      <c r="L587" s="1" t="b">
        <f t="shared" si="223"/>
        <v>1</v>
      </c>
      <c r="M587" s="1" t="b">
        <f t="shared" si="224"/>
        <v>1</v>
      </c>
      <c r="N587" s="1" t="b">
        <f t="shared" si="225"/>
        <v>1</v>
      </c>
      <c r="O587" s="1" t="b">
        <f t="shared" si="226"/>
        <v>1</v>
      </c>
      <c r="P587" s="1" t="b">
        <f t="shared" si="227"/>
        <v>1</v>
      </c>
      <c r="Q587" s="1" t="b">
        <f t="shared" si="228"/>
        <v>1</v>
      </c>
      <c r="R587" s="1" t="b">
        <f t="shared" si="229"/>
        <v>1</v>
      </c>
      <c r="S587" s="1" t="e">
        <f t="shared" si="230"/>
        <v>#DIV/0!</v>
      </c>
      <c r="T587" s="1" t="b">
        <f t="shared" si="231"/>
        <v>1</v>
      </c>
      <c r="U587" s="1" t="b">
        <f t="shared" si="232"/>
        <v>1</v>
      </c>
      <c r="W587" s="342" t="s">
        <v>693</v>
      </c>
      <c r="X587" s="111" t="s">
        <v>158</v>
      </c>
      <c r="Y587" s="111" t="s">
        <v>650</v>
      </c>
      <c r="Z587" s="426" t="s">
        <v>10</v>
      </c>
      <c r="AA587" s="252" t="s">
        <v>2570</v>
      </c>
      <c r="AB587" s="422">
        <v>18028</v>
      </c>
      <c r="AC587" s="245">
        <v>12</v>
      </c>
      <c r="AD587" s="245" t="e">
        <v>#DIV/0!</v>
      </c>
      <c r="AE587" s="179" t="s">
        <v>1865</v>
      </c>
      <c r="AF587" s="179" t="s">
        <v>2525</v>
      </c>
      <c r="AH587" s="159" t="b">
        <f t="shared" si="233"/>
        <v>1</v>
      </c>
      <c r="AI587" s="1" t="b">
        <f t="shared" si="234"/>
        <v>1</v>
      </c>
      <c r="AJ587" s="1" t="b">
        <f t="shared" si="235"/>
        <v>1</v>
      </c>
      <c r="AK587" s="1" t="b">
        <f t="shared" si="236"/>
        <v>1</v>
      </c>
      <c r="AL587" s="1" t="b">
        <f t="shared" si="237"/>
        <v>1</v>
      </c>
      <c r="AM587" s="1" t="b">
        <f t="shared" si="238"/>
        <v>1</v>
      </c>
      <c r="AN587" s="1" t="b">
        <f t="shared" si="239"/>
        <v>1</v>
      </c>
      <c r="AO587" s="1" t="e">
        <f t="shared" si="240"/>
        <v>#DIV/0!</v>
      </c>
      <c r="AP587" s="1" t="b">
        <f t="shared" si="241"/>
        <v>1</v>
      </c>
      <c r="AQ587" s="1" t="b">
        <f t="shared" si="242"/>
        <v>1</v>
      </c>
      <c r="AS587" s="342" t="s">
        <v>693</v>
      </c>
      <c r="AT587" s="111" t="s">
        <v>158</v>
      </c>
      <c r="AU587" s="111" t="s">
        <v>650</v>
      </c>
      <c r="AV587" s="426" t="s">
        <v>10</v>
      </c>
      <c r="AW587" s="252" t="s">
        <v>2570</v>
      </c>
      <c r="AX587" s="422">
        <v>18028</v>
      </c>
      <c r="AY587" s="245">
        <v>12</v>
      </c>
      <c r="AZ587" s="245" t="e">
        <v>#DIV/0!</v>
      </c>
      <c r="BA587" s="179" t="s">
        <v>1865</v>
      </c>
      <c r="BB587" s="179" t="s">
        <v>2525</v>
      </c>
    </row>
    <row r="588" spans="1:54" ht="15">
      <c r="A588" s="159" t="s">
        <v>2351</v>
      </c>
      <c r="B588" s="1" t="s">
        <v>2352</v>
      </c>
      <c r="C588" s="1" t="s">
        <v>313</v>
      </c>
      <c r="D588" s="424" t="s">
        <v>10</v>
      </c>
      <c r="E588" s="179" t="s">
        <v>2488</v>
      </c>
      <c r="F588" s="422">
        <v>10666</v>
      </c>
      <c r="G588" s="245">
        <v>12</v>
      </c>
      <c r="H588" s="245" t="s">
        <v>1859</v>
      </c>
      <c r="I588" s="179" t="s">
        <v>2353</v>
      </c>
      <c r="J588" s="179" t="s">
        <v>2577</v>
      </c>
      <c r="K588" s="158">
        <v>588</v>
      </c>
      <c r="L588" s="1" t="b">
        <f t="shared" si="223"/>
        <v>1</v>
      </c>
      <c r="M588" s="1" t="b">
        <f t="shared" si="224"/>
        <v>1</v>
      </c>
      <c r="N588" s="1" t="b">
        <f t="shared" si="225"/>
        <v>1</v>
      </c>
      <c r="O588" s="1" t="b">
        <f t="shared" si="226"/>
        <v>1</v>
      </c>
      <c r="P588" s="1" t="b">
        <f t="shared" si="227"/>
        <v>1</v>
      </c>
      <c r="Q588" s="1" t="b">
        <f t="shared" si="228"/>
        <v>1</v>
      </c>
      <c r="R588" s="1" t="b">
        <f t="shared" si="229"/>
        <v>1</v>
      </c>
      <c r="S588" s="1" t="b">
        <f t="shared" si="230"/>
        <v>1</v>
      </c>
      <c r="T588" s="1" t="b">
        <f t="shared" si="231"/>
        <v>1</v>
      </c>
      <c r="U588" s="1" t="b">
        <f t="shared" si="232"/>
        <v>1</v>
      </c>
      <c r="W588" s="159" t="s">
        <v>2351</v>
      </c>
      <c r="X588" s="1" t="s">
        <v>2352</v>
      </c>
      <c r="Y588" s="1" t="s">
        <v>313</v>
      </c>
      <c r="Z588" s="424" t="s">
        <v>10</v>
      </c>
      <c r="AA588" s="179" t="s">
        <v>2488</v>
      </c>
      <c r="AB588" s="422">
        <v>10666</v>
      </c>
      <c r="AC588" s="245">
        <v>12</v>
      </c>
      <c r="AD588" s="245" t="s">
        <v>1859</v>
      </c>
      <c r="AE588" s="179" t="s">
        <v>2353</v>
      </c>
      <c r="AF588" s="179" t="s">
        <v>2577</v>
      </c>
      <c r="AH588" s="159" t="b">
        <f t="shared" si="233"/>
        <v>1</v>
      </c>
      <c r="AI588" s="1" t="b">
        <f t="shared" si="234"/>
        <v>1</v>
      </c>
      <c r="AJ588" s="1" t="b">
        <f t="shared" si="235"/>
        <v>1</v>
      </c>
      <c r="AK588" s="1" t="b">
        <f t="shared" si="236"/>
        <v>1</v>
      </c>
      <c r="AL588" s="1" t="b">
        <f t="shared" si="237"/>
        <v>1</v>
      </c>
      <c r="AM588" s="1" t="b">
        <f t="shared" si="238"/>
        <v>1</v>
      </c>
      <c r="AN588" s="1" t="b">
        <f t="shared" si="239"/>
        <v>1</v>
      </c>
      <c r="AO588" s="1" t="b">
        <f t="shared" si="240"/>
        <v>1</v>
      </c>
      <c r="AP588" s="1" t="b">
        <f t="shared" si="241"/>
        <v>1</v>
      </c>
      <c r="AQ588" s="1" t="b">
        <f t="shared" si="242"/>
        <v>1</v>
      </c>
      <c r="AS588" s="159" t="s">
        <v>2351</v>
      </c>
      <c r="AT588" s="1" t="s">
        <v>2352</v>
      </c>
      <c r="AU588" s="1" t="s">
        <v>313</v>
      </c>
      <c r="AV588" s="424" t="s">
        <v>10</v>
      </c>
      <c r="AW588" s="179" t="s">
        <v>2488</v>
      </c>
      <c r="AX588" s="422">
        <v>10666</v>
      </c>
      <c r="AY588" s="245">
        <v>12</v>
      </c>
      <c r="AZ588" s="245" t="s">
        <v>1859</v>
      </c>
      <c r="BA588" s="179" t="s">
        <v>2353</v>
      </c>
      <c r="BB588" s="179" t="s">
        <v>2577</v>
      </c>
    </row>
    <row r="589" spans="1:54" ht="15">
      <c r="A589" s="156" t="s">
        <v>1370</v>
      </c>
      <c r="B589" s="179" t="s">
        <v>1371</v>
      </c>
      <c r="C589" s="179" t="s">
        <v>1372</v>
      </c>
      <c r="D589" s="424" t="s">
        <v>10</v>
      </c>
      <c r="E589" s="179" t="s">
        <v>2570</v>
      </c>
      <c r="F589" s="422">
        <v>12383</v>
      </c>
      <c r="G589" s="245">
        <v>12</v>
      </c>
      <c r="H589" s="245" t="e">
        <v>#DIV/0!</v>
      </c>
      <c r="I589" s="179"/>
      <c r="J589" s="179" t="s">
        <v>2577</v>
      </c>
      <c r="K589" s="158">
        <v>589</v>
      </c>
      <c r="L589" s="1" t="b">
        <f t="shared" si="223"/>
        <v>1</v>
      </c>
      <c r="M589" s="1" t="b">
        <f t="shared" si="224"/>
        <v>1</v>
      </c>
      <c r="N589" s="1" t="b">
        <f t="shared" si="225"/>
        <v>1</v>
      </c>
      <c r="O589" s="1" t="b">
        <f t="shared" si="226"/>
        <v>1</v>
      </c>
      <c r="P589" s="1" t="b">
        <f t="shared" si="227"/>
        <v>1</v>
      </c>
      <c r="Q589" s="1" t="b">
        <f t="shared" si="228"/>
        <v>1</v>
      </c>
      <c r="R589" s="1" t="b">
        <f t="shared" si="229"/>
        <v>1</v>
      </c>
      <c r="S589" s="1" t="e">
        <f t="shared" si="230"/>
        <v>#DIV/0!</v>
      </c>
      <c r="T589" s="1" t="b">
        <f t="shared" si="231"/>
        <v>1</v>
      </c>
      <c r="U589" s="1" t="b">
        <f t="shared" si="232"/>
        <v>1</v>
      </c>
      <c r="W589" s="156" t="s">
        <v>1370</v>
      </c>
      <c r="X589" s="179" t="s">
        <v>1371</v>
      </c>
      <c r="Y589" s="179" t="s">
        <v>1372</v>
      </c>
      <c r="Z589" s="424" t="s">
        <v>10</v>
      </c>
      <c r="AA589" s="179" t="s">
        <v>2570</v>
      </c>
      <c r="AB589" s="422">
        <v>12383</v>
      </c>
      <c r="AC589" s="245">
        <v>12</v>
      </c>
      <c r="AD589" s="245" t="e">
        <v>#DIV/0!</v>
      </c>
      <c r="AE589" s="179"/>
      <c r="AF589" s="179" t="s">
        <v>2577</v>
      </c>
      <c r="AH589" s="159" t="b">
        <f t="shared" si="233"/>
        <v>1</v>
      </c>
      <c r="AI589" s="1" t="b">
        <f t="shared" si="234"/>
        <v>1</v>
      </c>
      <c r="AJ589" s="1" t="b">
        <f t="shared" si="235"/>
        <v>1</v>
      </c>
      <c r="AK589" s="1" t="b">
        <f t="shared" si="236"/>
        <v>1</v>
      </c>
      <c r="AL589" s="1" t="b">
        <f t="shared" si="237"/>
        <v>1</v>
      </c>
      <c r="AM589" s="1" t="b">
        <f t="shared" si="238"/>
        <v>1</v>
      </c>
      <c r="AN589" s="1" t="b">
        <f t="shared" si="239"/>
        <v>1</v>
      </c>
      <c r="AO589" s="1" t="e">
        <f t="shared" si="240"/>
        <v>#DIV/0!</v>
      </c>
      <c r="AP589" s="1" t="b">
        <f t="shared" si="241"/>
        <v>1</v>
      </c>
      <c r="AQ589" s="1" t="b">
        <f t="shared" si="242"/>
        <v>1</v>
      </c>
      <c r="AS589" s="156" t="s">
        <v>1370</v>
      </c>
      <c r="AT589" s="179" t="s">
        <v>1371</v>
      </c>
      <c r="AU589" s="179" t="s">
        <v>1372</v>
      </c>
      <c r="AV589" s="424" t="s">
        <v>10</v>
      </c>
      <c r="AW589" s="179" t="s">
        <v>2570</v>
      </c>
      <c r="AX589" s="422">
        <v>12383</v>
      </c>
      <c r="AY589" s="245">
        <v>12</v>
      </c>
      <c r="AZ589" s="245" t="e">
        <v>#DIV/0!</v>
      </c>
      <c r="BA589" s="179"/>
      <c r="BB589" s="179" t="s">
        <v>2577</v>
      </c>
    </row>
    <row r="590" spans="1:54" ht="15.75">
      <c r="A590" s="316" t="s">
        <v>1373</v>
      </c>
      <c r="B590" s="106" t="s">
        <v>55</v>
      </c>
      <c r="C590" s="106" t="s">
        <v>1374</v>
      </c>
      <c r="D590" s="408" t="s">
        <v>3</v>
      </c>
      <c r="E590" s="344" t="s">
        <v>2567</v>
      </c>
      <c r="F590" s="422">
        <v>12947</v>
      </c>
      <c r="G590" s="245">
        <v>12</v>
      </c>
      <c r="H590" s="245" t="e">
        <v>#DIV/0!</v>
      </c>
      <c r="I590" s="179"/>
      <c r="J590" s="179" t="s">
        <v>2577</v>
      </c>
      <c r="K590" s="158">
        <v>590</v>
      </c>
      <c r="L590" s="1" t="b">
        <f t="shared" si="223"/>
        <v>1</v>
      </c>
      <c r="M590" s="1" t="b">
        <f t="shared" si="224"/>
        <v>1</v>
      </c>
      <c r="N590" s="1" t="b">
        <f t="shared" si="225"/>
        <v>1</v>
      </c>
      <c r="O590" s="1" t="b">
        <f t="shared" si="226"/>
        <v>1</v>
      </c>
      <c r="P590" s="1" t="b">
        <f t="shared" si="227"/>
        <v>1</v>
      </c>
      <c r="Q590" s="1" t="b">
        <f t="shared" si="228"/>
        <v>1</v>
      </c>
      <c r="R590" s="1" t="b">
        <f t="shared" si="229"/>
        <v>1</v>
      </c>
      <c r="S590" s="1" t="e">
        <f t="shared" si="230"/>
        <v>#DIV/0!</v>
      </c>
      <c r="T590" s="1" t="b">
        <f t="shared" si="231"/>
        <v>1</v>
      </c>
      <c r="U590" s="1" t="b">
        <f t="shared" si="232"/>
        <v>1</v>
      </c>
      <c r="W590" s="316" t="s">
        <v>1373</v>
      </c>
      <c r="X590" s="106" t="s">
        <v>55</v>
      </c>
      <c r="Y590" s="106" t="s">
        <v>1374</v>
      </c>
      <c r="Z590" s="408" t="s">
        <v>3</v>
      </c>
      <c r="AA590" s="344" t="s">
        <v>2567</v>
      </c>
      <c r="AB590" s="422">
        <v>12947</v>
      </c>
      <c r="AC590" s="245">
        <v>12</v>
      </c>
      <c r="AD590" s="245" t="e">
        <v>#DIV/0!</v>
      </c>
      <c r="AE590" s="179"/>
      <c r="AF590" s="179" t="s">
        <v>2577</v>
      </c>
      <c r="AH590" s="159" t="b">
        <f t="shared" si="233"/>
        <v>1</v>
      </c>
      <c r="AI590" s="1" t="b">
        <f t="shared" si="234"/>
        <v>1</v>
      </c>
      <c r="AJ590" s="1" t="b">
        <f t="shared" si="235"/>
        <v>1</v>
      </c>
      <c r="AK590" s="1" t="b">
        <f t="shared" si="236"/>
        <v>1</v>
      </c>
      <c r="AL590" s="1" t="b">
        <f t="shared" si="237"/>
        <v>1</v>
      </c>
      <c r="AM590" s="1" t="b">
        <f t="shared" si="238"/>
        <v>1</v>
      </c>
      <c r="AN590" s="1" t="b">
        <f t="shared" si="239"/>
        <v>1</v>
      </c>
      <c r="AO590" s="1" t="e">
        <f t="shared" si="240"/>
        <v>#DIV/0!</v>
      </c>
      <c r="AP590" s="1" t="b">
        <f t="shared" si="241"/>
        <v>1</v>
      </c>
      <c r="AQ590" s="1" t="b">
        <f t="shared" si="242"/>
        <v>1</v>
      </c>
      <c r="AS590" s="316" t="s">
        <v>1373</v>
      </c>
      <c r="AT590" s="106" t="s">
        <v>55</v>
      </c>
      <c r="AU590" s="106" t="s">
        <v>1374</v>
      </c>
      <c r="AV590" s="408" t="s">
        <v>3</v>
      </c>
      <c r="AW590" s="344" t="s">
        <v>2567</v>
      </c>
      <c r="AX590" s="422">
        <v>12947</v>
      </c>
      <c r="AY590" s="245">
        <v>12</v>
      </c>
      <c r="AZ590" s="245" t="e">
        <v>#DIV/0!</v>
      </c>
      <c r="BA590" s="179"/>
      <c r="BB590" s="179" t="s">
        <v>2577</v>
      </c>
    </row>
    <row r="591" spans="1:54" ht="15">
      <c r="A591" s="449" t="s">
        <v>54</v>
      </c>
      <c r="B591" s="182" t="s">
        <v>55</v>
      </c>
      <c r="C591" s="182" t="s">
        <v>56</v>
      </c>
      <c r="D591" s="408" t="s">
        <v>10</v>
      </c>
      <c r="E591" s="14" t="s">
        <v>2567</v>
      </c>
      <c r="F591" s="422">
        <v>12136</v>
      </c>
      <c r="G591" s="245">
        <v>12</v>
      </c>
      <c r="H591" s="245" t="e">
        <v>#DIV/0!</v>
      </c>
      <c r="I591" s="179" t="s">
        <v>11</v>
      </c>
      <c r="J591" s="179" t="s">
        <v>2577</v>
      </c>
      <c r="K591" s="158">
        <v>591</v>
      </c>
      <c r="L591" s="1" t="b">
        <f t="shared" si="223"/>
        <v>1</v>
      </c>
      <c r="M591" s="1" t="b">
        <f t="shared" si="224"/>
        <v>1</v>
      </c>
      <c r="N591" s="1" t="b">
        <f t="shared" si="225"/>
        <v>1</v>
      </c>
      <c r="O591" s="1" t="b">
        <f t="shared" si="226"/>
        <v>1</v>
      </c>
      <c r="P591" s="1" t="b">
        <f t="shared" si="227"/>
        <v>1</v>
      </c>
      <c r="Q591" s="1" t="b">
        <f t="shared" si="228"/>
        <v>1</v>
      </c>
      <c r="R591" s="1" t="b">
        <f t="shared" si="229"/>
        <v>1</v>
      </c>
      <c r="S591" s="1" t="e">
        <f t="shared" si="230"/>
        <v>#DIV/0!</v>
      </c>
      <c r="T591" s="1" t="b">
        <f t="shared" si="231"/>
        <v>1</v>
      </c>
      <c r="U591" s="1" t="b">
        <f t="shared" si="232"/>
        <v>1</v>
      </c>
      <c r="W591" s="449" t="s">
        <v>54</v>
      </c>
      <c r="X591" s="182" t="s">
        <v>55</v>
      </c>
      <c r="Y591" s="182" t="s">
        <v>56</v>
      </c>
      <c r="Z591" s="408" t="s">
        <v>10</v>
      </c>
      <c r="AA591" s="14" t="s">
        <v>2567</v>
      </c>
      <c r="AB591" s="422">
        <v>12136</v>
      </c>
      <c r="AC591" s="245">
        <v>12</v>
      </c>
      <c r="AD591" s="245" t="e">
        <v>#DIV/0!</v>
      </c>
      <c r="AE591" s="179" t="s">
        <v>11</v>
      </c>
      <c r="AF591" s="179" t="s">
        <v>2577</v>
      </c>
      <c r="AH591" s="159" t="b">
        <f t="shared" si="233"/>
        <v>1</v>
      </c>
      <c r="AI591" s="1" t="b">
        <f t="shared" si="234"/>
        <v>1</v>
      </c>
      <c r="AJ591" s="1" t="b">
        <f t="shared" si="235"/>
        <v>1</v>
      </c>
      <c r="AK591" s="1" t="b">
        <f t="shared" si="236"/>
        <v>1</v>
      </c>
      <c r="AL591" s="1" t="b">
        <f t="shared" si="237"/>
        <v>1</v>
      </c>
      <c r="AM591" s="1" t="b">
        <f t="shared" si="238"/>
        <v>1</v>
      </c>
      <c r="AN591" s="1" t="b">
        <f t="shared" si="239"/>
        <v>1</v>
      </c>
      <c r="AO591" s="1" t="e">
        <f t="shared" si="240"/>
        <v>#DIV/0!</v>
      </c>
      <c r="AP591" s="1" t="b">
        <f t="shared" si="241"/>
        <v>1</v>
      </c>
      <c r="AQ591" s="1" t="b">
        <f t="shared" si="242"/>
        <v>1</v>
      </c>
      <c r="AS591" s="449" t="s">
        <v>54</v>
      </c>
      <c r="AT591" s="182" t="s">
        <v>55</v>
      </c>
      <c r="AU591" s="182" t="s">
        <v>56</v>
      </c>
      <c r="AV591" s="408" t="s">
        <v>10</v>
      </c>
      <c r="AW591" s="14" t="s">
        <v>2567</v>
      </c>
      <c r="AX591" s="422">
        <v>12136</v>
      </c>
      <c r="AY591" s="245">
        <v>12</v>
      </c>
      <c r="AZ591" s="245" t="e">
        <v>#DIV/0!</v>
      </c>
      <c r="BA591" s="179" t="s">
        <v>11</v>
      </c>
      <c r="BB591" s="179" t="s">
        <v>2577</v>
      </c>
    </row>
    <row r="592" spans="1:54" ht="15.75">
      <c r="A592" s="316" t="s">
        <v>1375</v>
      </c>
      <c r="B592" s="106" t="s">
        <v>1376</v>
      </c>
      <c r="C592" s="106" t="s">
        <v>1377</v>
      </c>
      <c r="D592" s="408" t="s">
        <v>3</v>
      </c>
      <c r="E592" s="344" t="s">
        <v>2566</v>
      </c>
      <c r="F592" s="422"/>
      <c r="G592" s="245">
        <v>12</v>
      </c>
      <c r="H592" s="245" t="e">
        <v>#DIV/0!</v>
      </c>
      <c r="I592" s="179"/>
      <c r="J592" s="179" t="s">
        <v>2577</v>
      </c>
      <c r="K592" s="158">
        <v>592</v>
      </c>
      <c r="L592" s="1" t="b">
        <f t="shared" si="223"/>
        <v>1</v>
      </c>
      <c r="M592" s="1" t="b">
        <f t="shared" si="224"/>
        <v>1</v>
      </c>
      <c r="N592" s="1" t="b">
        <f t="shared" si="225"/>
        <v>1</v>
      </c>
      <c r="O592" s="1" t="b">
        <f t="shared" si="226"/>
        <v>1</v>
      </c>
      <c r="P592" s="1" t="b">
        <f t="shared" si="227"/>
        <v>1</v>
      </c>
      <c r="Q592" s="1" t="b">
        <f t="shared" si="228"/>
        <v>1</v>
      </c>
      <c r="R592" s="1" t="b">
        <f t="shared" si="229"/>
        <v>1</v>
      </c>
      <c r="S592" s="1" t="e">
        <f t="shared" si="230"/>
        <v>#DIV/0!</v>
      </c>
      <c r="T592" s="1" t="b">
        <f t="shared" si="231"/>
        <v>1</v>
      </c>
      <c r="U592" s="1" t="b">
        <f t="shared" si="232"/>
        <v>1</v>
      </c>
      <c r="W592" s="316" t="s">
        <v>1375</v>
      </c>
      <c r="X592" s="106" t="s">
        <v>1376</v>
      </c>
      <c r="Y592" s="106" t="s">
        <v>1377</v>
      </c>
      <c r="Z592" s="408" t="s">
        <v>3</v>
      </c>
      <c r="AA592" s="344" t="s">
        <v>2566</v>
      </c>
      <c r="AB592" s="422"/>
      <c r="AC592" s="245">
        <v>12</v>
      </c>
      <c r="AD592" s="245" t="e">
        <v>#DIV/0!</v>
      </c>
      <c r="AE592" s="179"/>
      <c r="AF592" s="179" t="s">
        <v>2577</v>
      </c>
      <c r="AH592" s="159" t="b">
        <f t="shared" si="233"/>
        <v>1</v>
      </c>
      <c r="AI592" s="1" t="b">
        <f t="shared" si="234"/>
        <v>1</v>
      </c>
      <c r="AJ592" s="1" t="b">
        <f t="shared" si="235"/>
        <v>1</v>
      </c>
      <c r="AK592" s="1" t="b">
        <f t="shared" si="236"/>
        <v>1</v>
      </c>
      <c r="AL592" s="1" t="b">
        <f t="shared" si="237"/>
        <v>1</v>
      </c>
      <c r="AM592" s="1" t="b">
        <f t="shared" si="238"/>
        <v>1</v>
      </c>
      <c r="AN592" s="1" t="b">
        <f t="shared" si="239"/>
        <v>1</v>
      </c>
      <c r="AO592" s="1" t="e">
        <f t="shared" si="240"/>
        <v>#DIV/0!</v>
      </c>
      <c r="AP592" s="1" t="b">
        <f t="shared" si="241"/>
        <v>1</v>
      </c>
      <c r="AQ592" s="1" t="b">
        <f t="shared" si="242"/>
        <v>1</v>
      </c>
      <c r="AS592" s="316" t="s">
        <v>1375</v>
      </c>
      <c r="AT592" s="106" t="s">
        <v>1376</v>
      </c>
      <c r="AU592" s="106" t="s">
        <v>1377</v>
      </c>
      <c r="AV592" s="408" t="s">
        <v>3</v>
      </c>
      <c r="AW592" s="344" t="s">
        <v>2566</v>
      </c>
      <c r="AX592" s="422"/>
      <c r="AY592" s="245">
        <v>12</v>
      </c>
      <c r="AZ592" s="245" t="e">
        <v>#DIV/0!</v>
      </c>
      <c r="BA592" s="179"/>
      <c r="BB592" s="179" t="s">
        <v>2577</v>
      </c>
    </row>
    <row r="593" spans="1:54" ht="15">
      <c r="A593" s="316" t="s">
        <v>1378</v>
      </c>
      <c r="B593" s="106" t="s">
        <v>1376</v>
      </c>
      <c r="C593" s="106" t="s">
        <v>937</v>
      </c>
      <c r="D593" s="408" t="s">
        <v>10</v>
      </c>
      <c r="E593" s="14" t="s">
        <v>2566</v>
      </c>
      <c r="F593" s="422"/>
      <c r="G593" s="245">
        <v>12</v>
      </c>
      <c r="H593" s="245" t="e">
        <v>#DIV/0!</v>
      </c>
      <c r="I593" s="179"/>
      <c r="J593" s="179" t="s">
        <v>2577</v>
      </c>
      <c r="K593" s="158">
        <v>593</v>
      </c>
      <c r="L593" s="1" t="b">
        <f t="shared" si="223"/>
        <v>1</v>
      </c>
      <c r="M593" s="1" t="b">
        <f t="shared" si="224"/>
        <v>1</v>
      </c>
      <c r="N593" s="1" t="b">
        <f t="shared" si="225"/>
        <v>1</v>
      </c>
      <c r="O593" s="1" t="b">
        <f t="shared" si="226"/>
        <v>1</v>
      </c>
      <c r="P593" s="1" t="b">
        <f t="shared" si="227"/>
        <v>1</v>
      </c>
      <c r="Q593" s="1" t="b">
        <f t="shared" si="228"/>
        <v>1</v>
      </c>
      <c r="R593" s="1" t="b">
        <f t="shared" si="229"/>
        <v>1</v>
      </c>
      <c r="S593" s="1" t="e">
        <f t="shared" si="230"/>
        <v>#DIV/0!</v>
      </c>
      <c r="T593" s="1" t="b">
        <f t="shared" si="231"/>
        <v>1</v>
      </c>
      <c r="U593" s="1" t="b">
        <f t="shared" si="232"/>
        <v>1</v>
      </c>
      <c r="W593" s="316" t="s">
        <v>1378</v>
      </c>
      <c r="X593" s="106" t="s">
        <v>1376</v>
      </c>
      <c r="Y593" s="106" t="s">
        <v>937</v>
      </c>
      <c r="Z593" s="408" t="s">
        <v>10</v>
      </c>
      <c r="AA593" s="14" t="s">
        <v>2566</v>
      </c>
      <c r="AB593" s="422"/>
      <c r="AC593" s="245">
        <v>12</v>
      </c>
      <c r="AD593" s="245" t="e">
        <v>#DIV/0!</v>
      </c>
      <c r="AE593" s="179"/>
      <c r="AF593" s="179" t="s">
        <v>2577</v>
      </c>
      <c r="AH593" s="159" t="b">
        <f t="shared" si="233"/>
        <v>1</v>
      </c>
      <c r="AI593" s="1" t="b">
        <f t="shared" si="234"/>
        <v>1</v>
      </c>
      <c r="AJ593" s="1" t="b">
        <f t="shared" si="235"/>
        <v>1</v>
      </c>
      <c r="AK593" s="1" t="b">
        <f t="shared" si="236"/>
        <v>1</v>
      </c>
      <c r="AL593" s="1" t="b">
        <f t="shared" si="237"/>
        <v>1</v>
      </c>
      <c r="AM593" s="1" t="b">
        <f t="shared" si="238"/>
        <v>1</v>
      </c>
      <c r="AN593" s="1" t="b">
        <f t="shared" si="239"/>
        <v>1</v>
      </c>
      <c r="AO593" s="1" t="e">
        <f t="shared" si="240"/>
        <v>#DIV/0!</v>
      </c>
      <c r="AP593" s="1" t="b">
        <f t="shared" si="241"/>
        <v>1</v>
      </c>
      <c r="AQ593" s="1" t="b">
        <f t="shared" si="242"/>
        <v>1</v>
      </c>
      <c r="AS593" s="316" t="s">
        <v>1378</v>
      </c>
      <c r="AT593" s="106" t="s">
        <v>1376</v>
      </c>
      <c r="AU593" s="106" t="s">
        <v>937</v>
      </c>
      <c r="AV593" s="408" t="s">
        <v>10</v>
      </c>
      <c r="AW593" s="14" t="s">
        <v>2566</v>
      </c>
      <c r="AX593" s="422"/>
      <c r="AY593" s="245">
        <v>12</v>
      </c>
      <c r="AZ593" s="245" t="e">
        <v>#DIV/0!</v>
      </c>
      <c r="BA593" s="179"/>
      <c r="BB593" s="179" t="s">
        <v>2577</v>
      </c>
    </row>
    <row r="594" spans="1:54" ht="15">
      <c r="A594" s="449" t="s">
        <v>2354</v>
      </c>
      <c r="B594" s="182" t="s">
        <v>2355</v>
      </c>
      <c r="C594" s="182" t="s">
        <v>390</v>
      </c>
      <c r="D594" s="408" t="s">
        <v>3</v>
      </c>
      <c r="E594" s="14" t="s">
        <v>2563</v>
      </c>
      <c r="F594" s="422">
        <v>15459</v>
      </c>
      <c r="G594" s="245">
        <v>13</v>
      </c>
      <c r="H594" s="245" t="s">
        <v>1859</v>
      </c>
      <c r="I594" s="179" t="s">
        <v>2356</v>
      </c>
      <c r="J594" s="179" t="s">
        <v>2525</v>
      </c>
      <c r="K594" s="158">
        <v>594</v>
      </c>
      <c r="L594" s="1" t="b">
        <f t="shared" si="223"/>
        <v>1</v>
      </c>
      <c r="M594" s="1" t="b">
        <f t="shared" si="224"/>
        <v>1</v>
      </c>
      <c r="N594" s="1" t="b">
        <f t="shared" si="225"/>
        <v>1</v>
      </c>
      <c r="O594" s="1" t="b">
        <f t="shared" si="226"/>
        <v>1</v>
      </c>
      <c r="P594" s="1" t="b">
        <f t="shared" si="227"/>
        <v>1</v>
      </c>
      <c r="Q594" s="1" t="b">
        <f t="shared" si="228"/>
        <v>1</v>
      </c>
      <c r="R594" s="1" t="b">
        <f t="shared" si="229"/>
        <v>1</v>
      </c>
      <c r="S594" s="1" t="b">
        <f t="shared" si="230"/>
        <v>1</v>
      </c>
      <c r="T594" s="1" t="b">
        <f t="shared" si="231"/>
        <v>1</v>
      </c>
      <c r="U594" s="1" t="b">
        <f t="shared" si="232"/>
        <v>1</v>
      </c>
      <c r="W594" s="449" t="s">
        <v>2354</v>
      </c>
      <c r="X594" s="182" t="s">
        <v>2355</v>
      </c>
      <c r="Y594" s="182" t="s">
        <v>390</v>
      </c>
      <c r="Z594" s="408" t="s">
        <v>3</v>
      </c>
      <c r="AA594" s="14" t="s">
        <v>2563</v>
      </c>
      <c r="AB594" s="422">
        <v>15459</v>
      </c>
      <c r="AC594" s="245">
        <v>13</v>
      </c>
      <c r="AD594" s="245" t="s">
        <v>1859</v>
      </c>
      <c r="AE594" s="179" t="s">
        <v>2356</v>
      </c>
      <c r="AF594" s="179" t="s">
        <v>2525</v>
      </c>
      <c r="AH594" s="159" t="b">
        <f t="shared" si="233"/>
        <v>1</v>
      </c>
      <c r="AI594" s="1" t="b">
        <f t="shared" si="234"/>
        <v>1</v>
      </c>
      <c r="AJ594" s="1" t="b">
        <f t="shared" si="235"/>
        <v>1</v>
      </c>
      <c r="AK594" s="1" t="b">
        <f t="shared" si="236"/>
        <v>1</v>
      </c>
      <c r="AL594" s="1" t="b">
        <f t="shared" si="237"/>
        <v>1</v>
      </c>
      <c r="AM594" s="1" t="b">
        <f t="shared" si="238"/>
        <v>1</v>
      </c>
      <c r="AN594" s="1" t="b">
        <f t="shared" si="239"/>
        <v>1</v>
      </c>
      <c r="AO594" s="1" t="b">
        <f t="shared" si="240"/>
        <v>1</v>
      </c>
      <c r="AP594" s="1" t="b">
        <f t="shared" si="241"/>
        <v>1</v>
      </c>
      <c r="AQ594" s="1" t="b">
        <f t="shared" si="242"/>
        <v>1</v>
      </c>
      <c r="AS594" s="449" t="s">
        <v>2354</v>
      </c>
      <c r="AT594" s="182" t="s">
        <v>2355</v>
      </c>
      <c r="AU594" s="182" t="s">
        <v>390</v>
      </c>
      <c r="AV594" s="408" t="s">
        <v>3</v>
      </c>
      <c r="AW594" s="14" t="s">
        <v>2563</v>
      </c>
      <c r="AX594" s="422">
        <v>15459</v>
      </c>
      <c r="AY594" s="245">
        <v>13</v>
      </c>
      <c r="AZ594" s="245" t="s">
        <v>1859</v>
      </c>
      <c r="BA594" s="179" t="s">
        <v>2356</v>
      </c>
      <c r="BB594" s="179" t="s">
        <v>2525</v>
      </c>
    </row>
    <row r="595" spans="1:54" ht="15">
      <c r="A595" s="316" t="s">
        <v>744</v>
      </c>
      <c r="B595" s="106" t="s">
        <v>114</v>
      </c>
      <c r="C595" s="106" t="s">
        <v>591</v>
      </c>
      <c r="D595" s="408" t="s">
        <v>3</v>
      </c>
      <c r="E595" s="14" t="s">
        <v>2490</v>
      </c>
      <c r="F595" s="422">
        <v>15656</v>
      </c>
      <c r="G595" s="245">
        <v>12</v>
      </c>
      <c r="H595" s="245" t="s">
        <v>1859</v>
      </c>
      <c r="I595" s="179" t="s">
        <v>2640</v>
      </c>
      <c r="J595" s="179" t="s">
        <v>2525</v>
      </c>
      <c r="K595" s="158">
        <v>595</v>
      </c>
      <c r="L595" s="1" t="b">
        <f t="shared" si="223"/>
        <v>1</v>
      </c>
      <c r="M595" s="1" t="b">
        <f t="shared" si="224"/>
        <v>1</v>
      </c>
      <c r="N595" s="1" t="b">
        <f t="shared" si="225"/>
        <v>1</v>
      </c>
      <c r="O595" s="1" t="b">
        <f t="shared" si="226"/>
        <v>1</v>
      </c>
      <c r="P595" s="1" t="b">
        <f t="shared" si="227"/>
        <v>1</v>
      </c>
      <c r="Q595" s="1" t="b">
        <f t="shared" si="228"/>
        <v>1</v>
      </c>
      <c r="R595" s="1" t="b">
        <f t="shared" si="229"/>
        <v>1</v>
      </c>
      <c r="S595" s="1" t="b">
        <f t="shared" si="230"/>
        <v>1</v>
      </c>
      <c r="T595" s="1" t="b">
        <f t="shared" si="231"/>
        <v>1</v>
      </c>
      <c r="U595" s="1" t="b">
        <f t="shared" si="232"/>
        <v>1</v>
      </c>
      <c r="W595" s="316" t="s">
        <v>744</v>
      </c>
      <c r="X595" s="106" t="s">
        <v>114</v>
      </c>
      <c r="Y595" s="106" t="s">
        <v>591</v>
      </c>
      <c r="Z595" s="408" t="s">
        <v>3</v>
      </c>
      <c r="AA595" s="14" t="s">
        <v>2490</v>
      </c>
      <c r="AB595" s="422">
        <v>15656</v>
      </c>
      <c r="AC595" s="245">
        <v>12</v>
      </c>
      <c r="AD595" s="245" t="s">
        <v>1859</v>
      </c>
      <c r="AE595" s="179" t="s">
        <v>2640</v>
      </c>
      <c r="AF595" s="179" t="s">
        <v>2525</v>
      </c>
      <c r="AH595" s="159" t="b">
        <f t="shared" si="233"/>
        <v>1</v>
      </c>
      <c r="AI595" s="1" t="b">
        <f t="shared" si="234"/>
        <v>1</v>
      </c>
      <c r="AJ595" s="1" t="b">
        <f t="shared" si="235"/>
        <v>1</v>
      </c>
      <c r="AK595" s="1" t="b">
        <f t="shared" si="236"/>
        <v>1</v>
      </c>
      <c r="AL595" s="1" t="b">
        <f t="shared" si="237"/>
        <v>1</v>
      </c>
      <c r="AM595" s="1" t="b">
        <f t="shared" si="238"/>
        <v>1</v>
      </c>
      <c r="AN595" s="1" t="b">
        <f t="shared" si="239"/>
        <v>1</v>
      </c>
      <c r="AO595" s="1" t="b">
        <f t="shared" si="240"/>
        <v>1</v>
      </c>
      <c r="AP595" s="1" t="b">
        <f t="shared" si="241"/>
        <v>1</v>
      </c>
      <c r="AQ595" s="1" t="b">
        <f t="shared" si="242"/>
        <v>1</v>
      </c>
      <c r="AS595" s="316" t="s">
        <v>744</v>
      </c>
      <c r="AT595" s="106" t="s">
        <v>114</v>
      </c>
      <c r="AU595" s="106" t="s">
        <v>591</v>
      </c>
      <c r="AV595" s="408" t="s">
        <v>3</v>
      </c>
      <c r="AW595" s="14" t="s">
        <v>2490</v>
      </c>
      <c r="AX595" s="422">
        <v>15656</v>
      </c>
      <c r="AY595" s="245">
        <v>12</v>
      </c>
      <c r="AZ595" s="245" t="s">
        <v>1859</v>
      </c>
      <c r="BA595" s="179" t="s">
        <v>2640</v>
      </c>
      <c r="BB595" s="179" t="s">
        <v>2525</v>
      </c>
    </row>
    <row r="596" spans="1:54" ht="15">
      <c r="A596" s="156" t="s">
        <v>1379</v>
      </c>
      <c r="B596" s="179" t="s">
        <v>1361</v>
      </c>
      <c r="C596" s="179" t="s">
        <v>16</v>
      </c>
      <c r="D596" s="424" t="s">
        <v>3</v>
      </c>
      <c r="E596" s="356" t="s">
        <v>2566</v>
      </c>
      <c r="F596" s="422"/>
      <c r="G596" s="245">
        <v>12</v>
      </c>
      <c r="H596" s="245" t="e">
        <v>#DIV/0!</v>
      </c>
      <c r="I596" s="179"/>
      <c r="J596" s="179" t="s">
        <v>2577</v>
      </c>
      <c r="K596" s="158">
        <v>596</v>
      </c>
      <c r="L596" s="1" t="b">
        <f t="shared" si="223"/>
        <v>1</v>
      </c>
      <c r="M596" s="1" t="b">
        <f t="shared" si="224"/>
        <v>1</v>
      </c>
      <c r="N596" s="1" t="b">
        <f t="shared" si="225"/>
        <v>1</v>
      </c>
      <c r="O596" s="1" t="b">
        <f t="shared" si="226"/>
        <v>1</v>
      </c>
      <c r="P596" s="1" t="b">
        <f t="shared" si="227"/>
        <v>1</v>
      </c>
      <c r="Q596" s="1" t="b">
        <f t="shared" si="228"/>
        <v>1</v>
      </c>
      <c r="R596" s="1" t="b">
        <f t="shared" si="229"/>
        <v>1</v>
      </c>
      <c r="S596" s="1" t="e">
        <f t="shared" si="230"/>
        <v>#DIV/0!</v>
      </c>
      <c r="T596" s="1" t="b">
        <f t="shared" si="231"/>
        <v>1</v>
      </c>
      <c r="U596" s="1" t="b">
        <f t="shared" si="232"/>
        <v>1</v>
      </c>
      <c r="W596" s="156" t="s">
        <v>1379</v>
      </c>
      <c r="X596" s="179" t="s">
        <v>1361</v>
      </c>
      <c r="Y596" s="179" t="s">
        <v>16</v>
      </c>
      <c r="Z596" s="424" t="s">
        <v>3</v>
      </c>
      <c r="AA596" s="356" t="s">
        <v>2566</v>
      </c>
      <c r="AB596" s="422"/>
      <c r="AC596" s="245">
        <v>12</v>
      </c>
      <c r="AD596" s="245" t="e">
        <v>#DIV/0!</v>
      </c>
      <c r="AE596" s="179"/>
      <c r="AF596" s="179" t="s">
        <v>2577</v>
      </c>
      <c r="AH596" s="159" t="b">
        <f t="shared" si="233"/>
        <v>1</v>
      </c>
      <c r="AI596" s="1" t="b">
        <f t="shared" si="234"/>
        <v>1</v>
      </c>
      <c r="AJ596" s="1" t="b">
        <f t="shared" si="235"/>
        <v>1</v>
      </c>
      <c r="AK596" s="1" t="b">
        <f t="shared" si="236"/>
        <v>1</v>
      </c>
      <c r="AL596" s="1" t="b">
        <f t="shared" si="237"/>
        <v>1</v>
      </c>
      <c r="AM596" s="1" t="b">
        <f t="shared" si="238"/>
        <v>1</v>
      </c>
      <c r="AN596" s="1" t="b">
        <f t="shared" si="239"/>
        <v>1</v>
      </c>
      <c r="AO596" s="1" t="e">
        <f t="shared" si="240"/>
        <v>#DIV/0!</v>
      </c>
      <c r="AP596" s="1" t="b">
        <f t="shared" si="241"/>
        <v>1</v>
      </c>
      <c r="AQ596" s="1" t="b">
        <f t="shared" si="242"/>
        <v>1</v>
      </c>
      <c r="AS596" s="156" t="s">
        <v>1379</v>
      </c>
      <c r="AT596" s="179" t="s">
        <v>1361</v>
      </c>
      <c r="AU596" s="179" t="s">
        <v>16</v>
      </c>
      <c r="AV596" s="424" t="s">
        <v>3</v>
      </c>
      <c r="AW596" s="356" t="s">
        <v>2566</v>
      </c>
      <c r="AX596" s="422"/>
      <c r="AY596" s="245">
        <v>12</v>
      </c>
      <c r="AZ596" s="245" t="e">
        <v>#DIV/0!</v>
      </c>
      <c r="BA596" s="179"/>
      <c r="BB596" s="179" t="s">
        <v>2577</v>
      </c>
    </row>
    <row r="597" spans="1:54" ht="15">
      <c r="A597" s="342" t="s">
        <v>57</v>
      </c>
      <c r="B597" s="111" t="s">
        <v>58</v>
      </c>
      <c r="C597" s="111" t="s">
        <v>59</v>
      </c>
      <c r="D597" s="426" t="s">
        <v>10</v>
      </c>
      <c r="E597" s="252" t="s">
        <v>2567</v>
      </c>
      <c r="F597" s="422">
        <v>15456</v>
      </c>
      <c r="G597" s="245">
        <v>12</v>
      </c>
      <c r="H597" s="245" t="e">
        <v>#DIV/0!</v>
      </c>
      <c r="I597" s="179" t="s">
        <v>11</v>
      </c>
      <c r="J597" s="179" t="s">
        <v>2525</v>
      </c>
      <c r="K597" s="158">
        <v>597</v>
      </c>
      <c r="L597" s="1" t="b">
        <f t="shared" si="223"/>
        <v>1</v>
      </c>
      <c r="M597" s="1" t="b">
        <f t="shared" si="224"/>
        <v>1</v>
      </c>
      <c r="N597" s="1" t="b">
        <f t="shared" si="225"/>
        <v>1</v>
      </c>
      <c r="O597" s="1" t="b">
        <f t="shared" si="226"/>
        <v>1</v>
      </c>
      <c r="P597" s="1" t="b">
        <f t="shared" si="227"/>
        <v>1</v>
      </c>
      <c r="Q597" s="1" t="b">
        <f t="shared" si="228"/>
        <v>1</v>
      </c>
      <c r="R597" s="1" t="b">
        <f t="shared" si="229"/>
        <v>1</v>
      </c>
      <c r="S597" s="1" t="e">
        <f t="shared" si="230"/>
        <v>#DIV/0!</v>
      </c>
      <c r="T597" s="1" t="b">
        <f t="shared" si="231"/>
        <v>1</v>
      </c>
      <c r="U597" s="1" t="b">
        <f t="shared" si="232"/>
        <v>1</v>
      </c>
      <c r="W597" s="342" t="s">
        <v>57</v>
      </c>
      <c r="X597" s="111" t="s">
        <v>58</v>
      </c>
      <c r="Y597" s="111" t="s">
        <v>59</v>
      </c>
      <c r="Z597" s="426" t="s">
        <v>10</v>
      </c>
      <c r="AA597" s="252" t="s">
        <v>2567</v>
      </c>
      <c r="AB597" s="422">
        <v>15456</v>
      </c>
      <c r="AC597" s="245">
        <v>12</v>
      </c>
      <c r="AD597" s="245" t="e">
        <v>#DIV/0!</v>
      </c>
      <c r="AE597" s="179" t="s">
        <v>11</v>
      </c>
      <c r="AF597" s="179" t="s">
        <v>2525</v>
      </c>
      <c r="AH597" s="159" t="b">
        <f t="shared" si="233"/>
        <v>1</v>
      </c>
      <c r="AI597" s="1" t="b">
        <f t="shared" si="234"/>
        <v>1</v>
      </c>
      <c r="AJ597" s="1" t="b">
        <f t="shared" si="235"/>
        <v>1</v>
      </c>
      <c r="AK597" s="1" t="b">
        <f t="shared" si="236"/>
        <v>1</v>
      </c>
      <c r="AL597" s="1" t="b">
        <f t="shared" si="237"/>
        <v>1</v>
      </c>
      <c r="AM597" s="1" t="b">
        <f t="shared" si="238"/>
        <v>1</v>
      </c>
      <c r="AN597" s="1" t="b">
        <f t="shared" si="239"/>
        <v>1</v>
      </c>
      <c r="AO597" s="1" t="e">
        <f t="shared" si="240"/>
        <v>#DIV/0!</v>
      </c>
      <c r="AP597" s="1" t="b">
        <f t="shared" si="241"/>
        <v>1</v>
      </c>
      <c r="AQ597" s="1" t="b">
        <f t="shared" si="242"/>
        <v>1</v>
      </c>
      <c r="AS597" s="342" t="s">
        <v>57</v>
      </c>
      <c r="AT597" s="111" t="s">
        <v>58</v>
      </c>
      <c r="AU597" s="111" t="s">
        <v>59</v>
      </c>
      <c r="AV597" s="426" t="s">
        <v>10</v>
      </c>
      <c r="AW597" s="252" t="s">
        <v>2567</v>
      </c>
      <c r="AX597" s="422">
        <v>15456</v>
      </c>
      <c r="AY597" s="245">
        <v>12</v>
      </c>
      <c r="AZ597" s="245" t="e">
        <v>#DIV/0!</v>
      </c>
      <c r="BA597" s="179" t="s">
        <v>11</v>
      </c>
      <c r="BB597" s="179" t="s">
        <v>2525</v>
      </c>
    </row>
    <row r="598" spans="1:54" ht="15">
      <c r="A598" s="342" t="s">
        <v>60</v>
      </c>
      <c r="B598" s="111" t="s">
        <v>61</v>
      </c>
      <c r="C598" s="111" t="s">
        <v>62</v>
      </c>
      <c r="D598" s="426" t="s">
        <v>3</v>
      </c>
      <c r="E598" s="252" t="s">
        <v>2561</v>
      </c>
      <c r="F598" s="422">
        <v>13469</v>
      </c>
      <c r="G598" s="245">
        <v>8</v>
      </c>
      <c r="H598" s="245" t="s">
        <v>1858</v>
      </c>
      <c r="I598" s="179" t="s">
        <v>2463</v>
      </c>
      <c r="J598" s="179" t="s">
        <v>2577</v>
      </c>
      <c r="K598" s="158">
        <v>598</v>
      </c>
      <c r="L598" s="1" t="b">
        <f t="shared" si="223"/>
        <v>1</v>
      </c>
      <c r="M598" s="1" t="b">
        <f t="shared" si="224"/>
        <v>1</v>
      </c>
      <c r="N598" s="1" t="b">
        <f t="shared" si="225"/>
        <v>1</v>
      </c>
      <c r="O598" s="1" t="b">
        <f t="shared" si="226"/>
        <v>1</v>
      </c>
      <c r="P598" s="1" t="b">
        <f t="shared" si="227"/>
        <v>1</v>
      </c>
      <c r="Q598" s="1" t="b">
        <f t="shared" si="228"/>
        <v>1</v>
      </c>
      <c r="R598" s="1" t="b">
        <f t="shared" si="229"/>
        <v>1</v>
      </c>
      <c r="S598" s="1" t="b">
        <f t="shared" si="230"/>
        <v>1</v>
      </c>
      <c r="T598" s="1" t="b">
        <f t="shared" si="231"/>
        <v>1</v>
      </c>
      <c r="U598" s="1" t="b">
        <f t="shared" si="232"/>
        <v>1</v>
      </c>
      <c r="W598" s="342" t="s">
        <v>60</v>
      </c>
      <c r="X598" s="111" t="s">
        <v>61</v>
      </c>
      <c r="Y598" s="111" t="s">
        <v>62</v>
      </c>
      <c r="Z598" s="426" t="s">
        <v>3</v>
      </c>
      <c r="AA598" s="252" t="s">
        <v>2561</v>
      </c>
      <c r="AB598" s="422">
        <v>13469</v>
      </c>
      <c r="AC598" s="245">
        <v>8</v>
      </c>
      <c r="AD598" s="245" t="s">
        <v>1858</v>
      </c>
      <c r="AE598" s="179" t="s">
        <v>2463</v>
      </c>
      <c r="AF598" s="179" t="s">
        <v>2577</v>
      </c>
      <c r="AH598" s="159" t="b">
        <f t="shared" si="233"/>
        <v>1</v>
      </c>
      <c r="AI598" s="1" t="b">
        <f t="shared" si="234"/>
        <v>1</v>
      </c>
      <c r="AJ598" s="1" t="b">
        <f t="shared" si="235"/>
        <v>1</v>
      </c>
      <c r="AK598" s="1" t="b">
        <f t="shared" si="236"/>
        <v>1</v>
      </c>
      <c r="AL598" s="1" t="b">
        <f t="shared" si="237"/>
        <v>1</v>
      </c>
      <c r="AM598" s="1" t="b">
        <f t="shared" si="238"/>
        <v>1</v>
      </c>
      <c r="AN598" s="1" t="b">
        <f t="shared" si="239"/>
        <v>1</v>
      </c>
      <c r="AO598" s="1" t="b">
        <f t="shared" si="240"/>
        <v>1</v>
      </c>
      <c r="AP598" s="1" t="b">
        <f t="shared" si="241"/>
        <v>1</v>
      </c>
      <c r="AQ598" s="1" t="b">
        <f t="shared" si="242"/>
        <v>1</v>
      </c>
      <c r="AS598" s="342" t="s">
        <v>60</v>
      </c>
      <c r="AT598" s="111" t="s">
        <v>61</v>
      </c>
      <c r="AU598" s="111" t="s">
        <v>62</v>
      </c>
      <c r="AV598" s="426" t="s">
        <v>3</v>
      </c>
      <c r="AW598" s="252" t="s">
        <v>2561</v>
      </c>
      <c r="AX598" s="422">
        <v>13469</v>
      </c>
      <c r="AY598" s="245">
        <v>8</v>
      </c>
      <c r="AZ598" s="245" t="s">
        <v>1858</v>
      </c>
      <c r="BA598" s="179" t="s">
        <v>2463</v>
      </c>
      <c r="BB598" s="179" t="s">
        <v>2577</v>
      </c>
    </row>
    <row r="599" spans="1:54" ht="15">
      <c r="A599" s="156" t="s">
        <v>1380</v>
      </c>
      <c r="B599" s="179" t="s">
        <v>1381</v>
      </c>
      <c r="C599" s="179" t="s">
        <v>1382</v>
      </c>
      <c r="D599" s="431" t="s">
        <v>10</v>
      </c>
      <c r="E599" s="179" t="s">
        <v>2571</v>
      </c>
      <c r="F599" s="422">
        <v>15785</v>
      </c>
      <c r="G599" s="245">
        <v>8</v>
      </c>
      <c r="H599" s="245" t="e">
        <v>#DIV/0!</v>
      </c>
      <c r="I599" s="179"/>
      <c r="J599" s="179" t="s">
        <v>2525</v>
      </c>
      <c r="K599" s="158">
        <v>599</v>
      </c>
      <c r="L599" s="1" t="b">
        <f t="shared" si="223"/>
        <v>1</v>
      </c>
      <c r="M599" s="1" t="b">
        <f t="shared" si="224"/>
        <v>1</v>
      </c>
      <c r="N599" s="1" t="b">
        <f t="shared" si="225"/>
        <v>1</v>
      </c>
      <c r="O599" s="1" t="b">
        <f t="shared" si="226"/>
        <v>1</v>
      </c>
      <c r="P599" s="1" t="b">
        <f t="shared" si="227"/>
        <v>1</v>
      </c>
      <c r="Q599" s="1" t="b">
        <f t="shared" si="228"/>
        <v>1</v>
      </c>
      <c r="R599" s="1" t="b">
        <f t="shared" si="229"/>
        <v>1</v>
      </c>
      <c r="S599" s="1" t="e">
        <f t="shared" si="230"/>
        <v>#DIV/0!</v>
      </c>
      <c r="T599" s="1" t="b">
        <f t="shared" si="231"/>
        <v>1</v>
      </c>
      <c r="U599" s="1" t="b">
        <f t="shared" si="232"/>
        <v>1</v>
      </c>
      <c r="W599" s="156" t="s">
        <v>1380</v>
      </c>
      <c r="X599" s="179" t="s">
        <v>1381</v>
      </c>
      <c r="Y599" s="179" t="s">
        <v>1382</v>
      </c>
      <c r="Z599" s="431" t="s">
        <v>10</v>
      </c>
      <c r="AA599" s="179" t="s">
        <v>2571</v>
      </c>
      <c r="AB599" s="422">
        <v>15785</v>
      </c>
      <c r="AC599" s="245">
        <v>8</v>
      </c>
      <c r="AD599" s="245" t="e">
        <v>#DIV/0!</v>
      </c>
      <c r="AE599" s="179"/>
      <c r="AF599" s="179" t="s">
        <v>2525</v>
      </c>
      <c r="AH599" s="159" t="b">
        <f t="shared" si="233"/>
        <v>1</v>
      </c>
      <c r="AI599" s="1" t="b">
        <f t="shared" si="234"/>
        <v>1</v>
      </c>
      <c r="AJ599" s="1" t="b">
        <f t="shared" si="235"/>
        <v>1</v>
      </c>
      <c r="AK599" s="1" t="b">
        <f t="shared" si="236"/>
        <v>1</v>
      </c>
      <c r="AL599" s="1" t="b">
        <f t="shared" si="237"/>
        <v>1</v>
      </c>
      <c r="AM599" s="1" t="b">
        <f t="shared" si="238"/>
        <v>1</v>
      </c>
      <c r="AN599" s="1" t="b">
        <f t="shared" si="239"/>
        <v>1</v>
      </c>
      <c r="AO599" s="1" t="e">
        <f t="shared" si="240"/>
        <v>#DIV/0!</v>
      </c>
      <c r="AP599" s="1" t="b">
        <f t="shared" si="241"/>
        <v>1</v>
      </c>
      <c r="AQ599" s="1" t="b">
        <f t="shared" si="242"/>
        <v>1</v>
      </c>
      <c r="AS599" s="156" t="s">
        <v>1380</v>
      </c>
      <c r="AT599" s="179" t="s">
        <v>1381</v>
      </c>
      <c r="AU599" s="179" t="s">
        <v>1382</v>
      </c>
      <c r="AV599" s="431" t="s">
        <v>10</v>
      </c>
      <c r="AW599" s="179" t="s">
        <v>2571</v>
      </c>
      <c r="AX599" s="422">
        <v>15785</v>
      </c>
      <c r="AY599" s="245">
        <v>8</v>
      </c>
      <c r="AZ599" s="245" t="e">
        <v>#DIV/0!</v>
      </c>
      <c r="BA599" s="179"/>
      <c r="BB599" s="179" t="s">
        <v>2525</v>
      </c>
    </row>
    <row r="600" spans="1:54" ht="15">
      <c r="A600" s="342" t="s">
        <v>1383</v>
      </c>
      <c r="B600" s="111" t="s">
        <v>1381</v>
      </c>
      <c r="C600" s="111" t="s">
        <v>1384</v>
      </c>
      <c r="D600" s="426" t="s">
        <v>3</v>
      </c>
      <c r="E600" s="252" t="s">
        <v>2571</v>
      </c>
      <c r="F600" s="422">
        <v>14291</v>
      </c>
      <c r="G600" s="245">
        <v>8</v>
      </c>
      <c r="H600" s="245" t="e">
        <v>#DIV/0!</v>
      </c>
      <c r="I600" s="179"/>
      <c r="J600" s="179" t="s">
        <v>2577</v>
      </c>
      <c r="K600" s="158">
        <v>600</v>
      </c>
      <c r="L600" s="1" t="b">
        <f t="shared" si="223"/>
        <v>1</v>
      </c>
      <c r="M600" s="1" t="b">
        <f t="shared" si="224"/>
        <v>1</v>
      </c>
      <c r="N600" s="1" t="b">
        <f t="shared" si="225"/>
        <v>1</v>
      </c>
      <c r="O600" s="1" t="b">
        <f t="shared" si="226"/>
        <v>1</v>
      </c>
      <c r="P600" s="1" t="b">
        <f t="shared" si="227"/>
        <v>1</v>
      </c>
      <c r="Q600" s="1" t="b">
        <f t="shared" si="228"/>
        <v>1</v>
      </c>
      <c r="R600" s="1" t="b">
        <f t="shared" si="229"/>
        <v>1</v>
      </c>
      <c r="S600" s="1" t="e">
        <f t="shared" si="230"/>
        <v>#DIV/0!</v>
      </c>
      <c r="T600" s="1" t="b">
        <f t="shared" si="231"/>
        <v>1</v>
      </c>
      <c r="U600" s="1" t="b">
        <f t="shared" si="232"/>
        <v>1</v>
      </c>
      <c r="W600" s="342" t="s">
        <v>1383</v>
      </c>
      <c r="X600" s="111" t="s">
        <v>1381</v>
      </c>
      <c r="Y600" s="111" t="s">
        <v>1384</v>
      </c>
      <c r="Z600" s="426" t="s">
        <v>3</v>
      </c>
      <c r="AA600" s="252" t="s">
        <v>2571</v>
      </c>
      <c r="AB600" s="422">
        <v>14291</v>
      </c>
      <c r="AC600" s="245">
        <v>8</v>
      </c>
      <c r="AD600" s="245" t="e">
        <v>#DIV/0!</v>
      </c>
      <c r="AE600" s="179"/>
      <c r="AF600" s="179" t="s">
        <v>2577</v>
      </c>
      <c r="AH600" s="159" t="b">
        <f t="shared" si="233"/>
        <v>1</v>
      </c>
      <c r="AI600" s="1" t="b">
        <f t="shared" si="234"/>
        <v>1</v>
      </c>
      <c r="AJ600" s="1" t="b">
        <f t="shared" si="235"/>
        <v>1</v>
      </c>
      <c r="AK600" s="1" t="b">
        <f t="shared" si="236"/>
        <v>1</v>
      </c>
      <c r="AL600" s="1" t="b">
        <f t="shared" si="237"/>
        <v>1</v>
      </c>
      <c r="AM600" s="1" t="b">
        <f t="shared" si="238"/>
        <v>1</v>
      </c>
      <c r="AN600" s="1" t="b">
        <f t="shared" si="239"/>
        <v>1</v>
      </c>
      <c r="AO600" s="1" t="e">
        <f t="shared" si="240"/>
        <v>#DIV/0!</v>
      </c>
      <c r="AP600" s="1" t="b">
        <f t="shared" si="241"/>
        <v>1</v>
      </c>
      <c r="AQ600" s="1" t="b">
        <f t="shared" si="242"/>
        <v>1</v>
      </c>
      <c r="AS600" s="342" t="s">
        <v>1383</v>
      </c>
      <c r="AT600" s="111" t="s">
        <v>1381</v>
      </c>
      <c r="AU600" s="111" t="s">
        <v>1384</v>
      </c>
      <c r="AV600" s="426" t="s">
        <v>3</v>
      </c>
      <c r="AW600" s="252" t="s">
        <v>2571</v>
      </c>
      <c r="AX600" s="422">
        <v>14291</v>
      </c>
      <c r="AY600" s="245">
        <v>8</v>
      </c>
      <c r="AZ600" s="245" t="e">
        <v>#DIV/0!</v>
      </c>
      <c r="BA600" s="179"/>
      <c r="BB600" s="179" t="s">
        <v>2577</v>
      </c>
    </row>
    <row r="601" spans="1:54" ht="15">
      <c r="A601" s="316" t="s">
        <v>745</v>
      </c>
      <c r="B601" s="106" t="s">
        <v>33</v>
      </c>
      <c r="C601" s="106" t="s">
        <v>746</v>
      </c>
      <c r="D601" s="291" t="s">
        <v>3</v>
      </c>
      <c r="E601" s="14" t="s">
        <v>2490</v>
      </c>
      <c r="F601" s="422">
        <v>14178</v>
      </c>
      <c r="G601" s="245">
        <v>7</v>
      </c>
      <c r="H601" s="245" t="s">
        <v>1858</v>
      </c>
      <c r="I601" s="179" t="s">
        <v>2268</v>
      </c>
      <c r="J601" s="179" t="s">
        <v>2577</v>
      </c>
      <c r="K601" s="158">
        <v>601</v>
      </c>
      <c r="L601" s="1" t="b">
        <f t="shared" si="223"/>
        <v>1</v>
      </c>
      <c r="M601" s="1" t="b">
        <f t="shared" si="224"/>
        <v>1</v>
      </c>
      <c r="N601" s="1" t="b">
        <f t="shared" si="225"/>
        <v>1</v>
      </c>
      <c r="O601" s="1" t="b">
        <f t="shared" si="226"/>
        <v>1</v>
      </c>
      <c r="P601" s="1" t="b">
        <f t="shared" si="227"/>
        <v>1</v>
      </c>
      <c r="Q601" s="1" t="b">
        <f t="shared" si="228"/>
        <v>1</v>
      </c>
      <c r="R601" s="1" t="b">
        <f t="shared" si="229"/>
        <v>1</v>
      </c>
      <c r="S601" s="1" t="b">
        <f t="shared" si="230"/>
        <v>1</v>
      </c>
      <c r="T601" s="1" t="b">
        <f t="shared" si="231"/>
        <v>1</v>
      </c>
      <c r="U601" s="1" t="b">
        <f t="shared" si="232"/>
        <v>1</v>
      </c>
      <c r="W601" s="316" t="s">
        <v>745</v>
      </c>
      <c r="X601" s="106" t="s">
        <v>33</v>
      </c>
      <c r="Y601" s="106" t="s">
        <v>746</v>
      </c>
      <c r="Z601" s="291" t="s">
        <v>3</v>
      </c>
      <c r="AA601" s="14" t="s">
        <v>2490</v>
      </c>
      <c r="AB601" s="422">
        <v>14178</v>
      </c>
      <c r="AC601" s="245">
        <v>7</v>
      </c>
      <c r="AD601" s="245" t="s">
        <v>1858</v>
      </c>
      <c r="AE601" s="179" t="s">
        <v>2268</v>
      </c>
      <c r="AF601" s="179" t="s">
        <v>2577</v>
      </c>
      <c r="AH601" s="159" t="b">
        <f t="shared" si="233"/>
        <v>1</v>
      </c>
      <c r="AI601" s="1" t="b">
        <f t="shared" si="234"/>
        <v>1</v>
      </c>
      <c r="AJ601" s="1" t="b">
        <f t="shared" si="235"/>
        <v>1</v>
      </c>
      <c r="AK601" s="1" t="b">
        <f t="shared" si="236"/>
        <v>1</v>
      </c>
      <c r="AL601" s="1" t="b">
        <f t="shared" si="237"/>
        <v>1</v>
      </c>
      <c r="AM601" s="1" t="b">
        <f t="shared" si="238"/>
        <v>1</v>
      </c>
      <c r="AN601" s="1" t="b">
        <f t="shared" si="239"/>
        <v>1</v>
      </c>
      <c r="AO601" s="1" t="b">
        <f t="shared" si="240"/>
        <v>1</v>
      </c>
      <c r="AP601" s="1" t="b">
        <f t="shared" si="241"/>
        <v>1</v>
      </c>
      <c r="AQ601" s="1" t="b">
        <f t="shared" si="242"/>
        <v>1</v>
      </c>
      <c r="AS601" s="316" t="s">
        <v>745</v>
      </c>
      <c r="AT601" s="106" t="s">
        <v>33</v>
      </c>
      <c r="AU601" s="106" t="s">
        <v>746</v>
      </c>
      <c r="AV601" s="291" t="s">
        <v>3</v>
      </c>
      <c r="AW601" s="14" t="s">
        <v>2490</v>
      </c>
      <c r="AX601" s="422">
        <v>14178</v>
      </c>
      <c r="AY601" s="245">
        <v>7</v>
      </c>
      <c r="AZ601" s="245" t="s">
        <v>1858</v>
      </c>
      <c r="BA601" s="179" t="s">
        <v>2268</v>
      </c>
      <c r="BB601" s="179" t="s">
        <v>2577</v>
      </c>
    </row>
    <row r="602" spans="1:54" ht="15">
      <c r="A602" s="156" t="s">
        <v>1385</v>
      </c>
      <c r="B602" s="179" t="s">
        <v>1386</v>
      </c>
      <c r="C602" s="179" t="s">
        <v>234</v>
      </c>
      <c r="D602" s="424" t="s">
        <v>10</v>
      </c>
      <c r="E602" s="179" t="s">
        <v>2571</v>
      </c>
      <c r="F602" s="422">
        <v>19957</v>
      </c>
      <c r="G602" s="245">
        <v>7</v>
      </c>
      <c r="H602" s="245" t="e">
        <v>#DIV/0!</v>
      </c>
      <c r="I602" s="179"/>
      <c r="J602" s="179" t="s">
        <v>2476</v>
      </c>
      <c r="K602" s="158">
        <v>602</v>
      </c>
      <c r="L602" s="1" t="b">
        <f t="shared" si="223"/>
        <v>1</v>
      </c>
      <c r="M602" s="1" t="b">
        <f t="shared" si="224"/>
        <v>1</v>
      </c>
      <c r="N602" s="1" t="b">
        <f t="shared" si="225"/>
        <v>1</v>
      </c>
      <c r="O602" s="1" t="b">
        <f t="shared" si="226"/>
        <v>1</v>
      </c>
      <c r="P602" s="1" t="b">
        <f t="shared" si="227"/>
        <v>1</v>
      </c>
      <c r="Q602" s="1" t="b">
        <f t="shared" si="228"/>
        <v>1</v>
      </c>
      <c r="R602" s="1" t="b">
        <f t="shared" si="229"/>
        <v>1</v>
      </c>
      <c r="S602" s="1" t="e">
        <f t="shared" si="230"/>
        <v>#DIV/0!</v>
      </c>
      <c r="T602" s="1" t="b">
        <f t="shared" si="231"/>
        <v>1</v>
      </c>
      <c r="U602" s="1" t="b">
        <f t="shared" si="232"/>
        <v>1</v>
      </c>
      <c r="W602" s="156" t="s">
        <v>1385</v>
      </c>
      <c r="X602" s="179" t="s">
        <v>1386</v>
      </c>
      <c r="Y602" s="179" t="s">
        <v>234</v>
      </c>
      <c r="Z602" s="424" t="s">
        <v>10</v>
      </c>
      <c r="AA602" s="179" t="s">
        <v>2571</v>
      </c>
      <c r="AB602" s="422">
        <v>19957</v>
      </c>
      <c r="AC602" s="245">
        <v>7</v>
      </c>
      <c r="AD602" s="245" t="e">
        <v>#DIV/0!</v>
      </c>
      <c r="AE602" s="179"/>
      <c r="AF602" s="179" t="s">
        <v>2476</v>
      </c>
      <c r="AH602" s="159" t="b">
        <f t="shared" si="233"/>
        <v>1</v>
      </c>
      <c r="AI602" s="1" t="b">
        <f t="shared" si="234"/>
        <v>1</v>
      </c>
      <c r="AJ602" s="1" t="b">
        <f t="shared" si="235"/>
        <v>1</v>
      </c>
      <c r="AK602" s="1" t="b">
        <f t="shared" si="236"/>
        <v>1</v>
      </c>
      <c r="AL602" s="1" t="b">
        <f t="shared" si="237"/>
        <v>1</v>
      </c>
      <c r="AM602" s="1" t="b">
        <f t="shared" si="238"/>
        <v>1</v>
      </c>
      <c r="AN602" s="1" t="b">
        <f t="shared" si="239"/>
        <v>1</v>
      </c>
      <c r="AO602" s="1" t="e">
        <f t="shared" si="240"/>
        <v>#DIV/0!</v>
      </c>
      <c r="AP602" s="1" t="b">
        <f t="shared" si="241"/>
        <v>1</v>
      </c>
      <c r="AQ602" s="1" t="b">
        <f t="shared" si="242"/>
        <v>1</v>
      </c>
      <c r="AS602" s="156" t="s">
        <v>1385</v>
      </c>
      <c r="AT602" s="179" t="s">
        <v>1386</v>
      </c>
      <c r="AU602" s="179" t="s">
        <v>234</v>
      </c>
      <c r="AV602" s="424" t="s">
        <v>10</v>
      </c>
      <c r="AW602" s="179" t="s">
        <v>2571</v>
      </c>
      <c r="AX602" s="422">
        <v>19957</v>
      </c>
      <c r="AY602" s="245">
        <v>7</v>
      </c>
      <c r="AZ602" s="245" t="e">
        <v>#DIV/0!</v>
      </c>
      <c r="BA602" s="179"/>
      <c r="BB602" s="179" t="s">
        <v>2476</v>
      </c>
    </row>
    <row r="603" spans="1:54" ht="15">
      <c r="A603" s="316" t="s">
        <v>747</v>
      </c>
      <c r="B603" s="106" t="s">
        <v>748</v>
      </c>
      <c r="C603" s="106" t="s">
        <v>452</v>
      </c>
      <c r="D603" s="408" t="s">
        <v>3</v>
      </c>
      <c r="E603" s="14" t="s">
        <v>2490</v>
      </c>
      <c r="F603" s="422">
        <v>17247</v>
      </c>
      <c r="G603" s="245">
        <v>10</v>
      </c>
      <c r="H603" s="245" t="s">
        <v>1859</v>
      </c>
      <c r="I603" s="179" t="s">
        <v>2461</v>
      </c>
      <c r="J603" s="179" t="s">
        <v>2525</v>
      </c>
      <c r="K603" s="158">
        <v>603</v>
      </c>
      <c r="L603" s="1" t="b">
        <f t="shared" si="223"/>
        <v>1</v>
      </c>
      <c r="M603" s="1" t="b">
        <f t="shared" si="224"/>
        <v>1</v>
      </c>
      <c r="N603" s="1" t="b">
        <f t="shared" si="225"/>
        <v>1</v>
      </c>
      <c r="O603" s="1" t="b">
        <f t="shared" si="226"/>
        <v>1</v>
      </c>
      <c r="P603" s="1" t="b">
        <f t="shared" si="227"/>
        <v>1</v>
      </c>
      <c r="Q603" s="1" t="b">
        <f t="shared" si="228"/>
        <v>1</v>
      </c>
      <c r="R603" s="1" t="b">
        <f t="shared" si="229"/>
        <v>1</v>
      </c>
      <c r="S603" s="1" t="b">
        <f t="shared" si="230"/>
        <v>1</v>
      </c>
      <c r="T603" s="1" t="b">
        <f t="shared" si="231"/>
        <v>1</v>
      </c>
      <c r="U603" s="1" t="b">
        <f t="shared" si="232"/>
        <v>1</v>
      </c>
      <c r="W603" s="316" t="s">
        <v>747</v>
      </c>
      <c r="X603" s="106" t="s">
        <v>748</v>
      </c>
      <c r="Y603" s="106" t="s">
        <v>452</v>
      </c>
      <c r="Z603" s="408" t="s">
        <v>3</v>
      </c>
      <c r="AA603" s="14" t="s">
        <v>2490</v>
      </c>
      <c r="AB603" s="422">
        <v>17247</v>
      </c>
      <c r="AC603" s="245">
        <v>10</v>
      </c>
      <c r="AD603" s="245" t="s">
        <v>1859</v>
      </c>
      <c r="AE603" s="179" t="s">
        <v>2461</v>
      </c>
      <c r="AF603" s="179" t="s">
        <v>2525</v>
      </c>
      <c r="AH603" s="159" t="b">
        <f t="shared" si="233"/>
        <v>1</v>
      </c>
      <c r="AI603" s="1" t="b">
        <f t="shared" si="234"/>
        <v>1</v>
      </c>
      <c r="AJ603" s="1" t="b">
        <f t="shared" si="235"/>
        <v>1</v>
      </c>
      <c r="AK603" s="1" t="b">
        <f t="shared" si="236"/>
        <v>1</v>
      </c>
      <c r="AL603" s="1" t="b">
        <f t="shared" si="237"/>
        <v>1</v>
      </c>
      <c r="AM603" s="1" t="b">
        <f t="shared" si="238"/>
        <v>1</v>
      </c>
      <c r="AN603" s="1" t="b">
        <f t="shared" si="239"/>
        <v>1</v>
      </c>
      <c r="AO603" s="1" t="b">
        <f t="shared" si="240"/>
        <v>1</v>
      </c>
      <c r="AP603" s="1" t="b">
        <f t="shared" si="241"/>
        <v>1</v>
      </c>
      <c r="AQ603" s="1" t="b">
        <f t="shared" si="242"/>
        <v>1</v>
      </c>
      <c r="AS603" s="316" t="s">
        <v>747</v>
      </c>
      <c r="AT603" s="106" t="s">
        <v>748</v>
      </c>
      <c r="AU603" s="106" t="s">
        <v>452</v>
      </c>
      <c r="AV603" s="408" t="s">
        <v>3</v>
      </c>
      <c r="AW603" s="14" t="s">
        <v>2490</v>
      </c>
      <c r="AX603" s="422">
        <v>17247</v>
      </c>
      <c r="AY603" s="245">
        <v>10</v>
      </c>
      <c r="AZ603" s="245" t="s">
        <v>1859</v>
      </c>
      <c r="BA603" s="179" t="s">
        <v>2461</v>
      </c>
      <c r="BB603" s="179" t="s">
        <v>2525</v>
      </c>
    </row>
    <row r="604" spans="1:54" ht="15">
      <c r="A604" s="316" t="s">
        <v>1387</v>
      </c>
      <c r="B604" s="106" t="s">
        <v>1388</v>
      </c>
      <c r="C604" s="106" t="s">
        <v>650</v>
      </c>
      <c r="D604" s="408" t="s">
        <v>10</v>
      </c>
      <c r="E604" s="14" t="s">
        <v>2571</v>
      </c>
      <c r="F604" s="422">
        <v>18264</v>
      </c>
      <c r="G604" s="245">
        <v>10</v>
      </c>
      <c r="H604" s="245" t="e">
        <v>#DIV/0!</v>
      </c>
      <c r="I604" s="179"/>
      <c r="J604" s="179" t="s">
        <v>2525</v>
      </c>
      <c r="K604" s="158">
        <v>604</v>
      </c>
      <c r="L604" s="1" t="b">
        <f t="shared" si="223"/>
        <v>1</v>
      </c>
      <c r="M604" s="1" t="b">
        <f t="shared" si="224"/>
        <v>1</v>
      </c>
      <c r="N604" s="1" t="b">
        <f t="shared" si="225"/>
        <v>1</v>
      </c>
      <c r="O604" s="1" t="b">
        <f t="shared" si="226"/>
        <v>1</v>
      </c>
      <c r="P604" s="1" t="b">
        <f t="shared" si="227"/>
        <v>1</v>
      </c>
      <c r="Q604" s="1" t="b">
        <f t="shared" si="228"/>
        <v>1</v>
      </c>
      <c r="R604" s="1" t="b">
        <f t="shared" si="229"/>
        <v>1</v>
      </c>
      <c r="S604" s="1" t="e">
        <f t="shared" si="230"/>
        <v>#DIV/0!</v>
      </c>
      <c r="T604" s="1" t="b">
        <f t="shared" si="231"/>
        <v>1</v>
      </c>
      <c r="U604" s="1" t="b">
        <f t="shared" si="232"/>
        <v>1</v>
      </c>
      <c r="W604" s="316" t="s">
        <v>1387</v>
      </c>
      <c r="X604" s="106" t="s">
        <v>1388</v>
      </c>
      <c r="Y604" s="106" t="s">
        <v>650</v>
      </c>
      <c r="Z604" s="408" t="s">
        <v>10</v>
      </c>
      <c r="AA604" s="14" t="s">
        <v>2571</v>
      </c>
      <c r="AB604" s="422">
        <v>18264</v>
      </c>
      <c r="AC604" s="245">
        <v>10</v>
      </c>
      <c r="AD604" s="245" t="e">
        <v>#DIV/0!</v>
      </c>
      <c r="AE604" s="179"/>
      <c r="AF604" s="179" t="s">
        <v>2525</v>
      </c>
      <c r="AH604" s="159" t="b">
        <f t="shared" si="233"/>
        <v>1</v>
      </c>
      <c r="AI604" s="1" t="b">
        <f t="shared" si="234"/>
        <v>1</v>
      </c>
      <c r="AJ604" s="1" t="b">
        <f t="shared" si="235"/>
        <v>1</v>
      </c>
      <c r="AK604" s="1" t="b">
        <f t="shared" si="236"/>
        <v>1</v>
      </c>
      <c r="AL604" s="1" t="b">
        <f t="shared" si="237"/>
        <v>1</v>
      </c>
      <c r="AM604" s="1" t="b">
        <f t="shared" si="238"/>
        <v>1</v>
      </c>
      <c r="AN604" s="1" t="b">
        <f t="shared" si="239"/>
        <v>1</v>
      </c>
      <c r="AO604" s="1" t="e">
        <f t="shared" si="240"/>
        <v>#DIV/0!</v>
      </c>
      <c r="AP604" s="1" t="b">
        <f t="shared" si="241"/>
        <v>1</v>
      </c>
      <c r="AQ604" s="1" t="b">
        <f t="shared" si="242"/>
        <v>1</v>
      </c>
      <c r="AS604" s="316" t="s">
        <v>1387</v>
      </c>
      <c r="AT604" s="106" t="s">
        <v>1388</v>
      </c>
      <c r="AU604" s="106" t="s">
        <v>650</v>
      </c>
      <c r="AV604" s="408" t="s">
        <v>10</v>
      </c>
      <c r="AW604" s="14" t="s">
        <v>2571</v>
      </c>
      <c r="AX604" s="422">
        <v>18264</v>
      </c>
      <c r="AY604" s="245">
        <v>10</v>
      </c>
      <c r="AZ604" s="245" t="e">
        <v>#DIV/0!</v>
      </c>
      <c r="BA604" s="179"/>
      <c r="BB604" s="179" t="s">
        <v>2525</v>
      </c>
    </row>
    <row r="605" spans="1:54" ht="15">
      <c r="A605" s="156" t="s">
        <v>1389</v>
      </c>
      <c r="B605" s="179" t="s">
        <v>1390</v>
      </c>
      <c r="C605" s="179" t="s">
        <v>1391</v>
      </c>
      <c r="D605" s="424" t="s">
        <v>3</v>
      </c>
      <c r="E605" s="179" t="s">
        <v>2571</v>
      </c>
      <c r="F605" s="422">
        <v>19546</v>
      </c>
      <c r="G605" s="245">
        <v>10</v>
      </c>
      <c r="H605" s="245" t="e">
        <v>#DIV/0!</v>
      </c>
      <c r="I605" s="179"/>
      <c r="J605" s="179" t="s">
        <v>2476</v>
      </c>
      <c r="K605" s="158">
        <v>605</v>
      </c>
      <c r="L605" s="1" t="b">
        <f t="shared" si="223"/>
        <v>1</v>
      </c>
      <c r="M605" s="1" t="b">
        <f t="shared" si="224"/>
        <v>1</v>
      </c>
      <c r="N605" s="1" t="b">
        <f t="shared" si="225"/>
        <v>1</v>
      </c>
      <c r="O605" s="1" t="b">
        <f t="shared" si="226"/>
        <v>1</v>
      </c>
      <c r="P605" s="1" t="b">
        <f t="shared" si="227"/>
        <v>1</v>
      </c>
      <c r="Q605" s="1" t="b">
        <f t="shared" si="228"/>
        <v>1</v>
      </c>
      <c r="R605" s="1" t="b">
        <f t="shared" si="229"/>
        <v>1</v>
      </c>
      <c r="S605" s="1" t="e">
        <f t="shared" si="230"/>
        <v>#DIV/0!</v>
      </c>
      <c r="T605" s="1" t="b">
        <f t="shared" si="231"/>
        <v>1</v>
      </c>
      <c r="U605" s="1" t="b">
        <f t="shared" si="232"/>
        <v>1</v>
      </c>
      <c r="W605" s="156" t="s">
        <v>1389</v>
      </c>
      <c r="X605" s="179" t="s">
        <v>1390</v>
      </c>
      <c r="Y605" s="179" t="s">
        <v>1391</v>
      </c>
      <c r="Z605" s="424" t="s">
        <v>3</v>
      </c>
      <c r="AA605" s="179" t="s">
        <v>2571</v>
      </c>
      <c r="AB605" s="422">
        <v>19546</v>
      </c>
      <c r="AC605" s="245">
        <v>10</v>
      </c>
      <c r="AD605" s="245" t="e">
        <v>#DIV/0!</v>
      </c>
      <c r="AE605" s="179"/>
      <c r="AF605" s="179" t="s">
        <v>2476</v>
      </c>
      <c r="AH605" s="159" t="b">
        <f t="shared" si="233"/>
        <v>1</v>
      </c>
      <c r="AI605" s="1" t="b">
        <f t="shared" si="234"/>
        <v>1</v>
      </c>
      <c r="AJ605" s="1" t="b">
        <f t="shared" si="235"/>
        <v>1</v>
      </c>
      <c r="AK605" s="1" t="b">
        <f t="shared" si="236"/>
        <v>1</v>
      </c>
      <c r="AL605" s="1" t="b">
        <f t="shared" si="237"/>
        <v>1</v>
      </c>
      <c r="AM605" s="1" t="b">
        <f t="shared" si="238"/>
        <v>1</v>
      </c>
      <c r="AN605" s="1" t="b">
        <f t="shared" si="239"/>
        <v>1</v>
      </c>
      <c r="AO605" s="1" t="e">
        <f t="shared" si="240"/>
        <v>#DIV/0!</v>
      </c>
      <c r="AP605" s="1" t="b">
        <f t="shared" si="241"/>
        <v>1</v>
      </c>
      <c r="AQ605" s="1" t="b">
        <f t="shared" si="242"/>
        <v>1</v>
      </c>
      <c r="AS605" s="156" t="s">
        <v>1389</v>
      </c>
      <c r="AT605" s="179" t="s">
        <v>1390</v>
      </c>
      <c r="AU605" s="179" t="s">
        <v>1391</v>
      </c>
      <c r="AV605" s="424" t="s">
        <v>3</v>
      </c>
      <c r="AW605" s="179" t="s">
        <v>2571</v>
      </c>
      <c r="AX605" s="422">
        <v>19546</v>
      </c>
      <c r="AY605" s="245">
        <v>10</v>
      </c>
      <c r="AZ605" s="245" t="e">
        <v>#DIV/0!</v>
      </c>
      <c r="BA605" s="179"/>
      <c r="BB605" s="179" t="s">
        <v>2476</v>
      </c>
    </row>
    <row r="606" spans="1:54" ht="15">
      <c r="A606" s="449" t="s">
        <v>763</v>
      </c>
      <c r="B606" s="182" t="s">
        <v>446</v>
      </c>
      <c r="C606" s="182" t="s">
        <v>764</v>
      </c>
      <c r="D606" s="291" t="s">
        <v>3</v>
      </c>
      <c r="E606" s="291" t="s">
        <v>2571</v>
      </c>
      <c r="F606" s="338">
        <v>13400</v>
      </c>
      <c r="G606" s="245">
        <v>10</v>
      </c>
      <c r="H606" s="2" t="e">
        <v>#DIV/0!</v>
      </c>
      <c r="I606" s="1" t="s">
        <v>1703</v>
      </c>
      <c r="J606" s="1" t="s">
        <v>2577</v>
      </c>
      <c r="K606" s="158">
        <v>606</v>
      </c>
      <c r="L606" s="1" t="b">
        <f t="shared" si="223"/>
        <v>1</v>
      </c>
      <c r="M606" s="1" t="b">
        <f t="shared" si="224"/>
        <v>1</v>
      </c>
      <c r="N606" s="1" t="b">
        <f t="shared" si="225"/>
        <v>1</v>
      </c>
      <c r="O606" s="1" t="b">
        <f t="shared" si="226"/>
        <v>1</v>
      </c>
      <c r="P606" s="1" t="b">
        <f t="shared" si="227"/>
        <v>1</v>
      </c>
      <c r="Q606" s="1" t="b">
        <f t="shared" si="228"/>
        <v>1</v>
      </c>
      <c r="R606" s="1" t="b">
        <f t="shared" si="229"/>
        <v>1</v>
      </c>
      <c r="S606" s="1" t="e">
        <f t="shared" si="230"/>
        <v>#DIV/0!</v>
      </c>
      <c r="T606" s="1" t="b">
        <f t="shared" si="231"/>
        <v>1</v>
      </c>
      <c r="U606" s="1" t="b">
        <f t="shared" si="232"/>
        <v>1</v>
      </c>
      <c r="W606" s="449" t="s">
        <v>763</v>
      </c>
      <c r="X606" s="182" t="s">
        <v>446</v>
      </c>
      <c r="Y606" s="182" t="s">
        <v>764</v>
      </c>
      <c r="Z606" s="291" t="s">
        <v>3</v>
      </c>
      <c r="AA606" s="291" t="s">
        <v>2571</v>
      </c>
      <c r="AB606" s="338">
        <v>13400</v>
      </c>
      <c r="AC606" s="245">
        <v>10</v>
      </c>
      <c r="AD606" s="2" t="e">
        <v>#DIV/0!</v>
      </c>
      <c r="AE606" s="1" t="s">
        <v>1703</v>
      </c>
      <c r="AF606" s="1" t="s">
        <v>2577</v>
      </c>
      <c r="AH606" s="159" t="b">
        <f t="shared" si="233"/>
        <v>1</v>
      </c>
      <c r="AI606" s="1" t="b">
        <f t="shared" si="234"/>
        <v>1</v>
      </c>
      <c r="AJ606" s="1" t="b">
        <f t="shared" si="235"/>
        <v>1</v>
      </c>
      <c r="AK606" s="1" t="b">
        <f t="shared" si="236"/>
        <v>1</v>
      </c>
      <c r="AL606" s="1" t="b">
        <f t="shared" si="237"/>
        <v>1</v>
      </c>
      <c r="AM606" s="1" t="b">
        <f t="shared" si="238"/>
        <v>1</v>
      </c>
      <c r="AN606" s="1" t="b">
        <f t="shared" si="239"/>
        <v>1</v>
      </c>
      <c r="AO606" s="1" t="e">
        <f t="shared" si="240"/>
        <v>#DIV/0!</v>
      </c>
      <c r="AP606" s="1" t="b">
        <f t="shared" si="241"/>
        <v>1</v>
      </c>
      <c r="AQ606" s="1" t="b">
        <f t="shared" si="242"/>
        <v>1</v>
      </c>
      <c r="AS606" s="449" t="s">
        <v>763</v>
      </c>
      <c r="AT606" s="182" t="s">
        <v>446</v>
      </c>
      <c r="AU606" s="182" t="s">
        <v>764</v>
      </c>
      <c r="AV606" s="291" t="s">
        <v>3</v>
      </c>
      <c r="AW606" s="291" t="s">
        <v>2571</v>
      </c>
      <c r="AX606" s="338">
        <v>13400</v>
      </c>
      <c r="AY606" s="245">
        <v>10</v>
      </c>
      <c r="AZ606" s="2" t="e">
        <v>#DIV/0!</v>
      </c>
      <c r="BA606" s="1" t="s">
        <v>1703</v>
      </c>
      <c r="BB606" s="1" t="s">
        <v>2577</v>
      </c>
    </row>
    <row r="607" spans="1:54" ht="15.75">
      <c r="A607" s="316" t="s">
        <v>1392</v>
      </c>
      <c r="B607" s="106" t="s">
        <v>741</v>
      </c>
      <c r="C607" s="106" t="s">
        <v>1393</v>
      </c>
      <c r="D607" s="408" t="s">
        <v>10</v>
      </c>
      <c r="E607" s="344" t="s">
        <v>2571</v>
      </c>
      <c r="F607" s="422">
        <v>16072</v>
      </c>
      <c r="G607" s="245">
        <v>10</v>
      </c>
      <c r="H607" s="245" t="e">
        <v>#DIV/0!</v>
      </c>
      <c r="I607" s="179"/>
      <c r="J607" s="179" t="s">
        <v>2525</v>
      </c>
      <c r="K607" s="158">
        <v>607</v>
      </c>
      <c r="L607" s="1" t="b">
        <f t="shared" si="223"/>
        <v>1</v>
      </c>
      <c r="M607" s="1" t="b">
        <f t="shared" si="224"/>
        <v>1</v>
      </c>
      <c r="N607" s="1" t="b">
        <f t="shared" si="225"/>
        <v>1</v>
      </c>
      <c r="O607" s="1" t="b">
        <f t="shared" si="226"/>
        <v>1</v>
      </c>
      <c r="P607" s="1" t="b">
        <f t="shared" si="227"/>
        <v>1</v>
      </c>
      <c r="Q607" s="1" t="b">
        <f t="shared" si="228"/>
        <v>1</v>
      </c>
      <c r="R607" s="1" t="b">
        <f t="shared" si="229"/>
        <v>1</v>
      </c>
      <c r="S607" s="1" t="e">
        <f t="shared" si="230"/>
        <v>#DIV/0!</v>
      </c>
      <c r="T607" s="1" t="b">
        <f t="shared" si="231"/>
        <v>1</v>
      </c>
      <c r="U607" s="1" t="b">
        <f t="shared" si="232"/>
        <v>1</v>
      </c>
      <c r="W607" s="316" t="s">
        <v>1392</v>
      </c>
      <c r="X607" s="106" t="s">
        <v>741</v>
      </c>
      <c r="Y607" s="106" t="s">
        <v>1393</v>
      </c>
      <c r="Z607" s="408" t="s">
        <v>10</v>
      </c>
      <c r="AA607" s="344" t="s">
        <v>2571</v>
      </c>
      <c r="AB607" s="422">
        <v>16072</v>
      </c>
      <c r="AC607" s="245">
        <v>10</v>
      </c>
      <c r="AD607" s="245" t="e">
        <v>#DIV/0!</v>
      </c>
      <c r="AE607" s="179"/>
      <c r="AF607" s="179" t="s">
        <v>2525</v>
      </c>
      <c r="AH607" s="159" t="b">
        <f t="shared" si="233"/>
        <v>1</v>
      </c>
      <c r="AI607" s="1" t="b">
        <f t="shared" si="234"/>
        <v>1</v>
      </c>
      <c r="AJ607" s="1" t="b">
        <f t="shared" si="235"/>
        <v>1</v>
      </c>
      <c r="AK607" s="1" t="b">
        <f t="shared" si="236"/>
        <v>1</v>
      </c>
      <c r="AL607" s="1" t="b">
        <f t="shared" si="237"/>
        <v>1</v>
      </c>
      <c r="AM607" s="1" t="b">
        <f t="shared" si="238"/>
        <v>1</v>
      </c>
      <c r="AN607" s="1" t="b">
        <f t="shared" si="239"/>
        <v>1</v>
      </c>
      <c r="AO607" s="1" t="e">
        <f t="shared" si="240"/>
        <v>#DIV/0!</v>
      </c>
      <c r="AP607" s="1" t="b">
        <f t="shared" si="241"/>
        <v>1</v>
      </c>
      <c r="AQ607" s="1" t="b">
        <f t="shared" si="242"/>
        <v>1</v>
      </c>
      <c r="AS607" s="316" t="s">
        <v>1392</v>
      </c>
      <c r="AT607" s="106" t="s">
        <v>741</v>
      </c>
      <c r="AU607" s="106" t="s">
        <v>1393</v>
      </c>
      <c r="AV607" s="408" t="s">
        <v>10</v>
      </c>
      <c r="AW607" s="344" t="s">
        <v>2571</v>
      </c>
      <c r="AX607" s="422">
        <v>16072</v>
      </c>
      <c r="AY607" s="245">
        <v>10</v>
      </c>
      <c r="AZ607" s="245" t="e">
        <v>#DIV/0!</v>
      </c>
      <c r="BA607" s="179"/>
      <c r="BB607" s="179" t="s">
        <v>2525</v>
      </c>
    </row>
    <row r="608" spans="1:54" ht="15">
      <c r="A608" s="316" t="s">
        <v>765</v>
      </c>
      <c r="B608" s="182" t="s">
        <v>741</v>
      </c>
      <c r="C608" s="182" t="s">
        <v>766</v>
      </c>
      <c r="D608" s="408" t="s">
        <v>3</v>
      </c>
      <c r="E608" s="14" t="s">
        <v>2490</v>
      </c>
      <c r="F608" s="422">
        <v>13489</v>
      </c>
      <c r="G608" s="245">
        <v>10</v>
      </c>
      <c r="H608" s="245" t="s">
        <v>1857</v>
      </c>
      <c r="I608" s="179" t="s">
        <v>2628</v>
      </c>
      <c r="J608" s="179" t="s">
        <v>2577</v>
      </c>
      <c r="K608" s="158">
        <v>608</v>
      </c>
      <c r="L608" s="1" t="b">
        <f t="shared" si="223"/>
        <v>1</v>
      </c>
      <c r="M608" s="1" t="b">
        <f t="shared" si="224"/>
        <v>1</v>
      </c>
      <c r="N608" s="1" t="b">
        <f t="shared" si="225"/>
        <v>1</v>
      </c>
      <c r="O608" s="1" t="b">
        <f t="shared" si="226"/>
        <v>1</v>
      </c>
      <c r="P608" s="1" t="b">
        <f t="shared" si="227"/>
        <v>1</v>
      </c>
      <c r="Q608" s="1" t="b">
        <f t="shared" si="228"/>
        <v>1</v>
      </c>
      <c r="R608" s="1" t="b">
        <f t="shared" si="229"/>
        <v>1</v>
      </c>
      <c r="S608" s="1" t="b">
        <f t="shared" si="230"/>
        <v>1</v>
      </c>
      <c r="T608" s="1" t="b">
        <f t="shared" si="231"/>
        <v>1</v>
      </c>
      <c r="U608" s="1" t="b">
        <f t="shared" si="232"/>
        <v>1</v>
      </c>
      <c r="W608" s="316" t="s">
        <v>765</v>
      </c>
      <c r="X608" s="182" t="s">
        <v>741</v>
      </c>
      <c r="Y608" s="182" t="s">
        <v>766</v>
      </c>
      <c r="Z608" s="408" t="s">
        <v>3</v>
      </c>
      <c r="AA608" s="14" t="s">
        <v>2490</v>
      </c>
      <c r="AB608" s="422">
        <v>13489</v>
      </c>
      <c r="AC608" s="245">
        <v>10</v>
      </c>
      <c r="AD608" s="245" t="s">
        <v>1857</v>
      </c>
      <c r="AE608" s="179" t="s">
        <v>2628</v>
      </c>
      <c r="AF608" s="179" t="s">
        <v>2577</v>
      </c>
      <c r="AH608" s="159" t="b">
        <f t="shared" si="233"/>
        <v>1</v>
      </c>
      <c r="AI608" s="1" t="b">
        <f t="shared" si="234"/>
        <v>1</v>
      </c>
      <c r="AJ608" s="1" t="b">
        <f t="shared" si="235"/>
        <v>1</v>
      </c>
      <c r="AK608" s="1" t="b">
        <f t="shared" si="236"/>
        <v>1</v>
      </c>
      <c r="AL608" s="1" t="b">
        <f t="shared" si="237"/>
        <v>1</v>
      </c>
      <c r="AM608" s="1" t="b">
        <f t="shared" si="238"/>
        <v>1</v>
      </c>
      <c r="AN608" s="1" t="b">
        <f t="shared" si="239"/>
        <v>1</v>
      </c>
      <c r="AO608" s="1" t="b">
        <f t="shared" si="240"/>
        <v>1</v>
      </c>
      <c r="AP608" s="1" t="b">
        <f t="shared" si="241"/>
        <v>1</v>
      </c>
      <c r="AQ608" s="1" t="b">
        <f t="shared" si="242"/>
        <v>1</v>
      </c>
      <c r="AS608" s="316" t="s">
        <v>765</v>
      </c>
      <c r="AT608" s="182" t="s">
        <v>741</v>
      </c>
      <c r="AU608" s="182" t="s">
        <v>766</v>
      </c>
      <c r="AV608" s="408" t="s">
        <v>3</v>
      </c>
      <c r="AW608" s="14" t="s">
        <v>2490</v>
      </c>
      <c r="AX608" s="422">
        <v>13489</v>
      </c>
      <c r="AY608" s="245">
        <v>10</v>
      </c>
      <c r="AZ608" s="245" t="s">
        <v>1857</v>
      </c>
      <c r="BA608" s="179" t="s">
        <v>2628</v>
      </c>
      <c r="BB608" s="179" t="s">
        <v>2577</v>
      </c>
    </row>
    <row r="609" spans="1:54" ht="15">
      <c r="A609" s="316" t="s">
        <v>767</v>
      </c>
      <c r="B609" s="106" t="s">
        <v>768</v>
      </c>
      <c r="C609" s="106" t="s">
        <v>769</v>
      </c>
      <c r="D609" s="408" t="s">
        <v>3</v>
      </c>
      <c r="E609" s="14" t="s">
        <v>2571</v>
      </c>
      <c r="F609" s="422">
        <v>13170</v>
      </c>
      <c r="G609" s="245">
        <v>10</v>
      </c>
      <c r="H609" s="245" t="e">
        <v>#DIV/0!</v>
      </c>
      <c r="I609" s="179" t="s">
        <v>1705</v>
      </c>
      <c r="J609" s="179" t="s">
        <v>2577</v>
      </c>
      <c r="K609" s="158">
        <v>609</v>
      </c>
      <c r="L609" s="1" t="b">
        <f t="shared" si="223"/>
        <v>1</v>
      </c>
      <c r="M609" s="1" t="b">
        <f t="shared" si="224"/>
        <v>1</v>
      </c>
      <c r="N609" s="1" t="b">
        <f t="shared" si="225"/>
        <v>1</v>
      </c>
      <c r="O609" s="1" t="b">
        <f t="shared" si="226"/>
        <v>1</v>
      </c>
      <c r="P609" s="1" t="b">
        <f t="shared" si="227"/>
        <v>1</v>
      </c>
      <c r="Q609" s="1" t="b">
        <f t="shared" si="228"/>
        <v>1</v>
      </c>
      <c r="R609" s="1" t="b">
        <f t="shared" si="229"/>
        <v>1</v>
      </c>
      <c r="S609" s="1" t="e">
        <f t="shared" si="230"/>
        <v>#DIV/0!</v>
      </c>
      <c r="T609" s="1" t="b">
        <f t="shared" si="231"/>
        <v>1</v>
      </c>
      <c r="U609" s="1" t="b">
        <f t="shared" si="232"/>
        <v>1</v>
      </c>
      <c r="W609" s="316" t="s">
        <v>767</v>
      </c>
      <c r="X609" s="106" t="s">
        <v>768</v>
      </c>
      <c r="Y609" s="106" t="s">
        <v>769</v>
      </c>
      <c r="Z609" s="408" t="s">
        <v>3</v>
      </c>
      <c r="AA609" s="14" t="s">
        <v>2571</v>
      </c>
      <c r="AB609" s="422">
        <v>13170</v>
      </c>
      <c r="AC609" s="245">
        <v>10</v>
      </c>
      <c r="AD609" s="245" t="e">
        <v>#DIV/0!</v>
      </c>
      <c r="AE609" s="179" t="s">
        <v>1705</v>
      </c>
      <c r="AF609" s="179" t="s">
        <v>2577</v>
      </c>
      <c r="AH609" s="159" t="b">
        <f t="shared" si="233"/>
        <v>1</v>
      </c>
      <c r="AI609" s="1" t="b">
        <f t="shared" si="234"/>
        <v>1</v>
      </c>
      <c r="AJ609" s="1" t="b">
        <f t="shared" si="235"/>
        <v>1</v>
      </c>
      <c r="AK609" s="1" t="b">
        <f t="shared" si="236"/>
        <v>1</v>
      </c>
      <c r="AL609" s="1" t="b">
        <f t="shared" si="237"/>
        <v>1</v>
      </c>
      <c r="AM609" s="1" t="b">
        <f t="shared" si="238"/>
        <v>1</v>
      </c>
      <c r="AN609" s="1" t="b">
        <f t="shared" si="239"/>
        <v>1</v>
      </c>
      <c r="AO609" s="1" t="e">
        <f t="shared" si="240"/>
        <v>#DIV/0!</v>
      </c>
      <c r="AP609" s="1" t="b">
        <f t="shared" si="241"/>
        <v>1</v>
      </c>
      <c r="AQ609" s="1" t="b">
        <f t="shared" si="242"/>
        <v>1</v>
      </c>
      <c r="AS609" s="316" t="s">
        <v>767</v>
      </c>
      <c r="AT609" s="106" t="s">
        <v>768</v>
      </c>
      <c r="AU609" s="106" t="s">
        <v>769</v>
      </c>
      <c r="AV609" s="408" t="s">
        <v>3</v>
      </c>
      <c r="AW609" s="14" t="s">
        <v>2571</v>
      </c>
      <c r="AX609" s="422">
        <v>13170</v>
      </c>
      <c r="AY609" s="245">
        <v>10</v>
      </c>
      <c r="AZ609" s="245" t="e">
        <v>#DIV/0!</v>
      </c>
      <c r="BA609" s="179" t="s">
        <v>1705</v>
      </c>
      <c r="BB609" s="179" t="s">
        <v>2577</v>
      </c>
    </row>
    <row r="610" spans="1:54" ht="15">
      <c r="A610" s="373" t="s">
        <v>1394</v>
      </c>
      <c r="B610" s="179" t="s">
        <v>1388</v>
      </c>
      <c r="C610" s="179" t="s">
        <v>1395</v>
      </c>
      <c r="D610" s="409" t="s">
        <v>3</v>
      </c>
      <c r="E610" s="351" t="s">
        <v>2571</v>
      </c>
      <c r="F610" s="422">
        <v>17641</v>
      </c>
      <c r="G610" s="245">
        <v>10</v>
      </c>
      <c r="H610" s="245" t="e">
        <v>#DIV/0!</v>
      </c>
      <c r="I610" s="179"/>
      <c r="J610" s="179" t="s">
        <v>2525</v>
      </c>
      <c r="K610" s="158">
        <v>610</v>
      </c>
      <c r="L610" s="1" t="b">
        <f t="shared" si="223"/>
        <v>1</v>
      </c>
      <c r="M610" s="1" t="b">
        <f t="shared" si="224"/>
        <v>1</v>
      </c>
      <c r="N610" s="1" t="b">
        <f t="shared" si="225"/>
        <v>1</v>
      </c>
      <c r="O610" s="1" t="b">
        <f t="shared" si="226"/>
        <v>1</v>
      </c>
      <c r="P610" s="1" t="b">
        <f t="shared" si="227"/>
        <v>1</v>
      </c>
      <c r="Q610" s="1" t="b">
        <f t="shared" si="228"/>
        <v>1</v>
      </c>
      <c r="R610" s="1" t="b">
        <f t="shared" si="229"/>
        <v>1</v>
      </c>
      <c r="S610" s="1" t="e">
        <f t="shared" si="230"/>
        <v>#DIV/0!</v>
      </c>
      <c r="T610" s="1" t="b">
        <f t="shared" si="231"/>
        <v>1</v>
      </c>
      <c r="U610" s="1" t="b">
        <f t="shared" si="232"/>
        <v>1</v>
      </c>
      <c r="W610" s="373" t="s">
        <v>1394</v>
      </c>
      <c r="X610" s="179" t="s">
        <v>1388</v>
      </c>
      <c r="Y610" s="179" t="s">
        <v>1395</v>
      </c>
      <c r="Z610" s="409" t="s">
        <v>3</v>
      </c>
      <c r="AA610" s="351" t="s">
        <v>2571</v>
      </c>
      <c r="AB610" s="422">
        <v>17641</v>
      </c>
      <c r="AC610" s="245">
        <v>10</v>
      </c>
      <c r="AD610" s="245" t="e">
        <v>#DIV/0!</v>
      </c>
      <c r="AE610" s="179"/>
      <c r="AF610" s="179" t="s">
        <v>2525</v>
      </c>
      <c r="AH610" s="159" t="b">
        <f t="shared" si="233"/>
        <v>1</v>
      </c>
      <c r="AI610" s="1" t="b">
        <f t="shared" si="234"/>
        <v>1</v>
      </c>
      <c r="AJ610" s="1" t="b">
        <f t="shared" si="235"/>
        <v>1</v>
      </c>
      <c r="AK610" s="1" t="b">
        <f t="shared" si="236"/>
        <v>1</v>
      </c>
      <c r="AL610" s="1" t="b">
        <f t="shared" si="237"/>
        <v>1</v>
      </c>
      <c r="AM610" s="1" t="b">
        <f t="shared" si="238"/>
        <v>1</v>
      </c>
      <c r="AN610" s="1" t="b">
        <f t="shared" si="239"/>
        <v>1</v>
      </c>
      <c r="AO610" s="1" t="e">
        <f t="shared" si="240"/>
        <v>#DIV/0!</v>
      </c>
      <c r="AP610" s="1" t="b">
        <f t="shared" si="241"/>
        <v>1</v>
      </c>
      <c r="AQ610" s="1" t="b">
        <f t="shared" si="242"/>
        <v>1</v>
      </c>
      <c r="AS610" s="373" t="s">
        <v>1394</v>
      </c>
      <c r="AT610" s="179" t="s">
        <v>1388</v>
      </c>
      <c r="AU610" s="179" t="s">
        <v>1395</v>
      </c>
      <c r="AV610" s="409" t="s">
        <v>3</v>
      </c>
      <c r="AW610" s="351" t="s">
        <v>2571</v>
      </c>
      <c r="AX610" s="422">
        <v>17641</v>
      </c>
      <c r="AY610" s="245">
        <v>10</v>
      </c>
      <c r="AZ610" s="245" t="e">
        <v>#DIV/0!</v>
      </c>
      <c r="BA610" s="179"/>
      <c r="BB610" s="179" t="s">
        <v>2525</v>
      </c>
    </row>
    <row r="611" spans="1:54" ht="15">
      <c r="A611" s="316" t="s">
        <v>770</v>
      </c>
      <c r="B611" s="182" t="s">
        <v>771</v>
      </c>
      <c r="C611" s="182" t="s">
        <v>772</v>
      </c>
      <c r="D611" s="408" t="s">
        <v>3</v>
      </c>
      <c r="E611" s="14" t="s">
        <v>2490</v>
      </c>
      <c r="F611" s="422">
        <v>12724</v>
      </c>
      <c r="G611" s="245">
        <v>10</v>
      </c>
      <c r="H611" s="245" t="s">
        <v>1859</v>
      </c>
      <c r="I611" s="179" t="s">
        <v>2634</v>
      </c>
      <c r="J611" s="179" t="s">
        <v>2577</v>
      </c>
      <c r="K611" s="158">
        <v>611</v>
      </c>
      <c r="L611" s="1" t="b">
        <f t="shared" si="223"/>
        <v>1</v>
      </c>
      <c r="M611" s="1" t="b">
        <f t="shared" si="224"/>
        <v>1</v>
      </c>
      <c r="N611" s="1" t="b">
        <f t="shared" si="225"/>
        <v>1</v>
      </c>
      <c r="O611" s="1" t="b">
        <f t="shared" si="226"/>
        <v>1</v>
      </c>
      <c r="P611" s="1" t="b">
        <f t="shared" si="227"/>
        <v>1</v>
      </c>
      <c r="Q611" s="1" t="b">
        <f t="shared" si="228"/>
        <v>1</v>
      </c>
      <c r="R611" s="1" t="b">
        <f t="shared" si="229"/>
        <v>1</v>
      </c>
      <c r="S611" s="1" t="b">
        <f t="shared" si="230"/>
        <v>1</v>
      </c>
      <c r="T611" s="1" t="b">
        <f t="shared" si="231"/>
        <v>1</v>
      </c>
      <c r="U611" s="1" t="b">
        <f t="shared" si="232"/>
        <v>1</v>
      </c>
      <c r="W611" s="316" t="s">
        <v>770</v>
      </c>
      <c r="X611" s="182" t="s">
        <v>771</v>
      </c>
      <c r="Y611" s="182" t="s">
        <v>772</v>
      </c>
      <c r="Z611" s="408" t="s">
        <v>3</v>
      </c>
      <c r="AA611" s="14" t="s">
        <v>2490</v>
      </c>
      <c r="AB611" s="422">
        <v>12724</v>
      </c>
      <c r="AC611" s="245">
        <v>10</v>
      </c>
      <c r="AD611" s="245" t="s">
        <v>1859</v>
      </c>
      <c r="AE611" s="179" t="s">
        <v>2634</v>
      </c>
      <c r="AF611" s="179" t="s">
        <v>2577</v>
      </c>
      <c r="AH611" s="159" t="b">
        <f t="shared" si="233"/>
        <v>1</v>
      </c>
      <c r="AI611" s="1" t="b">
        <f t="shared" si="234"/>
        <v>1</v>
      </c>
      <c r="AJ611" s="1" t="b">
        <f t="shared" si="235"/>
        <v>1</v>
      </c>
      <c r="AK611" s="1" t="b">
        <f t="shared" si="236"/>
        <v>1</v>
      </c>
      <c r="AL611" s="1" t="b">
        <f t="shared" si="237"/>
        <v>1</v>
      </c>
      <c r="AM611" s="1" t="b">
        <f t="shared" si="238"/>
        <v>1</v>
      </c>
      <c r="AN611" s="1" t="b">
        <f t="shared" si="239"/>
        <v>1</v>
      </c>
      <c r="AO611" s="1" t="b">
        <f t="shared" si="240"/>
        <v>1</v>
      </c>
      <c r="AP611" s="1" t="b">
        <f t="shared" si="241"/>
        <v>1</v>
      </c>
      <c r="AQ611" s="1" t="b">
        <f t="shared" si="242"/>
        <v>1</v>
      </c>
      <c r="AS611" s="316" t="s">
        <v>770</v>
      </c>
      <c r="AT611" s="182" t="s">
        <v>771</v>
      </c>
      <c r="AU611" s="182" t="s">
        <v>772</v>
      </c>
      <c r="AV611" s="408" t="s">
        <v>3</v>
      </c>
      <c r="AW611" s="14" t="s">
        <v>2490</v>
      </c>
      <c r="AX611" s="422">
        <v>12724</v>
      </c>
      <c r="AY611" s="245">
        <v>10</v>
      </c>
      <c r="AZ611" s="245" t="s">
        <v>1859</v>
      </c>
      <c r="BA611" s="179" t="s">
        <v>2634</v>
      </c>
      <c r="BB611" s="179" t="s">
        <v>2577</v>
      </c>
    </row>
    <row r="612" spans="1:54" ht="15">
      <c r="A612" s="159" t="s">
        <v>1396</v>
      </c>
      <c r="B612" s="1" t="s">
        <v>1397</v>
      </c>
      <c r="C612" s="1" t="s">
        <v>1398</v>
      </c>
      <c r="D612" s="1" t="s">
        <v>3</v>
      </c>
      <c r="E612" s="1" t="s">
        <v>2571</v>
      </c>
      <c r="F612" s="338">
        <v>23382</v>
      </c>
      <c r="G612" s="245">
        <v>10</v>
      </c>
      <c r="H612" s="2" t="e">
        <v>#DIV/0!</v>
      </c>
      <c r="I612" s="1"/>
      <c r="J612" s="1" t="s">
        <v>2476</v>
      </c>
      <c r="K612" s="158">
        <v>612</v>
      </c>
      <c r="L612" s="1" t="b">
        <f t="shared" si="223"/>
        <v>1</v>
      </c>
      <c r="M612" s="1" t="b">
        <f t="shared" si="224"/>
        <v>1</v>
      </c>
      <c r="N612" s="1" t="b">
        <f t="shared" si="225"/>
        <v>1</v>
      </c>
      <c r="O612" s="1" t="b">
        <f t="shared" si="226"/>
        <v>1</v>
      </c>
      <c r="P612" s="1" t="b">
        <f t="shared" si="227"/>
        <v>1</v>
      </c>
      <c r="Q612" s="1" t="b">
        <f t="shared" si="228"/>
        <v>1</v>
      </c>
      <c r="R612" s="1" t="b">
        <f t="shared" si="229"/>
        <v>1</v>
      </c>
      <c r="S612" s="1" t="e">
        <f t="shared" si="230"/>
        <v>#DIV/0!</v>
      </c>
      <c r="T612" s="1" t="b">
        <f t="shared" si="231"/>
        <v>1</v>
      </c>
      <c r="U612" s="1" t="b">
        <f t="shared" si="232"/>
        <v>1</v>
      </c>
      <c r="W612" s="159" t="s">
        <v>1396</v>
      </c>
      <c r="X612" s="1" t="s">
        <v>1397</v>
      </c>
      <c r="Y612" s="1" t="s">
        <v>1398</v>
      </c>
      <c r="Z612" s="1" t="s">
        <v>3</v>
      </c>
      <c r="AA612" s="1" t="s">
        <v>2571</v>
      </c>
      <c r="AB612" s="338">
        <v>23382</v>
      </c>
      <c r="AC612" s="245">
        <v>10</v>
      </c>
      <c r="AD612" s="2" t="e">
        <v>#DIV/0!</v>
      </c>
      <c r="AE612" s="1"/>
      <c r="AF612" s="1" t="s">
        <v>2476</v>
      </c>
      <c r="AH612" s="159" t="b">
        <f t="shared" si="233"/>
        <v>1</v>
      </c>
      <c r="AI612" s="1" t="b">
        <f t="shared" si="234"/>
        <v>1</v>
      </c>
      <c r="AJ612" s="1" t="b">
        <f t="shared" si="235"/>
        <v>1</v>
      </c>
      <c r="AK612" s="1" t="b">
        <f t="shared" si="236"/>
        <v>1</v>
      </c>
      <c r="AL612" s="1" t="b">
        <f t="shared" si="237"/>
        <v>1</v>
      </c>
      <c r="AM612" s="1" t="b">
        <f t="shared" si="238"/>
        <v>1</v>
      </c>
      <c r="AN612" s="1" t="b">
        <f t="shared" si="239"/>
        <v>1</v>
      </c>
      <c r="AO612" s="1" t="e">
        <f t="shared" si="240"/>
        <v>#DIV/0!</v>
      </c>
      <c r="AP612" s="1" t="b">
        <f t="shared" si="241"/>
        <v>1</v>
      </c>
      <c r="AQ612" s="1" t="b">
        <f t="shared" si="242"/>
        <v>1</v>
      </c>
      <c r="AS612" s="159" t="s">
        <v>1396</v>
      </c>
      <c r="AT612" s="1" t="s">
        <v>1397</v>
      </c>
      <c r="AU612" s="1" t="s">
        <v>1398</v>
      </c>
      <c r="AV612" s="1" t="s">
        <v>3</v>
      </c>
      <c r="AW612" s="1" t="s">
        <v>2571</v>
      </c>
      <c r="AX612" s="338">
        <v>23382</v>
      </c>
      <c r="AY612" s="245">
        <v>10</v>
      </c>
      <c r="AZ612" s="2" t="e">
        <v>#DIV/0!</v>
      </c>
      <c r="BB612" s="1" t="s">
        <v>2476</v>
      </c>
    </row>
    <row r="613" spans="1:54" ht="15">
      <c r="A613" s="452" t="s">
        <v>773</v>
      </c>
      <c r="B613" s="1" t="s">
        <v>478</v>
      </c>
      <c r="C613" s="1" t="s">
        <v>402</v>
      </c>
      <c r="D613" s="409" t="s">
        <v>3</v>
      </c>
      <c r="E613" s="351" t="s">
        <v>2571</v>
      </c>
      <c r="F613" s="422">
        <v>14770</v>
      </c>
      <c r="G613" s="245">
        <v>10</v>
      </c>
      <c r="H613" s="245" t="e">
        <v>#DIV/0!</v>
      </c>
      <c r="I613" s="179" t="s">
        <v>4</v>
      </c>
      <c r="J613" s="179" t="s">
        <v>2577</v>
      </c>
      <c r="K613" s="158">
        <v>613</v>
      </c>
      <c r="L613" s="1" t="b">
        <f t="shared" si="223"/>
        <v>1</v>
      </c>
      <c r="M613" s="1" t="b">
        <f t="shared" si="224"/>
        <v>1</v>
      </c>
      <c r="N613" s="1" t="b">
        <f t="shared" si="225"/>
        <v>1</v>
      </c>
      <c r="O613" s="1" t="b">
        <f t="shared" si="226"/>
        <v>1</v>
      </c>
      <c r="P613" s="1" t="b">
        <f t="shared" si="227"/>
        <v>1</v>
      </c>
      <c r="Q613" s="1" t="b">
        <f t="shared" si="228"/>
        <v>1</v>
      </c>
      <c r="R613" s="1" t="b">
        <f t="shared" si="229"/>
        <v>1</v>
      </c>
      <c r="S613" s="1" t="e">
        <f t="shared" si="230"/>
        <v>#DIV/0!</v>
      </c>
      <c r="T613" s="1" t="b">
        <f t="shared" si="231"/>
        <v>1</v>
      </c>
      <c r="U613" s="1" t="b">
        <f t="shared" si="232"/>
        <v>1</v>
      </c>
      <c r="W613" s="452" t="s">
        <v>773</v>
      </c>
      <c r="X613" s="1" t="s">
        <v>478</v>
      </c>
      <c r="Y613" s="1" t="s">
        <v>402</v>
      </c>
      <c r="Z613" s="409" t="s">
        <v>3</v>
      </c>
      <c r="AA613" s="351" t="s">
        <v>2571</v>
      </c>
      <c r="AB613" s="422">
        <v>14770</v>
      </c>
      <c r="AC613" s="245">
        <v>10</v>
      </c>
      <c r="AD613" s="245" t="e">
        <v>#DIV/0!</v>
      </c>
      <c r="AE613" s="179" t="s">
        <v>4</v>
      </c>
      <c r="AF613" s="179" t="s">
        <v>2577</v>
      </c>
      <c r="AH613" s="159" t="b">
        <f t="shared" si="233"/>
        <v>1</v>
      </c>
      <c r="AI613" s="1" t="b">
        <f t="shared" si="234"/>
        <v>1</v>
      </c>
      <c r="AJ613" s="1" t="b">
        <f t="shared" si="235"/>
        <v>1</v>
      </c>
      <c r="AK613" s="1" t="b">
        <f t="shared" si="236"/>
        <v>1</v>
      </c>
      <c r="AL613" s="1" t="b">
        <f t="shared" si="237"/>
        <v>1</v>
      </c>
      <c r="AM613" s="1" t="b">
        <f t="shared" si="238"/>
        <v>1</v>
      </c>
      <c r="AN613" s="1" t="b">
        <f t="shared" si="239"/>
        <v>1</v>
      </c>
      <c r="AO613" s="1" t="e">
        <f t="shared" si="240"/>
        <v>#DIV/0!</v>
      </c>
      <c r="AP613" s="1" t="b">
        <f t="shared" si="241"/>
        <v>1</v>
      </c>
      <c r="AQ613" s="1" t="b">
        <f t="shared" si="242"/>
        <v>1</v>
      </c>
      <c r="AS613" s="452" t="s">
        <v>773</v>
      </c>
      <c r="AT613" s="1" t="s">
        <v>478</v>
      </c>
      <c r="AU613" s="1" t="s">
        <v>402</v>
      </c>
      <c r="AV613" s="409" t="s">
        <v>3</v>
      </c>
      <c r="AW613" s="351" t="s">
        <v>2571</v>
      </c>
      <c r="AX613" s="422">
        <v>14770</v>
      </c>
      <c r="AY613" s="245">
        <v>10</v>
      </c>
      <c r="AZ613" s="245" t="e">
        <v>#DIV/0!</v>
      </c>
      <c r="BA613" s="179" t="s">
        <v>4</v>
      </c>
      <c r="BB613" s="179" t="s">
        <v>2577</v>
      </c>
    </row>
    <row r="614" spans="1:54" ht="15">
      <c r="A614" s="316" t="s">
        <v>1399</v>
      </c>
      <c r="B614" s="106" t="s">
        <v>1400</v>
      </c>
      <c r="C614" s="106" t="s">
        <v>170</v>
      </c>
      <c r="D614" s="408" t="s">
        <v>3</v>
      </c>
      <c r="E614" s="14" t="s">
        <v>2571</v>
      </c>
      <c r="F614" s="422">
        <v>14189</v>
      </c>
      <c r="G614" s="245">
        <v>10</v>
      </c>
      <c r="H614" s="245" t="e">
        <v>#DIV/0!</v>
      </c>
      <c r="I614" s="179"/>
      <c r="J614" s="179" t="s">
        <v>2577</v>
      </c>
      <c r="K614" s="158">
        <v>614</v>
      </c>
      <c r="L614" s="1" t="b">
        <f t="shared" si="223"/>
        <v>1</v>
      </c>
      <c r="M614" s="1" t="b">
        <f t="shared" si="224"/>
        <v>1</v>
      </c>
      <c r="N614" s="1" t="b">
        <f t="shared" si="225"/>
        <v>1</v>
      </c>
      <c r="O614" s="1" t="b">
        <f t="shared" si="226"/>
        <v>1</v>
      </c>
      <c r="P614" s="1" t="b">
        <f t="shared" si="227"/>
        <v>1</v>
      </c>
      <c r="Q614" s="1" t="b">
        <f t="shared" si="228"/>
        <v>1</v>
      </c>
      <c r="R614" s="1" t="b">
        <f t="shared" si="229"/>
        <v>1</v>
      </c>
      <c r="S614" s="1" t="e">
        <f t="shared" si="230"/>
        <v>#DIV/0!</v>
      </c>
      <c r="T614" s="1" t="b">
        <f t="shared" si="231"/>
        <v>1</v>
      </c>
      <c r="U614" s="1" t="b">
        <f t="shared" si="232"/>
        <v>1</v>
      </c>
      <c r="W614" s="316" t="s">
        <v>1399</v>
      </c>
      <c r="X614" s="106" t="s">
        <v>1400</v>
      </c>
      <c r="Y614" s="106" t="s">
        <v>170</v>
      </c>
      <c r="Z614" s="408" t="s">
        <v>3</v>
      </c>
      <c r="AA614" s="14" t="s">
        <v>2571</v>
      </c>
      <c r="AB614" s="422">
        <v>14189</v>
      </c>
      <c r="AC614" s="245">
        <v>10</v>
      </c>
      <c r="AD614" s="245" t="e">
        <v>#DIV/0!</v>
      </c>
      <c r="AE614" s="179"/>
      <c r="AF614" s="179" t="s">
        <v>2577</v>
      </c>
      <c r="AH614" s="159" t="b">
        <f t="shared" si="233"/>
        <v>1</v>
      </c>
      <c r="AI614" s="1" t="b">
        <f t="shared" si="234"/>
        <v>1</v>
      </c>
      <c r="AJ614" s="1" t="b">
        <f t="shared" si="235"/>
        <v>1</v>
      </c>
      <c r="AK614" s="1" t="b">
        <f t="shared" si="236"/>
        <v>1</v>
      </c>
      <c r="AL614" s="1" t="b">
        <f t="shared" si="237"/>
        <v>1</v>
      </c>
      <c r="AM614" s="1" t="b">
        <f t="shared" si="238"/>
        <v>1</v>
      </c>
      <c r="AN614" s="1" t="b">
        <f t="shared" si="239"/>
        <v>1</v>
      </c>
      <c r="AO614" s="1" t="e">
        <f t="shared" si="240"/>
        <v>#DIV/0!</v>
      </c>
      <c r="AP614" s="1" t="b">
        <f t="shared" si="241"/>
        <v>1</v>
      </c>
      <c r="AQ614" s="1" t="b">
        <f t="shared" si="242"/>
        <v>1</v>
      </c>
      <c r="AS614" s="316" t="s">
        <v>1399</v>
      </c>
      <c r="AT614" s="106" t="s">
        <v>1400</v>
      </c>
      <c r="AU614" s="106" t="s">
        <v>170</v>
      </c>
      <c r="AV614" s="408" t="s">
        <v>3</v>
      </c>
      <c r="AW614" s="14" t="s">
        <v>2571</v>
      </c>
      <c r="AX614" s="422">
        <v>14189</v>
      </c>
      <c r="AY614" s="245">
        <v>10</v>
      </c>
      <c r="AZ614" s="245" t="e">
        <v>#DIV/0!</v>
      </c>
      <c r="BA614" s="179"/>
      <c r="BB614" s="179" t="s">
        <v>2577</v>
      </c>
    </row>
    <row r="615" spans="1:54" ht="15">
      <c r="A615" s="156" t="s">
        <v>781</v>
      </c>
      <c r="B615" s="179" t="s">
        <v>782</v>
      </c>
      <c r="C615" s="179" t="s">
        <v>783</v>
      </c>
      <c r="D615" s="409" t="s">
        <v>3</v>
      </c>
      <c r="E615" s="179" t="s">
        <v>2490</v>
      </c>
      <c r="F615" s="422">
        <v>12593</v>
      </c>
      <c r="G615" s="245">
        <v>10</v>
      </c>
      <c r="H615" s="245" t="s">
        <v>1858</v>
      </c>
      <c r="I615" s="179" t="s">
        <v>2538</v>
      </c>
      <c r="J615" s="179" t="s">
        <v>2577</v>
      </c>
      <c r="K615" s="158">
        <v>615</v>
      </c>
      <c r="L615" s="1" t="b">
        <f t="shared" si="223"/>
        <v>1</v>
      </c>
      <c r="M615" s="1" t="b">
        <f t="shared" si="224"/>
        <v>1</v>
      </c>
      <c r="N615" s="1" t="b">
        <f t="shared" si="225"/>
        <v>1</v>
      </c>
      <c r="O615" s="1" t="b">
        <f t="shared" si="226"/>
        <v>1</v>
      </c>
      <c r="P615" s="1" t="b">
        <f t="shared" si="227"/>
        <v>1</v>
      </c>
      <c r="Q615" s="1" t="b">
        <f t="shared" si="228"/>
        <v>1</v>
      </c>
      <c r="R615" s="1" t="b">
        <f t="shared" si="229"/>
        <v>1</v>
      </c>
      <c r="S615" s="1" t="b">
        <f t="shared" si="230"/>
        <v>1</v>
      </c>
      <c r="T615" s="1" t="b">
        <f t="shared" si="231"/>
        <v>1</v>
      </c>
      <c r="U615" s="1" t="b">
        <f t="shared" si="232"/>
        <v>1</v>
      </c>
      <c r="W615" s="156" t="s">
        <v>781</v>
      </c>
      <c r="X615" s="179" t="s">
        <v>782</v>
      </c>
      <c r="Y615" s="179" t="s">
        <v>783</v>
      </c>
      <c r="Z615" s="409" t="s">
        <v>3</v>
      </c>
      <c r="AA615" s="179" t="s">
        <v>2490</v>
      </c>
      <c r="AB615" s="422">
        <v>12593</v>
      </c>
      <c r="AC615" s="245">
        <v>10</v>
      </c>
      <c r="AD615" s="245" t="s">
        <v>1858</v>
      </c>
      <c r="AE615" s="179" t="s">
        <v>2538</v>
      </c>
      <c r="AF615" s="179" t="s">
        <v>2577</v>
      </c>
      <c r="AH615" s="159" t="b">
        <f t="shared" si="233"/>
        <v>1</v>
      </c>
      <c r="AI615" s="1" t="b">
        <f t="shared" si="234"/>
        <v>1</v>
      </c>
      <c r="AJ615" s="1" t="b">
        <f t="shared" si="235"/>
        <v>1</v>
      </c>
      <c r="AK615" s="1" t="b">
        <f t="shared" si="236"/>
        <v>1</v>
      </c>
      <c r="AL615" s="1" t="b">
        <f t="shared" si="237"/>
        <v>1</v>
      </c>
      <c r="AM615" s="1" t="b">
        <f t="shared" si="238"/>
        <v>1</v>
      </c>
      <c r="AN615" s="1" t="b">
        <f t="shared" si="239"/>
        <v>1</v>
      </c>
      <c r="AO615" s="1" t="b">
        <f t="shared" si="240"/>
        <v>1</v>
      </c>
      <c r="AP615" s="1" t="b">
        <f t="shared" si="241"/>
        <v>1</v>
      </c>
      <c r="AQ615" s="1" t="b">
        <f t="shared" si="242"/>
        <v>1</v>
      </c>
      <c r="AS615" s="156" t="s">
        <v>781</v>
      </c>
      <c r="AT615" s="179" t="s">
        <v>782</v>
      </c>
      <c r="AU615" s="179" t="s">
        <v>783</v>
      </c>
      <c r="AV615" s="409" t="s">
        <v>3</v>
      </c>
      <c r="AW615" s="179" t="s">
        <v>2490</v>
      </c>
      <c r="AX615" s="422">
        <v>12593</v>
      </c>
      <c r="AY615" s="245">
        <v>10</v>
      </c>
      <c r="AZ615" s="245" t="s">
        <v>1858</v>
      </c>
      <c r="BA615" s="179" t="s">
        <v>2538</v>
      </c>
      <c r="BB615" s="179" t="s">
        <v>2577</v>
      </c>
    </row>
    <row r="616" spans="1:54" ht="15">
      <c r="A616" s="316" t="s">
        <v>784</v>
      </c>
      <c r="B616" s="106" t="s">
        <v>785</v>
      </c>
      <c r="C616" s="106" t="s">
        <v>786</v>
      </c>
      <c r="D616" s="408" t="s">
        <v>3</v>
      </c>
      <c r="E616" s="14" t="s">
        <v>2490</v>
      </c>
      <c r="F616" s="422">
        <v>19044</v>
      </c>
      <c r="G616" s="245">
        <v>10</v>
      </c>
      <c r="H616" s="245" t="s">
        <v>2062</v>
      </c>
      <c r="I616" s="179" t="s">
        <v>2473</v>
      </c>
      <c r="J616" s="179" t="s">
        <v>2476</v>
      </c>
      <c r="K616" s="158">
        <v>616</v>
      </c>
      <c r="L616" s="1" t="b">
        <f t="shared" si="223"/>
        <v>1</v>
      </c>
      <c r="M616" s="1" t="b">
        <f t="shared" si="224"/>
        <v>1</v>
      </c>
      <c r="N616" s="1" t="b">
        <f t="shared" si="225"/>
        <v>1</v>
      </c>
      <c r="O616" s="1" t="b">
        <f t="shared" si="226"/>
        <v>1</v>
      </c>
      <c r="P616" s="1" t="b">
        <f t="shared" si="227"/>
        <v>1</v>
      </c>
      <c r="Q616" s="1" t="b">
        <f t="shared" si="228"/>
        <v>1</v>
      </c>
      <c r="R616" s="1" t="b">
        <f t="shared" si="229"/>
        <v>1</v>
      </c>
      <c r="S616" s="1" t="b">
        <f t="shared" si="230"/>
        <v>1</v>
      </c>
      <c r="T616" s="1" t="b">
        <f t="shared" si="231"/>
        <v>1</v>
      </c>
      <c r="U616" s="1" t="b">
        <f t="shared" si="232"/>
        <v>1</v>
      </c>
      <c r="W616" s="316" t="s">
        <v>784</v>
      </c>
      <c r="X616" s="106" t="s">
        <v>785</v>
      </c>
      <c r="Y616" s="106" t="s">
        <v>786</v>
      </c>
      <c r="Z616" s="408" t="s">
        <v>3</v>
      </c>
      <c r="AA616" s="14" t="s">
        <v>2490</v>
      </c>
      <c r="AB616" s="422">
        <v>19044</v>
      </c>
      <c r="AC616" s="245">
        <v>10</v>
      </c>
      <c r="AD616" s="245" t="s">
        <v>2062</v>
      </c>
      <c r="AE616" s="179" t="s">
        <v>2473</v>
      </c>
      <c r="AF616" s="179" t="s">
        <v>2476</v>
      </c>
      <c r="AH616" s="159" t="b">
        <f t="shared" si="233"/>
        <v>1</v>
      </c>
      <c r="AI616" s="1" t="b">
        <f t="shared" si="234"/>
        <v>1</v>
      </c>
      <c r="AJ616" s="1" t="b">
        <f t="shared" si="235"/>
        <v>1</v>
      </c>
      <c r="AK616" s="1" t="b">
        <f t="shared" si="236"/>
        <v>1</v>
      </c>
      <c r="AL616" s="1" t="b">
        <f t="shared" si="237"/>
        <v>1</v>
      </c>
      <c r="AM616" s="1" t="b">
        <f t="shared" si="238"/>
        <v>1</v>
      </c>
      <c r="AN616" s="1" t="b">
        <f t="shared" si="239"/>
        <v>1</v>
      </c>
      <c r="AO616" s="1" t="b">
        <f t="shared" si="240"/>
        <v>1</v>
      </c>
      <c r="AP616" s="1" t="b">
        <f t="shared" si="241"/>
        <v>1</v>
      </c>
      <c r="AQ616" s="1" t="b">
        <f t="shared" si="242"/>
        <v>1</v>
      </c>
      <c r="AS616" s="316" t="s">
        <v>784</v>
      </c>
      <c r="AT616" s="106" t="s">
        <v>785</v>
      </c>
      <c r="AU616" s="106" t="s">
        <v>786</v>
      </c>
      <c r="AV616" s="408" t="s">
        <v>3</v>
      </c>
      <c r="AW616" s="14" t="s">
        <v>2490</v>
      </c>
      <c r="AX616" s="422">
        <v>19044</v>
      </c>
      <c r="AY616" s="245">
        <v>10</v>
      </c>
      <c r="AZ616" s="245" t="s">
        <v>2062</v>
      </c>
      <c r="BA616" s="179" t="s">
        <v>2473</v>
      </c>
      <c r="BB616" s="179" t="s">
        <v>2476</v>
      </c>
    </row>
    <row r="617" spans="1:54" ht="15">
      <c r="A617" s="316" t="s">
        <v>787</v>
      </c>
      <c r="B617" s="106" t="s">
        <v>788</v>
      </c>
      <c r="C617" s="106" t="s">
        <v>642</v>
      </c>
      <c r="D617" s="408" t="s">
        <v>3</v>
      </c>
      <c r="E617" s="14" t="s">
        <v>2571</v>
      </c>
      <c r="F617" s="422">
        <v>19566</v>
      </c>
      <c r="G617" s="245">
        <v>10</v>
      </c>
      <c r="H617" s="245" t="e">
        <v>#DIV/0!</v>
      </c>
      <c r="I617" s="179" t="s">
        <v>1816</v>
      </c>
      <c r="J617" s="179" t="s">
        <v>2476</v>
      </c>
      <c r="K617" s="158">
        <v>617</v>
      </c>
      <c r="L617" s="1" t="b">
        <f t="shared" si="223"/>
        <v>1</v>
      </c>
      <c r="M617" s="1" t="b">
        <f t="shared" si="224"/>
        <v>1</v>
      </c>
      <c r="N617" s="1" t="b">
        <f t="shared" si="225"/>
        <v>1</v>
      </c>
      <c r="O617" s="1" t="b">
        <f t="shared" si="226"/>
        <v>1</v>
      </c>
      <c r="P617" s="1" t="b">
        <f t="shared" si="227"/>
        <v>1</v>
      </c>
      <c r="Q617" s="1" t="b">
        <f t="shared" si="228"/>
        <v>1</v>
      </c>
      <c r="R617" s="1" t="b">
        <f t="shared" si="229"/>
        <v>1</v>
      </c>
      <c r="S617" s="1" t="e">
        <f t="shared" si="230"/>
        <v>#DIV/0!</v>
      </c>
      <c r="T617" s="1" t="b">
        <f t="shared" si="231"/>
        <v>1</v>
      </c>
      <c r="U617" s="1" t="b">
        <f t="shared" si="232"/>
        <v>1</v>
      </c>
      <c r="W617" s="316" t="s">
        <v>787</v>
      </c>
      <c r="X617" s="106" t="s">
        <v>788</v>
      </c>
      <c r="Y617" s="106" t="s">
        <v>642</v>
      </c>
      <c r="Z617" s="408" t="s">
        <v>3</v>
      </c>
      <c r="AA617" s="14" t="s">
        <v>2571</v>
      </c>
      <c r="AB617" s="422">
        <v>19566</v>
      </c>
      <c r="AC617" s="245">
        <v>10</v>
      </c>
      <c r="AD617" s="245" t="e">
        <v>#DIV/0!</v>
      </c>
      <c r="AE617" s="179" t="s">
        <v>1816</v>
      </c>
      <c r="AF617" s="179" t="s">
        <v>2476</v>
      </c>
      <c r="AH617" s="159" t="b">
        <f t="shared" si="233"/>
        <v>1</v>
      </c>
      <c r="AI617" s="1" t="b">
        <f t="shared" si="234"/>
        <v>1</v>
      </c>
      <c r="AJ617" s="1" t="b">
        <f t="shared" si="235"/>
        <v>1</v>
      </c>
      <c r="AK617" s="1" t="b">
        <f t="shared" si="236"/>
        <v>1</v>
      </c>
      <c r="AL617" s="1" t="b">
        <f t="shared" si="237"/>
        <v>1</v>
      </c>
      <c r="AM617" s="1" t="b">
        <f t="shared" si="238"/>
        <v>1</v>
      </c>
      <c r="AN617" s="1" t="b">
        <f t="shared" si="239"/>
        <v>1</v>
      </c>
      <c r="AO617" s="1" t="e">
        <f t="shared" si="240"/>
        <v>#DIV/0!</v>
      </c>
      <c r="AP617" s="1" t="b">
        <f t="shared" si="241"/>
        <v>1</v>
      </c>
      <c r="AQ617" s="1" t="b">
        <f t="shared" si="242"/>
        <v>1</v>
      </c>
      <c r="AS617" s="316" t="s">
        <v>787</v>
      </c>
      <c r="AT617" s="106" t="s">
        <v>788</v>
      </c>
      <c r="AU617" s="106" t="s">
        <v>642</v>
      </c>
      <c r="AV617" s="408" t="s">
        <v>3</v>
      </c>
      <c r="AW617" s="14" t="s">
        <v>2571</v>
      </c>
      <c r="AX617" s="422">
        <v>19566</v>
      </c>
      <c r="AY617" s="245">
        <v>10</v>
      </c>
      <c r="AZ617" s="245" t="e">
        <v>#DIV/0!</v>
      </c>
      <c r="BA617" s="179" t="s">
        <v>1816</v>
      </c>
      <c r="BB617" s="179" t="s">
        <v>2476</v>
      </c>
    </row>
    <row r="618" spans="1:54" ht="15">
      <c r="A618" s="316" t="s">
        <v>1402</v>
      </c>
      <c r="B618" s="106" t="s">
        <v>1258</v>
      </c>
      <c r="C618" s="106" t="s">
        <v>383</v>
      </c>
      <c r="D618" s="408" t="s">
        <v>3</v>
      </c>
      <c r="E618" s="14" t="s">
        <v>2571</v>
      </c>
      <c r="F618" s="422">
        <v>16841</v>
      </c>
      <c r="G618" s="245">
        <v>10</v>
      </c>
      <c r="H618" s="245" t="e">
        <v>#DIV/0!</v>
      </c>
      <c r="I618" s="179"/>
      <c r="J618" s="179" t="s">
        <v>2525</v>
      </c>
      <c r="K618" s="158">
        <v>618</v>
      </c>
      <c r="L618" s="1" t="b">
        <f t="shared" si="223"/>
        <v>1</v>
      </c>
      <c r="M618" s="1" t="b">
        <f t="shared" si="224"/>
        <v>1</v>
      </c>
      <c r="N618" s="1" t="b">
        <f t="shared" si="225"/>
        <v>1</v>
      </c>
      <c r="O618" s="1" t="b">
        <f t="shared" si="226"/>
        <v>1</v>
      </c>
      <c r="P618" s="1" t="b">
        <f t="shared" si="227"/>
        <v>1</v>
      </c>
      <c r="Q618" s="1" t="b">
        <f t="shared" si="228"/>
        <v>1</v>
      </c>
      <c r="R618" s="1" t="b">
        <f t="shared" si="229"/>
        <v>1</v>
      </c>
      <c r="S618" s="1" t="e">
        <f t="shared" si="230"/>
        <v>#DIV/0!</v>
      </c>
      <c r="T618" s="1" t="b">
        <f t="shared" si="231"/>
        <v>1</v>
      </c>
      <c r="U618" s="1" t="b">
        <f t="shared" si="232"/>
        <v>1</v>
      </c>
      <c r="W618" s="316" t="s">
        <v>1402</v>
      </c>
      <c r="X618" s="106" t="s">
        <v>1258</v>
      </c>
      <c r="Y618" s="106" t="s">
        <v>383</v>
      </c>
      <c r="Z618" s="408" t="s">
        <v>3</v>
      </c>
      <c r="AA618" s="14" t="s">
        <v>2571</v>
      </c>
      <c r="AB618" s="422">
        <v>16841</v>
      </c>
      <c r="AC618" s="245">
        <v>10</v>
      </c>
      <c r="AD618" s="245" t="e">
        <v>#DIV/0!</v>
      </c>
      <c r="AE618" s="179"/>
      <c r="AF618" s="179" t="s">
        <v>2525</v>
      </c>
      <c r="AH618" s="159" t="b">
        <f t="shared" si="233"/>
        <v>1</v>
      </c>
      <c r="AI618" s="1" t="b">
        <f t="shared" si="234"/>
        <v>1</v>
      </c>
      <c r="AJ618" s="1" t="b">
        <f t="shared" si="235"/>
        <v>1</v>
      </c>
      <c r="AK618" s="1" t="b">
        <f t="shared" si="236"/>
        <v>1</v>
      </c>
      <c r="AL618" s="1" t="b">
        <f t="shared" si="237"/>
        <v>1</v>
      </c>
      <c r="AM618" s="1" t="b">
        <f t="shared" si="238"/>
        <v>1</v>
      </c>
      <c r="AN618" s="1" t="b">
        <f t="shared" si="239"/>
        <v>1</v>
      </c>
      <c r="AO618" s="1" t="e">
        <f t="shared" si="240"/>
        <v>#DIV/0!</v>
      </c>
      <c r="AP618" s="1" t="b">
        <f t="shared" si="241"/>
        <v>1</v>
      </c>
      <c r="AQ618" s="1" t="b">
        <f t="shared" si="242"/>
        <v>1</v>
      </c>
      <c r="AS618" s="316" t="s">
        <v>1402</v>
      </c>
      <c r="AT618" s="106" t="s">
        <v>1258</v>
      </c>
      <c r="AU618" s="106" t="s">
        <v>383</v>
      </c>
      <c r="AV618" s="408" t="s">
        <v>3</v>
      </c>
      <c r="AW618" s="14" t="s">
        <v>2571</v>
      </c>
      <c r="AX618" s="422">
        <v>16841</v>
      </c>
      <c r="AY618" s="245">
        <v>10</v>
      </c>
      <c r="AZ618" s="245" t="e">
        <v>#DIV/0!</v>
      </c>
      <c r="BA618" s="179"/>
      <c r="BB618" s="179" t="s">
        <v>2525</v>
      </c>
    </row>
    <row r="619" spans="1:54" ht="15.75">
      <c r="A619" s="316" t="s">
        <v>790</v>
      </c>
      <c r="B619" s="106" t="s">
        <v>286</v>
      </c>
      <c r="C619" s="106" t="s">
        <v>791</v>
      </c>
      <c r="D619" s="408" t="s">
        <v>3</v>
      </c>
      <c r="E619" s="344" t="s">
        <v>2571</v>
      </c>
      <c r="F619" s="422">
        <v>27811</v>
      </c>
      <c r="G619" s="245">
        <v>10</v>
      </c>
      <c r="H619" s="245" t="e">
        <v>#DIV/0!</v>
      </c>
      <c r="I619" s="179" t="s">
        <v>1816</v>
      </c>
      <c r="J619" s="179" t="s">
        <v>2476</v>
      </c>
      <c r="K619" s="158">
        <v>619</v>
      </c>
      <c r="L619" s="1" t="b">
        <f t="shared" si="223"/>
        <v>1</v>
      </c>
      <c r="M619" s="1" t="b">
        <f t="shared" si="224"/>
        <v>1</v>
      </c>
      <c r="N619" s="1" t="b">
        <f t="shared" si="225"/>
        <v>1</v>
      </c>
      <c r="O619" s="1" t="b">
        <f t="shared" si="226"/>
        <v>1</v>
      </c>
      <c r="P619" s="1" t="b">
        <f t="shared" si="227"/>
        <v>1</v>
      </c>
      <c r="Q619" s="1" t="b">
        <f t="shared" si="228"/>
        <v>1</v>
      </c>
      <c r="R619" s="1" t="b">
        <f t="shared" si="229"/>
        <v>1</v>
      </c>
      <c r="S619" s="1" t="e">
        <f t="shared" si="230"/>
        <v>#DIV/0!</v>
      </c>
      <c r="T619" s="1" t="b">
        <f t="shared" si="231"/>
        <v>1</v>
      </c>
      <c r="U619" s="1" t="b">
        <f t="shared" si="232"/>
        <v>1</v>
      </c>
      <c r="W619" s="316" t="s">
        <v>790</v>
      </c>
      <c r="X619" s="106" t="s">
        <v>286</v>
      </c>
      <c r="Y619" s="106" t="s">
        <v>791</v>
      </c>
      <c r="Z619" s="408" t="s">
        <v>3</v>
      </c>
      <c r="AA619" s="344" t="s">
        <v>2571</v>
      </c>
      <c r="AB619" s="422">
        <v>27811</v>
      </c>
      <c r="AC619" s="245">
        <v>10</v>
      </c>
      <c r="AD619" s="245" t="e">
        <v>#DIV/0!</v>
      </c>
      <c r="AE619" s="179" t="s">
        <v>1816</v>
      </c>
      <c r="AF619" s="179" t="s">
        <v>2476</v>
      </c>
      <c r="AH619" s="159" t="b">
        <f t="shared" si="233"/>
        <v>1</v>
      </c>
      <c r="AI619" s="1" t="b">
        <f t="shared" si="234"/>
        <v>1</v>
      </c>
      <c r="AJ619" s="1" t="b">
        <f t="shared" si="235"/>
        <v>1</v>
      </c>
      <c r="AK619" s="1" t="b">
        <f t="shared" si="236"/>
        <v>1</v>
      </c>
      <c r="AL619" s="1" t="b">
        <f t="shared" si="237"/>
        <v>1</v>
      </c>
      <c r="AM619" s="1" t="b">
        <f t="shared" si="238"/>
        <v>1</v>
      </c>
      <c r="AN619" s="1" t="b">
        <f t="shared" si="239"/>
        <v>1</v>
      </c>
      <c r="AO619" s="1" t="e">
        <f t="shared" si="240"/>
        <v>#DIV/0!</v>
      </c>
      <c r="AP619" s="1" t="b">
        <f t="shared" si="241"/>
        <v>1</v>
      </c>
      <c r="AQ619" s="1" t="b">
        <f t="shared" si="242"/>
        <v>1</v>
      </c>
      <c r="AS619" s="316" t="s">
        <v>790</v>
      </c>
      <c r="AT619" s="106" t="s">
        <v>286</v>
      </c>
      <c r="AU619" s="106" t="s">
        <v>791</v>
      </c>
      <c r="AV619" s="408" t="s">
        <v>3</v>
      </c>
      <c r="AW619" s="344" t="s">
        <v>2571</v>
      </c>
      <c r="AX619" s="422">
        <v>27811</v>
      </c>
      <c r="AY619" s="245">
        <v>10</v>
      </c>
      <c r="AZ619" s="245" t="e">
        <v>#DIV/0!</v>
      </c>
      <c r="BA619" s="179" t="s">
        <v>1816</v>
      </c>
      <c r="BB619" s="179" t="s">
        <v>2476</v>
      </c>
    </row>
    <row r="620" spans="1:54" ht="15.75">
      <c r="A620" s="316" t="s">
        <v>793</v>
      </c>
      <c r="B620" s="106" t="s">
        <v>47</v>
      </c>
      <c r="C620" s="106" t="s">
        <v>617</v>
      </c>
      <c r="D620" s="408" t="s">
        <v>3</v>
      </c>
      <c r="E620" s="344" t="s">
        <v>2490</v>
      </c>
      <c r="F620" s="422">
        <v>10370</v>
      </c>
      <c r="G620" s="245">
        <v>10</v>
      </c>
      <c r="H620" s="245" t="s">
        <v>1859</v>
      </c>
      <c r="I620" s="179" t="s">
        <v>2367</v>
      </c>
      <c r="J620" s="179" t="s">
        <v>2577</v>
      </c>
      <c r="K620" s="158">
        <v>620</v>
      </c>
      <c r="L620" s="1" t="b">
        <f t="shared" si="223"/>
        <v>1</v>
      </c>
      <c r="M620" s="1" t="b">
        <f t="shared" si="224"/>
        <v>1</v>
      </c>
      <c r="N620" s="1" t="b">
        <f t="shared" si="225"/>
        <v>1</v>
      </c>
      <c r="O620" s="1" t="b">
        <f t="shared" si="226"/>
        <v>1</v>
      </c>
      <c r="P620" s="1" t="b">
        <f t="shared" si="227"/>
        <v>1</v>
      </c>
      <c r="Q620" s="1" t="b">
        <f t="shared" si="228"/>
        <v>1</v>
      </c>
      <c r="R620" s="1" t="b">
        <f t="shared" si="229"/>
        <v>1</v>
      </c>
      <c r="S620" s="1" t="b">
        <f t="shared" si="230"/>
        <v>1</v>
      </c>
      <c r="T620" s="1" t="b">
        <f t="shared" si="231"/>
        <v>1</v>
      </c>
      <c r="U620" s="1" t="b">
        <f t="shared" si="232"/>
        <v>1</v>
      </c>
      <c r="W620" s="316" t="s">
        <v>793</v>
      </c>
      <c r="X620" s="106" t="s">
        <v>47</v>
      </c>
      <c r="Y620" s="106" t="s">
        <v>617</v>
      </c>
      <c r="Z620" s="408" t="s">
        <v>3</v>
      </c>
      <c r="AA620" s="344" t="s">
        <v>2490</v>
      </c>
      <c r="AB620" s="422">
        <v>10370</v>
      </c>
      <c r="AC620" s="245">
        <v>10</v>
      </c>
      <c r="AD620" s="245" t="s">
        <v>1859</v>
      </c>
      <c r="AE620" s="179" t="s">
        <v>2367</v>
      </c>
      <c r="AF620" s="179" t="s">
        <v>2577</v>
      </c>
      <c r="AH620" s="159" t="b">
        <f t="shared" si="233"/>
        <v>1</v>
      </c>
      <c r="AI620" s="1" t="b">
        <f t="shared" si="234"/>
        <v>1</v>
      </c>
      <c r="AJ620" s="1" t="b">
        <f t="shared" si="235"/>
        <v>1</v>
      </c>
      <c r="AK620" s="1" t="b">
        <f t="shared" si="236"/>
        <v>1</v>
      </c>
      <c r="AL620" s="1" t="b">
        <f t="shared" si="237"/>
        <v>1</v>
      </c>
      <c r="AM620" s="1" t="b">
        <f t="shared" si="238"/>
        <v>1</v>
      </c>
      <c r="AN620" s="1" t="b">
        <f t="shared" si="239"/>
        <v>1</v>
      </c>
      <c r="AO620" s="1" t="b">
        <f t="shared" si="240"/>
        <v>1</v>
      </c>
      <c r="AP620" s="1" t="b">
        <f t="shared" si="241"/>
        <v>1</v>
      </c>
      <c r="AQ620" s="1" t="b">
        <f t="shared" si="242"/>
        <v>1</v>
      </c>
      <c r="AS620" s="316" t="s">
        <v>793</v>
      </c>
      <c r="AT620" s="106" t="s">
        <v>47</v>
      </c>
      <c r="AU620" s="106" t="s">
        <v>617</v>
      </c>
      <c r="AV620" s="408" t="s">
        <v>3</v>
      </c>
      <c r="AW620" s="344" t="s">
        <v>2490</v>
      </c>
      <c r="AX620" s="422">
        <v>10370</v>
      </c>
      <c r="AY620" s="245">
        <v>10</v>
      </c>
      <c r="AZ620" s="245" t="s">
        <v>1859</v>
      </c>
      <c r="BA620" s="179" t="s">
        <v>2367</v>
      </c>
      <c r="BB620" s="179" t="s">
        <v>2577</v>
      </c>
    </row>
    <row r="621" spans="1:54" ht="15">
      <c r="A621" s="316" t="s">
        <v>794</v>
      </c>
      <c r="B621" s="106" t="s">
        <v>795</v>
      </c>
      <c r="C621" s="106" t="s">
        <v>796</v>
      </c>
      <c r="D621" s="408" t="s">
        <v>10</v>
      </c>
      <c r="E621" s="14" t="s">
        <v>2490</v>
      </c>
      <c r="F621" s="422">
        <v>15687</v>
      </c>
      <c r="G621" s="245">
        <v>10</v>
      </c>
      <c r="H621" s="245" t="s">
        <v>1858</v>
      </c>
      <c r="I621" s="179" t="s">
        <v>2265</v>
      </c>
      <c r="J621" s="179" t="s">
        <v>2525</v>
      </c>
      <c r="K621" s="158">
        <v>621</v>
      </c>
      <c r="L621" s="1" t="b">
        <f t="shared" si="223"/>
        <v>1</v>
      </c>
      <c r="M621" s="1" t="b">
        <f t="shared" si="224"/>
        <v>1</v>
      </c>
      <c r="N621" s="1" t="b">
        <f t="shared" si="225"/>
        <v>1</v>
      </c>
      <c r="O621" s="1" t="b">
        <f t="shared" si="226"/>
        <v>1</v>
      </c>
      <c r="P621" s="1" t="b">
        <f t="shared" si="227"/>
        <v>1</v>
      </c>
      <c r="Q621" s="1" t="b">
        <f t="shared" si="228"/>
        <v>1</v>
      </c>
      <c r="R621" s="1" t="b">
        <f t="shared" si="229"/>
        <v>1</v>
      </c>
      <c r="S621" s="1" t="b">
        <f t="shared" si="230"/>
        <v>1</v>
      </c>
      <c r="T621" s="1" t="b">
        <f t="shared" si="231"/>
        <v>1</v>
      </c>
      <c r="U621" s="1" t="b">
        <f t="shared" si="232"/>
        <v>1</v>
      </c>
      <c r="W621" s="316" t="s">
        <v>794</v>
      </c>
      <c r="X621" s="106" t="s">
        <v>795</v>
      </c>
      <c r="Y621" s="106" t="s">
        <v>796</v>
      </c>
      <c r="Z621" s="408" t="s">
        <v>10</v>
      </c>
      <c r="AA621" s="14" t="s">
        <v>2490</v>
      </c>
      <c r="AB621" s="422">
        <v>15687</v>
      </c>
      <c r="AC621" s="245">
        <v>10</v>
      </c>
      <c r="AD621" s="245" t="s">
        <v>1858</v>
      </c>
      <c r="AE621" s="179" t="s">
        <v>2265</v>
      </c>
      <c r="AF621" s="179" t="s">
        <v>2525</v>
      </c>
      <c r="AH621" s="159" t="b">
        <f t="shared" si="233"/>
        <v>1</v>
      </c>
      <c r="AI621" s="1" t="b">
        <f t="shared" si="234"/>
        <v>1</v>
      </c>
      <c r="AJ621" s="1" t="b">
        <f t="shared" si="235"/>
        <v>1</v>
      </c>
      <c r="AK621" s="1" t="b">
        <f t="shared" si="236"/>
        <v>1</v>
      </c>
      <c r="AL621" s="1" t="b">
        <f t="shared" si="237"/>
        <v>1</v>
      </c>
      <c r="AM621" s="1" t="b">
        <f t="shared" si="238"/>
        <v>1</v>
      </c>
      <c r="AN621" s="1" t="b">
        <f t="shared" si="239"/>
        <v>1</v>
      </c>
      <c r="AO621" s="1" t="b">
        <f t="shared" si="240"/>
        <v>1</v>
      </c>
      <c r="AP621" s="1" t="b">
        <f t="shared" si="241"/>
        <v>1</v>
      </c>
      <c r="AQ621" s="1" t="b">
        <f t="shared" si="242"/>
        <v>1</v>
      </c>
      <c r="AS621" s="316" t="s">
        <v>794</v>
      </c>
      <c r="AT621" s="106" t="s">
        <v>795</v>
      </c>
      <c r="AU621" s="106" t="s">
        <v>796</v>
      </c>
      <c r="AV621" s="408" t="s">
        <v>10</v>
      </c>
      <c r="AW621" s="14" t="s">
        <v>2490</v>
      </c>
      <c r="AX621" s="422">
        <v>15687</v>
      </c>
      <c r="AY621" s="245">
        <v>10</v>
      </c>
      <c r="AZ621" s="245" t="s">
        <v>1858</v>
      </c>
      <c r="BA621" s="179" t="s">
        <v>2265</v>
      </c>
      <c r="BB621" s="179" t="s">
        <v>2525</v>
      </c>
    </row>
    <row r="622" spans="1:54" ht="15">
      <c r="A622" s="316" t="s">
        <v>799</v>
      </c>
      <c r="B622" s="106" t="s">
        <v>800</v>
      </c>
      <c r="C622" s="106" t="s">
        <v>801</v>
      </c>
      <c r="D622" s="408" t="s">
        <v>3</v>
      </c>
      <c r="E622" s="14" t="s">
        <v>2490</v>
      </c>
      <c r="F622" s="422">
        <v>18612</v>
      </c>
      <c r="G622" s="245">
        <v>10</v>
      </c>
      <c r="H622" s="245" t="s">
        <v>1858</v>
      </c>
      <c r="I622" s="179" t="s">
        <v>2357</v>
      </c>
      <c r="J622" s="179" t="s">
        <v>2525</v>
      </c>
      <c r="K622" s="158">
        <v>622</v>
      </c>
      <c r="L622" s="1" t="b">
        <f t="shared" si="223"/>
        <v>1</v>
      </c>
      <c r="M622" s="1" t="b">
        <f t="shared" si="224"/>
        <v>1</v>
      </c>
      <c r="N622" s="1" t="b">
        <f t="shared" si="225"/>
        <v>1</v>
      </c>
      <c r="O622" s="1" t="b">
        <f t="shared" si="226"/>
        <v>1</v>
      </c>
      <c r="P622" s="1" t="b">
        <f t="shared" si="227"/>
        <v>1</v>
      </c>
      <c r="Q622" s="1" t="b">
        <f t="shared" si="228"/>
        <v>1</v>
      </c>
      <c r="R622" s="1" t="b">
        <f t="shared" si="229"/>
        <v>1</v>
      </c>
      <c r="S622" s="1" t="b">
        <f t="shared" si="230"/>
        <v>1</v>
      </c>
      <c r="T622" s="1" t="b">
        <f t="shared" si="231"/>
        <v>1</v>
      </c>
      <c r="U622" s="1" t="b">
        <f t="shared" si="232"/>
        <v>1</v>
      </c>
      <c r="W622" s="316" t="s">
        <v>799</v>
      </c>
      <c r="X622" s="106" t="s">
        <v>800</v>
      </c>
      <c r="Y622" s="106" t="s">
        <v>801</v>
      </c>
      <c r="Z622" s="408" t="s">
        <v>3</v>
      </c>
      <c r="AA622" s="14" t="s">
        <v>2490</v>
      </c>
      <c r="AB622" s="422">
        <v>18612</v>
      </c>
      <c r="AC622" s="245">
        <v>10</v>
      </c>
      <c r="AD622" s="245" t="s">
        <v>1858</v>
      </c>
      <c r="AE622" s="179" t="s">
        <v>2357</v>
      </c>
      <c r="AF622" s="179" t="s">
        <v>2525</v>
      </c>
      <c r="AH622" s="159" t="b">
        <f t="shared" si="233"/>
        <v>1</v>
      </c>
      <c r="AI622" s="1" t="b">
        <f t="shared" si="234"/>
        <v>1</v>
      </c>
      <c r="AJ622" s="1" t="b">
        <f t="shared" si="235"/>
        <v>1</v>
      </c>
      <c r="AK622" s="1" t="b">
        <f t="shared" si="236"/>
        <v>1</v>
      </c>
      <c r="AL622" s="1" t="b">
        <f t="shared" si="237"/>
        <v>1</v>
      </c>
      <c r="AM622" s="1" t="b">
        <f t="shared" si="238"/>
        <v>1</v>
      </c>
      <c r="AN622" s="1" t="b">
        <f t="shared" si="239"/>
        <v>1</v>
      </c>
      <c r="AO622" s="1" t="b">
        <f t="shared" si="240"/>
        <v>1</v>
      </c>
      <c r="AP622" s="1" t="b">
        <f t="shared" si="241"/>
        <v>1</v>
      </c>
      <c r="AQ622" s="1" t="b">
        <f t="shared" si="242"/>
        <v>1</v>
      </c>
      <c r="AS622" s="316" t="s">
        <v>799</v>
      </c>
      <c r="AT622" s="106" t="s">
        <v>800</v>
      </c>
      <c r="AU622" s="106" t="s">
        <v>801</v>
      </c>
      <c r="AV622" s="408" t="s">
        <v>3</v>
      </c>
      <c r="AW622" s="14" t="s">
        <v>2490</v>
      </c>
      <c r="AX622" s="422">
        <v>18612</v>
      </c>
      <c r="AY622" s="245">
        <v>10</v>
      </c>
      <c r="AZ622" s="245" t="s">
        <v>1858</v>
      </c>
      <c r="BA622" s="179" t="s">
        <v>2357</v>
      </c>
      <c r="BB622" s="179" t="s">
        <v>2525</v>
      </c>
    </row>
    <row r="623" spans="1:54" ht="15">
      <c r="A623" s="316" t="s">
        <v>1403</v>
      </c>
      <c r="B623" s="106" t="s">
        <v>286</v>
      </c>
      <c r="C623" s="106" t="s">
        <v>1404</v>
      </c>
      <c r="D623" s="408" t="s">
        <v>3</v>
      </c>
      <c r="E623" s="14" t="s">
        <v>2571</v>
      </c>
      <c r="F623" s="422">
        <v>13465</v>
      </c>
      <c r="G623" s="245">
        <v>10</v>
      </c>
      <c r="H623" s="245" t="e">
        <v>#DIV/0!</v>
      </c>
      <c r="I623" s="179"/>
      <c r="J623" s="179" t="s">
        <v>2577</v>
      </c>
      <c r="K623" s="158">
        <v>623</v>
      </c>
      <c r="L623" s="1" t="b">
        <f t="shared" si="223"/>
        <v>1</v>
      </c>
      <c r="M623" s="1" t="b">
        <f t="shared" si="224"/>
        <v>1</v>
      </c>
      <c r="N623" s="1" t="b">
        <f t="shared" si="225"/>
        <v>1</v>
      </c>
      <c r="O623" s="1" t="b">
        <f t="shared" si="226"/>
        <v>1</v>
      </c>
      <c r="P623" s="1" t="b">
        <f t="shared" si="227"/>
        <v>1</v>
      </c>
      <c r="Q623" s="1" t="b">
        <f t="shared" si="228"/>
        <v>1</v>
      </c>
      <c r="R623" s="1" t="b">
        <f t="shared" si="229"/>
        <v>1</v>
      </c>
      <c r="S623" s="1" t="e">
        <f t="shared" si="230"/>
        <v>#DIV/0!</v>
      </c>
      <c r="T623" s="1" t="b">
        <f t="shared" si="231"/>
        <v>1</v>
      </c>
      <c r="U623" s="1" t="b">
        <f t="shared" si="232"/>
        <v>1</v>
      </c>
      <c r="W623" s="316" t="s">
        <v>1403</v>
      </c>
      <c r="X623" s="106" t="s">
        <v>286</v>
      </c>
      <c r="Y623" s="106" t="s">
        <v>1404</v>
      </c>
      <c r="Z623" s="408" t="s">
        <v>3</v>
      </c>
      <c r="AA623" s="14" t="s">
        <v>2571</v>
      </c>
      <c r="AB623" s="422">
        <v>13465</v>
      </c>
      <c r="AC623" s="245">
        <v>10</v>
      </c>
      <c r="AD623" s="245" t="e">
        <v>#DIV/0!</v>
      </c>
      <c r="AE623" s="179"/>
      <c r="AF623" s="179" t="s">
        <v>2577</v>
      </c>
      <c r="AH623" s="159" t="b">
        <f t="shared" si="233"/>
        <v>1</v>
      </c>
      <c r="AI623" s="1" t="b">
        <f t="shared" si="234"/>
        <v>1</v>
      </c>
      <c r="AJ623" s="1" t="b">
        <f t="shared" si="235"/>
        <v>1</v>
      </c>
      <c r="AK623" s="1" t="b">
        <f t="shared" si="236"/>
        <v>1</v>
      </c>
      <c r="AL623" s="1" t="b">
        <f t="shared" si="237"/>
        <v>1</v>
      </c>
      <c r="AM623" s="1" t="b">
        <f t="shared" si="238"/>
        <v>1</v>
      </c>
      <c r="AN623" s="1" t="b">
        <f t="shared" si="239"/>
        <v>1</v>
      </c>
      <c r="AO623" s="1" t="e">
        <f t="shared" si="240"/>
        <v>#DIV/0!</v>
      </c>
      <c r="AP623" s="1" t="b">
        <f t="shared" si="241"/>
        <v>1</v>
      </c>
      <c r="AQ623" s="1" t="b">
        <f t="shared" si="242"/>
        <v>1</v>
      </c>
      <c r="AS623" s="316" t="s">
        <v>1403</v>
      </c>
      <c r="AT623" s="106" t="s">
        <v>286</v>
      </c>
      <c r="AU623" s="106" t="s">
        <v>1404</v>
      </c>
      <c r="AV623" s="408" t="s">
        <v>3</v>
      </c>
      <c r="AW623" s="14" t="s">
        <v>2571</v>
      </c>
      <c r="AX623" s="422">
        <v>13465</v>
      </c>
      <c r="AY623" s="245">
        <v>10</v>
      </c>
      <c r="AZ623" s="245" t="e">
        <v>#DIV/0!</v>
      </c>
      <c r="BA623" s="179"/>
      <c r="BB623" s="179" t="s">
        <v>2577</v>
      </c>
    </row>
    <row r="624" spans="1:54" ht="15">
      <c r="A624" s="449" t="s">
        <v>1405</v>
      </c>
      <c r="B624" s="1" t="s">
        <v>868</v>
      </c>
      <c r="C624" s="1" t="s">
        <v>1003</v>
      </c>
      <c r="D624" s="424" t="s">
        <v>3</v>
      </c>
      <c r="E624" s="179" t="s">
        <v>2571</v>
      </c>
      <c r="F624" s="422">
        <v>27920</v>
      </c>
      <c r="G624" s="245">
        <v>10</v>
      </c>
      <c r="H624" s="245" t="e">
        <v>#DIV/0!</v>
      </c>
      <c r="I624" s="179"/>
      <c r="J624" s="179" t="s">
        <v>2476</v>
      </c>
      <c r="K624" s="158">
        <v>624</v>
      </c>
      <c r="L624" s="1" t="b">
        <f t="shared" si="223"/>
        <v>1</v>
      </c>
      <c r="M624" s="1" t="b">
        <f t="shared" si="224"/>
        <v>1</v>
      </c>
      <c r="N624" s="1" t="b">
        <f t="shared" si="225"/>
        <v>1</v>
      </c>
      <c r="O624" s="1" t="b">
        <f t="shared" si="226"/>
        <v>1</v>
      </c>
      <c r="P624" s="1" t="b">
        <f t="shared" si="227"/>
        <v>1</v>
      </c>
      <c r="Q624" s="1" t="b">
        <f t="shared" si="228"/>
        <v>1</v>
      </c>
      <c r="R624" s="1" t="b">
        <f t="shared" si="229"/>
        <v>1</v>
      </c>
      <c r="S624" s="1" t="e">
        <f t="shared" si="230"/>
        <v>#DIV/0!</v>
      </c>
      <c r="T624" s="1" t="b">
        <f t="shared" si="231"/>
        <v>1</v>
      </c>
      <c r="U624" s="1" t="b">
        <f t="shared" si="232"/>
        <v>1</v>
      </c>
      <c r="W624" s="449" t="s">
        <v>1405</v>
      </c>
      <c r="X624" s="1" t="s">
        <v>868</v>
      </c>
      <c r="Y624" s="1" t="s">
        <v>1003</v>
      </c>
      <c r="Z624" s="424" t="s">
        <v>3</v>
      </c>
      <c r="AA624" s="179" t="s">
        <v>2571</v>
      </c>
      <c r="AB624" s="422">
        <v>27920</v>
      </c>
      <c r="AC624" s="245">
        <v>10</v>
      </c>
      <c r="AD624" s="245" t="e">
        <v>#DIV/0!</v>
      </c>
      <c r="AE624" s="179"/>
      <c r="AF624" s="179" t="s">
        <v>2476</v>
      </c>
      <c r="AH624" s="159" t="b">
        <f t="shared" si="233"/>
        <v>1</v>
      </c>
      <c r="AI624" s="1" t="b">
        <f t="shared" si="234"/>
        <v>1</v>
      </c>
      <c r="AJ624" s="1" t="b">
        <f t="shared" si="235"/>
        <v>1</v>
      </c>
      <c r="AK624" s="1" t="b">
        <f t="shared" si="236"/>
        <v>1</v>
      </c>
      <c r="AL624" s="1" t="b">
        <f t="shared" si="237"/>
        <v>1</v>
      </c>
      <c r="AM624" s="1" t="b">
        <f t="shared" si="238"/>
        <v>1</v>
      </c>
      <c r="AN624" s="1" t="b">
        <f t="shared" si="239"/>
        <v>1</v>
      </c>
      <c r="AO624" s="1" t="e">
        <f t="shared" si="240"/>
        <v>#DIV/0!</v>
      </c>
      <c r="AP624" s="1" t="b">
        <f t="shared" si="241"/>
        <v>1</v>
      </c>
      <c r="AQ624" s="1" t="b">
        <f t="shared" si="242"/>
        <v>1</v>
      </c>
      <c r="AS624" s="449" t="s">
        <v>1405</v>
      </c>
      <c r="AT624" s="1" t="s">
        <v>868</v>
      </c>
      <c r="AU624" s="1" t="s">
        <v>1003</v>
      </c>
      <c r="AV624" s="424" t="s">
        <v>3</v>
      </c>
      <c r="AW624" s="179" t="s">
        <v>2571</v>
      </c>
      <c r="AX624" s="422">
        <v>27920</v>
      </c>
      <c r="AY624" s="245">
        <v>10</v>
      </c>
      <c r="AZ624" s="245" t="e">
        <v>#DIV/0!</v>
      </c>
      <c r="BA624" s="179"/>
      <c r="BB624" s="179" t="s">
        <v>2476</v>
      </c>
    </row>
    <row r="625" spans="1:54" ht="15">
      <c r="A625" s="156" t="s">
        <v>1406</v>
      </c>
      <c r="B625" s="179" t="s">
        <v>1400</v>
      </c>
      <c r="C625" s="179" t="s">
        <v>526</v>
      </c>
      <c r="D625" s="424" t="s">
        <v>10</v>
      </c>
      <c r="E625" s="179" t="s">
        <v>2571</v>
      </c>
      <c r="F625" s="422">
        <v>15693</v>
      </c>
      <c r="G625" s="245">
        <v>10</v>
      </c>
      <c r="H625" s="245" t="e">
        <v>#DIV/0!</v>
      </c>
      <c r="I625" s="179"/>
      <c r="J625" s="179" t="s">
        <v>2525</v>
      </c>
      <c r="K625" s="158">
        <v>625</v>
      </c>
      <c r="L625" s="1" t="b">
        <f t="shared" si="223"/>
        <v>1</v>
      </c>
      <c r="M625" s="1" t="b">
        <f t="shared" si="224"/>
        <v>1</v>
      </c>
      <c r="N625" s="1" t="b">
        <f t="shared" si="225"/>
        <v>1</v>
      </c>
      <c r="O625" s="1" t="b">
        <f t="shared" si="226"/>
        <v>1</v>
      </c>
      <c r="P625" s="1" t="b">
        <f t="shared" si="227"/>
        <v>1</v>
      </c>
      <c r="Q625" s="1" t="b">
        <f t="shared" si="228"/>
        <v>1</v>
      </c>
      <c r="R625" s="1" t="b">
        <f t="shared" si="229"/>
        <v>1</v>
      </c>
      <c r="S625" s="1" t="e">
        <f t="shared" si="230"/>
        <v>#DIV/0!</v>
      </c>
      <c r="T625" s="1" t="b">
        <f t="shared" si="231"/>
        <v>1</v>
      </c>
      <c r="U625" s="1" t="b">
        <f t="shared" si="232"/>
        <v>1</v>
      </c>
      <c r="W625" s="156" t="s">
        <v>1406</v>
      </c>
      <c r="X625" s="179" t="s">
        <v>1400</v>
      </c>
      <c r="Y625" s="179" t="s">
        <v>526</v>
      </c>
      <c r="Z625" s="424" t="s">
        <v>10</v>
      </c>
      <c r="AA625" s="179" t="s">
        <v>2571</v>
      </c>
      <c r="AB625" s="422">
        <v>15693</v>
      </c>
      <c r="AC625" s="245">
        <v>10</v>
      </c>
      <c r="AD625" s="245" t="e">
        <v>#DIV/0!</v>
      </c>
      <c r="AE625" s="179"/>
      <c r="AF625" s="179" t="s">
        <v>2525</v>
      </c>
      <c r="AH625" s="159" t="b">
        <f t="shared" si="233"/>
        <v>1</v>
      </c>
      <c r="AI625" s="1" t="b">
        <f t="shared" si="234"/>
        <v>1</v>
      </c>
      <c r="AJ625" s="1" t="b">
        <f t="shared" si="235"/>
        <v>1</v>
      </c>
      <c r="AK625" s="1" t="b">
        <f t="shared" si="236"/>
        <v>1</v>
      </c>
      <c r="AL625" s="1" t="b">
        <f t="shared" si="237"/>
        <v>1</v>
      </c>
      <c r="AM625" s="1" t="b">
        <f t="shared" si="238"/>
        <v>1</v>
      </c>
      <c r="AN625" s="1" t="b">
        <f t="shared" si="239"/>
        <v>1</v>
      </c>
      <c r="AO625" s="1" t="e">
        <f t="shared" si="240"/>
        <v>#DIV/0!</v>
      </c>
      <c r="AP625" s="1" t="b">
        <f t="shared" si="241"/>
        <v>1</v>
      </c>
      <c r="AQ625" s="1" t="b">
        <f t="shared" si="242"/>
        <v>1</v>
      </c>
      <c r="AS625" s="156" t="s">
        <v>1406</v>
      </c>
      <c r="AT625" s="179" t="s">
        <v>1400</v>
      </c>
      <c r="AU625" s="179" t="s">
        <v>526</v>
      </c>
      <c r="AV625" s="424" t="s">
        <v>10</v>
      </c>
      <c r="AW625" s="179" t="s">
        <v>2571</v>
      </c>
      <c r="AX625" s="422">
        <v>15693</v>
      </c>
      <c r="AY625" s="245">
        <v>10</v>
      </c>
      <c r="AZ625" s="245" t="e">
        <v>#DIV/0!</v>
      </c>
      <c r="BA625" s="179"/>
      <c r="BB625" s="179" t="s">
        <v>2525</v>
      </c>
    </row>
    <row r="626" spans="1:54" ht="15">
      <c r="A626" s="156" t="s">
        <v>806</v>
      </c>
      <c r="B626" s="179" t="s">
        <v>807</v>
      </c>
      <c r="C626" s="179" t="s">
        <v>808</v>
      </c>
      <c r="D626" s="424" t="s">
        <v>3</v>
      </c>
      <c r="E626" s="179" t="s">
        <v>2571</v>
      </c>
      <c r="F626" s="422">
        <v>18583</v>
      </c>
      <c r="G626" s="245">
        <v>10</v>
      </c>
      <c r="H626" s="245" t="e">
        <v>#DIV/0!</v>
      </c>
      <c r="I626" s="179" t="s">
        <v>1758</v>
      </c>
      <c r="J626" s="179" t="s">
        <v>2525</v>
      </c>
      <c r="K626" s="158">
        <v>626</v>
      </c>
      <c r="L626" s="1" t="b">
        <f t="shared" si="223"/>
        <v>1</v>
      </c>
      <c r="M626" s="1" t="b">
        <f t="shared" si="224"/>
        <v>1</v>
      </c>
      <c r="N626" s="1" t="b">
        <f t="shared" si="225"/>
        <v>1</v>
      </c>
      <c r="O626" s="1" t="b">
        <f t="shared" si="226"/>
        <v>1</v>
      </c>
      <c r="P626" s="1" t="b">
        <f t="shared" si="227"/>
        <v>1</v>
      </c>
      <c r="Q626" s="1" t="b">
        <f t="shared" si="228"/>
        <v>1</v>
      </c>
      <c r="R626" s="1" t="b">
        <f t="shared" si="229"/>
        <v>1</v>
      </c>
      <c r="S626" s="1" t="e">
        <f t="shared" si="230"/>
        <v>#DIV/0!</v>
      </c>
      <c r="T626" s="1" t="b">
        <f t="shared" si="231"/>
        <v>1</v>
      </c>
      <c r="U626" s="1" t="b">
        <f t="shared" si="232"/>
        <v>1</v>
      </c>
      <c r="W626" s="156" t="s">
        <v>806</v>
      </c>
      <c r="X626" s="179" t="s">
        <v>807</v>
      </c>
      <c r="Y626" s="179" t="s">
        <v>808</v>
      </c>
      <c r="Z626" s="424" t="s">
        <v>3</v>
      </c>
      <c r="AA626" s="179" t="s">
        <v>2571</v>
      </c>
      <c r="AB626" s="422">
        <v>18583</v>
      </c>
      <c r="AC626" s="245">
        <v>10</v>
      </c>
      <c r="AD626" s="245" t="e">
        <v>#DIV/0!</v>
      </c>
      <c r="AE626" s="179" t="s">
        <v>1758</v>
      </c>
      <c r="AF626" s="179" t="s">
        <v>2525</v>
      </c>
      <c r="AH626" s="159" t="b">
        <f t="shared" si="233"/>
        <v>1</v>
      </c>
      <c r="AI626" s="1" t="b">
        <f t="shared" si="234"/>
        <v>1</v>
      </c>
      <c r="AJ626" s="1" t="b">
        <f t="shared" si="235"/>
        <v>1</v>
      </c>
      <c r="AK626" s="1" t="b">
        <f t="shared" si="236"/>
        <v>1</v>
      </c>
      <c r="AL626" s="1" t="b">
        <f t="shared" si="237"/>
        <v>1</v>
      </c>
      <c r="AM626" s="1" t="b">
        <f t="shared" si="238"/>
        <v>1</v>
      </c>
      <c r="AN626" s="1" t="b">
        <f t="shared" si="239"/>
        <v>1</v>
      </c>
      <c r="AO626" s="1" t="e">
        <f t="shared" si="240"/>
        <v>#DIV/0!</v>
      </c>
      <c r="AP626" s="1" t="b">
        <f t="shared" si="241"/>
        <v>1</v>
      </c>
      <c r="AQ626" s="1" t="b">
        <f t="shared" si="242"/>
        <v>1</v>
      </c>
      <c r="AS626" s="156" t="s">
        <v>806</v>
      </c>
      <c r="AT626" s="179" t="s">
        <v>807</v>
      </c>
      <c r="AU626" s="179" t="s">
        <v>808</v>
      </c>
      <c r="AV626" s="424" t="s">
        <v>3</v>
      </c>
      <c r="AW626" s="179" t="s">
        <v>2571</v>
      </c>
      <c r="AX626" s="422">
        <v>18583</v>
      </c>
      <c r="AY626" s="245">
        <v>10</v>
      </c>
      <c r="AZ626" s="245" t="e">
        <v>#DIV/0!</v>
      </c>
      <c r="BA626" s="179" t="s">
        <v>1758</v>
      </c>
      <c r="BB626" s="179" t="s">
        <v>2525</v>
      </c>
    </row>
    <row r="627" spans="1:54" ht="15">
      <c r="A627" s="316" t="s">
        <v>1407</v>
      </c>
      <c r="B627" s="106" t="s">
        <v>741</v>
      </c>
      <c r="C627" s="106" t="s">
        <v>1408</v>
      </c>
      <c r="D627" s="408" t="s">
        <v>10</v>
      </c>
      <c r="E627" s="14" t="s">
        <v>2571</v>
      </c>
      <c r="F627" s="422">
        <v>19089</v>
      </c>
      <c r="G627" s="245">
        <v>10</v>
      </c>
      <c r="H627" s="245" t="e">
        <v>#DIV/0!</v>
      </c>
      <c r="I627" s="179"/>
      <c r="J627" s="179" t="s">
        <v>2476</v>
      </c>
      <c r="K627" s="158">
        <v>627</v>
      </c>
      <c r="L627" s="1" t="b">
        <f t="shared" si="223"/>
        <v>1</v>
      </c>
      <c r="M627" s="1" t="b">
        <f t="shared" si="224"/>
        <v>1</v>
      </c>
      <c r="N627" s="1" t="b">
        <f t="shared" si="225"/>
        <v>1</v>
      </c>
      <c r="O627" s="1" t="b">
        <f t="shared" si="226"/>
        <v>1</v>
      </c>
      <c r="P627" s="1" t="b">
        <f t="shared" si="227"/>
        <v>1</v>
      </c>
      <c r="Q627" s="1" t="b">
        <f t="shared" si="228"/>
        <v>1</v>
      </c>
      <c r="R627" s="1" t="b">
        <f t="shared" si="229"/>
        <v>1</v>
      </c>
      <c r="S627" s="1" t="e">
        <f t="shared" si="230"/>
        <v>#DIV/0!</v>
      </c>
      <c r="T627" s="1" t="b">
        <f t="shared" si="231"/>
        <v>1</v>
      </c>
      <c r="U627" s="1" t="b">
        <f t="shared" si="232"/>
        <v>1</v>
      </c>
      <c r="W627" s="316" t="s">
        <v>1407</v>
      </c>
      <c r="X627" s="106" t="s">
        <v>741</v>
      </c>
      <c r="Y627" s="106" t="s">
        <v>1408</v>
      </c>
      <c r="Z627" s="408" t="s">
        <v>10</v>
      </c>
      <c r="AA627" s="14" t="s">
        <v>2571</v>
      </c>
      <c r="AB627" s="422">
        <v>19089</v>
      </c>
      <c r="AC627" s="245">
        <v>10</v>
      </c>
      <c r="AD627" s="245" t="e">
        <v>#DIV/0!</v>
      </c>
      <c r="AE627" s="179"/>
      <c r="AF627" s="179" t="s">
        <v>2476</v>
      </c>
      <c r="AH627" s="159" t="b">
        <f t="shared" si="233"/>
        <v>1</v>
      </c>
      <c r="AI627" s="1" t="b">
        <f t="shared" si="234"/>
        <v>1</v>
      </c>
      <c r="AJ627" s="1" t="b">
        <f t="shared" si="235"/>
        <v>1</v>
      </c>
      <c r="AK627" s="1" t="b">
        <f t="shared" si="236"/>
        <v>1</v>
      </c>
      <c r="AL627" s="1" t="b">
        <f t="shared" si="237"/>
        <v>1</v>
      </c>
      <c r="AM627" s="1" t="b">
        <f t="shared" si="238"/>
        <v>1</v>
      </c>
      <c r="AN627" s="1" t="b">
        <f t="shared" si="239"/>
        <v>1</v>
      </c>
      <c r="AO627" s="1" t="e">
        <f t="shared" si="240"/>
        <v>#DIV/0!</v>
      </c>
      <c r="AP627" s="1" t="b">
        <f t="shared" si="241"/>
        <v>1</v>
      </c>
      <c r="AQ627" s="1" t="b">
        <f t="shared" si="242"/>
        <v>1</v>
      </c>
      <c r="AS627" s="316" t="s">
        <v>1407</v>
      </c>
      <c r="AT627" s="106" t="s">
        <v>741</v>
      </c>
      <c r="AU627" s="106" t="s">
        <v>1408</v>
      </c>
      <c r="AV627" s="408" t="s">
        <v>10</v>
      </c>
      <c r="AW627" s="14" t="s">
        <v>2571</v>
      </c>
      <c r="AX627" s="422">
        <v>19089</v>
      </c>
      <c r="AY627" s="245">
        <v>10</v>
      </c>
      <c r="AZ627" s="245" t="e">
        <v>#DIV/0!</v>
      </c>
      <c r="BA627" s="179"/>
      <c r="BB627" s="179" t="s">
        <v>2476</v>
      </c>
    </row>
    <row r="628" spans="1:54" ht="15">
      <c r="A628" s="316" t="s">
        <v>809</v>
      </c>
      <c r="B628" s="106" t="s">
        <v>782</v>
      </c>
      <c r="C628" s="106" t="s">
        <v>810</v>
      </c>
      <c r="D628" s="408" t="s">
        <v>10</v>
      </c>
      <c r="E628" s="14" t="s">
        <v>2571</v>
      </c>
      <c r="F628" s="422">
        <v>15175</v>
      </c>
      <c r="G628" s="245">
        <v>10</v>
      </c>
      <c r="H628" s="245" t="e">
        <v>#DIV/0!</v>
      </c>
      <c r="I628" s="179" t="s">
        <v>1865</v>
      </c>
      <c r="J628" s="179" t="s">
        <v>2577</v>
      </c>
      <c r="K628" s="158">
        <v>628</v>
      </c>
      <c r="L628" s="1" t="b">
        <f t="shared" si="223"/>
        <v>1</v>
      </c>
      <c r="M628" s="1" t="b">
        <f t="shared" si="224"/>
        <v>1</v>
      </c>
      <c r="N628" s="1" t="b">
        <f t="shared" si="225"/>
        <v>1</v>
      </c>
      <c r="O628" s="1" t="b">
        <f t="shared" si="226"/>
        <v>1</v>
      </c>
      <c r="P628" s="1" t="b">
        <f t="shared" si="227"/>
        <v>1</v>
      </c>
      <c r="Q628" s="1" t="b">
        <f t="shared" si="228"/>
        <v>1</v>
      </c>
      <c r="R628" s="1" t="b">
        <f t="shared" si="229"/>
        <v>1</v>
      </c>
      <c r="S628" s="1" t="e">
        <f t="shared" si="230"/>
        <v>#DIV/0!</v>
      </c>
      <c r="T628" s="1" t="b">
        <f t="shared" si="231"/>
        <v>1</v>
      </c>
      <c r="U628" s="1" t="b">
        <f t="shared" si="232"/>
        <v>1</v>
      </c>
      <c r="W628" s="316" t="s">
        <v>809</v>
      </c>
      <c r="X628" s="106" t="s">
        <v>782</v>
      </c>
      <c r="Y628" s="106" t="s">
        <v>810</v>
      </c>
      <c r="Z628" s="408" t="s">
        <v>10</v>
      </c>
      <c r="AA628" s="14" t="s">
        <v>2571</v>
      </c>
      <c r="AB628" s="422">
        <v>15175</v>
      </c>
      <c r="AC628" s="245">
        <v>10</v>
      </c>
      <c r="AD628" s="245" t="e">
        <v>#DIV/0!</v>
      </c>
      <c r="AE628" s="179" t="s">
        <v>1865</v>
      </c>
      <c r="AF628" s="179" t="s">
        <v>2577</v>
      </c>
      <c r="AH628" s="159" t="b">
        <f t="shared" si="233"/>
        <v>1</v>
      </c>
      <c r="AI628" s="1" t="b">
        <f t="shared" si="234"/>
        <v>1</v>
      </c>
      <c r="AJ628" s="1" t="b">
        <f t="shared" si="235"/>
        <v>1</v>
      </c>
      <c r="AK628" s="1" t="b">
        <f t="shared" si="236"/>
        <v>1</v>
      </c>
      <c r="AL628" s="1" t="b">
        <f t="shared" si="237"/>
        <v>1</v>
      </c>
      <c r="AM628" s="1" t="b">
        <f t="shared" si="238"/>
        <v>1</v>
      </c>
      <c r="AN628" s="1" t="b">
        <f t="shared" si="239"/>
        <v>1</v>
      </c>
      <c r="AO628" s="1" t="e">
        <f t="shared" si="240"/>
        <v>#DIV/0!</v>
      </c>
      <c r="AP628" s="1" t="b">
        <f t="shared" si="241"/>
        <v>1</v>
      </c>
      <c r="AQ628" s="1" t="b">
        <f t="shared" si="242"/>
        <v>1</v>
      </c>
      <c r="AS628" s="316" t="s">
        <v>809</v>
      </c>
      <c r="AT628" s="106" t="s">
        <v>782</v>
      </c>
      <c r="AU628" s="106" t="s">
        <v>810</v>
      </c>
      <c r="AV628" s="408" t="s">
        <v>10</v>
      </c>
      <c r="AW628" s="14" t="s">
        <v>2571</v>
      </c>
      <c r="AX628" s="422">
        <v>15175</v>
      </c>
      <c r="AY628" s="245">
        <v>10</v>
      </c>
      <c r="AZ628" s="245" t="e">
        <v>#DIV/0!</v>
      </c>
      <c r="BA628" s="179" t="s">
        <v>1865</v>
      </c>
      <c r="BB628" s="179" t="s">
        <v>2577</v>
      </c>
    </row>
    <row r="629" spans="1:54" ht="15">
      <c r="A629" s="316" t="s">
        <v>811</v>
      </c>
      <c r="B629" s="106" t="s">
        <v>155</v>
      </c>
      <c r="C629" s="106" t="s">
        <v>181</v>
      </c>
      <c r="D629" s="408" t="s">
        <v>10</v>
      </c>
      <c r="E629" s="14" t="s">
        <v>2490</v>
      </c>
      <c r="F629" s="422">
        <v>16112</v>
      </c>
      <c r="G629" s="245">
        <v>10</v>
      </c>
      <c r="H629" s="245" t="s">
        <v>1859</v>
      </c>
      <c r="I629" s="179" t="s">
        <v>2676</v>
      </c>
      <c r="J629" s="179" t="s">
        <v>2525</v>
      </c>
      <c r="K629" s="158">
        <v>629</v>
      </c>
      <c r="L629" s="1" t="b">
        <f t="shared" si="223"/>
        <v>1</v>
      </c>
      <c r="M629" s="1" t="b">
        <f t="shared" si="224"/>
        <v>1</v>
      </c>
      <c r="N629" s="1" t="b">
        <f t="shared" si="225"/>
        <v>1</v>
      </c>
      <c r="O629" s="1" t="b">
        <f t="shared" si="226"/>
        <v>1</v>
      </c>
      <c r="P629" s="1" t="b">
        <f t="shared" si="227"/>
        <v>1</v>
      </c>
      <c r="Q629" s="1" t="b">
        <f t="shared" si="228"/>
        <v>1</v>
      </c>
      <c r="R629" s="1" t="b">
        <f t="shared" si="229"/>
        <v>1</v>
      </c>
      <c r="S629" s="1" t="b">
        <f t="shared" si="230"/>
        <v>1</v>
      </c>
      <c r="T629" s="1" t="b">
        <f t="shared" si="231"/>
        <v>1</v>
      </c>
      <c r="U629" s="1" t="b">
        <f t="shared" si="232"/>
        <v>1</v>
      </c>
      <c r="W629" s="316" t="s">
        <v>811</v>
      </c>
      <c r="X629" s="106" t="s">
        <v>155</v>
      </c>
      <c r="Y629" s="106" t="s">
        <v>181</v>
      </c>
      <c r="Z629" s="408" t="s">
        <v>10</v>
      </c>
      <c r="AA629" s="14" t="s">
        <v>2490</v>
      </c>
      <c r="AB629" s="422">
        <v>16112</v>
      </c>
      <c r="AC629" s="245">
        <v>10</v>
      </c>
      <c r="AD629" s="245" t="s">
        <v>1859</v>
      </c>
      <c r="AE629" s="179" t="s">
        <v>2676</v>
      </c>
      <c r="AF629" s="179" t="s">
        <v>2525</v>
      </c>
      <c r="AH629" s="159" t="b">
        <f t="shared" si="233"/>
        <v>1</v>
      </c>
      <c r="AI629" s="1" t="b">
        <f t="shared" si="234"/>
        <v>1</v>
      </c>
      <c r="AJ629" s="1" t="b">
        <f t="shared" si="235"/>
        <v>1</v>
      </c>
      <c r="AK629" s="1" t="b">
        <f t="shared" si="236"/>
        <v>1</v>
      </c>
      <c r="AL629" s="1" t="b">
        <f t="shared" si="237"/>
        <v>1</v>
      </c>
      <c r="AM629" s="1" t="b">
        <f t="shared" si="238"/>
        <v>1</v>
      </c>
      <c r="AN629" s="1" t="b">
        <f t="shared" si="239"/>
        <v>1</v>
      </c>
      <c r="AO629" s="1" t="b">
        <f t="shared" si="240"/>
        <v>1</v>
      </c>
      <c r="AP629" s="1" t="b">
        <f t="shared" si="241"/>
        <v>1</v>
      </c>
      <c r="AQ629" s="1" t="b">
        <f t="shared" si="242"/>
        <v>1</v>
      </c>
      <c r="AS629" s="316" t="s">
        <v>811</v>
      </c>
      <c r="AT629" s="106" t="s">
        <v>155</v>
      </c>
      <c r="AU629" s="106" t="s">
        <v>181</v>
      </c>
      <c r="AV629" s="408" t="s">
        <v>10</v>
      </c>
      <c r="AW629" s="14" t="s">
        <v>2490</v>
      </c>
      <c r="AX629" s="422">
        <v>16112</v>
      </c>
      <c r="AY629" s="245">
        <v>10</v>
      </c>
      <c r="AZ629" s="245" t="s">
        <v>1859</v>
      </c>
      <c r="BA629" s="179" t="s">
        <v>2676</v>
      </c>
      <c r="BB629" s="179" t="s">
        <v>2525</v>
      </c>
    </row>
    <row r="630" spans="1:54" ht="15">
      <c r="A630" s="316" t="s">
        <v>812</v>
      </c>
      <c r="B630" s="106" t="s">
        <v>813</v>
      </c>
      <c r="C630" s="106" t="s">
        <v>814</v>
      </c>
      <c r="D630" s="408" t="s">
        <v>10</v>
      </c>
      <c r="E630" s="14" t="s">
        <v>2571</v>
      </c>
      <c r="F630" s="422">
        <v>16254</v>
      </c>
      <c r="G630" s="245">
        <v>10</v>
      </c>
      <c r="H630" s="245" t="e">
        <v>#DIV/0!</v>
      </c>
      <c r="I630" s="179" t="s">
        <v>4</v>
      </c>
      <c r="J630" s="179" t="s">
        <v>2525</v>
      </c>
      <c r="K630" s="158">
        <v>630</v>
      </c>
      <c r="L630" s="1" t="b">
        <f t="shared" si="223"/>
        <v>1</v>
      </c>
      <c r="M630" s="1" t="b">
        <f t="shared" si="224"/>
        <v>1</v>
      </c>
      <c r="N630" s="1" t="b">
        <f t="shared" si="225"/>
        <v>1</v>
      </c>
      <c r="O630" s="1" t="b">
        <f t="shared" si="226"/>
        <v>1</v>
      </c>
      <c r="P630" s="1" t="b">
        <f t="shared" si="227"/>
        <v>1</v>
      </c>
      <c r="Q630" s="1" t="b">
        <f t="shared" si="228"/>
        <v>1</v>
      </c>
      <c r="R630" s="1" t="b">
        <f t="shared" si="229"/>
        <v>1</v>
      </c>
      <c r="S630" s="1" t="e">
        <f t="shared" si="230"/>
        <v>#DIV/0!</v>
      </c>
      <c r="T630" s="1" t="b">
        <f t="shared" si="231"/>
        <v>1</v>
      </c>
      <c r="U630" s="1" t="b">
        <f t="shared" si="232"/>
        <v>1</v>
      </c>
      <c r="W630" s="316" t="s">
        <v>812</v>
      </c>
      <c r="X630" s="106" t="s">
        <v>813</v>
      </c>
      <c r="Y630" s="106" t="s">
        <v>814</v>
      </c>
      <c r="Z630" s="408" t="s">
        <v>10</v>
      </c>
      <c r="AA630" s="14" t="s">
        <v>2571</v>
      </c>
      <c r="AB630" s="422">
        <v>16254</v>
      </c>
      <c r="AC630" s="245">
        <v>10</v>
      </c>
      <c r="AD630" s="245" t="e">
        <v>#DIV/0!</v>
      </c>
      <c r="AE630" s="179" t="s">
        <v>4</v>
      </c>
      <c r="AF630" s="179" t="s">
        <v>2525</v>
      </c>
      <c r="AH630" s="159" t="b">
        <f t="shared" si="233"/>
        <v>1</v>
      </c>
      <c r="AI630" s="1" t="b">
        <f t="shared" si="234"/>
        <v>1</v>
      </c>
      <c r="AJ630" s="1" t="b">
        <f t="shared" si="235"/>
        <v>1</v>
      </c>
      <c r="AK630" s="1" t="b">
        <f t="shared" si="236"/>
        <v>1</v>
      </c>
      <c r="AL630" s="1" t="b">
        <f t="shared" si="237"/>
        <v>1</v>
      </c>
      <c r="AM630" s="1" t="b">
        <f t="shared" si="238"/>
        <v>1</v>
      </c>
      <c r="AN630" s="1" t="b">
        <f t="shared" si="239"/>
        <v>1</v>
      </c>
      <c r="AO630" s="1" t="e">
        <f t="shared" si="240"/>
        <v>#DIV/0!</v>
      </c>
      <c r="AP630" s="1" t="b">
        <f t="shared" si="241"/>
        <v>1</v>
      </c>
      <c r="AQ630" s="1" t="b">
        <f t="shared" si="242"/>
        <v>1</v>
      </c>
      <c r="AS630" s="316" t="s">
        <v>812</v>
      </c>
      <c r="AT630" s="106" t="s">
        <v>813</v>
      </c>
      <c r="AU630" s="106" t="s">
        <v>814</v>
      </c>
      <c r="AV630" s="408" t="s">
        <v>10</v>
      </c>
      <c r="AW630" s="14" t="s">
        <v>2571</v>
      </c>
      <c r="AX630" s="422">
        <v>16254</v>
      </c>
      <c r="AY630" s="245">
        <v>10</v>
      </c>
      <c r="AZ630" s="245" t="e">
        <v>#DIV/0!</v>
      </c>
      <c r="BA630" s="179" t="s">
        <v>4</v>
      </c>
      <c r="BB630" s="179" t="s">
        <v>2525</v>
      </c>
    </row>
    <row r="631" spans="1:54" ht="15">
      <c r="A631" s="316" t="s">
        <v>815</v>
      </c>
      <c r="B631" s="106" t="s">
        <v>771</v>
      </c>
      <c r="C631" s="106" t="s">
        <v>816</v>
      </c>
      <c r="D631" s="408" t="s">
        <v>10</v>
      </c>
      <c r="E631" s="14" t="s">
        <v>2571</v>
      </c>
      <c r="F631" s="422">
        <v>14685</v>
      </c>
      <c r="G631" s="245">
        <v>10</v>
      </c>
      <c r="H631" s="245" t="e">
        <v>#DIV/0!</v>
      </c>
      <c r="I631" s="179" t="s">
        <v>1865</v>
      </c>
      <c r="J631" s="179" t="s">
        <v>2577</v>
      </c>
      <c r="K631" s="158">
        <v>631</v>
      </c>
      <c r="L631" s="1" t="b">
        <f t="shared" si="223"/>
        <v>1</v>
      </c>
      <c r="M631" s="1" t="b">
        <f t="shared" si="224"/>
        <v>1</v>
      </c>
      <c r="N631" s="1" t="b">
        <f t="shared" si="225"/>
        <v>1</v>
      </c>
      <c r="O631" s="1" t="b">
        <f t="shared" si="226"/>
        <v>1</v>
      </c>
      <c r="P631" s="1" t="b">
        <f t="shared" si="227"/>
        <v>1</v>
      </c>
      <c r="Q631" s="1" t="b">
        <f t="shared" si="228"/>
        <v>1</v>
      </c>
      <c r="R631" s="1" t="b">
        <f t="shared" si="229"/>
        <v>1</v>
      </c>
      <c r="S631" s="1" t="e">
        <f t="shared" si="230"/>
        <v>#DIV/0!</v>
      </c>
      <c r="T631" s="1" t="b">
        <f t="shared" si="231"/>
        <v>1</v>
      </c>
      <c r="U631" s="1" t="b">
        <f t="shared" si="232"/>
        <v>1</v>
      </c>
      <c r="W631" s="316" t="s">
        <v>815</v>
      </c>
      <c r="X631" s="106" t="s">
        <v>771</v>
      </c>
      <c r="Y631" s="106" t="s">
        <v>816</v>
      </c>
      <c r="Z631" s="408" t="s">
        <v>10</v>
      </c>
      <c r="AA631" s="14" t="s">
        <v>2571</v>
      </c>
      <c r="AB631" s="422">
        <v>14685</v>
      </c>
      <c r="AC631" s="245">
        <v>10</v>
      </c>
      <c r="AD631" s="245" t="e">
        <v>#DIV/0!</v>
      </c>
      <c r="AE631" s="179" t="s">
        <v>1865</v>
      </c>
      <c r="AF631" s="179" t="s">
        <v>2577</v>
      </c>
      <c r="AH631" s="159" t="b">
        <f t="shared" si="233"/>
        <v>1</v>
      </c>
      <c r="AI631" s="1" t="b">
        <f t="shared" si="234"/>
        <v>1</v>
      </c>
      <c r="AJ631" s="1" t="b">
        <f t="shared" si="235"/>
        <v>1</v>
      </c>
      <c r="AK631" s="1" t="b">
        <f t="shared" si="236"/>
        <v>1</v>
      </c>
      <c r="AL631" s="1" t="b">
        <f t="shared" si="237"/>
        <v>1</v>
      </c>
      <c r="AM631" s="1" t="b">
        <f t="shared" si="238"/>
        <v>1</v>
      </c>
      <c r="AN631" s="1" t="b">
        <f t="shared" si="239"/>
        <v>1</v>
      </c>
      <c r="AO631" s="1" t="e">
        <f t="shared" si="240"/>
        <v>#DIV/0!</v>
      </c>
      <c r="AP631" s="1" t="b">
        <f t="shared" si="241"/>
        <v>1</v>
      </c>
      <c r="AQ631" s="1" t="b">
        <f t="shared" si="242"/>
        <v>1</v>
      </c>
      <c r="AS631" s="316" t="s">
        <v>815</v>
      </c>
      <c r="AT631" s="106" t="s">
        <v>771</v>
      </c>
      <c r="AU631" s="106" t="s">
        <v>816</v>
      </c>
      <c r="AV631" s="408" t="s">
        <v>10</v>
      </c>
      <c r="AW631" s="14" t="s">
        <v>2571</v>
      </c>
      <c r="AX631" s="422">
        <v>14685</v>
      </c>
      <c r="AY631" s="245">
        <v>10</v>
      </c>
      <c r="AZ631" s="245" t="e">
        <v>#DIV/0!</v>
      </c>
      <c r="BA631" s="179" t="s">
        <v>1865</v>
      </c>
      <c r="BB631" s="179" t="s">
        <v>2577</v>
      </c>
    </row>
    <row r="632" spans="1:54" ht="15">
      <c r="A632" s="316" t="s">
        <v>1409</v>
      </c>
      <c r="B632" s="106" t="s">
        <v>1410</v>
      </c>
      <c r="C632" s="106" t="s">
        <v>1168</v>
      </c>
      <c r="D632" s="408" t="s">
        <v>10</v>
      </c>
      <c r="E632" s="14" t="s">
        <v>2571</v>
      </c>
      <c r="F632" s="422">
        <v>21203</v>
      </c>
      <c r="G632" s="245">
        <v>10</v>
      </c>
      <c r="H632" s="245" t="e">
        <v>#DIV/0!</v>
      </c>
      <c r="I632" s="179"/>
      <c r="J632" s="179" t="s">
        <v>2476</v>
      </c>
      <c r="K632" s="158">
        <v>632</v>
      </c>
      <c r="L632" s="1" t="b">
        <f t="shared" si="223"/>
        <v>1</v>
      </c>
      <c r="M632" s="1" t="b">
        <f t="shared" si="224"/>
        <v>1</v>
      </c>
      <c r="N632" s="1" t="b">
        <f t="shared" si="225"/>
        <v>1</v>
      </c>
      <c r="O632" s="1" t="b">
        <f t="shared" si="226"/>
        <v>1</v>
      </c>
      <c r="P632" s="1" t="b">
        <f t="shared" si="227"/>
        <v>1</v>
      </c>
      <c r="Q632" s="1" t="b">
        <f t="shared" si="228"/>
        <v>1</v>
      </c>
      <c r="R632" s="1" t="b">
        <f t="shared" si="229"/>
        <v>1</v>
      </c>
      <c r="S632" s="1" t="e">
        <f t="shared" si="230"/>
        <v>#DIV/0!</v>
      </c>
      <c r="T632" s="1" t="b">
        <f t="shared" si="231"/>
        <v>1</v>
      </c>
      <c r="U632" s="1" t="b">
        <f t="shared" si="232"/>
        <v>1</v>
      </c>
      <c r="W632" s="316" t="s">
        <v>1409</v>
      </c>
      <c r="X632" s="106" t="s">
        <v>1410</v>
      </c>
      <c r="Y632" s="106" t="s">
        <v>1168</v>
      </c>
      <c r="Z632" s="408" t="s">
        <v>10</v>
      </c>
      <c r="AA632" s="14" t="s">
        <v>2571</v>
      </c>
      <c r="AB632" s="422">
        <v>21203</v>
      </c>
      <c r="AC632" s="245">
        <v>10</v>
      </c>
      <c r="AD632" s="245" t="e">
        <v>#DIV/0!</v>
      </c>
      <c r="AE632" s="179"/>
      <c r="AF632" s="179" t="s">
        <v>2476</v>
      </c>
      <c r="AH632" s="159" t="b">
        <f t="shared" si="233"/>
        <v>1</v>
      </c>
      <c r="AI632" s="1" t="b">
        <f t="shared" si="234"/>
        <v>1</v>
      </c>
      <c r="AJ632" s="1" t="b">
        <f t="shared" si="235"/>
        <v>1</v>
      </c>
      <c r="AK632" s="1" t="b">
        <f t="shared" si="236"/>
        <v>1</v>
      </c>
      <c r="AL632" s="1" t="b">
        <f t="shared" si="237"/>
        <v>1</v>
      </c>
      <c r="AM632" s="1" t="b">
        <f t="shared" si="238"/>
        <v>1</v>
      </c>
      <c r="AN632" s="1" t="b">
        <f t="shared" si="239"/>
        <v>1</v>
      </c>
      <c r="AO632" s="1" t="e">
        <f t="shared" si="240"/>
        <v>#DIV/0!</v>
      </c>
      <c r="AP632" s="1" t="b">
        <f t="shared" si="241"/>
        <v>1</v>
      </c>
      <c r="AQ632" s="1" t="b">
        <f t="shared" si="242"/>
        <v>1</v>
      </c>
      <c r="AS632" s="316" t="s">
        <v>1409</v>
      </c>
      <c r="AT632" s="106" t="s">
        <v>1410</v>
      </c>
      <c r="AU632" s="106" t="s">
        <v>1168</v>
      </c>
      <c r="AV632" s="408" t="s">
        <v>10</v>
      </c>
      <c r="AW632" s="14" t="s">
        <v>2571</v>
      </c>
      <c r="AX632" s="422">
        <v>21203</v>
      </c>
      <c r="AY632" s="245">
        <v>10</v>
      </c>
      <c r="AZ632" s="245" t="e">
        <v>#DIV/0!</v>
      </c>
      <c r="BA632" s="179"/>
      <c r="BB632" s="179" t="s">
        <v>2476</v>
      </c>
    </row>
    <row r="633" spans="1:54" ht="15">
      <c r="A633" s="316" t="s">
        <v>817</v>
      </c>
      <c r="B633" s="106" t="s">
        <v>436</v>
      </c>
      <c r="C633" s="106" t="s">
        <v>818</v>
      </c>
      <c r="D633" s="408" t="s">
        <v>3</v>
      </c>
      <c r="E633" s="14" t="s">
        <v>2490</v>
      </c>
      <c r="F633" s="422">
        <v>17028</v>
      </c>
      <c r="G633" s="245">
        <v>10</v>
      </c>
      <c r="H633" s="245" t="e">
        <v>#DIV/0!</v>
      </c>
      <c r="I633" s="179" t="s">
        <v>1875</v>
      </c>
      <c r="J633" s="179" t="s">
        <v>2525</v>
      </c>
      <c r="K633" s="158">
        <v>633</v>
      </c>
      <c r="L633" s="1" t="b">
        <f t="shared" si="223"/>
        <v>1</v>
      </c>
      <c r="M633" s="1" t="b">
        <f t="shared" si="224"/>
        <v>1</v>
      </c>
      <c r="N633" s="1" t="b">
        <f t="shared" si="225"/>
        <v>1</v>
      </c>
      <c r="O633" s="1" t="b">
        <f t="shared" si="226"/>
        <v>1</v>
      </c>
      <c r="P633" s="1" t="b">
        <f t="shared" si="227"/>
        <v>1</v>
      </c>
      <c r="Q633" s="1" t="b">
        <f t="shared" si="228"/>
        <v>1</v>
      </c>
      <c r="R633" s="1" t="b">
        <f t="shared" si="229"/>
        <v>1</v>
      </c>
      <c r="S633" s="1" t="e">
        <f t="shared" si="230"/>
        <v>#DIV/0!</v>
      </c>
      <c r="T633" s="1" t="b">
        <f t="shared" si="231"/>
        <v>1</v>
      </c>
      <c r="U633" s="1" t="b">
        <f t="shared" si="232"/>
        <v>1</v>
      </c>
      <c r="W633" s="316" t="s">
        <v>817</v>
      </c>
      <c r="X633" s="106" t="s">
        <v>436</v>
      </c>
      <c r="Y633" s="106" t="s">
        <v>818</v>
      </c>
      <c r="Z633" s="408" t="s">
        <v>3</v>
      </c>
      <c r="AA633" s="14" t="s">
        <v>2490</v>
      </c>
      <c r="AB633" s="422">
        <v>17028</v>
      </c>
      <c r="AC633" s="245">
        <v>10</v>
      </c>
      <c r="AD633" s="245" t="e">
        <v>#DIV/0!</v>
      </c>
      <c r="AE633" s="179" t="s">
        <v>1875</v>
      </c>
      <c r="AF633" s="179" t="s">
        <v>2525</v>
      </c>
      <c r="AH633" s="159" t="b">
        <f t="shared" si="233"/>
        <v>1</v>
      </c>
      <c r="AI633" s="1" t="b">
        <f t="shared" si="234"/>
        <v>1</v>
      </c>
      <c r="AJ633" s="1" t="b">
        <f t="shared" si="235"/>
        <v>1</v>
      </c>
      <c r="AK633" s="1" t="b">
        <f t="shared" si="236"/>
        <v>1</v>
      </c>
      <c r="AL633" s="1" t="b">
        <f t="shared" si="237"/>
        <v>1</v>
      </c>
      <c r="AM633" s="1" t="b">
        <f t="shared" si="238"/>
        <v>1</v>
      </c>
      <c r="AN633" s="1" t="b">
        <f t="shared" si="239"/>
        <v>1</v>
      </c>
      <c r="AO633" s="1" t="e">
        <f t="shared" si="240"/>
        <v>#DIV/0!</v>
      </c>
      <c r="AP633" s="1" t="b">
        <f t="shared" si="241"/>
        <v>1</v>
      </c>
      <c r="AQ633" s="1" t="b">
        <f t="shared" si="242"/>
        <v>1</v>
      </c>
      <c r="AS633" s="316" t="s">
        <v>817</v>
      </c>
      <c r="AT633" s="106" t="s">
        <v>436</v>
      </c>
      <c r="AU633" s="106" t="s">
        <v>818</v>
      </c>
      <c r="AV633" s="408" t="s">
        <v>3</v>
      </c>
      <c r="AW633" s="14" t="s">
        <v>2490</v>
      </c>
      <c r="AX633" s="422">
        <v>17028</v>
      </c>
      <c r="AY633" s="245">
        <v>10</v>
      </c>
      <c r="AZ633" s="245" t="e">
        <v>#DIV/0!</v>
      </c>
      <c r="BA633" s="179" t="s">
        <v>1875</v>
      </c>
      <c r="BB633" s="179" t="s">
        <v>2525</v>
      </c>
    </row>
    <row r="634" spans="1:54" ht="15">
      <c r="A634" s="316" t="s">
        <v>821</v>
      </c>
      <c r="B634" s="106" t="s">
        <v>822</v>
      </c>
      <c r="C634" s="106" t="s">
        <v>823</v>
      </c>
      <c r="D634" s="408" t="s">
        <v>3</v>
      </c>
      <c r="E634" s="14" t="s">
        <v>2490</v>
      </c>
      <c r="F634" s="422">
        <v>13643</v>
      </c>
      <c r="G634" s="245">
        <v>10</v>
      </c>
      <c r="H634" s="245" t="s">
        <v>1857</v>
      </c>
      <c r="I634" s="179" t="s">
        <v>2464</v>
      </c>
      <c r="J634" s="179" t="s">
        <v>2577</v>
      </c>
      <c r="K634" s="158">
        <v>634</v>
      </c>
      <c r="L634" s="1" t="b">
        <f t="shared" si="223"/>
        <v>1</v>
      </c>
      <c r="M634" s="1" t="b">
        <f t="shared" si="224"/>
        <v>1</v>
      </c>
      <c r="N634" s="1" t="b">
        <f t="shared" si="225"/>
        <v>1</v>
      </c>
      <c r="O634" s="1" t="b">
        <f t="shared" si="226"/>
        <v>1</v>
      </c>
      <c r="P634" s="1" t="b">
        <f t="shared" si="227"/>
        <v>1</v>
      </c>
      <c r="Q634" s="1" t="b">
        <f t="shared" si="228"/>
        <v>1</v>
      </c>
      <c r="R634" s="1" t="b">
        <f t="shared" si="229"/>
        <v>1</v>
      </c>
      <c r="S634" s="1" t="b">
        <f t="shared" si="230"/>
        <v>1</v>
      </c>
      <c r="T634" s="1" t="b">
        <f t="shared" si="231"/>
        <v>1</v>
      </c>
      <c r="U634" s="1" t="b">
        <f t="shared" si="232"/>
        <v>1</v>
      </c>
      <c r="W634" s="316" t="s">
        <v>821</v>
      </c>
      <c r="X634" s="106" t="s">
        <v>822</v>
      </c>
      <c r="Y634" s="106" t="s">
        <v>823</v>
      </c>
      <c r="Z634" s="408" t="s">
        <v>3</v>
      </c>
      <c r="AA634" s="14" t="s">
        <v>2490</v>
      </c>
      <c r="AB634" s="422">
        <v>13643</v>
      </c>
      <c r="AC634" s="245">
        <v>10</v>
      </c>
      <c r="AD634" s="245" t="s">
        <v>1857</v>
      </c>
      <c r="AE634" s="179" t="s">
        <v>2464</v>
      </c>
      <c r="AF634" s="179" t="s">
        <v>2577</v>
      </c>
      <c r="AH634" s="159" t="b">
        <f t="shared" si="233"/>
        <v>1</v>
      </c>
      <c r="AI634" s="1" t="b">
        <f t="shared" si="234"/>
        <v>1</v>
      </c>
      <c r="AJ634" s="1" t="b">
        <f t="shared" si="235"/>
        <v>1</v>
      </c>
      <c r="AK634" s="1" t="b">
        <f t="shared" si="236"/>
        <v>1</v>
      </c>
      <c r="AL634" s="1" t="b">
        <f t="shared" si="237"/>
        <v>1</v>
      </c>
      <c r="AM634" s="1" t="b">
        <f t="shared" si="238"/>
        <v>1</v>
      </c>
      <c r="AN634" s="1" t="b">
        <f t="shared" si="239"/>
        <v>1</v>
      </c>
      <c r="AO634" s="1" t="b">
        <f t="shared" si="240"/>
        <v>1</v>
      </c>
      <c r="AP634" s="1" t="b">
        <f t="shared" si="241"/>
        <v>1</v>
      </c>
      <c r="AQ634" s="1" t="b">
        <f t="shared" si="242"/>
        <v>1</v>
      </c>
      <c r="AS634" s="316" t="s">
        <v>821</v>
      </c>
      <c r="AT634" s="106" t="s">
        <v>822</v>
      </c>
      <c r="AU634" s="106" t="s">
        <v>823</v>
      </c>
      <c r="AV634" s="408" t="s">
        <v>3</v>
      </c>
      <c r="AW634" s="14" t="s">
        <v>2490</v>
      </c>
      <c r="AX634" s="422">
        <v>13643</v>
      </c>
      <c r="AY634" s="245">
        <v>10</v>
      </c>
      <c r="AZ634" s="245" t="s">
        <v>1857</v>
      </c>
      <c r="BA634" s="179" t="s">
        <v>2464</v>
      </c>
      <c r="BB634" s="179" t="s">
        <v>2577</v>
      </c>
    </row>
    <row r="635" spans="1:54" ht="15">
      <c r="A635" s="316" t="s">
        <v>824</v>
      </c>
      <c r="B635" s="106" t="s">
        <v>825</v>
      </c>
      <c r="C635" s="106" t="s">
        <v>826</v>
      </c>
      <c r="D635" s="291" t="s">
        <v>3</v>
      </c>
      <c r="E635" s="14" t="s">
        <v>2571</v>
      </c>
      <c r="F635" s="422">
        <v>16454</v>
      </c>
      <c r="G635" s="245">
        <v>10</v>
      </c>
      <c r="H635" s="245" t="e">
        <v>#DIV/0!</v>
      </c>
      <c r="I635" s="179" t="s">
        <v>11</v>
      </c>
      <c r="J635" s="179" t="s">
        <v>2525</v>
      </c>
      <c r="K635" s="158">
        <v>635</v>
      </c>
      <c r="L635" s="1" t="b">
        <f t="shared" si="223"/>
        <v>1</v>
      </c>
      <c r="M635" s="1" t="b">
        <f t="shared" si="224"/>
        <v>1</v>
      </c>
      <c r="N635" s="1" t="b">
        <f t="shared" si="225"/>
        <v>1</v>
      </c>
      <c r="O635" s="1" t="b">
        <f t="shared" si="226"/>
        <v>1</v>
      </c>
      <c r="P635" s="1" t="b">
        <f t="shared" si="227"/>
        <v>1</v>
      </c>
      <c r="Q635" s="1" t="b">
        <f t="shared" si="228"/>
        <v>1</v>
      </c>
      <c r="R635" s="1" t="b">
        <f t="shared" si="229"/>
        <v>1</v>
      </c>
      <c r="S635" s="1" t="e">
        <f t="shared" si="230"/>
        <v>#DIV/0!</v>
      </c>
      <c r="T635" s="1" t="b">
        <f t="shared" si="231"/>
        <v>1</v>
      </c>
      <c r="U635" s="1" t="b">
        <f t="shared" si="232"/>
        <v>1</v>
      </c>
      <c r="W635" s="316" t="s">
        <v>824</v>
      </c>
      <c r="X635" s="106" t="s">
        <v>825</v>
      </c>
      <c r="Y635" s="106" t="s">
        <v>826</v>
      </c>
      <c r="Z635" s="291" t="s">
        <v>3</v>
      </c>
      <c r="AA635" s="14" t="s">
        <v>2571</v>
      </c>
      <c r="AB635" s="422">
        <v>16454</v>
      </c>
      <c r="AC635" s="245">
        <v>10</v>
      </c>
      <c r="AD635" s="245" t="e">
        <v>#DIV/0!</v>
      </c>
      <c r="AE635" s="179" t="s">
        <v>11</v>
      </c>
      <c r="AF635" s="179" t="s">
        <v>2525</v>
      </c>
      <c r="AH635" s="159" t="b">
        <f t="shared" si="233"/>
        <v>1</v>
      </c>
      <c r="AI635" s="1" t="b">
        <f t="shared" si="234"/>
        <v>1</v>
      </c>
      <c r="AJ635" s="1" t="b">
        <f t="shared" si="235"/>
        <v>1</v>
      </c>
      <c r="AK635" s="1" t="b">
        <f t="shared" si="236"/>
        <v>1</v>
      </c>
      <c r="AL635" s="1" t="b">
        <f t="shared" si="237"/>
        <v>1</v>
      </c>
      <c r="AM635" s="1" t="b">
        <f t="shared" si="238"/>
        <v>1</v>
      </c>
      <c r="AN635" s="1" t="b">
        <f t="shared" si="239"/>
        <v>1</v>
      </c>
      <c r="AO635" s="1" t="e">
        <f t="shared" si="240"/>
        <v>#DIV/0!</v>
      </c>
      <c r="AP635" s="1" t="b">
        <f t="shared" si="241"/>
        <v>1</v>
      </c>
      <c r="AQ635" s="1" t="b">
        <f t="shared" si="242"/>
        <v>1</v>
      </c>
      <c r="AS635" s="316" t="s">
        <v>824</v>
      </c>
      <c r="AT635" s="106" t="s">
        <v>825</v>
      </c>
      <c r="AU635" s="106" t="s">
        <v>826</v>
      </c>
      <c r="AV635" s="291" t="s">
        <v>3</v>
      </c>
      <c r="AW635" s="14" t="s">
        <v>2571</v>
      </c>
      <c r="AX635" s="422">
        <v>16454</v>
      </c>
      <c r="AY635" s="245">
        <v>10</v>
      </c>
      <c r="AZ635" s="245" t="e">
        <v>#DIV/0!</v>
      </c>
      <c r="BA635" s="179" t="s">
        <v>11</v>
      </c>
      <c r="BB635" s="179" t="s">
        <v>2525</v>
      </c>
    </row>
    <row r="636" spans="1:54" ht="15.75">
      <c r="A636" s="316" t="s">
        <v>1411</v>
      </c>
      <c r="B636" s="106" t="s">
        <v>1410</v>
      </c>
      <c r="C636" s="106" t="s">
        <v>24</v>
      </c>
      <c r="D636" s="291" t="s">
        <v>3</v>
      </c>
      <c r="E636" s="344" t="s">
        <v>2571</v>
      </c>
      <c r="F636" s="422">
        <v>17928</v>
      </c>
      <c r="G636" s="245">
        <v>10</v>
      </c>
      <c r="H636" s="245" t="e">
        <v>#DIV/0!</v>
      </c>
      <c r="I636" s="179"/>
      <c r="J636" s="179" t="s">
        <v>2525</v>
      </c>
      <c r="K636" s="158">
        <v>636</v>
      </c>
      <c r="L636" s="1" t="b">
        <f t="shared" si="223"/>
        <v>1</v>
      </c>
      <c r="M636" s="1" t="b">
        <f t="shared" si="224"/>
        <v>1</v>
      </c>
      <c r="N636" s="1" t="b">
        <f t="shared" si="225"/>
        <v>1</v>
      </c>
      <c r="O636" s="1" t="b">
        <f t="shared" si="226"/>
        <v>1</v>
      </c>
      <c r="P636" s="1" t="b">
        <f t="shared" si="227"/>
        <v>1</v>
      </c>
      <c r="Q636" s="1" t="b">
        <f t="shared" si="228"/>
        <v>1</v>
      </c>
      <c r="R636" s="1" t="b">
        <f t="shared" si="229"/>
        <v>1</v>
      </c>
      <c r="S636" s="1" t="e">
        <f t="shared" si="230"/>
        <v>#DIV/0!</v>
      </c>
      <c r="T636" s="1" t="b">
        <f t="shared" si="231"/>
        <v>1</v>
      </c>
      <c r="U636" s="1" t="b">
        <f t="shared" si="232"/>
        <v>1</v>
      </c>
      <c r="W636" s="316" t="s">
        <v>1411</v>
      </c>
      <c r="X636" s="106" t="s">
        <v>1410</v>
      </c>
      <c r="Y636" s="106" t="s">
        <v>24</v>
      </c>
      <c r="Z636" s="291" t="s">
        <v>3</v>
      </c>
      <c r="AA636" s="344" t="s">
        <v>2571</v>
      </c>
      <c r="AB636" s="422">
        <v>17928</v>
      </c>
      <c r="AC636" s="245">
        <v>10</v>
      </c>
      <c r="AD636" s="245" t="e">
        <v>#DIV/0!</v>
      </c>
      <c r="AE636" s="179"/>
      <c r="AF636" s="179" t="s">
        <v>2525</v>
      </c>
      <c r="AH636" s="159" t="b">
        <f t="shared" si="233"/>
        <v>1</v>
      </c>
      <c r="AI636" s="1" t="b">
        <f t="shared" si="234"/>
        <v>1</v>
      </c>
      <c r="AJ636" s="1" t="b">
        <f t="shared" si="235"/>
        <v>1</v>
      </c>
      <c r="AK636" s="1" t="b">
        <f t="shared" si="236"/>
        <v>1</v>
      </c>
      <c r="AL636" s="1" t="b">
        <f t="shared" si="237"/>
        <v>1</v>
      </c>
      <c r="AM636" s="1" t="b">
        <f t="shared" si="238"/>
        <v>1</v>
      </c>
      <c r="AN636" s="1" t="b">
        <f t="shared" si="239"/>
        <v>1</v>
      </c>
      <c r="AO636" s="1" t="e">
        <f t="shared" si="240"/>
        <v>#DIV/0!</v>
      </c>
      <c r="AP636" s="1" t="b">
        <f t="shared" si="241"/>
        <v>1</v>
      </c>
      <c r="AQ636" s="1" t="b">
        <f t="shared" si="242"/>
        <v>1</v>
      </c>
      <c r="AS636" s="316" t="s">
        <v>1411</v>
      </c>
      <c r="AT636" s="106" t="s">
        <v>1410</v>
      </c>
      <c r="AU636" s="106" t="s">
        <v>24</v>
      </c>
      <c r="AV636" s="291" t="s">
        <v>3</v>
      </c>
      <c r="AW636" s="344" t="s">
        <v>2571</v>
      </c>
      <c r="AX636" s="422">
        <v>17928</v>
      </c>
      <c r="AY636" s="245">
        <v>10</v>
      </c>
      <c r="AZ636" s="245" t="e">
        <v>#DIV/0!</v>
      </c>
      <c r="BA636" s="179"/>
      <c r="BB636" s="179" t="s">
        <v>2525</v>
      </c>
    </row>
    <row r="637" spans="1:54" ht="15">
      <c r="A637" s="156" t="s">
        <v>1412</v>
      </c>
      <c r="B637" s="179" t="s">
        <v>42</v>
      </c>
      <c r="C637" s="179" t="s">
        <v>1413</v>
      </c>
      <c r="D637" s="424" t="s">
        <v>3</v>
      </c>
      <c r="E637" s="179" t="s">
        <v>2566</v>
      </c>
      <c r="F637" s="422">
        <v>16136</v>
      </c>
      <c r="G637" s="245">
        <v>10</v>
      </c>
      <c r="H637" s="245" t="e">
        <v>#DIV/0!</v>
      </c>
      <c r="I637" s="179"/>
      <c r="J637" s="179" t="s">
        <v>2525</v>
      </c>
      <c r="K637" s="158">
        <v>637</v>
      </c>
      <c r="L637" s="1" t="b">
        <f t="shared" si="223"/>
        <v>1</v>
      </c>
      <c r="M637" s="1" t="b">
        <f t="shared" si="224"/>
        <v>1</v>
      </c>
      <c r="N637" s="1" t="b">
        <f t="shared" si="225"/>
        <v>1</v>
      </c>
      <c r="O637" s="1" t="b">
        <f t="shared" si="226"/>
        <v>1</v>
      </c>
      <c r="P637" s="1" t="b">
        <f t="shared" si="227"/>
        <v>1</v>
      </c>
      <c r="Q637" s="1" t="b">
        <f t="shared" si="228"/>
        <v>1</v>
      </c>
      <c r="R637" s="1" t="b">
        <f t="shared" si="229"/>
        <v>1</v>
      </c>
      <c r="S637" s="1" t="e">
        <f t="shared" si="230"/>
        <v>#DIV/0!</v>
      </c>
      <c r="T637" s="1" t="b">
        <f t="shared" si="231"/>
        <v>1</v>
      </c>
      <c r="U637" s="1" t="b">
        <f t="shared" si="232"/>
        <v>1</v>
      </c>
      <c r="W637" s="156" t="s">
        <v>1412</v>
      </c>
      <c r="X637" s="179" t="s">
        <v>42</v>
      </c>
      <c r="Y637" s="179" t="s">
        <v>1413</v>
      </c>
      <c r="Z637" s="424" t="s">
        <v>3</v>
      </c>
      <c r="AA637" s="179" t="s">
        <v>2566</v>
      </c>
      <c r="AB637" s="422">
        <v>16136</v>
      </c>
      <c r="AC637" s="245">
        <v>10</v>
      </c>
      <c r="AD637" s="245" t="e">
        <v>#DIV/0!</v>
      </c>
      <c r="AE637" s="179"/>
      <c r="AF637" s="179" t="s">
        <v>2525</v>
      </c>
      <c r="AH637" s="159" t="b">
        <f t="shared" si="233"/>
        <v>1</v>
      </c>
      <c r="AI637" s="1" t="b">
        <f t="shared" si="234"/>
        <v>1</v>
      </c>
      <c r="AJ637" s="1" t="b">
        <f t="shared" si="235"/>
        <v>1</v>
      </c>
      <c r="AK637" s="1" t="b">
        <f t="shared" si="236"/>
        <v>1</v>
      </c>
      <c r="AL637" s="1" t="b">
        <f t="shared" si="237"/>
        <v>1</v>
      </c>
      <c r="AM637" s="1" t="b">
        <f t="shared" si="238"/>
        <v>1</v>
      </c>
      <c r="AN637" s="1" t="b">
        <f t="shared" si="239"/>
        <v>1</v>
      </c>
      <c r="AO637" s="1" t="e">
        <f t="shared" si="240"/>
        <v>#DIV/0!</v>
      </c>
      <c r="AP637" s="1" t="b">
        <f t="shared" si="241"/>
        <v>1</v>
      </c>
      <c r="AQ637" s="1" t="b">
        <f t="shared" si="242"/>
        <v>1</v>
      </c>
      <c r="AS637" s="156" t="s">
        <v>1412</v>
      </c>
      <c r="AT637" s="179" t="s">
        <v>42</v>
      </c>
      <c r="AU637" s="179" t="s">
        <v>1413</v>
      </c>
      <c r="AV637" s="424" t="s">
        <v>3</v>
      </c>
      <c r="AW637" s="179" t="s">
        <v>2566</v>
      </c>
      <c r="AX637" s="422">
        <v>16136</v>
      </c>
      <c r="AY637" s="245">
        <v>10</v>
      </c>
      <c r="AZ637" s="245" t="e">
        <v>#DIV/0!</v>
      </c>
      <c r="BA637" s="179"/>
      <c r="BB637" s="179" t="s">
        <v>2525</v>
      </c>
    </row>
    <row r="638" spans="1:54" ht="15">
      <c r="A638" s="316" t="s">
        <v>1414</v>
      </c>
      <c r="B638" s="106" t="s">
        <v>42</v>
      </c>
      <c r="C638" s="106" t="s">
        <v>1019</v>
      </c>
      <c r="D638" s="291" t="s">
        <v>10</v>
      </c>
      <c r="E638" s="14" t="s">
        <v>2566</v>
      </c>
      <c r="F638" s="422">
        <v>15529</v>
      </c>
      <c r="G638" s="245">
        <v>10</v>
      </c>
      <c r="H638" s="245" t="e">
        <v>#DIV/0!</v>
      </c>
      <c r="I638" s="179"/>
      <c r="J638" s="179" t="s">
        <v>2525</v>
      </c>
      <c r="K638" s="158">
        <v>638</v>
      </c>
      <c r="L638" s="1" t="b">
        <f t="shared" si="223"/>
        <v>1</v>
      </c>
      <c r="M638" s="1" t="b">
        <f t="shared" si="224"/>
        <v>1</v>
      </c>
      <c r="N638" s="1" t="b">
        <f t="shared" si="225"/>
        <v>1</v>
      </c>
      <c r="O638" s="1" t="b">
        <f t="shared" si="226"/>
        <v>1</v>
      </c>
      <c r="P638" s="1" t="b">
        <f t="shared" si="227"/>
        <v>1</v>
      </c>
      <c r="Q638" s="1" t="b">
        <f t="shared" si="228"/>
        <v>1</v>
      </c>
      <c r="R638" s="1" t="b">
        <f t="shared" si="229"/>
        <v>1</v>
      </c>
      <c r="S638" s="1" t="e">
        <f t="shared" si="230"/>
        <v>#DIV/0!</v>
      </c>
      <c r="T638" s="1" t="b">
        <f t="shared" si="231"/>
        <v>1</v>
      </c>
      <c r="U638" s="1" t="b">
        <f t="shared" si="232"/>
        <v>1</v>
      </c>
      <c r="W638" s="316" t="s">
        <v>1414</v>
      </c>
      <c r="X638" s="106" t="s">
        <v>42</v>
      </c>
      <c r="Y638" s="106" t="s">
        <v>1019</v>
      </c>
      <c r="Z638" s="291" t="s">
        <v>10</v>
      </c>
      <c r="AA638" s="14" t="s">
        <v>2566</v>
      </c>
      <c r="AB638" s="422">
        <v>15529</v>
      </c>
      <c r="AC638" s="245">
        <v>10</v>
      </c>
      <c r="AD638" s="245" t="e">
        <v>#DIV/0!</v>
      </c>
      <c r="AE638" s="179"/>
      <c r="AF638" s="179" t="s">
        <v>2525</v>
      </c>
      <c r="AH638" s="159" t="b">
        <f t="shared" si="233"/>
        <v>1</v>
      </c>
      <c r="AI638" s="1" t="b">
        <f t="shared" si="234"/>
        <v>1</v>
      </c>
      <c r="AJ638" s="1" t="b">
        <f t="shared" si="235"/>
        <v>1</v>
      </c>
      <c r="AK638" s="1" t="b">
        <f t="shared" si="236"/>
        <v>1</v>
      </c>
      <c r="AL638" s="1" t="b">
        <f t="shared" si="237"/>
        <v>1</v>
      </c>
      <c r="AM638" s="1" t="b">
        <f t="shared" si="238"/>
        <v>1</v>
      </c>
      <c r="AN638" s="1" t="b">
        <f t="shared" si="239"/>
        <v>1</v>
      </c>
      <c r="AO638" s="1" t="e">
        <f t="shared" si="240"/>
        <v>#DIV/0!</v>
      </c>
      <c r="AP638" s="1" t="b">
        <f t="shared" si="241"/>
        <v>1</v>
      </c>
      <c r="AQ638" s="1" t="b">
        <f t="shared" si="242"/>
        <v>1</v>
      </c>
      <c r="AS638" s="316" t="s">
        <v>1414</v>
      </c>
      <c r="AT638" s="106" t="s">
        <v>42</v>
      </c>
      <c r="AU638" s="106" t="s">
        <v>1019</v>
      </c>
      <c r="AV638" s="291" t="s">
        <v>10</v>
      </c>
      <c r="AW638" s="14" t="s">
        <v>2566</v>
      </c>
      <c r="AX638" s="422">
        <v>15529</v>
      </c>
      <c r="AY638" s="245">
        <v>10</v>
      </c>
      <c r="AZ638" s="245" t="e">
        <v>#DIV/0!</v>
      </c>
      <c r="BA638" s="179"/>
      <c r="BB638" s="179" t="s">
        <v>2525</v>
      </c>
    </row>
    <row r="639" spans="1:54" ht="15">
      <c r="A639" s="316" t="s">
        <v>465</v>
      </c>
      <c r="B639" s="106" t="s">
        <v>466</v>
      </c>
      <c r="C639" s="106" t="s">
        <v>467</v>
      </c>
      <c r="D639" s="408" t="s">
        <v>3</v>
      </c>
      <c r="E639" s="14" t="s">
        <v>2566</v>
      </c>
      <c r="F639" s="422">
        <v>9636</v>
      </c>
      <c r="G639" s="245">
        <v>10</v>
      </c>
      <c r="H639" s="245" t="e">
        <v>#DIV/0!</v>
      </c>
      <c r="I639" s="179" t="s">
        <v>11</v>
      </c>
      <c r="J639" s="179" t="s">
        <v>2577</v>
      </c>
      <c r="K639" s="158">
        <v>639</v>
      </c>
      <c r="L639" s="1" t="b">
        <f t="shared" si="223"/>
        <v>1</v>
      </c>
      <c r="M639" s="1" t="b">
        <f t="shared" si="224"/>
        <v>1</v>
      </c>
      <c r="N639" s="1" t="b">
        <f t="shared" si="225"/>
        <v>1</v>
      </c>
      <c r="O639" s="1" t="b">
        <f t="shared" si="226"/>
        <v>1</v>
      </c>
      <c r="P639" s="1" t="b">
        <f t="shared" si="227"/>
        <v>1</v>
      </c>
      <c r="Q639" s="1" t="b">
        <f t="shared" si="228"/>
        <v>1</v>
      </c>
      <c r="R639" s="1" t="b">
        <f t="shared" si="229"/>
        <v>1</v>
      </c>
      <c r="S639" s="1" t="e">
        <f t="shared" si="230"/>
        <v>#DIV/0!</v>
      </c>
      <c r="T639" s="1" t="b">
        <f t="shared" si="231"/>
        <v>1</v>
      </c>
      <c r="U639" s="1" t="b">
        <f t="shared" si="232"/>
        <v>1</v>
      </c>
      <c r="W639" s="316" t="s">
        <v>465</v>
      </c>
      <c r="X639" s="106" t="s">
        <v>466</v>
      </c>
      <c r="Y639" s="106" t="s">
        <v>467</v>
      </c>
      <c r="Z639" s="408" t="s">
        <v>3</v>
      </c>
      <c r="AA639" s="14" t="s">
        <v>2566</v>
      </c>
      <c r="AB639" s="422">
        <v>9636</v>
      </c>
      <c r="AC639" s="245">
        <v>10</v>
      </c>
      <c r="AD639" s="245" t="e">
        <v>#DIV/0!</v>
      </c>
      <c r="AE639" s="179" t="s">
        <v>11</v>
      </c>
      <c r="AF639" s="179" t="s">
        <v>2577</v>
      </c>
      <c r="AH639" s="159" t="b">
        <f t="shared" si="233"/>
        <v>1</v>
      </c>
      <c r="AI639" s="1" t="b">
        <f t="shared" si="234"/>
        <v>1</v>
      </c>
      <c r="AJ639" s="1" t="b">
        <f t="shared" si="235"/>
        <v>1</v>
      </c>
      <c r="AK639" s="1" t="b">
        <f t="shared" si="236"/>
        <v>1</v>
      </c>
      <c r="AL639" s="1" t="b">
        <f t="shared" si="237"/>
        <v>1</v>
      </c>
      <c r="AM639" s="1" t="b">
        <f t="shared" si="238"/>
        <v>1</v>
      </c>
      <c r="AN639" s="1" t="b">
        <f t="shared" si="239"/>
        <v>1</v>
      </c>
      <c r="AO639" s="1" t="e">
        <f t="shared" si="240"/>
        <v>#DIV/0!</v>
      </c>
      <c r="AP639" s="1" t="b">
        <f t="shared" si="241"/>
        <v>1</v>
      </c>
      <c r="AQ639" s="1" t="b">
        <f t="shared" si="242"/>
        <v>1</v>
      </c>
      <c r="AS639" s="316" t="s">
        <v>465</v>
      </c>
      <c r="AT639" s="106" t="s">
        <v>466</v>
      </c>
      <c r="AU639" s="106" t="s">
        <v>467</v>
      </c>
      <c r="AV639" s="408" t="s">
        <v>3</v>
      </c>
      <c r="AW639" s="14" t="s">
        <v>2566</v>
      </c>
      <c r="AX639" s="422">
        <v>9636</v>
      </c>
      <c r="AY639" s="245">
        <v>10</v>
      </c>
      <c r="AZ639" s="245" t="e">
        <v>#DIV/0!</v>
      </c>
      <c r="BA639" s="179" t="s">
        <v>11</v>
      </c>
      <c r="BB639" s="179" t="s">
        <v>2577</v>
      </c>
    </row>
    <row r="640" spans="1:54" ht="15">
      <c r="A640" s="342" t="s">
        <v>1415</v>
      </c>
      <c r="B640" s="111" t="s">
        <v>1416</v>
      </c>
      <c r="C640" s="111" t="s">
        <v>1417</v>
      </c>
      <c r="D640" s="430" t="s">
        <v>10</v>
      </c>
      <c r="E640" s="252" t="s">
        <v>2566</v>
      </c>
      <c r="F640" s="422"/>
      <c r="G640" s="245">
        <v>10</v>
      </c>
      <c r="H640" s="245" t="e">
        <v>#DIV/0!</v>
      </c>
      <c r="I640" s="179"/>
      <c r="J640" s="179" t="s">
        <v>2577</v>
      </c>
      <c r="K640" s="158">
        <v>640</v>
      </c>
      <c r="L640" s="1" t="b">
        <f t="shared" si="223"/>
        <v>1</v>
      </c>
      <c r="M640" s="1" t="b">
        <f t="shared" si="224"/>
        <v>1</v>
      </c>
      <c r="N640" s="1" t="b">
        <f t="shared" si="225"/>
        <v>1</v>
      </c>
      <c r="O640" s="1" t="b">
        <f t="shared" si="226"/>
        <v>1</v>
      </c>
      <c r="P640" s="1" t="b">
        <f t="shared" si="227"/>
        <v>1</v>
      </c>
      <c r="Q640" s="1" t="b">
        <f t="shared" si="228"/>
        <v>1</v>
      </c>
      <c r="R640" s="1" t="b">
        <f t="shared" si="229"/>
        <v>1</v>
      </c>
      <c r="S640" s="1" t="e">
        <f t="shared" si="230"/>
        <v>#DIV/0!</v>
      </c>
      <c r="T640" s="1" t="b">
        <f t="shared" si="231"/>
        <v>1</v>
      </c>
      <c r="U640" s="1" t="b">
        <f t="shared" si="232"/>
        <v>1</v>
      </c>
      <c r="W640" s="342" t="s">
        <v>1415</v>
      </c>
      <c r="X640" s="111" t="s">
        <v>1416</v>
      </c>
      <c r="Y640" s="111" t="s">
        <v>1417</v>
      </c>
      <c r="Z640" s="430" t="s">
        <v>10</v>
      </c>
      <c r="AA640" s="252" t="s">
        <v>2566</v>
      </c>
      <c r="AB640" s="422"/>
      <c r="AC640" s="245">
        <v>10</v>
      </c>
      <c r="AD640" s="245" t="e">
        <v>#DIV/0!</v>
      </c>
      <c r="AE640" s="179"/>
      <c r="AF640" s="179" t="s">
        <v>2577</v>
      </c>
      <c r="AH640" s="159" t="b">
        <f t="shared" si="233"/>
        <v>1</v>
      </c>
      <c r="AI640" s="1" t="b">
        <f t="shared" si="234"/>
        <v>1</v>
      </c>
      <c r="AJ640" s="1" t="b">
        <f t="shared" si="235"/>
        <v>1</v>
      </c>
      <c r="AK640" s="1" t="b">
        <f t="shared" si="236"/>
        <v>1</v>
      </c>
      <c r="AL640" s="1" t="b">
        <f t="shared" si="237"/>
        <v>1</v>
      </c>
      <c r="AM640" s="1" t="b">
        <f t="shared" si="238"/>
        <v>1</v>
      </c>
      <c r="AN640" s="1" t="b">
        <f t="shared" si="239"/>
        <v>1</v>
      </c>
      <c r="AO640" s="1" t="e">
        <f t="shared" si="240"/>
        <v>#DIV/0!</v>
      </c>
      <c r="AP640" s="1" t="b">
        <f t="shared" si="241"/>
        <v>1</v>
      </c>
      <c r="AQ640" s="1" t="b">
        <f t="shared" si="242"/>
        <v>1</v>
      </c>
      <c r="AS640" s="342" t="s">
        <v>1415</v>
      </c>
      <c r="AT640" s="111" t="s">
        <v>1416</v>
      </c>
      <c r="AU640" s="111" t="s">
        <v>1417</v>
      </c>
      <c r="AV640" s="430" t="s">
        <v>10</v>
      </c>
      <c r="AW640" s="252" t="s">
        <v>2566</v>
      </c>
      <c r="AX640" s="422"/>
      <c r="AY640" s="245">
        <v>10</v>
      </c>
      <c r="AZ640" s="245" t="e">
        <v>#DIV/0!</v>
      </c>
      <c r="BA640" s="179"/>
      <c r="BB640" s="179" t="s">
        <v>2577</v>
      </c>
    </row>
    <row r="641" spans="1:54" ht="15">
      <c r="A641" s="342" t="s">
        <v>1418</v>
      </c>
      <c r="B641" s="111" t="s">
        <v>1416</v>
      </c>
      <c r="C641" s="111" t="s">
        <v>617</v>
      </c>
      <c r="D641" s="430" t="s">
        <v>3</v>
      </c>
      <c r="E641" s="252" t="s">
        <v>2566</v>
      </c>
      <c r="F641" s="422"/>
      <c r="G641" s="245">
        <v>10</v>
      </c>
      <c r="H641" s="245" t="e">
        <v>#DIV/0!</v>
      </c>
      <c r="I641" s="179"/>
      <c r="J641" s="179" t="s">
        <v>2577</v>
      </c>
      <c r="K641" s="158">
        <v>641</v>
      </c>
      <c r="L641" s="1" t="b">
        <f t="shared" si="223"/>
        <v>1</v>
      </c>
      <c r="M641" s="1" t="b">
        <f t="shared" si="224"/>
        <v>1</v>
      </c>
      <c r="N641" s="1" t="b">
        <f t="shared" si="225"/>
        <v>1</v>
      </c>
      <c r="O641" s="1" t="b">
        <f t="shared" si="226"/>
        <v>1</v>
      </c>
      <c r="P641" s="1" t="b">
        <f t="shared" si="227"/>
        <v>1</v>
      </c>
      <c r="Q641" s="1" t="b">
        <f t="shared" si="228"/>
        <v>1</v>
      </c>
      <c r="R641" s="1" t="b">
        <f t="shared" si="229"/>
        <v>1</v>
      </c>
      <c r="S641" s="1" t="e">
        <f t="shared" si="230"/>
        <v>#DIV/0!</v>
      </c>
      <c r="T641" s="1" t="b">
        <f t="shared" si="231"/>
        <v>1</v>
      </c>
      <c r="U641" s="1" t="b">
        <f t="shared" si="232"/>
        <v>1</v>
      </c>
      <c r="W641" s="342" t="s">
        <v>1418</v>
      </c>
      <c r="X641" s="111" t="s">
        <v>1416</v>
      </c>
      <c r="Y641" s="111" t="s">
        <v>617</v>
      </c>
      <c r="Z641" s="430" t="s">
        <v>3</v>
      </c>
      <c r="AA641" s="252" t="s">
        <v>2566</v>
      </c>
      <c r="AB641" s="422"/>
      <c r="AC641" s="245">
        <v>10</v>
      </c>
      <c r="AD641" s="245" t="e">
        <v>#DIV/0!</v>
      </c>
      <c r="AE641" s="179"/>
      <c r="AF641" s="179" t="s">
        <v>2577</v>
      </c>
      <c r="AH641" s="159" t="b">
        <f t="shared" si="233"/>
        <v>1</v>
      </c>
      <c r="AI641" s="1" t="b">
        <f t="shared" si="234"/>
        <v>1</v>
      </c>
      <c r="AJ641" s="1" t="b">
        <f t="shared" si="235"/>
        <v>1</v>
      </c>
      <c r="AK641" s="1" t="b">
        <f t="shared" si="236"/>
        <v>1</v>
      </c>
      <c r="AL641" s="1" t="b">
        <f t="shared" si="237"/>
        <v>1</v>
      </c>
      <c r="AM641" s="1" t="b">
        <f t="shared" si="238"/>
        <v>1</v>
      </c>
      <c r="AN641" s="1" t="b">
        <f t="shared" si="239"/>
        <v>1</v>
      </c>
      <c r="AO641" s="1" t="e">
        <f t="shared" si="240"/>
        <v>#DIV/0!</v>
      </c>
      <c r="AP641" s="1" t="b">
        <f t="shared" si="241"/>
        <v>1</v>
      </c>
      <c r="AQ641" s="1" t="b">
        <f t="shared" si="242"/>
        <v>1</v>
      </c>
      <c r="AS641" s="342" t="s">
        <v>1418</v>
      </c>
      <c r="AT641" s="111" t="s">
        <v>1416</v>
      </c>
      <c r="AU641" s="111" t="s">
        <v>617</v>
      </c>
      <c r="AV641" s="430" t="s">
        <v>3</v>
      </c>
      <c r="AW641" s="252" t="s">
        <v>2566</v>
      </c>
      <c r="AX641" s="422"/>
      <c r="AY641" s="245">
        <v>10</v>
      </c>
      <c r="AZ641" s="245" t="e">
        <v>#DIV/0!</v>
      </c>
      <c r="BA641" s="179"/>
      <c r="BB641" s="179" t="s">
        <v>2577</v>
      </c>
    </row>
    <row r="642" spans="1:54" ht="15">
      <c r="A642" s="316" t="s">
        <v>1419</v>
      </c>
      <c r="B642" s="106" t="s">
        <v>900</v>
      </c>
      <c r="C642" s="106" t="s">
        <v>1420</v>
      </c>
      <c r="D642" s="408" t="s">
        <v>3</v>
      </c>
      <c r="E642" s="14" t="s">
        <v>2566</v>
      </c>
      <c r="F642" s="422">
        <v>18212</v>
      </c>
      <c r="G642" s="245">
        <v>10</v>
      </c>
      <c r="H642" s="245" t="e">
        <v>#DIV/0!</v>
      </c>
      <c r="I642" s="179"/>
      <c r="J642" s="179" t="s">
        <v>2525</v>
      </c>
      <c r="K642" s="158">
        <v>642</v>
      </c>
      <c r="L642" s="1" t="b">
        <f t="shared" si="223"/>
        <v>1</v>
      </c>
      <c r="M642" s="1" t="b">
        <f t="shared" si="224"/>
        <v>1</v>
      </c>
      <c r="N642" s="1" t="b">
        <f t="shared" si="225"/>
        <v>1</v>
      </c>
      <c r="O642" s="1" t="b">
        <f t="shared" si="226"/>
        <v>1</v>
      </c>
      <c r="P642" s="1" t="b">
        <f t="shared" si="227"/>
        <v>1</v>
      </c>
      <c r="Q642" s="1" t="b">
        <f t="shared" si="228"/>
        <v>1</v>
      </c>
      <c r="R642" s="1" t="b">
        <f t="shared" si="229"/>
        <v>1</v>
      </c>
      <c r="S642" s="1" t="e">
        <f t="shared" si="230"/>
        <v>#DIV/0!</v>
      </c>
      <c r="T642" s="1" t="b">
        <f t="shared" si="231"/>
        <v>1</v>
      </c>
      <c r="U642" s="1" t="b">
        <f t="shared" si="232"/>
        <v>1</v>
      </c>
      <c r="W642" s="316" t="s">
        <v>1419</v>
      </c>
      <c r="X642" s="106" t="s">
        <v>900</v>
      </c>
      <c r="Y642" s="106" t="s">
        <v>1420</v>
      </c>
      <c r="Z642" s="408" t="s">
        <v>3</v>
      </c>
      <c r="AA642" s="14" t="s">
        <v>2566</v>
      </c>
      <c r="AB642" s="422">
        <v>18212</v>
      </c>
      <c r="AC642" s="245">
        <v>10</v>
      </c>
      <c r="AD642" s="245" t="e">
        <v>#DIV/0!</v>
      </c>
      <c r="AE642" s="179"/>
      <c r="AF642" s="179" t="s">
        <v>2525</v>
      </c>
      <c r="AH642" s="159" t="b">
        <f t="shared" si="233"/>
        <v>1</v>
      </c>
      <c r="AI642" s="1" t="b">
        <f t="shared" si="234"/>
        <v>1</v>
      </c>
      <c r="AJ642" s="1" t="b">
        <f t="shared" si="235"/>
        <v>1</v>
      </c>
      <c r="AK642" s="1" t="b">
        <f t="shared" si="236"/>
        <v>1</v>
      </c>
      <c r="AL642" s="1" t="b">
        <f t="shared" si="237"/>
        <v>1</v>
      </c>
      <c r="AM642" s="1" t="b">
        <f t="shared" si="238"/>
        <v>1</v>
      </c>
      <c r="AN642" s="1" t="b">
        <f t="shared" si="239"/>
        <v>1</v>
      </c>
      <c r="AO642" s="1" t="e">
        <f t="shared" si="240"/>
        <v>#DIV/0!</v>
      </c>
      <c r="AP642" s="1" t="b">
        <f t="shared" si="241"/>
        <v>1</v>
      </c>
      <c r="AQ642" s="1" t="b">
        <f t="shared" si="242"/>
        <v>1</v>
      </c>
      <c r="AS642" s="316" t="s">
        <v>1419</v>
      </c>
      <c r="AT642" s="106" t="s">
        <v>900</v>
      </c>
      <c r="AU642" s="106" t="s">
        <v>1420</v>
      </c>
      <c r="AV642" s="408" t="s">
        <v>3</v>
      </c>
      <c r="AW642" s="14" t="s">
        <v>2566</v>
      </c>
      <c r="AX642" s="422">
        <v>18212</v>
      </c>
      <c r="AY642" s="245">
        <v>10</v>
      </c>
      <c r="AZ642" s="245" t="e">
        <v>#DIV/0!</v>
      </c>
      <c r="BA642" s="179"/>
      <c r="BB642" s="179" t="s">
        <v>2525</v>
      </c>
    </row>
    <row r="643" spans="1:54" ht="15">
      <c r="A643" s="342" t="s">
        <v>63</v>
      </c>
      <c r="B643" s="111" t="s">
        <v>64</v>
      </c>
      <c r="C643" s="111" t="s">
        <v>65</v>
      </c>
      <c r="D643" s="426" t="s">
        <v>3</v>
      </c>
      <c r="E643" s="252" t="s">
        <v>2567</v>
      </c>
      <c r="F643" s="422">
        <v>11628</v>
      </c>
      <c r="G643" s="245">
        <v>10</v>
      </c>
      <c r="H643" s="245" t="e">
        <v>#DIV/0!</v>
      </c>
      <c r="I643" s="179" t="s">
        <v>1758</v>
      </c>
      <c r="J643" s="179" t="s">
        <v>2577</v>
      </c>
      <c r="K643" s="158">
        <v>643</v>
      </c>
      <c r="L643" s="1" t="b">
        <f t="shared" si="223"/>
        <v>1</v>
      </c>
      <c r="M643" s="1" t="b">
        <f t="shared" si="224"/>
        <v>1</v>
      </c>
      <c r="N643" s="1" t="b">
        <f t="shared" si="225"/>
        <v>1</v>
      </c>
      <c r="O643" s="1" t="b">
        <f t="shared" si="226"/>
        <v>1</v>
      </c>
      <c r="P643" s="1" t="b">
        <f t="shared" si="227"/>
        <v>1</v>
      </c>
      <c r="Q643" s="1" t="b">
        <f t="shared" si="228"/>
        <v>1</v>
      </c>
      <c r="R643" s="1" t="b">
        <f t="shared" si="229"/>
        <v>1</v>
      </c>
      <c r="S643" s="1" t="e">
        <f t="shared" si="230"/>
        <v>#DIV/0!</v>
      </c>
      <c r="T643" s="1" t="b">
        <f t="shared" si="231"/>
        <v>1</v>
      </c>
      <c r="U643" s="1" t="b">
        <f t="shared" si="232"/>
        <v>1</v>
      </c>
      <c r="W643" s="342" t="s">
        <v>63</v>
      </c>
      <c r="X643" s="111" t="s">
        <v>64</v>
      </c>
      <c r="Y643" s="111" t="s">
        <v>65</v>
      </c>
      <c r="Z643" s="426" t="s">
        <v>3</v>
      </c>
      <c r="AA643" s="252" t="s">
        <v>2567</v>
      </c>
      <c r="AB643" s="422">
        <v>11628</v>
      </c>
      <c r="AC643" s="245">
        <v>10</v>
      </c>
      <c r="AD643" s="245" t="e">
        <v>#DIV/0!</v>
      </c>
      <c r="AE643" s="179" t="s">
        <v>1758</v>
      </c>
      <c r="AF643" s="179" t="s">
        <v>2577</v>
      </c>
      <c r="AH643" s="159" t="b">
        <f t="shared" si="233"/>
        <v>1</v>
      </c>
      <c r="AI643" s="1" t="b">
        <f t="shared" si="234"/>
        <v>1</v>
      </c>
      <c r="AJ643" s="1" t="b">
        <f t="shared" si="235"/>
        <v>1</v>
      </c>
      <c r="AK643" s="1" t="b">
        <f t="shared" si="236"/>
        <v>1</v>
      </c>
      <c r="AL643" s="1" t="b">
        <f t="shared" si="237"/>
        <v>1</v>
      </c>
      <c r="AM643" s="1" t="b">
        <f t="shared" si="238"/>
        <v>1</v>
      </c>
      <c r="AN643" s="1" t="b">
        <f t="shared" si="239"/>
        <v>1</v>
      </c>
      <c r="AO643" s="1" t="e">
        <f t="shared" si="240"/>
        <v>#DIV/0!</v>
      </c>
      <c r="AP643" s="1" t="b">
        <f t="shared" si="241"/>
        <v>1</v>
      </c>
      <c r="AQ643" s="1" t="b">
        <f t="shared" si="242"/>
        <v>1</v>
      </c>
      <c r="AS643" s="342" t="s">
        <v>63</v>
      </c>
      <c r="AT643" s="111" t="s">
        <v>64</v>
      </c>
      <c r="AU643" s="111" t="s">
        <v>65</v>
      </c>
      <c r="AV643" s="426" t="s">
        <v>3</v>
      </c>
      <c r="AW643" s="252" t="s">
        <v>2567</v>
      </c>
      <c r="AX643" s="422">
        <v>11628</v>
      </c>
      <c r="AY643" s="245">
        <v>10</v>
      </c>
      <c r="AZ643" s="245" t="e">
        <v>#DIV/0!</v>
      </c>
      <c r="BA643" s="179" t="s">
        <v>1758</v>
      </c>
      <c r="BB643" s="179" t="s">
        <v>2577</v>
      </c>
    </row>
    <row r="644" spans="1:54" ht="15">
      <c r="A644" s="342" t="s">
        <v>242</v>
      </c>
      <c r="B644" s="111" t="s">
        <v>187</v>
      </c>
      <c r="C644" s="111" t="s">
        <v>243</v>
      </c>
      <c r="D644" s="430" t="s">
        <v>10</v>
      </c>
      <c r="E644" s="252" t="s">
        <v>2562</v>
      </c>
      <c r="F644" s="422">
        <v>22808</v>
      </c>
      <c r="G644" s="245">
        <v>10</v>
      </c>
      <c r="H644" s="245" t="e">
        <v>#DIV/0!</v>
      </c>
      <c r="I644" s="179" t="s">
        <v>2012</v>
      </c>
      <c r="J644" s="179" t="s">
        <v>2476</v>
      </c>
      <c r="K644" s="158">
        <v>644</v>
      </c>
      <c r="L644" s="1" t="b">
        <f t="shared" si="223"/>
        <v>1</v>
      </c>
      <c r="M644" s="1" t="b">
        <f t="shared" si="224"/>
        <v>1</v>
      </c>
      <c r="N644" s="1" t="b">
        <f t="shared" si="225"/>
        <v>1</v>
      </c>
      <c r="O644" s="1" t="b">
        <f t="shared" si="226"/>
        <v>1</v>
      </c>
      <c r="P644" s="1" t="b">
        <f t="shared" si="227"/>
        <v>1</v>
      </c>
      <c r="Q644" s="1" t="b">
        <f t="shared" si="228"/>
        <v>1</v>
      </c>
      <c r="R644" s="1" t="b">
        <f t="shared" si="229"/>
        <v>1</v>
      </c>
      <c r="S644" s="1" t="e">
        <f t="shared" si="230"/>
        <v>#DIV/0!</v>
      </c>
      <c r="T644" s="1" t="b">
        <f t="shared" si="231"/>
        <v>1</v>
      </c>
      <c r="U644" s="1" t="b">
        <f t="shared" si="232"/>
        <v>1</v>
      </c>
      <c r="W644" s="342" t="s">
        <v>242</v>
      </c>
      <c r="X644" s="111" t="s">
        <v>187</v>
      </c>
      <c r="Y644" s="111" t="s">
        <v>243</v>
      </c>
      <c r="Z644" s="430" t="s">
        <v>10</v>
      </c>
      <c r="AA644" s="252" t="s">
        <v>2562</v>
      </c>
      <c r="AB644" s="422">
        <v>22808</v>
      </c>
      <c r="AC644" s="245">
        <v>10</v>
      </c>
      <c r="AD644" s="245" t="e">
        <v>#DIV/0!</v>
      </c>
      <c r="AE644" s="179" t="s">
        <v>2012</v>
      </c>
      <c r="AF644" s="179" t="s">
        <v>2476</v>
      </c>
      <c r="AH644" s="159" t="b">
        <f t="shared" si="233"/>
        <v>1</v>
      </c>
      <c r="AI644" s="1" t="b">
        <f t="shared" si="234"/>
        <v>1</v>
      </c>
      <c r="AJ644" s="1" t="b">
        <f t="shared" si="235"/>
        <v>1</v>
      </c>
      <c r="AK644" s="1" t="b">
        <f t="shared" si="236"/>
        <v>1</v>
      </c>
      <c r="AL644" s="1" t="b">
        <f t="shared" si="237"/>
        <v>1</v>
      </c>
      <c r="AM644" s="1" t="b">
        <f t="shared" si="238"/>
        <v>1</v>
      </c>
      <c r="AN644" s="1" t="b">
        <f t="shared" si="239"/>
        <v>1</v>
      </c>
      <c r="AO644" s="1" t="e">
        <f t="shared" si="240"/>
        <v>#DIV/0!</v>
      </c>
      <c r="AP644" s="1" t="b">
        <f t="shared" si="241"/>
        <v>1</v>
      </c>
      <c r="AQ644" s="1" t="b">
        <f t="shared" si="242"/>
        <v>1</v>
      </c>
      <c r="AS644" s="342" t="s">
        <v>242</v>
      </c>
      <c r="AT644" s="111" t="s">
        <v>187</v>
      </c>
      <c r="AU644" s="111" t="s">
        <v>243</v>
      </c>
      <c r="AV644" s="430" t="s">
        <v>10</v>
      </c>
      <c r="AW644" s="252" t="s">
        <v>2562</v>
      </c>
      <c r="AX644" s="422">
        <v>22808</v>
      </c>
      <c r="AY644" s="245">
        <v>10</v>
      </c>
      <c r="AZ644" s="245" t="e">
        <v>#DIV/0!</v>
      </c>
      <c r="BA644" s="179" t="s">
        <v>2012</v>
      </c>
      <c r="BB644" s="179" t="s">
        <v>2476</v>
      </c>
    </row>
    <row r="645" spans="1:54" ht="15">
      <c r="A645" s="316" t="s">
        <v>694</v>
      </c>
      <c r="B645" s="106" t="s">
        <v>695</v>
      </c>
      <c r="C645" s="106" t="s">
        <v>696</v>
      </c>
      <c r="D645" s="408" t="s">
        <v>3</v>
      </c>
      <c r="E645" s="14" t="s">
        <v>2570</v>
      </c>
      <c r="F645" s="422">
        <v>15084</v>
      </c>
      <c r="G645" s="245">
        <v>10</v>
      </c>
      <c r="H645" s="245" t="e">
        <v>#DIV/0!</v>
      </c>
      <c r="I645" s="179" t="s">
        <v>2012</v>
      </c>
      <c r="J645" s="179" t="s">
        <v>2577</v>
      </c>
      <c r="K645" s="158">
        <v>645</v>
      </c>
      <c r="L645" s="1" t="b">
        <f t="shared" si="223"/>
        <v>1</v>
      </c>
      <c r="M645" s="1" t="b">
        <f t="shared" si="224"/>
        <v>1</v>
      </c>
      <c r="N645" s="1" t="b">
        <f t="shared" si="225"/>
        <v>1</v>
      </c>
      <c r="O645" s="1" t="b">
        <f t="shared" si="226"/>
        <v>1</v>
      </c>
      <c r="P645" s="1" t="b">
        <f t="shared" si="227"/>
        <v>1</v>
      </c>
      <c r="Q645" s="1" t="b">
        <f t="shared" si="228"/>
        <v>1</v>
      </c>
      <c r="R645" s="1" t="b">
        <f t="shared" si="229"/>
        <v>1</v>
      </c>
      <c r="S645" s="1" t="e">
        <f t="shared" si="230"/>
        <v>#DIV/0!</v>
      </c>
      <c r="T645" s="1" t="b">
        <f t="shared" si="231"/>
        <v>1</v>
      </c>
      <c r="U645" s="1" t="b">
        <f t="shared" si="232"/>
        <v>1</v>
      </c>
      <c r="W645" s="316" t="s">
        <v>694</v>
      </c>
      <c r="X645" s="106" t="s">
        <v>695</v>
      </c>
      <c r="Y645" s="106" t="s">
        <v>696</v>
      </c>
      <c r="Z645" s="408" t="s">
        <v>3</v>
      </c>
      <c r="AA645" s="14" t="s">
        <v>2570</v>
      </c>
      <c r="AB645" s="422">
        <v>15084</v>
      </c>
      <c r="AC645" s="245">
        <v>10</v>
      </c>
      <c r="AD645" s="245" t="e">
        <v>#DIV/0!</v>
      </c>
      <c r="AE645" s="179" t="s">
        <v>2012</v>
      </c>
      <c r="AF645" s="179" t="s">
        <v>2577</v>
      </c>
      <c r="AH645" s="159" t="b">
        <f t="shared" si="233"/>
        <v>1</v>
      </c>
      <c r="AI645" s="1" t="b">
        <f t="shared" si="234"/>
        <v>1</v>
      </c>
      <c r="AJ645" s="1" t="b">
        <f t="shared" si="235"/>
        <v>1</v>
      </c>
      <c r="AK645" s="1" t="b">
        <f t="shared" si="236"/>
        <v>1</v>
      </c>
      <c r="AL645" s="1" t="b">
        <f t="shared" si="237"/>
        <v>1</v>
      </c>
      <c r="AM645" s="1" t="b">
        <f t="shared" si="238"/>
        <v>1</v>
      </c>
      <c r="AN645" s="1" t="b">
        <f t="shared" si="239"/>
        <v>1</v>
      </c>
      <c r="AO645" s="1" t="e">
        <f t="shared" si="240"/>
        <v>#DIV/0!</v>
      </c>
      <c r="AP645" s="1" t="b">
        <f t="shared" si="241"/>
        <v>1</v>
      </c>
      <c r="AQ645" s="1" t="b">
        <f t="shared" si="242"/>
        <v>1</v>
      </c>
      <c r="AS645" s="316" t="s">
        <v>694</v>
      </c>
      <c r="AT645" s="106" t="s">
        <v>695</v>
      </c>
      <c r="AU645" s="106" t="s">
        <v>696</v>
      </c>
      <c r="AV645" s="408" t="s">
        <v>3</v>
      </c>
      <c r="AW645" s="14" t="s">
        <v>2570</v>
      </c>
      <c r="AX645" s="422">
        <v>15084</v>
      </c>
      <c r="AY645" s="245">
        <v>10</v>
      </c>
      <c r="AZ645" s="245" t="e">
        <v>#DIV/0!</v>
      </c>
      <c r="BA645" s="179" t="s">
        <v>2012</v>
      </c>
      <c r="BB645" s="179" t="s">
        <v>2577</v>
      </c>
    </row>
    <row r="646" spans="1:54" ht="15">
      <c r="A646" s="316" t="s">
        <v>1421</v>
      </c>
      <c r="B646" s="182" t="s">
        <v>6</v>
      </c>
      <c r="C646" s="182" t="s">
        <v>1422</v>
      </c>
      <c r="D646" s="408" t="s">
        <v>10</v>
      </c>
      <c r="E646" s="14" t="s">
        <v>2567</v>
      </c>
      <c r="F646" s="422">
        <v>28548</v>
      </c>
      <c r="G646" s="245">
        <v>10</v>
      </c>
      <c r="H646" s="245" t="e">
        <v>#DIV/0!</v>
      </c>
      <c r="I646" s="179"/>
      <c r="J646" s="179" t="s">
        <v>2476</v>
      </c>
      <c r="K646" s="158">
        <v>646</v>
      </c>
      <c r="L646" s="1" t="b">
        <f t="shared" si="223"/>
        <v>1</v>
      </c>
      <c r="M646" s="1" t="b">
        <f t="shared" si="224"/>
        <v>1</v>
      </c>
      <c r="N646" s="1" t="b">
        <f t="shared" si="225"/>
        <v>1</v>
      </c>
      <c r="O646" s="1" t="b">
        <f t="shared" si="226"/>
        <v>1</v>
      </c>
      <c r="P646" s="1" t="b">
        <f t="shared" si="227"/>
        <v>1</v>
      </c>
      <c r="Q646" s="1" t="b">
        <f t="shared" si="228"/>
        <v>1</v>
      </c>
      <c r="R646" s="1" t="b">
        <f t="shared" si="229"/>
        <v>1</v>
      </c>
      <c r="S646" s="1" t="e">
        <f t="shared" si="230"/>
        <v>#DIV/0!</v>
      </c>
      <c r="T646" s="1" t="b">
        <f t="shared" si="231"/>
        <v>1</v>
      </c>
      <c r="U646" s="1" t="b">
        <f t="shared" si="232"/>
        <v>1</v>
      </c>
      <c r="W646" s="316" t="s">
        <v>1421</v>
      </c>
      <c r="X646" s="182" t="s">
        <v>6</v>
      </c>
      <c r="Y646" s="182" t="s">
        <v>1422</v>
      </c>
      <c r="Z646" s="408" t="s">
        <v>10</v>
      </c>
      <c r="AA646" s="14" t="s">
        <v>2567</v>
      </c>
      <c r="AB646" s="422">
        <v>28548</v>
      </c>
      <c r="AC646" s="245">
        <v>10</v>
      </c>
      <c r="AD646" s="245" t="e">
        <v>#DIV/0!</v>
      </c>
      <c r="AE646" s="179"/>
      <c r="AF646" s="179" t="s">
        <v>2476</v>
      </c>
      <c r="AH646" s="159" t="b">
        <f t="shared" si="233"/>
        <v>1</v>
      </c>
      <c r="AI646" s="1" t="b">
        <f t="shared" si="234"/>
        <v>1</v>
      </c>
      <c r="AJ646" s="1" t="b">
        <f t="shared" si="235"/>
        <v>1</v>
      </c>
      <c r="AK646" s="1" t="b">
        <f t="shared" si="236"/>
        <v>1</v>
      </c>
      <c r="AL646" s="1" t="b">
        <f t="shared" si="237"/>
        <v>1</v>
      </c>
      <c r="AM646" s="1" t="b">
        <f t="shared" si="238"/>
        <v>1</v>
      </c>
      <c r="AN646" s="1" t="b">
        <f t="shared" si="239"/>
        <v>1</v>
      </c>
      <c r="AO646" s="1" t="e">
        <f t="shared" si="240"/>
        <v>#DIV/0!</v>
      </c>
      <c r="AP646" s="1" t="b">
        <f t="shared" si="241"/>
        <v>1</v>
      </c>
      <c r="AQ646" s="1" t="b">
        <f t="shared" si="242"/>
        <v>1</v>
      </c>
      <c r="AS646" s="316" t="s">
        <v>1421</v>
      </c>
      <c r="AT646" s="182" t="s">
        <v>6</v>
      </c>
      <c r="AU646" s="182" t="s">
        <v>1422</v>
      </c>
      <c r="AV646" s="408" t="s">
        <v>10</v>
      </c>
      <c r="AW646" s="14" t="s">
        <v>2567</v>
      </c>
      <c r="AX646" s="422">
        <v>28548</v>
      </c>
      <c r="AY646" s="245">
        <v>10</v>
      </c>
      <c r="AZ646" s="245" t="e">
        <v>#DIV/0!</v>
      </c>
      <c r="BA646" s="179"/>
      <c r="BB646" s="179" t="s">
        <v>2476</v>
      </c>
    </row>
    <row r="647" spans="1:54" ht="15.75">
      <c r="A647" s="316" t="s">
        <v>1423</v>
      </c>
      <c r="B647" s="182" t="s">
        <v>339</v>
      </c>
      <c r="C647" s="182" t="s">
        <v>1424</v>
      </c>
      <c r="D647" s="408" t="s">
        <v>3</v>
      </c>
      <c r="E647" s="344" t="s">
        <v>2510</v>
      </c>
      <c r="F647" s="422">
        <v>15236</v>
      </c>
      <c r="G647" s="245">
        <v>10</v>
      </c>
      <c r="H647" s="245" t="e">
        <v>#DIV/0!</v>
      </c>
      <c r="I647" s="179"/>
      <c r="J647" s="179" t="s">
        <v>2577</v>
      </c>
      <c r="K647" s="158">
        <v>647</v>
      </c>
      <c r="L647" s="1" t="b">
        <f t="shared" ref="L647:L710" si="243">A647=W647</f>
        <v>1</v>
      </c>
      <c r="M647" s="1" t="b">
        <f t="shared" ref="M647:M710" si="244">B647=X647</f>
        <v>1</v>
      </c>
      <c r="N647" s="1" t="b">
        <f t="shared" ref="N647:N710" si="245">C647=Y647</f>
        <v>1</v>
      </c>
      <c r="O647" s="1" t="b">
        <f t="shared" ref="O647:O710" si="246">D647=Z647</f>
        <v>1</v>
      </c>
      <c r="P647" s="1" t="b">
        <f t="shared" ref="P647:P710" si="247">E647=AA647</f>
        <v>1</v>
      </c>
      <c r="Q647" s="1" t="b">
        <f t="shared" ref="Q647:Q710" si="248">F647=AB647</f>
        <v>1</v>
      </c>
      <c r="R647" s="1" t="b">
        <f t="shared" ref="R647:R710" si="249">G647=AC647</f>
        <v>1</v>
      </c>
      <c r="S647" s="1" t="e">
        <f t="shared" ref="S647:S710" si="250">H647=AD647</f>
        <v>#DIV/0!</v>
      </c>
      <c r="T647" s="1" t="b">
        <f t="shared" ref="T647:T710" si="251">I647=AE647</f>
        <v>1</v>
      </c>
      <c r="U647" s="1" t="b">
        <f t="shared" ref="U647:U710" si="252">J647=AF647</f>
        <v>1</v>
      </c>
      <c r="W647" s="316" t="s">
        <v>1423</v>
      </c>
      <c r="X647" s="182" t="s">
        <v>339</v>
      </c>
      <c r="Y647" s="182" t="s">
        <v>1424</v>
      </c>
      <c r="Z647" s="408" t="s">
        <v>3</v>
      </c>
      <c r="AA647" s="344" t="s">
        <v>2510</v>
      </c>
      <c r="AB647" s="422">
        <v>15236</v>
      </c>
      <c r="AC647" s="245">
        <v>10</v>
      </c>
      <c r="AD647" s="245" t="e">
        <v>#DIV/0!</v>
      </c>
      <c r="AE647" s="179"/>
      <c r="AF647" s="179" t="s">
        <v>2577</v>
      </c>
      <c r="AH647" s="159" t="b">
        <f t="shared" si="233"/>
        <v>1</v>
      </c>
      <c r="AI647" s="1" t="b">
        <f t="shared" si="234"/>
        <v>1</v>
      </c>
      <c r="AJ647" s="1" t="b">
        <f t="shared" si="235"/>
        <v>1</v>
      </c>
      <c r="AK647" s="1" t="b">
        <f t="shared" si="236"/>
        <v>1</v>
      </c>
      <c r="AL647" s="1" t="b">
        <f t="shared" si="237"/>
        <v>1</v>
      </c>
      <c r="AM647" s="1" t="b">
        <f t="shared" si="238"/>
        <v>1</v>
      </c>
      <c r="AN647" s="1" t="b">
        <f t="shared" si="239"/>
        <v>1</v>
      </c>
      <c r="AO647" s="1" t="e">
        <f t="shared" si="240"/>
        <v>#DIV/0!</v>
      </c>
      <c r="AP647" s="1" t="b">
        <f t="shared" si="241"/>
        <v>1</v>
      </c>
      <c r="AQ647" s="1" t="b">
        <f t="shared" si="242"/>
        <v>1</v>
      </c>
      <c r="AS647" s="316" t="s">
        <v>1423</v>
      </c>
      <c r="AT647" s="182" t="s">
        <v>339</v>
      </c>
      <c r="AU647" s="182" t="s">
        <v>1424</v>
      </c>
      <c r="AV647" s="408" t="s">
        <v>3</v>
      </c>
      <c r="AW647" s="344" t="s">
        <v>2510</v>
      </c>
      <c r="AX647" s="422">
        <v>15236</v>
      </c>
      <c r="AY647" s="245">
        <v>10</v>
      </c>
      <c r="AZ647" s="245" t="e">
        <v>#DIV/0!</v>
      </c>
      <c r="BA647" s="179"/>
      <c r="BB647" s="179" t="s">
        <v>2577</v>
      </c>
    </row>
    <row r="648" spans="1:54" ht="15.75">
      <c r="A648" s="373" t="s">
        <v>279</v>
      </c>
      <c r="B648" s="179" t="s">
        <v>280</v>
      </c>
      <c r="C648" s="179" t="s">
        <v>281</v>
      </c>
      <c r="D648" s="409" t="s">
        <v>3</v>
      </c>
      <c r="E648" s="344" t="s">
        <v>2510</v>
      </c>
      <c r="F648" s="422">
        <v>13851</v>
      </c>
      <c r="G648" s="245">
        <v>10</v>
      </c>
      <c r="H648" s="245" t="e">
        <v>#DIV/0!</v>
      </c>
      <c r="I648" s="179" t="s">
        <v>2015</v>
      </c>
      <c r="J648" s="179" t="s">
        <v>2577</v>
      </c>
      <c r="K648" s="158">
        <v>648</v>
      </c>
      <c r="L648" s="1" t="b">
        <f t="shared" si="243"/>
        <v>1</v>
      </c>
      <c r="M648" s="1" t="b">
        <f t="shared" si="244"/>
        <v>1</v>
      </c>
      <c r="N648" s="1" t="b">
        <f t="shared" si="245"/>
        <v>1</v>
      </c>
      <c r="O648" s="1" t="b">
        <f t="shared" si="246"/>
        <v>1</v>
      </c>
      <c r="P648" s="1" t="b">
        <f t="shared" si="247"/>
        <v>1</v>
      </c>
      <c r="Q648" s="1" t="b">
        <f t="shared" si="248"/>
        <v>1</v>
      </c>
      <c r="R648" s="1" t="b">
        <f t="shared" si="249"/>
        <v>1</v>
      </c>
      <c r="S648" s="1" t="e">
        <f t="shared" si="250"/>
        <v>#DIV/0!</v>
      </c>
      <c r="T648" s="1" t="b">
        <f t="shared" si="251"/>
        <v>1</v>
      </c>
      <c r="U648" s="1" t="b">
        <f t="shared" si="252"/>
        <v>1</v>
      </c>
      <c r="W648" s="373" t="s">
        <v>279</v>
      </c>
      <c r="X648" s="179" t="s">
        <v>280</v>
      </c>
      <c r="Y648" s="179" t="s">
        <v>281</v>
      </c>
      <c r="Z648" s="409" t="s">
        <v>3</v>
      </c>
      <c r="AA648" s="344" t="s">
        <v>2510</v>
      </c>
      <c r="AB648" s="422">
        <v>13851</v>
      </c>
      <c r="AC648" s="245">
        <v>10</v>
      </c>
      <c r="AD648" s="245" t="e">
        <v>#DIV/0!</v>
      </c>
      <c r="AE648" s="179" t="s">
        <v>2015</v>
      </c>
      <c r="AF648" s="179" t="s">
        <v>2577</v>
      </c>
      <c r="AH648" s="159" t="b">
        <f t="shared" si="233"/>
        <v>1</v>
      </c>
      <c r="AI648" s="1" t="b">
        <f t="shared" si="234"/>
        <v>1</v>
      </c>
      <c r="AJ648" s="1" t="b">
        <f t="shared" si="235"/>
        <v>1</v>
      </c>
      <c r="AK648" s="1" t="b">
        <f t="shared" si="236"/>
        <v>1</v>
      </c>
      <c r="AL648" s="1" t="b">
        <f t="shared" si="237"/>
        <v>1</v>
      </c>
      <c r="AM648" s="1" t="b">
        <f t="shared" si="238"/>
        <v>1</v>
      </c>
      <c r="AN648" s="1" t="b">
        <f t="shared" si="239"/>
        <v>1</v>
      </c>
      <c r="AO648" s="1" t="e">
        <f t="shared" si="240"/>
        <v>#DIV/0!</v>
      </c>
      <c r="AP648" s="1" t="b">
        <f t="shared" si="241"/>
        <v>1</v>
      </c>
      <c r="AQ648" s="1" t="b">
        <f t="shared" si="242"/>
        <v>1</v>
      </c>
      <c r="AS648" s="373" t="s">
        <v>279</v>
      </c>
      <c r="AT648" s="179" t="s">
        <v>280</v>
      </c>
      <c r="AU648" s="179" t="s">
        <v>281</v>
      </c>
      <c r="AV648" s="409" t="s">
        <v>3</v>
      </c>
      <c r="AW648" s="344" t="s">
        <v>2510</v>
      </c>
      <c r="AX648" s="422">
        <v>13851</v>
      </c>
      <c r="AY648" s="245">
        <v>10</v>
      </c>
      <c r="AZ648" s="245" t="e">
        <v>#DIV/0!</v>
      </c>
      <c r="BA648" s="179" t="s">
        <v>2015</v>
      </c>
      <c r="BB648" s="179" t="s">
        <v>2577</v>
      </c>
    </row>
    <row r="649" spans="1:54" ht="15">
      <c r="A649" s="373" t="s">
        <v>284</v>
      </c>
      <c r="B649" s="1" t="s">
        <v>106</v>
      </c>
      <c r="C649" s="1" t="s">
        <v>264</v>
      </c>
      <c r="D649" s="409" t="s">
        <v>3</v>
      </c>
      <c r="E649" s="351" t="s">
        <v>2510</v>
      </c>
      <c r="F649" s="422">
        <v>14349</v>
      </c>
      <c r="G649" s="245">
        <v>10</v>
      </c>
      <c r="H649" s="245" t="e">
        <v>#DIV/0!</v>
      </c>
      <c r="I649" s="179" t="s">
        <v>1703</v>
      </c>
      <c r="J649" s="179" t="s">
        <v>2577</v>
      </c>
      <c r="K649" s="158">
        <v>649</v>
      </c>
      <c r="L649" s="1" t="b">
        <f t="shared" si="243"/>
        <v>1</v>
      </c>
      <c r="M649" s="1" t="b">
        <f t="shared" si="244"/>
        <v>1</v>
      </c>
      <c r="N649" s="1" t="b">
        <f t="shared" si="245"/>
        <v>1</v>
      </c>
      <c r="O649" s="1" t="b">
        <f t="shared" si="246"/>
        <v>1</v>
      </c>
      <c r="P649" s="1" t="b">
        <f t="shared" si="247"/>
        <v>1</v>
      </c>
      <c r="Q649" s="1" t="b">
        <f t="shared" si="248"/>
        <v>1</v>
      </c>
      <c r="R649" s="1" t="b">
        <f t="shared" si="249"/>
        <v>1</v>
      </c>
      <c r="S649" s="1" t="e">
        <f t="shared" si="250"/>
        <v>#DIV/0!</v>
      </c>
      <c r="T649" s="1" t="b">
        <f t="shared" si="251"/>
        <v>1</v>
      </c>
      <c r="U649" s="1" t="b">
        <f t="shared" si="252"/>
        <v>1</v>
      </c>
      <c r="W649" s="373" t="s">
        <v>284</v>
      </c>
      <c r="X649" s="1" t="s">
        <v>106</v>
      </c>
      <c r="Y649" s="1" t="s">
        <v>264</v>
      </c>
      <c r="Z649" s="409" t="s">
        <v>3</v>
      </c>
      <c r="AA649" s="351" t="s">
        <v>2510</v>
      </c>
      <c r="AB649" s="422">
        <v>14349</v>
      </c>
      <c r="AC649" s="245">
        <v>10</v>
      </c>
      <c r="AD649" s="245" t="e">
        <v>#DIV/0!</v>
      </c>
      <c r="AE649" s="179" t="s">
        <v>1703</v>
      </c>
      <c r="AF649" s="179" t="s">
        <v>2577</v>
      </c>
      <c r="AH649" s="159" t="b">
        <f t="shared" ref="AH649:AH712" si="253">W649=AS649</f>
        <v>1</v>
      </c>
      <c r="AI649" s="1" t="b">
        <f t="shared" ref="AI649:AI712" si="254">X649=AT649</f>
        <v>1</v>
      </c>
      <c r="AJ649" s="1" t="b">
        <f t="shared" ref="AJ649:AJ712" si="255">Y649=AU649</f>
        <v>1</v>
      </c>
      <c r="AK649" s="1" t="b">
        <f t="shared" ref="AK649:AK712" si="256">Z649=AV649</f>
        <v>1</v>
      </c>
      <c r="AL649" s="1" t="b">
        <f t="shared" ref="AL649:AL712" si="257">AA649=AW649</f>
        <v>1</v>
      </c>
      <c r="AM649" s="1" t="b">
        <f t="shared" ref="AM649:AM712" si="258">AB649=AX649</f>
        <v>1</v>
      </c>
      <c r="AN649" s="1" t="b">
        <f t="shared" ref="AN649:AN712" si="259">AC649=AY649</f>
        <v>1</v>
      </c>
      <c r="AO649" s="1" t="e">
        <f t="shared" ref="AO649:AO712" si="260">AD649=AZ649</f>
        <v>#DIV/0!</v>
      </c>
      <c r="AP649" s="1" t="b">
        <f t="shared" ref="AP649:AP712" si="261">AE649=BA649</f>
        <v>1</v>
      </c>
      <c r="AQ649" s="1" t="b">
        <f t="shared" ref="AQ649:AQ712" si="262">AF649=BB649</f>
        <v>1</v>
      </c>
      <c r="AS649" s="373" t="s">
        <v>284</v>
      </c>
      <c r="AT649" s="1" t="s">
        <v>106</v>
      </c>
      <c r="AU649" s="1" t="s">
        <v>264</v>
      </c>
      <c r="AV649" s="409" t="s">
        <v>3</v>
      </c>
      <c r="AW649" s="351" t="s">
        <v>2510</v>
      </c>
      <c r="AX649" s="422">
        <v>14349</v>
      </c>
      <c r="AY649" s="245">
        <v>10</v>
      </c>
      <c r="AZ649" s="245" t="e">
        <v>#DIV/0!</v>
      </c>
      <c r="BA649" s="179" t="s">
        <v>1703</v>
      </c>
      <c r="BB649" s="179" t="s">
        <v>2577</v>
      </c>
    </row>
    <row r="650" spans="1:54" ht="15">
      <c r="A650" s="316" t="s">
        <v>827</v>
      </c>
      <c r="B650" s="106" t="s">
        <v>828</v>
      </c>
      <c r="C650" s="106" t="s">
        <v>463</v>
      </c>
      <c r="D650" s="408" t="s">
        <v>3</v>
      </c>
      <c r="E650" s="14" t="s">
        <v>2571</v>
      </c>
      <c r="F650" s="422">
        <v>15724</v>
      </c>
      <c r="G650" s="245">
        <v>10</v>
      </c>
      <c r="H650" s="245" t="e">
        <v>#DIV/0!</v>
      </c>
      <c r="I650" s="179" t="s">
        <v>1703</v>
      </c>
      <c r="J650" s="179" t="s">
        <v>2525</v>
      </c>
      <c r="K650" s="158">
        <v>650</v>
      </c>
      <c r="L650" s="1" t="b">
        <f t="shared" si="243"/>
        <v>1</v>
      </c>
      <c r="M650" s="1" t="b">
        <f t="shared" si="244"/>
        <v>1</v>
      </c>
      <c r="N650" s="1" t="b">
        <f t="shared" si="245"/>
        <v>1</v>
      </c>
      <c r="O650" s="1" t="b">
        <f t="shared" si="246"/>
        <v>1</v>
      </c>
      <c r="P650" s="1" t="b">
        <f t="shared" si="247"/>
        <v>1</v>
      </c>
      <c r="Q650" s="1" t="b">
        <f t="shared" si="248"/>
        <v>1</v>
      </c>
      <c r="R650" s="1" t="b">
        <f t="shared" si="249"/>
        <v>1</v>
      </c>
      <c r="S650" s="1" t="e">
        <f t="shared" si="250"/>
        <v>#DIV/0!</v>
      </c>
      <c r="T650" s="1" t="b">
        <f t="shared" si="251"/>
        <v>1</v>
      </c>
      <c r="U650" s="1" t="b">
        <f t="shared" si="252"/>
        <v>1</v>
      </c>
      <c r="W650" s="316" t="s">
        <v>827</v>
      </c>
      <c r="X650" s="106" t="s">
        <v>828</v>
      </c>
      <c r="Y650" s="106" t="s">
        <v>463</v>
      </c>
      <c r="Z650" s="408" t="s">
        <v>3</v>
      </c>
      <c r="AA650" s="14" t="s">
        <v>2571</v>
      </c>
      <c r="AB650" s="422">
        <v>15724</v>
      </c>
      <c r="AC650" s="245">
        <v>10</v>
      </c>
      <c r="AD650" s="245" t="e">
        <v>#DIV/0!</v>
      </c>
      <c r="AE650" s="179" t="s">
        <v>1703</v>
      </c>
      <c r="AF650" s="179" t="s">
        <v>2525</v>
      </c>
      <c r="AH650" s="159" t="b">
        <f t="shared" si="253"/>
        <v>1</v>
      </c>
      <c r="AI650" s="1" t="b">
        <f t="shared" si="254"/>
        <v>1</v>
      </c>
      <c r="AJ650" s="1" t="b">
        <f t="shared" si="255"/>
        <v>1</v>
      </c>
      <c r="AK650" s="1" t="b">
        <f t="shared" si="256"/>
        <v>1</v>
      </c>
      <c r="AL650" s="1" t="b">
        <f t="shared" si="257"/>
        <v>1</v>
      </c>
      <c r="AM650" s="1" t="b">
        <f t="shared" si="258"/>
        <v>1</v>
      </c>
      <c r="AN650" s="1" t="b">
        <f t="shared" si="259"/>
        <v>1</v>
      </c>
      <c r="AO650" s="1" t="e">
        <f t="shared" si="260"/>
        <v>#DIV/0!</v>
      </c>
      <c r="AP650" s="1" t="b">
        <f t="shared" si="261"/>
        <v>1</v>
      </c>
      <c r="AQ650" s="1" t="b">
        <f t="shared" si="262"/>
        <v>1</v>
      </c>
      <c r="AS650" s="316" t="s">
        <v>827</v>
      </c>
      <c r="AT650" s="106" t="s">
        <v>828</v>
      </c>
      <c r="AU650" s="106" t="s">
        <v>463</v>
      </c>
      <c r="AV650" s="408" t="s">
        <v>3</v>
      </c>
      <c r="AW650" s="14" t="s">
        <v>2571</v>
      </c>
      <c r="AX650" s="422">
        <v>15724</v>
      </c>
      <c r="AY650" s="245">
        <v>10</v>
      </c>
      <c r="AZ650" s="245" t="e">
        <v>#DIV/0!</v>
      </c>
      <c r="BA650" s="179" t="s">
        <v>1703</v>
      </c>
      <c r="BB650" s="179" t="s">
        <v>2525</v>
      </c>
    </row>
    <row r="651" spans="1:54" ht="15">
      <c r="A651" s="373" t="s">
        <v>829</v>
      </c>
      <c r="B651" s="1" t="s">
        <v>830</v>
      </c>
      <c r="C651" s="1" t="s">
        <v>88</v>
      </c>
      <c r="D651" s="409" t="s">
        <v>3</v>
      </c>
      <c r="E651" s="351" t="s">
        <v>2571</v>
      </c>
      <c r="F651" s="422">
        <v>14089</v>
      </c>
      <c r="G651" s="245">
        <v>10</v>
      </c>
      <c r="H651" s="245" t="e">
        <v>#DIV/0!</v>
      </c>
      <c r="I651" s="179" t="s">
        <v>1758</v>
      </c>
      <c r="J651" s="179" t="s">
        <v>2577</v>
      </c>
      <c r="K651" s="158">
        <v>651</v>
      </c>
      <c r="L651" s="1" t="b">
        <f t="shared" si="243"/>
        <v>1</v>
      </c>
      <c r="M651" s="1" t="b">
        <f t="shared" si="244"/>
        <v>1</v>
      </c>
      <c r="N651" s="1" t="b">
        <f t="shared" si="245"/>
        <v>1</v>
      </c>
      <c r="O651" s="1" t="b">
        <f t="shared" si="246"/>
        <v>1</v>
      </c>
      <c r="P651" s="1" t="b">
        <f t="shared" si="247"/>
        <v>1</v>
      </c>
      <c r="Q651" s="1" t="b">
        <f t="shared" si="248"/>
        <v>1</v>
      </c>
      <c r="R651" s="1" t="b">
        <f t="shared" si="249"/>
        <v>1</v>
      </c>
      <c r="S651" s="1" t="e">
        <f t="shared" si="250"/>
        <v>#DIV/0!</v>
      </c>
      <c r="T651" s="1" t="b">
        <f t="shared" si="251"/>
        <v>1</v>
      </c>
      <c r="U651" s="1" t="b">
        <f t="shared" si="252"/>
        <v>1</v>
      </c>
      <c r="W651" s="373" t="s">
        <v>829</v>
      </c>
      <c r="X651" s="1" t="s">
        <v>830</v>
      </c>
      <c r="Y651" s="1" t="s">
        <v>88</v>
      </c>
      <c r="Z651" s="409" t="s">
        <v>3</v>
      </c>
      <c r="AA651" s="351" t="s">
        <v>2571</v>
      </c>
      <c r="AB651" s="422">
        <v>14089</v>
      </c>
      <c r="AC651" s="245">
        <v>10</v>
      </c>
      <c r="AD651" s="245" t="e">
        <v>#DIV/0!</v>
      </c>
      <c r="AE651" s="179" t="s">
        <v>1758</v>
      </c>
      <c r="AF651" s="179" t="s">
        <v>2577</v>
      </c>
      <c r="AH651" s="159" t="b">
        <f t="shared" si="253"/>
        <v>1</v>
      </c>
      <c r="AI651" s="1" t="b">
        <f t="shared" si="254"/>
        <v>1</v>
      </c>
      <c r="AJ651" s="1" t="b">
        <f t="shared" si="255"/>
        <v>1</v>
      </c>
      <c r="AK651" s="1" t="b">
        <f t="shared" si="256"/>
        <v>1</v>
      </c>
      <c r="AL651" s="1" t="b">
        <f t="shared" si="257"/>
        <v>1</v>
      </c>
      <c r="AM651" s="1" t="b">
        <f t="shared" si="258"/>
        <v>1</v>
      </c>
      <c r="AN651" s="1" t="b">
        <f t="shared" si="259"/>
        <v>1</v>
      </c>
      <c r="AO651" s="1" t="e">
        <f t="shared" si="260"/>
        <v>#DIV/0!</v>
      </c>
      <c r="AP651" s="1" t="b">
        <f t="shared" si="261"/>
        <v>1</v>
      </c>
      <c r="AQ651" s="1" t="b">
        <f t="shared" si="262"/>
        <v>1</v>
      </c>
      <c r="AS651" s="373" t="s">
        <v>829</v>
      </c>
      <c r="AT651" s="1" t="s">
        <v>830</v>
      </c>
      <c r="AU651" s="1" t="s">
        <v>88</v>
      </c>
      <c r="AV651" s="409" t="s">
        <v>3</v>
      </c>
      <c r="AW651" s="351" t="s">
        <v>2571</v>
      </c>
      <c r="AX651" s="422">
        <v>14089</v>
      </c>
      <c r="AY651" s="245">
        <v>10</v>
      </c>
      <c r="AZ651" s="245" t="e">
        <v>#DIV/0!</v>
      </c>
      <c r="BA651" s="179" t="s">
        <v>1758</v>
      </c>
      <c r="BB651" s="179" t="s">
        <v>2577</v>
      </c>
    </row>
    <row r="652" spans="1:54" ht="15">
      <c r="A652" s="316" t="s">
        <v>831</v>
      </c>
      <c r="B652" s="182" t="s">
        <v>830</v>
      </c>
      <c r="C652" s="182" t="s">
        <v>832</v>
      </c>
      <c r="D652" s="408" t="s">
        <v>10</v>
      </c>
      <c r="E652" s="14" t="s">
        <v>2571</v>
      </c>
      <c r="F652" s="422">
        <v>15775</v>
      </c>
      <c r="G652" s="245">
        <v>10</v>
      </c>
      <c r="H652" s="245" t="e">
        <v>#DIV/0!</v>
      </c>
      <c r="I652" s="179" t="s">
        <v>1758</v>
      </c>
      <c r="J652" s="179" t="s">
        <v>2525</v>
      </c>
      <c r="K652" s="158">
        <v>652</v>
      </c>
      <c r="L652" s="1" t="b">
        <f t="shared" si="243"/>
        <v>1</v>
      </c>
      <c r="M652" s="1" t="b">
        <f t="shared" si="244"/>
        <v>1</v>
      </c>
      <c r="N652" s="1" t="b">
        <f t="shared" si="245"/>
        <v>1</v>
      </c>
      <c r="O652" s="1" t="b">
        <f t="shared" si="246"/>
        <v>1</v>
      </c>
      <c r="P652" s="1" t="b">
        <f t="shared" si="247"/>
        <v>1</v>
      </c>
      <c r="Q652" s="1" t="b">
        <f t="shared" si="248"/>
        <v>1</v>
      </c>
      <c r="R652" s="1" t="b">
        <f t="shared" si="249"/>
        <v>1</v>
      </c>
      <c r="S652" s="1" t="e">
        <f t="shared" si="250"/>
        <v>#DIV/0!</v>
      </c>
      <c r="T652" s="1" t="b">
        <f t="shared" si="251"/>
        <v>1</v>
      </c>
      <c r="U652" s="1" t="b">
        <f t="shared" si="252"/>
        <v>1</v>
      </c>
      <c r="W652" s="316" t="s">
        <v>831</v>
      </c>
      <c r="X652" s="182" t="s">
        <v>830</v>
      </c>
      <c r="Y652" s="182" t="s">
        <v>832</v>
      </c>
      <c r="Z652" s="408" t="s">
        <v>10</v>
      </c>
      <c r="AA652" s="14" t="s">
        <v>2571</v>
      </c>
      <c r="AB652" s="422">
        <v>15775</v>
      </c>
      <c r="AC652" s="245">
        <v>10</v>
      </c>
      <c r="AD652" s="245" t="e">
        <v>#DIV/0!</v>
      </c>
      <c r="AE652" s="179" t="s">
        <v>1758</v>
      </c>
      <c r="AF652" s="179" t="s">
        <v>2525</v>
      </c>
      <c r="AH652" s="159" t="b">
        <f t="shared" si="253"/>
        <v>1</v>
      </c>
      <c r="AI652" s="1" t="b">
        <f t="shared" si="254"/>
        <v>1</v>
      </c>
      <c r="AJ652" s="1" t="b">
        <f t="shared" si="255"/>
        <v>1</v>
      </c>
      <c r="AK652" s="1" t="b">
        <f t="shared" si="256"/>
        <v>1</v>
      </c>
      <c r="AL652" s="1" t="b">
        <f t="shared" si="257"/>
        <v>1</v>
      </c>
      <c r="AM652" s="1" t="b">
        <f t="shared" si="258"/>
        <v>1</v>
      </c>
      <c r="AN652" s="1" t="b">
        <f t="shared" si="259"/>
        <v>1</v>
      </c>
      <c r="AO652" s="1" t="e">
        <f t="shared" si="260"/>
        <v>#DIV/0!</v>
      </c>
      <c r="AP652" s="1" t="b">
        <f t="shared" si="261"/>
        <v>1</v>
      </c>
      <c r="AQ652" s="1" t="b">
        <f t="shared" si="262"/>
        <v>1</v>
      </c>
      <c r="AS652" s="316" t="s">
        <v>831</v>
      </c>
      <c r="AT652" s="182" t="s">
        <v>830</v>
      </c>
      <c r="AU652" s="182" t="s">
        <v>832</v>
      </c>
      <c r="AV652" s="408" t="s">
        <v>10</v>
      </c>
      <c r="AW652" s="14" t="s">
        <v>2571</v>
      </c>
      <c r="AX652" s="422">
        <v>15775</v>
      </c>
      <c r="AY652" s="245">
        <v>10</v>
      </c>
      <c r="AZ652" s="245" t="e">
        <v>#DIV/0!</v>
      </c>
      <c r="BA652" s="179" t="s">
        <v>1758</v>
      </c>
      <c r="BB652" s="179" t="s">
        <v>2525</v>
      </c>
    </row>
    <row r="653" spans="1:54" ht="15">
      <c r="A653" s="373" t="s">
        <v>833</v>
      </c>
      <c r="B653" s="179" t="s">
        <v>834</v>
      </c>
      <c r="C653" s="179" t="s">
        <v>835</v>
      </c>
      <c r="D653" s="409" t="s">
        <v>3</v>
      </c>
      <c r="E653" s="351" t="s">
        <v>2571</v>
      </c>
      <c r="F653" s="422">
        <v>16989</v>
      </c>
      <c r="G653" s="245">
        <v>10</v>
      </c>
      <c r="H653" s="245" t="e">
        <v>#DIV/0!</v>
      </c>
      <c r="I653" s="179" t="s">
        <v>1839</v>
      </c>
      <c r="J653" s="179" t="s">
        <v>2525</v>
      </c>
      <c r="K653" s="158">
        <v>653</v>
      </c>
      <c r="L653" s="1" t="b">
        <f t="shared" si="243"/>
        <v>1</v>
      </c>
      <c r="M653" s="1" t="b">
        <f t="shared" si="244"/>
        <v>1</v>
      </c>
      <c r="N653" s="1" t="b">
        <f t="shared" si="245"/>
        <v>1</v>
      </c>
      <c r="O653" s="1" t="b">
        <f t="shared" si="246"/>
        <v>1</v>
      </c>
      <c r="P653" s="1" t="b">
        <f t="shared" si="247"/>
        <v>1</v>
      </c>
      <c r="Q653" s="1" t="b">
        <f t="shared" si="248"/>
        <v>1</v>
      </c>
      <c r="R653" s="1" t="b">
        <f t="shared" si="249"/>
        <v>1</v>
      </c>
      <c r="S653" s="1" t="e">
        <f t="shared" si="250"/>
        <v>#DIV/0!</v>
      </c>
      <c r="T653" s="1" t="b">
        <f t="shared" si="251"/>
        <v>1</v>
      </c>
      <c r="U653" s="1" t="b">
        <f t="shared" si="252"/>
        <v>1</v>
      </c>
      <c r="W653" s="373" t="s">
        <v>833</v>
      </c>
      <c r="X653" s="179" t="s">
        <v>834</v>
      </c>
      <c r="Y653" s="179" t="s">
        <v>835</v>
      </c>
      <c r="Z653" s="409" t="s">
        <v>3</v>
      </c>
      <c r="AA653" s="351" t="s">
        <v>2571</v>
      </c>
      <c r="AB653" s="422">
        <v>16989</v>
      </c>
      <c r="AC653" s="245">
        <v>10</v>
      </c>
      <c r="AD653" s="245" t="e">
        <v>#DIV/0!</v>
      </c>
      <c r="AE653" s="179" t="s">
        <v>1839</v>
      </c>
      <c r="AF653" s="179" t="s">
        <v>2525</v>
      </c>
      <c r="AH653" s="159" t="b">
        <f t="shared" si="253"/>
        <v>1</v>
      </c>
      <c r="AI653" s="1" t="b">
        <f t="shared" si="254"/>
        <v>1</v>
      </c>
      <c r="AJ653" s="1" t="b">
        <f t="shared" si="255"/>
        <v>1</v>
      </c>
      <c r="AK653" s="1" t="b">
        <f t="shared" si="256"/>
        <v>1</v>
      </c>
      <c r="AL653" s="1" t="b">
        <f t="shared" si="257"/>
        <v>1</v>
      </c>
      <c r="AM653" s="1" t="b">
        <f t="shared" si="258"/>
        <v>1</v>
      </c>
      <c r="AN653" s="1" t="b">
        <f t="shared" si="259"/>
        <v>1</v>
      </c>
      <c r="AO653" s="1" t="e">
        <f t="shared" si="260"/>
        <v>#DIV/0!</v>
      </c>
      <c r="AP653" s="1" t="b">
        <f t="shared" si="261"/>
        <v>1</v>
      </c>
      <c r="AQ653" s="1" t="b">
        <f t="shared" si="262"/>
        <v>1</v>
      </c>
      <c r="AS653" s="373" t="s">
        <v>833</v>
      </c>
      <c r="AT653" s="179" t="s">
        <v>834</v>
      </c>
      <c r="AU653" s="179" t="s">
        <v>835</v>
      </c>
      <c r="AV653" s="409" t="s">
        <v>3</v>
      </c>
      <c r="AW653" s="351" t="s">
        <v>2571</v>
      </c>
      <c r="AX653" s="422">
        <v>16989</v>
      </c>
      <c r="AY653" s="245">
        <v>10</v>
      </c>
      <c r="AZ653" s="245" t="e">
        <v>#DIV/0!</v>
      </c>
      <c r="BA653" s="179" t="s">
        <v>1839</v>
      </c>
      <c r="BB653" s="179" t="s">
        <v>2525</v>
      </c>
    </row>
    <row r="654" spans="1:54" ht="15">
      <c r="A654" s="373" t="s">
        <v>1425</v>
      </c>
      <c r="B654" s="179" t="s">
        <v>1426</v>
      </c>
      <c r="C654" s="179" t="s">
        <v>1427</v>
      </c>
      <c r="D654" s="409" t="s">
        <v>3</v>
      </c>
      <c r="E654" s="351" t="s">
        <v>2567</v>
      </c>
      <c r="F654" s="422">
        <v>14178</v>
      </c>
      <c r="G654" s="245">
        <v>10</v>
      </c>
      <c r="H654" s="245" t="e">
        <v>#DIV/0!</v>
      </c>
      <c r="I654" s="179"/>
      <c r="J654" s="179" t="s">
        <v>2577</v>
      </c>
      <c r="K654" s="158">
        <v>654</v>
      </c>
      <c r="L654" s="1" t="b">
        <f t="shared" si="243"/>
        <v>1</v>
      </c>
      <c r="M654" s="1" t="b">
        <f t="shared" si="244"/>
        <v>1</v>
      </c>
      <c r="N654" s="1" t="b">
        <f t="shared" si="245"/>
        <v>1</v>
      </c>
      <c r="O654" s="1" t="b">
        <f t="shared" si="246"/>
        <v>1</v>
      </c>
      <c r="P654" s="1" t="b">
        <f t="shared" si="247"/>
        <v>1</v>
      </c>
      <c r="Q654" s="1" t="b">
        <f t="shared" si="248"/>
        <v>1</v>
      </c>
      <c r="R654" s="1" t="b">
        <f t="shared" si="249"/>
        <v>1</v>
      </c>
      <c r="S654" s="1" t="e">
        <f t="shared" si="250"/>
        <v>#DIV/0!</v>
      </c>
      <c r="T654" s="1" t="b">
        <f t="shared" si="251"/>
        <v>1</v>
      </c>
      <c r="U654" s="1" t="b">
        <f t="shared" si="252"/>
        <v>1</v>
      </c>
      <c r="W654" s="373" t="s">
        <v>1425</v>
      </c>
      <c r="X654" s="179" t="s">
        <v>1426</v>
      </c>
      <c r="Y654" s="179" t="s">
        <v>1427</v>
      </c>
      <c r="Z654" s="409" t="s">
        <v>3</v>
      </c>
      <c r="AA654" s="351" t="s">
        <v>2567</v>
      </c>
      <c r="AB654" s="422">
        <v>14178</v>
      </c>
      <c r="AC654" s="245">
        <v>10</v>
      </c>
      <c r="AD654" s="245" t="e">
        <v>#DIV/0!</v>
      </c>
      <c r="AE654" s="179"/>
      <c r="AF654" s="179" t="s">
        <v>2577</v>
      </c>
      <c r="AH654" s="159" t="b">
        <f t="shared" si="253"/>
        <v>1</v>
      </c>
      <c r="AI654" s="1" t="b">
        <f t="shared" si="254"/>
        <v>1</v>
      </c>
      <c r="AJ654" s="1" t="b">
        <f t="shared" si="255"/>
        <v>1</v>
      </c>
      <c r="AK654" s="1" t="b">
        <f t="shared" si="256"/>
        <v>1</v>
      </c>
      <c r="AL654" s="1" t="b">
        <f t="shared" si="257"/>
        <v>1</v>
      </c>
      <c r="AM654" s="1" t="b">
        <f t="shared" si="258"/>
        <v>1</v>
      </c>
      <c r="AN654" s="1" t="b">
        <f t="shared" si="259"/>
        <v>1</v>
      </c>
      <c r="AO654" s="1" t="e">
        <f t="shared" si="260"/>
        <v>#DIV/0!</v>
      </c>
      <c r="AP654" s="1" t="b">
        <f t="shared" si="261"/>
        <v>1</v>
      </c>
      <c r="AQ654" s="1" t="b">
        <f t="shared" si="262"/>
        <v>1</v>
      </c>
      <c r="AS654" s="373" t="s">
        <v>1425</v>
      </c>
      <c r="AT654" s="179" t="s">
        <v>1426</v>
      </c>
      <c r="AU654" s="179" t="s">
        <v>1427</v>
      </c>
      <c r="AV654" s="409" t="s">
        <v>3</v>
      </c>
      <c r="AW654" s="351" t="s">
        <v>2567</v>
      </c>
      <c r="AX654" s="422">
        <v>14178</v>
      </c>
      <c r="AY654" s="245">
        <v>10</v>
      </c>
      <c r="AZ654" s="245" t="e">
        <v>#DIV/0!</v>
      </c>
      <c r="BA654" s="179"/>
      <c r="BB654" s="179" t="s">
        <v>2577</v>
      </c>
    </row>
    <row r="655" spans="1:54" ht="15">
      <c r="A655" s="316" t="s">
        <v>671</v>
      </c>
      <c r="B655" s="182" t="s">
        <v>146</v>
      </c>
      <c r="C655" s="182" t="s">
        <v>672</v>
      </c>
      <c r="D655" s="408" t="s">
        <v>3</v>
      </c>
      <c r="E655" s="14" t="s">
        <v>2487</v>
      </c>
      <c r="F655" s="422">
        <v>30682</v>
      </c>
      <c r="G655" s="245">
        <v>10</v>
      </c>
      <c r="H655" s="245" t="s">
        <v>1857</v>
      </c>
      <c r="I655" s="179" t="s">
        <v>2472</v>
      </c>
      <c r="J655" s="179" t="s">
        <v>2476</v>
      </c>
      <c r="K655" s="158">
        <v>655</v>
      </c>
      <c r="L655" s="1" t="b">
        <f t="shared" si="243"/>
        <v>1</v>
      </c>
      <c r="M655" s="1" t="b">
        <f t="shared" si="244"/>
        <v>1</v>
      </c>
      <c r="N655" s="1" t="b">
        <f t="shared" si="245"/>
        <v>1</v>
      </c>
      <c r="O655" s="1" t="b">
        <f t="shared" si="246"/>
        <v>1</v>
      </c>
      <c r="P655" s="1" t="b">
        <f t="shared" si="247"/>
        <v>1</v>
      </c>
      <c r="Q655" s="1" t="b">
        <f t="shared" si="248"/>
        <v>1</v>
      </c>
      <c r="R655" s="1" t="b">
        <f t="shared" si="249"/>
        <v>1</v>
      </c>
      <c r="S655" s="1" t="b">
        <f t="shared" si="250"/>
        <v>1</v>
      </c>
      <c r="T655" s="1" t="b">
        <f t="shared" si="251"/>
        <v>1</v>
      </c>
      <c r="U655" s="1" t="b">
        <f t="shared" si="252"/>
        <v>1</v>
      </c>
      <c r="W655" s="316" t="s">
        <v>671</v>
      </c>
      <c r="X655" s="182" t="s">
        <v>146</v>
      </c>
      <c r="Y655" s="182" t="s">
        <v>672</v>
      </c>
      <c r="Z655" s="408" t="s">
        <v>3</v>
      </c>
      <c r="AA655" s="14" t="s">
        <v>2487</v>
      </c>
      <c r="AB655" s="422">
        <v>30682</v>
      </c>
      <c r="AC655" s="245">
        <v>10</v>
      </c>
      <c r="AD655" s="245" t="s">
        <v>1857</v>
      </c>
      <c r="AE655" s="179" t="s">
        <v>2472</v>
      </c>
      <c r="AF655" s="179" t="s">
        <v>2476</v>
      </c>
      <c r="AH655" s="159" t="b">
        <f t="shared" si="253"/>
        <v>1</v>
      </c>
      <c r="AI655" s="1" t="b">
        <f t="shared" si="254"/>
        <v>1</v>
      </c>
      <c r="AJ655" s="1" t="b">
        <f t="shared" si="255"/>
        <v>1</v>
      </c>
      <c r="AK655" s="1" t="b">
        <f t="shared" si="256"/>
        <v>1</v>
      </c>
      <c r="AL655" s="1" t="b">
        <f t="shared" si="257"/>
        <v>1</v>
      </c>
      <c r="AM655" s="1" t="b">
        <f t="shared" si="258"/>
        <v>1</v>
      </c>
      <c r="AN655" s="1" t="b">
        <f t="shared" si="259"/>
        <v>1</v>
      </c>
      <c r="AO655" s="1" t="b">
        <f t="shared" si="260"/>
        <v>1</v>
      </c>
      <c r="AP655" s="1" t="b">
        <f t="shared" si="261"/>
        <v>1</v>
      </c>
      <c r="AQ655" s="1" t="b">
        <f t="shared" si="262"/>
        <v>1</v>
      </c>
      <c r="AS655" s="316" t="s">
        <v>671</v>
      </c>
      <c r="AT655" s="182" t="s">
        <v>146</v>
      </c>
      <c r="AU655" s="182" t="s">
        <v>672</v>
      </c>
      <c r="AV655" s="408" t="s">
        <v>3</v>
      </c>
      <c r="AW655" s="14" t="s">
        <v>2487</v>
      </c>
      <c r="AX655" s="422">
        <v>30682</v>
      </c>
      <c r="AY655" s="245">
        <v>10</v>
      </c>
      <c r="AZ655" s="245" t="s">
        <v>1857</v>
      </c>
      <c r="BA655" s="179" t="s">
        <v>2472</v>
      </c>
      <c r="BB655" s="179" t="s">
        <v>2476</v>
      </c>
    </row>
    <row r="656" spans="1:54" ht="15">
      <c r="A656" s="316" t="s">
        <v>1428</v>
      </c>
      <c r="B656" s="106" t="s">
        <v>146</v>
      </c>
      <c r="C656" s="106" t="s">
        <v>1429</v>
      </c>
      <c r="D656" s="408" t="s">
        <v>3</v>
      </c>
      <c r="E656" s="14" t="s">
        <v>2565</v>
      </c>
      <c r="F656" s="422">
        <v>30077</v>
      </c>
      <c r="G656" s="245">
        <v>10</v>
      </c>
      <c r="H656" s="245" t="e">
        <v>#DIV/0!</v>
      </c>
      <c r="I656" s="179"/>
      <c r="J656" s="179" t="s">
        <v>2476</v>
      </c>
      <c r="K656" s="158">
        <v>656</v>
      </c>
      <c r="L656" s="1" t="b">
        <f t="shared" si="243"/>
        <v>1</v>
      </c>
      <c r="M656" s="1" t="b">
        <f t="shared" si="244"/>
        <v>1</v>
      </c>
      <c r="N656" s="1" t="b">
        <f t="shared" si="245"/>
        <v>1</v>
      </c>
      <c r="O656" s="1" t="b">
        <f t="shared" si="246"/>
        <v>1</v>
      </c>
      <c r="P656" s="1" t="b">
        <f t="shared" si="247"/>
        <v>1</v>
      </c>
      <c r="Q656" s="1" t="b">
        <f t="shared" si="248"/>
        <v>1</v>
      </c>
      <c r="R656" s="1" t="b">
        <f t="shared" si="249"/>
        <v>1</v>
      </c>
      <c r="S656" s="1" t="e">
        <f t="shared" si="250"/>
        <v>#DIV/0!</v>
      </c>
      <c r="T656" s="1" t="b">
        <f t="shared" si="251"/>
        <v>1</v>
      </c>
      <c r="U656" s="1" t="b">
        <f t="shared" si="252"/>
        <v>1</v>
      </c>
      <c r="W656" s="316" t="s">
        <v>1428</v>
      </c>
      <c r="X656" s="106" t="s">
        <v>146</v>
      </c>
      <c r="Y656" s="106" t="s">
        <v>1429</v>
      </c>
      <c r="Z656" s="408" t="s">
        <v>3</v>
      </c>
      <c r="AA656" s="14" t="s">
        <v>2565</v>
      </c>
      <c r="AB656" s="422">
        <v>30077</v>
      </c>
      <c r="AC656" s="245">
        <v>10</v>
      </c>
      <c r="AD656" s="245" t="e">
        <v>#DIV/0!</v>
      </c>
      <c r="AE656" s="179"/>
      <c r="AF656" s="179" t="s">
        <v>2476</v>
      </c>
      <c r="AH656" s="159" t="b">
        <f t="shared" si="253"/>
        <v>1</v>
      </c>
      <c r="AI656" s="1" t="b">
        <f t="shared" si="254"/>
        <v>1</v>
      </c>
      <c r="AJ656" s="1" t="b">
        <f t="shared" si="255"/>
        <v>1</v>
      </c>
      <c r="AK656" s="1" t="b">
        <f t="shared" si="256"/>
        <v>1</v>
      </c>
      <c r="AL656" s="1" t="b">
        <f t="shared" si="257"/>
        <v>1</v>
      </c>
      <c r="AM656" s="1" t="b">
        <f t="shared" si="258"/>
        <v>1</v>
      </c>
      <c r="AN656" s="1" t="b">
        <f t="shared" si="259"/>
        <v>1</v>
      </c>
      <c r="AO656" s="1" t="e">
        <f t="shared" si="260"/>
        <v>#DIV/0!</v>
      </c>
      <c r="AP656" s="1" t="b">
        <f t="shared" si="261"/>
        <v>1</v>
      </c>
      <c r="AQ656" s="1" t="b">
        <f t="shared" si="262"/>
        <v>1</v>
      </c>
      <c r="AS656" s="316" t="s">
        <v>1428</v>
      </c>
      <c r="AT656" s="106" t="s">
        <v>146</v>
      </c>
      <c r="AU656" s="106" t="s">
        <v>1429</v>
      </c>
      <c r="AV656" s="408" t="s">
        <v>3</v>
      </c>
      <c r="AW656" s="14" t="s">
        <v>2565</v>
      </c>
      <c r="AX656" s="422">
        <v>30077</v>
      </c>
      <c r="AY656" s="245">
        <v>10</v>
      </c>
      <c r="AZ656" s="245" t="e">
        <v>#DIV/0!</v>
      </c>
      <c r="BA656" s="179"/>
      <c r="BB656" s="179" t="s">
        <v>2476</v>
      </c>
    </row>
    <row r="657" spans="1:54" ht="15">
      <c r="A657" s="373" t="s">
        <v>285</v>
      </c>
      <c r="B657" s="179" t="s">
        <v>286</v>
      </c>
      <c r="C657" s="179" t="s">
        <v>287</v>
      </c>
      <c r="D657" s="1" t="s">
        <v>3</v>
      </c>
      <c r="E657" s="351" t="s">
        <v>2510</v>
      </c>
      <c r="F657" s="422">
        <v>15859</v>
      </c>
      <c r="G657" s="245">
        <v>10</v>
      </c>
      <c r="H657" s="245" t="e">
        <v>#DIV/0!</v>
      </c>
      <c r="I657" s="179" t="s">
        <v>1758</v>
      </c>
      <c r="J657" s="179" t="s">
        <v>2525</v>
      </c>
      <c r="K657" s="158">
        <v>657</v>
      </c>
      <c r="L657" s="1" t="b">
        <f t="shared" si="243"/>
        <v>1</v>
      </c>
      <c r="M657" s="1" t="b">
        <f t="shared" si="244"/>
        <v>1</v>
      </c>
      <c r="N657" s="1" t="b">
        <f t="shared" si="245"/>
        <v>1</v>
      </c>
      <c r="O657" s="1" t="b">
        <f t="shared" si="246"/>
        <v>1</v>
      </c>
      <c r="P657" s="1" t="b">
        <f t="shared" si="247"/>
        <v>1</v>
      </c>
      <c r="Q657" s="1" t="b">
        <f t="shared" si="248"/>
        <v>1</v>
      </c>
      <c r="R657" s="1" t="b">
        <f t="shared" si="249"/>
        <v>1</v>
      </c>
      <c r="S657" s="1" t="e">
        <f t="shared" si="250"/>
        <v>#DIV/0!</v>
      </c>
      <c r="T657" s="1" t="b">
        <f t="shared" si="251"/>
        <v>1</v>
      </c>
      <c r="U657" s="1" t="b">
        <f t="shared" si="252"/>
        <v>1</v>
      </c>
      <c r="W657" s="373" t="s">
        <v>285</v>
      </c>
      <c r="X657" s="179" t="s">
        <v>286</v>
      </c>
      <c r="Y657" s="179" t="s">
        <v>287</v>
      </c>
      <c r="Z657" s="1" t="s">
        <v>3</v>
      </c>
      <c r="AA657" s="351" t="s">
        <v>2510</v>
      </c>
      <c r="AB657" s="422">
        <v>15859</v>
      </c>
      <c r="AC657" s="245">
        <v>10</v>
      </c>
      <c r="AD657" s="245" t="e">
        <v>#DIV/0!</v>
      </c>
      <c r="AE657" s="179" t="s">
        <v>1758</v>
      </c>
      <c r="AF657" s="179" t="s">
        <v>2525</v>
      </c>
      <c r="AH657" s="159" t="b">
        <f t="shared" si="253"/>
        <v>1</v>
      </c>
      <c r="AI657" s="1" t="b">
        <f t="shared" si="254"/>
        <v>1</v>
      </c>
      <c r="AJ657" s="1" t="b">
        <f t="shared" si="255"/>
        <v>1</v>
      </c>
      <c r="AK657" s="1" t="b">
        <f t="shared" si="256"/>
        <v>1</v>
      </c>
      <c r="AL657" s="1" t="b">
        <f t="shared" si="257"/>
        <v>1</v>
      </c>
      <c r="AM657" s="1" t="b">
        <f t="shared" si="258"/>
        <v>1</v>
      </c>
      <c r="AN657" s="1" t="b">
        <f t="shared" si="259"/>
        <v>1</v>
      </c>
      <c r="AO657" s="1" t="e">
        <f t="shared" si="260"/>
        <v>#DIV/0!</v>
      </c>
      <c r="AP657" s="1" t="b">
        <f t="shared" si="261"/>
        <v>1</v>
      </c>
      <c r="AQ657" s="1" t="b">
        <f t="shared" si="262"/>
        <v>1</v>
      </c>
      <c r="AS657" s="373" t="s">
        <v>285</v>
      </c>
      <c r="AT657" s="179" t="s">
        <v>286</v>
      </c>
      <c r="AU657" s="179" t="s">
        <v>287</v>
      </c>
      <c r="AV657" s="1" t="s">
        <v>3</v>
      </c>
      <c r="AW657" s="351" t="s">
        <v>2510</v>
      </c>
      <c r="AX657" s="422">
        <v>15859</v>
      </c>
      <c r="AY657" s="245">
        <v>10</v>
      </c>
      <c r="AZ657" s="245" t="e">
        <v>#DIV/0!</v>
      </c>
      <c r="BA657" s="179" t="s">
        <v>1758</v>
      </c>
      <c r="BB657" s="179" t="s">
        <v>2525</v>
      </c>
    </row>
    <row r="658" spans="1:54" ht="15">
      <c r="A658" s="316" t="s">
        <v>1430</v>
      </c>
      <c r="B658" s="106" t="s">
        <v>1431</v>
      </c>
      <c r="C658" s="106" t="s">
        <v>1432</v>
      </c>
      <c r="D658" s="408" t="s">
        <v>3</v>
      </c>
      <c r="E658" s="14" t="s">
        <v>2571</v>
      </c>
      <c r="F658" s="422">
        <v>12439</v>
      </c>
      <c r="G658" s="245">
        <v>10</v>
      </c>
      <c r="H658" s="245" t="e">
        <v>#DIV/0!</v>
      </c>
      <c r="I658" s="179"/>
      <c r="J658" s="179" t="s">
        <v>2577</v>
      </c>
      <c r="K658" s="158">
        <v>658</v>
      </c>
      <c r="L658" s="1" t="b">
        <f t="shared" si="243"/>
        <v>1</v>
      </c>
      <c r="M658" s="1" t="b">
        <f t="shared" si="244"/>
        <v>1</v>
      </c>
      <c r="N658" s="1" t="b">
        <f t="shared" si="245"/>
        <v>1</v>
      </c>
      <c r="O658" s="1" t="b">
        <f t="shared" si="246"/>
        <v>1</v>
      </c>
      <c r="P658" s="1" t="b">
        <f t="shared" si="247"/>
        <v>1</v>
      </c>
      <c r="Q658" s="1" t="b">
        <f t="shared" si="248"/>
        <v>1</v>
      </c>
      <c r="R658" s="1" t="b">
        <f t="shared" si="249"/>
        <v>1</v>
      </c>
      <c r="S658" s="1" t="e">
        <f t="shared" si="250"/>
        <v>#DIV/0!</v>
      </c>
      <c r="T658" s="1" t="b">
        <f t="shared" si="251"/>
        <v>1</v>
      </c>
      <c r="U658" s="1" t="b">
        <f t="shared" si="252"/>
        <v>1</v>
      </c>
      <c r="W658" s="316" t="s">
        <v>1430</v>
      </c>
      <c r="X658" s="106" t="s">
        <v>1431</v>
      </c>
      <c r="Y658" s="106" t="s">
        <v>1432</v>
      </c>
      <c r="Z658" s="408" t="s">
        <v>3</v>
      </c>
      <c r="AA658" s="14" t="s">
        <v>2571</v>
      </c>
      <c r="AB658" s="422">
        <v>12439</v>
      </c>
      <c r="AC658" s="245">
        <v>10</v>
      </c>
      <c r="AD658" s="245" t="e">
        <v>#DIV/0!</v>
      </c>
      <c r="AE658" s="179"/>
      <c r="AF658" s="179" t="s">
        <v>2577</v>
      </c>
      <c r="AH658" s="159" t="b">
        <f t="shared" si="253"/>
        <v>1</v>
      </c>
      <c r="AI658" s="1" t="b">
        <f t="shared" si="254"/>
        <v>1</v>
      </c>
      <c r="AJ658" s="1" t="b">
        <f t="shared" si="255"/>
        <v>1</v>
      </c>
      <c r="AK658" s="1" t="b">
        <f t="shared" si="256"/>
        <v>1</v>
      </c>
      <c r="AL658" s="1" t="b">
        <f t="shared" si="257"/>
        <v>1</v>
      </c>
      <c r="AM658" s="1" t="b">
        <f t="shared" si="258"/>
        <v>1</v>
      </c>
      <c r="AN658" s="1" t="b">
        <f t="shared" si="259"/>
        <v>1</v>
      </c>
      <c r="AO658" s="1" t="e">
        <f t="shared" si="260"/>
        <v>#DIV/0!</v>
      </c>
      <c r="AP658" s="1" t="b">
        <f t="shared" si="261"/>
        <v>1</v>
      </c>
      <c r="AQ658" s="1" t="b">
        <f t="shared" si="262"/>
        <v>1</v>
      </c>
      <c r="AS658" s="316" t="s">
        <v>1430</v>
      </c>
      <c r="AT658" s="106" t="s">
        <v>1431</v>
      </c>
      <c r="AU658" s="106" t="s">
        <v>1432</v>
      </c>
      <c r="AV658" s="408" t="s">
        <v>3</v>
      </c>
      <c r="AW658" s="14" t="s">
        <v>2571</v>
      </c>
      <c r="AX658" s="422">
        <v>12439</v>
      </c>
      <c r="AY658" s="245">
        <v>10</v>
      </c>
      <c r="AZ658" s="245" t="e">
        <v>#DIV/0!</v>
      </c>
      <c r="BA658" s="179"/>
      <c r="BB658" s="179" t="s">
        <v>2577</v>
      </c>
    </row>
    <row r="659" spans="1:54" ht="15.75">
      <c r="A659" s="316" t="s">
        <v>1433</v>
      </c>
      <c r="B659" s="106" t="s">
        <v>1386</v>
      </c>
      <c r="C659" s="106" t="s">
        <v>1434</v>
      </c>
      <c r="D659" s="408" t="s">
        <v>3</v>
      </c>
      <c r="E659" s="344" t="s">
        <v>2571</v>
      </c>
      <c r="F659" s="422">
        <v>18880</v>
      </c>
      <c r="G659" s="245">
        <v>10</v>
      </c>
      <c r="H659" s="245" t="e">
        <v>#DIV/0!</v>
      </c>
      <c r="I659" s="179"/>
      <c r="J659" s="179" t="s">
        <v>2525</v>
      </c>
      <c r="K659" s="158">
        <v>659</v>
      </c>
      <c r="L659" s="1" t="b">
        <f t="shared" si="243"/>
        <v>1</v>
      </c>
      <c r="M659" s="1" t="b">
        <f t="shared" si="244"/>
        <v>1</v>
      </c>
      <c r="N659" s="1" t="b">
        <f t="shared" si="245"/>
        <v>1</v>
      </c>
      <c r="O659" s="1" t="b">
        <f t="shared" si="246"/>
        <v>1</v>
      </c>
      <c r="P659" s="1" t="b">
        <f t="shared" si="247"/>
        <v>1</v>
      </c>
      <c r="Q659" s="1" t="b">
        <f t="shared" si="248"/>
        <v>1</v>
      </c>
      <c r="R659" s="1" t="b">
        <f t="shared" si="249"/>
        <v>1</v>
      </c>
      <c r="S659" s="1" t="e">
        <f t="shared" si="250"/>
        <v>#DIV/0!</v>
      </c>
      <c r="T659" s="1" t="b">
        <f t="shared" si="251"/>
        <v>1</v>
      </c>
      <c r="U659" s="1" t="b">
        <f t="shared" si="252"/>
        <v>1</v>
      </c>
      <c r="W659" s="316" t="s">
        <v>1433</v>
      </c>
      <c r="X659" s="106" t="s">
        <v>1386</v>
      </c>
      <c r="Y659" s="106" t="s">
        <v>1434</v>
      </c>
      <c r="Z659" s="408" t="s">
        <v>3</v>
      </c>
      <c r="AA659" s="344" t="s">
        <v>2571</v>
      </c>
      <c r="AB659" s="422">
        <v>18880</v>
      </c>
      <c r="AC659" s="245">
        <v>10</v>
      </c>
      <c r="AD659" s="245" t="e">
        <v>#DIV/0!</v>
      </c>
      <c r="AE659" s="179"/>
      <c r="AF659" s="179" t="s">
        <v>2525</v>
      </c>
      <c r="AH659" s="159" t="b">
        <f t="shared" si="253"/>
        <v>1</v>
      </c>
      <c r="AI659" s="1" t="b">
        <f t="shared" si="254"/>
        <v>1</v>
      </c>
      <c r="AJ659" s="1" t="b">
        <f t="shared" si="255"/>
        <v>1</v>
      </c>
      <c r="AK659" s="1" t="b">
        <f t="shared" si="256"/>
        <v>1</v>
      </c>
      <c r="AL659" s="1" t="b">
        <f t="shared" si="257"/>
        <v>1</v>
      </c>
      <c r="AM659" s="1" t="b">
        <f t="shared" si="258"/>
        <v>1</v>
      </c>
      <c r="AN659" s="1" t="b">
        <f t="shared" si="259"/>
        <v>1</v>
      </c>
      <c r="AO659" s="1" t="e">
        <f t="shared" si="260"/>
        <v>#DIV/0!</v>
      </c>
      <c r="AP659" s="1" t="b">
        <f t="shared" si="261"/>
        <v>1</v>
      </c>
      <c r="AQ659" s="1" t="b">
        <f t="shared" si="262"/>
        <v>1</v>
      </c>
      <c r="AS659" s="316" t="s">
        <v>1433</v>
      </c>
      <c r="AT659" s="106" t="s">
        <v>1386</v>
      </c>
      <c r="AU659" s="106" t="s">
        <v>1434</v>
      </c>
      <c r="AV659" s="408" t="s">
        <v>3</v>
      </c>
      <c r="AW659" s="344" t="s">
        <v>2571</v>
      </c>
      <c r="AX659" s="422">
        <v>18880</v>
      </c>
      <c r="AY659" s="245">
        <v>10</v>
      </c>
      <c r="AZ659" s="245" t="e">
        <v>#DIV/0!</v>
      </c>
      <c r="BA659" s="179"/>
      <c r="BB659" s="179" t="s">
        <v>2525</v>
      </c>
    </row>
    <row r="660" spans="1:54" ht="15">
      <c r="A660" s="316" t="s">
        <v>1437</v>
      </c>
      <c r="B660" s="106" t="s">
        <v>768</v>
      </c>
      <c r="C660" s="106" t="s">
        <v>1438</v>
      </c>
      <c r="D660" s="408" t="s">
        <v>10</v>
      </c>
      <c r="E660" s="14" t="s">
        <v>2571</v>
      </c>
      <c r="F660" s="422">
        <v>13592</v>
      </c>
      <c r="G660" s="245">
        <v>10</v>
      </c>
      <c r="H660" s="245" t="e">
        <v>#DIV/0!</v>
      </c>
      <c r="I660" s="179"/>
      <c r="J660" s="179" t="s">
        <v>2577</v>
      </c>
      <c r="K660" s="158">
        <v>660</v>
      </c>
      <c r="L660" s="1" t="b">
        <f t="shared" si="243"/>
        <v>1</v>
      </c>
      <c r="M660" s="1" t="b">
        <f t="shared" si="244"/>
        <v>1</v>
      </c>
      <c r="N660" s="1" t="b">
        <f t="shared" si="245"/>
        <v>1</v>
      </c>
      <c r="O660" s="1" t="b">
        <f t="shared" si="246"/>
        <v>1</v>
      </c>
      <c r="P660" s="1" t="b">
        <f t="shared" si="247"/>
        <v>1</v>
      </c>
      <c r="Q660" s="1" t="b">
        <f t="shared" si="248"/>
        <v>1</v>
      </c>
      <c r="R660" s="1" t="b">
        <f t="shared" si="249"/>
        <v>1</v>
      </c>
      <c r="S660" s="1" t="e">
        <f t="shared" si="250"/>
        <v>#DIV/0!</v>
      </c>
      <c r="T660" s="1" t="b">
        <f t="shared" si="251"/>
        <v>1</v>
      </c>
      <c r="U660" s="1" t="b">
        <f t="shared" si="252"/>
        <v>1</v>
      </c>
      <c r="W660" s="316" t="s">
        <v>1437</v>
      </c>
      <c r="X660" s="106" t="s">
        <v>768</v>
      </c>
      <c r="Y660" s="106" t="s">
        <v>1438</v>
      </c>
      <c r="Z660" s="408" t="s">
        <v>10</v>
      </c>
      <c r="AA660" s="14" t="s">
        <v>2571</v>
      </c>
      <c r="AB660" s="422">
        <v>13592</v>
      </c>
      <c r="AC660" s="245">
        <v>10</v>
      </c>
      <c r="AD660" s="245" t="e">
        <v>#DIV/0!</v>
      </c>
      <c r="AE660" s="179"/>
      <c r="AF660" s="179" t="s">
        <v>2577</v>
      </c>
      <c r="AH660" s="159" t="b">
        <f t="shared" si="253"/>
        <v>1</v>
      </c>
      <c r="AI660" s="1" t="b">
        <f t="shared" si="254"/>
        <v>1</v>
      </c>
      <c r="AJ660" s="1" t="b">
        <f t="shared" si="255"/>
        <v>1</v>
      </c>
      <c r="AK660" s="1" t="b">
        <f t="shared" si="256"/>
        <v>1</v>
      </c>
      <c r="AL660" s="1" t="b">
        <f t="shared" si="257"/>
        <v>1</v>
      </c>
      <c r="AM660" s="1" t="b">
        <f t="shared" si="258"/>
        <v>1</v>
      </c>
      <c r="AN660" s="1" t="b">
        <f t="shared" si="259"/>
        <v>1</v>
      </c>
      <c r="AO660" s="1" t="e">
        <f t="shared" si="260"/>
        <v>#DIV/0!</v>
      </c>
      <c r="AP660" s="1" t="b">
        <f t="shared" si="261"/>
        <v>1</v>
      </c>
      <c r="AQ660" s="1" t="b">
        <f t="shared" si="262"/>
        <v>1</v>
      </c>
      <c r="AS660" s="316" t="s">
        <v>1437</v>
      </c>
      <c r="AT660" s="106" t="s">
        <v>768</v>
      </c>
      <c r="AU660" s="106" t="s">
        <v>1438</v>
      </c>
      <c r="AV660" s="408" t="s">
        <v>10</v>
      </c>
      <c r="AW660" s="14" t="s">
        <v>2571</v>
      </c>
      <c r="AX660" s="422">
        <v>13592</v>
      </c>
      <c r="AY660" s="245">
        <v>10</v>
      </c>
      <c r="AZ660" s="245" t="e">
        <v>#DIV/0!</v>
      </c>
      <c r="BA660" s="179"/>
      <c r="BB660" s="179" t="s">
        <v>2577</v>
      </c>
    </row>
    <row r="661" spans="1:54" ht="15">
      <c r="A661" s="316" t="s">
        <v>1439</v>
      </c>
      <c r="B661" s="106" t="s">
        <v>1440</v>
      </c>
      <c r="C661" s="106" t="s">
        <v>1441</v>
      </c>
      <c r="D661" s="408" t="s">
        <v>3</v>
      </c>
      <c r="E661" s="14" t="s">
        <v>2571</v>
      </c>
      <c r="F661" s="422">
        <v>25965</v>
      </c>
      <c r="G661" s="245">
        <v>10</v>
      </c>
      <c r="H661" s="245" t="e">
        <v>#DIV/0!</v>
      </c>
      <c r="I661" s="179"/>
      <c r="J661" s="179" t="s">
        <v>2476</v>
      </c>
      <c r="K661" s="158">
        <v>661</v>
      </c>
      <c r="L661" s="1" t="b">
        <f t="shared" si="243"/>
        <v>1</v>
      </c>
      <c r="M661" s="1" t="b">
        <f t="shared" si="244"/>
        <v>1</v>
      </c>
      <c r="N661" s="1" t="b">
        <f t="shared" si="245"/>
        <v>1</v>
      </c>
      <c r="O661" s="1" t="b">
        <f t="shared" si="246"/>
        <v>1</v>
      </c>
      <c r="P661" s="1" t="b">
        <f t="shared" si="247"/>
        <v>1</v>
      </c>
      <c r="Q661" s="1" t="b">
        <f t="shared" si="248"/>
        <v>1</v>
      </c>
      <c r="R661" s="1" t="b">
        <f t="shared" si="249"/>
        <v>1</v>
      </c>
      <c r="S661" s="1" t="e">
        <f t="shared" si="250"/>
        <v>#DIV/0!</v>
      </c>
      <c r="T661" s="1" t="b">
        <f t="shared" si="251"/>
        <v>1</v>
      </c>
      <c r="U661" s="1" t="b">
        <f t="shared" si="252"/>
        <v>1</v>
      </c>
      <c r="W661" s="316" t="s">
        <v>1439</v>
      </c>
      <c r="X661" s="106" t="s">
        <v>1440</v>
      </c>
      <c r="Y661" s="106" t="s">
        <v>1441</v>
      </c>
      <c r="Z661" s="408" t="s">
        <v>3</v>
      </c>
      <c r="AA661" s="14" t="s">
        <v>2571</v>
      </c>
      <c r="AB661" s="422">
        <v>25965</v>
      </c>
      <c r="AC661" s="245">
        <v>10</v>
      </c>
      <c r="AD661" s="245" t="e">
        <v>#DIV/0!</v>
      </c>
      <c r="AE661" s="179"/>
      <c r="AF661" s="179" t="s">
        <v>2476</v>
      </c>
      <c r="AH661" s="159" t="b">
        <f t="shared" si="253"/>
        <v>1</v>
      </c>
      <c r="AI661" s="1" t="b">
        <f t="shared" si="254"/>
        <v>1</v>
      </c>
      <c r="AJ661" s="1" t="b">
        <f t="shared" si="255"/>
        <v>1</v>
      </c>
      <c r="AK661" s="1" t="b">
        <f t="shared" si="256"/>
        <v>1</v>
      </c>
      <c r="AL661" s="1" t="b">
        <f t="shared" si="257"/>
        <v>1</v>
      </c>
      <c r="AM661" s="1" t="b">
        <f t="shared" si="258"/>
        <v>1</v>
      </c>
      <c r="AN661" s="1" t="b">
        <f t="shared" si="259"/>
        <v>1</v>
      </c>
      <c r="AO661" s="1" t="e">
        <f t="shared" si="260"/>
        <v>#DIV/0!</v>
      </c>
      <c r="AP661" s="1" t="b">
        <f t="shared" si="261"/>
        <v>1</v>
      </c>
      <c r="AQ661" s="1" t="b">
        <f t="shared" si="262"/>
        <v>1</v>
      </c>
      <c r="AS661" s="316" t="s">
        <v>1439</v>
      </c>
      <c r="AT661" s="106" t="s">
        <v>1440</v>
      </c>
      <c r="AU661" s="106" t="s">
        <v>1441</v>
      </c>
      <c r="AV661" s="408" t="s">
        <v>3</v>
      </c>
      <c r="AW661" s="14" t="s">
        <v>2571</v>
      </c>
      <c r="AX661" s="422">
        <v>25965</v>
      </c>
      <c r="AY661" s="245">
        <v>10</v>
      </c>
      <c r="AZ661" s="245" t="e">
        <v>#DIV/0!</v>
      </c>
      <c r="BA661" s="179"/>
      <c r="BB661" s="179" t="s">
        <v>2476</v>
      </c>
    </row>
    <row r="662" spans="1:54" ht="15">
      <c r="A662" s="316" t="s">
        <v>1442</v>
      </c>
      <c r="B662" s="106" t="s">
        <v>936</v>
      </c>
      <c r="C662" s="106" t="s">
        <v>1443</v>
      </c>
      <c r="D662" s="408" t="s">
        <v>3</v>
      </c>
      <c r="E662" s="14" t="s">
        <v>2571</v>
      </c>
      <c r="F662" s="422">
        <v>17199</v>
      </c>
      <c r="G662" s="245">
        <v>10</v>
      </c>
      <c r="H662" s="245" t="e">
        <v>#DIV/0!</v>
      </c>
      <c r="I662" s="179"/>
      <c r="J662" s="179" t="s">
        <v>2525</v>
      </c>
      <c r="K662" s="158">
        <v>662</v>
      </c>
      <c r="L662" s="1" t="b">
        <f t="shared" si="243"/>
        <v>1</v>
      </c>
      <c r="M662" s="1" t="b">
        <f t="shared" si="244"/>
        <v>1</v>
      </c>
      <c r="N662" s="1" t="b">
        <f t="shared" si="245"/>
        <v>1</v>
      </c>
      <c r="O662" s="1" t="b">
        <f t="shared" si="246"/>
        <v>1</v>
      </c>
      <c r="P662" s="1" t="b">
        <f t="shared" si="247"/>
        <v>1</v>
      </c>
      <c r="Q662" s="1" t="b">
        <f t="shared" si="248"/>
        <v>1</v>
      </c>
      <c r="R662" s="1" t="b">
        <f t="shared" si="249"/>
        <v>1</v>
      </c>
      <c r="S662" s="1" t="e">
        <f t="shared" si="250"/>
        <v>#DIV/0!</v>
      </c>
      <c r="T662" s="1" t="b">
        <f t="shared" si="251"/>
        <v>1</v>
      </c>
      <c r="U662" s="1" t="b">
        <f t="shared" si="252"/>
        <v>1</v>
      </c>
      <c r="W662" s="316" t="s">
        <v>1442</v>
      </c>
      <c r="X662" s="106" t="s">
        <v>936</v>
      </c>
      <c r="Y662" s="106" t="s">
        <v>1443</v>
      </c>
      <c r="Z662" s="408" t="s">
        <v>3</v>
      </c>
      <c r="AA662" s="14" t="s">
        <v>2571</v>
      </c>
      <c r="AB662" s="422">
        <v>17199</v>
      </c>
      <c r="AC662" s="245">
        <v>10</v>
      </c>
      <c r="AD662" s="245" t="e">
        <v>#DIV/0!</v>
      </c>
      <c r="AE662" s="179"/>
      <c r="AF662" s="179" t="s">
        <v>2525</v>
      </c>
      <c r="AH662" s="159" t="b">
        <f t="shared" si="253"/>
        <v>1</v>
      </c>
      <c r="AI662" s="1" t="b">
        <f t="shared" si="254"/>
        <v>1</v>
      </c>
      <c r="AJ662" s="1" t="b">
        <f t="shared" si="255"/>
        <v>1</v>
      </c>
      <c r="AK662" s="1" t="b">
        <f t="shared" si="256"/>
        <v>1</v>
      </c>
      <c r="AL662" s="1" t="b">
        <f t="shared" si="257"/>
        <v>1</v>
      </c>
      <c r="AM662" s="1" t="b">
        <f t="shared" si="258"/>
        <v>1</v>
      </c>
      <c r="AN662" s="1" t="b">
        <f t="shared" si="259"/>
        <v>1</v>
      </c>
      <c r="AO662" s="1" t="e">
        <f t="shared" si="260"/>
        <v>#DIV/0!</v>
      </c>
      <c r="AP662" s="1" t="b">
        <f t="shared" si="261"/>
        <v>1</v>
      </c>
      <c r="AQ662" s="1" t="b">
        <f t="shared" si="262"/>
        <v>1</v>
      </c>
      <c r="AS662" s="316" t="s">
        <v>1442</v>
      </c>
      <c r="AT662" s="106" t="s">
        <v>936</v>
      </c>
      <c r="AU662" s="106" t="s">
        <v>1443</v>
      </c>
      <c r="AV662" s="408" t="s">
        <v>3</v>
      </c>
      <c r="AW662" s="14" t="s">
        <v>2571</v>
      </c>
      <c r="AX662" s="422">
        <v>17199</v>
      </c>
      <c r="AY662" s="245">
        <v>10</v>
      </c>
      <c r="AZ662" s="245" t="e">
        <v>#DIV/0!</v>
      </c>
      <c r="BA662" s="179"/>
      <c r="BB662" s="179" t="s">
        <v>2525</v>
      </c>
    </row>
    <row r="663" spans="1:54" ht="15">
      <c r="A663" s="316" t="s">
        <v>673</v>
      </c>
      <c r="B663" s="106" t="s">
        <v>1823</v>
      </c>
      <c r="C663" s="106" t="s">
        <v>597</v>
      </c>
      <c r="D663" s="408" t="s">
        <v>3</v>
      </c>
      <c r="E663" s="14" t="s">
        <v>2487</v>
      </c>
      <c r="F663" s="422">
        <v>14692</v>
      </c>
      <c r="G663" s="245">
        <v>10</v>
      </c>
      <c r="H663" s="245" t="s">
        <v>1858</v>
      </c>
      <c r="I663" s="179" t="s">
        <v>2538</v>
      </c>
      <c r="J663" s="179" t="s">
        <v>2577</v>
      </c>
      <c r="K663" s="158">
        <v>663</v>
      </c>
      <c r="L663" s="1" t="b">
        <f t="shared" si="243"/>
        <v>1</v>
      </c>
      <c r="M663" s="1" t="b">
        <f t="shared" si="244"/>
        <v>1</v>
      </c>
      <c r="N663" s="1" t="b">
        <f t="shared" si="245"/>
        <v>1</v>
      </c>
      <c r="O663" s="1" t="b">
        <f t="shared" si="246"/>
        <v>1</v>
      </c>
      <c r="P663" s="1" t="b">
        <f t="shared" si="247"/>
        <v>1</v>
      </c>
      <c r="Q663" s="1" t="b">
        <f t="shared" si="248"/>
        <v>1</v>
      </c>
      <c r="R663" s="1" t="b">
        <f t="shared" si="249"/>
        <v>1</v>
      </c>
      <c r="S663" s="1" t="b">
        <f t="shared" si="250"/>
        <v>1</v>
      </c>
      <c r="T663" s="1" t="b">
        <f t="shared" si="251"/>
        <v>1</v>
      </c>
      <c r="U663" s="1" t="b">
        <f t="shared" si="252"/>
        <v>1</v>
      </c>
      <c r="W663" s="316" t="s">
        <v>673</v>
      </c>
      <c r="X663" s="106" t="s">
        <v>1823</v>
      </c>
      <c r="Y663" s="106" t="s">
        <v>597</v>
      </c>
      <c r="Z663" s="408" t="s">
        <v>3</v>
      </c>
      <c r="AA663" s="14" t="s">
        <v>2487</v>
      </c>
      <c r="AB663" s="422">
        <v>14692</v>
      </c>
      <c r="AC663" s="245">
        <v>10</v>
      </c>
      <c r="AD663" s="245" t="s">
        <v>1858</v>
      </c>
      <c r="AE663" s="179" t="s">
        <v>2538</v>
      </c>
      <c r="AF663" s="179" t="s">
        <v>2577</v>
      </c>
      <c r="AH663" s="159" t="b">
        <f t="shared" si="253"/>
        <v>1</v>
      </c>
      <c r="AI663" s="1" t="b">
        <f t="shared" si="254"/>
        <v>1</v>
      </c>
      <c r="AJ663" s="1" t="b">
        <f t="shared" si="255"/>
        <v>1</v>
      </c>
      <c r="AK663" s="1" t="b">
        <f t="shared" si="256"/>
        <v>1</v>
      </c>
      <c r="AL663" s="1" t="b">
        <f t="shared" si="257"/>
        <v>1</v>
      </c>
      <c r="AM663" s="1" t="b">
        <f t="shared" si="258"/>
        <v>1</v>
      </c>
      <c r="AN663" s="1" t="b">
        <f t="shared" si="259"/>
        <v>1</v>
      </c>
      <c r="AO663" s="1" t="b">
        <f t="shared" si="260"/>
        <v>1</v>
      </c>
      <c r="AP663" s="1" t="b">
        <f t="shared" si="261"/>
        <v>1</v>
      </c>
      <c r="AQ663" s="1" t="b">
        <f t="shared" si="262"/>
        <v>1</v>
      </c>
      <c r="AS663" s="316" t="s">
        <v>673</v>
      </c>
      <c r="AT663" s="106" t="s">
        <v>1823</v>
      </c>
      <c r="AU663" s="106" t="s">
        <v>597</v>
      </c>
      <c r="AV663" s="408" t="s">
        <v>3</v>
      </c>
      <c r="AW663" s="14" t="s">
        <v>2487</v>
      </c>
      <c r="AX663" s="422">
        <v>14692</v>
      </c>
      <c r="AY663" s="245">
        <v>10</v>
      </c>
      <c r="AZ663" s="245" t="s">
        <v>1858</v>
      </c>
      <c r="BA663" s="179" t="s">
        <v>2538</v>
      </c>
      <c r="BB663" s="179" t="s">
        <v>2577</v>
      </c>
    </row>
    <row r="664" spans="1:54" ht="15">
      <c r="A664" s="316" t="s">
        <v>674</v>
      </c>
      <c r="B664" s="106" t="s">
        <v>1823</v>
      </c>
      <c r="C664" s="106" t="s">
        <v>56</v>
      </c>
      <c r="D664" s="408" t="s">
        <v>10</v>
      </c>
      <c r="E664" s="14" t="s">
        <v>2487</v>
      </c>
      <c r="F664" s="422">
        <v>16015</v>
      </c>
      <c r="G664" s="245">
        <v>10</v>
      </c>
      <c r="H664" s="245" t="s">
        <v>1857</v>
      </c>
      <c r="I664" s="179" t="s">
        <v>2538</v>
      </c>
      <c r="J664" s="179" t="s">
        <v>2525</v>
      </c>
      <c r="K664" s="158">
        <v>664</v>
      </c>
      <c r="L664" s="1" t="b">
        <f t="shared" si="243"/>
        <v>1</v>
      </c>
      <c r="M664" s="1" t="b">
        <f t="shared" si="244"/>
        <v>1</v>
      </c>
      <c r="N664" s="1" t="b">
        <f t="shared" si="245"/>
        <v>1</v>
      </c>
      <c r="O664" s="1" t="b">
        <f t="shared" si="246"/>
        <v>1</v>
      </c>
      <c r="P664" s="1" t="b">
        <f t="shared" si="247"/>
        <v>1</v>
      </c>
      <c r="Q664" s="1" t="b">
        <f t="shared" si="248"/>
        <v>1</v>
      </c>
      <c r="R664" s="1" t="b">
        <f t="shared" si="249"/>
        <v>1</v>
      </c>
      <c r="S664" s="1" t="b">
        <f t="shared" si="250"/>
        <v>1</v>
      </c>
      <c r="T664" s="1" t="b">
        <f t="shared" si="251"/>
        <v>1</v>
      </c>
      <c r="U664" s="1" t="b">
        <f t="shared" si="252"/>
        <v>1</v>
      </c>
      <c r="W664" s="316" t="s">
        <v>674</v>
      </c>
      <c r="X664" s="106" t="s">
        <v>1823</v>
      </c>
      <c r="Y664" s="106" t="s">
        <v>56</v>
      </c>
      <c r="Z664" s="408" t="s">
        <v>10</v>
      </c>
      <c r="AA664" s="14" t="s">
        <v>2487</v>
      </c>
      <c r="AB664" s="422">
        <v>16015</v>
      </c>
      <c r="AC664" s="245">
        <v>10</v>
      </c>
      <c r="AD664" s="245" t="s">
        <v>1857</v>
      </c>
      <c r="AE664" s="179" t="s">
        <v>2538</v>
      </c>
      <c r="AF664" s="179" t="s">
        <v>2525</v>
      </c>
      <c r="AH664" s="159" t="b">
        <f t="shared" si="253"/>
        <v>1</v>
      </c>
      <c r="AI664" s="1" t="b">
        <f t="shared" si="254"/>
        <v>1</v>
      </c>
      <c r="AJ664" s="1" t="b">
        <f t="shared" si="255"/>
        <v>1</v>
      </c>
      <c r="AK664" s="1" t="b">
        <f t="shared" si="256"/>
        <v>1</v>
      </c>
      <c r="AL664" s="1" t="b">
        <f t="shared" si="257"/>
        <v>1</v>
      </c>
      <c r="AM664" s="1" t="b">
        <f t="shared" si="258"/>
        <v>1</v>
      </c>
      <c r="AN664" s="1" t="b">
        <f t="shared" si="259"/>
        <v>1</v>
      </c>
      <c r="AO664" s="1" t="b">
        <f t="shared" si="260"/>
        <v>1</v>
      </c>
      <c r="AP664" s="1" t="b">
        <f t="shared" si="261"/>
        <v>1</v>
      </c>
      <c r="AQ664" s="1" t="b">
        <f t="shared" si="262"/>
        <v>1</v>
      </c>
      <c r="AS664" s="316" t="s">
        <v>674</v>
      </c>
      <c r="AT664" s="106" t="s">
        <v>1823</v>
      </c>
      <c r="AU664" s="106" t="s">
        <v>56</v>
      </c>
      <c r="AV664" s="408" t="s">
        <v>10</v>
      </c>
      <c r="AW664" s="14" t="s">
        <v>2487</v>
      </c>
      <c r="AX664" s="422">
        <v>16015</v>
      </c>
      <c r="AY664" s="245">
        <v>10</v>
      </c>
      <c r="AZ664" s="245" t="s">
        <v>1857</v>
      </c>
      <c r="BA664" s="179" t="s">
        <v>2538</v>
      </c>
      <c r="BB664" s="179" t="s">
        <v>2525</v>
      </c>
    </row>
    <row r="665" spans="1:54" ht="15">
      <c r="A665" s="316" t="s">
        <v>1444</v>
      </c>
      <c r="B665" s="106" t="s">
        <v>741</v>
      </c>
      <c r="C665" s="106" t="s">
        <v>1445</v>
      </c>
      <c r="D665" s="408" t="s">
        <v>3</v>
      </c>
      <c r="E665" s="14" t="s">
        <v>2571</v>
      </c>
      <c r="F665" s="422">
        <v>25965</v>
      </c>
      <c r="G665" s="245">
        <v>10</v>
      </c>
      <c r="H665" s="245" t="e">
        <v>#DIV/0!</v>
      </c>
      <c r="I665" s="179"/>
      <c r="J665" s="179" t="s">
        <v>2476</v>
      </c>
      <c r="K665" s="158">
        <v>665</v>
      </c>
      <c r="L665" s="1" t="b">
        <f t="shared" si="243"/>
        <v>1</v>
      </c>
      <c r="M665" s="1" t="b">
        <f t="shared" si="244"/>
        <v>1</v>
      </c>
      <c r="N665" s="1" t="b">
        <f t="shared" si="245"/>
        <v>1</v>
      </c>
      <c r="O665" s="1" t="b">
        <f t="shared" si="246"/>
        <v>1</v>
      </c>
      <c r="P665" s="1" t="b">
        <f t="shared" si="247"/>
        <v>1</v>
      </c>
      <c r="Q665" s="1" t="b">
        <f t="shared" si="248"/>
        <v>1</v>
      </c>
      <c r="R665" s="1" t="b">
        <f t="shared" si="249"/>
        <v>1</v>
      </c>
      <c r="S665" s="1" t="e">
        <f t="shared" si="250"/>
        <v>#DIV/0!</v>
      </c>
      <c r="T665" s="1" t="b">
        <f t="shared" si="251"/>
        <v>1</v>
      </c>
      <c r="U665" s="1" t="b">
        <f t="shared" si="252"/>
        <v>1</v>
      </c>
      <c r="W665" s="316" t="s">
        <v>1444</v>
      </c>
      <c r="X665" s="106" t="s">
        <v>741</v>
      </c>
      <c r="Y665" s="106" t="s">
        <v>1445</v>
      </c>
      <c r="Z665" s="408" t="s">
        <v>3</v>
      </c>
      <c r="AA665" s="14" t="s">
        <v>2571</v>
      </c>
      <c r="AB665" s="422">
        <v>25965</v>
      </c>
      <c r="AC665" s="245">
        <v>10</v>
      </c>
      <c r="AD665" s="245" t="e">
        <v>#DIV/0!</v>
      </c>
      <c r="AE665" s="179"/>
      <c r="AF665" s="179" t="s">
        <v>2476</v>
      </c>
      <c r="AH665" s="159" t="b">
        <f t="shared" si="253"/>
        <v>1</v>
      </c>
      <c r="AI665" s="1" t="b">
        <f t="shared" si="254"/>
        <v>1</v>
      </c>
      <c r="AJ665" s="1" t="b">
        <f t="shared" si="255"/>
        <v>1</v>
      </c>
      <c r="AK665" s="1" t="b">
        <f t="shared" si="256"/>
        <v>1</v>
      </c>
      <c r="AL665" s="1" t="b">
        <f t="shared" si="257"/>
        <v>1</v>
      </c>
      <c r="AM665" s="1" t="b">
        <f t="shared" si="258"/>
        <v>1</v>
      </c>
      <c r="AN665" s="1" t="b">
        <f t="shared" si="259"/>
        <v>1</v>
      </c>
      <c r="AO665" s="1" t="e">
        <f t="shared" si="260"/>
        <v>#DIV/0!</v>
      </c>
      <c r="AP665" s="1" t="b">
        <f t="shared" si="261"/>
        <v>1</v>
      </c>
      <c r="AQ665" s="1" t="b">
        <f t="shared" si="262"/>
        <v>1</v>
      </c>
      <c r="AS665" s="316" t="s">
        <v>1444</v>
      </c>
      <c r="AT665" s="106" t="s">
        <v>741</v>
      </c>
      <c r="AU665" s="106" t="s">
        <v>1445</v>
      </c>
      <c r="AV665" s="408" t="s">
        <v>3</v>
      </c>
      <c r="AW665" s="14" t="s">
        <v>2571</v>
      </c>
      <c r="AX665" s="422">
        <v>25965</v>
      </c>
      <c r="AY665" s="245">
        <v>10</v>
      </c>
      <c r="AZ665" s="245" t="e">
        <v>#DIV/0!</v>
      </c>
      <c r="BA665" s="179"/>
      <c r="BB665" s="179" t="s">
        <v>2476</v>
      </c>
    </row>
    <row r="666" spans="1:54" ht="15">
      <c r="A666" s="316" t="s">
        <v>675</v>
      </c>
      <c r="B666" s="106" t="s">
        <v>676</v>
      </c>
      <c r="C666" s="106" t="s">
        <v>677</v>
      </c>
      <c r="D666" s="408" t="s">
        <v>3</v>
      </c>
      <c r="E666" s="14" t="s">
        <v>2565</v>
      </c>
      <c r="F666" s="422">
        <v>19279</v>
      </c>
      <c r="G666" s="245">
        <v>10</v>
      </c>
      <c r="H666" s="245" t="e">
        <v>#DIV/0!</v>
      </c>
      <c r="I666" s="179" t="s">
        <v>1840</v>
      </c>
      <c r="J666" s="179" t="s">
        <v>2476</v>
      </c>
      <c r="K666" s="158">
        <v>666</v>
      </c>
      <c r="L666" s="1" t="b">
        <f t="shared" si="243"/>
        <v>1</v>
      </c>
      <c r="M666" s="1" t="b">
        <f t="shared" si="244"/>
        <v>1</v>
      </c>
      <c r="N666" s="1" t="b">
        <f t="shared" si="245"/>
        <v>1</v>
      </c>
      <c r="O666" s="1" t="b">
        <f t="shared" si="246"/>
        <v>1</v>
      </c>
      <c r="P666" s="1" t="b">
        <f t="shared" si="247"/>
        <v>1</v>
      </c>
      <c r="Q666" s="1" t="b">
        <f t="shared" si="248"/>
        <v>1</v>
      </c>
      <c r="R666" s="1" t="b">
        <f t="shared" si="249"/>
        <v>1</v>
      </c>
      <c r="S666" s="1" t="e">
        <f t="shared" si="250"/>
        <v>#DIV/0!</v>
      </c>
      <c r="T666" s="1" t="b">
        <f t="shared" si="251"/>
        <v>1</v>
      </c>
      <c r="U666" s="1" t="b">
        <f t="shared" si="252"/>
        <v>1</v>
      </c>
      <c r="W666" s="316" t="s">
        <v>675</v>
      </c>
      <c r="X666" s="106" t="s">
        <v>676</v>
      </c>
      <c r="Y666" s="106" t="s">
        <v>677</v>
      </c>
      <c r="Z666" s="408" t="s">
        <v>3</v>
      </c>
      <c r="AA666" s="14" t="s">
        <v>2565</v>
      </c>
      <c r="AB666" s="422">
        <v>19279</v>
      </c>
      <c r="AC666" s="245">
        <v>10</v>
      </c>
      <c r="AD666" s="245" t="e">
        <v>#DIV/0!</v>
      </c>
      <c r="AE666" s="179" t="s">
        <v>1840</v>
      </c>
      <c r="AF666" s="179" t="s">
        <v>2476</v>
      </c>
      <c r="AH666" s="159" t="b">
        <f t="shared" si="253"/>
        <v>1</v>
      </c>
      <c r="AI666" s="1" t="b">
        <f t="shared" si="254"/>
        <v>1</v>
      </c>
      <c r="AJ666" s="1" t="b">
        <f t="shared" si="255"/>
        <v>1</v>
      </c>
      <c r="AK666" s="1" t="b">
        <f t="shared" si="256"/>
        <v>1</v>
      </c>
      <c r="AL666" s="1" t="b">
        <f t="shared" si="257"/>
        <v>1</v>
      </c>
      <c r="AM666" s="1" t="b">
        <f t="shared" si="258"/>
        <v>1</v>
      </c>
      <c r="AN666" s="1" t="b">
        <f t="shared" si="259"/>
        <v>1</v>
      </c>
      <c r="AO666" s="1" t="e">
        <f t="shared" si="260"/>
        <v>#DIV/0!</v>
      </c>
      <c r="AP666" s="1" t="b">
        <f t="shared" si="261"/>
        <v>1</v>
      </c>
      <c r="AQ666" s="1" t="b">
        <f t="shared" si="262"/>
        <v>1</v>
      </c>
      <c r="AS666" s="316" t="s">
        <v>675</v>
      </c>
      <c r="AT666" s="106" t="s">
        <v>676</v>
      </c>
      <c r="AU666" s="106" t="s">
        <v>677</v>
      </c>
      <c r="AV666" s="408" t="s">
        <v>3</v>
      </c>
      <c r="AW666" s="14" t="s">
        <v>2565</v>
      </c>
      <c r="AX666" s="422">
        <v>19279</v>
      </c>
      <c r="AY666" s="245">
        <v>10</v>
      </c>
      <c r="AZ666" s="245" t="e">
        <v>#DIV/0!</v>
      </c>
      <c r="BA666" s="179" t="s">
        <v>1840</v>
      </c>
      <c r="BB666" s="179" t="s">
        <v>2476</v>
      </c>
    </row>
    <row r="667" spans="1:54" ht="15.75">
      <c r="A667" s="316" t="s">
        <v>1446</v>
      </c>
      <c r="B667" s="106" t="s">
        <v>676</v>
      </c>
      <c r="C667" s="106" t="s">
        <v>1447</v>
      </c>
      <c r="D667" s="408" t="s">
        <v>10</v>
      </c>
      <c r="E667" s="344" t="s">
        <v>2565</v>
      </c>
      <c r="F667" s="422">
        <v>29962</v>
      </c>
      <c r="G667" s="245">
        <v>10</v>
      </c>
      <c r="H667" s="245" t="e">
        <v>#DIV/0!</v>
      </c>
      <c r="I667" s="179"/>
      <c r="J667" s="179" t="s">
        <v>2476</v>
      </c>
      <c r="K667" s="158">
        <v>667</v>
      </c>
      <c r="L667" s="1" t="b">
        <f t="shared" si="243"/>
        <v>1</v>
      </c>
      <c r="M667" s="1" t="b">
        <f t="shared" si="244"/>
        <v>1</v>
      </c>
      <c r="N667" s="1" t="b">
        <f t="shared" si="245"/>
        <v>1</v>
      </c>
      <c r="O667" s="1" t="b">
        <f t="shared" si="246"/>
        <v>1</v>
      </c>
      <c r="P667" s="1" t="b">
        <f t="shared" si="247"/>
        <v>1</v>
      </c>
      <c r="Q667" s="1" t="b">
        <f t="shared" si="248"/>
        <v>1</v>
      </c>
      <c r="R667" s="1" t="b">
        <f t="shared" si="249"/>
        <v>1</v>
      </c>
      <c r="S667" s="1" t="e">
        <f t="shared" si="250"/>
        <v>#DIV/0!</v>
      </c>
      <c r="T667" s="1" t="b">
        <f t="shared" si="251"/>
        <v>1</v>
      </c>
      <c r="U667" s="1" t="b">
        <f t="shared" si="252"/>
        <v>1</v>
      </c>
      <c r="W667" s="316" t="s">
        <v>1446</v>
      </c>
      <c r="X667" s="106" t="s">
        <v>676</v>
      </c>
      <c r="Y667" s="106" t="s">
        <v>1447</v>
      </c>
      <c r="Z667" s="408" t="s">
        <v>10</v>
      </c>
      <c r="AA667" s="344" t="s">
        <v>2565</v>
      </c>
      <c r="AB667" s="422">
        <v>29962</v>
      </c>
      <c r="AC667" s="245">
        <v>10</v>
      </c>
      <c r="AD667" s="245" t="e">
        <v>#DIV/0!</v>
      </c>
      <c r="AE667" s="179"/>
      <c r="AF667" s="179" t="s">
        <v>2476</v>
      </c>
      <c r="AH667" s="159" t="b">
        <f t="shared" si="253"/>
        <v>1</v>
      </c>
      <c r="AI667" s="1" t="b">
        <f t="shared" si="254"/>
        <v>1</v>
      </c>
      <c r="AJ667" s="1" t="b">
        <f t="shared" si="255"/>
        <v>1</v>
      </c>
      <c r="AK667" s="1" t="b">
        <f t="shared" si="256"/>
        <v>1</v>
      </c>
      <c r="AL667" s="1" t="b">
        <f t="shared" si="257"/>
        <v>1</v>
      </c>
      <c r="AM667" s="1" t="b">
        <f t="shared" si="258"/>
        <v>1</v>
      </c>
      <c r="AN667" s="1" t="b">
        <f t="shared" si="259"/>
        <v>1</v>
      </c>
      <c r="AO667" s="1" t="e">
        <f t="shared" si="260"/>
        <v>#DIV/0!</v>
      </c>
      <c r="AP667" s="1" t="b">
        <f t="shared" si="261"/>
        <v>1</v>
      </c>
      <c r="AQ667" s="1" t="b">
        <f t="shared" si="262"/>
        <v>1</v>
      </c>
      <c r="AS667" s="316" t="s">
        <v>1446</v>
      </c>
      <c r="AT667" s="106" t="s">
        <v>676</v>
      </c>
      <c r="AU667" s="106" t="s">
        <v>1447</v>
      </c>
      <c r="AV667" s="408" t="s">
        <v>10</v>
      </c>
      <c r="AW667" s="344" t="s">
        <v>2565</v>
      </c>
      <c r="AX667" s="422">
        <v>29962</v>
      </c>
      <c r="AY667" s="245">
        <v>10</v>
      </c>
      <c r="AZ667" s="245" t="e">
        <v>#DIV/0!</v>
      </c>
      <c r="BA667" s="179"/>
      <c r="BB667" s="179" t="s">
        <v>2476</v>
      </c>
    </row>
    <row r="668" spans="1:54" ht="15.75">
      <c r="A668" s="316" t="s">
        <v>839</v>
      </c>
      <c r="B668" s="182" t="s">
        <v>840</v>
      </c>
      <c r="C668" s="182" t="s">
        <v>841</v>
      </c>
      <c r="D668" s="408" t="s">
        <v>3</v>
      </c>
      <c r="E668" s="344" t="s">
        <v>2490</v>
      </c>
      <c r="F668" s="422">
        <v>14971</v>
      </c>
      <c r="G668" s="245">
        <v>10</v>
      </c>
      <c r="H668" s="245" t="s">
        <v>1858</v>
      </c>
      <c r="I668" s="179" t="s">
        <v>2538</v>
      </c>
      <c r="J668" s="179" t="s">
        <v>2577</v>
      </c>
      <c r="K668" s="158">
        <v>668</v>
      </c>
      <c r="L668" s="1" t="b">
        <f t="shared" si="243"/>
        <v>1</v>
      </c>
      <c r="M668" s="1" t="b">
        <f t="shared" si="244"/>
        <v>1</v>
      </c>
      <c r="N668" s="1" t="b">
        <f t="shared" si="245"/>
        <v>1</v>
      </c>
      <c r="O668" s="1" t="b">
        <f t="shared" si="246"/>
        <v>1</v>
      </c>
      <c r="P668" s="1" t="b">
        <f t="shared" si="247"/>
        <v>1</v>
      </c>
      <c r="Q668" s="1" t="b">
        <f t="shared" si="248"/>
        <v>1</v>
      </c>
      <c r="R668" s="1" t="b">
        <f t="shared" si="249"/>
        <v>1</v>
      </c>
      <c r="S668" s="1" t="b">
        <f t="shared" si="250"/>
        <v>1</v>
      </c>
      <c r="T668" s="1" t="b">
        <f t="shared" si="251"/>
        <v>1</v>
      </c>
      <c r="U668" s="1" t="b">
        <f t="shared" si="252"/>
        <v>1</v>
      </c>
      <c r="W668" s="316" t="s">
        <v>839</v>
      </c>
      <c r="X668" s="182" t="s">
        <v>840</v>
      </c>
      <c r="Y668" s="182" t="s">
        <v>841</v>
      </c>
      <c r="Z668" s="408" t="s">
        <v>3</v>
      </c>
      <c r="AA668" s="344" t="s">
        <v>2490</v>
      </c>
      <c r="AB668" s="422">
        <v>14971</v>
      </c>
      <c r="AC668" s="245">
        <v>10</v>
      </c>
      <c r="AD668" s="245" t="s">
        <v>1858</v>
      </c>
      <c r="AE668" s="179" t="s">
        <v>2538</v>
      </c>
      <c r="AF668" s="179" t="s">
        <v>2577</v>
      </c>
      <c r="AH668" s="159" t="b">
        <f t="shared" si="253"/>
        <v>1</v>
      </c>
      <c r="AI668" s="1" t="b">
        <f t="shared" si="254"/>
        <v>1</v>
      </c>
      <c r="AJ668" s="1" t="b">
        <f t="shared" si="255"/>
        <v>1</v>
      </c>
      <c r="AK668" s="1" t="b">
        <f t="shared" si="256"/>
        <v>1</v>
      </c>
      <c r="AL668" s="1" t="b">
        <f t="shared" si="257"/>
        <v>1</v>
      </c>
      <c r="AM668" s="1" t="b">
        <f t="shared" si="258"/>
        <v>1</v>
      </c>
      <c r="AN668" s="1" t="b">
        <f t="shared" si="259"/>
        <v>1</v>
      </c>
      <c r="AO668" s="1" t="b">
        <f t="shared" si="260"/>
        <v>1</v>
      </c>
      <c r="AP668" s="1" t="b">
        <f t="shared" si="261"/>
        <v>1</v>
      </c>
      <c r="AQ668" s="1" t="b">
        <f t="shared" si="262"/>
        <v>1</v>
      </c>
      <c r="AS668" s="316" t="s">
        <v>839</v>
      </c>
      <c r="AT668" s="182" t="s">
        <v>840</v>
      </c>
      <c r="AU668" s="182" t="s">
        <v>841</v>
      </c>
      <c r="AV668" s="408" t="s">
        <v>3</v>
      </c>
      <c r="AW668" s="344" t="s">
        <v>2490</v>
      </c>
      <c r="AX668" s="422">
        <v>14971</v>
      </c>
      <c r="AY668" s="245">
        <v>10</v>
      </c>
      <c r="AZ668" s="245" t="s">
        <v>1858</v>
      </c>
      <c r="BA668" s="179" t="s">
        <v>2538</v>
      </c>
      <c r="BB668" s="179" t="s">
        <v>2577</v>
      </c>
    </row>
    <row r="669" spans="1:54" ht="15">
      <c r="A669" s="316" t="s">
        <v>842</v>
      </c>
      <c r="B669" s="106" t="s">
        <v>840</v>
      </c>
      <c r="C669" s="106" t="s">
        <v>843</v>
      </c>
      <c r="D669" s="408" t="s">
        <v>10</v>
      </c>
      <c r="E669" s="14" t="s">
        <v>2490</v>
      </c>
      <c r="F669" s="422">
        <v>15234</v>
      </c>
      <c r="G669" s="245">
        <v>10</v>
      </c>
      <c r="H669" s="245" t="s">
        <v>1859</v>
      </c>
      <c r="I669" s="179" t="s">
        <v>2538</v>
      </c>
      <c r="J669" s="179" t="s">
        <v>2577</v>
      </c>
      <c r="K669" s="158">
        <v>669</v>
      </c>
      <c r="L669" s="1" t="b">
        <f t="shared" si="243"/>
        <v>1</v>
      </c>
      <c r="M669" s="1" t="b">
        <f t="shared" si="244"/>
        <v>1</v>
      </c>
      <c r="N669" s="1" t="b">
        <f t="shared" si="245"/>
        <v>1</v>
      </c>
      <c r="O669" s="1" t="b">
        <f t="shared" si="246"/>
        <v>1</v>
      </c>
      <c r="P669" s="1" t="b">
        <f t="shared" si="247"/>
        <v>1</v>
      </c>
      <c r="Q669" s="1" t="b">
        <f t="shared" si="248"/>
        <v>1</v>
      </c>
      <c r="R669" s="1" t="b">
        <f t="shared" si="249"/>
        <v>1</v>
      </c>
      <c r="S669" s="1" t="b">
        <f t="shared" si="250"/>
        <v>1</v>
      </c>
      <c r="T669" s="1" t="b">
        <f t="shared" si="251"/>
        <v>1</v>
      </c>
      <c r="U669" s="1" t="b">
        <f t="shared" si="252"/>
        <v>1</v>
      </c>
      <c r="W669" s="316" t="s">
        <v>842</v>
      </c>
      <c r="X669" s="106" t="s">
        <v>840</v>
      </c>
      <c r="Y669" s="106" t="s">
        <v>843</v>
      </c>
      <c r="Z669" s="408" t="s">
        <v>10</v>
      </c>
      <c r="AA669" s="14" t="s">
        <v>2490</v>
      </c>
      <c r="AB669" s="422">
        <v>15234</v>
      </c>
      <c r="AC669" s="245">
        <v>10</v>
      </c>
      <c r="AD669" s="245" t="s">
        <v>1859</v>
      </c>
      <c r="AE669" s="179" t="s">
        <v>2538</v>
      </c>
      <c r="AF669" s="179" t="s">
        <v>2577</v>
      </c>
      <c r="AH669" s="159" t="b">
        <f t="shared" si="253"/>
        <v>1</v>
      </c>
      <c r="AI669" s="1" t="b">
        <f t="shared" si="254"/>
        <v>1</v>
      </c>
      <c r="AJ669" s="1" t="b">
        <f t="shared" si="255"/>
        <v>1</v>
      </c>
      <c r="AK669" s="1" t="b">
        <f t="shared" si="256"/>
        <v>1</v>
      </c>
      <c r="AL669" s="1" t="b">
        <f t="shared" si="257"/>
        <v>1</v>
      </c>
      <c r="AM669" s="1" t="b">
        <f t="shared" si="258"/>
        <v>1</v>
      </c>
      <c r="AN669" s="1" t="b">
        <f t="shared" si="259"/>
        <v>1</v>
      </c>
      <c r="AO669" s="1" t="b">
        <f t="shared" si="260"/>
        <v>1</v>
      </c>
      <c r="AP669" s="1" t="b">
        <f t="shared" si="261"/>
        <v>1</v>
      </c>
      <c r="AQ669" s="1" t="b">
        <f t="shared" si="262"/>
        <v>1</v>
      </c>
      <c r="AS669" s="316" t="s">
        <v>842</v>
      </c>
      <c r="AT669" s="106" t="s">
        <v>840</v>
      </c>
      <c r="AU669" s="106" t="s">
        <v>843</v>
      </c>
      <c r="AV669" s="408" t="s">
        <v>10</v>
      </c>
      <c r="AW669" s="14" t="s">
        <v>2490</v>
      </c>
      <c r="AX669" s="422">
        <v>15234</v>
      </c>
      <c r="AY669" s="245">
        <v>10</v>
      </c>
      <c r="AZ669" s="245" t="s">
        <v>1859</v>
      </c>
      <c r="BA669" s="179" t="s">
        <v>2538</v>
      </c>
      <c r="BB669" s="179" t="s">
        <v>2577</v>
      </c>
    </row>
    <row r="670" spans="1:54" ht="15">
      <c r="A670" s="373" t="s">
        <v>2358</v>
      </c>
      <c r="B670" s="179" t="s">
        <v>2359</v>
      </c>
      <c r="C670" s="179" t="s">
        <v>156</v>
      </c>
      <c r="D670" s="409" t="s">
        <v>3</v>
      </c>
      <c r="E670" s="351" t="s">
        <v>2498</v>
      </c>
      <c r="F670" s="422">
        <v>13745</v>
      </c>
      <c r="G670" s="245">
        <v>10</v>
      </c>
      <c r="H670" s="245" t="s">
        <v>1859</v>
      </c>
      <c r="I670" s="179" t="s">
        <v>2331</v>
      </c>
      <c r="J670" s="179" t="s">
        <v>2577</v>
      </c>
      <c r="K670" s="158">
        <v>670</v>
      </c>
      <c r="L670" s="1" t="b">
        <f t="shared" si="243"/>
        <v>1</v>
      </c>
      <c r="M670" s="1" t="b">
        <f t="shared" si="244"/>
        <v>1</v>
      </c>
      <c r="N670" s="1" t="b">
        <f t="shared" si="245"/>
        <v>1</v>
      </c>
      <c r="O670" s="1" t="b">
        <f t="shared" si="246"/>
        <v>1</v>
      </c>
      <c r="P670" s="1" t="b">
        <f t="shared" si="247"/>
        <v>1</v>
      </c>
      <c r="Q670" s="1" t="b">
        <f t="shared" si="248"/>
        <v>1</v>
      </c>
      <c r="R670" s="1" t="b">
        <f t="shared" si="249"/>
        <v>1</v>
      </c>
      <c r="S670" s="1" t="b">
        <f t="shared" si="250"/>
        <v>1</v>
      </c>
      <c r="T670" s="1" t="b">
        <f t="shared" si="251"/>
        <v>1</v>
      </c>
      <c r="U670" s="1" t="b">
        <f t="shared" si="252"/>
        <v>1</v>
      </c>
      <c r="W670" s="373" t="s">
        <v>2358</v>
      </c>
      <c r="X670" s="179" t="s">
        <v>2359</v>
      </c>
      <c r="Y670" s="179" t="s">
        <v>156</v>
      </c>
      <c r="Z670" s="409" t="s">
        <v>3</v>
      </c>
      <c r="AA670" s="351" t="s">
        <v>2498</v>
      </c>
      <c r="AB670" s="422">
        <v>13745</v>
      </c>
      <c r="AC670" s="245">
        <v>10</v>
      </c>
      <c r="AD670" s="245" t="s">
        <v>1859</v>
      </c>
      <c r="AE670" s="179" t="s">
        <v>2331</v>
      </c>
      <c r="AF670" s="179" t="s">
        <v>2577</v>
      </c>
      <c r="AH670" s="159" t="b">
        <f t="shared" si="253"/>
        <v>1</v>
      </c>
      <c r="AI670" s="1" t="b">
        <f t="shared" si="254"/>
        <v>1</v>
      </c>
      <c r="AJ670" s="1" t="b">
        <f t="shared" si="255"/>
        <v>1</v>
      </c>
      <c r="AK670" s="1" t="b">
        <f t="shared" si="256"/>
        <v>1</v>
      </c>
      <c r="AL670" s="1" t="b">
        <f t="shared" si="257"/>
        <v>1</v>
      </c>
      <c r="AM670" s="1" t="b">
        <f t="shared" si="258"/>
        <v>1</v>
      </c>
      <c r="AN670" s="1" t="b">
        <f t="shared" si="259"/>
        <v>1</v>
      </c>
      <c r="AO670" s="1" t="b">
        <f t="shared" si="260"/>
        <v>1</v>
      </c>
      <c r="AP670" s="1" t="b">
        <f t="shared" si="261"/>
        <v>1</v>
      </c>
      <c r="AQ670" s="1" t="b">
        <f t="shared" si="262"/>
        <v>1</v>
      </c>
      <c r="AS670" s="373" t="s">
        <v>2358</v>
      </c>
      <c r="AT670" s="179" t="s">
        <v>2359</v>
      </c>
      <c r="AU670" s="179" t="s">
        <v>156</v>
      </c>
      <c r="AV670" s="409" t="s">
        <v>3</v>
      </c>
      <c r="AW670" s="351" t="s">
        <v>2498</v>
      </c>
      <c r="AX670" s="422">
        <v>13745</v>
      </c>
      <c r="AY670" s="245">
        <v>10</v>
      </c>
      <c r="AZ670" s="245" t="s">
        <v>1859</v>
      </c>
      <c r="BA670" s="179" t="s">
        <v>2331</v>
      </c>
      <c r="BB670" s="179" t="s">
        <v>2577</v>
      </c>
    </row>
    <row r="671" spans="1:54" ht="15">
      <c r="A671" s="316" t="s">
        <v>288</v>
      </c>
      <c r="B671" s="106" t="s">
        <v>289</v>
      </c>
      <c r="C671" s="106" t="s">
        <v>221</v>
      </c>
      <c r="D671" s="408" t="s">
        <v>3</v>
      </c>
      <c r="E671" s="14" t="s">
        <v>2510</v>
      </c>
      <c r="F671" s="422">
        <v>15328</v>
      </c>
      <c r="G671" s="245">
        <v>10</v>
      </c>
      <c r="H671" s="245" t="e">
        <v>#DIV/0!</v>
      </c>
      <c r="I671" s="179" t="s">
        <v>11</v>
      </c>
      <c r="J671" s="179" t="s">
        <v>2577</v>
      </c>
      <c r="K671" s="158">
        <v>671</v>
      </c>
      <c r="L671" s="1" t="b">
        <f t="shared" si="243"/>
        <v>1</v>
      </c>
      <c r="M671" s="1" t="b">
        <f t="shared" si="244"/>
        <v>1</v>
      </c>
      <c r="N671" s="1" t="b">
        <f t="shared" si="245"/>
        <v>1</v>
      </c>
      <c r="O671" s="1" t="b">
        <f t="shared" si="246"/>
        <v>1</v>
      </c>
      <c r="P671" s="1" t="b">
        <f t="shared" si="247"/>
        <v>1</v>
      </c>
      <c r="Q671" s="1" t="b">
        <f t="shared" si="248"/>
        <v>1</v>
      </c>
      <c r="R671" s="1" t="b">
        <f t="shared" si="249"/>
        <v>1</v>
      </c>
      <c r="S671" s="1" t="e">
        <f t="shared" si="250"/>
        <v>#DIV/0!</v>
      </c>
      <c r="T671" s="1" t="b">
        <f t="shared" si="251"/>
        <v>1</v>
      </c>
      <c r="U671" s="1" t="b">
        <f t="shared" si="252"/>
        <v>1</v>
      </c>
      <c r="W671" s="316" t="s">
        <v>288</v>
      </c>
      <c r="X671" s="106" t="s">
        <v>289</v>
      </c>
      <c r="Y671" s="106" t="s">
        <v>221</v>
      </c>
      <c r="Z671" s="408" t="s">
        <v>3</v>
      </c>
      <c r="AA671" s="14" t="s">
        <v>2510</v>
      </c>
      <c r="AB671" s="422">
        <v>15328</v>
      </c>
      <c r="AC671" s="245">
        <v>10</v>
      </c>
      <c r="AD671" s="245" t="e">
        <v>#DIV/0!</v>
      </c>
      <c r="AE671" s="179" t="s">
        <v>11</v>
      </c>
      <c r="AF671" s="179" t="s">
        <v>2577</v>
      </c>
      <c r="AH671" s="159" t="b">
        <f t="shared" si="253"/>
        <v>1</v>
      </c>
      <c r="AI671" s="1" t="b">
        <f t="shared" si="254"/>
        <v>1</v>
      </c>
      <c r="AJ671" s="1" t="b">
        <f t="shared" si="255"/>
        <v>1</v>
      </c>
      <c r="AK671" s="1" t="b">
        <f t="shared" si="256"/>
        <v>1</v>
      </c>
      <c r="AL671" s="1" t="b">
        <f t="shared" si="257"/>
        <v>1</v>
      </c>
      <c r="AM671" s="1" t="b">
        <f t="shared" si="258"/>
        <v>1</v>
      </c>
      <c r="AN671" s="1" t="b">
        <f t="shared" si="259"/>
        <v>1</v>
      </c>
      <c r="AO671" s="1" t="e">
        <f t="shared" si="260"/>
        <v>#DIV/0!</v>
      </c>
      <c r="AP671" s="1" t="b">
        <f t="shared" si="261"/>
        <v>1</v>
      </c>
      <c r="AQ671" s="1" t="b">
        <f t="shared" si="262"/>
        <v>1</v>
      </c>
      <c r="AS671" s="316" t="s">
        <v>288</v>
      </c>
      <c r="AT671" s="106" t="s">
        <v>289</v>
      </c>
      <c r="AU671" s="106" t="s">
        <v>221</v>
      </c>
      <c r="AV671" s="408" t="s">
        <v>3</v>
      </c>
      <c r="AW671" s="14" t="s">
        <v>2510</v>
      </c>
      <c r="AX671" s="422">
        <v>15328</v>
      </c>
      <c r="AY671" s="245">
        <v>10</v>
      </c>
      <c r="AZ671" s="245" t="e">
        <v>#DIV/0!</v>
      </c>
      <c r="BA671" s="179" t="s">
        <v>11</v>
      </c>
      <c r="BB671" s="179" t="s">
        <v>2577</v>
      </c>
    </row>
    <row r="672" spans="1:54" ht="15.75">
      <c r="A672" s="316" t="s">
        <v>292</v>
      </c>
      <c r="B672" s="106" t="s">
        <v>293</v>
      </c>
      <c r="C672" s="106" t="s">
        <v>294</v>
      </c>
      <c r="D672" s="408" t="s">
        <v>3</v>
      </c>
      <c r="E672" s="344" t="s">
        <v>2510</v>
      </c>
      <c r="F672" s="422">
        <v>12455</v>
      </c>
      <c r="G672" s="245">
        <v>10</v>
      </c>
      <c r="H672" s="245" t="e">
        <v>#DIV/0!</v>
      </c>
      <c r="I672" s="179" t="s">
        <v>1758</v>
      </c>
      <c r="J672" s="179" t="s">
        <v>2577</v>
      </c>
      <c r="K672" s="158">
        <v>672</v>
      </c>
      <c r="L672" s="1" t="b">
        <f t="shared" si="243"/>
        <v>1</v>
      </c>
      <c r="M672" s="1" t="b">
        <f t="shared" si="244"/>
        <v>1</v>
      </c>
      <c r="N672" s="1" t="b">
        <f t="shared" si="245"/>
        <v>1</v>
      </c>
      <c r="O672" s="1" t="b">
        <f t="shared" si="246"/>
        <v>1</v>
      </c>
      <c r="P672" s="1" t="b">
        <f t="shared" si="247"/>
        <v>1</v>
      </c>
      <c r="Q672" s="1" t="b">
        <f t="shared" si="248"/>
        <v>1</v>
      </c>
      <c r="R672" s="1" t="b">
        <f t="shared" si="249"/>
        <v>1</v>
      </c>
      <c r="S672" s="1" t="e">
        <f t="shared" si="250"/>
        <v>#DIV/0!</v>
      </c>
      <c r="T672" s="1" t="b">
        <f t="shared" si="251"/>
        <v>1</v>
      </c>
      <c r="U672" s="1" t="b">
        <f t="shared" si="252"/>
        <v>1</v>
      </c>
      <c r="W672" s="316" t="s">
        <v>292</v>
      </c>
      <c r="X672" s="106" t="s">
        <v>293</v>
      </c>
      <c r="Y672" s="106" t="s">
        <v>294</v>
      </c>
      <c r="Z672" s="408" t="s">
        <v>3</v>
      </c>
      <c r="AA672" s="344" t="s">
        <v>2510</v>
      </c>
      <c r="AB672" s="422">
        <v>12455</v>
      </c>
      <c r="AC672" s="245">
        <v>10</v>
      </c>
      <c r="AD672" s="245" t="e">
        <v>#DIV/0!</v>
      </c>
      <c r="AE672" s="179" t="s">
        <v>1758</v>
      </c>
      <c r="AF672" s="179" t="s">
        <v>2577</v>
      </c>
      <c r="AH672" s="159" t="b">
        <f t="shared" si="253"/>
        <v>1</v>
      </c>
      <c r="AI672" s="1" t="b">
        <f t="shared" si="254"/>
        <v>1</v>
      </c>
      <c r="AJ672" s="1" t="b">
        <f t="shared" si="255"/>
        <v>1</v>
      </c>
      <c r="AK672" s="1" t="b">
        <f t="shared" si="256"/>
        <v>1</v>
      </c>
      <c r="AL672" s="1" t="b">
        <f t="shared" si="257"/>
        <v>1</v>
      </c>
      <c r="AM672" s="1" t="b">
        <f t="shared" si="258"/>
        <v>1</v>
      </c>
      <c r="AN672" s="1" t="b">
        <f t="shared" si="259"/>
        <v>1</v>
      </c>
      <c r="AO672" s="1" t="e">
        <f t="shared" si="260"/>
        <v>#DIV/0!</v>
      </c>
      <c r="AP672" s="1" t="b">
        <f t="shared" si="261"/>
        <v>1</v>
      </c>
      <c r="AQ672" s="1" t="b">
        <f t="shared" si="262"/>
        <v>1</v>
      </c>
      <c r="AS672" s="316" t="s">
        <v>292</v>
      </c>
      <c r="AT672" s="106" t="s">
        <v>293</v>
      </c>
      <c r="AU672" s="106" t="s">
        <v>294</v>
      </c>
      <c r="AV672" s="408" t="s">
        <v>3</v>
      </c>
      <c r="AW672" s="344" t="s">
        <v>2510</v>
      </c>
      <c r="AX672" s="422">
        <v>12455</v>
      </c>
      <c r="AY672" s="245">
        <v>10</v>
      </c>
      <c r="AZ672" s="245" t="e">
        <v>#DIV/0!</v>
      </c>
      <c r="BA672" s="179" t="s">
        <v>1758</v>
      </c>
      <c r="BB672" s="179" t="s">
        <v>2577</v>
      </c>
    </row>
    <row r="673" spans="1:54" ht="15.75">
      <c r="A673" s="449" t="s">
        <v>298</v>
      </c>
      <c r="B673" s="182" t="s">
        <v>299</v>
      </c>
      <c r="C673" s="182" t="s">
        <v>300</v>
      </c>
      <c r="D673" s="408" t="s">
        <v>10</v>
      </c>
      <c r="E673" s="344" t="s">
        <v>2510</v>
      </c>
      <c r="F673" s="422">
        <v>12712</v>
      </c>
      <c r="G673" s="245">
        <v>10</v>
      </c>
      <c r="H673" s="245" t="e">
        <v>#DIV/0!</v>
      </c>
      <c r="I673" s="179" t="s">
        <v>1758</v>
      </c>
      <c r="J673" s="179" t="s">
        <v>2577</v>
      </c>
      <c r="K673" s="158">
        <v>673</v>
      </c>
      <c r="L673" s="1" t="b">
        <f t="shared" si="243"/>
        <v>1</v>
      </c>
      <c r="M673" s="1" t="b">
        <f t="shared" si="244"/>
        <v>1</v>
      </c>
      <c r="N673" s="1" t="b">
        <f t="shared" si="245"/>
        <v>1</v>
      </c>
      <c r="O673" s="1" t="b">
        <f t="shared" si="246"/>
        <v>1</v>
      </c>
      <c r="P673" s="1" t="b">
        <f t="shared" si="247"/>
        <v>1</v>
      </c>
      <c r="Q673" s="1" t="b">
        <f t="shared" si="248"/>
        <v>1</v>
      </c>
      <c r="R673" s="1" t="b">
        <f t="shared" si="249"/>
        <v>1</v>
      </c>
      <c r="S673" s="1" t="e">
        <f t="shared" si="250"/>
        <v>#DIV/0!</v>
      </c>
      <c r="T673" s="1" t="b">
        <f t="shared" si="251"/>
        <v>1</v>
      </c>
      <c r="U673" s="1" t="b">
        <f t="shared" si="252"/>
        <v>1</v>
      </c>
      <c r="W673" s="449" t="s">
        <v>298</v>
      </c>
      <c r="X673" s="182" t="s">
        <v>299</v>
      </c>
      <c r="Y673" s="182" t="s">
        <v>300</v>
      </c>
      <c r="Z673" s="408" t="s">
        <v>10</v>
      </c>
      <c r="AA673" s="344" t="s">
        <v>2510</v>
      </c>
      <c r="AB673" s="422">
        <v>12712</v>
      </c>
      <c r="AC673" s="245">
        <v>10</v>
      </c>
      <c r="AD673" s="245" t="e">
        <v>#DIV/0!</v>
      </c>
      <c r="AE673" s="179" t="s">
        <v>1758</v>
      </c>
      <c r="AF673" s="179" t="s">
        <v>2577</v>
      </c>
      <c r="AH673" s="159" t="b">
        <f t="shared" si="253"/>
        <v>1</v>
      </c>
      <c r="AI673" s="1" t="b">
        <f t="shared" si="254"/>
        <v>1</v>
      </c>
      <c r="AJ673" s="1" t="b">
        <f t="shared" si="255"/>
        <v>1</v>
      </c>
      <c r="AK673" s="1" t="b">
        <f t="shared" si="256"/>
        <v>1</v>
      </c>
      <c r="AL673" s="1" t="b">
        <f t="shared" si="257"/>
        <v>1</v>
      </c>
      <c r="AM673" s="1" t="b">
        <f t="shared" si="258"/>
        <v>1</v>
      </c>
      <c r="AN673" s="1" t="b">
        <f t="shared" si="259"/>
        <v>1</v>
      </c>
      <c r="AO673" s="1" t="e">
        <f t="shared" si="260"/>
        <v>#DIV/0!</v>
      </c>
      <c r="AP673" s="1" t="b">
        <f t="shared" si="261"/>
        <v>1</v>
      </c>
      <c r="AQ673" s="1" t="b">
        <f t="shared" si="262"/>
        <v>1</v>
      </c>
      <c r="AS673" s="449" t="s">
        <v>298</v>
      </c>
      <c r="AT673" s="182" t="s">
        <v>299</v>
      </c>
      <c r="AU673" s="182" t="s">
        <v>300</v>
      </c>
      <c r="AV673" s="408" t="s">
        <v>10</v>
      </c>
      <c r="AW673" s="344" t="s">
        <v>2510</v>
      </c>
      <c r="AX673" s="422">
        <v>12712</v>
      </c>
      <c r="AY673" s="245">
        <v>10</v>
      </c>
      <c r="AZ673" s="245" t="e">
        <v>#DIV/0!</v>
      </c>
      <c r="BA673" s="179" t="s">
        <v>1758</v>
      </c>
      <c r="BB673" s="179" t="s">
        <v>2577</v>
      </c>
    </row>
    <row r="674" spans="1:54" ht="15.75">
      <c r="A674" s="316" t="s">
        <v>1448</v>
      </c>
      <c r="B674" s="106" t="s">
        <v>1081</v>
      </c>
      <c r="C674" s="106" t="s">
        <v>1077</v>
      </c>
      <c r="D674" s="408" t="s">
        <v>10</v>
      </c>
      <c r="E674" s="344" t="s">
        <v>2510</v>
      </c>
      <c r="F674" s="422">
        <v>11767</v>
      </c>
      <c r="G674" s="245">
        <v>10</v>
      </c>
      <c r="H674" s="245" t="e">
        <v>#DIV/0!</v>
      </c>
      <c r="I674" s="179"/>
      <c r="J674" s="179" t="s">
        <v>2577</v>
      </c>
      <c r="K674" s="158">
        <v>674</v>
      </c>
      <c r="L674" s="1" t="b">
        <f t="shared" si="243"/>
        <v>1</v>
      </c>
      <c r="M674" s="1" t="b">
        <f t="shared" si="244"/>
        <v>1</v>
      </c>
      <c r="N674" s="1" t="b">
        <f t="shared" si="245"/>
        <v>1</v>
      </c>
      <c r="O674" s="1" t="b">
        <f t="shared" si="246"/>
        <v>1</v>
      </c>
      <c r="P674" s="1" t="b">
        <f t="shared" si="247"/>
        <v>1</v>
      </c>
      <c r="Q674" s="1" t="b">
        <f t="shared" si="248"/>
        <v>1</v>
      </c>
      <c r="R674" s="1" t="b">
        <f t="shared" si="249"/>
        <v>1</v>
      </c>
      <c r="S674" s="1" t="e">
        <f t="shared" si="250"/>
        <v>#DIV/0!</v>
      </c>
      <c r="T674" s="1" t="b">
        <f t="shared" si="251"/>
        <v>1</v>
      </c>
      <c r="U674" s="1" t="b">
        <f t="shared" si="252"/>
        <v>1</v>
      </c>
      <c r="W674" s="316" t="s">
        <v>1448</v>
      </c>
      <c r="X674" s="106" t="s">
        <v>1081</v>
      </c>
      <c r="Y674" s="106" t="s">
        <v>1077</v>
      </c>
      <c r="Z674" s="408" t="s">
        <v>10</v>
      </c>
      <c r="AA674" s="344" t="s">
        <v>2510</v>
      </c>
      <c r="AB674" s="422">
        <v>11767</v>
      </c>
      <c r="AC674" s="245">
        <v>10</v>
      </c>
      <c r="AD674" s="245" t="e">
        <v>#DIV/0!</v>
      </c>
      <c r="AE674" s="179"/>
      <c r="AF674" s="179" t="s">
        <v>2577</v>
      </c>
      <c r="AH674" s="159" t="b">
        <f t="shared" si="253"/>
        <v>1</v>
      </c>
      <c r="AI674" s="1" t="b">
        <f t="shared" si="254"/>
        <v>1</v>
      </c>
      <c r="AJ674" s="1" t="b">
        <f t="shared" si="255"/>
        <v>1</v>
      </c>
      <c r="AK674" s="1" t="b">
        <f t="shared" si="256"/>
        <v>1</v>
      </c>
      <c r="AL674" s="1" t="b">
        <f t="shared" si="257"/>
        <v>1</v>
      </c>
      <c r="AM674" s="1" t="b">
        <f t="shared" si="258"/>
        <v>1</v>
      </c>
      <c r="AN674" s="1" t="b">
        <f t="shared" si="259"/>
        <v>1</v>
      </c>
      <c r="AO674" s="1" t="e">
        <f t="shared" si="260"/>
        <v>#DIV/0!</v>
      </c>
      <c r="AP674" s="1" t="b">
        <f t="shared" si="261"/>
        <v>1</v>
      </c>
      <c r="AQ674" s="1" t="b">
        <f t="shared" si="262"/>
        <v>1</v>
      </c>
      <c r="AS674" s="316" t="s">
        <v>1448</v>
      </c>
      <c r="AT674" s="106" t="s">
        <v>1081</v>
      </c>
      <c r="AU674" s="106" t="s">
        <v>1077</v>
      </c>
      <c r="AV674" s="408" t="s">
        <v>10</v>
      </c>
      <c r="AW674" s="344" t="s">
        <v>2510</v>
      </c>
      <c r="AX674" s="422">
        <v>11767</v>
      </c>
      <c r="AY674" s="245">
        <v>10</v>
      </c>
      <c r="AZ674" s="245" t="e">
        <v>#DIV/0!</v>
      </c>
      <c r="BA674" s="179"/>
      <c r="BB674" s="179" t="s">
        <v>2577</v>
      </c>
    </row>
    <row r="675" spans="1:54" ht="15">
      <c r="A675" s="316" t="s">
        <v>301</v>
      </c>
      <c r="B675" s="106" t="s">
        <v>280</v>
      </c>
      <c r="C675" s="106" t="s">
        <v>302</v>
      </c>
      <c r="D675" s="408" t="s">
        <v>10</v>
      </c>
      <c r="E675" s="14" t="s">
        <v>2510</v>
      </c>
      <c r="F675" s="422">
        <v>14942</v>
      </c>
      <c r="G675" s="245">
        <v>10</v>
      </c>
      <c r="H675" s="245" t="e">
        <v>#DIV/0!</v>
      </c>
      <c r="I675" s="179" t="s">
        <v>2015</v>
      </c>
      <c r="J675" s="179" t="s">
        <v>2577</v>
      </c>
      <c r="K675" s="158">
        <v>675</v>
      </c>
      <c r="L675" s="1" t="b">
        <f t="shared" si="243"/>
        <v>1</v>
      </c>
      <c r="M675" s="1" t="b">
        <f t="shared" si="244"/>
        <v>1</v>
      </c>
      <c r="N675" s="1" t="b">
        <f t="shared" si="245"/>
        <v>1</v>
      </c>
      <c r="O675" s="1" t="b">
        <f t="shared" si="246"/>
        <v>1</v>
      </c>
      <c r="P675" s="1" t="b">
        <f t="shared" si="247"/>
        <v>1</v>
      </c>
      <c r="Q675" s="1" t="b">
        <f t="shared" si="248"/>
        <v>1</v>
      </c>
      <c r="R675" s="1" t="b">
        <f t="shared" si="249"/>
        <v>1</v>
      </c>
      <c r="S675" s="1" t="e">
        <f t="shared" si="250"/>
        <v>#DIV/0!</v>
      </c>
      <c r="T675" s="1" t="b">
        <f t="shared" si="251"/>
        <v>1</v>
      </c>
      <c r="U675" s="1" t="b">
        <f t="shared" si="252"/>
        <v>1</v>
      </c>
      <c r="W675" s="316" t="s">
        <v>301</v>
      </c>
      <c r="X675" s="106" t="s">
        <v>280</v>
      </c>
      <c r="Y675" s="106" t="s">
        <v>302</v>
      </c>
      <c r="Z675" s="408" t="s">
        <v>10</v>
      </c>
      <c r="AA675" s="14" t="s">
        <v>2510</v>
      </c>
      <c r="AB675" s="422">
        <v>14942</v>
      </c>
      <c r="AC675" s="245">
        <v>10</v>
      </c>
      <c r="AD675" s="245" t="e">
        <v>#DIV/0!</v>
      </c>
      <c r="AE675" s="179" t="s">
        <v>2015</v>
      </c>
      <c r="AF675" s="179" t="s">
        <v>2577</v>
      </c>
      <c r="AH675" s="159" t="b">
        <f t="shared" si="253"/>
        <v>1</v>
      </c>
      <c r="AI675" s="1" t="b">
        <f t="shared" si="254"/>
        <v>1</v>
      </c>
      <c r="AJ675" s="1" t="b">
        <f t="shared" si="255"/>
        <v>1</v>
      </c>
      <c r="AK675" s="1" t="b">
        <f t="shared" si="256"/>
        <v>1</v>
      </c>
      <c r="AL675" s="1" t="b">
        <f t="shared" si="257"/>
        <v>1</v>
      </c>
      <c r="AM675" s="1" t="b">
        <f t="shared" si="258"/>
        <v>1</v>
      </c>
      <c r="AN675" s="1" t="b">
        <f t="shared" si="259"/>
        <v>1</v>
      </c>
      <c r="AO675" s="1" t="e">
        <f t="shared" si="260"/>
        <v>#DIV/0!</v>
      </c>
      <c r="AP675" s="1" t="b">
        <f t="shared" si="261"/>
        <v>1</v>
      </c>
      <c r="AQ675" s="1" t="b">
        <f t="shared" si="262"/>
        <v>1</v>
      </c>
      <c r="AS675" s="316" t="s">
        <v>301</v>
      </c>
      <c r="AT675" s="106" t="s">
        <v>280</v>
      </c>
      <c r="AU675" s="106" t="s">
        <v>302</v>
      </c>
      <c r="AV675" s="408" t="s">
        <v>10</v>
      </c>
      <c r="AW675" s="14" t="s">
        <v>2510</v>
      </c>
      <c r="AX675" s="422">
        <v>14942</v>
      </c>
      <c r="AY675" s="245">
        <v>10</v>
      </c>
      <c r="AZ675" s="245" t="e">
        <v>#DIV/0!</v>
      </c>
      <c r="BA675" s="179" t="s">
        <v>2015</v>
      </c>
      <c r="BB675" s="179" t="s">
        <v>2577</v>
      </c>
    </row>
    <row r="676" spans="1:54" ht="15">
      <c r="A676" s="316" t="s">
        <v>1449</v>
      </c>
      <c r="B676" s="106" t="s">
        <v>830</v>
      </c>
      <c r="C676" s="106" t="s">
        <v>1450</v>
      </c>
      <c r="D676" s="291" t="s">
        <v>10</v>
      </c>
      <c r="E676" s="14" t="s">
        <v>2571</v>
      </c>
      <c r="F676" s="422">
        <v>14214</v>
      </c>
      <c r="G676" s="245">
        <v>10</v>
      </c>
      <c r="H676" s="245" t="e">
        <v>#DIV/0!</v>
      </c>
      <c r="I676" s="179"/>
      <c r="J676" s="179" t="s">
        <v>2577</v>
      </c>
      <c r="K676" s="158">
        <v>676</v>
      </c>
      <c r="L676" s="1" t="b">
        <f t="shared" si="243"/>
        <v>1</v>
      </c>
      <c r="M676" s="1" t="b">
        <f t="shared" si="244"/>
        <v>1</v>
      </c>
      <c r="N676" s="1" t="b">
        <f t="shared" si="245"/>
        <v>1</v>
      </c>
      <c r="O676" s="1" t="b">
        <f t="shared" si="246"/>
        <v>1</v>
      </c>
      <c r="P676" s="1" t="b">
        <f t="shared" si="247"/>
        <v>1</v>
      </c>
      <c r="Q676" s="1" t="b">
        <f t="shared" si="248"/>
        <v>1</v>
      </c>
      <c r="R676" s="1" t="b">
        <f t="shared" si="249"/>
        <v>1</v>
      </c>
      <c r="S676" s="1" t="e">
        <f t="shared" si="250"/>
        <v>#DIV/0!</v>
      </c>
      <c r="T676" s="1" t="b">
        <f t="shared" si="251"/>
        <v>1</v>
      </c>
      <c r="U676" s="1" t="b">
        <f t="shared" si="252"/>
        <v>1</v>
      </c>
      <c r="W676" s="316" t="s">
        <v>1449</v>
      </c>
      <c r="X676" s="106" t="s">
        <v>830</v>
      </c>
      <c r="Y676" s="106" t="s">
        <v>1450</v>
      </c>
      <c r="Z676" s="291" t="s">
        <v>10</v>
      </c>
      <c r="AA676" s="14" t="s">
        <v>2571</v>
      </c>
      <c r="AB676" s="422">
        <v>14214</v>
      </c>
      <c r="AC676" s="245">
        <v>10</v>
      </c>
      <c r="AD676" s="245" t="e">
        <v>#DIV/0!</v>
      </c>
      <c r="AE676" s="179"/>
      <c r="AF676" s="179" t="s">
        <v>2577</v>
      </c>
      <c r="AH676" s="159" t="b">
        <f t="shared" si="253"/>
        <v>1</v>
      </c>
      <c r="AI676" s="1" t="b">
        <f t="shared" si="254"/>
        <v>1</v>
      </c>
      <c r="AJ676" s="1" t="b">
        <f t="shared" si="255"/>
        <v>1</v>
      </c>
      <c r="AK676" s="1" t="b">
        <f t="shared" si="256"/>
        <v>1</v>
      </c>
      <c r="AL676" s="1" t="b">
        <f t="shared" si="257"/>
        <v>1</v>
      </c>
      <c r="AM676" s="1" t="b">
        <f t="shared" si="258"/>
        <v>1</v>
      </c>
      <c r="AN676" s="1" t="b">
        <f t="shared" si="259"/>
        <v>1</v>
      </c>
      <c r="AO676" s="1" t="e">
        <f t="shared" si="260"/>
        <v>#DIV/0!</v>
      </c>
      <c r="AP676" s="1" t="b">
        <f t="shared" si="261"/>
        <v>1</v>
      </c>
      <c r="AQ676" s="1" t="b">
        <f t="shared" si="262"/>
        <v>1</v>
      </c>
      <c r="AS676" s="316" t="s">
        <v>1449</v>
      </c>
      <c r="AT676" s="106" t="s">
        <v>830</v>
      </c>
      <c r="AU676" s="106" t="s">
        <v>1450</v>
      </c>
      <c r="AV676" s="291" t="s">
        <v>10</v>
      </c>
      <c r="AW676" s="14" t="s">
        <v>2571</v>
      </c>
      <c r="AX676" s="422">
        <v>14214</v>
      </c>
      <c r="AY676" s="245">
        <v>10</v>
      </c>
      <c r="AZ676" s="245" t="e">
        <v>#DIV/0!</v>
      </c>
      <c r="BA676" s="179"/>
      <c r="BB676" s="179" t="s">
        <v>2577</v>
      </c>
    </row>
    <row r="677" spans="1:54" ht="15">
      <c r="A677" s="316" t="s">
        <v>1451</v>
      </c>
      <c r="B677" s="106" t="s">
        <v>830</v>
      </c>
      <c r="C677" s="106" t="s">
        <v>264</v>
      </c>
      <c r="D677" s="291" t="s">
        <v>3</v>
      </c>
      <c r="E677" s="14" t="s">
        <v>2571</v>
      </c>
      <c r="F677" s="422">
        <v>12142</v>
      </c>
      <c r="G677" s="245">
        <v>10</v>
      </c>
      <c r="H677" s="245" t="e">
        <v>#DIV/0!</v>
      </c>
      <c r="I677" s="179"/>
      <c r="J677" s="179" t="s">
        <v>2577</v>
      </c>
      <c r="K677" s="158">
        <v>677</v>
      </c>
      <c r="L677" s="1" t="b">
        <f t="shared" si="243"/>
        <v>1</v>
      </c>
      <c r="M677" s="1" t="b">
        <f t="shared" si="244"/>
        <v>1</v>
      </c>
      <c r="N677" s="1" t="b">
        <f t="shared" si="245"/>
        <v>1</v>
      </c>
      <c r="O677" s="1" t="b">
        <f t="shared" si="246"/>
        <v>1</v>
      </c>
      <c r="P677" s="1" t="b">
        <f t="shared" si="247"/>
        <v>1</v>
      </c>
      <c r="Q677" s="1" t="b">
        <f t="shared" si="248"/>
        <v>1</v>
      </c>
      <c r="R677" s="1" t="b">
        <f t="shared" si="249"/>
        <v>1</v>
      </c>
      <c r="S677" s="1" t="e">
        <f t="shared" si="250"/>
        <v>#DIV/0!</v>
      </c>
      <c r="T677" s="1" t="b">
        <f t="shared" si="251"/>
        <v>1</v>
      </c>
      <c r="U677" s="1" t="b">
        <f t="shared" si="252"/>
        <v>1</v>
      </c>
      <c r="W677" s="316" t="s">
        <v>1451</v>
      </c>
      <c r="X677" s="106" t="s">
        <v>830</v>
      </c>
      <c r="Y677" s="106" t="s">
        <v>264</v>
      </c>
      <c r="Z677" s="291" t="s">
        <v>3</v>
      </c>
      <c r="AA677" s="14" t="s">
        <v>2571</v>
      </c>
      <c r="AB677" s="422">
        <v>12142</v>
      </c>
      <c r="AC677" s="245">
        <v>10</v>
      </c>
      <c r="AD677" s="245" t="e">
        <v>#DIV/0!</v>
      </c>
      <c r="AE677" s="179"/>
      <c r="AF677" s="179" t="s">
        <v>2577</v>
      </c>
      <c r="AH677" s="159" t="b">
        <f t="shared" si="253"/>
        <v>1</v>
      </c>
      <c r="AI677" s="1" t="b">
        <f t="shared" si="254"/>
        <v>1</v>
      </c>
      <c r="AJ677" s="1" t="b">
        <f t="shared" si="255"/>
        <v>1</v>
      </c>
      <c r="AK677" s="1" t="b">
        <f t="shared" si="256"/>
        <v>1</v>
      </c>
      <c r="AL677" s="1" t="b">
        <f t="shared" si="257"/>
        <v>1</v>
      </c>
      <c r="AM677" s="1" t="b">
        <f t="shared" si="258"/>
        <v>1</v>
      </c>
      <c r="AN677" s="1" t="b">
        <f t="shared" si="259"/>
        <v>1</v>
      </c>
      <c r="AO677" s="1" t="e">
        <f t="shared" si="260"/>
        <v>#DIV/0!</v>
      </c>
      <c r="AP677" s="1" t="b">
        <f t="shared" si="261"/>
        <v>1</v>
      </c>
      <c r="AQ677" s="1" t="b">
        <f t="shared" si="262"/>
        <v>1</v>
      </c>
      <c r="AS677" s="316" t="s">
        <v>1451</v>
      </c>
      <c r="AT677" s="106" t="s">
        <v>830</v>
      </c>
      <c r="AU677" s="106" t="s">
        <v>264</v>
      </c>
      <c r="AV677" s="291" t="s">
        <v>3</v>
      </c>
      <c r="AW677" s="14" t="s">
        <v>2571</v>
      </c>
      <c r="AX677" s="422">
        <v>12142</v>
      </c>
      <c r="AY677" s="245">
        <v>10</v>
      </c>
      <c r="AZ677" s="245" t="e">
        <v>#DIV/0!</v>
      </c>
      <c r="BA677" s="179"/>
      <c r="BB677" s="179" t="s">
        <v>2577</v>
      </c>
    </row>
    <row r="678" spans="1:54" ht="15">
      <c r="A678" s="316" t="s">
        <v>1452</v>
      </c>
      <c r="B678" s="106" t="s">
        <v>1453</v>
      </c>
      <c r="C678" s="106" t="s">
        <v>562</v>
      </c>
      <c r="D678" s="408" t="s">
        <v>3</v>
      </c>
      <c r="E678" s="356" t="s">
        <v>2571</v>
      </c>
      <c r="F678" s="422">
        <v>12712</v>
      </c>
      <c r="G678" s="245">
        <v>10</v>
      </c>
      <c r="H678" s="245" t="e">
        <v>#DIV/0!</v>
      </c>
      <c r="I678" s="179"/>
      <c r="J678" s="179" t="s">
        <v>2577</v>
      </c>
      <c r="K678" s="158">
        <v>678</v>
      </c>
      <c r="L678" s="1" t="b">
        <f t="shared" si="243"/>
        <v>1</v>
      </c>
      <c r="M678" s="1" t="b">
        <f t="shared" si="244"/>
        <v>1</v>
      </c>
      <c r="N678" s="1" t="b">
        <f t="shared" si="245"/>
        <v>1</v>
      </c>
      <c r="O678" s="1" t="b">
        <f t="shared" si="246"/>
        <v>1</v>
      </c>
      <c r="P678" s="1" t="b">
        <f t="shared" si="247"/>
        <v>1</v>
      </c>
      <c r="Q678" s="1" t="b">
        <f t="shared" si="248"/>
        <v>1</v>
      </c>
      <c r="R678" s="1" t="b">
        <f t="shared" si="249"/>
        <v>1</v>
      </c>
      <c r="S678" s="1" t="e">
        <f t="shared" si="250"/>
        <v>#DIV/0!</v>
      </c>
      <c r="T678" s="1" t="b">
        <f t="shared" si="251"/>
        <v>1</v>
      </c>
      <c r="U678" s="1" t="b">
        <f t="shared" si="252"/>
        <v>1</v>
      </c>
      <c r="W678" s="316" t="s">
        <v>1452</v>
      </c>
      <c r="X678" s="106" t="s">
        <v>1453</v>
      </c>
      <c r="Y678" s="106" t="s">
        <v>562</v>
      </c>
      <c r="Z678" s="408" t="s">
        <v>3</v>
      </c>
      <c r="AA678" s="356" t="s">
        <v>2571</v>
      </c>
      <c r="AB678" s="422">
        <v>12712</v>
      </c>
      <c r="AC678" s="245">
        <v>10</v>
      </c>
      <c r="AD678" s="245" t="e">
        <v>#DIV/0!</v>
      </c>
      <c r="AE678" s="179"/>
      <c r="AF678" s="179" t="s">
        <v>2577</v>
      </c>
      <c r="AH678" s="159" t="b">
        <f t="shared" si="253"/>
        <v>1</v>
      </c>
      <c r="AI678" s="1" t="b">
        <f t="shared" si="254"/>
        <v>1</v>
      </c>
      <c r="AJ678" s="1" t="b">
        <f t="shared" si="255"/>
        <v>1</v>
      </c>
      <c r="AK678" s="1" t="b">
        <f t="shared" si="256"/>
        <v>1</v>
      </c>
      <c r="AL678" s="1" t="b">
        <f t="shared" si="257"/>
        <v>1</v>
      </c>
      <c r="AM678" s="1" t="b">
        <f t="shared" si="258"/>
        <v>1</v>
      </c>
      <c r="AN678" s="1" t="b">
        <f t="shared" si="259"/>
        <v>1</v>
      </c>
      <c r="AO678" s="1" t="e">
        <f t="shared" si="260"/>
        <v>#DIV/0!</v>
      </c>
      <c r="AP678" s="1" t="b">
        <f t="shared" si="261"/>
        <v>1</v>
      </c>
      <c r="AQ678" s="1" t="b">
        <f t="shared" si="262"/>
        <v>1</v>
      </c>
      <c r="AS678" s="316" t="s">
        <v>1452</v>
      </c>
      <c r="AT678" s="106" t="s">
        <v>1453</v>
      </c>
      <c r="AU678" s="106" t="s">
        <v>562</v>
      </c>
      <c r="AV678" s="408" t="s">
        <v>3</v>
      </c>
      <c r="AW678" s="356" t="s">
        <v>2571</v>
      </c>
      <c r="AX678" s="422">
        <v>12712</v>
      </c>
      <c r="AY678" s="245">
        <v>10</v>
      </c>
      <c r="AZ678" s="245" t="e">
        <v>#DIV/0!</v>
      </c>
      <c r="BA678" s="179"/>
      <c r="BB678" s="179" t="s">
        <v>2577</v>
      </c>
    </row>
    <row r="679" spans="1:54" ht="15">
      <c r="A679" s="316" t="s">
        <v>1454</v>
      </c>
      <c r="B679" s="106" t="s">
        <v>1455</v>
      </c>
      <c r="C679" s="106" t="s">
        <v>319</v>
      </c>
      <c r="D679" s="408" t="s">
        <v>3</v>
      </c>
      <c r="E679" s="14" t="s">
        <v>2571</v>
      </c>
      <c r="F679" s="422">
        <v>21596</v>
      </c>
      <c r="G679" s="245">
        <v>10</v>
      </c>
      <c r="H679" s="245" t="e">
        <v>#DIV/0!</v>
      </c>
      <c r="I679" s="179"/>
      <c r="J679" s="179" t="s">
        <v>2476</v>
      </c>
      <c r="K679" s="158">
        <v>679</v>
      </c>
      <c r="L679" s="1" t="b">
        <f t="shared" si="243"/>
        <v>1</v>
      </c>
      <c r="M679" s="1" t="b">
        <f t="shared" si="244"/>
        <v>1</v>
      </c>
      <c r="N679" s="1" t="b">
        <f t="shared" si="245"/>
        <v>1</v>
      </c>
      <c r="O679" s="1" t="b">
        <f t="shared" si="246"/>
        <v>1</v>
      </c>
      <c r="P679" s="1" t="b">
        <f t="shared" si="247"/>
        <v>1</v>
      </c>
      <c r="Q679" s="1" t="b">
        <f t="shared" si="248"/>
        <v>1</v>
      </c>
      <c r="R679" s="1" t="b">
        <f t="shared" si="249"/>
        <v>1</v>
      </c>
      <c r="S679" s="1" t="e">
        <f t="shared" si="250"/>
        <v>#DIV/0!</v>
      </c>
      <c r="T679" s="1" t="b">
        <f t="shared" si="251"/>
        <v>1</v>
      </c>
      <c r="U679" s="1" t="b">
        <f t="shared" si="252"/>
        <v>1</v>
      </c>
      <c r="W679" s="316" t="s">
        <v>1454</v>
      </c>
      <c r="X679" s="106" t="s">
        <v>1455</v>
      </c>
      <c r="Y679" s="106" t="s">
        <v>319</v>
      </c>
      <c r="Z679" s="408" t="s">
        <v>3</v>
      </c>
      <c r="AA679" s="14" t="s">
        <v>2571</v>
      </c>
      <c r="AB679" s="422">
        <v>21596</v>
      </c>
      <c r="AC679" s="245">
        <v>10</v>
      </c>
      <c r="AD679" s="245" t="e">
        <v>#DIV/0!</v>
      </c>
      <c r="AE679" s="179"/>
      <c r="AF679" s="179" t="s">
        <v>2476</v>
      </c>
      <c r="AH679" s="159" t="b">
        <f t="shared" si="253"/>
        <v>1</v>
      </c>
      <c r="AI679" s="1" t="b">
        <f t="shared" si="254"/>
        <v>1</v>
      </c>
      <c r="AJ679" s="1" t="b">
        <f t="shared" si="255"/>
        <v>1</v>
      </c>
      <c r="AK679" s="1" t="b">
        <f t="shared" si="256"/>
        <v>1</v>
      </c>
      <c r="AL679" s="1" t="b">
        <f t="shared" si="257"/>
        <v>1</v>
      </c>
      <c r="AM679" s="1" t="b">
        <f t="shared" si="258"/>
        <v>1</v>
      </c>
      <c r="AN679" s="1" t="b">
        <f t="shared" si="259"/>
        <v>1</v>
      </c>
      <c r="AO679" s="1" t="e">
        <f t="shared" si="260"/>
        <v>#DIV/0!</v>
      </c>
      <c r="AP679" s="1" t="b">
        <f t="shared" si="261"/>
        <v>1</v>
      </c>
      <c r="AQ679" s="1" t="b">
        <f t="shared" si="262"/>
        <v>1</v>
      </c>
      <c r="AS679" s="316" t="s">
        <v>1454</v>
      </c>
      <c r="AT679" s="106" t="s">
        <v>1455</v>
      </c>
      <c r="AU679" s="106" t="s">
        <v>319</v>
      </c>
      <c r="AV679" s="408" t="s">
        <v>3</v>
      </c>
      <c r="AW679" s="14" t="s">
        <v>2571</v>
      </c>
      <c r="AX679" s="422">
        <v>21596</v>
      </c>
      <c r="AY679" s="245">
        <v>10</v>
      </c>
      <c r="AZ679" s="245" t="e">
        <v>#DIV/0!</v>
      </c>
      <c r="BA679" s="179"/>
      <c r="BB679" s="179" t="s">
        <v>2476</v>
      </c>
    </row>
    <row r="680" spans="1:54" ht="15">
      <c r="A680" s="316" t="s">
        <v>844</v>
      </c>
      <c r="B680" s="106" t="s">
        <v>845</v>
      </c>
      <c r="C680" s="106" t="s">
        <v>264</v>
      </c>
      <c r="D680" s="408" t="s">
        <v>3</v>
      </c>
      <c r="E680" s="14" t="s">
        <v>2571</v>
      </c>
      <c r="F680" s="422">
        <v>17247</v>
      </c>
      <c r="G680" s="245">
        <v>10</v>
      </c>
      <c r="H680" s="245" t="e">
        <v>#DIV/0!</v>
      </c>
      <c r="I680" s="179" t="s">
        <v>1758</v>
      </c>
      <c r="J680" s="179" t="s">
        <v>2525</v>
      </c>
      <c r="K680" s="158">
        <v>680</v>
      </c>
      <c r="L680" s="1" t="b">
        <f t="shared" si="243"/>
        <v>1</v>
      </c>
      <c r="M680" s="1" t="b">
        <f t="shared" si="244"/>
        <v>1</v>
      </c>
      <c r="N680" s="1" t="b">
        <f t="shared" si="245"/>
        <v>1</v>
      </c>
      <c r="O680" s="1" t="b">
        <f t="shared" si="246"/>
        <v>1</v>
      </c>
      <c r="P680" s="1" t="b">
        <f t="shared" si="247"/>
        <v>1</v>
      </c>
      <c r="Q680" s="1" t="b">
        <f t="shared" si="248"/>
        <v>1</v>
      </c>
      <c r="R680" s="1" t="b">
        <f t="shared" si="249"/>
        <v>1</v>
      </c>
      <c r="S680" s="1" t="e">
        <f t="shared" si="250"/>
        <v>#DIV/0!</v>
      </c>
      <c r="T680" s="1" t="b">
        <f t="shared" si="251"/>
        <v>1</v>
      </c>
      <c r="U680" s="1" t="b">
        <f t="shared" si="252"/>
        <v>1</v>
      </c>
      <c r="W680" s="316" t="s">
        <v>844</v>
      </c>
      <c r="X680" s="106" t="s">
        <v>845</v>
      </c>
      <c r="Y680" s="106" t="s">
        <v>264</v>
      </c>
      <c r="Z680" s="408" t="s">
        <v>3</v>
      </c>
      <c r="AA680" s="14" t="s">
        <v>2571</v>
      </c>
      <c r="AB680" s="422">
        <v>17247</v>
      </c>
      <c r="AC680" s="245">
        <v>10</v>
      </c>
      <c r="AD680" s="245" t="e">
        <v>#DIV/0!</v>
      </c>
      <c r="AE680" s="179" t="s">
        <v>1758</v>
      </c>
      <c r="AF680" s="179" t="s">
        <v>2525</v>
      </c>
      <c r="AH680" s="159" t="b">
        <f t="shared" si="253"/>
        <v>1</v>
      </c>
      <c r="AI680" s="1" t="b">
        <f t="shared" si="254"/>
        <v>1</v>
      </c>
      <c r="AJ680" s="1" t="b">
        <f t="shared" si="255"/>
        <v>1</v>
      </c>
      <c r="AK680" s="1" t="b">
        <f t="shared" si="256"/>
        <v>1</v>
      </c>
      <c r="AL680" s="1" t="b">
        <f t="shared" si="257"/>
        <v>1</v>
      </c>
      <c r="AM680" s="1" t="b">
        <f t="shared" si="258"/>
        <v>1</v>
      </c>
      <c r="AN680" s="1" t="b">
        <f t="shared" si="259"/>
        <v>1</v>
      </c>
      <c r="AO680" s="1" t="e">
        <f t="shared" si="260"/>
        <v>#DIV/0!</v>
      </c>
      <c r="AP680" s="1" t="b">
        <f t="shared" si="261"/>
        <v>1</v>
      </c>
      <c r="AQ680" s="1" t="b">
        <f t="shared" si="262"/>
        <v>1</v>
      </c>
      <c r="AS680" s="316" t="s">
        <v>844</v>
      </c>
      <c r="AT680" s="106" t="s">
        <v>845</v>
      </c>
      <c r="AU680" s="106" t="s">
        <v>264</v>
      </c>
      <c r="AV680" s="408" t="s">
        <v>3</v>
      </c>
      <c r="AW680" s="14" t="s">
        <v>2571</v>
      </c>
      <c r="AX680" s="422">
        <v>17247</v>
      </c>
      <c r="AY680" s="245">
        <v>10</v>
      </c>
      <c r="AZ680" s="245" t="e">
        <v>#DIV/0!</v>
      </c>
      <c r="BA680" s="179" t="s">
        <v>1758</v>
      </c>
      <c r="BB680" s="179" t="s">
        <v>2525</v>
      </c>
    </row>
    <row r="681" spans="1:54" ht="15">
      <c r="A681" s="316" t="s">
        <v>1456</v>
      </c>
      <c r="B681" s="106" t="s">
        <v>676</v>
      </c>
      <c r="C681" s="106" t="s">
        <v>1457</v>
      </c>
      <c r="D681" s="408" t="s">
        <v>3</v>
      </c>
      <c r="E681" s="14" t="s">
        <v>2565</v>
      </c>
      <c r="F681" s="422">
        <v>30943</v>
      </c>
      <c r="G681" s="245">
        <v>10</v>
      </c>
      <c r="H681" s="245" t="e">
        <v>#DIV/0!</v>
      </c>
      <c r="I681" s="179"/>
      <c r="J681" s="179" t="s">
        <v>2476</v>
      </c>
      <c r="K681" s="158">
        <v>681</v>
      </c>
      <c r="L681" s="1" t="b">
        <f t="shared" si="243"/>
        <v>1</v>
      </c>
      <c r="M681" s="1" t="b">
        <f t="shared" si="244"/>
        <v>1</v>
      </c>
      <c r="N681" s="1" t="b">
        <f t="shared" si="245"/>
        <v>1</v>
      </c>
      <c r="O681" s="1" t="b">
        <f t="shared" si="246"/>
        <v>1</v>
      </c>
      <c r="P681" s="1" t="b">
        <f t="shared" si="247"/>
        <v>1</v>
      </c>
      <c r="Q681" s="1" t="b">
        <f t="shared" si="248"/>
        <v>1</v>
      </c>
      <c r="R681" s="1" t="b">
        <f t="shared" si="249"/>
        <v>1</v>
      </c>
      <c r="S681" s="1" t="e">
        <f t="shared" si="250"/>
        <v>#DIV/0!</v>
      </c>
      <c r="T681" s="1" t="b">
        <f t="shared" si="251"/>
        <v>1</v>
      </c>
      <c r="U681" s="1" t="b">
        <f t="shared" si="252"/>
        <v>1</v>
      </c>
      <c r="W681" s="316" t="s">
        <v>1456</v>
      </c>
      <c r="X681" s="106" t="s">
        <v>676</v>
      </c>
      <c r="Y681" s="106" t="s">
        <v>1457</v>
      </c>
      <c r="Z681" s="408" t="s">
        <v>3</v>
      </c>
      <c r="AA681" s="14" t="s">
        <v>2565</v>
      </c>
      <c r="AB681" s="422">
        <v>30943</v>
      </c>
      <c r="AC681" s="245">
        <v>10</v>
      </c>
      <c r="AD681" s="245" t="e">
        <v>#DIV/0!</v>
      </c>
      <c r="AE681" s="179"/>
      <c r="AF681" s="179" t="s">
        <v>2476</v>
      </c>
      <c r="AH681" s="159" t="b">
        <f t="shared" si="253"/>
        <v>1</v>
      </c>
      <c r="AI681" s="1" t="b">
        <f t="shared" si="254"/>
        <v>1</v>
      </c>
      <c r="AJ681" s="1" t="b">
        <f t="shared" si="255"/>
        <v>1</v>
      </c>
      <c r="AK681" s="1" t="b">
        <f t="shared" si="256"/>
        <v>1</v>
      </c>
      <c r="AL681" s="1" t="b">
        <f t="shared" si="257"/>
        <v>1</v>
      </c>
      <c r="AM681" s="1" t="b">
        <f t="shared" si="258"/>
        <v>1</v>
      </c>
      <c r="AN681" s="1" t="b">
        <f t="shared" si="259"/>
        <v>1</v>
      </c>
      <c r="AO681" s="1" t="e">
        <f t="shared" si="260"/>
        <v>#DIV/0!</v>
      </c>
      <c r="AP681" s="1" t="b">
        <f t="shared" si="261"/>
        <v>1</v>
      </c>
      <c r="AQ681" s="1" t="b">
        <f t="shared" si="262"/>
        <v>1</v>
      </c>
      <c r="AS681" s="316" t="s">
        <v>1456</v>
      </c>
      <c r="AT681" s="106" t="s">
        <v>676</v>
      </c>
      <c r="AU681" s="106" t="s">
        <v>1457</v>
      </c>
      <c r="AV681" s="408" t="s">
        <v>3</v>
      </c>
      <c r="AW681" s="14" t="s">
        <v>2565</v>
      </c>
      <c r="AX681" s="422">
        <v>30943</v>
      </c>
      <c r="AY681" s="245">
        <v>10</v>
      </c>
      <c r="AZ681" s="245" t="e">
        <v>#DIV/0!</v>
      </c>
      <c r="BA681" s="179"/>
      <c r="BB681" s="179" t="s">
        <v>2476</v>
      </c>
    </row>
    <row r="682" spans="1:54" ht="15">
      <c r="A682" s="316" t="s">
        <v>471</v>
      </c>
      <c r="B682" s="106" t="s">
        <v>472</v>
      </c>
      <c r="C682" s="106" t="s">
        <v>473</v>
      </c>
      <c r="D682" s="408" t="s">
        <v>3</v>
      </c>
      <c r="E682" s="14" t="s">
        <v>2563</v>
      </c>
      <c r="F682" s="422">
        <v>16472</v>
      </c>
      <c r="G682" s="245">
        <v>10</v>
      </c>
      <c r="H682" s="245" t="e">
        <v>#DIV/0!</v>
      </c>
      <c r="I682" s="179" t="s">
        <v>2197</v>
      </c>
      <c r="J682" s="179" t="s">
        <v>2525</v>
      </c>
      <c r="K682" s="158">
        <v>682</v>
      </c>
      <c r="L682" s="1" t="b">
        <f t="shared" si="243"/>
        <v>1</v>
      </c>
      <c r="M682" s="1" t="b">
        <f t="shared" si="244"/>
        <v>1</v>
      </c>
      <c r="N682" s="1" t="b">
        <f t="shared" si="245"/>
        <v>1</v>
      </c>
      <c r="O682" s="1" t="b">
        <f t="shared" si="246"/>
        <v>1</v>
      </c>
      <c r="P682" s="1" t="b">
        <f t="shared" si="247"/>
        <v>1</v>
      </c>
      <c r="Q682" s="1" t="b">
        <f t="shared" si="248"/>
        <v>1</v>
      </c>
      <c r="R682" s="1" t="b">
        <f t="shared" si="249"/>
        <v>1</v>
      </c>
      <c r="S682" s="1" t="e">
        <f t="shared" si="250"/>
        <v>#DIV/0!</v>
      </c>
      <c r="T682" s="1" t="b">
        <f t="shared" si="251"/>
        <v>1</v>
      </c>
      <c r="U682" s="1" t="b">
        <f t="shared" si="252"/>
        <v>1</v>
      </c>
      <c r="W682" s="316" t="s">
        <v>471</v>
      </c>
      <c r="X682" s="106" t="s">
        <v>472</v>
      </c>
      <c r="Y682" s="106" t="s">
        <v>473</v>
      </c>
      <c r="Z682" s="408" t="s">
        <v>3</v>
      </c>
      <c r="AA682" s="14" t="s">
        <v>2563</v>
      </c>
      <c r="AB682" s="422">
        <v>16472</v>
      </c>
      <c r="AC682" s="245">
        <v>10</v>
      </c>
      <c r="AD682" s="245" t="e">
        <v>#DIV/0!</v>
      </c>
      <c r="AE682" s="179" t="s">
        <v>2197</v>
      </c>
      <c r="AF682" s="179" t="s">
        <v>2525</v>
      </c>
      <c r="AH682" s="159" t="b">
        <f t="shared" si="253"/>
        <v>1</v>
      </c>
      <c r="AI682" s="1" t="b">
        <f t="shared" si="254"/>
        <v>1</v>
      </c>
      <c r="AJ682" s="1" t="b">
        <f t="shared" si="255"/>
        <v>1</v>
      </c>
      <c r="AK682" s="1" t="b">
        <f t="shared" si="256"/>
        <v>1</v>
      </c>
      <c r="AL682" s="1" t="b">
        <f t="shared" si="257"/>
        <v>1</v>
      </c>
      <c r="AM682" s="1" t="b">
        <f t="shared" si="258"/>
        <v>1</v>
      </c>
      <c r="AN682" s="1" t="b">
        <f t="shared" si="259"/>
        <v>1</v>
      </c>
      <c r="AO682" s="1" t="e">
        <f t="shared" si="260"/>
        <v>#DIV/0!</v>
      </c>
      <c r="AP682" s="1" t="b">
        <f t="shared" si="261"/>
        <v>1</v>
      </c>
      <c r="AQ682" s="1" t="b">
        <f t="shared" si="262"/>
        <v>1</v>
      </c>
      <c r="AS682" s="316" t="s">
        <v>471</v>
      </c>
      <c r="AT682" s="106" t="s">
        <v>472</v>
      </c>
      <c r="AU682" s="106" t="s">
        <v>473</v>
      </c>
      <c r="AV682" s="408" t="s">
        <v>3</v>
      </c>
      <c r="AW682" s="14" t="s">
        <v>2563</v>
      </c>
      <c r="AX682" s="422">
        <v>16472</v>
      </c>
      <c r="AY682" s="245">
        <v>10</v>
      </c>
      <c r="AZ682" s="245" t="e">
        <v>#DIV/0!</v>
      </c>
      <c r="BA682" s="179" t="s">
        <v>2197</v>
      </c>
      <c r="BB682" s="179" t="s">
        <v>2525</v>
      </c>
    </row>
    <row r="683" spans="1:54" ht="15">
      <c r="A683" s="316" t="s">
        <v>474</v>
      </c>
      <c r="B683" s="106" t="s">
        <v>475</v>
      </c>
      <c r="C683" s="106" t="s">
        <v>476</v>
      </c>
      <c r="D683" s="408" t="s">
        <v>3</v>
      </c>
      <c r="E683" s="14" t="s">
        <v>2563</v>
      </c>
      <c r="F683" s="422">
        <v>14777</v>
      </c>
      <c r="G683" s="245">
        <v>10</v>
      </c>
      <c r="H683" s="245" t="s">
        <v>1857</v>
      </c>
      <c r="I683" s="179" t="s">
        <v>2461</v>
      </c>
      <c r="J683" s="179" t="s">
        <v>2577</v>
      </c>
      <c r="K683" s="158">
        <v>683</v>
      </c>
      <c r="L683" s="1" t="b">
        <f t="shared" si="243"/>
        <v>1</v>
      </c>
      <c r="M683" s="1" t="b">
        <f t="shared" si="244"/>
        <v>1</v>
      </c>
      <c r="N683" s="1" t="b">
        <f t="shared" si="245"/>
        <v>1</v>
      </c>
      <c r="O683" s="1" t="b">
        <f t="shared" si="246"/>
        <v>1</v>
      </c>
      <c r="P683" s="1" t="b">
        <f t="shared" si="247"/>
        <v>1</v>
      </c>
      <c r="Q683" s="1" t="b">
        <f t="shared" si="248"/>
        <v>1</v>
      </c>
      <c r="R683" s="1" t="b">
        <f t="shared" si="249"/>
        <v>1</v>
      </c>
      <c r="S683" s="1" t="b">
        <f t="shared" si="250"/>
        <v>1</v>
      </c>
      <c r="T683" s="1" t="b">
        <f t="shared" si="251"/>
        <v>1</v>
      </c>
      <c r="U683" s="1" t="b">
        <f t="shared" si="252"/>
        <v>1</v>
      </c>
      <c r="W683" s="316" t="s">
        <v>474</v>
      </c>
      <c r="X683" s="106" t="s">
        <v>475</v>
      </c>
      <c r="Y683" s="106" t="s">
        <v>476</v>
      </c>
      <c r="Z683" s="408" t="s">
        <v>3</v>
      </c>
      <c r="AA683" s="14" t="s">
        <v>2563</v>
      </c>
      <c r="AB683" s="422">
        <v>14777</v>
      </c>
      <c r="AC683" s="245">
        <v>10</v>
      </c>
      <c r="AD683" s="245" t="s">
        <v>1857</v>
      </c>
      <c r="AE683" s="179" t="s">
        <v>2461</v>
      </c>
      <c r="AF683" s="179" t="s">
        <v>2577</v>
      </c>
      <c r="AH683" s="159" t="b">
        <f t="shared" si="253"/>
        <v>1</v>
      </c>
      <c r="AI683" s="1" t="b">
        <f t="shared" si="254"/>
        <v>1</v>
      </c>
      <c r="AJ683" s="1" t="b">
        <f t="shared" si="255"/>
        <v>1</v>
      </c>
      <c r="AK683" s="1" t="b">
        <f t="shared" si="256"/>
        <v>1</v>
      </c>
      <c r="AL683" s="1" t="b">
        <f t="shared" si="257"/>
        <v>1</v>
      </c>
      <c r="AM683" s="1" t="b">
        <f t="shared" si="258"/>
        <v>1</v>
      </c>
      <c r="AN683" s="1" t="b">
        <f t="shared" si="259"/>
        <v>1</v>
      </c>
      <c r="AO683" s="1" t="b">
        <f t="shared" si="260"/>
        <v>1</v>
      </c>
      <c r="AP683" s="1" t="b">
        <f t="shared" si="261"/>
        <v>1</v>
      </c>
      <c r="AQ683" s="1" t="b">
        <f t="shared" si="262"/>
        <v>1</v>
      </c>
      <c r="AS683" s="316" t="s">
        <v>474</v>
      </c>
      <c r="AT683" s="106" t="s">
        <v>475</v>
      </c>
      <c r="AU683" s="106" t="s">
        <v>476</v>
      </c>
      <c r="AV683" s="408" t="s">
        <v>3</v>
      </c>
      <c r="AW683" s="14" t="s">
        <v>2563</v>
      </c>
      <c r="AX683" s="422">
        <v>14777</v>
      </c>
      <c r="AY683" s="245">
        <v>10</v>
      </c>
      <c r="AZ683" s="245" t="s">
        <v>1857</v>
      </c>
      <c r="BA683" s="179" t="s">
        <v>2461</v>
      </c>
      <c r="BB683" s="179" t="s">
        <v>2577</v>
      </c>
    </row>
    <row r="684" spans="1:54" ht="15">
      <c r="A684" s="316" t="s">
        <v>244</v>
      </c>
      <c r="B684" s="106" t="s">
        <v>26</v>
      </c>
      <c r="C684" s="106" t="s">
        <v>245</v>
      </c>
      <c r="D684" s="408" t="s">
        <v>3</v>
      </c>
      <c r="E684" s="14" t="s">
        <v>2562</v>
      </c>
      <c r="F684" s="422">
        <v>11398</v>
      </c>
      <c r="G684" s="245">
        <v>10</v>
      </c>
      <c r="H684" s="245" t="s">
        <v>1858</v>
      </c>
      <c r="I684" s="179" t="s">
        <v>2198</v>
      </c>
      <c r="J684" s="179" t="s">
        <v>2577</v>
      </c>
      <c r="K684" s="158">
        <v>684</v>
      </c>
      <c r="L684" s="1" t="b">
        <f t="shared" si="243"/>
        <v>1</v>
      </c>
      <c r="M684" s="1" t="b">
        <f t="shared" si="244"/>
        <v>1</v>
      </c>
      <c r="N684" s="1" t="b">
        <f t="shared" si="245"/>
        <v>1</v>
      </c>
      <c r="O684" s="1" t="b">
        <f t="shared" si="246"/>
        <v>1</v>
      </c>
      <c r="P684" s="1" t="b">
        <f t="shared" si="247"/>
        <v>1</v>
      </c>
      <c r="Q684" s="1" t="b">
        <f t="shared" si="248"/>
        <v>1</v>
      </c>
      <c r="R684" s="1" t="b">
        <f t="shared" si="249"/>
        <v>1</v>
      </c>
      <c r="S684" s="1" t="b">
        <f t="shared" si="250"/>
        <v>1</v>
      </c>
      <c r="T684" s="1" t="b">
        <f t="shared" si="251"/>
        <v>1</v>
      </c>
      <c r="U684" s="1" t="b">
        <f t="shared" si="252"/>
        <v>1</v>
      </c>
      <c r="W684" s="316" t="s">
        <v>244</v>
      </c>
      <c r="X684" s="106" t="s">
        <v>26</v>
      </c>
      <c r="Y684" s="106" t="s">
        <v>245</v>
      </c>
      <c r="Z684" s="408" t="s">
        <v>3</v>
      </c>
      <c r="AA684" s="14" t="s">
        <v>2562</v>
      </c>
      <c r="AB684" s="422">
        <v>11398</v>
      </c>
      <c r="AC684" s="245">
        <v>10</v>
      </c>
      <c r="AD684" s="245" t="s">
        <v>1858</v>
      </c>
      <c r="AE684" s="179" t="s">
        <v>2198</v>
      </c>
      <c r="AF684" s="179" t="s">
        <v>2577</v>
      </c>
      <c r="AH684" s="159" t="b">
        <f t="shared" si="253"/>
        <v>1</v>
      </c>
      <c r="AI684" s="1" t="b">
        <f t="shared" si="254"/>
        <v>1</v>
      </c>
      <c r="AJ684" s="1" t="b">
        <f t="shared" si="255"/>
        <v>1</v>
      </c>
      <c r="AK684" s="1" t="b">
        <f t="shared" si="256"/>
        <v>1</v>
      </c>
      <c r="AL684" s="1" t="b">
        <f t="shared" si="257"/>
        <v>1</v>
      </c>
      <c r="AM684" s="1" t="b">
        <f t="shared" si="258"/>
        <v>1</v>
      </c>
      <c r="AN684" s="1" t="b">
        <f t="shared" si="259"/>
        <v>1</v>
      </c>
      <c r="AO684" s="1" t="b">
        <f t="shared" si="260"/>
        <v>1</v>
      </c>
      <c r="AP684" s="1" t="b">
        <f t="shared" si="261"/>
        <v>1</v>
      </c>
      <c r="AQ684" s="1" t="b">
        <f t="shared" si="262"/>
        <v>1</v>
      </c>
      <c r="AS684" s="316" t="s">
        <v>244</v>
      </c>
      <c r="AT684" s="106" t="s">
        <v>26</v>
      </c>
      <c r="AU684" s="106" t="s">
        <v>245</v>
      </c>
      <c r="AV684" s="408" t="s">
        <v>3</v>
      </c>
      <c r="AW684" s="14" t="s">
        <v>2562</v>
      </c>
      <c r="AX684" s="422">
        <v>11398</v>
      </c>
      <c r="AY684" s="245">
        <v>10</v>
      </c>
      <c r="AZ684" s="245" t="s">
        <v>1858</v>
      </c>
      <c r="BA684" s="179" t="s">
        <v>2198</v>
      </c>
      <c r="BB684" s="179" t="s">
        <v>2577</v>
      </c>
    </row>
    <row r="685" spans="1:54" ht="15">
      <c r="A685" s="316" t="s">
        <v>477</v>
      </c>
      <c r="B685" s="106" t="s">
        <v>478</v>
      </c>
      <c r="C685" s="106" t="s">
        <v>16</v>
      </c>
      <c r="D685" s="408" t="s">
        <v>3</v>
      </c>
      <c r="E685" s="14" t="s">
        <v>2566</v>
      </c>
      <c r="F685" s="422">
        <v>12535</v>
      </c>
      <c r="G685" s="245">
        <v>10</v>
      </c>
      <c r="H685" s="245" t="e">
        <v>#DIV/0!</v>
      </c>
      <c r="I685" s="179"/>
      <c r="J685" s="179" t="s">
        <v>2577</v>
      </c>
      <c r="K685" s="158">
        <v>685</v>
      </c>
      <c r="L685" s="1" t="b">
        <f t="shared" si="243"/>
        <v>1</v>
      </c>
      <c r="M685" s="1" t="b">
        <f t="shared" si="244"/>
        <v>1</v>
      </c>
      <c r="N685" s="1" t="b">
        <f t="shared" si="245"/>
        <v>1</v>
      </c>
      <c r="O685" s="1" t="b">
        <f t="shared" si="246"/>
        <v>1</v>
      </c>
      <c r="P685" s="1" t="b">
        <f t="shared" si="247"/>
        <v>1</v>
      </c>
      <c r="Q685" s="1" t="b">
        <f t="shared" si="248"/>
        <v>1</v>
      </c>
      <c r="R685" s="1" t="b">
        <f t="shared" si="249"/>
        <v>1</v>
      </c>
      <c r="S685" s="1" t="e">
        <f t="shared" si="250"/>
        <v>#DIV/0!</v>
      </c>
      <c r="T685" s="1" t="b">
        <f t="shared" si="251"/>
        <v>1</v>
      </c>
      <c r="U685" s="1" t="b">
        <f t="shared" si="252"/>
        <v>1</v>
      </c>
      <c r="W685" s="316" t="s">
        <v>477</v>
      </c>
      <c r="X685" s="106" t="s">
        <v>478</v>
      </c>
      <c r="Y685" s="106" t="s">
        <v>16</v>
      </c>
      <c r="Z685" s="408" t="s">
        <v>3</v>
      </c>
      <c r="AA685" s="14" t="s">
        <v>2566</v>
      </c>
      <c r="AB685" s="422">
        <v>12535</v>
      </c>
      <c r="AC685" s="245">
        <v>10</v>
      </c>
      <c r="AD685" s="245" t="e">
        <v>#DIV/0!</v>
      </c>
      <c r="AE685" s="179"/>
      <c r="AF685" s="179" t="s">
        <v>2577</v>
      </c>
      <c r="AH685" s="159" t="b">
        <f t="shared" si="253"/>
        <v>1</v>
      </c>
      <c r="AI685" s="1" t="b">
        <f t="shared" si="254"/>
        <v>1</v>
      </c>
      <c r="AJ685" s="1" t="b">
        <f t="shared" si="255"/>
        <v>1</v>
      </c>
      <c r="AK685" s="1" t="b">
        <f t="shared" si="256"/>
        <v>1</v>
      </c>
      <c r="AL685" s="1" t="b">
        <f t="shared" si="257"/>
        <v>1</v>
      </c>
      <c r="AM685" s="1" t="b">
        <f t="shared" si="258"/>
        <v>1</v>
      </c>
      <c r="AN685" s="1" t="b">
        <f t="shared" si="259"/>
        <v>1</v>
      </c>
      <c r="AO685" s="1" t="e">
        <f t="shared" si="260"/>
        <v>#DIV/0!</v>
      </c>
      <c r="AP685" s="1" t="b">
        <f t="shared" si="261"/>
        <v>1</v>
      </c>
      <c r="AQ685" s="1" t="b">
        <f t="shared" si="262"/>
        <v>1</v>
      </c>
      <c r="AS685" s="316" t="s">
        <v>477</v>
      </c>
      <c r="AT685" s="106" t="s">
        <v>478</v>
      </c>
      <c r="AU685" s="106" t="s">
        <v>16</v>
      </c>
      <c r="AV685" s="408" t="s">
        <v>3</v>
      </c>
      <c r="AW685" s="14" t="s">
        <v>2566</v>
      </c>
      <c r="AX685" s="422">
        <v>12535</v>
      </c>
      <c r="AY685" s="245">
        <v>10</v>
      </c>
      <c r="AZ685" s="245" t="e">
        <v>#DIV/0!</v>
      </c>
      <c r="BA685" s="179"/>
      <c r="BB685" s="179" t="s">
        <v>2577</v>
      </c>
    </row>
    <row r="686" spans="1:54" ht="15">
      <c r="A686" s="156" t="s">
        <v>68</v>
      </c>
      <c r="B686" s="179" t="s">
        <v>771</v>
      </c>
      <c r="C686" s="179" t="s">
        <v>2250</v>
      </c>
      <c r="D686" s="424" t="s">
        <v>3</v>
      </c>
      <c r="E686" s="179" t="s">
        <v>2509</v>
      </c>
      <c r="F686" s="422">
        <v>25938</v>
      </c>
      <c r="G686" s="245">
        <v>10</v>
      </c>
      <c r="H686" s="245" t="s">
        <v>1859</v>
      </c>
      <c r="I686" s="179" t="s">
        <v>2458</v>
      </c>
      <c r="J686" s="179" t="s">
        <v>2476</v>
      </c>
      <c r="K686" s="158">
        <v>686</v>
      </c>
      <c r="L686" s="1" t="b">
        <f t="shared" si="243"/>
        <v>1</v>
      </c>
      <c r="M686" s="1" t="b">
        <f t="shared" si="244"/>
        <v>1</v>
      </c>
      <c r="N686" s="1" t="b">
        <f t="shared" si="245"/>
        <v>1</v>
      </c>
      <c r="O686" s="1" t="b">
        <f t="shared" si="246"/>
        <v>1</v>
      </c>
      <c r="P686" s="1" t="b">
        <f t="shared" si="247"/>
        <v>1</v>
      </c>
      <c r="Q686" s="1" t="b">
        <f t="shared" si="248"/>
        <v>1</v>
      </c>
      <c r="R686" s="1" t="b">
        <f t="shared" si="249"/>
        <v>1</v>
      </c>
      <c r="S686" s="1" t="b">
        <f t="shared" si="250"/>
        <v>1</v>
      </c>
      <c r="T686" s="1" t="b">
        <f t="shared" si="251"/>
        <v>1</v>
      </c>
      <c r="U686" s="1" t="b">
        <f t="shared" si="252"/>
        <v>1</v>
      </c>
      <c r="W686" s="156" t="s">
        <v>68</v>
      </c>
      <c r="X686" s="179" t="s">
        <v>771</v>
      </c>
      <c r="Y686" s="179" t="s">
        <v>2250</v>
      </c>
      <c r="Z686" s="424" t="s">
        <v>3</v>
      </c>
      <c r="AA686" s="179" t="s">
        <v>2509</v>
      </c>
      <c r="AB686" s="422">
        <v>25938</v>
      </c>
      <c r="AC686" s="245">
        <v>10</v>
      </c>
      <c r="AD686" s="245" t="s">
        <v>1859</v>
      </c>
      <c r="AE686" s="179" t="s">
        <v>2458</v>
      </c>
      <c r="AF686" s="179" t="s">
        <v>2476</v>
      </c>
      <c r="AH686" s="159" t="b">
        <f t="shared" si="253"/>
        <v>1</v>
      </c>
      <c r="AI686" s="1" t="b">
        <f t="shared" si="254"/>
        <v>1</v>
      </c>
      <c r="AJ686" s="1" t="b">
        <f t="shared" si="255"/>
        <v>1</v>
      </c>
      <c r="AK686" s="1" t="b">
        <f t="shared" si="256"/>
        <v>1</v>
      </c>
      <c r="AL686" s="1" t="b">
        <f t="shared" si="257"/>
        <v>1</v>
      </c>
      <c r="AM686" s="1" t="b">
        <f t="shared" si="258"/>
        <v>1</v>
      </c>
      <c r="AN686" s="1" t="b">
        <f t="shared" si="259"/>
        <v>1</v>
      </c>
      <c r="AO686" s="1" t="b">
        <f t="shared" si="260"/>
        <v>1</v>
      </c>
      <c r="AP686" s="1" t="b">
        <f t="shared" si="261"/>
        <v>1</v>
      </c>
      <c r="AQ686" s="1" t="b">
        <f t="shared" si="262"/>
        <v>1</v>
      </c>
      <c r="AS686" s="156" t="s">
        <v>68</v>
      </c>
      <c r="AT686" s="179" t="s">
        <v>771</v>
      </c>
      <c r="AU686" s="179" t="s">
        <v>2250</v>
      </c>
      <c r="AV686" s="424" t="s">
        <v>3</v>
      </c>
      <c r="AW686" s="179" t="s">
        <v>2509</v>
      </c>
      <c r="AX686" s="422">
        <v>25938</v>
      </c>
      <c r="AY686" s="245">
        <v>10</v>
      </c>
      <c r="AZ686" s="245" t="s">
        <v>1859</v>
      </c>
      <c r="BA686" s="179" t="s">
        <v>2458</v>
      </c>
      <c r="BB686" s="179" t="s">
        <v>2476</v>
      </c>
    </row>
    <row r="687" spans="1:54" ht="15.75">
      <c r="A687" s="316" t="s">
        <v>1473</v>
      </c>
      <c r="B687" s="182" t="s">
        <v>822</v>
      </c>
      <c r="C687" s="182" t="s">
        <v>1408</v>
      </c>
      <c r="D687" s="408" t="s">
        <v>10</v>
      </c>
      <c r="E687" s="344" t="s">
        <v>2571</v>
      </c>
      <c r="F687" s="422">
        <v>15357</v>
      </c>
      <c r="G687" s="245">
        <v>10</v>
      </c>
      <c r="H687" s="245" t="e">
        <v>#DIV/0!</v>
      </c>
      <c r="I687" s="179"/>
      <c r="J687" s="179" t="s">
        <v>2525</v>
      </c>
      <c r="K687" s="158">
        <v>687</v>
      </c>
      <c r="L687" s="1" t="b">
        <f t="shared" si="243"/>
        <v>1</v>
      </c>
      <c r="M687" s="1" t="b">
        <f t="shared" si="244"/>
        <v>1</v>
      </c>
      <c r="N687" s="1" t="b">
        <f t="shared" si="245"/>
        <v>1</v>
      </c>
      <c r="O687" s="1" t="b">
        <f t="shared" si="246"/>
        <v>1</v>
      </c>
      <c r="P687" s="1" t="b">
        <f t="shared" si="247"/>
        <v>1</v>
      </c>
      <c r="Q687" s="1" t="b">
        <f t="shared" si="248"/>
        <v>1</v>
      </c>
      <c r="R687" s="1" t="b">
        <f t="shared" si="249"/>
        <v>1</v>
      </c>
      <c r="S687" s="1" t="e">
        <f t="shared" si="250"/>
        <v>#DIV/0!</v>
      </c>
      <c r="T687" s="1" t="b">
        <f t="shared" si="251"/>
        <v>1</v>
      </c>
      <c r="U687" s="1" t="b">
        <f t="shared" si="252"/>
        <v>1</v>
      </c>
      <c r="W687" s="316" t="s">
        <v>1473</v>
      </c>
      <c r="X687" s="182" t="s">
        <v>822</v>
      </c>
      <c r="Y687" s="182" t="s">
        <v>1408</v>
      </c>
      <c r="Z687" s="408" t="s">
        <v>10</v>
      </c>
      <c r="AA687" s="344" t="s">
        <v>2571</v>
      </c>
      <c r="AB687" s="422">
        <v>15357</v>
      </c>
      <c r="AC687" s="245">
        <v>10</v>
      </c>
      <c r="AD687" s="245" t="e">
        <v>#DIV/0!</v>
      </c>
      <c r="AE687" s="179"/>
      <c r="AF687" s="179" t="s">
        <v>2525</v>
      </c>
      <c r="AH687" s="159" t="b">
        <f t="shared" si="253"/>
        <v>1</v>
      </c>
      <c r="AI687" s="1" t="b">
        <f t="shared" si="254"/>
        <v>1</v>
      </c>
      <c r="AJ687" s="1" t="b">
        <f t="shared" si="255"/>
        <v>1</v>
      </c>
      <c r="AK687" s="1" t="b">
        <f t="shared" si="256"/>
        <v>1</v>
      </c>
      <c r="AL687" s="1" t="b">
        <f t="shared" si="257"/>
        <v>1</v>
      </c>
      <c r="AM687" s="1" t="b">
        <f t="shared" si="258"/>
        <v>1</v>
      </c>
      <c r="AN687" s="1" t="b">
        <f t="shared" si="259"/>
        <v>1</v>
      </c>
      <c r="AO687" s="1" t="e">
        <f t="shared" si="260"/>
        <v>#DIV/0!</v>
      </c>
      <c r="AP687" s="1" t="b">
        <f t="shared" si="261"/>
        <v>1</v>
      </c>
      <c r="AQ687" s="1" t="b">
        <f t="shared" si="262"/>
        <v>1</v>
      </c>
      <c r="AS687" s="316" t="s">
        <v>1473</v>
      </c>
      <c r="AT687" s="182" t="s">
        <v>822</v>
      </c>
      <c r="AU687" s="182" t="s">
        <v>1408</v>
      </c>
      <c r="AV687" s="408" t="s">
        <v>10</v>
      </c>
      <c r="AW687" s="344" t="s">
        <v>2571</v>
      </c>
      <c r="AX687" s="422">
        <v>15357</v>
      </c>
      <c r="AY687" s="245">
        <v>10</v>
      </c>
      <c r="AZ687" s="245" t="e">
        <v>#DIV/0!</v>
      </c>
      <c r="BA687" s="179"/>
      <c r="BB687" s="179" t="s">
        <v>2525</v>
      </c>
    </row>
    <row r="688" spans="1:54" ht="15.75">
      <c r="A688" s="316" t="s">
        <v>2360</v>
      </c>
      <c r="B688" s="182" t="s">
        <v>2361</v>
      </c>
      <c r="C688" s="182" t="s">
        <v>2362</v>
      </c>
      <c r="D688" s="408" t="s">
        <v>3</v>
      </c>
      <c r="E688" s="344" t="s">
        <v>2490</v>
      </c>
      <c r="F688" s="422">
        <v>19776</v>
      </c>
      <c r="G688" s="245">
        <v>10</v>
      </c>
      <c r="H688" s="245" t="s">
        <v>1857</v>
      </c>
      <c r="I688" s="179" t="s">
        <v>2331</v>
      </c>
      <c r="J688" s="179" t="s">
        <v>2476</v>
      </c>
      <c r="K688" s="158">
        <v>688</v>
      </c>
      <c r="L688" s="1" t="b">
        <f t="shared" si="243"/>
        <v>1</v>
      </c>
      <c r="M688" s="1" t="b">
        <f t="shared" si="244"/>
        <v>1</v>
      </c>
      <c r="N688" s="1" t="b">
        <f t="shared" si="245"/>
        <v>1</v>
      </c>
      <c r="O688" s="1" t="b">
        <f t="shared" si="246"/>
        <v>1</v>
      </c>
      <c r="P688" s="1" t="b">
        <f t="shared" si="247"/>
        <v>1</v>
      </c>
      <c r="Q688" s="1" t="b">
        <f t="shared" si="248"/>
        <v>1</v>
      </c>
      <c r="R688" s="1" t="b">
        <f t="shared" si="249"/>
        <v>1</v>
      </c>
      <c r="S688" s="1" t="b">
        <f t="shared" si="250"/>
        <v>1</v>
      </c>
      <c r="T688" s="1" t="b">
        <f t="shared" si="251"/>
        <v>1</v>
      </c>
      <c r="U688" s="1" t="b">
        <f t="shared" si="252"/>
        <v>1</v>
      </c>
      <c r="W688" s="316" t="s">
        <v>2360</v>
      </c>
      <c r="X688" s="182" t="s">
        <v>2361</v>
      </c>
      <c r="Y688" s="182" t="s">
        <v>2362</v>
      </c>
      <c r="Z688" s="408" t="s">
        <v>3</v>
      </c>
      <c r="AA688" s="344" t="s">
        <v>2490</v>
      </c>
      <c r="AB688" s="422">
        <v>19776</v>
      </c>
      <c r="AC688" s="245">
        <v>10</v>
      </c>
      <c r="AD688" s="245" t="s">
        <v>1857</v>
      </c>
      <c r="AE688" s="179" t="s">
        <v>2331</v>
      </c>
      <c r="AF688" s="179" t="s">
        <v>2476</v>
      </c>
      <c r="AH688" s="159" t="b">
        <f t="shared" si="253"/>
        <v>1</v>
      </c>
      <c r="AI688" s="1" t="b">
        <f t="shared" si="254"/>
        <v>1</v>
      </c>
      <c r="AJ688" s="1" t="b">
        <f t="shared" si="255"/>
        <v>1</v>
      </c>
      <c r="AK688" s="1" t="b">
        <f t="shared" si="256"/>
        <v>1</v>
      </c>
      <c r="AL688" s="1" t="b">
        <f t="shared" si="257"/>
        <v>1</v>
      </c>
      <c r="AM688" s="1" t="b">
        <f t="shared" si="258"/>
        <v>1</v>
      </c>
      <c r="AN688" s="1" t="b">
        <f t="shared" si="259"/>
        <v>1</v>
      </c>
      <c r="AO688" s="1" t="b">
        <f t="shared" si="260"/>
        <v>1</v>
      </c>
      <c r="AP688" s="1" t="b">
        <f t="shared" si="261"/>
        <v>1</v>
      </c>
      <c r="AQ688" s="1" t="b">
        <f t="shared" si="262"/>
        <v>1</v>
      </c>
      <c r="AS688" s="316" t="s">
        <v>2360</v>
      </c>
      <c r="AT688" s="182" t="s">
        <v>2361</v>
      </c>
      <c r="AU688" s="182" t="s">
        <v>2362</v>
      </c>
      <c r="AV688" s="408" t="s">
        <v>3</v>
      </c>
      <c r="AW688" s="344" t="s">
        <v>2490</v>
      </c>
      <c r="AX688" s="422">
        <v>19776</v>
      </c>
      <c r="AY688" s="245">
        <v>10</v>
      </c>
      <c r="AZ688" s="245" t="s">
        <v>1857</v>
      </c>
      <c r="BA688" s="179" t="s">
        <v>2331</v>
      </c>
      <c r="BB688" s="179" t="s">
        <v>2476</v>
      </c>
    </row>
    <row r="689" spans="1:54" ht="15">
      <c r="A689" s="373" t="s">
        <v>1474</v>
      </c>
      <c r="B689" s="179" t="s">
        <v>1386</v>
      </c>
      <c r="C689" s="179" t="s">
        <v>662</v>
      </c>
      <c r="D689" s="409" t="s">
        <v>10</v>
      </c>
      <c r="E689" s="351" t="s">
        <v>2571</v>
      </c>
      <c r="F689" s="422">
        <v>15374</v>
      </c>
      <c r="G689" s="245">
        <v>10</v>
      </c>
      <c r="H689" s="245" t="e">
        <v>#DIV/0!</v>
      </c>
      <c r="I689" s="179"/>
      <c r="J689" s="179" t="s">
        <v>2525</v>
      </c>
      <c r="K689" s="158">
        <v>689</v>
      </c>
      <c r="L689" s="1" t="b">
        <f t="shared" si="243"/>
        <v>1</v>
      </c>
      <c r="M689" s="1" t="b">
        <f t="shared" si="244"/>
        <v>1</v>
      </c>
      <c r="N689" s="1" t="b">
        <f t="shared" si="245"/>
        <v>1</v>
      </c>
      <c r="O689" s="1" t="b">
        <f t="shared" si="246"/>
        <v>1</v>
      </c>
      <c r="P689" s="1" t="b">
        <f t="shared" si="247"/>
        <v>1</v>
      </c>
      <c r="Q689" s="1" t="b">
        <f t="shared" si="248"/>
        <v>1</v>
      </c>
      <c r="R689" s="1" t="b">
        <f t="shared" si="249"/>
        <v>1</v>
      </c>
      <c r="S689" s="1" t="e">
        <f t="shared" si="250"/>
        <v>#DIV/0!</v>
      </c>
      <c r="T689" s="1" t="b">
        <f t="shared" si="251"/>
        <v>1</v>
      </c>
      <c r="U689" s="1" t="b">
        <f t="shared" si="252"/>
        <v>1</v>
      </c>
      <c r="W689" s="373" t="s">
        <v>1474</v>
      </c>
      <c r="X689" s="179" t="s">
        <v>1386</v>
      </c>
      <c r="Y689" s="179" t="s">
        <v>662</v>
      </c>
      <c r="Z689" s="409" t="s">
        <v>10</v>
      </c>
      <c r="AA689" s="351" t="s">
        <v>2571</v>
      </c>
      <c r="AB689" s="422">
        <v>15374</v>
      </c>
      <c r="AC689" s="245">
        <v>10</v>
      </c>
      <c r="AD689" s="245" t="e">
        <v>#DIV/0!</v>
      </c>
      <c r="AE689" s="179"/>
      <c r="AF689" s="179" t="s">
        <v>2525</v>
      </c>
      <c r="AH689" s="159" t="b">
        <f t="shared" si="253"/>
        <v>1</v>
      </c>
      <c r="AI689" s="1" t="b">
        <f t="shared" si="254"/>
        <v>1</v>
      </c>
      <c r="AJ689" s="1" t="b">
        <f t="shared" si="255"/>
        <v>1</v>
      </c>
      <c r="AK689" s="1" t="b">
        <f t="shared" si="256"/>
        <v>1</v>
      </c>
      <c r="AL689" s="1" t="b">
        <f t="shared" si="257"/>
        <v>1</v>
      </c>
      <c r="AM689" s="1" t="b">
        <f t="shared" si="258"/>
        <v>1</v>
      </c>
      <c r="AN689" s="1" t="b">
        <f t="shared" si="259"/>
        <v>1</v>
      </c>
      <c r="AO689" s="1" t="e">
        <f t="shared" si="260"/>
        <v>#DIV/0!</v>
      </c>
      <c r="AP689" s="1" t="b">
        <f t="shared" si="261"/>
        <v>1</v>
      </c>
      <c r="AQ689" s="1" t="b">
        <f t="shared" si="262"/>
        <v>1</v>
      </c>
      <c r="AS689" s="373" t="s">
        <v>1474</v>
      </c>
      <c r="AT689" s="179" t="s">
        <v>1386</v>
      </c>
      <c r="AU689" s="179" t="s">
        <v>662</v>
      </c>
      <c r="AV689" s="409" t="s">
        <v>10</v>
      </c>
      <c r="AW689" s="351" t="s">
        <v>2571</v>
      </c>
      <c r="AX689" s="422">
        <v>15374</v>
      </c>
      <c r="AY689" s="245">
        <v>10</v>
      </c>
      <c r="AZ689" s="245" t="e">
        <v>#DIV/0!</v>
      </c>
      <c r="BA689" s="179"/>
      <c r="BB689" s="179" t="s">
        <v>2525</v>
      </c>
    </row>
    <row r="690" spans="1:54" ht="15">
      <c r="A690" s="373" t="s">
        <v>1475</v>
      </c>
      <c r="B690" s="179" t="s">
        <v>847</v>
      </c>
      <c r="C690" s="179" t="s">
        <v>1476</v>
      </c>
      <c r="D690" s="409" t="s">
        <v>3</v>
      </c>
      <c r="E690" s="351" t="s">
        <v>2571</v>
      </c>
      <c r="F690" s="422">
        <v>27178</v>
      </c>
      <c r="G690" s="245">
        <v>10</v>
      </c>
      <c r="H690" s="245" t="e">
        <v>#DIV/0!</v>
      </c>
      <c r="I690" s="179"/>
      <c r="J690" s="179" t="s">
        <v>2476</v>
      </c>
      <c r="K690" s="158">
        <v>690</v>
      </c>
      <c r="L690" s="1" t="b">
        <f t="shared" si="243"/>
        <v>1</v>
      </c>
      <c r="M690" s="1" t="b">
        <f t="shared" si="244"/>
        <v>1</v>
      </c>
      <c r="N690" s="1" t="b">
        <f t="shared" si="245"/>
        <v>1</v>
      </c>
      <c r="O690" s="1" t="b">
        <f t="shared" si="246"/>
        <v>1</v>
      </c>
      <c r="P690" s="1" t="b">
        <f t="shared" si="247"/>
        <v>1</v>
      </c>
      <c r="Q690" s="1" t="b">
        <f t="shared" si="248"/>
        <v>1</v>
      </c>
      <c r="R690" s="1" t="b">
        <f t="shared" si="249"/>
        <v>1</v>
      </c>
      <c r="S690" s="1" t="e">
        <f t="shared" si="250"/>
        <v>#DIV/0!</v>
      </c>
      <c r="T690" s="1" t="b">
        <f t="shared" si="251"/>
        <v>1</v>
      </c>
      <c r="U690" s="1" t="b">
        <f t="shared" si="252"/>
        <v>1</v>
      </c>
      <c r="W690" s="373" t="s">
        <v>1475</v>
      </c>
      <c r="X690" s="179" t="s">
        <v>847</v>
      </c>
      <c r="Y690" s="179" t="s">
        <v>1476</v>
      </c>
      <c r="Z690" s="409" t="s">
        <v>3</v>
      </c>
      <c r="AA690" s="351" t="s">
        <v>2571</v>
      </c>
      <c r="AB690" s="422">
        <v>27178</v>
      </c>
      <c r="AC690" s="245">
        <v>10</v>
      </c>
      <c r="AD690" s="245" t="e">
        <v>#DIV/0!</v>
      </c>
      <c r="AE690" s="179"/>
      <c r="AF690" s="179" t="s">
        <v>2476</v>
      </c>
      <c r="AH690" s="159" t="b">
        <f t="shared" si="253"/>
        <v>1</v>
      </c>
      <c r="AI690" s="1" t="b">
        <f t="shared" si="254"/>
        <v>1</v>
      </c>
      <c r="AJ690" s="1" t="b">
        <f t="shared" si="255"/>
        <v>1</v>
      </c>
      <c r="AK690" s="1" t="b">
        <f t="shared" si="256"/>
        <v>1</v>
      </c>
      <c r="AL690" s="1" t="b">
        <f t="shared" si="257"/>
        <v>1</v>
      </c>
      <c r="AM690" s="1" t="b">
        <f t="shared" si="258"/>
        <v>1</v>
      </c>
      <c r="AN690" s="1" t="b">
        <f t="shared" si="259"/>
        <v>1</v>
      </c>
      <c r="AO690" s="1" t="e">
        <f t="shared" si="260"/>
        <v>#DIV/0!</v>
      </c>
      <c r="AP690" s="1" t="b">
        <f t="shared" si="261"/>
        <v>1</v>
      </c>
      <c r="AQ690" s="1" t="b">
        <f t="shared" si="262"/>
        <v>1</v>
      </c>
      <c r="AS690" s="373" t="s">
        <v>1475</v>
      </c>
      <c r="AT690" s="179" t="s">
        <v>847</v>
      </c>
      <c r="AU690" s="179" t="s">
        <v>1476</v>
      </c>
      <c r="AV690" s="409" t="s">
        <v>3</v>
      </c>
      <c r="AW690" s="351" t="s">
        <v>2571</v>
      </c>
      <c r="AX690" s="422">
        <v>27178</v>
      </c>
      <c r="AY690" s="245">
        <v>10</v>
      </c>
      <c r="AZ690" s="245" t="e">
        <v>#DIV/0!</v>
      </c>
      <c r="BA690" s="179"/>
      <c r="BB690" s="179" t="s">
        <v>2476</v>
      </c>
    </row>
    <row r="691" spans="1:54" ht="15">
      <c r="A691" s="316" t="s">
        <v>479</v>
      </c>
      <c r="B691" s="106" t="s">
        <v>236</v>
      </c>
      <c r="C691" s="106" t="s">
        <v>115</v>
      </c>
      <c r="D691" s="408" t="s">
        <v>10</v>
      </c>
      <c r="E691" s="14" t="s">
        <v>2563</v>
      </c>
      <c r="F691" s="422">
        <v>13220</v>
      </c>
      <c r="G691" s="245">
        <v>10</v>
      </c>
      <c r="H691" s="245" t="s">
        <v>1858</v>
      </c>
      <c r="I691" s="179" t="s">
        <v>2457</v>
      </c>
      <c r="J691" s="179" t="s">
        <v>2577</v>
      </c>
      <c r="K691" s="158">
        <v>691</v>
      </c>
      <c r="L691" s="1" t="b">
        <f t="shared" si="243"/>
        <v>1</v>
      </c>
      <c r="M691" s="1" t="b">
        <f t="shared" si="244"/>
        <v>1</v>
      </c>
      <c r="N691" s="1" t="b">
        <f t="shared" si="245"/>
        <v>1</v>
      </c>
      <c r="O691" s="1" t="b">
        <f t="shared" si="246"/>
        <v>1</v>
      </c>
      <c r="P691" s="1" t="b">
        <f t="shared" si="247"/>
        <v>1</v>
      </c>
      <c r="Q691" s="1" t="b">
        <f t="shared" si="248"/>
        <v>1</v>
      </c>
      <c r="R691" s="1" t="b">
        <f t="shared" si="249"/>
        <v>1</v>
      </c>
      <c r="S691" s="1" t="b">
        <f t="shared" si="250"/>
        <v>1</v>
      </c>
      <c r="T691" s="1" t="b">
        <f t="shared" si="251"/>
        <v>1</v>
      </c>
      <c r="U691" s="1" t="b">
        <f t="shared" si="252"/>
        <v>1</v>
      </c>
      <c r="W691" s="316" t="s">
        <v>479</v>
      </c>
      <c r="X691" s="106" t="s">
        <v>236</v>
      </c>
      <c r="Y691" s="106" t="s">
        <v>115</v>
      </c>
      <c r="Z691" s="408" t="s">
        <v>10</v>
      </c>
      <c r="AA691" s="14" t="s">
        <v>2563</v>
      </c>
      <c r="AB691" s="422">
        <v>13220</v>
      </c>
      <c r="AC691" s="245">
        <v>10</v>
      </c>
      <c r="AD691" s="245" t="s">
        <v>1858</v>
      </c>
      <c r="AE691" s="179" t="s">
        <v>2457</v>
      </c>
      <c r="AF691" s="179" t="s">
        <v>2577</v>
      </c>
      <c r="AH691" s="159" t="b">
        <f t="shared" si="253"/>
        <v>1</v>
      </c>
      <c r="AI691" s="1" t="b">
        <f t="shared" si="254"/>
        <v>1</v>
      </c>
      <c r="AJ691" s="1" t="b">
        <f t="shared" si="255"/>
        <v>1</v>
      </c>
      <c r="AK691" s="1" t="b">
        <f t="shared" si="256"/>
        <v>1</v>
      </c>
      <c r="AL691" s="1" t="b">
        <f t="shared" si="257"/>
        <v>1</v>
      </c>
      <c r="AM691" s="1" t="b">
        <f t="shared" si="258"/>
        <v>1</v>
      </c>
      <c r="AN691" s="1" t="b">
        <f t="shared" si="259"/>
        <v>1</v>
      </c>
      <c r="AO691" s="1" t="b">
        <f t="shared" si="260"/>
        <v>1</v>
      </c>
      <c r="AP691" s="1" t="b">
        <f t="shared" si="261"/>
        <v>1</v>
      </c>
      <c r="AQ691" s="1" t="b">
        <f t="shared" si="262"/>
        <v>1</v>
      </c>
      <c r="AS691" s="316" t="s">
        <v>479</v>
      </c>
      <c r="AT691" s="106" t="s">
        <v>236</v>
      </c>
      <c r="AU691" s="106" t="s">
        <v>115</v>
      </c>
      <c r="AV691" s="408" t="s">
        <v>10</v>
      </c>
      <c r="AW691" s="14" t="s">
        <v>2563</v>
      </c>
      <c r="AX691" s="422">
        <v>13220</v>
      </c>
      <c r="AY691" s="245">
        <v>10</v>
      </c>
      <c r="AZ691" s="245" t="s">
        <v>1858</v>
      </c>
      <c r="BA691" s="179" t="s">
        <v>2457</v>
      </c>
      <c r="BB691" s="179" t="s">
        <v>2577</v>
      </c>
    </row>
    <row r="692" spans="1:54" ht="15">
      <c r="A692" s="316" t="s">
        <v>1477</v>
      </c>
      <c r="B692" s="106" t="s">
        <v>1478</v>
      </c>
      <c r="C692" s="106" t="s">
        <v>1479</v>
      </c>
      <c r="D692" s="291" t="s">
        <v>3</v>
      </c>
      <c r="E692" s="14" t="s">
        <v>2569</v>
      </c>
      <c r="F692" s="422">
        <v>13234</v>
      </c>
      <c r="G692" s="245">
        <v>10</v>
      </c>
      <c r="H692" s="245" t="e">
        <v>#DIV/0!</v>
      </c>
      <c r="I692" s="179"/>
      <c r="J692" s="179" t="s">
        <v>2577</v>
      </c>
      <c r="K692" s="158">
        <v>692</v>
      </c>
      <c r="L692" s="1" t="b">
        <f t="shared" si="243"/>
        <v>1</v>
      </c>
      <c r="M692" s="1" t="b">
        <f t="shared" si="244"/>
        <v>1</v>
      </c>
      <c r="N692" s="1" t="b">
        <f t="shared" si="245"/>
        <v>1</v>
      </c>
      <c r="O692" s="1" t="b">
        <f t="shared" si="246"/>
        <v>1</v>
      </c>
      <c r="P692" s="1" t="b">
        <f t="shared" si="247"/>
        <v>1</v>
      </c>
      <c r="Q692" s="1" t="b">
        <f t="shared" si="248"/>
        <v>1</v>
      </c>
      <c r="R692" s="1" t="b">
        <f t="shared" si="249"/>
        <v>1</v>
      </c>
      <c r="S692" s="1" t="e">
        <f t="shared" si="250"/>
        <v>#DIV/0!</v>
      </c>
      <c r="T692" s="1" t="b">
        <f t="shared" si="251"/>
        <v>1</v>
      </c>
      <c r="U692" s="1" t="b">
        <f t="shared" si="252"/>
        <v>1</v>
      </c>
      <c r="W692" s="316" t="s">
        <v>1477</v>
      </c>
      <c r="X692" s="106" t="s">
        <v>1478</v>
      </c>
      <c r="Y692" s="106" t="s">
        <v>1479</v>
      </c>
      <c r="Z692" s="291" t="s">
        <v>3</v>
      </c>
      <c r="AA692" s="14" t="s">
        <v>2569</v>
      </c>
      <c r="AB692" s="422">
        <v>13234</v>
      </c>
      <c r="AC692" s="245">
        <v>10</v>
      </c>
      <c r="AD692" s="245" t="e">
        <v>#DIV/0!</v>
      </c>
      <c r="AE692" s="179"/>
      <c r="AF692" s="179" t="s">
        <v>2577</v>
      </c>
      <c r="AH692" s="159" t="b">
        <f t="shared" si="253"/>
        <v>1</v>
      </c>
      <c r="AI692" s="1" t="b">
        <f t="shared" si="254"/>
        <v>1</v>
      </c>
      <c r="AJ692" s="1" t="b">
        <f t="shared" si="255"/>
        <v>1</v>
      </c>
      <c r="AK692" s="1" t="b">
        <f t="shared" si="256"/>
        <v>1</v>
      </c>
      <c r="AL692" s="1" t="b">
        <f t="shared" si="257"/>
        <v>1</v>
      </c>
      <c r="AM692" s="1" t="b">
        <f t="shared" si="258"/>
        <v>1</v>
      </c>
      <c r="AN692" s="1" t="b">
        <f t="shared" si="259"/>
        <v>1</v>
      </c>
      <c r="AO692" s="1" t="e">
        <f t="shared" si="260"/>
        <v>#DIV/0!</v>
      </c>
      <c r="AP692" s="1" t="b">
        <f t="shared" si="261"/>
        <v>1</v>
      </c>
      <c r="AQ692" s="1" t="b">
        <f t="shared" si="262"/>
        <v>1</v>
      </c>
      <c r="AS692" s="316" t="s">
        <v>1477</v>
      </c>
      <c r="AT692" s="106" t="s">
        <v>1478</v>
      </c>
      <c r="AU692" s="106" t="s">
        <v>1479</v>
      </c>
      <c r="AV692" s="291" t="s">
        <v>3</v>
      </c>
      <c r="AW692" s="14" t="s">
        <v>2569</v>
      </c>
      <c r="AX692" s="422">
        <v>13234</v>
      </c>
      <c r="AY692" s="245">
        <v>10</v>
      </c>
      <c r="AZ692" s="245" t="e">
        <v>#DIV/0!</v>
      </c>
      <c r="BA692" s="179"/>
      <c r="BB692" s="179" t="s">
        <v>2577</v>
      </c>
    </row>
    <row r="693" spans="1:54" ht="15">
      <c r="A693" s="316" t="s">
        <v>480</v>
      </c>
      <c r="B693" s="106" t="s">
        <v>236</v>
      </c>
      <c r="C693" s="106" t="s">
        <v>481</v>
      </c>
      <c r="D693" s="408" t="s">
        <v>3</v>
      </c>
      <c r="E693" s="14" t="s">
        <v>2566</v>
      </c>
      <c r="F693" s="422">
        <v>12749</v>
      </c>
      <c r="G693" s="245">
        <v>10</v>
      </c>
      <c r="H693" s="245" t="e">
        <v>#DIV/0!</v>
      </c>
      <c r="I693" s="179" t="s">
        <v>11</v>
      </c>
      <c r="J693" s="179" t="s">
        <v>2577</v>
      </c>
      <c r="K693" s="158">
        <v>693</v>
      </c>
      <c r="L693" s="1" t="b">
        <f t="shared" si="243"/>
        <v>1</v>
      </c>
      <c r="M693" s="1" t="b">
        <f t="shared" si="244"/>
        <v>1</v>
      </c>
      <c r="N693" s="1" t="b">
        <f t="shared" si="245"/>
        <v>1</v>
      </c>
      <c r="O693" s="1" t="b">
        <f t="shared" si="246"/>
        <v>1</v>
      </c>
      <c r="P693" s="1" t="b">
        <f t="shared" si="247"/>
        <v>1</v>
      </c>
      <c r="Q693" s="1" t="b">
        <f t="shared" si="248"/>
        <v>1</v>
      </c>
      <c r="R693" s="1" t="b">
        <f t="shared" si="249"/>
        <v>1</v>
      </c>
      <c r="S693" s="1" t="e">
        <f t="shared" si="250"/>
        <v>#DIV/0!</v>
      </c>
      <c r="T693" s="1" t="b">
        <f t="shared" si="251"/>
        <v>1</v>
      </c>
      <c r="U693" s="1" t="b">
        <f t="shared" si="252"/>
        <v>1</v>
      </c>
      <c r="W693" s="316" t="s">
        <v>480</v>
      </c>
      <c r="X693" s="106" t="s">
        <v>236</v>
      </c>
      <c r="Y693" s="106" t="s">
        <v>481</v>
      </c>
      <c r="Z693" s="408" t="s">
        <v>3</v>
      </c>
      <c r="AA693" s="14" t="s">
        <v>2566</v>
      </c>
      <c r="AB693" s="422">
        <v>12749</v>
      </c>
      <c r="AC693" s="245">
        <v>10</v>
      </c>
      <c r="AD693" s="245" t="e">
        <v>#DIV/0!</v>
      </c>
      <c r="AE693" s="179" t="s">
        <v>11</v>
      </c>
      <c r="AF693" s="179" t="s">
        <v>2577</v>
      </c>
      <c r="AH693" s="159" t="b">
        <f t="shared" si="253"/>
        <v>1</v>
      </c>
      <c r="AI693" s="1" t="b">
        <f t="shared" si="254"/>
        <v>1</v>
      </c>
      <c r="AJ693" s="1" t="b">
        <f t="shared" si="255"/>
        <v>1</v>
      </c>
      <c r="AK693" s="1" t="b">
        <f t="shared" si="256"/>
        <v>1</v>
      </c>
      <c r="AL693" s="1" t="b">
        <f t="shared" si="257"/>
        <v>1</v>
      </c>
      <c r="AM693" s="1" t="b">
        <f t="shared" si="258"/>
        <v>1</v>
      </c>
      <c r="AN693" s="1" t="b">
        <f t="shared" si="259"/>
        <v>1</v>
      </c>
      <c r="AO693" s="1" t="e">
        <f t="shared" si="260"/>
        <v>#DIV/0!</v>
      </c>
      <c r="AP693" s="1" t="b">
        <f t="shared" si="261"/>
        <v>1</v>
      </c>
      <c r="AQ693" s="1" t="b">
        <f t="shared" si="262"/>
        <v>1</v>
      </c>
      <c r="AS693" s="316" t="s">
        <v>480</v>
      </c>
      <c r="AT693" s="106" t="s">
        <v>236</v>
      </c>
      <c r="AU693" s="106" t="s">
        <v>481</v>
      </c>
      <c r="AV693" s="408" t="s">
        <v>3</v>
      </c>
      <c r="AW693" s="14" t="s">
        <v>2566</v>
      </c>
      <c r="AX693" s="422">
        <v>12749</v>
      </c>
      <c r="AY693" s="245">
        <v>10</v>
      </c>
      <c r="AZ693" s="245" t="e">
        <v>#DIV/0!</v>
      </c>
      <c r="BA693" s="179" t="s">
        <v>11</v>
      </c>
      <c r="BB693" s="179" t="s">
        <v>2577</v>
      </c>
    </row>
    <row r="694" spans="1:54" ht="15">
      <c r="A694" s="316" t="s">
        <v>2363</v>
      </c>
      <c r="B694" s="106" t="s">
        <v>2364</v>
      </c>
      <c r="C694" s="106" t="s">
        <v>2365</v>
      </c>
      <c r="D694" s="408" t="s">
        <v>3</v>
      </c>
      <c r="E694" s="14" t="s">
        <v>2563</v>
      </c>
      <c r="F694" s="422">
        <v>14809</v>
      </c>
      <c r="G694" s="245">
        <v>10</v>
      </c>
      <c r="H694" s="245" t="s">
        <v>1858</v>
      </c>
      <c r="I694" s="179" t="s">
        <v>2366</v>
      </c>
      <c r="J694" s="179" t="s">
        <v>2577</v>
      </c>
      <c r="K694" s="158">
        <v>694</v>
      </c>
      <c r="L694" s="1" t="b">
        <f t="shared" si="243"/>
        <v>1</v>
      </c>
      <c r="M694" s="1" t="b">
        <f t="shared" si="244"/>
        <v>1</v>
      </c>
      <c r="N694" s="1" t="b">
        <f t="shared" si="245"/>
        <v>1</v>
      </c>
      <c r="O694" s="1" t="b">
        <f t="shared" si="246"/>
        <v>1</v>
      </c>
      <c r="P694" s="1" t="b">
        <f t="shared" si="247"/>
        <v>1</v>
      </c>
      <c r="Q694" s="1" t="b">
        <f t="shared" si="248"/>
        <v>1</v>
      </c>
      <c r="R694" s="1" t="b">
        <f t="shared" si="249"/>
        <v>1</v>
      </c>
      <c r="S694" s="1" t="b">
        <f t="shared" si="250"/>
        <v>1</v>
      </c>
      <c r="T694" s="1" t="b">
        <f t="shared" si="251"/>
        <v>1</v>
      </c>
      <c r="U694" s="1" t="b">
        <f t="shared" si="252"/>
        <v>1</v>
      </c>
      <c r="W694" s="316" t="s">
        <v>2363</v>
      </c>
      <c r="X694" s="106" t="s">
        <v>2364</v>
      </c>
      <c r="Y694" s="106" t="s">
        <v>2365</v>
      </c>
      <c r="Z694" s="408" t="s">
        <v>3</v>
      </c>
      <c r="AA694" s="14" t="s">
        <v>2563</v>
      </c>
      <c r="AB694" s="422">
        <v>14809</v>
      </c>
      <c r="AC694" s="245">
        <v>10</v>
      </c>
      <c r="AD694" s="245" t="s">
        <v>1858</v>
      </c>
      <c r="AE694" s="179" t="s">
        <v>2366</v>
      </c>
      <c r="AF694" s="179" t="s">
        <v>2577</v>
      </c>
      <c r="AH694" s="159" t="b">
        <f t="shared" si="253"/>
        <v>1</v>
      </c>
      <c r="AI694" s="1" t="b">
        <f t="shared" si="254"/>
        <v>1</v>
      </c>
      <c r="AJ694" s="1" t="b">
        <f t="shared" si="255"/>
        <v>1</v>
      </c>
      <c r="AK694" s="1" t="b">
        <f t="shared" si="256"/>
        <v>1</v>
      </c>
      <c r="AL694" s="1" t="b">
        <f t="shared" si="257"/>
        <v>1</v>
      </c>
      <c r="AM694" s="1" t="b">
        <f t="shared" si="258"/>
        <v>1</v>
      </c>
      <c r="AN694" s="1" t="b">
        <f t="shared" si="259"/>
        <v>1</v>
      </c>
      <c r="AO694" s="1" t="b">
        <f t="shared" si="260"/>
        <v>1</v>
      </c>
      <c r="AP694" s="1" t="b">
        <f t="shared" si="261"/>
        <v>1</v>
      </c>
      <c r="AQ694" s="1" t="b">
        <f t="shared" si="262"/>
        <v>1</v>
      </c>
      <c r="AS694" s="316" t="s">
        <v>2363</v>
      </c>
      <c r="AT694" s="106" t="s">
        <v>2364</v>
      </c>
      <c r="AU694" s="106" t="s">
        <v>2365</v>
      </c>
      <c r="AV694" s="408" t="s">
        <v>3</v>
      </c>
      <c r="AW694" s="14" t="s">
        <v>2563</v>
      </c>
      <c r="AX694" s="422">
        <v>14809</v>
      </c>
      <c r="AY694" s="245">
        <v>10</v>
      </c>
      <c r="AZ694" s="245" t="s">
        <v>1858</v>
      </c>
      <c r="BA694" s="179" t="s">
        <v>2366</v>
      </c>
      <c r="BB694" s="179" t="s">
        <v>2577</v>
      </c>
    </row>
    <row r="695" spans="1:54" ht="15">
      <c r="A695" s="316" t="s">
        <v>1480</v>
      </c>
      <c r="B695" s="106" t="s">
        <v>1481</v>
      </c>
      <c r="C695" s="106" t="s">
        <v>737</v>
      </c>
      <c r="D695" s="408" t="s">
        <v>3</v>
      </c>
      <c r="E695" s="14" t="s">
        <v>2568</v>
      </c>
      <c r="F695" s="422"/>
      <c r="G695" s="245">
        <v>10</v>
      </c>
      <c r="H695" s="245" t="e">
        <v>#DIV/0!</v>
      </c>
      <c r="I695" s="179"/>
      <c r="J695" s="179" t="s">
        <v>2577</v>
      </c>
      <c r="K695" s="158">
        <v>695</v>
      </c>
      <c r="L695" s="1" t="b">
        <f t="shared" si="243"/>
        <v>1</v>
      </c>
      <c r="M695" s="1" t="b">
        <f t="shared" si="244"/>
        <v>1</v>
      </c>
      <c r="N695" s="1" t="b">
        <f t="shared" si="245"/>
        <v>1</v>
      </c>
      <c r="O695" s="1" t="b">
        <f t="shared" si="246"/>
        <v>1</v>
      </c>
      <c r="P695" s="1" t="b">
        <f t="shared" si="247"/>
        <v>1</v>
      </c>
      <c r="Q695" s="1" t="b">
        <f t="shared" si="248"/>
        <v>1</v>
      </c>
      <c r="R695" s="1" t="b">
        <f t="shared" si="249"/>
        <v>1</v>
      </c>
      <c r="S695" s="1" t="e">
        <f t="shared" si="250"/>
        <v>#DIV/0!</v>
      </c>
      <c r="T695" s="1" t="b">
        <f t="shared" si="251"/>
        <v>1</v>
      </c>
      <c r="U695" s="1" t="b">
        <f t="shared" si="252"/>
        <v>1</v>
      </c>
      <c r="W695" s="316" t="s">
        <v>1480</v>
      </c>
      <c r="X695" s="106" t="s">
        <v>1481</v>
      </c>
      <c r="Y695" s="106" t="s">
        <v>737</v>
      </c>
      <c r="Z695" s="408" t="s">
        <v>3</v>
      </c>
      <c r="AA695" s="14" t="s">
        <v>2568</v>
      </c>
      <c r="AB695" s="422"/>
      <c r="AC695" s="245">
        <v>10</v>
      </c>
      <c r="AD695" s="245" t="e">
        <v>#DIV/0!</v>
      </c>
      <c r="AE695" s="179"/>
      <c r="AF695" s="179" t="s">
        <v>2577</v>
      </c>
      <c r="AH695" s="159" t="b">
        <f t="shared" si="253"/>
        <v>1</v>
      </c>
      <c r="AI695" s="1" t="b">
        <f t="shared" si="254"/>
        <v>1</v>
      </c>
      <c r="AJ695" s="1" t="b">
        <f t="shared" si="255"/>
        <v>1</v>
      </c>
      <c r="AK695" s="1" t="b">
        <f t="shared" si="256"/>
        <v>1</v>
      </c>
      <c r="AL695" s="1" t="b">
        <f t="shared" si="257"/>
        <v>1</v>
      </c>
      <c r="AM695" s="1" t="b">
        <f t="shared" si="258"/>
        <v>1</v>
      </c>
      <c r="AN695" s="1" t="b">
        <f t="shared" si="259"/>
        <v>1</v>
      </c>
      <c r="AO695" s="1" t="e">
        <f t="shared" si="260"/>
        <v>#DIV/0!</v>
      </c>
      <c r="AP695" s="1" t="b">
        <f t="shared" si="261"/>
        <v>1</v>
      </c>
      <c r="AQ695" s="1" t="b">
        <f t="shared" si="262"/>
        <v>1</v>
      </c>
      <c r="AS695" s="316" t="s">
        <v>1480</v>
      </c>
      <c r="AT695" s="106" t="s">
        <v>1481</v>
      </c>
      <c r="AU695" s="106" t="s">
        <v>737</v>
      </c>
      <c r="AV695" s="408" t="s">
        <v>3</v>
      </c>
      <c r="AW695" s="14" t="s">
        <v>2568</v>
      </c>
      <c r="AX695" s="422"/>
      <c r="AY695" s="245">
        <v>10</v>
      </c>
      <c r="AZ695" s="245" t="e">
        <v>#DIV/0!</v>
      </c>
      <c r="BA695" s="179"/>
      <c r="BB695" s="179" t="s">
        <v>2577</v>
      </c>
    </row>
    <row r="696" spans="1:54" ht="15.75">
      <c r="A696" s="316" t="s">
        <v>1482</v>
      </c>
      <c r="B696" s="106" t="s">
        <v>1106</v>
      </c>
      <c r="C696" s="106" t="s">
        <v>1483</v>
      </c>
      <c r="D696" s="408" t="s">
        <v>10</v>
      </c>
      <c r="E696" s="344" t="s">
        <v>2571</v>
      </c>
      <c r="F696" s="422">
        <v>26616</v>
      </c>
      <c r="G696" s="245">
        <v>10</v>
      </c>
      <c r="H696" s="245" t="e">
        <v>#DIV/0!</v>
      </c>
      <c r="I696" s="179"/>
      <c r="J696" s="179" t="s">
        <v>2476</v>
      </c>
      <c r="K696" s="158">
        <v>696</v>
      </c>
      <c r="L696" s="1" t="b">
        <f t="shared" si="243"/>
        <v>1</v>
      </c>
      <c r="M696" s="1" t="b">
        <f t="shared" si="244"/>
        <v>1</v>
      </c>
      <c r="N696" s="1" t="b">
        <f t="shared" si="245"/>
        <v>1</v>
      </c>
      <c r="O696" s="1" t="b">
        <f t="shared" si="246"/>
        <v>1</v>
      </c>
      <c r="P696" s="1" t="b">
        <f t="shared" si="247"/>
        <v>1</v>
      </c>
      <c r="Q696" s="1" t="b">
        <f t="shared" si="248"/>
        <v>1</v>
      </c>
      <c r="R696" s="1" t="b">
        <f t="shared" si="249"/>
        <v>1</v>
      </c>
      <c r="S696" s="1" t="e">
        <f t="shared" si="250"/>
        <v>#DIV/0!</v>
      </c>
      <c r="T696" s="1" t="b">
        <f t="shared" si="251"/>
        <v>1</v>
      </c>
      <c r="U696" s="1" t="b">
        <f t="shared" si="252"/>
        <v>1</v>
      </c>
      <c r="W696" s="316" t="s">
        <v>1482</v>
      </c>
      <c r="X696" s="106" t="s">
        <v>1106</v>
      </c>
      <c r="Y696" s="106" t="s">
        <v>1483</v>
      </c>
      <c r="Z696" s="408" t="s">
        <v>10</v>
      </c>
      <c r="AA696" s="344" t="s">
        <v>2571</v>
      </c>
      <c r="AB696" s="422">
        <v>26616</v>
      </c>
      <c r="AC696" s="245">
        <v>10</v>
      </c>
      <c r="AD696" s="245" t="e">
        <v>#DIV/0!</v>
      </c>
      <c r="AE696" s="179"/>
      <c r="AF696" s="179" t="s">
        <v>2476</v>
      </c>
      <c r="AH696" s="159" t="b">
        <f t="shared" si="253"/>
        <v>1</v>
      </c>
      <c r="AI696" s="1" t="b">
        <f t="shared" si="254"/>
        <v>1</v>
      </c>
      <c r="AJ696" s="1" t="b">
        <f t="shared" si="255"/>
        <v>1</v>
      </c>
      <c r="AK696" s="1" t="b">
        <f t="shared" si="256"/>
        <v>1</v>
      </c>
      <c r="AL696" s="1" t="b">
        <f t="shared" si="257"/>
        <v>1</v>
      </c>
      <c r="AM696" s="1" t="b">
        <f t="shared" si="258"/>
        <v>1</v>
      </c>
      <c r="AN696" s="1" t="b">
        <f t="shared" si="259"/>
        <v>1</v>
      </c>
      <c r="AO696" s="1" t="e">
        <f t="shared" si="260"/>
        <v>#DIV/0!</v>
      </c>
      <c r="AP696" s="1" t="b">
        <f t="shared" si="261"/>
        <v>1</v>
      </c>
      <c r="AQ696" s="1" t="b">
        <f t="shared" si="262"/>
        <v>1</v>
      </c>
      <c r="AS696" s="316" t="s">
        <v>1482</v>
      </c>
      <c r="AT696" s="106" t="s">
        <v>1106</v>
      </c>
      <c r="AU696" s="106" t="s">
        <v>1483</v>
      </c>
      <c r="AV696" s="408" t="s">
        <v>10</v>
      </c>
      <c r="AW696" s="344" t="s">
        <v>2571</v>
      </c>
      <c r="AX696" s="422">
        <v>26616</v>
      </c>
      <c r="AY696" s="245">
        <v>10</v>
      </c>
      <c r="AZ696" s="245" t="e">
        <v>#DIV/0!</v>
      </c>
      <c r="BA696" s="179"/>
      <c r="BB696" s="179" t="s">
        <v>2476</v>
      </c>
    </row>
    <row r="697" spans="1:54" ht="15">
      <c r="A697" s="316" t="s">
        <v>1484</v>
      </c>
      <c r="B697" s="106" t="s">
        <v>931</v>
      </c>
      <c r="C697" s="106" t="s">
        <v>1166</v>
      </c>
      <c r="D697" s="408" t="s">
        <v>3</v>
      </c>
      <c r="E697" s="14" t="s">
        <v>2571</v>
      </c>
      <c r="F697" s="422">
        <v>21409</v>
      </c>
      <c r="G697" s="245">
        <v>10</v>
      </c>
      <c r="H697" s="245" t="e">
        <v>#DIV/0!</v>
      </c>
      <c r="I697" s="179"/>
      <c r="J697" s="179" t="s">
        <v>2476</v>
      </c>
      <c r="K697" s="158">
        <v>697</v>
      </c>
      <c r="L697" s="1" t="b">
        <f t="shared" si="243"/>
        <v>1</v>
      </c>
      <c r="M697" s="1" t="b">
        <f t="shared" si="244"/>
        <v>1</v>
      </c>
      <c r="N697" s="1" t="b">
        <f t="shared" si="245"/>
        <v>1</v>
      </c>
      <c r="O697" s="1" t="b">
        <f t="shared" si="246"/>
        <v>1</v>
      </c>
      <c r="P697" s="1" t="b">
        <f t="shared" si="247"/>
        <v>1</v>
      </c>
      <c r="Q697" s="1" t="b">
        <f t="shared" si="248"/>
        <v>1</v>
      </c>
      <c r="R697" s="1" t="b">
        <f t="shared" si="249"/>
        <v>1</v>
      </c>
      <c r="S697" s="1" t="e">
        <f t="shared" si="250"/>
        <v>#DIV/0!</v>
      </c>
      <c r="T697" s="1" t="b">
        <f t="shared" si="251"/>
        <v>1</v>
      </c>
      <c r="U697" s="1" t="b">
        <f t="shared" si="252"/>
        <v>1</v>
      </c>
      <c r="W697" s="316" t="s">
        <v>1484</v>
      </c>
      <c r="X697" s="106" t="s">
        <v>931</v>
      </c>
      <c r="Y697" s="106" t="s">
        <v>1166</v>
      </c>
      <c r="Z697" s="408" t="s">
        <v>3</v>
      </c>
      <c r="AA697" s="14" t="s">
        <v>2571</v>
      </c>
      <c r="AB697" s="422">
        <v>21409</v>
      </c>
      <c r="AC697" s="245">
        <v>10</v>
      </c>
      <c r="AD697" s="245" t="e">
        <v>#DIV/0!</v>
      </c>
      <c r="AE697" s="179"/>
      <c r="AF697" s="179" t="s">
        <v>2476</v>
      </c>
      <c r="AH697" s="159" t="b">
        <f t="shared" si="253"/>
        <v>1</v>
      </c>
      <c r="AI697" s="1" t="b">
        <f t="shared" si="254"/>
        <v>1</v>
      </c>
      <c r="AJ697" s="1" t="b">
        <f t="shared" si="255"/>
        <v>1</v>
      </c>
      <c r="AK697" s="1" t="b">
        <f t="shared" si="256"/>
        <v>1</v>
      </c>
      <c r="AL697" s="1" t="b">
        <f t="shared" si="257"/>
        <v>1</v>
      </c>
      <c r="AM697" s="1" t="b">
        <f t="shared" si="258"/>
        <v>1</v>
      </c>
      <c r="AN697" s="1" t="b">
        <f t="shared" si="259"/>
        <v>1</v>
      </c>
      <c r="AO697" s="1" t="e">
        <f t="shared" si="260"/>
        <v>#DIV/0!</v>
      </c>
      <c r="AP697" s="1" t="b">
        <f t="shared" si="261"/>
        <v>1</v>
      </c>
      <c r="AQ697" s="1" t="b">
        <f t="shared" si="262"/>
        <v>1</v>
      </c>
      <c r="AS697" s="316" t="s">
        <v>1484</v>
      </c>
      <c r="AT697" s="106" t="s">
        <v>931</v>
      </c>
      <c r="AU697" s="106" t="s">
        <v>1166</v>
      </c>
      <c r="AV697" s="408" t="s">
        <v>3</v>
      </c>
      <c r="AW697" s="14" t="s">
        <v>2571</v>
      </c>
      <c r="AX697" s="422">
        <v>21409</v>
      </c>
      <c r="AY697" s="245">
        <v>10</v>
      </c>
      <c r="AZ697" s="245" t="e">
        <v>#DIV/0!</v>
      </c>
      <c r="BA697" s="179"/>
      <c r="BB697" s="179" t="s">
        <v>2476</v>
      </c>
    </row>
    <row r="698" spans="1:54" ht="15">
      <c r="A698" s="316" t="s">
        <v>851</v>
      </c>
      <c r="B698" s="106" t="s">
        <v>852</v>
      </c>
      <c r="C698" s="106" t="s">
        <v>853</v>
      </c>
      <c r="D698" s="408" t="s">
        <v>3</v>
      </c>
      <c r="E698" s="14" t="s">
        <v>2490</v>
      </c>
      <c r="F698" s="422">
        <v>18650</v>
      </c>
      <c r="G698" s="245">
        <v>10</v>
      </c>
      <c r="H698" s="245" t="s">
        <v>1858</v>
      </c>
      <c r="I698" s="179" t="s">
        <v>2609</v>
      </c>
      <c r="J698" s="179" t="s">
        <v>2525</v>
      </c>
      <c r="K698" s="158">
        <v>698</v>
      </c>
      <c r="L698" s="1" t="b">
        <f t="shared" si="243"/>
        <v>1</v>
      </c>
      <c r="M698" s="1" t="b">
        <f t="shared" si="244"/>
        <v>1</v>
      </c>
      <c r="N698" s="1" t="b">
        <f t="shared" si="245"/>
        <v>1</v>
      </c>
      <c r="O698" s="1" t="b">
        <f t="shared" si="246"/>
        <v>1</v>
      </c>
      <c r="P698" s="1" t="b">
        <f t="shared" si="247"/>
        <v>1</v>
      </c>
      <c r="Q698" s="1" t="b">
        <f t="shared" si="248"/>
        <v>1</v>
      </c>
      <c r="R698" s="1" t="b">
        <f t="shared" si="249"/>
        <v>1</v>
      </c>
      <c r="S698" s="1" t="b">
        <f t="shared" si="250"/>
        <v>1</v>
      </c>
      <c r="T698" s="1" t="b">
        <f t="shared" si="251"/>
        <v>1</v>
      </c>
      <c r="U698" s="1" t="b">
        <f t="shared" si="252"/>
        <v>1</v>
      </c>
      <c r="W698" s="316" t="s">
        <v>851</v>
      </c>
      <c r="X698" s="106" t="s">
        <v>852</v>
      </c>
      <c r="Y698" s="106" t="s">
        <v>853</v>
      </c>
      <c r="Z698" s="408" t="s">
        <v>3</v>
      </c>
      <c r="AA698" s="14" t="s">
        <v>2490</v>
      </c>
      <c r="AB698" s="422">
        <v>18650</v>
      </c>
      <c r="AC698" s="245">
        <v>10</v>
      </c>
      <c r="AD698" s="245" t="s">
        <v>1858</v>
      </c>
      <c r="AE698" s="179" t="s">
        <v>2609</v>
      </c>
      <c r="AF698" s="179" t="s">
        <v>2525</v>
      </c>
      <c r="AH698" s="159" t="b">
        <f t="shared" si="253"/>
        <v>1</v>
      </c>
      <c r="AI698" s="1" t="b">
        <f t="shared" si="254"/>
        <v>1</v>
      </c>
      <c r="AJ698" s="1" t="b">
        <f t="shared" si="255"/>
        <v>1</v>
      </c>
      <c r="AK698" s="1" t="b">
        <f t="shared" si="256"/>
        <v>1</v>
      </c>
      <c r="AL698" s="1" t="b">
        <f t="shared" si="257"/>
        <v>1</v>
      </c>
      <c r="AM698" s="1" t="b">
        <f t="shared" si="258"/>
        <v>1</v>
      </c>
      <c r="AN698" s="1" t="b">
        <f t="shared" si="259"/>
        <v>1</v>
      </c>
      <c r="AO698" s="1" t="b">
        <f t="shared" si="260"/>
        <v>1</v>
      </c>
      <c r="AP698" s="1" t="b">
        <f t="shared" si="261"/>
        <v>1</v>
      </c>
      <c r="AQ698" s="1" t="b">
        <f t="shared" si="262"/>
        <v>1</v>
      </c>
      <c r="AS698" s="316" t="s">
        <v>851</v>
      </c>
      <c r="AT698" s="106" t="s">
        <v>852</v>
      </c>
      <c r="AU698" s="106" t="s">
        <v>853</v>
      </c>
      <c r="AV698" s="408" t="s">
        <v>3</v>
      </c>
      <c r="AW698" s="14" t="s">
        <v>2490</v>
      </c>
      <c r="AX698" s="422">
        <v>18650</v>
      </c>
      <c r="AY698" s="245">
        <v>10</v>
      </c>
      <c r="AZ698" s="245" t="s">
        <v>1858</v>
      </c>
      <c r="BA698" s="179" t="s">
        <v>2609</v>
      </c>
      <c r="BB698" s="179" t="s">
        <v>2525</v>
      </c>
    </row>
    <row r="699" spans="1:54" ht="15">
      <c r="A699" s="316" t="s">
        <v>854</v>
      </c>
      <c r="B699" s="106" t="s">
        <v>852</v>
      </c>
      <c r="C699" s="106" t="s">
        <v>855</v>
      </c>
      <c r="D699" s="408" t="s">
        <v>10</v>
      </c>
      <c r="E699" s="14" t="s">
        <v>2490</v>
      </c>
      <c r="F699" s="422">
        <v>20328</v>
      </c>
      <c r="G699" s="245">
        <v>10</v>
      </c>
      <c r="H699" s="245" t="s">
        <v>1859</v>
      </c>
      <c r="I699" s="179" t="s">
        <v>2609</v>
      </c>
      <c r="J699" s="179" t="s">
        <v>2476</v>
      </c>
      <c r="K699" s="158">
        <v>699</v>
      </c>
      <c r="L699" s="1" t="b">
        <f t="shared" si="243"/>
        <v>1</v>
      </c>
      <c r="M699" s="1" t="b">
        <f t="shared" si="244"/>
        <v>1</v>
      </c>
      <c r="N699" s="1" t="b">
        <f t="shared" si="245"/>
        <v>1</v>
      </c>
      <c r="O699" s="1" t="b">
        <f t="shared" si="246"/>
        <v>1</v>
      </c>
      <c r="P699" s="1" t="b">
        <f t="shared" si="247"/>
        <v>1</v>
      </c>
      <c r="Q699" s="1" t="b">
        <f t="shared" si="248"/>
        <v>1</v>
      </c>
      <c r="R699" s="1" t="b">
        <f t="shared" si="249"/>
        <v>1</v>
      </c>
      <c r="S699" s="1" t="b">
        <f t="shared" si="250"/>
        <v>1</v>
      </c>
      <c r="T699" s="1" t="b">
        <f t="shared" si="251"/>
        <v>1</v>
      </c>
      <c r="U699" s="1" t="b">
        <f t="shared" si="252"/>
        <v>1</v>
      </c>
      <c r="W699" s="316" t="s">
        <v>854</v>
      </c>
      <c r="X699" s="106" t="s">
        <v>852</v>
      </c>
      <c r="Y699" s="106" t="s">
        <v>855</v>
      </c>
      <c r="Z699" s="408" t="s">
        <v>10</v>
      </c>
      <c r="AA699" s="14" t="s">
        <v>2490</v>
      </c>
      <c r="AB699" s="422">
        <v>20328</v>
      </c>
      <c r="AC699" s="245">
        <v>10</v>
      </c>
      <c r="AD699" s="245" t="s">
        <v>1859</v>
      </c>
      <c r="AE699" s="179" t="s">
        <v>2609</v>
      </c>
      <c r="AF699" s="179" t="s">
        <v>2476</v>
      </c>
      <c r="AH699" s="159" t="b">
        <f t="shared" si="253"/>
        <v>1</v>
      </c>
      <c r="AI699" s="1" t="b">
        <f t="shared" si="254"/>
        <v>1</v>
      </c>
      <c r="AJ699" s="1" t="b">
        <f t="shared" si="255"/>
        <v>1</v>
      </c>
      <c r="AK699" s="1" t="b">
        <f t="shared" si="256"/>
        <v>1</v>
      </c>
      <c r="AL699" s="1" t="b">
        <f t="shared" si="257"/>
        <v>1</v>
      </c>
      <c r="AM699" s="1" t="b">
        <f t="shared" si="258"/>
        <v>1</v>
      </c>
      <c r="AN699" s="1" t="b">
        <f t="shared" si="259"/>
        <v>1</v>
      </c>
      <c r="AO699" s="1" t="b">
        <f t="shared" si="260"/>
        <v>1</v>
      </c>
      <c r="AP699" s="1" t="b">
        <f t="shared" si="261"/>
        <v>1</v>
      </c>
      <c r="AQ699" s="1" t="b">
        <f t="shared" si="262"/>
        <v>1</v>
      </c>
      <c r="AS699" s="316" t="s">
        <v>854</v>
      </c>
      <c r="AT699" s="106" t="s">
        <v>852</v>
      </c>
      <c r="AU699" s="106" t="s">
        <v>855</v>
      </c>
      <c r="AV699" s="408" t="s">
        <v>10</v>
      </c>
      <c r="AW699" s="14" t="s">
        <v>2490</v>
      </c>
      <c r="AX699" s="422">
        <v>20328</v>
      </c>
      <c r="AY699" s="245">
        <v>10</v>
      </c>
      <c r="AZ699" s="245" t="s">
        <v>1859</v>
      </c>
      <c r="BA699" s="179" t="s">
        <v>2609</v>
      </c>
      <c r="BB699" s="179" t="s">
        <v>2476</v>
      </c>
    </row>
    <row r="700" spans="1:54" ht="15">
      <c r="A700" s="449" t="s">
        <v>305</v>
      </c>
      <c r="B700" s="182" t="s">
        <v>306</v>
      </c>
      <c r="C700" s="182" t="s">
        <v>307</v>
      </c>
      <c r="D700" s="408" t="s">
        <v>3</v>
      </c>
      <c r="E700" s="14" t="s">
        <v>2510</v>
      </c>
      <c r="F700" s="422">
        <v>12113</v>
      </c>
      <c r="G700" s="245">
        <v>10</v>
      </c>
      <c r="H700" s="245" t="e">
        <v>#DIV/0!</v>
      </c>
      <c r="I700" s="179" t="s">
        <v>1705</v>
      </c>
      <c r="J700" s="179" t="s">
        <v>2577</v>
      </c>
      <c r="K700" s="158">
        <v>700</v>
      </c>
      <c r="L700" s="1" t="b">
        <f t="shared" si="243"/>
        <v>1</v>
      </c>
      <c r="M700" s="1" t="b">
        <f t="shared" si="244"/>
        <v>1</v>
      </c>
      <c r="N700" s="1" t="b">
        <f t="shared" si="245"/>
        <v>1</v>
      </c>
      <c r="O700" s="1" t="b">
        <f t="shared" si="246"/>
        <v>1</v>
      </c>
      <c r="P700" s="1" t="b">
        <f t="shared" si="247"/>
        <v>1</v>
      </c>
      <c r="Q700" s="1" t="b">
        <f t="shared" si="248"/>
        <v>1</v>
      </c>
      <c r="R700" s="1" t="b">
        <f t="shared" si="249"/>
        <v>1</v>
      </c>
      <c r="S700" s="1" t="e">
        <f t="shared" si="250"/>
        <v>#DIV/0!</v>
      </c>
      <c r="T700" s="1" t="b">
        <f t="shared" si="251"/>
        <v>1</v>
      </c>
      <c r="U700" s="1" t="b">
        <f t="shared" si="252"/>
        <v>1</v>
      </c>
      <c r="W700" s="449" t="s">
        <v>305</v>
      </c>
      <c r="X700" s="182" t="s">
        <v>306</v>
      </c>
      <c r="Y700" s="182" t="s">
        <v>307</v>
      </c>
      <c r="Z700" s="408" t="s">
        <v>3</v>
      </c>
      <c r="AA700" s="14" t="s">
        <v>2510</v>
      </c>
      <c r="AB700" s="422">
        <v>12113</v>
      </c>
      <c r="AC700" s="245">
        <v>10</v>
      </c>
      <c r="AD700" s="245" t="e">
        <v>#DIV/0!</v>
      </c>
      <c r="AE700" s="179" t="s">
        <v>1705</v>
      </c>
      <c r="AF700" s="179" t="s">
        <v>2577</v>
      </c>
      <c r="AH700" s="159" t="b">
        <f t="shared" si="253"/>
        <v>1</v>
      </c>
      <c r="AI700" s="1" t="b">
        <f t="shared" si="254"/>
        <v>1</v>
      </c>
      <c r="AJ700" s="1" t="b">
        <f t="shared" si="255"/>
        <v>1</v>
      </c>
      <c r="AK700" s="1" t="b">
        <f t="shared" si="256"/>
        <v>1</v>
      </c>
      <c r="AL700" s="1" t="b">
        <f t="shared" si="257"/>
        <v>1</v>
      </c>
      <c r="AM700" s="1" t="b">
        <f t="shared" si="258"/>
        <v>1</v>
      </c>
      <c r="AN700" s="1" t="b">
        <f t="shared" si="259"/>
        <v>1</v>
      </c>
      <c r="AO700" s="1" t="e">
        <f t="shared" si="260"/>
        <v>#DIV/0!</v>
      </c>
      <c r="AP700" s="1" t="b">
        <f t="shared" si="261"/>
        <v>1</v>
      </c>
      <c r="AQ700" s="1" t="b">
        <f t="shared" si="262"/>
        <v>1</v>
      </c>
      <c r="AS700" s="449" t="s">
        <v>305</v>
      </c>
      <c r="AT700" s="182" t="s">
        <v>306</v>
      </c>
      <c r="AU700" s="182" t="s">
        <v>307</v>
      </c>
      <c r="AV700" s="408" t="s">
        <v>3</v>
      </c>
      <c r="AW700" s="14" t="s">
        <v>2510</v>
      </c>
      <c r="AX700" s="422">
        <v>12113</v>
      </c>
      <c r="AY700" s="245">
        <v>10</v>
      </c>
      <c r="AZ700" s="245" t="e">
        <v>#DIV/0!</v>
      </c>
      <c r="BA700" s="179" t="s">
        <v>1705</v>
      </c>
      <c r="BB700" s="179" t="s">
        <v>2577</v>
      </c>
    </row>
    <row r="701" spans="1:54" ht="15">
      <c r="A701" s="316" t="s">
        <v>308</v>
      </c>
      <c r="B701" s="106" t="s">
        <v>309</v>
      </c>
      <c r="C701" s="106" t="s">
        <v>310</v>
      </c>
      <c r="D701" s="291" t="s">
        <v>3</v>
      </c>
      <c r="E701" s="14" t="s">
        <v>2510</v>
      </c>
      <c r="F701" s="422">
        <v>12050</v>
      </c>
      <c r="G701" s="245">
        <v>10</v>
      </c>
      <c r="H701" s="245" t="e">
        <v>#DIV/0!</v>
      </c>
      <c r="I701" s="179" t="s">
        <v>252</v>
      </c>
      <c r="J701" s="179" t="s">
        <v>2577</v>
      </c>
      <c r="K701" s="158">
        <v>701</v>
      </c>
      <c r="L701" s="1" t="b">
        <f t="shared" si="243"/>
        <v>1</v>
      </c>
      <c r="M701" s="1" t="b">
        <f t="shared" si="244"/>
        <v>1</v>
      </c>
      <c r="N701" s="1" t="b">
        <f t="shared" si="245"/>
        <v>1</v>
      </c>
      <c r="O701" s="1" t="b">
        <f t="shared" si="246"/>
        <v>1</v>
      </c>
      <c r="P701" s="1" t="b">
        <f t="shared" si="247"/>
        <v>1</v>
      </c>
      <c r="Q701" s="1" t="b">
        <f t="shared" si="248"/>
        <v>1</v>
      </c>
      <c r="R701" s="1" t="b">
        <f t="shared" si="249"/>
        <v>1</v>
      </c>
      <c r="S701" s="1" t="e">
        <f t="shared" si="250"/>
        <v>#DIV/0!</v>
      </c>
      <c r="T701" s="1" t="b">
        <f t="shared" si="251"/>
        <v>1</v>
      </c>
      <c r="U701" s="1" t="b">
        <f t="shared" si="252"/>
        <v>1</v>
      </c>
      <c r="W701" s="316" t="s">
        <v>308</v>
      </c>
      <c r="X701" s="106" t="s">
        <v>309</v>
      </c>
      <c r="Y701" s="106" t="s">
        <v>310</v>
      </c>
      <c r="Z701" s="291" t="s">
        <v>3</v>
      </c>
      <c r="AA701" s="14" t="s">
        <v>2510</v>
      </c>
      <c r="AB701" s="422">
        <v>12050</v>
      </c>
      <c r="AC701" s="245">
        <v>10</v>
      </c>
      <c r="AD701" s="245" t="e">
        <v>#DIV/0!</v>
      </c>
      <c r="AE701" s="179" t="s">
        <v>252</v>
      </c>
      <c r="AF701" s="179" t="s">
        <v>2577</v>
      </c>
      <c r="AH701" s="159" t="b">
        <f t="shared" si="253"/>
        <v>1</v>
      </c>
      <c r="AI701" s="1" t="b">
        <f t="shared" si="254"/>
        <v>1</v>
      </c>
      <c r="AJ701" s="1" t="b">
        <f t="shared" si="255"/>
        <v>1</v>
      </c>
      <c r="AK701" s="1" t="b">
        <f t="shared" si="256"/>
        <v>1</v>
      </c>
      <c r="AL701" s="1" t="b">
        <f t="shared" si="257"/>
        <v>1</v>
      </c>
      <c r="AM701" s="1" t="b">
        <f t="shared" si="258"/>
        <v>1</v>
      </c>
      <c r="AN701" s="1" t="b">
        <f t="shared" si="259"/>
        <v>1</v>
      </c>
      <c r="AO701" s="1" t="e">
        <f t="shared" si="260"/>
        <v>#DIV/0!</v>
      </c>
      <c r="AP701" s="1" t="b">
        <f t="shared" si="261"/>
        <v>1</v>
      </c>
      <c r="AQ701" s="1" t="b">
        <f t="shared" si="262"/>
        <v>1</v>
      </c>
      <c r="AS701" s="316" t="s">
        <v>308</v>
      </c>
      <c r="AT701" s="106" t="s">
        <v>309</v>
      </c>
      <c r="AU701" s="106" t="s">
        <v>310</v>
      </c>
      <c r="AV701" s="291" t="s">
        <v>3</v>
      </c>
      <c r="AW701" s="14" t="s">
        <v>2510</v>
      </c>
      <c r="AX701" s="422">
        <v>12050</v>
      </c>
      <c r="AY701" s="245">
        <v>10</v>
      </c>
      <c r="AZ701" s="245" t="e">
        <v>#DIV/0!</v>
      </c>
      <c r="BA701" s="179" t="s">
        <v>252</v>
      </c>
      <c r="BB701" s="179" t="s">
        <v>2577</v>
      </c>
    </row>
    <row r="702" spans="1:54" ht="15">
      <c r="A702" s="316" t="s">
        <v>311</v>
      </c>
      <c r="B702" s="106" t="s">
        <v>312</v>
      </c>
      <c r="C702" s="106" t="s">
        <v>313</v>
      </c>
      <c r="D702" s="408" t="s">
        <v>10</v>
      </c>
      <c r="E702" s="14" t="s">
        <v>2510</v>
      </c>
      <c r="F702" s="422">
        <v>10669</v>
      </c>
      <c r="G702" s="245">
        <v>10</v>
      </c>
      <c r="H702" s="245" t="e">
        <v>#DIV/0!</v>
      </c>
      <c r="I702" s="179" t="s">
        <v>11</v>
      </c>
      <c r="J702" s="179" t="s">
        <v>2577</v>
      </c>
      <c r="K702" s="158">
        <v>702</v>
      </c>
      <c r="L702" s="1" t="b">
        <f t="shared" si="243"/>
        <v>1</v>
      </c>
      <c r="M702" s="1" t="b">
        <f t="shared" si="244"/>
        <v>1</v>
      </c>
      <c r="N702" s="1" t="b">
        <f t="shared" si="245"/>
        <v>1</v>
      </c>
      <c r="O702" s="1" t="b">
        <f t="shared" si="246"/>
        <v>1</v>
      </c>
      <c r="P702" s="1" t="b">
        <f t="shared" si="247"/>
        <v>1</v>
      </c>
      <c r="Q702" s="1" t="b">
        <f t="shared" si="248"/>
        <v>1</v>
      </c>
      <c r="R702" s="1" t="b">
        <f t="shared" si="249"/>
        <v>1</v>
      </c>
      <c r="S702" s="1" t="e">
        <f t="shared" si="250"/>
        <v>#DIV/0!</v>
      </c>
      <c r="T702" s="1" t="b">
        <f t="shared" si="251"/>
        <v>1</v>
      </c>
      <c r="U702" s="1" t="b">
        <f t="shared" si="252"/>
        <v>1</v>
      </c>
      <c r="W702" s="316" t="s">
        <v>311</v>
      </c>
      <c r="X702" s="106" t="s">
        <v>312</v>
      </c>
      <c r="Y702" s="106" t="s">
        <v>313</v>
      </c>
      <c r="Z702" s="408" t="s">
        <v>10</v>
      </c>
      <c r="AA702" s="14" t="s">
        <v>2510</v>
      </c>
      <c r="AB702" s="422">
        <v>10669</v>
      </c>
      <c r="AC702" s="245">
        <v>10</v>
      </c>
      <c r="AD702" s="245" t="e">
        <v>#DIV/0!</v>
      </c>
      <c r="AE702" s="179" t="s">
        <v>11</v>
      </c>
      <c r="AF702" s="179" t="s">
        <v>2577</v>
      </c>
      <c r="AH702" s="159" t="b">
        <f t="shared" si="253"/>
        <v>1</v>
      </c>
      <c r="AI702" s="1" t="b">
        <f t="shared" si="254"/>
        <v>1</v>
      </c>
      <c r="AJ702" s="1" t="b">
        <f t="shared" si="255"/>
        <v>1</v>
      </c>
      <c r="AK702" s="1" t="b">
        <f t="shared" si="256"/>
        <v>1</v>
      </c>
      <c r="AL702" s="1" t="b">
        <f t="shared" si="257"/>
        <v>1</v>
      </c>
      <c r="AM702" s="1" t="b">
        <f t="shared" si="258"/>
        <v>1</v>
      </c>
      <c r="AN702" s="1" t="b">
        <f t="shared" si="259"/>
        <v>1</v>
      </c>
      <c r="AO702" s="1" t="e">
        <f t="shared" si="260"/>
        <v>#DIV/0!</v>
      </c>
      <c r="AP702" s="1" t="b">
        <f t="shared" si="261"/>
        <v>1</v>
      </c>
      <c r="AQ702" s="1" t="b">
        <f t="shared" si="262"/>
        <v>1</v>
      </c>
      <c r="AS702" s="316" t="s">
        <v>311</v>
      </c>
      <c r="AT702" s="106" t="s">
        <v>312</v>
      </c>
      <c r="AU702" s="106" t="s">
        <v>313</v>
      </c>
      <c r="AV702" s="408" t="s">
        <v>10</v>
      </c>
      <c r="AW702" s="14" t="s">
        <v>2510</v>
      </c>
      <c r="AX702" s="422">
        <v>10669</v>
      </c>
      <c r="AY702" s="245">
        <v>10</v>
      </c>
      <c r="AZ702" s="245" t="e">
        <v>#DIV/0!</v>
      </c>
      <c r="BA702" s="179" t="s">
        <v>11</v>
      </c>
      <c r="BB702" s="179" t="s">
        <v>2577</v>
      </c>
    </row>
    <row r="703" spans="1:54" ht="15">
      <c r="A703" s="316" t="s">
        <v>314</v>
      </c>
      <c r="B703" s="106" t="s">
        <v>309</v>
      </c>
      <c r="C703" s="106" t="s">
        <v>1889</v>
      </c>
      <c r="D703" s="408" t="s">
        <v>10</v>
      </c>
      <c r="E703" s="14" t="s">
        <v>2510</v>
      </c>
      <c r="F703" s="422">
        <v>12980</v>
      </c>
      <c r="G703" s="245">
        <v>10</v>
      </c>
      <c r="H703" s="245" t="e">
        <v>#DIV/0!</v>
      </c>
      <c r="I703" s="179" t="s">
        <v>252</v>
      </c>
      <c r="J703" s="179" t="s">
        <v>2577</v>
      </c>
      <c r="K703" s="158">
        <v>703</v>
      </c>
      <c r="L703" s="1" t="b">
        <f t="shared" si="243"/>
        <v>1</v>
      </c>
      <c r="M703" s="1" t="b">
        <f t="shared" si="244"/>
        <v>1</v>
      </c>
      <c r="N703" s="1" t="b">
        <f t="shared" si="245"/>
        <v>1</v>
      </c>
      <c r="O703" s="1" t="b">
        <f t="shared" si="246"/>
        <v>1</v>
      </c>
      <c r="P703" s="1" t="b">
        <f t="shared" si="247"/>
        <v>1</v>
      </c>
      <c r="Q703" s="1" t="b">
        <f t="shared" si="248"/>
        <v>1</v>
      </c>
      <c r="R703" s="1" t="b">
        <f t="shared" si="249"/>
        <v>1</v>
      </c>
      <c r="S703" s="1" t="e">
        <f t="shared" si="250"/>
        <v>#DIV/0!</v>
      </c>
      <c r="T703" s="1" t="b">
        <f t="shared" si="251"/>
        <v>1</v>
      </c>
      <c r="U703" s="1" t="b">
        <f t="shared" si="252"/>
        <v>1</v>
      </c>
      <c r="W703" s="316" t="s">
        <v>314</v>
      </c>
      <c r="X703" s="106" t="s">
        <v>309</v>
      </c>
      <c r="Y703" s="106" t="s">
        <v>1889</v>
      </c>
      <c r="Z703" s="408" t="s">
        <v>10</v>
      </c>
      <c r="AA703" s="14" t="s">
        <v>2510</v>
      </c>
      <c r="AB703" s="422">
        <v>12980</v>
      </c>
      <c r="AC703" s="245">
        <v>10</v>
      </c>
      <c r="AD703" s="245" t="e">
        <v>#DIV/0!</v>
      </c>
      <c r="AE703" s="179" t="s">
        <v>252</v>
      </c>
      <c r="AF703" s="179" t="s">
        <v>2577</v>
      </c>
      <c r="AH703" s="159" t="b">
        <f t="shared" si="253"/>
        <v>1</v>
      </c>
      <c r="AI703" s="1" t="b">
        <f t="shared" si="254"/>
        <v>1</v>
      </c>
      <c r="AJ703" s="1" t="b">
        <f t="shared" si="255"/>
        <v>1</v>
      </c>
      <c r="AK703" s="1" t="b">
        <f t="shared" si="256"/>
        <v>1</v>
      </c>
      <c r="AL703" s="1" t="b">
        <f t="shared" si="257"/>
        <v>1</v>
      </c>
      <c r="AM703" s="1" t="b">
        <f t="shared" si="258"/>
        <v>1</v>
      </c>
      <c r="AN703" s="1" t="b">
        <f t="shared" si="259"/>
        <v>1</v>
      </c>
      <c r="AO703" s="1" t="e">
        <f t="shared" si="260"/>
        <v>#DIV/0!</v>
      </c>
      <c r="AP703" s="1" t="b">
        <f t="shared" si="261"/>
        <v>1</v>
      </c>
      <c r="AQ703" s="1" t="b">
        <f t="shared" si="262"/>
        <v>1</v>
      </c>
      <c r="AS703" s="316" t="s">
        <v>314</v>
      </c>
      <c r="AT703" s="106" t="s">
        <v>309</v>
      </c>
      <c r="AU703" s="106" t="s">
        <v>1889</v>
      </c>
      <c r="AV703" s="408" t="s">
        <v>10</v>
      </c>
      <c r="AW703" s="14" t="s">
        <v>2510</v>
      </c>
      <c r="AX703" s="422">
        <v>12980</v>
      </c>
      <c r="AY703" s="245">
        <v>10</v>
      </c>
      <c r="AZ703" s="245" t="e">
        <v>#DIV/0!</v>
      </c>
      <c r="BA703" s="179" t="s">
        <v>252</v>
      </c>
      <c r="BB703" s="179" t="s">
        <v>2577</v>
      </c>
    </row>
    <row r="704" spans="1:54" ht="15">
      <c r="A704" s="316" t="s">
        <v>1485</v>
      </c>
      <c r="B704" s="106" t="s">
        <v>852</v>
      </c>
      <c r="C704" s="106" t="s">
        <v>1881</v>
      </c>
      <c r="D704" s="408" t="s">
        <v>3</v>
      </c>
      <c r="E704" s="14" t="s">
        <v>2490</v>
      </c>
      <c r="F704" s="422">
        <v>31040</v>
      </c>
      <c r="G704" s="245">
        <v>10</v>
      </c>
      <c r="H704" s="245" t="s">
        <v>1857</v>
      </c>
      <c r="I704" s="179" t="s">
        <v>2609</v>
      </c>
      <c r="J704" s="179" t="s">
        <v>2476</v>
      </c>
      <c r="K704" s="158">
        <v>704</v>
      </c>
      <c r="L704" s="1" t="b">
        <f t="shared" si="243"/>
        <v>1</v>
      </c>
      <c r="M704" s="1" t="b">
        <f t="shared" si="244"/>
        <v>1</v>
      </c>
      <c r="N704" s="1" t="b">
        <f t="shared" si="245"/>
        <v>1</v>
      </c>
      <c r="O704" s="1" t="b">
        <f t="shared" si="246"/>
        <v>1</v>
      </c>
      <c r="P704" s="1" t="b">
        <f t="shared" si="247"/>
        <v>1</v>
      </c>
      <c r="Q704" s="1" t="b">
        <f t="shared" si="248"/>
        <v>1</v>
      </c>
      <c r="R704" s="1" t="b">
        <f t="shared" si="249"/>
        <v>1</v>
      </c>
      <c r="S704" s="1" t="b">
        <f t="shared" si="250"/>
        <v>1</v>
      </c>
      <c r="T704" s="1" t="b">
        <f t="shared" si="251"/>
        <v>1</v>
      </c>
      <c r="U704" s="1" t="b">
        <f t="shared" si="252"/>
        <v>1</v>
      </c>
      <c r="W704" s="316" t="s">
        <v>1485</v>
      </c>
      <c r="X704" s="106" t="s">
        <v>852</v>
      </c>
      <c r="Y704" s="106" t="s">
        <v>1881</v>
      </c>
      <c r="Z704" s="408" t="s">
        <v>3</v>
      </c>
      <c r="AA704" s="14" t="s">
        <v>2490</v>
      </c>
      <c r="AB704" s="422">
        <v>31040</v>
      </c>
      <c r="AC704" s="245">
        <v>10</v>
      </c>
      <c r="AD704" s="245" t="s">
        <v>1857</v>
      </c>
      <c r="AE704" s="179" t="s">
        <v>2609</v>
      </c>
      <c r="AF704" s="179" t="s">
        <v>2476</v>
      </c>
      <c r="AH704" s="159" t="b">
        <f t="shared" si="253"/>
        <v>1</v>
      </c>
      <c r="AI704" s="1" t="b">
        <f t="shared" si="254"/>
        <v>1</v>
      </c>
      <c r="AJ704" s="1" t="b">
        <f t="shared" si="255"/>
        <v>1</v>
      </c>
      <c r="AK704" s="1" t="b">
        <f t="shared" si="256"/>
        <v>1</v>
      </c>
      <c r="AL704" s="1" t="b">
        <f t="shared" si="257"/>
        <v>1</v>
      </c>
      <c r="AM704" s="1" t="b">
        <f t="shared" si="258"/>
        <v>1</v>
      </c>
      <c r="AN704" s="1" t="b">
        <f t="shared" si="259"/>
        <v>1</v>
      </c>
      <c r="AO704" s="1" t="b">
        <f t="shared" si="260"/>
        <v>1</v>
      </c>
      <c r="AP704" s="1" t="b">
        <f t="shared" si="261"/>
        <v>1</v>
      </c>
      <c r="AQ704" s="1" t="b">
        <f t="shared" si="262"/>
        <v>1</v>
      </c>
      <c r="AS704" s="316" t="s">
        <v>1485</v>
      </c>
      <c r="AT704" s="106" t="s">
        <v>852</v>
      </c>
      <c r="AU704" s="106" t="s">
        <v>1881</v>
      </c>
      <c r="AV704" s="408" t="s">
        <v>3</v>
      </c>
      <c r="AW704" s="14" t="s">
        <v>2490</v>
      </c>
      <c r="AX704" s="422">
        <v>31040</v>
      </c>
      <c r="AY704" s="245">
        <v>10</v>
      </c>
      <c r="AZ704" s="245" t="s">
        <v>1857</v>
      </c>
      <c r="BA704" s="179" t="s">
        <v>2609</v>
      </c>
      <c r="BB704" s="179" t="s">
        <v>2476</v>
      </c>
    </row>
    <row r="705" spans="1:54" ht="15.75">
      <c r="A705" s="316" t="s">
        <v>1487</v>
      </c>
      <c r="B705" s="250" t="s">
        <v>216</v>
      </c>
      <c r="C705" s="357" t="s">
        <v>1878</v>
      </c>
      <c r="D705" s="409" t="s">
        <v>10</v>
      </c>
      <c r="E705" s="344" t="s">
        <v>2561</v>
      </c>
      <c r="F705" s="422" t="s">
        <v>1879</v>
      </c>
      <c r="G705" s="245">
        <v>10</v>
      </c>
      <c r="H705" s="245" t="e">
        <v>#DIV/0!</v>
      </c>
      <c r="I705" s="179" t="s">
        <v>1875</v>
      </c>
      <c r="J705" s="179" t="s">
        <v>2476</v>
      </c>
      <c r="K705" s="158">
        <v>705</v>
      </c>
      <c r="L705" s="1" t="b">
        <f t="shared" si="243"/>
        <v>1</v>
      </c>
      <c r="M705" s="1" t="b">
        <f t="shared" si="244"/>
        <v>1</v>
      </c>
      <c r="N705" s="1" t="b">
        <f t="shared" si="245"/>
        <v>1</v>
      </c>
      <c r="O705" s="1" t="b">
        <f t="shared" si="246"/>
        <v>1</v>
      </c>
      <c r="P705" s="1" t="b">
        <f t="shared" si="247"/>
        <v>1</v>
      </c>
      <c r="Q705" s="1" t="b">
        <f t="shared" si="248"/>
        <v>1</v>
      </c>
      <c r="R705" s="1" t="b">
        <f t="shared" si="249"/>
        <v>1</v>
      </c>
      <c r="S705" s="1" t="e">
        <f t="shared" si="250"/>
        <v>#DIV/0!</v>
      </c>
      <c r="T705" s="1" t="b">
        <f t="shared" si="251"/>
        <v>1</v>
      </c>
      <c r="U705" s="1" t="b">
        <f t="shared" si="252"/>
        <v>1</v>
      </c>
      <c r="W705" s="316" t="s">
        <v>1487</v>
      </c>
      <c r="X705" s="250" t="s">
        <v>216</v>
      </c>
      <c r="Y705" s="357" t="s">
        <v>1878</v>
      </c>
      <c r="Z705" s="409" t="s">
        <v>10</v>
      </c>
      <c r="AA705" s="344" t="s">
        <v>2561</v>
      </c>
      <c r="AB705" s="422" t="s">
        <v>1879</v>
      </c>
      <c r="AC705" s="245">
        <v>10</v>
      </c>
      <c r="AD705" s="245" t="e">
        <v>#DIV/0!</v>
      </c>
      <c r="AE705" s="179" t="s">
        <v>1875</v>
      </c>
      <c r="AF705" s="179" t="s">
        <v>2476</v>
      </c>
      <c r="AH705" s="159" t="b">
        <f t="shared" si="253"/>
        <v>1</v>
      </c>
      <c r="AI705" s="1" t="b">
        <f t="shared" si="254"/>
        <v>1</v>
      </c>
      <c r="AJ705" s="1" t="b">
        <f t="shared" si="255"/>
        <v>1</v>
      </c>
      <c r="AK705" s="1" t="b">
        <f t="shared" si="256"/>
        <v>1</v>
      </c>
      <c r="AL705" s="1" t="b">
        <f t="shared" si="257"/>
        <v>1</v>
      </c>
      <c r="AM705" s="1" t="b">
        <f t="shared" si="258"/>
        <v>1</v>
      </c>
      <c r="AN705" s="1" t="b">
        <f t="shared" si="259"/>
        <v>1</v>
      </c>
      <c r="AO705" s="1" t="e">
        <f t="shared" si="260"/>
        <v>#DIV/0!</v>
      </c>
      <c r="AP705" s="1" t="b">
        <f t="shared" si="261"/>
        <v>1</v>
      </c>
      <c r="AQ705" s="1" t="b">
        <f t="shared" si="262"/>
        <v>1</v>
      </c>
      <c r="AS705" s="316" t="s">
        <v>1487</v>
      </c>
      <c r="AT705" s="250" t="s">
        <v>216</v>
      </c>
      <c r="AU705" s="357" t="s">
        <v>1878</v>
      </c>
      <c r="AV705" s="409" t="s">
        <v>10</v>
      </c>
      <c r="AW705" s="344" t="s">
        <v>2561</v>
      </c>
      <c r="AX705" s="422" t="s">
        <v>1879</v>
      </c>
      <c r="AY705" s="245">
        <v>10</v>
      </c>
      <c r="AZ705" s="245" t="e">
        <v>#DIV/0!</v>
      </c>
      <c r="BA705" s="179" t="s">
        <v>1875</v>
      </c>
      <c r="BB705" s="179" t="s">
        <v>2476</v>
      </c>
    </row>
    <row r="706" spans="1:54" ht="15">
      <c r="A706" s="316" t="s">
        <v>858</v>
      </c>
      <c r="B706" s="106" t="s">
        <v>800</v>
      </c>
      <c r="C706" s="106" t="s">
        <v>859</v>
      </c>
      <c r="D706" s="291" t="s">
        <v>10</v>
      </c>
      <c r="E706" s="14" t="s">
        <v>2490</v>
      </c>
      <c r="F706" s="422">
        <v>21220</v>
      </c>
      <c r="G706" s="245">
        <v>10</v>
      </c>
      <c r="H706" s="245" t="s">
        <v>1859</v>
      </c>
      <c r="I706" s="179" t="s">
        <v>2367</v>
      </c>
      <c r="J706" s="179" t="s">
        <v>2476</v>
      </c>
      <c r="K706" s="158">
        <v>706</v>
      </c>
      <c r="L706" s="1" t="b">
        <f t="shared" si="243"/>
        <v>1</v>
      </c>
      <c r="M706" s="1" t="b">
        <f t="shared" si="244"/>
        <v>1</v>
      </c>
      <c r="N706" s="1" t="b">
        <f t="shared" si="245"/>
        <v>1</v>
      </c>
      <c r="O706" s="1" t="b">
        <f t="shared" si="246"/>
        <v>1</v>
      </c>
      <c r="P706" s="1" t="b">
        <f t="shared" si="247"/>
        <v>1</v>
      </c>
      <c r="Q706" s="1" t="b">
        <f t="shared" si="248"/>
        <v>1</v>
      </c>
      <c r="R706" s="1" t="b">
        <f t="shared" si="249"/>
        <v>1</v>
      </c>
      <c r="S706" s="1" t="b">
        <f t="shared" si="250"/>
        <v>1</v>
      </c>
      <c r="T706" s="1" t="b">
        <f t="shared" si="251"/>
        <v>1</v>
      </c>
      <c r="U706" s="1" t="b">
        <f t="shared" si="252"/>
        <v>1</v>
      </c>
      <c r="W706" s="316" t="s">
        <v>858</v>
      </c>
      <c r="X706" s="106" t="s">
        <v>800</v>
      </c>
      <c r="Y706" s="106" t="s">
        <v>859</v>
      </c>
      <c r="Z706" s="291" t="s">
        <v>10</v>
      </c>
      <c r="AA706" s="14" t="s">
        <v>2490</v>
      </c>
      <c r="AB706" s="422">
        <v>21220</v>
      </c>
      <c r="AC706" s="245">
        <v>10</v>
      </c>
      <c r="AD706" s="245" t="s">
        <v>1859</v>
      </c>
      <c r="AE706" s="179" t="s">
        <v>2367</v>
      </c>
      <c r="AF706" s="179" t="s">
        <v>2476</v>
      </c>
      <c r="AH706" s="159" t="b">
        <f t="shared" si="253"/>
        <v>1</v>
      </c>
      <c r="AI706" s="1" t="b">
        <f t="shared" si="254"/>
        <v>1</v>
      </c>
      <c r="AJ706" s="1" t="b">
        <f t="shared" si="255"/>
        <v>1</v>
      </c>
      <c r="AK706" s="1" t="b">
        <f t="shared" si="256"/>
        <v>1</v>
      </c>
      <c r="AL706" s="1" t="b">
        <f t="shared" si="257"/>
        <v>1</v>
      </c>
      <c r="AM706" s="1" t="b">
        <f t="shared" si="258"/>
        <v>1</v>
      </c>
      <c r="AN706" s="1" t="b">
        <f t="shared" si="259"/>
        <v>1</v>
      </c>
      <c r="AO706" s="1" t="b">
        <f t="shared" si="260"/>
        <v>1</v>
      </c>
      <c r="AP706" s="1" t="b">
        <f t="shared" si="261"/>
        <v>1</v>
      </c>
      <c r="AQ706" s="1" t="b">
        <f t="shared" si="262"/>
        <v>1</v>
      </c>
      <c r="AS706" s="316" t="s">
        <v>858</v>
      </c>
      <c r="AT706" s="106" t="s">
        <v>800</v>
      </c>
      <c r="AU706" s="106" t="s">
        <v>859</v>
      </c>
      <c r="AV706" s="291" t="s">
        <v>10</v>
      </c>
      <c r="AW706" s="14" t="s">
        <v>2490</v>
      </c>
      <c r="AX706" s="422">
        <v>21220</v>
      </c>
      <c r="AY706" s="245">
        <v>10</v>
      </c>
      <c r="AZ706" s="245" t="s">
        <v>1859</v>
      </c>
      <c r="BA706" s="179" t="s">
        <v>2367</v>
      </c>
      <c r="BB706" s="179" t="s">
        <v>2476</v>
      </c>
    </row>
    <row r="707" spans="1:54" ht="15.75">
      <c r="A707" s="316" t="s">
        <v>1489</v>
      </c>
      <c r="B707" s="106" t="s">
        <v>1081</v>
      </c>
      <c r="C707" s="106" t="s">
        <v>1522</v>
      </c>
      <c r="D707" s="408" t="s">
        <v>3</v>
      </c>
      <c r="E707" s="344" t="s">
        <v>2490</v>
      </c>
      <c r="F707" s="422">
        <v>18117</v>
      </c>
      <c r="G707" s="245">
        <v>10</v>
      </c>
      <c r="H707" s="245" t="e">
        <v>#DIV/0!</v>
      </c>
      <c r="I707" s="179" t="s">
        <v>1875</v>
      </c>
      <c r="J707" s="179" t="s">
        <v>2525</v>
      </c>
      <c r="K707" s="158">
        <v>707</v>
      </c>
      <c r="L707" s="1" t="b">
        <f t="shared" si="243"/>
        <v>1</v>
      </c>
      <c r="M707" s="1" t="b">
        <f t="shared" si="244"/>
        <v>1</v>
      </c>
      <c r="N707" s="1" t="b">
        <f t="shared" si="245"/>
        <v>1</v>
      </c>
      <c r="O707" s="1" t="b">
        <f t="shared" si="246"/>
        <v>1</v>
      </c>
      <c r="P707" s="1" t="b">
        <f t="shared" si="247"/>
        <v>1</v>
      </c>
      <c r="Q707" s="1" t="b">
        <f t="shared" si="248"/>
        <v>1</v>
      </c>
      <c r="R707" s="1" t="b">
        <f t="shared" si="249"/>
        <v>1</v>
      </c>
      <c r="S707" s="1" t="e">
        <f t="shared" si="250"/>
        <v>#DIV/0!</v>
      </c>
      <c r="T707" s="1" t="b">
        <f t="shared" si="251"/>
        <v>1</v>
      </c>
      <c r="U707" s="1" t="b">
        <f t="shared" si="252"/>
        <v>1</v>
      </c>
      <c r="W707" s="316" t="s">
        <v>1489</v>
      </c>
      <c r="X707" s="106" t="s">
        <v>1081</v>
      </c>
      <c r="Y707" s="106" t="s">
        <v>1522</v>
      </c>
      <c r="Z707" s="408" t="s">
        <v>3</v>
      </c>
      <c r="AA707" s="344" t="s">
        <v>2490</v>
      </c>
      <c r="AB707" s="422">
        <v>18117</v>
      </c>
      <c r="AC707" s="245">
        <v>10</v>
      </c>
      <c r="AD707" s="245" t="e">
        <v>#DIV/0!</v>
      </c>
      <c r="AE707" s="179" t="s">
        <v>1875</v>
      </c>
      <c r="AF707" s="179" t="s">
        <v>2525</v>
      </c>
      <c r="AH707" s="159" t="b">
        <f t="shared" si="253"/>
        <v>1</v>
      </c>
      <c r="AI707" s="1" t="b">
        <f t="shared" si="254"/>
        <v>1</v>
      </c>
      <c r="AJ707" s="1" t="b">
        <f t="shared" si="255"/>
        <v>1</v>
      </c>
      <c r="AK707" s="1" t="b">
        <f t="shared" si="256"/>
        <v>1</v>
      </c>
      <c r="AL707" s="1" t="b">
        <f t="shared" si="257"/>
        <v>1</v>
      </c>
      <c r="AM707" s="1" t="b">
        <f t="shared" si="258"/>
        <v>1</v>
      </c>
      <c r="AN707" s="1" t="b">
        <f t="shared" si="259"/>
        <v>1</v>
      </c>
      <c r="AO707" s="1" t="e">
        <f t="shared" si="260"/>
        <v>#DIV/0!</v>
      </c>
      <c r="AP707" s="1" t="b">
        <f t="shared" si="261"/>
        <v>1</v>
      </c>
      <c r="AQ707" s="1" t="b">
        <f t="shared" si="262"/>
        <v>1</v>
      </c>
      <c r="AS707" s="316" t="s">
        <v>1489</v>
      </c>
      <c r="AT707" s="106" t="s">
        <v>1081</v>
      </c>
      <c r="AU707" s="106" t="s">
        <v>1522</v>
      </c>
      <c r="AV707" s="408" t="s">
        <v>3</v>
      </c>
      <c r="AW707" s="344" t="s">
        <v>2490</v>
      </c>
      <c r="AX707" s="422">
        <v>18117</v>
      </c>
      <c r="AY707" s="245">
        <v>10</v>
      </c>
      <c r="AZ707" s="245" t="e">
        <v>#DIV/0!</v>
      </c>
      <c r="BA707" s="179" t="s">
        <v>1875</v>
      </c>
      <c r="BB707" s="179" t="s">
        <v>2525</v>
      </c>
    </row>
    <row r="708" spans="1:54" ht="15">
      <c r="A708" s="316" t="s">
        <v>2368</v>
      </c>
      <c r="B708" s="106" t="s">
        <v>172</v>
      </c>
      <c r="C708" s="106" t="s">
        <v>678</v>
      </c>
      <c r="D708" s="408" t="s">
        <v>3</v>
      </c>
      <c r="E708" s="14" t="s">
        <v>2487</v>
      </c>
      <c r="F708" s="422">
        <v>11878</v>
      </c>
      <c r="G708" s="245">
        <v>10</v>
      </c>
      <c r="H708" s="245" t="s">
        <v>1859</v>
      </c>
      <c r="I708" s="179" t="s">
        <v>2331</v>
      </c>
      <c r="J708" s="179" t="s">
        <v>2577</v>
      </c>
      <c r="K708" s="158">
        <v>708</v>
      </c>
      <c r="L708" s="1" t="b">
        <f t="shared" si="243"/>
        <v>1</v>
      </c>
      <c r="M708" s="1" t="b">
        <f t="shared" si="244"/>
        <v>1</v>
      </c>
      <c r="N708" s="1" t="b">
        <f t="shared" si="245"/>
        <v>1</v>
      </c>
      <c r="O708" s="1" t="b">
        <f t="shared" si="246"/>
        <v>1</v>
      </c>
      <c r="P708" s="1" t="b">
        <f t="shared" si="247"/>
        <v>1</v>
      </c>
      <c r="Q708" s="1" t="b">
        <f t="shared" si="248"/>
        <v>1</v>
      </c>
      <c r="R708" s="1" t="b">
        <f t="shared" si="249"/>
        <v>1</v>
      </c>
      <c r="S708" s="1" t="b">
        <f t="shared" si="250"/>
        <v>1</v>
      </c>
      <c r="T708" s="1" t="b">
        <f t="shared" si="251"/>
        <v>1</v>
      </c>
      <c r="U708" s="1" t="b">
        <f t="shared" si="252"/>
        <v>1</v>
      </c>
      <c r="W708" s="316" t="s">
        <v>2368</v>
      </c>
      <c r="X708" s="106" t="s">
        <v>172</v>
      </c>
      <c r="Y708" s="106" t="s">
        <v>678</v>
      </c>
      <c r="Z708" s="408" t="s">
        <v>3</v>
      </c>
      <c r="AA708" s="14" t="s">
        <v>2487</v>
      </c>
      <c r="AB708" s="422">
        <v>11878</v>
      </c>
      <c r="AC708" s="245">
        <v>10</v>
      </c>
      <c r="AD708" s="245" t="s">
        <v>1859</v>
      </c>
      <c r="AE708" s="179" t="s">
        <v>2331</v>
      </c>
      <c r="AF708" s="179" t="s">
        <v>2577</v>
      </c>
      <c r="AH708" s="159" t="b">
        <f t="shared" si="253"/>
        <v>1</v>
      </c>
      <c r="AI708" s="1" t="b">
        <f t="shared" si="254"/>
        <v>1</v>
      </c>
      <c r="AJ708" s="1" t="b">
        <f t="shared" si="255"/>
        <v>1</v>
      </c>
      <c r="AK708" s="1" t="b">
        <f t="shared" si="256"/>
        <v>1</v>
      </c>
      <c r="AL708" s="1" t="b">
        <f t="shared" si="257"/>
        <v>1</v>
      </c>
      <c r="AM708" s="1" t="b">
        <f t="shared" si="258"/>
        <v>1</v>
      </c>
      <c r="AN708" s="1" t="b">
        <f t="shared" si="259"/>
        <v>1</v>
      </c>
      <c r="AO708" s="1" t="b">
        <f t="shared" si="260"/>
        <v>1</v>
      </c>
      <c r="AP708" s="1" t="b">
        <f t="shared" si="261"/>
        <v>1</v>
      </c>
      <c r="AQ708" s="1" t="b">
        <f t="shared" si="262"/>
        <v>1</v>
      </c>
      <c r="AS708" s="316" t="s">
        <v>2368</v>
      </c>
      <c r="AT708" s="106" t="s">
        <v>172</v>
      </c>
      <c r="AU708" s="106" t="s">
        <v>678</v>
      </c>
      <c r="AV708" s="408" t="s">
        <v>3</v>
      </c>
      <c r="AW708" s="14" t="s">
        <v>2487</v>
      </c>
      <c r="AX708" s="422">
        <v>11878</v>
      </c>
      <c r="AY708" s="245">
        <v>10</v>
      </c>
      <c r="AZ708" s="245" t="s">
        <v>1859</v>
      </c>
      <c r="BA708" s="179" t="s">
        <v>2331</v>
      </c>
      <c r="BB708" s="179" t="s">
        <v>2577</v>
      </c>
    </row>
    <row r="709" spans="1:54" ht="15">
      <c r="A709" s="316" t="s">
        <v>1490</v>
      </c>
      <c r="B709" s="106" t="s">
        <v>1882</v>
      </c>
      <c r="C709" s="106" t="s">
        <v>247</v>
      </c>
      <c r="D709" s="408" t="s">
        <v>3</v>
      </c>
      <c r="E709" s="14" t="s">
        <v>2490</v>
      </c>
      <c r="F709" s="422">
        <v>18627</v>
      </c>
      <c r="G709" s="245">
        <v>10</v>
      </c>
      <c r="H709" s="245" t="e">
        <v>#DIV/0!</v>
      </c>
      <c r="I709" s="179" t="s">
        <v>1875</v>
      </c>
      <c r="J709" s="179" t="s">
        <v>2525</v>
      </c>
      <c r="K709" s="158">
        <v>709</v>
      </c>
      <c r="L709" s="1" t="b">
        <f t="shared" si="243"/>
        <v>1</v>
      </c>
      <c r="M709" s="1" t="b">
        <f t="shared" si="244"/>
        <v>1</v>
      </c>
      <c r="N709" s="1" t="b">
        <f t="shared" si="245"/>
        <v>1</v>
      </c>
      <c r="O709" s="1" t="b">
        <f t="shared" si="246"/>
        <v>1</v>
      </c>
      <c r="P709" s="1" t="b">
        <f t="shared" si="247"/>
        <v>1</v>
      </c>
      <c r="Q709" s="1" t="b">
        <f t="shared" si="248"/>
        <v>1</v>
      </c>
      <c r="R709" s="1" t="b">
        <f t="shared" si="249"/>
        <v>1</v>
      </c>
      <c r="S709" s="1" t="e">
        <f t="shared" si="250"/>
        <v>#DIV/0!</v>
      </c>
      <c r="T709" s="1" t="b">
        <f t="shared" si="251"/>
        <v>1</v>
      </c>
      <c r="U709" s="1" t="b">
        <f t="shared" si="252"/>
        <v>1</v>
      </c>
      <c r="W709" s="316" t="s">
        <v>1490</v>
      </c>
      <c r="X709" s="106" t="s">
        <v>1882</v>
      </c>
      <c r="Y709" s="106" t="s">
        <v>247</v>
      </c>
      <c r="Z709" s="408" t="s">
        <v>3</v>
      </c>
      <c r="AA709" s="14" t="s">
        <v>2490</v>
      </c>
      <c r="AB709" s="422">
        <v>18627</v>
      </c>
      <c r="AC709" s="245">
        <v>10</v>
      </c>
      <c r="AD709" s="245" t="e">
        <v>#DIV/0!</v>
      </c>
      <c r="AE709" s="179" t="s">
        <v>1875</v>
      </c>
      <c r="AF709" s="179" t="s">
        <v>2525</v>
      </c>
      <c r="AH709" s="159" t="b">
        <f t="shared" si="253"/>
        <v>1</v>
      </c>
      <c r="AI709" s="1" t="b">
        <f t="shared" si="254"/>
        <v>1</v>
      </c>
      <c r="AJ709" s="1" t="b">
        <f t="shared" si="255"/>
        <v>1</v>
      </c>
      <c r="AK709" s="1" t="b">
        <f t="shared" si="256"/>
        <v>1</v>
      </c>
      <c r="AL709" s="1" t="b">
        <f t="shared" si="257"/>
        <v>1</v>
      </c>
      <c r="AM709" s="1" t="b">
        <f t="shared" si="258"/>
        <v>1</v>
      </c>
      <c r="AN709" s="1" t="b">
        <f t="shared" si="259"/>
        <v>1</v>
      </c>
      <c r="AO709" s="1" t="e">
        <f t="shared" si="260"/>
        <v>#DIV/0!</v>
      </c>
      <c r="AP709" s="1" t="b">
        <f t="shared" si="261"/>
        <v>1</v>
      </c>
      <c r="AQ709" s="1" t="b">
        <f t="shared" si="262"/>
        <v>1</v>
      </c>
      <c r="AS709" s="316" t="s">
        <v>1490</v>
      </c>
      <c r="AT709" s="106" t="s">
        <v>1882</v>
      </c>
      <c r="AU709" s="106" t="s">
        <v>247</v>
      </c>
      <c r="AV709" s="408" t="s">
        <v>3</v>
      </c>
      <c r="AW709" s="14" t="s">
        <v>2490</v>
      </c>
      <c r="AX709" s="422">
        <v>18627</v>
      </c>
      <c r="AY709" s="245">
        <v>10</v>
      </c>
      <c r="AZ709" s="245" t="e">
        <v>#DIV/0!</v>
      </c>
      <c r="BA709" s="179" t="s">
        <v>1875</v>
      </c>
      <c r="BB709" s="179" t="s">
        <v>2525</v>
      </c>
    </row>
    <row r="710" spans="1:54" ht="15.75">
      <c r="A710" s="316" t="s">
        <v>69</v>
      </c>
      <c r="B710" s="106" t="s">
        <v>70</v>
      </c>
      <c r="C710" s="106" t="s">
        <v>71</v>
      </c>
      <c r="D710" s="408" t="s">
        <v>3</v>
      </c>
      <c r="E710" s="344" t="s">
        <v>2561</v>
      </c>
      <c r="F710" s="422">
        <v>12550</v>
      </c>
      <c r="G710" s="245">
        <v>10</v>
      </c>
      <c r="H710" s="245" t="s">
        <v>1858</v>
      </c>
      <c r="I710" s="179" t="s">
        <v>2459</v>
      </c>
      <c r="J710" s="179" t="s">
        <v>2577</v>
      </c>
      <c r="K710" s="158">
        <v>710</v>
      </c>
      <c r="L710" s="1" t="b">
        <f t="shared" si="243"/>
        <v>1</v>
      </c>
      <c r="M710" s="1" t="b">
        <f t="shared" si="244"/>
        <v>1</v>
      </c>
      <c r="N710" s="1" t="b">
        <f t="shared" si="245"/>
        <v>1</v>
      </c>
      <c r="O710" s="1" t="b">
        <f t="shared" si="246"/>
        <v>1</v>
      </c>
      <c r="P710" s="1" t="b">
        <f t="shared" si="247"/>
        <v>1</v>
      </c>
      <c r="Q710" s="1" t="b">
        <f t="shared" si="248"/>
        <v>1</v>
      </c>
      <c r="R710" s="1" t="b">
        <f t="shared" si="249"/>
        <v>1</v>
      </c>
      <c r="S710" s="1" t="b">
        <f t="shared" si="250"/>
        <v>1</v>
      </c>
      <c r="T710" s="1" t="b">
        <f t="shared" si="251"/>
        <v>1</v>
      </c>
      <c r="U710" s="1" t="b">
        <f t="shared" si="252"/>
        <v>1</v>
      </c>
      <c r="W710" s="316" t="s">
        <v>69</v>
      </c>
      <c r="X710" s="106" t="s">
        <v>70</v>
      </c>
      <c r="Y710" s="106" t="s">
        <v>71</v>
      </c>
      <c r="Z710" s="408" t="s">
        <v>3</v>
      </c>
      <c r="AA710" s="344" t="s">
        <v>2561</v>
      </c>
      <c r="AB710" s="422">
        <v>12550</v>
      </c>
      <c r="AC710" s="245">
        <v>10</v>
      </c>
      <c r="AD710" s="245" t="s">
        <v>1858</v>
      </c>
      <c r="AE710" s="179" t="s">
        <v>2459</v>
      </c>
      <c r="AF710" s="179" t="s">
        <v>2577</v>
      </c>
      <c r="AH710" s="159" t="b">
        <f t="shared" si="253"/>
        <v>1</v>
      </c>
      <c r="AI710" s="1" t="b">
        <f t="shared" si="254"/>
        <v>1</v>
      </c>
      <c r="AJ710" s="1" t="b">
        <f t="shared" si="255"/>
        <v>1</v>
      </c>
      <c r="AK710" s="1" t="b">
        <f t="shared" si="256"/>
        <v>1</v>
      </c>
      <c r="AL710" s="1" t="b">
        <f t="shared" si="257"/>
        <v>1</v>
      </c>
      <c r="AM710" s="1" t="b">
        <f t="shared" si="258"/>
        <v>1</v>
      </c>
      <c r="AN710" s="1" t="b">
        <f t="shared" si="259"/>
        <v>1</v>
      </c>
      <c r="AO710" s="1" t="b">
        <f t="shared" si="260"/>
        <v>1</v>
      </c>
      <c r="AP710" s="1" t="b">
        <f t="shared" si="261"/>
        <v>1</v>
      </c>
      <c r="AQ710" s="1" t="b">
        <f t="shared" si="262"/>
        <v>1</v>
      </c>
      <c r="AS710" s="316" t="s">
        <v>69</v>
      </c>
      <c r="AT710" s="106" t="s">
        <v>70</v>
      </c>
      <c r="AU710" s="106" t="s">
        <v>71</v>
      </c>
      <c r="AV710" s="408" t="s">
        <v>3</v>
      </c>
      <c r="AW710" s="344" t="s">
        <v>2561</v>
      </c>
      <c r="AX710" s="422">
        <v>12550</v>
      </c>
      <c r="AY710" s="245">
        <v>10</v>
      </c>
      <c r="AZ710" s="245" t="s">
        <v>1858</v>
      </c>
      <c r="BA710" s="179" t="s">
        <v>2459</v>
      </c>
      <c r="BB710" s="179" t="s">
        <v>2577</v>
      </c>
    </row>
    <row r="711" spans="1:54" ht="15">
      <c r="A711" s="316" t="s">
        <v>246</v>
      </c>
      <c r="B711" s="106" t="s">
        <v>1732</v>
      </c>
      <c r="C711" s="106" t="s">
        <v>1883</v>
      </c>
      <c r="D711" s="291" t="s">
        <v>10</v>
      </c>
      <c r="E711" s="14" t="s">
        <v>2509</v>
      </c>
      <c r="F711" s="422">
        <v>16135</v>
      </c>
      <c r="G711" s="245">
        <v>10</v>
      </c>
      <c r="H711" s="245" t="s">
        <v>1859</v>
      </c>
      <c r="I711" s="179" t="s">
        <v>2458</v>
      </c>
      <c r="J711" s="179" t="s">
        <v>2525</v>
      </c>
      <c r="K711" s="158">
        <v>711</v>
      </c>
      <c r="L711" s="1" t="b">
        <f t="shared" ref="L711:L774" si="263">A711=W711</f>
        <v>1</v>
      </c>
      <c r="M711" s="1" t="b">
        <f t="shared" ref="M711:M774" si="264">B711=X711</f>
        <v>1</v>
      </c>
      <c r="N711" s="1" t="b">
        <f t="shared" ref="N711:N774" si="265">C711=Y711</f>
        <v>1</v>
      </c>
      <c r="O711" s="1" t="b">
        <f t="shared" ref="O711:O774" si="266">D711=Z711</f>
        <v>1</v>
      </c>
      <c r="P711" s="1" t="b">
        <f t="shared" ref="P711:P774" si="267">E711=AA711</f>
        <v>1</v>
      </c>
      <c r="Q711" s="1" t="b">
        <f t="shared" ref="Q711:Q774" si="268">F711=AB711</f>
        <v>1</v>
      </c>
      <c r="R711" s="1" t="b">
        <f t="shared" ref="R711:R774" si="269">G711=AC711</f>
        <v>1</v>
      </c>
      <c r="S711" s="1" t="b">
        <f t="shared" ref="S711:S774" si="270">H711=AD711</f>
        <v>1</v>
      </c>
      <c r="T711" s="1" t="b">
        <f t="shared" ref="T711:T774" si="271">I711=AE711</f>
        <v>1</v>
      </c>
      <c r="U711" s="1" t="b">
        <f t="shared" ref="U711:U774" si="272">J711=AF711</f>
        <v>1</v>
      </c>
      <c r="W711" s="316" t="s">
        <v>246</v>
      </c>
      <c r="X711" s="106" t="s">
        <v>1732</v>
      </c>
      <c r="Y711" s="106" t="s">
        <v>1883</v>
      </c>
      <c r="Z711" s="291" t="s">
        <v>10</v>
      </c>
      <c r="AA711" s="14" t="s">
        <v>2509</v>
      </c>
      <c r="AB711" s="422">
        <v>16135</v>
      </c>
      <c r="AC711" s="245">
        <v>10</v>
      </c>
      <c r="AD711" s="245" t="s">
        <v>1859</v>
      </c>
      <c r="AE711" s="179" t="s">
        <v>2458</v>
      </c>
      <c r="AF711" s="179" t="s">
        <v>2525</v>
      </c>
      <c r="AH711" s="159" t="b">
        <f t="shared" si="253"/>
        <v>1</v>
      </c>
      <c r="AI711" s="1" t="b">
        <f t="shared" si="254"/>
        <v>1</v>
      </c>
      <c r="AJ711" s="1" t="b">
        <f t="shared" si="255"/>
        <v>1</v>
      </c>
      <c r="AK711" s="1" t="b">
        <f t="shared" si="256"/>
        <v>1</v>
      </c>
      <c r="AL711" s="1" t="b">
        <f t="shared" si="257"/>
        <v>1</v>
      </c>
      <c r="AM711" s="1" t="b">
        <f t="shared" si="258"/>
        <v>1</v>
      </c>
      <c r="AN711" s="1" t="b">
        <f t="shared" si="259"/>
        <v>1</v>
      </c>
      <c r="AO711" s="1" t="b">
        <f t="shared" si="260"/>
        <v>1</v>
      </c>
      <c r="AP711" s="1" t="b">
        <f t="shared" si="261"/>
        <v>1</v>
      </c>
      <c r="AQ711" s="1" t="b">
        <f t="shared" si="262"/>
        <v>1</v>
      </c>
      <c r="AS711" s="316" t="s">
        <v>246</v>
      </c>
      <c r="AT711" s="106" t="s">
        <v>1732</v>
      </c>
      <c r="AU711" s="106" t="s">
        <v>1883</v>
      </c>
      <c r="AV711" s="291" t="s">
        <v>10</v>
      </c>
      <c r="AW711" s="14" t="s">
        <v>2509</v>
      </c>
      <c r="AX711" s="422">
        <v>16135</v>
      </c>
      <c r="AY711" s="245">
        <v>10</v>
      </c>
      <c r="AZ711" s="245" t="s">
        <v>1859</v>
      </c>
      <c r="BA711" s="179" t="s">
        <v>2458</v>
      </c>
      <c r="BB711" s="179" t="s">
        <v>2525</v>
      </c>
    </row>
    <row r="712" spans="1:54" ht="15">
      <c r="A712" s="449" t="s">
        <v>248</v>
      </c>
      <c r="B712" s="182" t="s">
        <v>1884</v>
      </c>
      <c r="C712" s="182" t="s">
        <v>134</v>
      </c>
      <c r="D712" s="408" t="s">
        <v>10</v>
      </c>
      <c r="E712" s="14" t="s">
        <v>2509</v>
      </c>
      <c r="F712" s="422">
        <v>16171</v>
      </c>
      <c r="G712" s="245">
        <v>10</v>
      </c>
      <c r="H712" s="245" t="s">
        <v>1857</v>
      </c>
      <c r="I712" s="179" t="s">
        <v>2367</v>
      </c>
      <c r="J712" s="179" t="s">
        <v>2525</v>
      </c>
      <c r="K712" s="158">
        <v>712</v>
      </c>
      <c r="L712" s="1" t="b">
        <f t="shared" si="263"/>
        <v>1</v>
      </c>
      <c r="M712" s="1" t="b">
        <f t="shared" si="264"/>
        <v>1</v>
      </c>
      <c r="N712" s="1" t="b">
        <f t="shared" si="265"/>
        <v>1</v>
      </c>
      <c r="O712" s="1" t="b">
        <f t="shared" si="266"/>
        <v>1</v>
      </c>
      <c r="P712" s="1" t="b">
        <f t="shared" si="267"/>
        <v>1</v>
      </c>
      <c r="Q712" s="1" t="b">
        <f t="shared" si="268"/>
        <v>1</v>
      </c>
      <c r="R712" s="1" t="b">
        <f t="shared" si="269"/>
        <v>1</v>
      </c>
      <c r="S712" s="1" t="b">
        <f t="shared" si="270"/>
        <v>1</v>
      </c>
      <c r="T712" s="1" t="b">
        <f t="shared" si="271"/>
        <v>1</v>
      </c>
      <c r="U712" s="1" t="b">
        <f t="shared" si="272"/>
        <v>1</v>
      </c>
      <c r="W712" s="449" t="s">
        <v>248</v>
      </c>
      <c r="X712" s="182" t="s">
        <v>1884</v>
      </c>
      <c r="Y712" s="182" t="s">
        <v>134</v>
      </c>
      <c r="Z712" s="408" t="s">
        <v>10</v>
      </c>
      <c r="AA712" s="14" t="s">
        <v>2509</v>
      </c>
      <c r="AB712" s="422">
        <v>16171</v>
      </c>
      <c r="AC712" s="245">
        <v>10</v>
      </c>
      <c r="AD712" s="245" t="s">
        <v>1857</v>
      </c>
      <c r="AE712" s="179" t="s">
        <v>2367</v>
      </c>
      <c r="AF712" s="179" t="s">
        <v>2525</v>
      </c>
      <c r="AH712" s="159" t="b">
        <f t="shared" si="253"/>
        <v>1</v>
      </c>
      <c r="AI712" s="1" t="b">
        <f t="shared" si="254"/>
        <v>1</v>
      </c>
      <c r="AJ712" s="1" t="b">
        <f t="shared" si="255"/>
        <v>1</v>
      </c>
      <c r="AK712" s="1" t="b">
        <f t="shared" si="256"/>
        <v>1</v>
      </c>
      <c r="AL712" s="1" t="b">
        <f t="shared" si="257"/>
        <v>1</v>
      </c>
      <c r="AM712" s="1" t="b">
        <f t="shared" si="258"/>
        <v>1</v>
      </c>
      <c r="AN712" s="1" t="b">
        <f t="shared" si="259"/>
        <v>1</v>
      </c>
      <c r="AO712" s="1" t="b">
        <f t="shared" si="260"/>
        <v>1</v>
      </c>
      <c r="AP712" s="1" t="b">
        <f t="shared" si="261"/>
        <v>1</v>
      </c>
      <c r="AQ712" s="1" t="b">
        <f t="shared" si="262"/>
        <v>1</v>
      </c>
      <c r="AS712" s="449" t="s">
        <v>248</v>
      </c>
      <c r="AT712" s="182" t="s">
        <v>1884</v>
      </c>
      <c r="AU712" s="182" t="s">
        <v>134</v>
      </c>
      <c r="AV712" s="408" t="s">
        <v>10</v>
      </c>
      <c r="AW712" s="14" t="s">
        <v>2509</v>
      </c>
      <c r="AX712" s="422">
        <v>16171</v>
      </c>
      <c r="AY712" s="245">
        <v>10</v>
      </c>
      <c r="AZ712" s="245" t="s">
        <v>1857</v>
      </c>
      <c r="BA712" s="179" t="s">
        <v>2367</v>
      </c>
      <c r="BB712" s="179" t="s">
        <v>2525</v>
      </c>
    </row>
    <row r="713" spans="1:54" ht="15">
      <c r="A713" s="156" t="s">
        <v>860</v>
      </c>
      <c r="B713" s="179" t="s">
        <v>861</v>
      </c>
      <c r="C713" s="179" t="s">
        <v>862</v>
      </c>
      <c r="D713" s="431" t="s">
        <v>3</v>
      </c>
      <c r="E713" s="179" t="s">
        <v>2490</v>
      </c>
      <c r="F713" s="422">
        <v>18918</v>
      </c>
      <c r="G713" s="245">
        <v>10</v>
      </c>
      <c r="H713" s="245" t="s">
        <v>1859</v>
      </c>
      <c r="I713" s="179" t="s">
        <v>2265</v>
      </c>
      <c r="J713" s="179" t="s">
        <v>2525</v>
      </c>
      <c r="K713" s="158">
        <v>713</v>
      </c>
      <c r="L713" s="1" t="b">
        <f t="shared" si="263"/>
        <v>1</v>
      </c>
      <c r="M713" s="1" t="b">
        <f t="shared" si="264"/>
        <v>1</v>
      </c>
      <c r="N713" s="1" t="b">
        <f t="shared" si="265"/>
        <v>1</v>
      </c>
      <c r="O713" s="1" t="b">
        <f t="shared" si="266"/>
        <v>1</v>
      </c>
      <c r="P713" s="1" t="b">
        <f t="shared" si="267"/>
        <v>1</v>
      </c>
      <c r="Q713" s="1" t="b">
        <f t="shared" si="268"/>
        <v>1</v>
      </c>
      <c r="R713" s="1" t="b">
        <f t="shared" si="269"/>
        <v>1</v>
      </c>
      <c r="S713" s="1" t="b">
        <f t="shared" si="270"/>
        <v>1</v>
      </c>
      <c r="T713" s="1" t="b">
        <f t="shared" si="271"/>
        <v>1</v>
      </c>
      <c r="U713" s="1" t="b">
        <f t="shared" si="272"/>
        <v>1</v>
      </c>
      <c r="W713" s="156" t="s">
        <v>860</v>
      </c>
      <c r="X713" s="179" t="s">
        <v>861</v>
      </c>
      <c r="Y713" s="179" t="s">
        <v>862</v>
      </c>
      <c r="Z713" s="431" t="s">
        <v>3</v>
      </c>
      <c r="AA713" s="179" t="s">
        <v>2490</v>
      </c>
      <c r="AB713" s="422">
        <v>18918</v>
      </c>
      <c r="AC713" s="245">
        <v>10</v>
      </c>
      <c r="AD713" s="245" t="s">
        <v>1859</v>
      </c>
      <c r="AE713" s="179" t="s">
        <v>2265</v>
      </c>
      <c r="AF713" s="179" t="s">
        <v>2525</v>
      </c>
      <c r="AH713" s="159" t="b">
        <f t="shared" ref="AH713:AH776" si="273">W713=AS713</f>
        <v>1</v>
      </c>
      <c r="AI713" s="1" t="b">
        <f t="shared" ref="AI713:AI776" si="274">X713=AT713</f>
        <v>1</v>
      </c>
      <c r="AJ713" s="1" t="b">
        <f t="shared" ref="AJ713:AJ776" si="275">Y713=AU713</f>
        <v>1</v>
      </c>
      <c r="AK713" s="1" t="b">
        <f t="shared" ref="AK713:AK776" si="276">Z713=AV713</f>
        <v>1</v>
      </c>
      <c r="AL713" s="1" t="b">
        <f t="shared" ref="AL713:AL776" si="277">AA713=AW713</f>
        <v>1</v>
      </c>
      <c r="AM713" s="1" t="b">
        <f t="shared" ref="AM713:AM776" si="278">AB713=AX713</f>
        <v>1</v>
      </c>
      <c r="AN713" s="1" t="b">
        <f t="shared" ref="AN713:AN776" si="279">AC713=AY713</f>
        <v>1</v>
      </c>
      <c r="AO713" s="1" t="b">
        <f t="shared" ref="AO713:AO776" si="280">AD713=AZ713</f>
        <v>1</v>
      </c>
      <c r="AP713" s="1" t="b">
        <f t="shared" ref="AP713:AP776" si="281">AE713=BA713</f>
        <v>1</v>
      </c>
      <c r="AQ713" s="1" t="b">
        <f t="shared" ref="AQ713:AQ776" si="282">AF713=BB713</f>
        <v>1</v>
      </c>
      <c r="AS713" s="156" t="s">
        <v>860</v>
      </c>
      <c r="AT713" s="179" t="s">
        <v>861</v>
      </c>
      <c r="AU713" s="179" t="s">
        <v>862</v>
      </c>
      <c r="AV713" s="431" t="s">
        <v>3</v>
      </c>
      <c r="AW713" s="179" t="s">
        <v>2490</v>
      </c>
      <c r="AX713" s="422">
        <v>18918</v>
      </c>
      <c r="AY713" s="245">
        <v>10</v>
      </c>
      <c r="AZ713" s="245" t="s">
        <v>1859</v>
      </c>
      <c r="BA713" s="179" t="s">
        <v>2265</v>
      </c>
      <c r="BB713" s="179" t="s">
        <v>2525</v>
      </c>
    </row>
    <row r="714" spans="1:54" ht="15">
      <c r="A714" s="156" t="s">
        <v>1491</v>
      </c>
      <c r="B714" s="179" t="s">
        <v>216</v>
      </c>
      <c r="C714" s="179" t="s">
        <v>1895</v>
      </c>
      <c r="D714" s="409" t="s">
        <v>10</v>
      </c>
      <c r="E714" s="358" t="s">
        <v>2487</v>
      </c>
      <c r="F714" s="422">
        <v>11391</v>
      </c>
      <c r="G714" s="245">
        <v>10</v>
      </c>
      <c r="H714" s="245" t="e">
        <v>#DIV/0!</v>
      </c>
      <c r="I714" s="179" t="s">
        <v>2016</v>
      </c>
      <c r="J714" s="179" t="s">
        <v>2577</v>
      </c>
      <c r="K714" s="158">
        <v>714</v>
      </c>
      <c r="L714" s="1" t="b">
        <f t="shared" si="263"/>
        <v>1</v>
      </c>
      <c r="M714" s="1" t="b">
        <f t="shared" si="264"/>
        <v>1</v>
      </c>
      <c r="N714" s="1" t="b">
        <f t="shared" si="265"/>
        <v>1</v>
      </c>
      <c r="O714" s="1" t="b">
        <f t="shared" si="266"/>
        <v>1</v>
      </c>
      <c r="P714" s="1" t="b">
        <f t="shared" si="267"/>
        <v>1</v>
      </c>
      <c r="Q714" s="1" t="b">
        <f t="shared" si="268"/>
        <v>1</v>
      </c>
      <c r="R714" s="1" t="b">
        <f t="shared" si="269"/>
        <v>1</v>
      </c>
      <c r="S714" s="1" t="e">
        <f t="shared" si="270"/>
        <v>#DIV/0!</v>
      </c>
      <c r="T714" s="1" t="b">
        <f t="shared" si="271"/>
        <v>1</v>
      </c>
      <c r="U714" s="1" t="b">
        <f t="shared" si="272"/>
        <v>1</v>
      </c>
      <c r="W714" s="156" t="s">
        <v>1491</v>
      </c>
      <c r="X714" s="179" t="s">
        <v>216</v>
      </c>
      <c r="Y714" s="179" t="s">
        <v>1895</v>
      </c>
      <c r="Z714" s="409" t="s">
        <v>10</v>
      </c>
      <c r="AA714" s="358" t="s">
        <v>2487</v>
      </c>
      <c r="AB714" s="422">
        <v>11391</v>
      </c>
      <c r="AC714" s="245">
        <v>10</v>
      </c>
      <c r="AD714" s="245" t="e">
        <v>#DIV/0!</v>
      </c>
      <c r="AE714" s="179" t="s">
        <v>2016</v>
      </c>
      <c r="AF714" s="179" t="s">
        <v>2577</v>
      </c>
      <c r="AH714" s="159" t="b">
        <f t="shared" si="273"/>
        <v>1</v>
      </c>
      <c r="AI714" s="1" t="b">
        <f t="shared" si="274"/>
        <v>1</v>
      </c>
      <c r="AJ714" s="1" t="b">
        <f t="shared" si="275"/>
        <v>1</v>
      </c>
      <c r="AK714" s="1" t="b">
        <f t="shared" si="276"/>
        <v>1</v>
      </c>
      <c r="AL714" s="1" t="b">
        <f t="shared" si="277"/>
        <v>1</v>
      </c>
      <c r="AM714" s="1" t="b">
        <f t="shared" si="278"/>
        <v>1</v>
      </c>
      <c r="AN714" s="1" t="b">
        <f t="shared" si="279"/>
        <v>1</v>
      </c>
      <c r="AO714" s="1" t="e">
        <f t="shared" si="280"/>
        <v>#DIV/0!</v>
      </c>
      <c r="AP714" s="1" t="b">
        <f t="shared" si="281"/>
        <v>1</v>
      </c>
      <c r="AQ714" s="1" t="b">
        <f t="shared" si="282"/>
        <v>1</v>
      </c>
      <c r="AS714" s="156" t="s">
        <v>1491</v>
      </c>
      <c r="AT714" s="179" t="s">
        <v>216</v>
      </c>
      <c r="AU714" s="179" t="s">
        <v>1895</v>
      </c>
      <c r="AV714" s="409" t="s">
        <v>10</v>
      </c>
      <c r="AW714" s="358" t="s">
        <v>2487</v>
      </c>
      <c r="AX714" s="422">
        <v>11391</v>
      </c>
      <c r="AY714" s="245">
        <v>10</v>
      </c>
      <c r="AZ714" s="245" t="e">
        <v>#DIV/0!</v>
      </c>
      <c r="BA714" s="179" t="s">
        <v>2016</v>
      </c>
      <c r="BB714" s="179" t="s">
        <v>2577</v>
      </c>
    </row>
    <row r="715" spans="1:54" ht="15">
      <c r="A715" s="316" t="s">
        <v>2682</v>
      </c>
      <c r="B715" s="106" t="s">
        <v>205</v>
      </c>
      <c r="C715" s="106" t="s">
        <v>369</v>
      </c>
      <c r="D715" s="291" t="s">
        <v>3</v>
      </c>
      <c r="E715" s="14" t="s">
        <v>2562</v>
      </c>
      <c r="F715" s="422">
        <v>13942</v>
      </c>
      <c r="G715" s="245">
        <v>10</v>
      </c>
      <c r="H715" s="245" t="s">
        <v>1857</v>
      </c>
      <c r="I715" s="179" t="s">
        <v>2198</v>
      </c>
      <c r="J715" s="179" t="s">
        <v>2577</v>
      </c>
      <c r="K715" s="158">
        <v>715</v>
      </c>
      <c r="L715" s="1" t="b">
        <f t="shared" si="263"/>
        <v>1</v>
      </c>
      <c r="M715" s="1" t="b">
        <f t="shared" si="264"/>
        <v>1</v>
      </c>
      <c r="N715" s="1" t="b">
        <f t="shared" si="265"/>
        <v>1</v>
      </c>
      <c r="O715" s="1" t="b">
        <f t="shared" si="266"/>
        <v>1</v>
      </c>
      <c r="P715" s="1" t="b">
        <f t="shared" si="267"/>
        <v>1</v>
      </c>
      <c r="Q715" s="1" t="b">
        <f t="shared" si="268"/>
        <v>1</v>
      </c>
      <c r="R715" s="1" t="b">
        <f t="shared" si="269"/>
        <v>1</v>
      </c>
      <c r="S715" s="1" t="b">
        <f t="shared" si="270"/>
        <v>1</v>
      </c>
      <c r="T715" s="1" t="b">
        <f t="shared" si="271"/>
        <v>1</v>
      </c>
      <c r="U715" s="1" t="b">
        <f t="shared" si="272"/>
        <v>1</v>
      </c>
      <c r="W715" s="316" t="s">
        <v>2682</v>
      </c>
      <c r="X715" s="106" t="s">
        <v>205</v>
      </c>
      <c r="Y715" s="106" t="s">
        <v>369</v>
      </c>
      <c r="Z715" s="291" t="s">
        <v>3</v>
      </c>
      <c r="AA715" s="14" t="s">
        <v>2562</v>
      </c>
      <c r="AB715" s="422">
        <v>13942</v>
      </c>
      <c r="AC715" s="245">
        <v>10</v>
      </c>
      <c r="AD715" s="245" t="s">
        <v>1857</v>
      </c>
      <c r="AE715" s="179" t="s">
        <v>2198</v>
      </c>
      <c r="AF715" s="179" t="s">
        <v>2577</v>
      </c>
      <c r="AH715" s="159" t="b">
        <f t="shared" si="273"/>
        <v>1</v>
      </c>
      <c r="AI715" s="1" t="b">
        <f t="shared" si="274"/>
        <v>1</v>
      </c>
      <c r="AJ715" s="1" t="b">
        <f t="shared" si="275"/>
        <v>1</v>
      </c>
      <c r="AK715" s="1" t="b">
        <f t="shared" si="276"/>
        <v>1</v>
      </c>
      <c r="AL715" s="1" t="b">
        <f t="shared" si="277"/>
        <v>1</v>
      </c>
      <c r="AM715" s="1" t="b">
        <f t="shared" si="278"/>
        <v>1</v>
      </c>
      <c r="AN715" s="1" t="b">
        <f t="shared" si="279"/>
        <v>1</v>
      </c>
      <c r="AO715" s="1" t="b">
        <f t="shared" si="280"/>
        <v>1</v>
      </c>
      <c r="AP715" s="1" t="b">
        <f t="shared" si="281"/>
        <v>1</v>
      </c>
      <c r="AQ715" s="1" t="b">
        <f t="shared" si="282"/>
        <v>1</v>
      </c>
      <c r="AS715" s="316" t="s">
        <v>2682</v>
      </c>
      <c r="AT715" s="106" t="s">
        <v>205</v>
      </c>
      <c r="AU715" s="106" t="s">
        <v>369</v>
      </c>
      <c r="AV715" s="291" t="s">
        <v>3</v>
      </c>
      <c r="AW715" s="14" t="s">
        <v>2562</v>
      </c>
      <c r="AX715" s="422">
        <v>13942</v>
      </c>
      <c r="AY715" s="245">
        <v>10</v>
      </c>
      <c r="AZ715" s="245" t="s">
        <v>1857</v>
      </c>
      <c r="BA715" s="179" t="s">
        <v>2198</v>
      </c>
      <c r="BB715" s="179" t="s">
        <v>2577</v>
      </c>
    </row>
    <row r="716" spans="1:54" ht="15">
      <c r="A716" s="449" t="s">
        <v>2369</v>
      </c>
      <c r="B716" s="182" t="s">
        <v>2370</v>
      </c>
      <c r="C716" s="182" t="s">
        <v>2371</v>
      </c>
      <c r="D716" s="408" t="s">
        <v>10</v>
      </c>
      <c r="E716" s="14" t="s">
        <v>2561</v>
      </c>
      <c r="F716" s="422">
        <v>20380</v>
      </c>
      <c r="G716" s="245">
        <v>10</v>
      </c>
      <c r="H716" s="245" t="s">
        <v>1859</v>
      </c>
      <c r="I716" s="179" t="s">
        <v>2331</v>
      </c>
      <c r="J716" s="179" t="s">
        <v>2476</v>
      </c>
      <c r="K716" s="158">
        <v>716</v>
      </c>
      <c r="L716" s="1" t="b">
        <f t="shared" si="263"/>
        <v>1</v>
      </c>
      <c r="M716" s="1" t="b">
        <f t="shared" si="264"/>
        <v>1</v>
      </c>
      <c r="N716" s="1" t="b">
        <f t="shared" si="265"/>
        <v>1</v>
      </c>
      <c r="O716" s="1" t="b">
        <f t="shared" si="266"/>
        <v>1</v>
      </c>
      <c r="P716" s="1" t="b">
        <f t="shared" si="267"/>
        <v>1</v>
      </c>
      <c r="Q716" s="1" t="b">
        <f t="shared" si="268"/>
        <v>1</v>
      </c>
      <c r="R716" s="1" t="b">
        <f t="shared" si="269"/>
        <v>1</v>
      </c>
      <c r="S716" s="1" t="b">
        <f t="shared" si="270"/>
        <v>1</v>
      </c>
      <c r="T716" s="1" t="b">
        <f t="shared" si="271"/>
        <v>1</v>
      </c>
      <c r="U716" s="1" t="b">
        <f t="shared" si="272"/>
        <v>1</v>
      </c>
      <c r="W716" s="449" t="s">
        <v>2369</v>
      </c>
      <c r="X716" s="182" t="s">
        <v>2370</v>
      </c>
      <c r="Y716" s="182" t="s">
        <v>2371</v>
      </c>
      <c r="Z716" s="408" t="s">
        <v>10</v>
      </c>
      <c r="AA716" s="14" t="s">
        <v>2561</v>
      </c>
      <c r="AB716" s="422">
        <v>20380</v>
      </c>
      <c r="AC716" s="245">
        <v>10</v>
      </c>
      <c r="AD716" s="245" t="s">
        <v>1859</v>
      </c>
      <c r="AE716" s="179" t="s">
        <v>2331</v>
      </c>
      <c r="AF716" s="179" t="s">
        <v>2476</v>
      </c>
      <c r="AH716" s="159" t="b">
        <f t="shared" si="273"/>
        <v>1</v>
      </c>
      <c r="AI716" s="1" t="b">
        <f t="shared" si="274"/>
        <v>1</v>
      </c>
      <c r="AJ716" s="1" t="b">
        <f t="shared" si="275"/>
        <v>1</v>
      </c>
      <c r="AK716" s="1" t="b">
        <f t="shared" si="276"/>
        <v>1</v>
      </c>
      <c r="AL716" s="1" t="b">
        <f t="shared" si="277"/>
        <v>1</v>
      </c>
      <c r="AM716" s="1" t="b">
        <f t="shared" si="278"/>
        <v>1</v>
      </c>
      <c r="AN716" s="1" t="b">
        <f t="shared" si="279"/>
        <v>1</v>
      </c>
      <c r="AO716" s="1" t="b">
        <f t="shared" si="280"/>
        <v>1</v>
      </c>
      <c r="AP716" s="1" t="b">
        <f t="shared" si="281"/>
        <v>1</v>
      </c>
      <c r="AQ716" s="1" t="b">
        <f t="shared" si="282"/>
        <v>1</v>
      </c>
      <c r="AS716" s="449" t="s">
        <v>2369</v>
      </c>
      <c r="AT716" s="182" t="s">
        <v>2370</v>
      </c>
      <c r="AU716" s="182" t="s">
        <v>2371</v>
      </c>
      <c r="AV716" s="408" t="s">
        <v>10</v>
      </c>
      <c r="AW716" s="14" t="s">
        <v>2561</v>
      </c>
      <c r="AX716" s="422">
        <v>20380</v>
      </c>
      <c r="AY716" s="245">
        <v>10</v>
      </c>
      <c r="AZ716" s="245" t="s">
        <v>1859</v>
      </c>
      <c r="BA716" s="179" t="s">
        <v>2331</v>
      </c>
      <c r="BB716" s="179" t="s">
        <v>2476</v>
      </c>
    </row>
    <row r="717" spans="1:54" ht="15.75">
      <c r="A717" s="316" t="s">
        <v>942</v>
      </c>
      <c r="B717" s="182" t="s">
        <v>943</v>
      </c>
      <c r="C717" s="182" t="s">
        <v>944</v>
      </c>
      <c r="D717" s="291" t="s">
        <v>3</v>
      </c>
      <c r="E717" s="344" t="s">
        <v>2572</v>
      </c>
      <c r="F717" s="422">
        <v>14445</v>
      </c>
      <c r="G717" s="245">
        <v>10</v>
      </c>
      <c r="H717" s="245" t="e">
        <v>#DIV/0!</v>
      </c>
      <c r="I717" s="179" t="s">
        <v>1816</v>
      </c>
      <c r="J717" s="179" t="s">
        <v>2577</v>
      </c>
      <c r="K717" s="158">
        <v>717</v>
      </c>
      <c r="L717" s="1" t="b">
        <f t="shared" si="263"/>
        <v>1</v>
      </c>
      <c r="M717" s="1" t="b">
        <f t="shared" si="264"/>
        <v>1</v>
      </c>
      <c r="N717" s="1" t="b">
        <f t="shared" si="265"/>
        <v>1</v>
      </c>
      <c r="O717" s="1" t="b">
        <f t="shared" si="266"/>
        <v>1</v>
      </c>
      <c r="P717" s="1" t="b">
        <f t="shared" si="267"/>
        <v>1</v>
      </c>
      <c r="Q717" s="1" t="b">
        <f t="shared" si="268"/>
        <v>1</v>
      </c>
      <c r="R717" s="1" t="b">
        <f t="shared" si="269"/>
        <v>1</v>
      </c>
      <c r="S717" s="1" t="e">
        <f t="shared" si="270"/>
        <v>#DIV/0!</v>
      </c>
      <c r="T717" s="1" t="b">
        <f t="shared" si="271"/>
        <v>1</v>
      </c>
      <c r="U717" s="1" t="b">
        <f t="shared" si="272"/>
        <v>1</v>
      </c>
      <c r="W717" s="316" t="s">
        <v>942</v>
      </c>
      <c r="X717" s="182" t="s">
        <v>943</v>
      </c>
      <c r="Y717" s="182" t="s">
        <v>944</v>
      </c>
      <c r="Z717" s="291" t="s">
        <v>3</v>
      </c>
      <c r="AA717" s="344" t="s">
        <v>2572</v>
      </c>
      <c r="AB717" s="422">
        <v>14445</v>
      </c>
      <c r="AC717" s="245">
        <v>10</v>
      </c>
      <c r="AD717" s="245" t="e">
        <v>#DIV/0!</v>
      </c>
      <c r="AE717" s="179" t="s">
        <v>1816</v>
      </c>
      <c r="AF717" s="179" t="s">
        <v>2577</v>
      </c>
      <c r="AH717" s="159" t="b">
        <f t="shared" si="273"/>
        <v>1</v>
      </c>
      <c r="AI717" s="1" t="b">
        <f t="shared" si="274"/>
        <v>1</v>
      </c>
      <c r="AJ717" s="1" t="b">
        <f t="shared" si="275"/>
        <v>1</v>
      </c>
      <c r="AK717" s="1" t="b">
        <f t="shared" si="276"/>
        <v>1</v>
      </c>
      <c r="AL717" s="1" t="b">
        <f t="shared" si="277"/>
        <v>1</v>
      </c>
      <c r="AM717" s="1" t="b">
        <f t="shared" si="278"/>
        <v>1</v>
      </c>
      <c r="AN717" s="1" t="b">
        <f t="shared" si="279"/>
        <v>1</v>
      </c>
      <c r="AO717" s="1" t="e">
        <f t="shared" si="280"/>
        <v>#DIV/0!</v>
      </c>
      <c r="AP717" s="1" t="b">
        <f t="shared" si="281"/>
        <v>1</v>
      </c>
      <c r="AQ717" s="1" t="b">
        <f t="shared" si="282"/>
        <v>1</v>
      </c>
      <c r="AS717" s="316" t="s">
        <v>942</v>
      </c>
      <c r="AT717" s="182" t="s">
        <v>943</v>
      </c>
      <c r="AU717" s="182" t="s">
        <v>944</v>
      </c>
      <c r="AV717" s="291" t="s">
        <v>3</v>
      </c>
      <c r="AW717" s="344" t="s">
        <v>2572</v>
      </c>
      <c r="AX717" s="422">
        <v>14445</v>
      </c>
      <c r="AY717" s="245">
        <v>10</v>
      </c>
      <c r="AZ717" s="245" t="e">
        <v>#DIV/0!</v>
      </c>
      <c r="BA717" s="179" t="s">
        <v>1816</v>
      </c>
      <c r="BB717" s="179" t="s">
        <v>2577</v>
      </c>
    </row>
    <row r="718" spans="1:54" ht="15.75">
      <c r="A718" s="316" t="s">
        <v>945</v>
      </c>
      <c r="B718" s="106" t="s">
        <v>943</v>
      </c>
      <c r="C718" s="106" t="s">
        <v>946</v>
      </c>
      <c r="D718" s="291" t="s">
        <v>10</v>
      </c>
      <c r="E718" s="344" t="s">
        <v>2572</v>
      </c>
      <c r="F718" s="422">
        <v>15873</v>
      </c>
      <c r="G718" s="245">
        <v>10</v>
      </c>
      <c r="H718" s="245" t="e">
        <v>#DIV/0!</v>
      </c>
      <c r="I718" s="179" t="s">
        <v>1865</v>
      </c>
      <c r="J718" s="179" t="s">
        <v>2525</v>
      </c>
      <c r="K718" s="158">
        <v>718</v>
      </c>
      <c r="L718" s="1" t="b">
        <f t="shared" si="263"/>
        <v>1</v>
      </c>
      <c r="M718" s="1" t="b">
        <f t="shared" si="264"/>
        <v>1</v>
      </c>
      <c r="N718" s="1" t="b">
        <f t="shared" si="265"/>
        <v>1</v>
      </c>
      <c r="O718" s="1" t="b">
        <f t="shared" si="266"/>
        <v>1</v>
      </c>
      <c r="P718" s="1" t="b">
        <f t="shared" si="267"/>
        <v>1</v>
      </c>
      <c r="Q718" s="1" t="b">
        <f t="shared" si="268"/>
        <v>1</v>
      </c>
      <c r="R718" s="1" t="b">
        <f t="shared" si="269"/>
        <v>1</v>
      </c>
      <c r="S718" s="1" t="e">
        <f t="shared" si="270"/>
        <v>#DIV/0!</v>
      </c>
      <c r="T718" s="1" t="b">
        <f t="shared" si="271"/>
        <v>1</v>
      </c>
      <c r="U718" s="1" t="b">
        <f t="shared" si="272"/>
        <v>1</v>
      </c>
      <c r="W718" s="316" t="s">
        <v>945</v>
      </c>
      <c r="X718" s="106" t="s">
        <v>943</v>
      </c>
      <c r="Y718" s="106" t="s">
        <v>946</v>
      </c>
      <c r="Z718" s="291" t="s">
        <v>10</v>
      </c>
      <c r="AA718" s="344" t="s">
        <v>2572</v>
      </c>
      <c r="AB718" s="422">
        <v>15873</v>
      </c>
      <c r="AC718" s="245">
        <v>10</v>
      </c>
      <c r="AD718" s="245" t="e">
        <v>#DIV/0!</v>
      </c>
      <c r="AE718" s="179" t="s">
        <v>1865</v>
      </c>
      <c r="AF718" s="179" t="s">
        <v>2525</v>
      </c>
      <c r="AH718" s="159" t="b">
        <f t="shared" si="273"/>
        <v>1</v>
      </c>
      <c r="AI718" s="1" t="b">
        <f t="shared" si="274"/>
        <v>1</v>
      </c>
      <c r="AJ718" s="1" t="b">
        <f t="shared" si="275"/>
        <v>1</v>
      </c>
      <c r="AK718" s="1" t="b">
        <f t="shared" si="276"/>
        <v>1</v>
      </c>
      <c r="AL718" s="1" t="b">
        <f t="shared" si="277"/>
        <v>1</v>
      </c>
      <c r="AM718" s="1" t="b">
        <f t="shared" si="278"/>
        <v>1</v>
      </c>
      <c r="AN718" s="1" t="b">
        <f t="shared" si="279"/>
        <v>1</v>
      </c>
      <c r="AO718" s="1" t="e">
        <f t="shared" si="280"/>
        <v>#DIV/0!</v>
      </c>
      <c r="AP718" s="1" t="b">
        <f t="shared" si="281"/>
        <v>1</v>
      </c>
      <c r="AQ718" s="1" t="b">
        <f t="shared" si="282"/>
        <v>1</v>
      </c>
      <c r="AS718" s="316" t="s">
        <v>945</v>
      </c>
      <c r="AT718" s="106" t="s">
        <v>943</v>
      </c>
      <c r="AU718" s="106" t="s">
        <v>946</v>
      </c>
      <c r="AV718" s="291" t="s">
        <v>10</v>
      </c>
      <c r="AW718" s="344" t="s">
        <v>2572</v>
      </c>
      <c r="AX718" s="422">
        <v>15873</v>
      </c>
      <c r="AY718" s="245">
        <v>10</v>
      </c>
      <c r="AZ718" s="245" t="e">
        <v>#DIV/0!</v>
      </c>
      <c r="BA718" s="179" t="s">
        <v>1865</v>
      </c>
      <c r="BB718" s="179" t="s">
        <v>2525</v>
      </c>
    </row>
    <row r="719" spans="1:54" ht="15">
      <c r="A719" s="373" t="s">
        <v>1492</v>
      </c>
      <c r="B719" s="179" t="s">
        <v>1896</v>
      </c>
      <c r="C719" s="179" t="s">
        <v>1601</v>
      </c>
      <c r="D719" s="409" t="s">
        <v>3</v>
      </c>
      <c r="E719" s="351" t="s">
        <v>2488</v>
      </c>
      <c r="F719" s="422">
        <v>14298</v>
      </c>
      <c r="G719" s="245">
        <v>10</v>
      </c>
      <c r="H719" s="245" t="s">
        <v>1859</v>
      </c>
      <c r="I719" s="179" t="s">
        <v>2482</v>
      </c>
      <c r="J719" s="179" t="s">
        <v>2577</v>
      </c>
      <c r="K719" s="158">
        <v>719</v>
      </c>
      <c r="L719" s="1" t="b">
        <f t="shared" si="263"/>
        <v>1</v>
      </c>
      <c r="M719" s="1" t="b">
        <f t="shared" si="264"/>
        <v>1</v>
      </c>
      <c r="N719" s="1" t="b">
        <f t="shared" si="265"/>
        <v>1</v>
      </c>
      <c r="O719" s="1" t="b">
        <f t="shared" si="266"/>
        <v>1</v>
      </c>
      <c r="P719" s="1" t="b">
        <f t="shared" si="267"/>
        <v>1</v>
      </c>
      <c r="Q719" s="1" t="b">
        <f t="shared" si="268"/>
        <v>1</v>
      </c>
      <c r="R719" s="1" t="b">
        <f t="shared" si="269"/>
        <v>1</v>
      </c>
      <c r="S719" s="1" t="b">
        <f t="shared" si="270"/>
        <v>1</v>
      </c>
      <c r="T719" s="1" t="b">
        <f t="shared" si="271"/>
        <v>1</v>
      </c>
      <c r="U719" s="1" t="b">
        <f t="shared" si="272"/>
        <v>1</v>
      </c>
      <c r="W719" s="373" t="s">
        <v>1492</v>
      </c>
      <c r="X719" s="179" t="s">
        <v>1896</v>
      </c>
      <c r="Y719" s="179" t="s">
        <v>1601</v>
      </c>
      <c r="Z719" s="409" t="s">
        <v>3</v>
      </c>
      <c r="AA719" s="351" t="s">
        <v>2488</v>
      </c>
      <c r="AB719" s="422">
        <v>14298</v>
      </c>
      <c r="AC719" s="245">
        <v>10</v>
      </c>
      <c r="AD719" s="245" t="s">
        <v>1859</v>
      </c>
      <c r="AE719" s="179" t="s">
        <v>2482</v>
      </c>
      <c r="AF719" s="179" t="s">
        <v>2577</v>
      </c>
      <c r="AH719" s="159" t="b">
        <f t="shared" si="273"/>
        <v>1</v>
      </c>
      <c r="AI719" s="1" t="b">
        <f t="shared" si="274"/>
        <v>1</v>
      </c>
      <c r="AJ719" s="1" t="b">
        <f t="shared" si="275"/>
        <v>1</v>
      </c>
      <c r="AK719" s="1" t="b">
        <f t="shared" si="276"/>
        <v>1</v>
      </c>
      <c r="AL719" s="1" t="b">
        <f t="shared" si="277"/>
        <v>1</v>
      </c>
      <c r="AM719" s="1" t="b">
        <f t="shared" si="278"/>
        <v>1</v>
      </c>
      <c r="AN719" s="1" t="b">
        <f t="shared" si="279"/>
        <v>1</v>
      </c>
      <c r="AO719" s="1" t="b">
        <f t="shared" si="280"/>
        <v>1</v>
      </c>
      <c r="AP719" s="1" t="b">
        <f t="shared" si="281"/>
        <v>1</v>
      </c>
      <c r="AQ719" s="1" t="b">
        <f t="shared" si="282"/>
        <v>1</v>
      </c>
      <c r="AS719" s="373" t="s">
        <v>1492</v>
      </c>
      <c r="AT719" s="179" t="s">
        <v>1896</v>
      </c>
      <c r="AU719" s="179" t="s">
        <v>1601</v>
      </c>
      <c r="AV719" s="409" t="s">
        <v>3</v>
      </c>
      <c r="AW719" s="351" t="s">
        <v>2488</v>
      </c>
      <c r="AX719" s="422">
        <v>14298</v>
      </c>
      <c r="AY719" s="245">
        <v>10</v>
      </c>
      <c r="AZ719" s="245" t="s">
        <v>1859</v>
      </c>
      <c r="BA719" s="179" t="s">
        <v>2482</v>
      </c>
      <c r="BB719" s="179" t="s">
        <v>2577</v>
      </c>
    </row>
    <row r="720" spans="1:54" ht="15">
      <c r="A720" s="316" t="s">
        <v>2372</v>
      </c>
      <c r="B720" s="106" t="s">
        <v>2373</v>
      </c>
      <c r="C720" s="106" t="s">
        <v>939</v>
      </c>
      <c r="D720" s="408" t="s">
        <v>3</v>
      </c>
      <c r="E720" s="14" t="s">
        <v>2501</v>
      </c>
      <c r="F720" s="422">
        <v>15990</v>
      </c>
      <c r="G720" s="245">
        <v>10</v>
      </c>
      <c r="H720" s="245" t="s">
        <v>1859</v>
      </c>
      <c r="I720" s="179" t="s">
        <v>2374</v>
      </c>
      <c r="J720" s="179" t="s">
        <v>2525</v>
      </c>
      <c r="K720" s="158">
        <v>720</v>
      </c>
      <c r="L720" s="1" t="b">
        <f t="shared" si="263"/>
        <v>1</v>
      </c>
      <c r="M720" s="1" t="b">
        <f t="shared" si="264"/>
        <v>1</v>
      </c>
      <c r="N720" s="1" t="b">
        <f t="shared" si="265"/>
        <v>1</v>
      </c>
      <c r="O720" s="1" t="b">
        <f t="shared" si="266"/>
        <v>1</v>
      </c>
      <c r="P720" s="1" t="b">
        <f t="shared" si="267"/>
        <v>1</v>
      </c>
      <c r="Q720" s="1" t="b">
        <f t="shared" si="268"/>
        <v>1</v>
      </c>
      <c r="R720" s="1" t="b">
        <f t="shared" si="269"/>
        <v>1</v>
      </c>
      <c r="S720" s="1" t="b">
        <f t="shared" si="270"/>
        <v>1</v>
      </c>
      <c r="T720" s="1" t="b">
        <f t="shared" si="271"/>
        <v>1</v>
      </c>
      <c r="U720" s="1" t="b">
        <f t="shared" si="272"/>
        <v>1</v>
      </c>
      <c r="W720" s="316" t="s">
        <v>2372</v>
      </c>
      <c r="X720" s="106" t="s">
        <v>2373</v>
      </c>
      <c r="Y720" s="106" t="s">
        <v>939</v>
      </c>
      <c r="Z720" s="408" t="s">
        <v>3</v>
      </c>
      <c r="AA720" s="14" t="s">
        <v>2501</v>
      </c>
      <c r="AB720" s="422">
        <v>15990</v>
      </c>
      <c r="AC720" s="245">
        <v>10</v>
      </c>
      <c r="AD720" s="245" t="s">
        <v>1859</v>
      </c>
      <c r="AE720" s="179" t="s">
        <v>2374</v>
      </c>
      <c r="AF720" s="179" t="s">
        <v>2525</v>
      </c>
      <c r="AH720" s="159" t="b">
        <f t="shared" si="273"/>
        <v>1</v>
      </c>
      <c r="AI720" s="1" t="b">
        <f t="shared" si="274"/>
        <v>1</v>
      </c>
      <c r="AJ720" s="1" t="b">
        <f t="shared" si="275"/>
        <v>1</v>
      </c>
      <c r="AK720" s="1" t="b">
        <f t="shared" si="276"/>
        <v>1</v>
      </c>
      <c r="AL720" s="1" t="b">
        <f t="shared" si="277"/>
        <v>1</v>
      </c>
      <c r="AM720" s="1" t="b">
        <f t="shared" si="278"/>
        <v>1</v>
      </c>
      <c r="AN720" s="1" t="b">
        <f t="shared" si="279"/>
        <v>1</v>
      </c>
      <c r="AO720" s="1" t="b">
        <f t="shared" si="280"/>
        <v>1</v>
      </c>
      <c r="AP720" s="1" t="b">
        <f t="shared" si="281"/>
        <v>1</v>
      </c>
      <c r="AQ720" s="1" t="b">
        <f t="shared" si="282"/>
        <v>1</v>
      </c>
      <c r="AS720" s="316" t="s">
        <v>2372</v>
      </c>
      <c r="AT720" s="106" t="s">
        <v>2373</v>
      </c>
      <c r="AU720" s="106" t="s">
        <v>939</v>
      </c>
      <c r="AV720" s="408" t="s">
        <v>3</v>
      </c>
      <c r="AW720" s="14" t="s">
        <v>2501</v>
      </c>
      <c r="AX720" s="422">
        <v>15990</v>
      </c>
      <c r="AY720" s="245">
        <v>10</v>
      </c>
      <c r="AZ720" s="245" t="s">
        <v>1859</v>
      </c>
      <c r="BA720" s="179" t="s">
        <v>2374</v>
      </c>
      <c r="BB720" s="179" t="s">
        <v>2525</v>
      </c>
    </row>
    <row r="721" spans="1:54" ht="15">
      <c r="A721" s="316" t="s">
        <v>947</v>
      </c>
      <c r="B721" s="106" t="s">
        <v>155</v>
      </c>
      <c r="C721" s="106" t="s">
        <v>948</v>
      </c>
      <c r="D721" s="408" t="s">
        <v>3</v>
      </c>
      <c r="E721" s="14" t="s">
        <v>2572</v>
      </c>
      <c r="F721" s="422">
        <v>11934</v>
      </c>
      <c r="G721" s="245">
        <v>10</v>
      </c>
      <c r="H721" s="245" t="e">
        <v>#DIV/0!</v>
      </c>
      <c r="I721" s="179"/>
      <c r="J721" s="179" t="s">
        <v>2577</v>
      </c>
      <c r="K721" s="158">
        <v>721</v>
      </c>
      <c r="L721" s="1" t="b">
        <f t="shared" si="263"/>
        <v>1</v>
      </c>
      <c r="M721" s="1" t="b">
        <f t="shared" si="264"/>
        <v>1</v>
      </c>
      <c r="N721" s="1" t="b">
        <f t="shared" si="265"/>
        <v>1</v>
      </c>
      <c r="O721" s="1" t="b">
        <f t="shared" si="266"/>
        <v>1</v>
      </c>
      <c r="P721" s="1" t="b">
        <f t="shared" si="267"/>
        <v>1</v>
      </c>
      <c r="Q721" s="1" t="b">
        <f t="shared" si="268"/>
        <v>1</v>
      </c>
      <c r="R721" s="1" t="b">
        <f t="shared" si="269"/>
        <v>1</v>
      </c>
      <c r="S721" s="1" t="e">
        <f t="shared" si="270"/>
        <v>#DIV/0!</v>
      </c>
      <c r="T721" s="1" t="b">
        <f t="shared" si="271"/>
        <v>1</v>
      </c>
      <c r="U721" s="1" t="b">
        <f t="shared" si="272"/>
        <v>1</v>
      </c>
      <c r="W721" s="316" t="s">
        <v>947</v>
      </c>
      <c r="X721" s="106" t="s">
        <v>155</v>
      </c>
      <c r="Y721" s="106" t="s">
        <v>948</v>
      </c>
      <c r="Z721" s="408" t="s">
        <v>3</v>
      </c>
      <c r="AA721" s="14" t="s">
        <v>2572</v>
      </c>
      <c r="AB721" s="422">
        <v>11934</v>
      </c>
      <c r="AC721" s="245">
        <v>10</v>
      </c>
      <c r="AD721" s="245" t="e">
        <v>#DIV/0!</v>
      </c>
      <c r="AE721" s="179"/>
      <c r="AF721" s="179" t="s">
        <v>2577</v>
      </c>
      <c r="AH721" s="159" t="b">
        <f t="shared" si="273"/>
        <v>1</v>
      </c>
      <c r="AI721" s="1" t="b">
        <f t="shared" si="274"/>
        <v>1</v>
      </c>
      <c r="AJ721" s="1" t="b">
        <f t="shared" si="275"/>
        <v>1</v>
      </c>
      <c r="AK721" s="1" t="b">
        <f t="shared" si="276"/>
        <v>1</v>
      </c>
      <c r="AL721" s="1" t="b">
        <f t="shared" si="277"/>
        <v>1</v>
      </c>
      <c r="AM721" s="1" t="b">
        <f t="shared" si="278"/>
        <v>1</v>
      </c>
      <c r="AN721" s="1" t="b">
        <f t="shared" si="279"/>
        <v>1</v>
      </c>
      <c r="AO721" s="1" t="e">
        <f t="shared" si="280"/>
        <v>#DIV/0!</v>
      </c>
      <c r="AP721" s="1" t="b">
        <f t="shared" si="281"/>
        <v>1</v>
      </c>
      <c r="AQ721" s="1" t="b">
        <f t="shared" si="282"/>
        <v>1</v>
      </c>
      <c r="AS721" s="316" t="s">
        <v>947</v>
      </c>
      <c r="AT721" s="106" t="s">
        <v>155</v>
      </c>
      <c r="AU721" s="106" t="s">
        <v>948</v>
      </c>
      <c r="AV721" s="408" t="s">
        <v>3</v>
      </c>
      <c r="AW721" s="14" t="s">
        <v>2572</v>
      </c>
      <c r="AX721" s="422">
        <v>11934</v>
      </c>
      <c r="AY721" s="245">
        <v>10</v>
      </c>
      <c r="AZ721" s="245" t="e">
        <v>#DIV/0!</v>
      </c>
      <c r="BA721" s="179"/>
      <c r="BB721" s="179" t="s">
        <v>2577</v>
      </c>
    </row>
    <row r="722" spans="1:54" ht="15">
      <c r="A722" s="316" t="s">
        <v>1494</v>
      </c>
      <c r="B722" s="106" t="s">
        <v>155</v>
      </c>
      <c r="C722" s="106" t="s">
        <v>1495</v>
      </c>
      <c r="D722" s="291" t="s">
        <v>10</v>
      </c>
      <c r="E722" s="14" t="s">
        <v>2572</v>
      </c>
      <c r="F722" s="422">
        <v>14948</v>
      </c>
      <c r="G722" s="245">
        <v>10</v>
      </c>
      <c r="H722" s="245" t="e">
        <v>#DIV/0!</v>
      </c>
      <c r="I722" s="179" t="s">
        <v>1816</v>
      </c>
      <c r="J722" s="179" t="s">
        <v>2577</v>
      </c>
      <c r="K722" s="158">
        <v>722</v>
      </c>
      <c r="L722" s="1" t="b">
        <f t="shared" si="263"/>
        <v>1</v>
      </c>
      <c r="M722" s="1" t="b">
        <f t="shared" si="264"/>
        <v>1</v>
      </c>
      <c r="N722" s="1" t="b">
        <f t="shared" si="265"/>
        <v>1</v>
      </c>
      <c r="O722" s="1" t="b">
        <f t="shared" si="266"/>
        <v>1</v>
      </c>
      <c r="P722" s="1" t="b">
        <f t="shared" si="267"/>
        <v>1</v>
      </c>
      <c r="Q722" s="1" t="b">
        <f t="shared" si="268"/>
        <v>1</v>
      </c>
      <c r="R722" s="1" t="b">
        <f t="shared" si="269"/>
        <v>1</v>
      </c>
      <c r="S722" s="1" t="e">
        <f t="shared" si="270"/>
        <v>#DIV/0!</v>
      </c>
      <c r="T722" s="1" t="b">
        <f t="shared" si="271"/>
        <v>1</v>
      </c>
      <c r="U722" s="1" t="b">
        <f t="shared" si="272"/>
        <v>1</v>
      </c>
      <c r="W722" s="316" t="s">
        <v>1494</v>
      </c>
      <c r="X722" s="106" t="s">
        <v>155</v>
      </c>
      <c r="Y722" s="106" t="s">
        <v>1495</v>
      </c>
      <c r="Z722" s="291" t="s">
        <v>10</v>
      </c>
      <c r="AA722" s="14" t="s">
        <v>2572</v>
      </c>
      <c r="AB722" s="422">
        <v>14948</v>
      </c>
      <c r="AC722" s="245">
        <v>10</v>
      </c>
      <c r="AD722" s="245" t="e">
        <v>#DIV/0!</v>
      </c>
      <c r="AE722" s="179" t="s">
        <v>1816</v>
      </c>
      <c r="AF722" s="179" t="s">
        <v>2577</v>
      </c>
      <c r="AH722" s="159" t="b">
        <f t="shared" si="273"/>
        <v>1</v>
      </c>
      <c r="AI722" s="1" t="b">
        <f t="shared" si="274"/>
        <v>1</v>
      </c>
      <c r="AJ722" s="1" t="b">
        <f t="shared" si="275"/>
        <v>1</v>
      </c>
      <c r="AK722" s="1" t="b">
        <f t="shared" si="276"/>
        <v>1</v>
      </c>
      <c r="AL722" s="1" t="b">
        <f t="shared" si="277"/>
        <v>1</v>
      </c>
      <c r="AM722" s="1" t="b">
        <f t="shared" si="278"/>
        <v>1</v>
      </c>
      <c r="AN722" s="1" t="b">
        <f t="shared" si="279"/>
        <v>1</v>
      </c>
      <c r="AO722" s="1" t="e">
        <f t="shared" si="280"/>
        <v>#DIV/0!</v>
      </c>
      <c r="AP722" s="1" t="b">
        <f t="shared" si="281"/>
        <v>1</v>
      </c>
      <c r="AQ722" s="1" t="b">
        <f t="shared" si="282"/>
        <v>1</v>
      </c>
      <c r="AS722" s="316" t="s">
        <v>1494</v>
      </c>
      <c r="AT722" s="106" t="s">
        <v>155</v>
      </c>
      <c r="AU722" s="106" t="s">
        <v>1495</v>
      </c>
      <c r="AV722" s="291" t="s">
        <v>10</v>
      </c>
      <c r="AW722" s="14" t="s">
        <v>2572</v>
      </c>
      <c r="AX722" s="422">
        <v>14948</v>
      </c>
      <c r="AY722" s="245">
        <v>10</v>
      </c>
      <c r="AZ722" s="245" t="e">
        <v>#DIV/0!</v>
      </c>
      <c r="BA722" s="179" t="s">
        <v>1816</v>
      </c>
      <c r="BB722" s="179" t="s">
        <v>2577</v>
      </c>
    </row>
    <row r="723" spans="1:54" ht="15.75">
      <c r="A723" s="316" t="s">
        <v>949</v>
      </c>
      <c r="B723" s="108" t="s">
        <v>2005</v>
      </c>
      <c r="C723" s="108" t="s">
        <v>735</v>
      </c>
      <c r="D723" s="411" t="s">
        <v>3</v>
      </c>
      <c r="E723" s="344" t="s">
        <v>2501</v>
      </c>
      <c r="F723" s="422">
        <v>18034</v>
      </c>
      <c r="G723" s="245">
        <v>10</v>
      </c>
      <c r="H723" s="245" t="s">
        <v>1859</v>
      </c>
      <c r="I723" s="179" t="s">
        <v>2472</v>
      </c>
      <c r="J723" s="179" t="s">
        <v>2525</v>
      </c>
      <c r="K723" s="158">
        <v>723</v>
      </c>
      <c r="L723" s="1" t="b">
        <f t="shared" si="263"/>
        <v>1</v>
      </c>
      <c r="M723" s="1" t="b">
        <f t="shared" si="264"/>
        <v>1</v>
      </c>
      <c r="N723" s="1" t="b">
        <f t="shared" si="265"/>
        <v>1</v>
      </c>
      <c r="O723" s="1" t="b">
        <f t="shared" si="266"/>
        <v>1</v>
      </c>
      <c r="P723" s="1" t="b">
        <f t="shared" si="267"/>
        <v>1</v>
      </c>
      <c r="Q723" s="1" t="b">
        <f t="shared" si="268"/>
        <v>1</v>
      </c>
      <c r="R723" s="1" t="b">
        <f t="shared" si="269"/>
        <v>1</v>
      </c>
      <c r="S723" s="1" t="b">
        <f t="shared" si="270"/>
        <v>1</v>
      </c>
      <c r="T723" s="1" t="b">
        <f t="shared" si="271"/>
        <v>1</v>
      </c>
      <c r="U723" s="1" t="b">
        <f t="shared" si="272"/>
        <v>1</v>
      </c>
      <c r="W723" s="316" t="s">
        <v>949</v>
      </c>
      <c r="X723" s="108" t="s">
        <v>2005</v>
      </c>
      <c r="Y723" s="108" t="s">
        <v>735</v>
      </c>
      <c r="Z723" s="411" t="s">
        <v>3</v>
      </c>
      <c r="AA723" s="344" t="s">
        <v>2501</v>
      </c>
      <c r="AB723" s="422">
        <v>18034</v>
      </c>
      <c r="AC723" s="245">
        <v>10</v>
      </c>
      <c r="AD723" s="245" t="s">
        <v>1859</v>
      </c>
      <c r="AE723" s="179" t="s">
        <v>2472</v>
      </c>
      <c r="AF723" s="179" t="s">
        <v>2525</v>
      </c>
      <c r="AH723" s="159" t="b">
        <f t="shared" si="273"/>
        <v>1</v>
      </c>
      <c r="AI723" s="1" t="b">
        <f t="shared" si="274"/>
        <v>1</v>
      </c>
      <c r="AJ723" s="1" t="b">
        <f t="shared" si="275"/>
        <v>1</v>
      </c>
      <c r="AK723" s="1" t="b">
        <f t="shared" si="276"/>
        <v>1</v>
      </c>
      <c r="AL723" s="1" t="b">
        <f t="shared" si="277"/>
        <v>1</v>
      </c>
      <c r="AM723" s="1" t="b">
        <f t="shared" si="278"/>
        <v>1</v>
      </c>
      <c r="AN723" s="1" t="b">
        <f t="shared" si="279"/>
        <v>1</v>
      </c>
      <c r="AO723" s="1" t="b">
        <f t="shared" si="280"/>
        <v>1</v>
      </c>
      <c r="AP723" s="1" t="b">
        <f t="shared" si="281"/>
        <v>1</v>
      </c>
      <c r="AQ723" s="1" t="b">
        <f t="shared" si="282"/>
        <v>1</v>
      </c>
      <c r="AS723" s="316" t="s">
        <v>949</v>
      </c>
      <c r="AT723" s="108" t="s">
        <v>2005</v>
      </c>
      <c r="AU723" s="108" t="s">
        <v>735</v>
      </c>
      <c r="AV723" s="411" t="s">
        <v>3</v>
      </c>
      <c r="AW723" s="344" t="s">
        <v>2501</v>
      </c>
      <c r="AX723" s="422">
        <v>18034</v>
      </c>
      <c r="AY723" s="245">
        <v>10</v>
      </c>
      <c r="AZ723" s="245" t="s">
        <v>1859</v>
      </c>
      <c r="BA723" s="179" t="s">
        <v>2472</v>
      </c>
      <c r="BB723" s="179" t="s">
        <v>2525</v>
      </c>
    </row>
    <row r="724" spans="1:54" ht="15.75">
      <c r="A724" s="316" t="s">
        <v>950</v>
      </c>
      <c r="B724" s="105" t="s">
        <v>233</v>
      </c>
      <c r="C724" s="105" t="s">
        <v>951</v>
      </c>
      <c r="D724" s="409" t="s">
        <v>10</v>
      </c>
      <c r="E724" s="344" t="s">
        <v>2497</v>
      </c>
      <c r="F724" s="422">
        <v>15690</v>
      </c>
      <c r="G724" s="245">
        <v>10</v>
      </c>
      <c r="H724" s="245" t="s">
        <v>1859</v>
      </c>
      <c r="I724" s="179" t="s">
        <v>2472</v>
      </c>
      <c r="J724" s="179" t="s">
        <v>2525</v>
      </c>
      <c r="K724" s="158">
        <v>724</v>
      </c>
      <c r="L724" s="1" t="b">
        <f t="shared" si="263"/>
        <v>1</v>
      </c>
      <c r="M724" s="1" t="b">
        <f t="shared" si="264"/>
        <v>1</v>
      </c>
      <c r="N724" s="1" t="b">
        <f t="shared" si="265"/>
        <v>1</v>
      </c>
      <c r="O724" s="1" t="b">
        <f t="shared" si="266"/>
        <v>1</v>
      </c>
      <c r="P724" s="1" t="b">
        <f t="shared" si="267"/>
        <v>1</v>
      </c>
      <c r="Q724" s="1" t="b">
        <f t="shared" si="268"/>
        <v>1</v>
      </c>
      <c r="R724" s="1" t="b">
        <f t="shared" si="269"/>
        <v>1</v>
      </c>
      <c r="S724" s="1" t="b">
        <f t="shared" si="270"/>
        <v>1</v>
      </c>
      <c r="T724" s="1" t="b">
        <f t="shared" si="271"/>
        <v>1</v>
      </c>
      <c r="U724" s="1" t="b">
        <f t="shared" si="272"/>
        <v>1</v>
      </c>
      <c r="W724" s="316" t="s">
        <v>950</v>
      </c>
      <c r="X724" s="105" t="s">
        <v>233</v>
      </c>
      <c r="Y724" s="105" t="s">
        <v>951</v>
      </c>
      <c r="Z724" s="409" t="s">
        <v>10</v>
      </c>
      <c r="AA724" s="344" t="s">
        <v>2497</v>
      </c>
      <c r="AB724" s="422">
        <v>15690</v>
      </c>
      <c r="AC724" s="245">
        <v>10</v>
      </c>
      <c r="AD724" s="245" t="s">
        <v>1859</v>
      </c>
      <c r="AE724" s="179" t="s">
        <v>2472</v>
      </c>
      <c r="AF724" s="179" t="s">
        <v>2525</v>
      </c>
      <c r="AH724" s="159" t="b">
        <f t="shared" si="273"/>
        <v>1</v>
      </c>
      <c r="AI724" s="1" t="b">
        <f t="shared" si="274"/>
        <v>1</v>
      </c>
      <c r="AJ724" s="1" t="b">
        <f t="shared" si="275"/>
        <v>1</v>
      </c>
      <c r="AK724" s="1" t="b">
        <f t="shared" si="276"/>
        <v>1</v>
      </c>
      <c r="AL724" s="1" t="b">
        <f t="shared" si="277"/>
        <v>1</v>
      </c>
      <c r="AM724" s="1" t="b">
        <f t="shared" si="278"/>
        <v>1</v>
      </c>
      <c r="AN724" s="1" t="b">
        <f t="shared" si="279"/>
        <v>1</v>
      </c>
      <c r="AO724" s="1" t="b">
        <f t="shared" si="280"/>
        <v>1</v>
      </c>
      <c r="AP724" s="1" t="b">
        <f t="shared" si="281"/>
        <v>1</v>
      </c>
      <c r="AQ724" s="1" t="b">
        <f t="shared" si="282"/>
        <v>1</v>
      </c>
      <c r="AS724" s="316" t="s">
        <v>950</v>
      </c>
      <c r="AT724" s="105" t="s">
        <v>233</v>
      </c>
      <c r="AU724" s="105" t="s">
        <v>951</v>
      </c>
      <c r="AV724" s="409" t="s">
        <v>10</v>
      </c>
      <c r="AW724" s="344" t="s">
        <v>2497</v>
      </c>
      <c r="AX724" s="422">
        <v>15690</v>
      </c>
      <c r="AY724" s="245">
        <v>10</v>
      </c>
      <c r="AZ724" s="245" t="s">
        <v>1859</v>
      </c>
      <c r="BA724" s="179" t="s">
        <v>2472</v>
      </c>
      <c r="BB724" s="179" t="s">
        <v>2525</v>
      </c>
    </row>
    <row r="725" spans="1:54" ht="15">
      <c r="A725" s="156" t="s">
        <v>952</v>
      </c>
      <c r="B725" s="179" t="s">
        <v>2008</v>
      </c>
      <c r="C725" s="179" t="s">
        <v>2009</v>
      </c>
      <c r="D725" s="431" t="s">
        <v>3</v>
      </c>
      <c r="E725" s="179" t="s">
        <v>2509</v>
      </c>
      <c r="F725" s="422">
        <v>30242</v>
      </c>
      <c r="G725" s="245">
        <v>10</v>
      </c>
      <c r="H725" s="245" t="s">
        <v>1859</v>
      </c>
      <c r="I725" s="179" t="s">
        <v>2473</v>
      </c>
      <c r="J725" s="179" t="s">
        <v>2476</v>
      </c>
      <c r="K725" s="158">
        <v>725</v>
      </c>
      <c r="L725" s="1" t="b">
        <f t="shared" si="263"/>
        <v>1</v>
      </c>
      <c r="M725" s="1" t="b">
        <f t="shared" si="264"/>
        <v>1</v>
      </c>
      <c r="N725" s="1" t="b">
        <f t="shared" si="265"/>
        <v>1</v>
      </c>
      <c r="O725" s="1" t="b">
        <f t="shared" si="266"/>
        <v>1</v>
      </c>
      <c r="P725" s="1" t="b">
        <f t="shared" si="267"/>
        <v>1</v>
      </c>
      <c r="Q725" s="1" t="b">
        <f t="shared" si="268"/>
        <v>1</v>
      </c>
      <c r="R725" s="1" t="b">
        <f t="shared" si="269"/>
        <v>1</v>
      </c>
      <c r="S725" s="1" t="b">
        <f t="shared" si="270"/>
        <v>1</v>
      </c>
      <c r="T725" s="1" t="b">
        <f t="shared" si="271"/>
        <v>1</v>
      </c>
      <c r="U725" s="1" t="b">
        <f t="shared" si="272"/>
        <v>1</v>
      </c>
      <c r="W725" s="156" t="s">
        <v>952</v>
      </c>
      <c r="X725" s="179" t="s">
        <v>2008</v>
      </c>
      <c r="Y725" s="179" t="s">
        <v>2009</v>
      </c>
      <c r="Z725" s="431" t="s">
        <v>3</v>
      </c>
      <c r="AA725" s="179" t="s">
        <v>2509</v>
      </c>
      <c r="AB725" s="422">
        <v>30242</v>
      </c>
      <c r="AC725" s="245">
        <v>10</v>
      </c>
      <c r="AD725" s="245" t="s">
        <v>1859</v>
      </c>
      <c r="AE725" s="179" t="s">
        <v>2473</v>
      </c>
      <c r="AF725" s="179" t="s">
        <v>2476</v>
      </c>
      <c r="AH725" s="159" t="b">
        <f t="shared" si="273"/>
        <v>1</v>
      </c>
      <c r="AI725" s="1" t="b">
        <f t="shared" si="274"/>
        <v>1</v>
      </c>
      <c r="AJ725" s="1" t="b">
        <f t="shared" si="275"/>
        <v>1</v>
      </c>
      <c r="AK725" s="1" t="b">
        <f t="shared" si="276"/>
        <v>1</v>
      </c>
      <c r="AL725" s="1" t="b">
        <f t="shared" si="277"/>
        <v>1</v>
      </c>
      <c r="AM725" s="1" t="b">
        <f t="shared" si="278"/>
        <v>1</v>
      </c>
      <c r="AN725" s="1" t="b">
        <f t="shared" si="279"/>
        <v>1</v>
      </c>
      <c r="AO725" s="1" t="b">
        <f t="shared" si="280"/>
        <v>1</v>
      </c>
      <c r="AP725" s="1" t="b">
        <f t="shared" si="281"/>
        <v>1</v>
      </c>
      <c r="AQ725" s="1" t="b">
        <f t="shared" si="282"/>
        <v>1</v>
      </c>
      <c r="AS725" s="156" t="s">
        <v>952</v>
      </c>
      <c r="AT725" s="179" t="s">
        <v>2008</v>
      </c>
      <c r="AU725" s="179" t="s">
        <v>2009</v>
      </c>
      <c r="AV725" s="431" t="s">
        <v>3</v>
      </c>
      <c r="AW725" s="179" t="s">
        <v>2509</v>
      </c>
      <c r="AX725" s="422">
        <v>30242</v>
      </c>
      <c r="AY725" s="245">
        <v>10</v>
      </c>
      <c r="AZ725" s="245" t="s">
        <v>1859</v>
      </c>
      <c r="BA725" s="179" t="s">
        <v>2473</v>
      </c>
      <c r="BB725" s="179" t="s">
        <v>2476</v>
      </c>
    </row>
    <row r="726" spans="1:54" ht="15.75">
      <c r="A726" s="449" t="s">
        <v>1498</v>
      </c>
      <c r="B726" s="418" t="s">
        <v>2194</v>
      </c>
      <c r="C726" s="418" t="s">
        <v>421</v>
      </c>
      <c r="D726" s="1" t="s">
        <v>10</v>
      </c>
      <c r="E726" s="344" t="s">
        <v>2563</v>
      </c>
      <c r="F726" s="422">
        <v>15687</v>
      </c>
      <c r="G726" s="245">
        <v>10</v>
      </c>
      <c r="H726" s="245" t="s">
        <v>1859</v>
      </c>
      <c r="I726" s="179" t="s">
        <v>2629</v>
      </c>
      <c r="J726" s="179" t="s">
        <v>2525</v>
      </c>
      <c r="K726" s="158">
        <v>726</v>
      </c>
      <c r="L726" s="1" t="b">
        <f t="shared" si="263"/>
        <v>1</v>
      </c>
      <c r="M726" s="1" t="b">
        <f t="shared" si="264"/>
        <v>1</v>
      </c>
      <c r="N726" s="1" t="b">
        <f t="shared" si="265"/>
        <v>1</v>
      </c>
      <c r="O726" s="1" t="b">
        <f t="shared" si="266"/>
        <v>1</v>
      </c>
      <c r="P726" s="1" t="b">
        <f t="shared" si="267"/>
        <v>1</v>
      </c>
      <c r="Q726" s="1" t="b">
        <f t="shared" si="268"/>
        <v>1</v>
      </c>
      <c r="R726" s="1" t="b">
        <f t="shared" si="269"/>
        <v>1</v>
      </c>
      <c r="S726" s="1" t="b">
        <f t="shared" si="270"/>
        <v>1</v>
      </c>
      <c r="T726" s="1" t="b">
        <f t="shared" si="271"/>
        <v>1</v>
      </c>
      <c r="U726" s="1" t="b">
        <f t="shared" si="272"/>
        <v>1</v>
      </c>
      <c r="W726" s="449" t="s">
        <v>1498</v>
      </c>
      <c r="X726" s="418" t="s">
        <v>2194</v>
      </c>
      <c r="Y726" s="418" t="s">
        <v>421</v>
      </c>
      <c r="Z726" s="1" t="s">
        <v>10</v>
      </c>
      <c r="AA726" s="344" t="s">
        <v>2563</v>
      </c>
      <c r="AB726" s="422">
        <v>15687</v>
      </c>
      <c r="AC726" s="245">
        <v>10</v>
      </c>
      <c r="AD726" s="245" t="s">
        <v>1859</v>
      </c>
      <c r="AE726" s="179" t="s">
        <v>2629</v>
      </c>
      <c r="AF726" s="179" t="s">
        <v>2525</v>
      </c>
      <c r="AH726" s="159" t="b">
        <f t="shared" si="273"/>
        <v>1</v>
      </c>
      <c r="AI726" s="1" t="b">
        <f t="shared" si="274"/>
        <v>1</v>
      </c>
      <c r="AJ726" s="1" t="b">
        <f t="shared" si="275"/>
        <v>1</v>
      </c>
      <c r="AK726" s="1" t="b">
        <f t="shared" si="276"/>
        <v>1</v>
      </c>
      <c r="AL726" s="1" t="b">
        <f t="shared" si="277"/>
        <v>1</v>
      </c>
      <c r="AM726" s="1" t="b">
        <f t="shared" si="278"/>
        <v>1</v>
      </c>
      <c r="AN726" s="1" t="b">
        <f t="shared" si="279"/>
        <v>1</v>
      </c>
      <c r="AO726" s="1" t="b">
        <f t="shared" si="280"/>
        <v>1</v>
      </c>
      <c r="AP726" s="1" t="b">
        <f t="shared" si="281"/>
        <v>1</v>
      </c>
      <c r="AQ726" s="1" t="b">
        <f t="shared" si="282"/>
        <v>1</v>
      </c>
      <c r="AS726" s="449" t="s">
        <v>1498</v>
      </c>
      <c r="AT726" s="418" t="s">
        <v>2194</v>
      </c>
      <c r="AU726" s="418" t="s">
        <v>421</v>
      </c>
      <c r="AV726" s="1" t="s">
        <v>10</v>
      </c>
      <c r="AW726" s="344" t="s">
        <v>2563</v>
      </c>
      <c r="AX726" s="422">
        <v>15687</v>
      </c>
      <c r="AY726" s="245">
        <v>10</v>
      </c>
      <c r="AZ726" s="245" t="s">
        <v>1859</v>
      </c>
      <c r="BA726" s="179" t="s">
        <v>2629</v>
      </c>
      <c r="BB726" s="179" t="s">
        <v>2525</v>
      </c>
    </row>
    <row r="727" spans="1:54" ht="15.75">
      <c r="A727" s="316" t="s">
        <v>2683</v>
      </c>
      <c r="B727" s="106" t="s">
        <v>1499</v>
      </c>
      <c r="C727" s="106" t="s">
        <v>494</v>
      </c>
      <c r="D727" s="291" t="s">
        <v>10</v>
      </c>
      <c r="E727" s="344" t="s">
        <v>2572</v>
      </c>
      <c r="F727" s="422">
        <v>15200</v>
      </c>
      <c r="G727" s="245">
        <v>10</v>
      </c>
      <c r="H727" s="245" t="e">
        <v>#DIV/0!</v>
      </c>
      <c r="I727" s="179" t="s">
        <v>1865</v>
      </c>
      <c r="J727" s="179" t="s">
        <v>2577</v>
      </c>
      <c r="K727" s="158">
        <v>727</v>
      </c>
      <c r="L727" s="1" t="b">
        <f t="shared" si="263"/>
        <v>1</v>
      </c>
      <c r="M727" s="1" t="b">
        <f t="shared" si="264"/>
        <v>1</v>
      </c>
      <c r="N727" s="1" t="b">
        <f t="shared" si="265"/>
        <v>1</v>
      </c>
      <c r="O727" s="1" t="b">
        <f t="shared" si="266"/>
        <v>1</v>
      </c>
      <c r="P727" s="1" t="b">
        <f t="shared" si="267"/>
        <v>1</v>
      </c>
      <c r="Q727" s="1" t="b">
        <f t="shared" si="268"/>
        <v>1</v>
      </c>
      <c r="R727" s="1" t="b">
        <f t="shared" si="269"/>
        <v>1</v>
      </c>
      <c r="S727" s="1" t="e">
        <f t="shared" si="270"/>
        <v>#DIV/0!</v>
      </c>
      <c r="T727" s="1" t="b">
        <f t="shared" si="271"/>
        <v>1</v>
      </c>
      <c r="U727" s="1" t="b">
        <f t="shared" si="272"/>
        <v>1</v>
      </c>
      <c r="W727" s="316" t="s">
        <v>2683</v>
      </c>
      <c r="X727" s="106" t="s">
        <v>1499</v>
      </c>
      <c r="Y727" s="106" t="s">
        <v>494</v>
      </c>
      <c r="Z727" s="291" t="s">
        <v>10</v>
      </c>
      <c r="AA727" s="344" t="s">
        <v>2572</v>
      </c>
      <c r="AB727" s="422">
        <v>15200</v>
      </c>
      <c r="AC727" s="245">
        <v>10</v>
      </c>
      <c r="AD727" s="245" t="e">
        <v>#DIV/0!</v>
      </c>
      <c r="AE727" s="179" t="s">
        <v>1865</v>
      </c>
      <c r="AF727" s="179" t="s">
        <v>2577</v>
      </c>
      <c r="AH727" s="159" t="b">
        <f t="shared" si="273"/>
        <v>1</v>
      </c>
      <c r="AI727" s="1" t="b">
        <f t="shared" si="274"/>
        <v>1</v>
      </c>
      <c r="AJ727" s="1" t="b">
        <f t="shared" si="275"/>
        <v>1</v>
      </c>
      <c r="AK727" s="1" t="b">
        <f t="shared" si="276"/>
        <v>1</v>
      </c>
      <c r="AL727" s="1" t="b">
        <f t="shared" si="277"/>
        <v>1</v>
      </c>
      <c r="AM727" s="1" t="b">
        <f t="shared" si="278"/>
        <v>1</v>
      </c>
      <c r="AN727" s="1" t="b">
        <f t="shared" si="279"/>
        <v>1</v>
      </c>
      <c r="AO727" s="1" t="e">
        <f t="shared" si="280"/>
        <v>#DIV/0!</v>
      </c>
      <c r="AP727" s="1" t="b">
        <f t="shared" si="281"/>
        <v>1</v>
      </c>
      <c r="AQ727" s="1" t="b">
        <f t="shared" si="282"/>
        <v>1</v>
      </c>
      <c r="AS727" s="316" t="s">
        <v>2683</v>
      </c>
      <c r="AT727" s="106" t="s">
        <v>1499</v>
      </c>
      <c r="AU727" s="106" t="s">
        <v>494</v>
      </c>
      <c r="AV727" s="291" t="s">
        <v>10</v>
      </c>
      <c r="AW727" s="344" t="s">
        <v>2572</v>
      </c>
      <c r="AX727" s="422">
        <v>15200</v>
      </c>
      <c r="AY727" s="245">
        <v>10</v>
      </c>
      <c r="AZ727" s="245" t="e">
        <v>#DIV/0!</v>
      </c>
      <c r="BA727" s="179" t="s">
        <v>1865</v>
      </c>
      <c r="BB727" s="179" t="s">
        <v>2577</v>
      </c>
    </row>
    <row r="728" spans="1:54" ht="15">
      <c r="A728" s="156" t="s">
        <v>1502</v>
      </c>
      <c r="B728" s="179" t="s">
        <v>2020</v>
      </c>
      <c r="C728" s="179" t="s">
        <v>2021</v>
      </c>
      <c r="D728" s="431" t="s">
        <v>10</v>
      </c>
      <c r="E728" s="179" t="s">
        <v>2498</v>
      </c>
      <c r="F728" s="422">
        <v>17276</v>
      </c>
      <c r="G728" s="245">
        <v>10</v>
      </c>
      <c r="H728" s="245" t="s">
        <v>1859</v>
      </c>
      <c r="I728" s="179" t="s">
        <v>2457</v>
      </c>
      <c r="J728" s="179" t="s">
        <v>2525</v>
      </c>
      <c r="K728" s="158">
        <v>728</v>
      </c>
      <c r="L728" s="1" t="b">
        <f t="shared" si="263"/>
        <v>1</v>
      </c>
      <c r="M728" s="1" t="b">
        <f t="shared" si="264"/>
        <v>1</v>
      </c>
      <c r="N728" s="1" t="b">
        <f t="shared" si="265"/>
        <v>1</v>
      </c>
      <c r="O728" s="1" t="b">
        <f t="shared" si="266"/>
        <v>1</v>
      </c>
      <c r="P728" s="1" t="b">
        <f t="shared" si="267"/>
        <v>1</v>
      </c>
      <c r="Q728" s="1" t="b">
        <f t="shared" si="268"/>
        <v>1</v>
      </c>
      <c r="R728" s="1" t="b">
        <f t="shared" si="269"/>
        <v>1</v>
      </c>
      <c r="S728" s="1" t="b">
        <f t="shared" si="270"/>
        <v>1</v>
      </c>
      <c r="T728" s="1" t="b">
        <f t="shared" si="271"/>
        <v>1</v>
      </c>
      <c r="U728" s="1" t="b">
        <f t="shared" si="272"/>
        <v>1</v>
      </c>
      <c r="W728" s="156" t="s">
        <v>1502</v>
      </c>
      <c r="X728" s="179" t="s">
        <v>2020</v>
      </c>
      <c r="Y728" s="179" t="s">
        <v>2021</v>
      </c>
      <c r="Z728" s="431" t="s">
        <v>10</v>
      </c>
      <c r="AA728" s="179" t="s">
        <v>2498</v>
      </c>
      <c r="AB728" s="422">
        <v>17276</v>
      </c>
      <c r="AC728" s="245">
        <v>10</v>
      </c>
      <c r="AD728" s="245" t="s">
        <v>1859</v>
      </c>
      <c r="AE728" s="179" t="s">
        <v>2457</v>
      </c>
      <c r="AF728" s="179" t="s">
        <v>2525</v>
      </c>
      <c r="AH728" s="159" t="b">
        <f t="shared" si="273"/>
        <v>1</v>
      </c>
      <c r="AI728" s="1" t="b">
        <f t="shared" si="274"/>
        <v>1</v>
      </c>
      <c r="AJ728" s="1" t="b">
        <f t="shared" si="275"/>
        <v>1</v>
      </c>
      <c r="AK728" s="1" t="b">
        <f t="shared" si="276"/>
        <v>1</v>
      </c>
      <c r="AL728" s="1" t="b">
        <f t="shared" si="277"/>
        <v>1</v>
      </c>
      <c r="AM728" s="1" t="b">
        <f t="shared" si="278"/>
        <v>1</v>
      </c>
      <c r="AN728" s="1" t="b">
        <f t="shared" si="279"/>
        <v>1</v>
      </c>
      <c r="AO728" s="1" t="b">
        <f t="shared" si="280"/>
        <v>1</v>
      </c>
      <c r="AP728" s="1" t="b">
        <f t="shared" si="281"/>
        <v>1</v>
      </c>
      <c r="AQ728" s="1" t="b">
        <f t="shared" si="282"/>
        <v>1</v>
      </c>
      <c r="AS728" s="156" t="s">
        <v>1502</v>
      </c>
      <c r="AT728" s="179" t="s">
        <v>2020</v>
      </c>
      <c r="AU728" s="179" t="s">
        <v>2021</v>
      </c>
      <c r="AV728" s="431" t="s">
        <v>10</v>
      </c>
      <c r="AW728" s="179" t="s">
        <v>2498</v>
      </c>
      <c r="AX728" s="422">
        <v>17276</v>
      </c>
      <c r="AY728" s="245">
        <v>10</v>
      </c>
      <c r="AZ728" s="245" t="s">
        <v>1859</v>
      </c>
      <c r="BA728" s="179" t="s">
        <v>2457</v>
      </c>
      <c r="BB728" s="179" t="s">
        <v>2525</v>
      </c>
    </row>
    <row r="729" spans="1:54" ht="15.75">
      <c r="A729" s="156" t="s">
        <v>953</v>
      </c>
      <c r="B729" s="179" t="s">
        <v>954</v>
      </c>
      <c r="C729" s="179" t="s">
        <v>934</v>
      </c>
      <c r="D729" s="409" t="s">
        <v>3</v>
      </c>
      <c r="E729" s="344" t="s">
        <v>2572</v>
      </c>
      <c r="F729" s="422">
        <v>13842</v>
      </c>
      <c r="G729" s="245">
        <v>10</v>
      </c>
      <c r="H729" s="245" t="e">
        <v>#DIV/0!</v>
      </c>
      <c r="I729" s="179" t="s">
        <v>1798</v>
      </c>
      <c r="J729" s="179" t="s">
        <v>2577</v>
      </c>
      <c r="K729" s="158">
        <v>729</v>
      </c>
      <c r="L729" s="1" t="b">
        <f t="shared" si="263"/>
        <v>1</v>
      </c>
      <c r="M729" s="1" t="b">
        <f t="shared" si="264"/>
        <v>1</v>
      </c>
      <c r="N729" s="1" t="b">
        <f t="shared" si="265"/>
        <v>1</v>
      </c>
      <c r="O729" s="1" t="b">
        <f t="shared" si="266"/>
        <v>1</v>
      </c>
      <c r="P729" s="1" t="b">
        <f t="shared" si="267"/>
        <v>1</v>
      </c>
      <c r="Q729" s="1" t="b">
        <f t="shared" si="268"/>
        <v>1</v>
      </c>
      <c r="R729" s="1" t="b">
        <f t="shared" si="269"/>
        <v>1</v>
      </c>
      <c r="S729" s="1" t="e">
        <f t="shared" si="270"/>
        <v>#DIV/0!</v>
      </c>
      <c r="T729" s="1" t="b">
        <f t="shared" si="271"/>
        <v>1</v>
      </c>
      <c r="U729" s="1" t="b">
        <f t="shared" si="272"/>
        <v>1</v>
      </c>
      <c r="W729" s="156" t="s">
        <v>953</v>
      </c>
      <c r="X729" s="179" t="s">
        <v>954</v>
      </c>
      <c r="Y729" s="179" t="s">
        <v>934</v>
      </c>
      <c r="Z729" s="409" t="s">
        <v>3</v>
      </c>
      <c r="AA729" s="344" t="s">
        <v>2572</v>
      </c>
      <c r="AB729" s="422">
        <v>13842</v>
      </c>
      <c r="AC729" s="245">
        <v>10</v>
      </c>
      <c r="AD729" s="245" t="e">
        <v>#DIV/0!</v>
      </c>
      <c r="AE729" s="179" t="s">
        <v>1798</v>
      </c>
      <c r="AF729" s="179" t="s">
        <v>2577</v>
      </c>
      <c r="AH729" s="159" t="b">
        <f t="shared" si="273"/>
        <v>1</v>
      </c>
      <c r="AI729" s="1" t="b">
        <f t="shared" si="274"/>
        <v>1</v>
      </c>
      <c r="AJ729" s="1" t="b">
        <f t="shared" si="275"/>
        <v>1</v>
      </c>
      <c r="AK729" s="1" t="b">
        <f t="shared" si="276"/>
        <v>1</v>
      </c>
      <c r="AL729" s="1" t="b">
        <f t="shared" si="277"/>
        <v>1</v>
      </c>
      <c r="AM729" s="1" t="b">
        <f t="shared" si="278"/>
        <v>1</v>
      </c>
      <c r="AN729" s="1" t="b">
        <f t="shared" si="279"/>
        <v>1</v>
      </c>
      <c r="AO729" s="1" t="e">
        <f t="shared" si="280"/>
        <v>#DIV/0!</v>
      </c>
      <c r="AP729" s="1" t="b">
        <f t="shared" si="281"/>
        <v>1</v>
      </c>
      <c r="AQ729" s="1" t="b">
        <f t="shared" si="282"/>
        <v>1</v>
      </c>
      <c r="AS729" s="156" t="s">
        <v>953</v>
      </c>
      <c r="AT729" s="179" t="s">
        <v>954</v>
      </c>
      <c r="AU729" s="179" t="s">
        <v>934</v>
      </c>
      <c r="AV729" s="409" t="s">
        <v>3</v>
      </c>
      <c r="AW729" s="344" t="s">
        <v>2572</v>
      </c>
      <c r="AX729" s="422">
        <v>13842</v>
      </c>
      <c r="AY729" s="245">
        <v>10</v>
      </c>
      <c r="AZ729" s="245" t="e">
        <v>#DIV/0!</v>
      </c>
      <c r="BA729" s="179" t="s">
        <v>1798</v>
      </c>
      <c r="BB729" s="179" t="s">
        <v>2577</v>
      </c>
    </row>
    <row r="730" spans="1:54" ht="15">
      <c r="A730" s="156" t="s">
        <v>955</v>
      </c>
      <c r="B730" s="179" t="s">
        <v>954</v>
      </c>
      <c r="C730" s="179" t="s">
        <v>956</v>
      </c>
      <c r="D730" s="1" t="s">
        <v>10</v>
      </c>
      <c r="E730" s="179" t="s">
        <v>2572</v>
      </c>
      <c r="F730" s="422">
        <v>13110</v>
      </c>
      <c r="G730" s="245">
        <v>10</v>
      </c>
      <c r="H730" s="245" t="e">
        <v>#DIV/0!</v>
      </c>
      <c r="I730" s="179" t="s">
        <v>1816</v>
      </c>
      <c r="J730" s="179" t="s">
        <v>2577</v>
      </c>
      <c r="K730" s="158">
        <v>730</v>
      </c>
      <c r="L730" s="1" t="b">
        <f t="shared" si="263"/>
        <v>1</v>
      </c>
      <c r="M730" s="1" t="b">
        <f t="shared" si="264"/>
        <v>1</v>
      </c>
      <c r="N730" s="1" t="b">
        <f t="shared" si="265"/>
        <v>1</v>
      </c>
      <c r="O730" s="1" t="b">
        <f t="shared" si="266"/>
        <v>1</v>
      </c>
      <c r="P730" s="1" t="b">
        <f t="shared" si="267"/>
        <v>1</v>
      </c>
      <c r="Q730" s="1" t="b">
        <f t="shared" si="268"/>
        <v>1</v>
      </c>
      <c r="R730" s="1" t="b">
        <f t="shared" si="269"/>
        <v>1</v>
      </c>
      <c r="S730" s="1" t="e">
        <f t="shared" si="270"/>
        <v>#DIV/0!</v>
      </c>
      <c r="T730" s="1" t="b">
        <f t="shared" si="271"/>
        <v>1</v>
      </c>
      <c r="U730" s="1" t="b">
        <f t="shared" si="272"/>
        <v>1</v>
      </c>
      <c r="W730" s="156" t="s">
        <v>955</v>
      </c>
      <c r="X730" s="179" t="s">
        <v>954</v>
      </c>
      <c r="Y730" s="179" t="s">
        <v>956</v>
      </c>
      <c r="Z730" s="1" t="s">
        <v>10</v>
      </c>
      <c r="AA730" s="179" t="s">
        <v>2572</v>
      </c>
      <c r="AB730" s="422">
        <v>13110</v>
      </c>
      <c r="AC730" s="245">
        <v>10</v>
      </c>
      <c r="AD730" s="245" t="e">
        <v>#DIV/0!</v>
      </c>
      <c r="AE730" s="179" t="s">
        <v>1816</v>
      </c>
      <c r="AF730" s="179" t="s">
        <v>2577</v>
      </c>
      <c r="AH730" s="159" t="b">
        <f t="shared" si="273"/>
        <v>1</v>
      </c>
      <c r="AI730" s="1" t="b">
        <f t="shared" si="274"/>
        <v>1</v>
      </c>
      <c r="AJ730" s="1" t="b">
        <f t="shared" si="275"/>
        <v>1</v>
      </c>
      <c r="AK730" s="1" t="b">
        <f t="shared" si="276"/>
        <v>1</v>
      </c>
      <c r="AL730" s="1" t="b">
        <f t="shared" si="277"/>
        <v>1</v>
      </c>
      <c r="AM730" s="1" t="b">
        <f t="shared" si="278"/>
        <v>1</v>
      </c>
      <c r="AN730" s="1" t="b">
        <f t="shared" si="279"/>
        <v>1</v>
      </c>
      <c r="AO730" s="1" t="e">
        <f t="shared" si="280"/>
        <v>#DIV/0!</v>
      </c>
      <c r="AP730" s="1" t="b">
        <f t="shared" si="281"/>
        <v>1</v>
      </c>
      <c r="AQ730" s="1" t="b">
        <f t="shared" si="282"/>
        <v>1</v>
      </c>
      <c r="AS730" s="156" t="s">
        <v>955</v>
      </c>
      <c r="AT730" s="179" t="s">
        <v>954</v>
      </c>
      <c r="AU730" s="179" t="s">
        <v>956</v>
      </c>
      <c r="AV730" s="1" t="s">
        <v>10</v>
      </c>
      <c r="AW730" s="179" t="s">
        <v>2572</v>
      </c>
      <c r="AX730" s="422">
        <v>13110</v>
      </c>
      <c r="AY730" s="245">
        <v>10</v>
      </c>
      <c r="AZ730" s="245" t="e">
        <v>#DIV/0!</v>
      </c>
      <c r="BA730" s="179" t="s">
        <v>1816</v>
      </c>
      <c r="BB730" s="179" t="s">
        <v>2577</v>
      </c>
    </row>
    <row r="731" spans="1:54" ht="15.75">
      <c r="A731" s="156" t="s">
        <v>1505</v>
      </c>
      <c r="B731" s="179" t="s">
        <v>1506</v>
      </c>
      <c r="C731" s="179" t="s">
        <v>1182</v>
      </c>
      <c r="D731" s="425" t="s">
        <v>10</v>
      </c>
      <c r="E731" s="353" t="s">
        <v>2497</v>
      </c>
      <c r="F731" s="422">
        <v>19012</v>
      </c>
      <c r="G731" s="245">
        <v>10</v>
      </c>
      <c r="H731" s="245" t="s">
        <v>1859</v>
      </c>
      <c r="I731" s="179" t="s">
        <v>2537</v>
      </c>
      <c r="J731" s="179" t="s">
        <v>2476</v>
      </c>
      <c r="K731" s="158">
        <v>731</v>
      </c>
      <c r="L731" s="1" t="b">
        <f t="shared" si="263"/>
        <v>1</v>
      </c>
      <c r="M731" s="1" t="b">
        <f t="shared" si="264"/>
        <v>1</v>
      </c>
      <c r="N731" s="1" t="b">
        <f t="shared" si="265"/>
        <v>1</v>
      </c>
      <c r="O731" s="1" t="b">
        <f t="shared" si="266"/>
        <v>1</v>
      </c>
      <c r="P731" s="1" t="b">
        <f t="shared" si="267"/>
        <v>1</v>
      </c>
      <c r="Q731" s="1" t="b">
        <f t="shared" si="268"/>
        <v>1</v>
      </c>
      <c r="R731" s="1" t="b">
        <f t="shared" si="269"/>
        <v>1</v>
      </c>
      <c r="S731" s="1" t="b">
        <f t="shared" si="270"/>
        <v>1</v>
      </c>
      <c r="T731" s="1" t="b">
        <f t="shared" si="271"/>
        <v>1</v>
      </c>
      <c r="U731" s="1" t="b">
        <f t="shared" si="272"/>
        <v>1</v>
      </c>
      <c r="W731" s="156" t="s">
        <v>1505</v>
      </c>
      <c r="X731" s="179" t="s">
        <v>1506</v>
      </c>
      <c r="Y731" s="179" t="s">
        <v>1182</v>
      </c>
      <c r="Z731" s="425" t="s">
        <v>10</v>
      </c>
      <c r="AA731" s="353" t="s">
        <v>2497</v>
      </c>
      <c r="AB731" s="422">
        <v>19012</v>
      </c>
      <c r="AC731" s="245">
        <v>10</v>
      </c>
      <c r="AD731" s="245" t="s">
        <v>1859</v>
      </c>
      <c r="AE731" s="179" t="s">
        <v>2537</v>
      </c>
      <c r="AF731" s="179" t="s">
        <v>2476</v>
      </c>
      <c r="AH731" s="159" t="b">
        <f t="shared" si="273"/>
        <v>1</v>
      </c>
      <c r="AI731" s="1" t="b">
        <f t="shared" si="274"/>
        <v>1</v>
      </c>
      <c r="AJ731" s="1" t="b">
        <f t="shared" si="275"/>
        <v>1</v>
      </c>
      <c r="AK731" s="1" t="b">
        <f t="shared" si="276"/>
        <v>1</v>
      </c>
      <c r="AL731" s="1" t="b">
        <f t="shared" si="277"/>
        <v>1</v>
      </c>
      <c r="AM731" s="1" t="b">
        <f t="shared" si="278"/>
        <v>1</v>
      </c>
      <c r="AN731" s="1" t="b">
        <f t="shared" si="279"/>
        <v>1</v>
      </c>
      <c r="AO731" s="1" t="b">
        <f t="shared" si="280"/>
        <v>1</v>
      </c>
      <c r="AP731" s="1" t="b">
        <f t="shared" si="281"/>
        <v>1</v>
      </c>
      <c r="AQ731" s="1" t="b">
        <f t="shared" si="282"/>
        <v>1</v>
      </c>
      <c r="AS731" s="156" t="s">
        <v>1505</v>
      </c>
      <c r="AT731" s="179" t="s">
        <v>1506</v>
      </c>
      <c r="AU731" s="179" t="s">
        <v>1182</v>
      </c>
      <c r="AV731" s="425" t="s">
        <v>10</v>
      </c>
      <c r="AW731" s="353" t="s">
        <v>2497</v>
      </c>
      <c r="AX731" s="422">
        <v>19012</v>
      </c>
      <c r="AY731" s="245">
        <v>10</v>
      </c>
      <c r="AZ731" s="245" t="s">
        <v>1859</v>
      </c>
      <c r="BA731" s="179" t="s">
        <v>2537</v>
      </c>
      <c r="BB731" s="179" t="s">
        <v>2476</v>
      </c>
    </row>
    <row r="732" spans="1:54" ht="15.75">
      <c r="A732" s="316" t="s">
        <v>2684</v>
      </c>
      <c r="B732" s="108" t="s">
        <v>2022</v>
      </c>
      <c r="C732" s="179" t="s">
        <v>2023</v>
      </c>
      <c r="D732" s="1" t="s">
        <v>3</v>
      </c>
      <c r="E732" s="344" t="s">
        <v>2501</v>
      </c>
      <c r="F732" s="422">
        <v>17335</v>
      </c>
      <c r="G732" s="245">
        <v>10</v>
      </c>
      <c r="H732" s="245" t="s">
        <v>1859</v>
      </c>
      <c r="I732" s="179" t="s">
        <v>2473</v>
      </c>
      <c r="J732" s="179" t="s">
        <v>2525</v>
      </c>
      <c r="K732" s="158">
        <v>732</v>
      </c>
      <c r="L732" s="1" t="b">
        <f t="shared" si="263"/>
        <v>1</v>
      </c>
      <c r="M732" s="1" t="b">
        <f t="shared" si="264"/>
        <v>1</v>
      </c>
      <c r="N732" s="1" t="b">
        <f t="shared" si="265"/>
        <v>1</v>
      </c>
      <c r="O732" s="1" t="b">
        <f t="shared" si="266"/>
        <v>1</v>
      </c>
      <c r="P732" s="1" t="b">
        <f t="shared" si="267"/>
        <v>1</v>
      </c>
      <c r="Q732" s="1" t="b">
        <f t="shared" si="268"/>
        <v>1</v>
      </c>
      <c r="R732" s="1" t="b">
        <f t="shared" si="269"/>
        <v>1</v>
      </c>
      <c r="S732" s="1" t="b">
        <f t="shared" si="270"/>
        <v>1</v>
      </c>
      <c r="T732" s="1" t="b">
        <f t="shared" si="271"/>
        <v>1</v>
      </c>
      <c r="U732" s="1" t="b">
        <f t="shared" si="272"/>
        <v>1</v>
      </c>
      <c r="W732" s="316" t="s">
        <v>2684</v>
      </c>
      <c r="X732" s="108" t="s">
        <v>2022</v>
      </c>
      <c r="Y732" s="179" t="s">
        <v>2023</v>
      </c>
      <c r="Z732" s="1" t="s">
        <v>3</v>
      </c>
      <c r="AA732" s="344" t="s">
        <v>2501</v>
      </c>
      <c r="AB732" s="422">
        <v>17335</v>
      </c>
      <c r="AC732" s="245">
        <v>10</v>
      </c>
      <c r="AD732" s="245" t="s">
        <v>1859</v>
      </c>
      <c r="AE732" s="179" t="s">
        <v>2473</v>
      </c>
      <c r="AF732" s="179" t="s">
        <v>2525</v>
      </c>
      <c r="AH732" s="159" t="b">
        <f t="shared" si="273"/>
        <v>1</v>
      </c>
      <c r="AI732" s="1" t="b">
        <f t="shared" si="274"/>
        <v>1</v>
      </c>
      <c r="AJ732" s="1" t="b">
        <f t="shared" si="275"/>
        <v>1</v>
      </c>
      <c r="AK732" s="1" t="b">
        <f t="shared" si="276"/>
        <v>1</v>
      </c>
      <c r="AL732" s="1" t="b">
        <f t="shared" si="277"/>
        <v>1</v>
      </c>
      <c r="AM732" s="1" t="b">
        <f t="shared" si="278"/>
        <v>1</v>
      </c>
      <c r="AN732" s="1" t="b">
        <f t="shared" si="279"/>
        <v>1</v>
      </c>
      <c r="AO732" s="1" t="b">
        <f t="shared" si="280"/>
        <v>1</v>
      </c>
      <c r="AP732" s="1" t="b">
        <f t="shared" si="281"/>
        <v>1</v>
      </c>
      <c r="AQ732" s="1" t="b">
        <f t="shared" si="282"/>
        <v>1</v>
      </c>
      <c r="AS732" s="316" t="s">
        <v>2684</v>
      </c>
      <c r="AT732" s="108" t="s">
        <v>2022</v>
      </c>
      <c r="AU732" s="179" t="s">
        <v>2023</v>
      </c>
      <c r="AV732" s="1" t="s">
        <v>3</v>
      </c>
      <c r="AW732" s="344" t="s">
        <v>2501</v>
      </c>
      <c r="AX732" s="422">
        <v>17335</v>
      </c>
      <c r="AY732" s="245">
        <v>10</v>
      </c>
      <c r="AZ732" s="245" t="s">
        <v>1859</v>
      </c>
      <c r="BA732" s="179" t="s">
        <v>2473</v>
      </c>
      <c r="BB732" s="179" t="s">
        <v>2525</v>
      </c>
    </row>
    <row r="733" spans="1:54" ht="15.75">
      <c r="A733" s="316" t="s">
        <v>1507</v>
      </c>
      <c r="B733" s="418" t="s">
        <v>2033</v>
      </c>
      <c r="C733" s="418" t="s">
        <v>2034</v>
      </c>
      <c r="D733" s="411" t="s">
        <v>3</v>
      </c>
      <c r="E733" s="344" t="s">
        <v>2508</v>
      </c>
      <c r="F733" s="422">
        <v>26604</v>
      </c>
      <c r="G733" s="245">
        <v>10</v>
      </c>
      <c r="H733" s="245" t="e">
        <v>#DIV/0!</v>
      </c>
      <c r="I733" s="179" t="s">
        <v>2016</v>
      </c>
      <c r="J733" s="179" t="s">
        <v>2476</v>
      </c>
      <c r="K733" s="158">
        <v>733</v>
      </c>
      <c r="L733" s="1" t="b">
        <f t="shared" si="263"/>
        <v>1</v>
      </c>
      <c r="M733" s="1" t="b">
        <f t="shared" si="264"/>
        <v>1</v>
      </c>
      <c r="N733" s="1" t="b">
        <f t="shared" si="265"/>
        <v>1</v>
      </c>
      <c r="O733" s="1" t="b">
        <f t="shared" si="266"/>
        <v>1</v>
      </c>
      <c r="P733" s="1" t="b">
        <f t="shared" si="267"/>
        <v>1</v>
      </c>
      <c r="Q733" s="1" t="b">
        <f t="shared" si="268"/>
        <v>1</v>
      </c>
      <c r="R733" s="1" t="b">
        <f t="shared" si="269"/>
        <v>1</v>
      </c>
      <c r="S733" s="1" t="e">
        <f t="shared" si="270"/>
        <v>#DIV/0!</v>
      </c>
      <c r="T733" s="1" t="b">
        <f t="shared" si="271"/>
        <v>1</v>
      </c>
      <c r="U733" s="1" t="b">
        <f t="shared" si="272"/>
        <v>1</v>
      </c>
      <c r="W733" s="316" t="s">
        <v>1507</v>
      </c>
      <c r="X733" s="418" t="s">
        <v>2033</v>
      </c>
      <c r="Y733" s="418" t="s">
        <v>2034</v>
      </c>
      <c r="Z733" s="411" t="s">
        <v>3</v>
      </c>
      <c r="AA733" s="344" t="s">
        <v>2508</v>
      </c>
      <c r="AB733" s="422">
        <v>26604</v>
      </c>
      <c r="AC733" s="245">
        <v>10</v>
      </c>
      <c r="AD733" s="245" t="e">
        <v>#DIV/0!</v>
      </c>
      <c r="AE733" s="179" t="s">
        <v>2016</v>
      </c>
      <c r="AF733" s="179" t="s">
        <v>2476</v>
      </c>
      <c r="AH733" s="159" t="b">
        <f t="shared" si="273"/>
        <v>1</v>
      </c>
      <c r="AI733" s="1" t="b">
        <f t="shared" si="274"/>
        <v>1</v>
      </c>
      <c r="AJ733" s="1" t="b">
        <f t="shared" si="275"/>
        <v>1</v>
      </c>
      <c r="AK733" s="1" t="b">
        <f t="shared" si="276"/>
        <v>1</v>
      </c>
      <c r="AL733" s="1" t="b">
        <f t="shared" si="277"/>
        <v>1</v>
      </c>
      <c r="AM733" s="1" t="b">
        <f t="shared" si="278"/>
        <v>1</v>
      </c>
      <c r="AN733" s="1" t="b">
        <f t="shared" si="279"/>
        <v>1</v>
      </c>
      <c r="AO733" s="1" t="e">
        <f t="shared" si="280"/>
        <v>#DIV/0!</v>
      </c>
      <c r="AP733" s="1" t="b">
        <f t="shared" si="281"/>
        <v>1</v>
      </c>
      <c r="AQ733" s="1" t="b">
        <f t="shared" si="282"/>
        <v>1</v>
      </c>
      <c r="AS733" s="316" t="s">
        <v>1507</v>
      </c>
      <c r="AT733" s="418" t="s">
        <v>2033</v>
      </c>
      <c r="AU733" s="418" t="s">
        <v>2034</v>
      </c>
      <c r="AV733" s="411" t="s">
        <v>3</v>
      </c>
      <c r="AW733" s="344" t="s">
        <v>2508</v>
      </c>
      <c r="AX733" s="422">
        <v>26604</v>
      </c>
      <c r="AY733" s="245">
        <v>10</v>
      </c>
      <c r="AZ733" s="245" t="e">
        <v>#DIV/0!</v>
      </c>
      <c r="BA733" s="179" t="s">
        <v>2016</v>
      </c>
      <c r="BB733" s="179" t="s">
        <v>2476</v>
      </c>
    </row>
    <row r="734" spans="1:54" ht="15.75">
      <c r="A734" s="316" t="s">
        <v>1508</v>
      </c>
      <c r="B734" s="179" t="s">
        <v>2035</v>
      </c>
      <c r="C734" s="106" t="s">
        <v>2036</v>
      </c>
      <c r="D734" s="1" t="s">
        <v>3</v>
      </c>
      <c r="E734" s="344" t="s">
        <v>2508</v>
      </c>
      <c r="F734" s="422">
        <v>23152</v>
      </c>
      <c r="G734" s="245">
        <v>10</v>
      </c>
      <c r="H734" s="245" t="e">
        <v>#DIV/0!</v>
      </c>
      <c r="I734" s="179" t="s">
        <v>2016</v>
      </c>
      <c r="J734" s="179" t="s">
        <v>2476</v>
      </c>
      <c r="K734" s="158">
        <v>734</v>
      </c>
      <c r="L734" s="1" t="b">
        <f t="shared" si="263"/>
        <v>1</v>
      </c>
      <c r="M734" s="1" t="b">
        <f t="shared" si="264"/>
        <v>1</v>
      </c>
      <c r="N734" s="1" t="b">
        <f t="shared" si="265"/>
        <v>1</v>
      </c>
      <c r="O734" s="1" t="b">
        <f t="shared" si="266"/>
        <v>1</v>
      </c>
      <c r="P734" s="1" t="b">
        <f t="shared" si="267"/>
        <v>1</v>
      </c>
      <c r="Q734" s="1" t="b">
        <f t="shared" si="268"/>
        <v>1</v>
      </c>
      <c r="R734" s="1" t="b">
        <f t="shared" si="269"/>
        <v>1</v>
      </c>
      <c r="S734" s="1" t="e">
        <f t="shared" si="270"/>
        <v>#DIV/0!</v>
      </c>
      <c r="T734" s="1" t="b">
        <f t="shared" si="271"/>
        <v>1</v>
      </c>
      <c r="U734" s="1" t="b">
        <f t="shared" si="272"/>
        <v>1</v>
      </c>
      <c r="W734" s="316" t="s">
        <v>1508</v>
      </c>
      <c r="X734" s="179" t="s">
        <v>2035</v>
      </c>
      <c r="Y734" s="106" t="s">
        <v>2036</v>
      </c>
      <c r="Z734" s="1" t="s">
        <v>3</v>
      </c>
      <c r="AA734" s="344" t="s">
        <v>2508</v>
      </c>
      <c r="AB734" s="422">
        <v>23152</v>
      </c>
      <c r="AC734" s="245">
        <v>10</v>
      </c>
      <c r="AD734" s="245" t="e">
        <v>#DIV/0!</v>
      </c>
      <c r="AE734" s="179" t="s">
        <v>2016</v>
      </c>
      <c r="AF734" s="179" t="s">
        <v>2476</v>
      </c>
      <c r="AH734" s="159" t="b">
        <f t="shared" si="273"/>
        <v>1</v>
      </c>
      <c r="AI734" s="1" t="b">
        <f t="shared" si="274"/>
        <v>1</v>
      </c>
      <c r="AJ734" s="1" t="b">
        <f t="shared" si="275"/>
        <v>1</v>
      </c>
      <c r="AK734" s="1" t="b">
        <f t="shared" si="276"/>
        <v>1</v>
      </c>
      <c r="AL734" s="1" t="b">
        <f t="shared" si="277"/>
        <v>1</v>
      </c>
      <c r="AM734" s="1" t="b">
        <f t="shared" si="278"/>
        <v>1</v>
      </c>
      <c r="AN734" s="1" t="b">
        <f t="shared" si="279"/>
        <v>1</v>
      </c>
      <c r="AO734" s="1" t="e">
        <f t="shared" si="280"/>
        <v>#DIV/0!</v>
      </c>
      <c r="AP734" s="1" t="b">
        <f t="shared" si="281"/>
        <v>1</v>
      </c>
      <c r="AQ734" s="1" t="b">
        <f t="shared" si="282"/>
        <v>1</v>
      </c>
      <c r="AS734" s="316" t="s">
        <v>1508</v>
      </c>
      <c r="AT734" s="179" t="s">
        <v>2035</v>
      </c>
      <c r="AU734" s="106" t="s">
        <v>2036</v>
      </c>
      <c r="AV734" s="1" t="s">
        <v>3</v>
      </c>
      <c r="AW734" s="344" t="s">
        <v>2508</v>
      </c>
      <c r="AX734" s="422">
        <v>23152</v>
      </c>
      <c r="AY734" s="245">
        <v>10</v>
      </c>
      <c r="AZ734" s="245" t="e">
        <v>#DIV/0!</v>
      </c>
      <c r="BA734" s="179" t="s">
        <v>2016</v>
      </c>
      <c r="BB734" s="179" t="s">
        <v>2476</v>
      </c>
    </row>
    <row r="735" spans="1:54" ht="15">
      <c r="A735" s="452" t="s">
        <v>1512</v>
      </c>
      <c r="B735" s="1" t="s">
        <v>114</v>
      </c>
      <c r="C735" s="1" t="s">
        <v>2048</v>
      </c>
      <c r="D735" s="1" t="s">
        <v>10</v>
      </c>
      <c r="E735" s="432" t="s">
        <v>2490</v>
      </c>
      <c r="F735" s="338">
        <v>18342</v>
      </c>
      <c r="G735" s="245">
        <v>10</v>
      </c>
      <c r="H735" s="245" t="s">
        <v>1859</v>
      </c>
      <c r="I735" s="179" t="s">
        <v>2640</v>
      </c>
      <c r="J735" s="179" t="s">
        <v>2525</v>
      </c>
      <c r="K735" s="158">
        <v>735</v>
      </c>
      <c r="L735" s="1" t="b">
        <f t="shared" si="263"/>
        <v>1</v>
      </c>
      <c r="M735" s="1" t="b">
        <f t="shared" si="264"/>
        <v>1</v>
      </c>
      <c r="N735" s="1" t="b">
        <f t="shared" si="265"/>
        <v>1</v>
      </c>
      <c r="O735" s="1" t="b">
        <f t="shared" si="266"/>
        <v>1</v>
      </c>
      <c r="P735" s="1" t="b">
        <f t="shared" si="267"/>
        <v>1</v>
      </c>
      <c r="Q735" s="1" t="b">
        <f t="shared" si="268"/>
        <v>1</v>
      </c>
      <c r="R735" s="1" t="b">
        <f t="shared" si="269"/>
        <v>1</v>
      </c>
      <c r="S735" s="1" t="b">
        <f t="shared" si="270"/>
        <v>1</v>
      </c>
      <c r="T735" s="1" t="b">
        <f t="shared" si="271"/>
        <v>1</v>
      </c>
      <c r="U735" s="1" t="b">
        <f t="shared" si="272"/>
        <v>1</v>
      </c>
      <c r="W735" s="452" t="s">
        <v>1512</v>
      </c>
      <c r="X735" s="1" t="s">
        <v>114</v>
      </c>
      <c r="Y735" s="1" t="s">
        <v>2048</v>
      </c>
      <c r="Z735" s="1" t="s">
        <v>10</v>
      </c>
      <c r="AA735" s="432" t="s">
        <v>2490</v>
      </c>
      <c r="AB735" s="338">
        <v>18342</v>
      </c>
      <c r="AC735" s="245">
        <v>10</v>
      </c>
      <c r="AD735" s="245" t="s">
        <v>1859</v>
      </c>
      <c r="AE735" s="179" t="s">
        <v>2640</v>
      </c>
      <c r="AF735" s="179" t="s">
        <v>2525</v>
      </c>
      <c r="AH735" s="159" t="b">
        <f t="shared" si="273"/>
        <v>1</v>
      </c>
      <c r="AI735" s="1" t="b">
        <f t="shared" si="274"/>
        <v>1</v>
      </c>
      <c r="AJ735" s="1" t="b">
        <f t="shared" si="275"/>
        <v>1</v>
      </c>
      <c r="AK735" s="1" t="b">
        <f t="shared" si="276"/>
        <v>1</v>
      </c>
      <c r="AL735" s="1" t="b">
        <f t="shared" si="277"/>
        <v>1</v>
      </c>
      <c r="AM735" s="1" t="b">
        <f t="shared" si="278"/>
        <v>1</v>
      </c>
      <c r="AN735" s="1" t="b">
        <f t="shared" si="279"/>
        <v>1</v>
      </c>
      <c r="AO735" s="1" t="b">
        <f t="shared" si="280"/>
        <v>1</v>
      </c>
      <c r="AP735" s="1" t="b">
        <f t="shared" si="281"/>
        <v>1</v>
      </c>
      <c r="AQ735" s="1" t="b">
        <f t="shared" si="282"/>
        <v>1</v>
      </c>
      <c r="AS735" s="452" t="s">
        <v>1512</v>
      </c>
      <c r="AT735" s="1" t="s">
        <v>114</v>
      </c>
      <c r="AU735" s="1" t="s">
        <v>2048</v>
      </c>
      <c r="AV735" s="1" t="s">
        <v>10</v>
      </c>
      <c r="AW735" s="432" t="s">
        <v>2490</v>
      </c>
      <c r="AX735" s="338">
        <v>18342</v>
      </c>
      <c r="AY735" s="245">
        <v>10</v>
      </c>
      <c r="AZ735" s="245" t="s">
        <v>1859</v>
      </c>
      <c r="BA735" s="179" t="s">
        <v>2640</v>
      </c>
      <c r="BB735" s="179" t="s">
        <v>2525</v>
      </c>
    </row>
    <row r="736" spans="1:54" ht="15">
      <c r="A736" s="316" t="s">
        <v>959</v>
      </c>
      <c r="B736" s="106" t="s">
        <v>960</v>
      </c>
      <c r="C736" s="106" t="s">
        <v>264</v>
      </c>
      <c r="D736" s="408" t="s">
        <v>3</v>
      </c>
      <c r="E736" s="14" t="s">
        <v>2572</v>
      </c>
      <c r="F736" s="422">
        <v>15195</v>
      </c>
      <c r="G736" s="245">
        <v>10</v>
      </c>
      <c r="H736" s="245" t="e">
        <v>#DIV/0!</v>
      </c>
      <c r="I736" s="179" t="s">
        <v>2012</v>
      </c>
      <c r="J736" s="179" t="s">
        <v>2577</v>
      </c>
      <c r="K736" s="158">
        <v>736</v>
      </c>
      <c r="L736" s="1" t="b">
        <f t="shared" si="263"/>
        <v>1</v>
      </c>
      <c r="M736" s="1" t="b">
        <f t="shared" si="264"/>
        <v>1</v>
      </c>
      <c r="N736" s="1" t="b">
        <f t="shared" si="265"/>
        <v>1</v>
      </c>
      <c r="O736" s="1" t="b">
        <f t="shared" si="266"/>
        <v>1</v>
      </c>
      <c r="P736" s="1" t="b">
        <f t="shared" si="267"/>
        <v>1</v>
      </c>
      <c r="Q736" s="1" t="b">
        <f t="shared" si="268"/>
        <v>1</v>
      </c>
      <c r="R736" s="1" t="b">
        <f t="shared" si="269"/>
        <v>1</v>
      </c>
      <c r="S736" s="1" t="e">
        <f t="shared" si="270"/>
        <v>#DIV/0!</v>
      </c>
      <c r="T736" s="1" t="b">
        <f t="shared" si="271"/>
        <v>1</v>
      </c>
      <c r="U736" s="1" t="b">
        <f t="shared" si="272"/>
        <v>1</v>
      </c>
      <c r="W736" s="316" t="s">
        <v>959</v>
      </c>
      <c r="X736" s="106" t="s">
        <v>960</v>
      </c>
      <c r="Y736" s="106" t="s">
        <v>264</v>
      </c>
      <c r="Z736" s="408" t="s">
        <v>3</v>
      </c>
      <c r="AA736" s="14" t="s">
        <v>2572</v>
      </c>
      <c r="AB736" s="422">
        <v>15195</v>
      </c>
      <c r="AC736" s="245">
        <v>10</v>
      </c>
      <c r="AD736" s="245" t="e">
        <v>#DIV/0!</v>
      </c>
      <c r="AE736" s="179" t="s">
        <v>2012</v>
      </c>
      <c r="AF736" s="179" t="s">
        <v>2577</v>
      </c>
      <c r="AH736" s="159" t="b">
        <f t="shared" si="273"/>
        <v>1</v>
      </c>
      <c r="AI736" s="1" t="b">
        <f t="shared" si="274"/>
        <v>1</v>
      </c>
      <c r="AJ736" s="1" t="b">
        <f t="shared" si="275"/>
        <v>1</v>
      </c>
      <c r="AK736" s="1" t="b">
        <f t="shared" si="276"/>
        <v>1</v>
      </c>
      <c r="AL736" s="1" t="b">
        <f t="shared" si="277"/>
        <v>1</v>
      </c>
      <c r="AM736" s="1" t="b">
        <f t="shared" si="278"/>
        <v>1</v>
      </c>
      <c r="AN736" s="1" t="b">
        <f t="shared" si="279"/>
        <v>1</v>
      </c>
      <c r="AO736" s="1" t="e">
        <f t="shared" si="280"/>
        <v>#DIV/0!</v>
      </c>
      <c r="AP736" s="1" t="b">
        <f t="shared" si="281"/>
        <v>1</v>
      </c>
      <c r="AQ736" s="1" t="b">
        <f t="shared" si="282"/>
        <v>1</v>
      </c>
      <c r="AS736" s="316" t="s">
        <v>959</v>
      </c>
      <c r="AT736" s="106" t="s">
        <v>960</v>
      </c>
      <c r="AU736" s="106" t="s">
        <v>264</v>
      </c>
      <c r="AV736" s="408" t="s">
        <v>3</v>
      </c>
      <c r="AW736" s="14" t="s">
        <v>2572</v>
      </c>
      <c r="AX736" s="422">
        <v>15195</v>
      </c>
      <c r="AY736" s="245">
        <v>10</v>
      </c>
      <c r="AZ736" s="245" t="e">
        <v>#DIV/0!</v>
      </c>
      <c r="BA736" s="179" t="s">
        <v>2012</v>
      </c>
      <c r="BB736" s="179" t="s">
        <v>2577</v>
      </c>
    </row>
    <row r="737" spans="1:54" ht="15.75">
      <c r="A737" s="316" t="s">
        <v>961</v>
      </c>
      <c r="B737" s="1" t="s">
        <v>960</v>
      </c>
      <c r="C737" s="182" t="s">
        <v>962</v>
      </c>
      <c r="D737" s="1" t="s">
        <v>10</v>
      </c>
      <c r="E737" s="344" t="s">
        <v>2497</v>
      </c>
      <c r="F737" s="422">
        <v>16278</v>
      </c>
      <c r="G737" s="245">
        <v>10</v>
      </c>
      <c r="H737" s="245" t="e">
        <v>#DIV/0!</v>
      </c>
      <c r="I737" s="179" t="s">
        <v>1875</v>
      </c>
      <c r="J737" s="179" t="s">
        <v>2525</v>
      </c>
      <c r="K737" s="158">
        <v>737</v>
      </c>
      <c r="L737" s="1" t="b">
        <f t="shared" si="263"/>
        <v>1</v>
      </c>
      <c r="M737" s="1" t="b">
        <f t="shared" si="264"/>
        <v>1</v>
      </c>
      <c r="N737" s="1" t="b">
        <f t="shared" si="265"/>
        <v>1</v>
      </c>
      <c r="O737" s="1" t="b">
        <f t="shared" si="266"/>
        <v>1</v>
      </c>
      <c r="P737" s="1" t="b">
        <f t="shared" si="267"/>
        <v>1</v>
      </c>
      <c r="Q737" s="1" t="b">
        <f t="shared" si="268"/>
        <v>1</v>
      </c>
      <c r="R737" s="1" t="b">
        <f t="shared" si="269"/>
        <v>1</v>
      </c>
      <c r="S737" s="1" t="e">
        <f t="shared" si="270"/>
        <v>#DIV/0!</v>
      </c>
      <c r="T737" s="1" t="b">
        <f t="shared" si="271"/>
        <v>1</v>
      </c>
      <c r="U737" s="1" t="b">
        <f t="shared" si="272"/>
        <v>1</v>
      </c>
      <c r="W737" s="316" t="s">
        <v>961</v>
      </c>
      <c r="X737" s="1" t="s">
        <v>960</v>
      </c>
      <c r="Y737" s="182" t="s">
        <v>962</v>
      </c>
      <c r="Z737" s="1" t="s">
        <v>10</v>
      </c>
      <c r="AA737" s="344" t="s">
        <v>2497</v>
      </c>
      <c r="AB737" s="422">
        <v>16278</v>
      </c>
      <c r="AC737" s="245">
        <v>10</v>
      </c>
      <c r="AD737" s="245" t="e">
        <v>#DIV/0!</v>
      </c>
      <c r="AE737" s="179" t="s">
        <v>1875</v>
      </c>
      <c r="AF737" s="179" t="s">
        <v>2525</v>
      </c>
      <c r="AH737" s="159" t="b">
        <f t="shared" si="273"/>
        <v>1</v>
      </c>
      <c r="AI737" s="1" t="b">
        <f t="shared" si="274"/>
        <v>1</v>
      </c>
      <c r="AJ737" s="1" t="b">
        <f t="shared" si="275"/>
        <v>1</v>
      </c>
      <c r="AK737" s="1" t="b">
        <f t="shared" si="276"/>
        <v>1</v>
      </c>
      <c r="AL737" s="1" t="b">
        <f t="shared" si="277"/>
        <v>1</v>
      </c>
      <c r="AM737" s="1" t="b">
        <f t="shared" si="278"/>
        <v>1</v>
      </c>
      <c r="AN737" s="1" t="b">
        <f t="shared" si="279"/>
        <v>1</v>
      </c>
      <c r="AO737" s="1" t="e">
        <f t="shared" si="280"/>
        <v>#DIV/0!</v>
      </c>
      <c r="AP737" s="1" t="b">
        <f t="shared" si="281"/>
        <v>1</v>
      </c>
      <c r="AQ737" s="1" t="b">
        <f t="shared" si="282"/>
        <v>1</v>
      </c>
      <c r="AS737" s="316" t="s">
        <v>961</v>
      </c>
      <c r="AT737" s="1" t="s">
        <v>960</v>
      </c>
      <c r="AU737" s="182" t="s">
        <v>962</v>
      </c>
      <c r="AV737" s="1" t="s">
        <v>10</v>
      </c>
      <c r="AW737" s="344" t="s">
        <v>2497</v>
      </c>
      <c r="AX737" s="422">
        <v>16278</v>
      </c>
      <c r="AY737" s="245">
        <v>10</v>
      </c>
      <c r="AZ737" s="245" t="e">
        <v>#DIV/0!</v>
      </c>
      <c r="BA737" s="179" t="s">
        <v>1875</v>
      </c>
      <c r="BB737" s="179" t="s">
        <v>2525</v>
      </c>
    </row>
    <row r="738" spans="1:54" ht="15">
      <c r="A738" s="156" t="s">
        <v>963</v>
      </c>
      <c r="B738" s="179" t="s">
        <v>964</v>
      </c>
      <c r="C738" s="179" t="s">
        <v>965</v>
      </c>
      <c r="D738" s="1" t="s">
        <v>3</v>
      </c>
      <c r="E738" s="179" t="s">
        <v>2497</v>
      </c>
      <c r="F738" s="422">
        <v>13910</v>
      </c>
      <c r="G738" s="245">
        <v>10</v>
      </c>
      <c r="H738" s="245" t="s">
        <v>1859</v>
      </c>
      <c r="I738" s="179" t="s">
        <v>2676</v>
      </c>
      <c r="J738" s="179" t="s">
        <v>2577</v>
      </c>
      <c r="K738" s="158">
        <v>738</v>
      </c>
      <c r="L738" s="1" t="b">
        <f t="shared" si="263"/>
        <v>1</v>
      </c>
      <c r="M738" s="1" t="b">
        <f t="shared" si="264"/>
        <v>1</v>
      </c>
      <c r="N738" s="1" t="b">
        <f t="shared" si="265"/>
        <v>1</v>
      </c>
      <c r="O738" s="1" t="b">
        <f t="shared" si="266"/>
        <v>1</v>
      </c>
      <c r="P738" s="1" t="b">
        <f t="shared" si="267"/>
        <v>1</v>
      </c>
      <c r="Q738" s="1" t="b">
        <f t="shared" si="268"/>
        <v>1</v>
      </c>
      <c r="R738" s="1" t="b">
        <f t="shared" si="269"/>
        <v>1</v>
      </c>
      <c r="S738" s="1" t="b">
        <f t="shared" si="270"/>
        <v>1</v>
      </c>
      <c r="T738" s="1" t="b">
        <f t="shared" si="271"/>
        <v>1</v>
      </c>
      <c r="U738" s="1" t="b">
        <f t="shared" si="272"/>
        <v>1</v>
      </c>
      <c r="W738" s="156" t="s">
        <v>963</v>
      </c>
      <c r="X738" s="179" t="s">
        <v>964</v>
      </c>
      <c r="Y738" s="179" t="s">
        <v>965</v>
      </c>
      <c r="Z738" s="1" t="s">
        <v>3</v>
      </c>
      <c r="AA738" s="179" t="s">
        <v>2497</v>
      </c>
      <c r="AB738" s="422">
        <v>13910</v>
      </c>
      <c r="AC738" s="245">
        <v>10</v>
      </c>
      <c r="AD738" s="245" t="s">
        <v>1859</v>
      </c>
      <c r="AE738" s="179" t="s">
        <v>2676</v>
      </c>
      <c r="AF738" s="179" t="s">
        <v>2577</v>
      </c>
      <c r="AH738" s="159" t="b">
        <f t="shared" si="273"/>
        <v>1</v>
      </c>
      <c r="AI738" s="1" t="b">
        <f t="shared" si="274"/>
        <v>1</v>
      </c>
      <c r="AJ738" s="1" t="b">
        <f t="shared" si="275"/>
        <v>1</v>
      </c>
      <c r="AK738" s="1" t="b">
        <f t="shared" si="276"/>
        <v>1</v>
      </c>
      <c r="AL738" s="1" t="b">
        <f t="shared" si="277"/>
        <v>1</v>
      </c>
      <c r="AM738" s="1" t="b">
        <f t="shared" si="278"/>
        <v>1</v>
      </c>
      <c r="AN738" s="1" t="b">
        <f t="shared" si="279"/>
        <v>1</v>
      </c>
      <c r="AO738" s="1" t="b">
        <f t="shared" si="280"/>
        <v>1</v>
      </c>
      <c r="AP738" s="1" t="b">
        <f t="shared" si="281"/>
        <v>1</v>
      </c>
      <c r="AQ738" s="1" t="b">
        <f t="shared" si="282"/>
        <v>1</v>
      </c>
      <c r="AS738" s="156" t="s">
        <v>963</v>
      </c>
      <c r="AT738" s="179" t="s">
        <v>964</v>
      </c>
      <c r="AU738" s="179" t="s">
        <v>965</v>
      </c>
      <c r="AV738" s="1" t="s">
        <v>3</v>
      </c>
      <c r="AW738" s="179" t="s">
        <v>2497</v>
      </c>
      <c r="AX738" s="422">
        <v>13910</v>
      </c>
      <c r="AY738" s="245">
        <v>10</v>
      </c>
      <c r="AZ738" s="245" t="s">
        <v>1859</v>
      </c>
      <c r="BA738" s="179" t="s">
        <v>2676</v>
      </c>
      <c r="BB738" s="179" t="s">
        <v>2577</v>
      </c>
    </row>
    <row r="739" spans="1:54" ht="15">
      <c r="A739" s="373" t="s">
        <v>1513</v>
      </c>
      <c r="B739" s="179" t="s">
        <v>2025</v>
      </c>
      <c r="C739" s="179" t="s">
        <v>1671</v>
      </c>
      <c r="D739" s="1" t="s">
        <v>10</v>
      </c>
      <c r="E739" s="351" t="s">
        <v>2486</v>
      </c>
      <c r="F739" s="422">
        <v>15717</v>
      </c>
      <c r="G739" s="245">
        <v>10</v>
      </c>
      <c r="H739" s="245" t="s">
        <v>1859</v>
      </c>
      <c r="I739" s="179" t="s">
        <v>2473</v>
      </c>
      <c r="J739" s="179" t="s">
        <v>2525</v>
      </c>
      <c r="K739" s="158">
        <v>739</v>
      </c>
      <c r="L739" s="1" t="b">
        <f t="shared" si="263"/>
        <v>1</v>
      </c>
      <c r="M739" s="1" t="b">
        <f t="shared" si="264"/>
        <v>1</v>
      </c>
      <c r="N739" s="1" t="b">
        <f t="shared" si="265"/>
        <v>1</v>
      </c>
      <c r="O739" s="1" t="b">
        <f t="shared" si="266"/>
        <v>1</v>
      </c>
      <c r="P739" s="1" t="b">
        <f t="shared" si="267"/>
        <v>1</v>
      </c>
      <c r="Q739" s="1" t="b">
        <f t="shared" si="268"/>
        <v>1</v>
      </c>
      <c r="R739" s="1" t="b">
        <f t="shared" si="269"/>
        <v>1</v>
      </c>
      <c r="S739" s="1" t="b">
        <f t="shared" si="270"/>
        <v>1</v>
      </c>
      <c r="T739" s="1" t="b">
        <f t="shared" si="271"/>
        <v>1</v>
      </c>
      <c r="U739" s="1" t="b">
        <f t="shared" si="272"/>
        <v>1</v>
      </c>
      <c r="W739" s="373" t="s">
        <v>1513</v>
      </c>
      <c r="X739" s="179" t="s">
        <v>2025</v>
      </c>
      <c r="Y739" s="179" t="s">
        <v>1671</v>
      </c>
      <c r="Z739" s="1" t="s">
        <v>10</v>
      </c>
      <c r="AA739" s="351" t="s">
        <v>2486</v>
      </c>
      <c r="AB739" s="422">
        <v>15717</v>
      </c>
      <c r="AC739" s="245">
        <v>10</v>
      </c>
      <c r="AD739" s="245" t="s">
        <v>1859</v>
      </c>
      <c r="AE739" s="179" t="s">
        <v>2473</v>
      </c>
      <c r="AF739" s="179" t="s">
        <v>2525</v>
      </c>
      <c r="AH739" s="159" t="b">
        <f t="shared" si="273"/>
        <v>1</v>
      </c>
      <c r="AI739" s="1" t="b">
        <f t="shared" si="274"/>
        <v>1</v>
      </c>
      <c r="AJ739" s="1" t="b">
        <f t="shared" si="275"/>
        <v>1</v>
      </c>
      <c r="AK739" s="1" t="b">
        <f t="shared" si="276"/>
        <v>1</v>
      </c>
      <c r="AL739" s="1" t="b">
        <f t="shared" si="277"/>
        <v>1</v>
      </c>
      <c r="AM739" s="1" t="b">
        <f t="shared" si="278"/>
        <v>1</v>
      </c>
      <c r="AN739" s="1" t="b">
        <f t="shared" si="279"/>
        <v>1</v>
      </c>
      <c r="AO739" s="1" t="b">
        <f t="shared" si="280"/>
        <v>1</v>
      </c>
      <c r="AP739" s="1" t="b">
        <f t="shared" si="281"/>
        <v>1</v>
      </c>
      <c r="AQ739" s="1" t="b">
        <f t="shared" si="282"/>
        <v>1</v>
      </c>
      <c r="AS739" s="373" t="s">
        <v>1513</v>
      </c>
      <c r="AT739" s="179" t="s">
        <v>2025</v>
      </c>
      <c r="AU739" s="179" t="s">
        <v>1671</v>
      </c>
      <c r="AV739" s="1" t="s">
        <v>10</v>
      </c>
      <c r="AW739" s="351" t="s">
        <v>2486</v>
      </c>
      <c r="AX739" s="422">
        <v>15717</v>
      </c>
      <c r="AY739" s="245">
        <v>10</v>
      </c>
      <c r="AZ739" s="245" t="s">
        <v>1859</v>
      </c>
      <c r="BA739" s="179" t="s">
        <v>2473</v>
      </c>
      <c r="BB739" s="179" t="s">
        <v>2525</v>
      </c>
    </row>
    <row r="740" spans="1:54" ht="15">
      <c r="A740" s="316" t="s">
        <v>1514</v>
      </c>
      <c r="B740" s="106" t="s">
        <v>2032</v>
      </c>
      <c r="C740" s="106" t="s">
        <v>355</v>
      </c>
      <c r="D740" s="408" t="s">
        <v>3</v>
      </c>
      <c r="E740" s="14" t="s">
        <v>2501</v>
      </c>
      <c r="F740" s="422">
        <v>22328</v>
      </c>
      <c r="G740" s="245">
        <v>10</v>
      </c>
      <c r="H740" s="245" t="e">
        <v>#DIV/0!</v>
      </c>
      <c r="I740" s="179" t="s">
        <v>2016</v>
      </c>
      <c r="J740" s="179" t="s">
        <v>2476</v>
      </c>
      <c r="K740" s="158">
        <v>740</v>
      </c>
      <c r="L740" s="1" t="b">
        <f t="shared" si="263"/>
        <v>1</v>
      </c>
      <c r="M740" s="1" t="b">
        <f t="shared" si="264"/>
        <v>1</v>
      </c>
      <c r="N740" s="1" t="b">
        <f t="shared" si="265"/>
        <v>1</v>
      </c>
      <c r="O740" s="1" t="b">
        <f t="shared" si="266"/>
        <v>1</v>
      </c>
      <c r="P740" s="1" t="b">
        <f t="shared" si="267"/>
        <v>1</v>
      </c>
      <c r="Q740" s="1" t="b">
        <f t="shared" si="268"/>
        <v>1</v>
      </c>
      <c r="R740" s="1" t="b">
        <f t="shared" si="269"/>
        <v>1</v>
      </c>
      <c r="S740" s="1" t="e">
        <f t="shared" si="270"/>
        <v>#DIV/0!</v>
      </c>
      <c r="T740" s="1" t="b">
        <f t="shared" si="271"/>
        <v>1</v>
      </c>
      <c r="U740" s="1" t="b">
        <f t="shared" si="272"/>
        <v>1</v>
      </c>
      <c r="W740" s="316" t="s">
        <v>1514</v>
      </c>
      <c r="X740" s="106" t="s">
        <v>2032</v>
      </c>
      <c r="Y740" s="106" t="s">
        <v>355</v>
      </c>
      <c r="Z740" s="408" t="s">
        <v>3</v>
      </c>
      <c r="AA740" s="14" t="s">
        <v>2501</v>
      </c>
      <c r="AB740" s="422">
        <v>22328</v>
      </c>
      <c r="AC740" s="245">
        <v>10</v>
      </c>
      <c r="AD740" s="245" t="e">
        <v>#DIV/0!</v>
      </c>
      <c r="AE740" s="179" t="s">
        <v>2016</v>
      </c>
      <c r="AF740" s="179" t="s">
        <v>2476</v>
      </c>
      <c r="AH740" s="159" t="b">
        <f t="shared" si="273"/>
        <v>1</v>
      </c>
      <c r="AI740" s="1" t="b">
        <f t="shared" si="274"/>
        <v>1</v>
      </c>
      <c r="AJ740" s="1" t="b">
        <f t="shared" si="275"/>
        <v>1</v>
      </c>
      <c r="AK740" s="1" t="b">
        <f t="shared" si="276"/>
        <v>1</v>
      </c>
      <c r="AL740" s="1" t="b">
        <f t="shared" si="277"/>
        <v>1</v>
      </c>
      <c r="AM740" s="1" t="b">
        <f t="shared" si="278"/>
        <v>1</v>
      </c>
      <c r="AN740" s="1" t="b">
        <f t="shared" si="279"/>
        <v>1</v>
      </c>
      <c r="AO740" s="1" t="e">
        <f t="shared" si="280"/>
        <v>#DIV/0!</v>
      </c>
      <c r="AP740" s="1" t="b">
        <f t="shared" si="281"/>
        <v>1</v>
      </c>
      <c r="AQ740" s="1" t="b">
        <f t="shared" si="282"/>
        <v>1</v>
      </c>
      <c r="AS740" s="316" t="s">
        <v>1514</v>
      </c>
      <c r="AT740" s="106" t="s">
        <v>2032</v>
      </c>
      <c r="AU740" s="106" t="s">
        <v>355</v>
      </c>
      <c r="AV740" s="408" t="s">
        <v>3</v>
      </c>
      <c r="AW740" s="14" t="s">
        <v>2501</v>
      </c>
      <c r="AX740" s="422">
        <v>22328</v>
      </c>
      <c r="AY740" s="245">
        <v>10</v>
      </c>
      <c r="AZ740" s="245" t="e">
        <v>#DIV/0!</v>
      </c>
      <c r="BA740" s="179" t="s">
        <v>2016</v>
      </c>
      <c r="BB740" s="179" t="s">
        <v>2476</v>
      </c>
    </row>
    <row r="741" spans="1:54" ht="15.75">
      <c r="A741" s="316" t="s">
        <v>1516</v>
      </c>
      <c r="B741" s="179" t="s">
        <v>2040</v>
      </c>
      <c r="C741" s="106" t="s">
        <v>2041</v>
      </c>
      <c r="D741" s="409" t="s">
        <v>3</v>
      </c>
      <c r="E741" s="344" t="s">
        <v>2486</v>
      </c>
      <c r="F741" s="422">
        <v>12090</v>
      </c>
      <c r="G741" s="245">
        <v>10</v>
      </c>
      <c r="H741" s="245" t="s">
        <v>1859</v>
      </c>
      <c r="I741" s="179" t="s">
        <v>2472</v>
      </c>
      <c r="J741" s="179" t="s">
        <v>2577</v>
      </c>
      <c r="K741" s="158">
        <v>741</v>
      </c>
      <c r="L741" s="1" t="b">
        <f t="shared" si="263"/>
        <v>1</v>
      </c>
      <c r="M741" s="1" t="b">
        <f t="shared" si="264"/>
        <v>1</v>
      </c>
      <c r="N741" s="1" t="b">
        <f t="shared" si="265"/>
        <v>1</v>
      </c>
      <c r="O741" s="1" t="b">
        <f t="shared" si="266"/>
        <v>1</v>
      </c>
      <c r="P741" s="1" t="b">
        <f t="shared" si="267"/>
        <v>1</v>
      </c>
      <c r="Q741" s="1" t="b">
        <f t="shared" si="268"/>
        <v>1</v>
      </c>
      <c r="R741" s="1" t="b">
        <f t="shared" si="269"/>
        <v>1</v>
      </c>
      <c r="S741" s="1" t="b">
        <f t="shared" si="270"/>
        <v>1</v>
      </c>
      <c r="T741" s="1" t="b">
        <f t="shared" si="271"/>
        <v>1</v>
      </c>
      <c r="U741" s="1" t="b">
        <f t="shared" si="272"/>
        <v>1</v>
      </c>
      <c r="W741" s="316" t="s">
        <v>1516</v>
      </c>
      <c r="X741" s="179" t="s">
        <v>2040</v>
      </c>
      <c r="Y741" s="106" t="s">
        <v>2041</v>
      </c>
      <c r="Z741" s="409" t="s">
        <v>3</v>
      </c>
      <c r="AA741" s="344" t="s">
        <v>2486</v>
      </c>
      <c r="AB741" s="422">
        <v>12090</v>
      </c>
      <c r="AC741" s="245">
        <v>10</v>
      </c>
      <c r="AD741" s="245" t="s">
        <v>1859</v>
      </c>
      <c r="AE741" s="179" t="s">
        <v>2472</v>
      </c>
      <c r="AF741" s="179" t="s">
        <v>2577</v>
      </c>
      <c r="AH741" s="159" t="b">
        <f t="shared" si="273"/>
        <v>1</v>
      </c>
      <c r="AI741" s="1" t="b">
        <f t="shared" si="274"/>
        <v>1</v>
      </c>
      <c r="AJ741" s="1" t="b">
        <f t="shared" si="275"/>
        <v>1</v>
      </c>
      <c r="AK741" s="1" t="b">
        <f t="shared" si="276"/>
        <v>1</v>
      </c>
      <c r="AL741" s="1" t="b">
        <f t="shared" si="277"/>
        <v>1</v>
      </c>
      <c r="AM741" s="1" t="b">
        <f t="shared" si="278"/>
        <v>1</v>
      </c>
      <c r="AN741" s="1" t="b">
        <f t="shared" si="279"/>
        <v>1</v>
      </c>
      <c r="AO741" s="1" t="b">
        <f t="shared" si="280"/>
        <v>1</v>
      </c>
      <c r="AP741" s="1" t="b">
        <f t="shared" si="281"/>
        <v>1</v>
      </c>
      <c r="AQ741" s="1" t="b">
        <f t="shared" si="282"/>
        <v>1</v>
      </c>
      <c r="AS741" s="316" t="s">
        <v>1516</v>
      </c>
      <c r="AT741" s="179" t="s">
        <v>2040</v>
      </c>
      <c r="AU741" s="106" t="s">
        <v>2041</v>
      </c>
      <c r="AV741" s="409" t="s">
        <v>3</v>
      </c>
      <c r="AW741" s="344" t="s">
        <v>2486</v>
      </c>
      <c r="AX741" s="422">
        <v>12090</v>
      </c>
      <c r="AY741" s="245">
        <v>10</v>
      </c>
      <c r="AZ741" s="245" t="s">
        <v>1859</v>
      </c>
      <c r="BA741" s="179" t="s">
        <v>2472</v>
      </c>
      <c r="BB741" s="179" t="s">
        <v>2577</v>
      </c>
    </row>
    <row r="742" spans="1:54" ht="15.75">
      <c r="A742" s="316" t="s">
        <v>966</v>
      </c>
      <c r="B742" s="106" t="s">
        <v>2044</v>
      </c>
      <c r="C742" s="106" t="s">
        <v>706</v>
      </c>
      <c r="D742" s="291" t="s">
        <v>3</v>
      </c>
      <c r="E742" s="344" t="s">
        <v>2487</v>
      </c>
      <c r="F742" s="422">
        <v>14226</v>
      </c>
      <c r="G742" s="245">
        <v>10</v>
      </c>
      <c r="H742" s="245" t="e">
        <v>#DIV/0!</v>
      </c>
      <c r="I742" s="179" t="s">
        <v>2016</v>
      </c>
      <c r="J742" s="179" t="s">
        <v>2577</v>
      </c>
      <c r="K742" s="158">
        <v>742</v>
      </c>
      <c r="L742" s="1" t="b">
        <f t="shared" si="263"/>
        <v>1</v>
      </c>
      <c r="M742" s="1" t="b">
        <f t="shared" si="264"/>
        <v>1</v>
      </c>
      <c r="N742" s="1" t="b">
        <f t="shared" si="265"/>
        <v>1</v>
      </c>
      <c r="O742" s="1" t="b">
        <f t="shared" si="266"/>
        <v>1</v>
      </c>
      <c r="P742" s="1" t="b">
        <f t="shared" si="267"/>
        <v>1</v>
      </c>
      <c r="Q742" s="1" t="b">
        <f t="shared" si="268"/>
        <v>1</v>
      </c>
      <c r="R742" s="1" t="b">
        <f t="shared" si="269"/>
        <v>1</v>
      </c>
      <c r="S742" s="1" t="e">
        <f t="shared" si="270"/>
        <v>#DIV/0!</v>
      </c>
      <c r="T742" s="1" t="b">
        <f t="shared" si="271"/>
        <v>1</v>
      </c>
      <c r="U742" s="1" t="b">
        <f t="shared" si="272"/>
        <v>1</v>
      </c>
      <c r="W742" s="316" t="s">
        <v>966</v>
      </c>
      <c r="X742" s="106" t="s">
        <v>2044</v>
      </c>
      <c r="Y742" s="106" t="s">
        <v>706</v>
      </c>
      <c r="Z742" s="291" t="s">
        <v>3</v>
      </c>
      <c r="AA742" s="344" t="s">
        <v>2487</v>
      </c>
      <c r="AB742" s="422">
        <v>14226</v>
      </c>
      <c r="AC742" s="245">
        <v>10</v>
      </c>
      <c r="AD742" s="245" t="e">
        <v>#DIV/0!</v>
      </c>
      <c r="AE742" s="179" t="s">
        <v>2016</v>
      </c>
      <c r="AF742" s="179" t="s">
        <v>2577</v>
      </c>
      <c r="AH742" s="159" t="b">
        <f t="shared" si="273"/>
        <v>1</v>
      </c>
      <c r="AI742" s="1" t="b">
        <f t="shared" si="274"/>
        <v>1</v>
      </c>
      <c r="AJ742" s="1" t="b">
        <f t="shared" si="275"/>
        <v>1</v>
      </c>
      <c r="AK742" s="1" t="b">
        <f t="shared" si="276"/>
        <v>1</v>
      </c>
      <c r="AL742" s="1" t="b">
        <f t="shared" si="277"/>
        <v>1</v>
      </c>
      <c r="AM742" s="1" t="b">
        <f t="shared" si="278"/>
        <v>1</v>
      </c>
      <c r="AN742" s="1" t="b">
        <f t="shared" si="279"/>
        <v>1</v>
      </c>
      <c r="AO742" s="1" t="e">
        <f t="shared" si="280"/>
        <v>#DIV/0!</v>
      </c>
      <c r="AP742" s="1" t="b">
        <f t="shared" si="281"/>
        <v>1</v>
      </c>
      <c r="AQ742" s="1" t="b">
        <f t="shared" si="282"/>
        <v>1</v>
      </c>
      <c r="AS742" s="316" t="s">
        <v>966</v>
      </c>
      <c r="AT742" s="106" t="s">
        <v>2044</v>
      </c>
      <c r="AU742" s="106" t="s">
        <v>706</v>
      </c>
      <c r="AV742" s="291" t="s">
        <v>3</v>
      </c>
      <c r="AW742" s="344" t="s">
        <v>2487</v>
      </c>
      <c r="AX742" s="422">
        <v>14226</v>
      </c>
      <c r="AY742" s="245">
        <v>10</v>
      </c>
      <c r="AZ742" s="245" t="e">
        <v>#DIV/0!</v>
      </c>
      <c r="BA742" s="179" t="s">
        <v>2016</v>
      </c>
      <c r="BB742" s="179" t="s">
        <v>2577</v>
      </c>
    </row>
    <row r="743" spans="1:54" ht="15.75">
      <c r="A743" s="316" t="s">
        <v>1518</v>
      </c>
      <c r="B743" s="108" t="s">
        <v>2044</v>
      </c>
      <c r="C743" s="105" t="s">
        <v>1269</v>
      </c>
      <c r="D743" s="1" t="s">
        <v>10</v>
      </c>
      <c r="E743" s="344" t="s">
        <v>2487</v>
      </c>
      <c r="F743" s="422">
        <v>15403</v>
      </c>
      <c r="G743" s="245">
        <v>10</v>
      </c>
      <c r="H743" s="245" t="e">
        <v>#DIV/0!</v>
      </c>
      <c r="I743" s="179" t="s">
        <v>2016</v>
      </c>
      <c r="J743" s="179" t="s">
        <v>2525</v>
      </c>
      <c r="K743" s="158">
        <v>743</v>
      </c>
      <c r="L743" s="1" t="b">
        <f t="shared" si="263"/>
        <v>1</v>
      </c>
      <c r="M743" s="1" t="b">
        <f t="shared" si="264"/>
        <v>1</v>
      </c>
      <c r="N743" s="1" t="b">
        <f t="shared" si="265"/>
        <v>1</v>
      </c>
      <c r="O743" s="1" t="b">
        <f t="shared" si="266"/>
        <v>1</v>
      </c>
      <c r="P743" s="1" t="b">
        <f t="shared" si="267"/>
        <v>1</v>
      </c>
      <c r="Q743" s="1" t="b">
        <f t="shared" si="268"/>
        <v>1</v>
      </c>
      <c r="R743" s="1" t="b">
        <f t="shared" si="269"/>
        <v>1</v>
      </c>
      <c r="S743" s="1" t="e">
        <f t="shared" si="270"/>
        <v>#DIV/0!</v>
      </c>
      <c r="T743" s="1" t="b">
        <f t="shared" si="271"/>
        <v>1</v>
      </c>
      <c r="U743" s="1" t="b">
        <f t="shared" si="272"/>
        <v>1</v>
      </c>
      <c r="W743" s="316" t="s">
        <v>1518</v>
      </c>
      <c r="X743" s="108" t="s">
        <v>2044</v>
      </c>
      <c r="Y743" s="105" t="s">
        <v>1269</v>
      </c>
      <c r="Z743" s="1" t="s">
        <v>10</v>
      </c>
      <c r="AA743" s="344" t="s">
        <v>2487</v>
      </c>
      <c r="AB743" s="422">
        <v>15403</v>
      </c>
      <c r="AC743" s="245">
        <v>10</v>
      </c>
      <c r="AD743" s="245" t="e">
        <v>#DIV/0!</v>
      </c>
      <c r="AE743" s="179" t="s">
        <v>2016</v>
      </c>
      <c r="AF743" s="179" t="s">
        <v>2525</v>
      </c>
      <c r="AH743" s="159" t="b">
        <f t="shared" si="273"/>
        <v>1</v>
      </c>
      <c r="AI743" s="1" t="b">
        <f t="shared" si="274"/>
        <v>1</v>
      </c>
      <c r="AJ743" s="1" t="b">
        <f t="shared" si="275"/>
        <v>1</v>
      </c>
      <c r="AK743" s="1" t="b">
        <f t="shared" si="276"/>
        <v>1</v>
      </c>
      <c r="AL743" s="1" t="b">
        <f t="shared" si="277"/>
        <v>1</v>
      </c>
      <c r="AM743" s="1" t="b">
        <f t="shared" si="278"/>
        <v>1</v>
      </c>
      <c r="AN743" s="1" t="b">
        <f t="shared" si="279"/>
        <v>1</v>
      </c>
      <c r="AO743" s="1" t="e">
        <f t="shared" si="280"/>
        <v>#DIV/0!</v>
      </c>
      <c r="AP743" s="1" t="b">
        <f t="shared" si="281"/>
        <v>1</v>
      </c>
      <c r="AQ743" s="1" t="b">
        <f t="shared" si="282"/>
        <v>1</v>
      </c>
      <c r="AS743" s="316" t="s">
        <v>1518</v>
      </c>
      <c r="AT743" s="108" t="s">
        <v>2044</v>
      </c>
      <c r="AU743" s="105" t="s">
        <v>1269</v>
      </c>
      <c r="AV743" s="1" t="s">
        <v>10</v>
      </c>
      <c r="AW743" s="344" t="s">
        <v>2487</v>
      </c>
      <c r="AX743" s="422">
        <v>15403</v>
      </c>
      <c r="AY743" s="245">
        <v>10</v>
      </c>
      <c r="AZ743" s="245" t="e">
        <v>#DIV/0!</v>
      </c>
      <c r="BA743" s="179" t="s">
        <v>2016</v>
      </c>
      <c r="BB743" s="179" t="s">
        <v>2525</v>
      </c>
    </row>
    <row r="744" spans="1:54" ht="15">
      <c r="A744" s="156" t="s">
        <v>1519</v>
      </c>
      <c r="B744" s="179" t="s">
        <v>125</v>
      </c>
      <c r="C744" s="179" t="s">
        <v>2045</v>
      </c>
      <c r="D744" s="1" t="s">
        <v>3</v>
      </c>
      <c r="E744" s="179" t="s">
        <v>2501</v>
      </c>
      <c r="F744" s="422">
        <v>38298</v>
      </c>
      <c r="G744" s="245">
        <v>10</v>
      </c>
      <c r="H744" s="245" t="s">
        <v>1858</v>
      </c>
      <c r="I744" s="179" t="s">
        <v>2472</v>
      </c>
      <c r="J744" s="179" t="s">
        <v>2476</v>
      </c>
      <c r="K744" s="158">
        <v>744</v>
      </c>
      <c r="L744" s="1" t="b">
        <f t="shared" si="263"/>
        <v>1</v>
      </c>
      <c r="M744" s="1" t="b">
        <f t="shared" si="264"/>
        <v>1</v>
      </c>
      <c r="N744" s="1" t="b">
        <f t="shared" si="265"/>
        <v>1</v>
      </c>
      <c r="O744" s="1" t="b">
        <f t="shared" si="266"/>
        <v>1</v>
      </c>
      <c r="P744" s="1" t="b">
        <f t="shared" si="267"/>
        <v>1</v>
      </c>
      <c r="Q744" s="1" t="b">
        <f t="shared" si="268"/>
        <v>1</v>
      </c>
      <c r="R744" s="1" t="b">
        <f t="shared" si="269"/>
        <v>1</v>
      </c>
      <c r="S744" s="1" t="b">
        <f t="shared" si="270"/>
        <v>1</v>
      </c>
      <c r="T744" s="1" t="b">
        <f t="shared" si="271"/>
        <v>1</v>
      </c>
      <c r="U744" s="1" t="b">
        <f t="shared" si="272"/>
        <v>1</v>
      </c>
      <c r="W744" s="156" t="s">
        <v>1519</v>
      </c>
      <c r="X744" s="179" t="s">
        <v>125</v>
      </c>
      <c r="Y744" s="179" t="s">
        <v>2045</v>
      </c>
      <c r="Z744" s="1" t="s">
        <v>3</v>
      </c>
      <c r="AA744" s="179" t="s">
        <v>2501</v>
      </c>
      <c r="AB744" s="422">
        <v>38298</v>
      </c>
      <c r="AC744" s="245">
        <v>10</v>
      </c>
      <c r="AD744" s="245" t="s">
        <v>1858</v>
      </c>
      <c r="AE744" s="179" t="s">
        <v>2472</v>
      </c>
      <c r="AF744" s="179" t="s">
        <v>2476</v>
      </c>
      <c r="AH744" s="159" t="b">
        <f t="shared" si="273"/>
        <v>1</v>
      </c>
      <c r="AI744" s="1" t="b">
        <f t="shared" si="274"/>
        <v>1</v>
      </c>
      <c r="AJ744" s="1" t="b">
        <f t="shared" si="275"/>
        <v>1</v>
      </c>
      <c r="AK744" s="1" t="b">
        <f t="shared" si="276"/>
        <v>1</v>
      </c>
      <c r="AL744" s="1" t="b">
        <f t="shared" si="277"/>
        <v>1</v>
      </c>
      <c r="AM744" s="1" t="b">
        <f t="shared" si="278"/>
        <v>1</v>
      </c>
      <c r="AN744" s="1" t="b">
        <f t="shared" si="279"/>
        <v>1</v>
      </c>
      <c r="AO744" s="1" t="b">
        <f t="shared" si="280"/>
        <v>1</v>
      </c>
      <c r="AP744" s="1" t="b">
        <f t="shared" si="281"/>
        <v>1</v>
      </c>
      <c r="AQ744" s="1" t="b">
        <f t="shared" si="282"/>
        <v>1</v>
      </c>
      <c r="AS744" s="156" t="s">
        <v>1519</v>
      </c>
      <c r="AT744" s="179" t="s">
        <v>125</v>
      </c>
      <c r="AU744" s="179" t="s">
        <v>2045</v>
      </c>
      <c r="AV744" s="1" t="s">
        <v>3</v>
      </c>
      <c r="AW744" s="179" t="s">
        <v>2501</v>
      </c>
      <c r="AX744" s="422">
        <v>38298</v>
      </c>
      <c r="AY744" s="245">
        <v>10</v>
      </c>
      <c r="AZ744" s="245" t="s">
        <v>1858</v>
      </c>
      <c r="BA744" s="179" t="s">
        <v>2472</v>
      </c>
      <c r="BB744" s="179" t="s">
        <v>2476</v>
      </c>
    </row>
    <row r="745" spans="1:54" ht="15">
      <c r="A745" s="316" t="s">
        <v>1520</v>
      </c>
      <c r="B745" s="106" t="s">
        <v>2099</v>
      </c>
      <c r="C745" s="106" t="s">
        <v>2100</v>
      </c>
      <c r="D745" s="291" t="s">
        <v>10</v>
      </c>
      <c r="E745" s="14" t="s">
        <v>2486</v>
      </c>
      <c r="F745" s="422">
        <v>23169</v>
      </c>
      <c r="G745" s="245">
        <v>10</v>
      </c>
      <c r="H745" s="245" t="s">
        <v>1858</v>
      </c>
      <c r="I745" s="179" t="s">
        <v>2472</v>
      </c>
      <c r="J745" s="179" t="s">
        <v>2476</v>
      </c>
      <c r="K745" s="158">
        <v>745</v>
      </c>
      <c r="L745" s="1" t="b">
        <f t="shared" si="263"/>
        <v>1</v>
      </c>
      <c r="M745" s="1" t="b">
        <f t="shared" si="264"/>
        <v>1</v>
      </c>
      <c r="N745" s="1" t="b">
        <f t="shared" si="265"/>
        <v>1</v>
      </c>
      <c r="O745" s="1" t="b">
        <f t="shared" si="266"/>
        <v>1</v>
      </c>
      <c r="P745" s="1" t="b">
        <f t="shared" si="267"/>
        <v>1</v>
      </c>
      <c r="Q745" s="1" t="b">
        <f t="shared" si="268"/>
        <v>1</v>
      </c>
      <c r="R745" s="1" t="b">
        <f t="shared" si="269"/>
        <v>1</v>
      </c>
      <c r="S745" s="1" t="b">
        <f t="shared" si="270"/>
        <v>1</v>
      </c>
      <c r="T745" s="1" t="b">
        <f t="shared" si="271"/>
        <v>1</v>
      </c>
      <c r="U745" s="1" t="b">
        <f t="shared" si="272"/>
        <v>1</v>
      </c>
      <c r="W745" s="316" t="s">
        <v>1520</v>
      </c>
      <c r="X745" s="106" t="s">
        <v>2099</v>
      </c>
      <c r="Y745" s="106" t="s">
        <v>2100</v>
      </c>
      <c r="Z745" s="291" t="s">
        <v>10</v>
      </c>
      <c r="AA745" s="14" t="s">
        <v>2486</v>
      </c>
      <c r="AB745" s="422">
        <v>23169</v>
      </c>
      <c r="AC745" s="245">
        <v>10</v>
      </c>
      <c r="AD745" s="245" t="s">
        <v>1858</v>
      </c>
      <c r="AE745" s="179" t="s">
        <v>2472</v>
      </c>
      <c r="AF745" s="179" t="s">
        <v>2476</v>
      </c>
      <c r="AH745" s="159" t="b">
        <f t="shared" si="273"/>
        <v>1</v>
      </c>
      <c r="AI745" s="1" t="b">
        <f t="shared" si="274"/>
        <v>1</v>
      </c>
      <c r="AJ745" s="1" t="b">
        <f t="shared" si="275"/>
        <v>1</v>
      </c>
      <c r="AK745" s="1" t="b">
        <f t="shared" si="276"/>
        <v>1</v>
      </c>
      <c r="AL745" s="1" t="b">
        <f t="shared" si="277"/>
        <v>1</v>
      </c>
      <c r="AM745" s="1" t="b">
        <f t="shared" si="278"/>
        <v>1</v>
      </c>
      <c r="AN745" s="1" t="b">
        <f t="shared" si="279"/>
        <v>1</v>
      </c>
      <c r="AO745" s="1" t="b">
        <f t="shared" si="280"/>
        <v>1</v>
      </c>
      <c r="AP745" s="1" t="b">
        <f t="shared" si="281"/>
        <v>1</v>
      </c>
      <c r="AQ745" s="1" t="b">
        <f t="shared" si="282"/>
        <v>1</v>
      </c>
      <c r="AS745" s="316" t="s">
        <v>1520</v>
      </c>
      <c r="AT745" s="106" t="s">
        <v>2099</v>
      </c>
      <c r="AU745" s="106" t="s">
        <v>2100</v>
      </c>
      <c r="AV745" s="291" t="s">
        <v>10</v>
      </c>
      <c r="AW745" s="14" t="s">
        <v>2486</v>
      </c>
      <c r="AX745" s="422">
        <v>23169</v>
      </c>
      <c r="AY745" s="245">
        <v>10</v>
      </c>
      <c r="AZ745" s="245" t="s">
        <v>1858</v>
      </c>
      <c r="BA745" s="179" t="s">
        <v>2472</v>
      </c>
      <c r="BB745" s="179" t="s">
        <v>2476</v>
      </c>
    </row>
    <row r="746" spans="1:54" ht="15.75">
      <c r="A746" s="316" t="s">
        <v>1521</v>
      </c>
      <c r="B746" s="418" t="s">
        <v>336</v>
      </c>
      <c r="C746" s="433" t="s">
        <v>24</v>
      </c>
      <c r="D746" s="1" t="s">
        <v>3</v>
      </c>
      <c r="E746" s="344" t="s">
        <v>2490</v>
      </c>
      <c r="F746" s="422">
        <v>16416</v>
      </c>
      <c r="G746" s="245">
        <v>10</v>
      </c>
      <c r="H746" s="245" t="s">
        <v>1859</v>
      </c>
      <c r="I746" s="179" t="s">
        <v>2459</v>
      </c>
      <c r="J746" s="179" t="s">
        <v>2525</v>
      </c>
      <c r="K746" s="158">
        <v>746</v>
      </c>
      <c r="L746" s="1" t="b">
        <f t="shared" si="263"/>
        <v>1</v>
      </c>
      <c r="M746" s="1" t="b">
        <f t="shared" si="264"/>
        <v>1</v>
      </c>
      <c r="N746" s="1" t="b">
        <f t="shared" si="265"/>
        <v>1</v>
      </c>
      <c r="O746" s="1" t="b">
        <f t="shared" si="266"/>
        <v>1</v>
      </c>
      <c r="P746" s="1" t="b">
        <f t="shared" si="267"/>
        <v>1</v>
      </c>
      <c r="Q746" s="1" t="b">
        <f t="shared" si="268"/>
        <v>1</v>
      </c>
      <c r="R746" s="1" t="b">
        <f t="shared" si="269"/>
        <v>1</v>
      </c>
      <c r="S746" s="1" t="b">
        <f t="shared" si="270"/>
        <v>1</v>
      </c>
      <c r="T746" s="1" t="b">
        <f t="shared" si="271"/>
        <v>1</v>
      </c>
      <c r="U746" s="1" t="b">
        <f t="shared" si="272"/>
        <v>1</v>
      </c>
      <c r="W746" s="316" t="s">
        <v>1521</v>
      </c>
      <c r="X746" s="418" t="s">
        <v>336</v>
      </c>
      <c r="Y746" s="433" t="s">
        <v>24</v>
      </c>
      <c r="Z746" s="1" t="s">
        <v>3</v>
      </c>
      <c r="AA746" s="344" t="s">
        <v>2490</v>
      </c>
      <c r="AB746" s="422">
        <v>16416</v>
      </c>
      <c r="AC746" s="245">
        <v>10</v>
      </c>
      <c r="AD746" s="245" t="s">
        <v>1859</v>
      </c>
      <c r="AE746" s="179" t="s">
        <v>2459</v>
      </c>
      <c r="AF746" s="179" t="s">
        <v>2525</v>
      </c>
      <c r="AH746" s="159" t="b">
        <f t="shared" si="273"/>
        <v>1</v>
      </c>
      <c r="AI746" s="1" t="b">
        <f t="shared" si="274"/>
        <v>1</v>
      </c>
      <c r="AJ746" s="1" t="b">
        <f t="shared" si="275"/>
        <v>1</v>
      </c>
      <c r="AK746" s="1" t="b">
        <f t="shared" si="276"/>
        <v>1</v>
      </c>
      <c r="AL746" s="1" t="b">
        <f t="shared" si="277"/>
        <v>1</v>
      </c>
      <c r="AM746" s="1" t="b">
        <f t="shared" si="278"/>
        <v>1</v>
      </c>
      <c r="AN746" s="1" t="b">
        <f t="shared" si="279"/>
        <v>1</v>
      </c>
      <c r="AO746" s="1" t="b">
        <f t="shared" si="280"/>
        <v>1</v>
      </c>
      <c r="AP746" s="1" t="b">
        <f t="shared" si="281"/>
        <v>1</v>
      </c>
      <c r="AQ746" s="1" t="b">
        <f t="shared" si="282"/>
        <v>1</v>
      </c>
      <c r="AS746" s="316" t="s">
        <v>1521</v>
      </c>
      <c r="AT746" s="418" t="s">
        <v>336</v>
      </c>
      <c r="AU746" s="433" t="s">
        <v>24</v>
      </c>
      <c r="AV746" s="1" t="s">
        <v>3</v>
      </c>
      <c r="AW746" s="344" t="s">
        <v>2490</v>
      </c>
      <c r="AX746" s="422">
        <v>16416</v>
      </c>
      <c r="AY746" s="245">
        <v>10</v>
      </c>
      <c r="AZ746" s="245" t="s">
        <v>1859</v>
      </c>
      <c r="BA746" s="179" t="s">
        <v>2459</v>
      </c>
      <c r="BB746" s="179" t="s">
        <v>2525</v>
      </c>
    </row>
    <row r="747" spans="1:54" ht="15.75">
      <c r="A747" s="316" t="s">
        <v>1524</v>
      </c>
      <c r="B747" s="179" t="s">
        <v>2052</v>
      </c>
      <c r="C747" s="106" t="s">
        <v>2053</v>
      </c>
      <c r="D747" s="1" t="s">
        <v>3</v>
      </c>
      <c r="E747" s="344" t="s">
        <v>2509</v>
      </c>
      <c r="F747" s="422">
        <v>24226</v>
      </c>
      <c r="G747" s="245">
        <v>10</v>
      </c>
      <c r="H747" s="245" t="e">
        <v>#DIV/0!</v>
      </c>
      <c r="I747" s="179" t="s">
        <v>2016</v>
      </c>
      <c r="J747" s="179" t="s">
        <v>2476</v>
      </c>
      <c r="K747" s="158">
        <v>747</v>
      </c>
      <c r="L747" s="1" t="b">
        <f t="shared" si="263"/>
        <v>1</v>
      </c>
      <c r="M747" s="1" t="b">
        <f t="shared" si="264"/>
        <v>1</v>
      </c>
      <c r="N747" s="1" t="b">
        <f t="shared" si="265"/>
        <v>1</v>
      </c>
      <c r="O747" s="1" t="b">
        <f t="shared" si="266"/>
        <v>1</v>
      </c>
      <c r="P747" s="1" t="b">
        <f t="shared" si="267"/>
        <v>1</v>
      </c>
      <c r="Q747" s="1" t="b">
        <f t="shared" si="268"/>
        <v>1</v>
      </c>
      <c r="R747" s="1" t="b">
        <f t="shared" si="269"/>
        <v>1</v>
      </c>
      <c r="S747" s="1" t="e">
        <f t="shared" si="270"/>
        <v>#DIV/0!</v>
      </c>
      <c r="T747" s="1" t="b">
        <f t="shared" si="271"/>
        <v>1</v>
      </c>
      <c r="U747" s="1" t="b">
        <f t="shared" si="272"/>
        <v>1</v>
      </c>
      <c r="W747" s="316" t="s">
        <v>1524</v>
      </c>
      <c r="X747" s="179" t="s">
        <v>2052</v>
      </c>
      <c r="Y747" s="106" t="s">
        <v>2053</v>
      </c>
      <c r="Z747" s="1" t="s">
        <v>3</v>
      </c>
      <c r="AA747" s="344" t="s">
        <v>2509</v>
      </c>
      <c r="AB747" s="422">
        <v>24226</v>
      </c>
      <c r="AC747" s="245">
        <v>10</v>
      </c>
      <c r="AD747" s="245" t="e">
        <v>#DIV/0!</v>
      </c>
      <c r="AE747" s="179" t="s">
        <v>2016</v>
      </c>
      <c r="AF747" s="179" t="s">
        <v>2476</v>
      </c>
      <c r="AH747" s="159" t="b">
        <f t="shared" si="273"/>
        <v>1</v>
      </c>
      <c r="AI747" s="1" t="b">
        <f t="shared" si="274"/>
        <v>1</v>
      </c>
      <c r="AJ747" s="1" t="b">
        <f t="shared" si="275"/>
        <v>1</v>
      </c>
      <c r="AK747" s="1" t="b">
        <f t="shared" si="276"/>
        <v>1</v>
      </c>
      <c r="AL747" s="1" t="b">
        <f t="shared" si="277"/>
        <v>1</v>
      </c>
      <c r="AM747" s="1" t="b">
        <f t="shared" si="278"/>
        <v>1</v>
      </c>
      <c r="AN747" s="1" t="b">
        <f t="shared" si="279"/>
        <v>1</v>
      </c>
      <c r="AO747" s="1" t="e">
        <f t="shared" si="280"/>
        <v>#DIV/0!</v>
      </c>
      <c r="AP747" s="1" t="b">
        <f t="shared" si="281"/>
        <v>1</v>
      </c>
      <c r="AQ747" s="1" t="b">
        <f t="shared" si="282"/>
        <v>1</v>
      </c>
      <c r="AS747" s="316" t="s">
        <v>1524</v>
      </c>
      <c r="AT747" s="179" t="s">
        <v>2052</v>
      </c>
      <c r="AU747" s="106" t="s">
        <v>2053</v>
      </c>
      <c r="AV747" s="1" t="s">
        <v>3</v>
      </c>
      <c r="AW747" s="344" t="s">
        <v>2509</v>
      </c>
      <c r="AX747" s="422">
        <v>24226</v>
      </c>
      <c r="AY747" s="245">
        <v>10</v>
      </c>
      <c r="AZ747" s="245" t="e">
        <v>#DIV/0!</v>
      </c>
      <c r="BA747" s="179" t="s">
        <v>2016</v>
      </c>
      <c r="BB747" s="179" t="s">
        <v>2476</v>
      </c>
    </row>
    <row r="748" spans="1:54" ht="15">
      <c r="A748" s="373" t="s">
        <v>967</v>
      </c>
      <c r="B748" s="179" t="s">
        <v>81</v>
      </c>
      <c r="C748" s="179" t="s">
        <v>968</v>
      </c>
      <c r="D748" s="1" t="s">
        <v>3</v>
      </c>
      <c r="E748" s="351" t="s">
        <v>2497</v>
      </c>
      <c r="F748" s="422">
        <v>17521</v>
      </c>
      <c r="G748" s="245">
        <v>10</v>
      </c>
      <c r="H748" s="245" t="s">
        <v>1858</v>
      </c>
      <c r="I748" s="179" t="s">
        <v>2265</v>
      </c>
      <c r="J748" s="179" t="s">
        <v>2525</v>
      </c>
      <c r="K748" s="158">
        <v>748</v>
      </c>
      <c r="L748" s="1" t="b">
        <f t="shared" si="263"/>
        <v>1</v>
      </c>
      <c r="M748" s="1" t="b">
        <f t="shared" si="264"/>
        <v>1</v>
      </c>
      <c r="N748" s="1" t="b">
        <f t="shared" si="265"/>
        <v>1</v>
      </c>
      <c r="O748" s="1" t="b">
        <f t="shared" si="266"/>
        <v>1</v>
      </c>
      <c r="P748" s="1" t="b">
        <f t="shared" si="267"/>
        <v>1</v>
      </c>
      <c r="Q748" s="1" t="b">
        <f t="shared" si="268"/>
        <v>1</v>
      </c>
      <c r="R748" s="1" t="b">
        <f t="shared" si="269"/>
        <v>1</v>
      </c>
      <c r="S748" s="1" t="b">
        <f t="shared" si="270"/>
        <v>1</v>
      </c>
      <c r="T748" s="1" t="b">
        <f t="shared" si="271"/>
        <v>1</v>
      </c>
      <c r="U748" s="1" t="b">
        <f t="shared" si="272"/>
        <v>1</v>
      </c>
      <c r="W748" s="373" t="s">
        <v>967</v>
      </c>
      <c r="X748" s="179" t="s">
        <v>81</v>
      </c>
      <c r="Y748" s="179" t="s">
        <v>968</v>
      </c>
      <c r="Z748" s="1" t="s">
        <v>3</v>
      </c>
      <c r="AA748" s="351" t="s">
        <v>2497</v>
      </c>
      <c r="AB748" s="422">
        <v>17521</v>
      </c>
      <c r="AC748" s="245">
        <v>10</v>
      </c>
      <c r="AD748" s="245" t="s">
        <v>1858</v>
      </c>
      <c r="AE748" s="179" t="s">
        <v>2265</v>
      </c>
      <c r="AF748" s="179" t="s">
        <v>2525</v>
      </c>
      <c r="AH748" s="159" t="b">
        <f t="shared" si="273"/>
        <v>1</v>
      </c>
      <c r="AI748" s="1" t="b">
        <f t="shared" si="274"/>
        <v>1</v>
      </c>
      <c r="AJ748" s="1" t="b">
        <f t="shared" si="275"/>
        <v>1</v>
      </c>
      <c r="AK748" s="1" t="b">
        <f t="shared" si="276"/>
        <v>1</v>
      </c>
      <c r="AL748" s="1" t="b">
        <f t="shared" si="277"/>
        <v>1</v>
      </c>
      <c r="AM748" s="1" t="b">
        <f t="shared" si="278"/>
        <v>1</v>
      </c>
      <c r="AN748" s="1" t="b">
        <f t="shared" si="279"/>
        <v>1</v>
      </c>
      <c r="AO748" s="1" t="b">
        <f t="shared" si="280"/>
        <v>1</v>
      </c>
      <c r="AP748" s="1" t="b">
        <f t="shared" si="281"/>
        <v>1</v>
      </c>
      <c r="AQ748" s="1" t="b">
        <f t="shared" si="282"/>
        <v>1</v>
      </c>
      <c r="AS748" s="373" t="s">
        <v>967</v>
      </c>
      <c r="AT748" s="179" t="s">
        <v>81</v>
      </c>
      <c r="AU748" s="179" t="s">
        <v>968</v>
      </c>
      <c r="AV748" s="1" t="s">
        <v>3</v>
      </c>
      <c r="AW748" s="351" t="s">
        <v>2497</v>
      </c>
      <c r="AX748" s="422">
        <v>17521</v>
      </c>
      <c r="AY748" s="245">
        <v>10</v>
      </c>
      <c r="AZ748" s="245" t="s">
        <v>1858</v>
      </c>
      <c r="BA748" s="179" t="s">
        <v>2265</v>
      </c>
      <c r="BB748" s="179" t="s">
        <v>2525</v>
      </c>
    </row>
    <row r="749" spans="1:54" ht="15">
      <c r="A749" s="316" t="s">
        <v>1525</v>
      </c>
      <c r="B749" s="106" t="s">
        <v>2054</v>
      </c>
      <c r="C749" s="106" t="s">
        <v>2055</v>
      </c>
      <c r="D749" s="291" t="s">
        <v>10</v>
      </c>
      <c r="E749" s="14" t="s">
        <v>2509</v>
      </c>
      <c r="F749" s="422">
        <v>13709</v>
      </c>
      <c r="G749" s="245">
        <v>10</v>
      </c>
      <c r="H749" s="245" t="e">
        <v>#DIV/0!</v>
      </c>
      <c r="I749" s="179" t="s">
        <v>2016</v>
      </c>
      <c r="J749" s="179" t="s">
        <v>2577</v>
      </c>
      <c r="K749" s="158">
        <v>749</v>
      </c>
      <c r="L749" s="1" t="b">
        <f t="shared" si="263"/>
        <v>1</v>
      </c>
      <c r="M749" s="1" t="b">
        <f t="shared" si="264"/>
        <v>1</v>
      </c>
      <c r="N749" s="1" t="b">
        <f t="shared" si="265"/>
        <v>1</v>
      </c>
      <c r="O749" s="1" t="b">
        <f t="shared" si="266"/>
        <v>1</v>
      </c>
      <c r="P749" s="1" t="b">
        <f t="shared" si="267"/>
        <v>1</v>
      </c>
      <c r="Q749" s="1" t="b">
        <f t="shared" si="268"/>
        <v>1</v>
      </c>
      <c r="R749" s="1" t="b">
        <f t="shared" si="269"/>
        <v>1</v>
      </c>
      <c r="S749" s="1" t="e">
        <f t="shared" si="270"/>
        <v>#DIV/0!</v>
      </c>
      <c r="T749" s="1" t="b">
        <f t="shared" si="271"/>
        <v>1</v>
      </c>
      <c r="U749" s="1" t="b">
        <f t="shared" si="272"/>
        <v>1</v>
      </c>
      <c r="W749" s="316" t="s">
        <v>1525</v>
      </c>
      <c r="X749" s="106" t="s">
        <v>2054</v>
      </c>
      <c r="Y749" s="106" t="s">
        <v>2055</v>
      </c>
      <c r="Z749" s="291" t="s">
        <v>10</v>
      </c>
      <c r="AA749" s="14" t="s">
        <v>2509</v>
      </c>
      <c r="AB749" s="422">
        <v>13709</v>
      </c>
      <c r="AC749" s="245">
        <v>10</v>
      </c>
      <c r="AD749" s="245" t="e">
        <v>#DIV/0!</v>
      </c>
      <c r="AE749" s="179" t="s">
        <v>2016</v>
      </c>
      <c r="AF749" s="179" t="s">
        <v>2577</v>
      </c>
      <c r="AH749" s="159" t="b">
        <f t="shared" si="273"/>
        <v>1</v>
      </c>
      <c r="AI749" s="1" t="b">
        <f t="shared" si="274"/>
        <v>1</v>
      </c>
      <c r="AJ749" s="1" t="b">
        <f t="shared" si="275"/>
        <v>1</v>
      </c>
      <c r="AK749" s="1" t="b">
        <f t="shared" si="276"/>
        <v>1</v>
      </c>
      <c r="AL749" s="1" t="b">
        <f t="shared" si="277"/>
        <v>1</v>
      </c>
      <c r="AM749" s="1" t="b">
        <f t="shared" si="278"/>
        <v>1</v>
      </c>
      <c r="AN749" s="1" t="b">
        <f t="shared" si="279"/>
        <v>1</v>
      </c>
      <c r="AO749" s="1" t="e">
        <f t="shared" si="280"/>
        <v>#DIV/0!</v>
      </c>
      <c r="AP749" s="1" t="b">
        <f t="shared" si="281"/>
        <v>1</v>
      </c>
      <c r="AQ749" s="1" t="b">
        <f t="shared" si="282"/>
        <v>1</v>
      </c>
      <c r="AS749" s="316" t="s">
        <v>1525</v>
      </c>
      <c r="AT749" s="106" t="s">
        <v>2054</v>
      </c>
      <c r="AU749" s="106" t="s">
        <v>2055</v>
      </c>
      <c r="AV749" s="291" t="s">
        <v>10</v>
      </c>
      <c r="AW749" s="14" t="s">
        <v>2509</v>
      </c>
      <c r="AX749" s="422">
        <v>13709</v>
      </c>
      <c r="AY749" s="245">
        <v>10</v>
      </c>
      <c r="AZ749" s="245" t="e">
        <v>#DIV/0!</v>
      </c>
      <c r="BA749" s="179" t="s">
        <v>2016</v>
      </c>
      <c r="BB749" s="179" t="s">
        <v>2577</v>
      </c>
    </row>
    <row r="750" spans="1:54" ht="15.75">
      <c r="A750" s="453" t="s">
        <v>1526</v>
      </c>
      <c r="B750" s="434" t="s">
        <v>2054</v>
      </c>
      <c r="C750" s="434" t="s">
        <v>39</v>
      </c>
      <c r="D750" s="291" t="s">
        <v>3</v>
      </c>
      <c r="E750" s="435" t="s">
        <v>2509</v>
      </c>
      <c r="F750" s="338">
        <v>12189</v>
      </c>
      <c r="G750" s="245">
        <v>10</v>
      </c>
      <c r="H750" s="245" t="s">
        <v>1859</v>
      </c>
      <c r="I750" s="179" t="s">
        <v>2367</v>
      </c>
      <c r="J750" s="179" t="s">
        <v>2577</v>
      </c>
      <c r="K750" s="158">
        <v>750</v>
      </c>
      <c r="L750" s="1" t="b">
        <f t="shared" si="263"/>
        <v>1</v>
      </c>
      <c r="M750" s="1" t="b">
        <f t="shared" si="264"/>
        <v>1</v>
      </c>
      <c r="N750" s="1" t="b">
        <f t="shared" si="265"/>
        <v>1</v>
      </c>
      <c r="O750" s="1" t="b">
        <f t="shared" si="266"/>
        <v>1</v>
      </c>
      <c r="P750" s="1" t="b">
        <f t="shared" si="267"/>
        <v>1</v>
      </c>
      <c r="Q750" s="1" t="b">
        <f t="shared" si="268"/>
        <v>1</v>
      </c>
      <c r="R750" s="1" t="b">
        <f t="shared" si="269"/>
        <v>1</v>
      </c>
      <c r="S750" s="1" t="b">
        <f t="shared" si="270"/>
        <v>1</v>
      </c>
      <c r="T750" s="1" t="b">
        <f t="shared" si="271"/>
        <v>1</v>
      </c>
      <c r="U750" s="1" t="b">
        <f t="shared" si="272"/>
        <v>1</v>
      </c>
      <c r="W750" s="453" t="s">
        <v>1526</v>
      </c>
      <c r="X750" s="434" t="s">
        <v>2054</v>
      </c>
      <c r="Y750" s="434" t="s">
        <v>39</v>
      </c>
      <c r="Z750" s="291" t="s">
        <v>3</v>
      </c>
      <c r="AA750" s="435" t="s">
        <v>2509</v>
      </c>
      <c r="AB750" s="338">
        <v>12189</v>
      </c>
      <c r="AC750" s="245">
        <v>10</v>
      </c>
      <c r="AD750" s="245" t="s">
        <v>1859</v>
      </c>
      <c r="AE750" s="179" t="s">
        <v>2367</v>
      </c>
      <c r="AF750" s="179" t="s">
        <v>2577</v>
      </c>
      <c r="AH750" s="159" t="b">
        <f t="shared" si="273"/>
        <v>1</v>
      </c>
      <c r="AI750" s="1" t="b">
        <f t="shared" si="274"/>
        <v>1</v>
      </c>
      <c r="AJ750" s="1" t="b">
        <f t="shared" si="275"/>
        <v>1</v>
      </c>
      <c r="AK750" s="1" t="b">
        <f t="shared" si="276"/>
        <v>1</v>
      </c>
      <c r="AL750" s="1" t="b">
        <f t="shared" si="277"/>
        <v>1</v>
      </c>
      <c r="AM750" s="1" t="b">
        <f t="shared" si="278"/>
        <v>1</v>
      </c>
      <c r="AN750" s="1" t="b">
        <f t="shared" si="279"/>
        <v>1</v>
      </c>
      <c r="AO750" s="1" t="b">
        <f t="shared" si="280"/>
        <v>1</v>
      </c>
      <c r="AP750" s="1" t="b">
        <f t="shared" si="281"/>
        <v>1</v>
      </c>
      <c r="AQ750" s="1" t="b">
        <f t="shared" si="282"/>
        <v>1</v>
      </c>
      <c r="AS750" s="453" t="s">
        <v>1526</v>
      </c>
      <c r="AT750" s="434" t="s">
        <v>2054</v>
      </c>
      <c r="AU750" s="434" t="s">
        <v>39</v>
      </c>
      <c r="AV750" s="291" t="s">
        <v>3</v>
      </c>
      <c r="AW750" s="435" t="s">
        <v>2509</v>
      </c>
      <c r="AX750" s="338">
        <v>12189</v>
      </c>
      <c r="AY750" s="245">
        <v>10</v>
      </c>
      <c r="AZ750" s="245" t="s">
        <v>1859</v>
      </c>
      <c r="BA750" s="179" t="s">
        <v>2367</v>
      </c>
      <c r="BB750" s="179" t="s">
        <v>2577</v>
      </c>
    </row>
    <row r="751" spans="1:54" ht="15.75">
      <c r="A751" s="449" t="s">
        <v>2375</v>
      </c>
      <c r="B751" s="1" t="s">
        <v>2376</v>
      </c>
      <c r="C751" s="182" t="s">
        <v>2</v>
      </c>
      <c r="D751" s="1" t="s">
        <v>3</v>
      </c>
      <c r="E751" s="417" t="s">
        <v>2563</v>
      </c>
      <c r="F751" s="338">
        <v>17526</v>
      </c>
      <c r="G751" s="245">
        <v>10</v>
      </c>
      <c r="H751" s="2" t="s">
        <v>1857</v>
      </c>
      <c r="I751" s="179" t="s">
        <v>2334</v>
      </c>
      <c r="J751" s="1" t="s">
        <v>2525</v>
      </c>
      <c r="K751" s="158">
        <v>751</v>
      </c>
      <c r="L751" s="1" t="b">
        <f t="shared" si="263"/>
        <v>1</v>
      </c>
      <c r="M751" s="1" t="b">
        <f t="shared" si="264"/>
        <v>1</v>
      </c>
      <c r="N751" s="1" t="b">
        <f t="shared" si="265"/>
        <v>1</v>
      </c>
      <c r="O751" s="1" t="b">
        <f t="shared" si="266"/>
        <v>1</v>
      </c>
      <c r="P751" s="1" t="b">
        <f t="shared" si="267"/>
        <v>1</v>
      </c>
      <c r="Q751" s="1" t="b">
        <f t="shared" si="268"/>
        <v>1</v>
      </c>
      <c r="R751" s="1" t="b">
        <f t="shared" si="269"/>
        <v>1</v>
      </c>
      <c r="S751" s="1" t="b">
        <f t="shared" si="270"/>
        <v>1</v>
      </c>
      <c r="T751" s="1" t="b">
        <f t="shared" si="271"/>
        <v>1</v>
      </c>
      <c r="U751" s="1" t="b">
        <f t="shared" si="272"/>
        <v>1</v>
      </c>
      <c r="W751" s="449" t="s">
        <v>2375</v>
      </c>
      <c r="X751" s="1" t="s">
        <v>2376</v>
      </c>
      <c r="Y751" s="182" t="s">
        <v>2</v>
      </c>
      <c r="Z751" s="1" t="s">
        <v>3</v>
      </c>
      <c r="AA751" s="417" t="s">
        <v>2563</v>
      </c>
      <c r="AB751" s="338">
        <v>17526</v>
      </c>
      <c r="AC751" s="245">
        <v>10</v>
      </c>
      <c r="AD751" s="2" t="s">
        <v>1857</v>
      </c>
      <c r="AE751" s="179" t="s">
        <v>2334</v>
      </c>
      <c r="AF751" s="1" t="s">
        <v>2525</v>
      </c>
      <c r="AH751" s="159" t="b">
        <f t="shared" si="273"/>
        <v>1</v>
      </c>
      <c r="AI751" s="1" t="b">
        <f t="shared" si="274"/>
        <v>1</v>
      </c>
      <c r="AJ751" s="1" t="b">
        <f t="shared" si="275"/>
        <v>1</v>
      </c>
      <c r="AK751" s="1" t="b">
        <f t="shared" si="276"/>
        <v>1</v>
      </c>
      <c r="AL751" s="1" t="b">
        <f t="shared" si="277"/>
        <v>1</v>
      </c>
      <c r="AM751" s="1" t="b">
        <f t="shared" si="278"/>
        <v>1</v>
      </c>
      <c r="AN751" s="1" t="b">
        <f t="shared" si="279"/>
        <v>1</v>
      </c>
      <c r="AO751" s="1" t="b">
        <f t="shared" si="280"/>
        <v>1</v>
      </c>
      <c r="AP751" s="1" t="b">
        <f t="shared" si="281"/>
        <v>1</v>
      </c>
      <c r="AQ751" s="1" t="b">
        <f t="shared" si="282"/>
        <v>1</v>
      </c>
      <c r="AS751" s="449" t="s">
        <v>2375</v>
      </c>
      <c r="AT751" s="1" t="s">
        <v>2376</v>
      </c>
      <c r="AU751" s="182" t="s">
        <v>2</v>
      </c>
      <c r="AV751" s="1" t="s">
        <v>3</v>
      </c>
      <c r="AW751" s="417" t="s">
        <v>2563</v>
      </c>
      <c r="AX751" s="338">
        <v>17526</v>
      </c>
      <c r="AY751" s="245">
        <v>10</v>
      </c>
      <c r="AZ751" s="2" t="s">
        <v>1857</v>
      </c>
      <c r="BA751" s="179" t="s">
        <v>2334</v>
      </c>
      <c r="BB751" s="1" t="s">
        <v>2525</v>
      </c>
    </row>
    <row r="752" spans="1:54" ht="15.75">
      <c r="A752" s="309" t="s">
        <v>969</v>
      </c>
      <c r="B752" s="1" t="s">
        <v>813</v>
      </c>
      <c r="C752" s="433" t="s">
        <v>24</v>
      </c>
      <c r="D752" s="1" t="s">
        <v>3</v>
      </c>
      <c r="E752" s="406" t="s">
        <v>2497</v>
      </c>
      <c r="F752" s="338">
        <v>17237</v>
      </c>
      <c r="G752" s="245">
        <v>10</v>
      </c>
      <c r="H752" s="245" t="s">
        <v>1859</v>
      </c>
      <c r="I752" s="179" t="s">
        <v>2473</v>
      </c>
      <c r="J752" s="179" t="s">
        <v>2525</v>
      </c>
      <c r="K752" s="158">
        <v>752</v>
      </c>
      <c r="L752" s="1" t="b">
        <f t="shared" si="263"/>
        <v>1</v>
      </c>
      <c r="M752" s="1" t="b">
        <f t="shared" si="264"/>
        <v>1</v>
      </c>
      <c r="N752" s="1" t="b">
        <f t="shared" si="265"/>
        <v>1</v>
      </c>
      <c r="O752" s="1" t="b">
        <f t="shared" si="266"/>
        <v>1</v>
      </c>
      <c r="P752" s="1" t="b">
        <f t="shared" si="267"/>
        <v>1</v>
      </c>
      <c r="Q752" s="1" t="b">
        <f t="shared" si="268"/>
        <v>1</v>
      </c>
      <c r="R752" s="1" t="b">
        <f t="shared" si="269"/>
        <v>1</v>
      </c>
      <c r="S752" s="1" t="b">
        <f t="shared" si="270"/>
        <v>1</v>
      </c>
      <c r="T752" s="1" t="b">
        <f t="shared" si="271"/>
        <v>1</v>
      </c>
      <c r="U752" s="1" t="b">
        <f t="shared" si="272"/>
        <v>1</v>
      </c>
      <c r="W752" s="309" t="s">
        <v>969</v>
      </c>
      <c r="X752" s="1" t="s">
        <v>813</v>
      </c>
      <c r="Y752" s="433" t="s">
        <v>24</v>
      </c>
      <c r="Z752" s="1" t="s">
        <v>3</v>
      </c>
      <c r="AA752" s="406" t="s">
        <v>2497</v>
      </c>
      <c r="AB752" s="338">
        <v>17237</v>
      </c>
      <c r="AC752" s="245">
        <v>10</v>
      </c>
      <c r="AD752" s="245" t="s">
        <v>1859</v>
      </c>
      <c r="AE752" s="179" t="s">
        <v>2473</v>
      </c>
      <c r="AF752" s="179" t="s">
        <v>2525</v>
      </c>
      <c r="AH752" s="159" t="b">
        <f t="shared" si="273"/>
        <v>1</v>
      </c>
      <c r="AI752" s="1" t="b">
        <f t="shared" si="274"/>
        <v>1</v>
      </c>
      <c r="AJ752" s="1" t="b">
        <f t="shared" si="275"/>
        <v>1</v>
      </c>
      <c r="AK752" s="1" t="b">
        <f t="shared" si="276"/>
        <v>1</v>
      </c>
      <c r="AL752" s="1" t="b">
        <f t="shared" si="277"/>
        <v>1</v>
      </c>
      <c r="AM752" s="1" t="b">
        <f t="shared" si="278"/>
        <v>1</v>
      </c>
      <c r="AN752" s="1" t="b">
        <f t="shared" si="279"/>
        <v>1</v>
      </c>
      <c r="AO752" s="1" t="b">
        <f t="shared" si="280"/>
        <v>1</v>
      </c>
      <c r="AP752" s="1" t="b">
        <f t="shared" si="281"/>
        <v>1</v>
      </c>
      <c r="AQ752" s="1" t="b">
        <f t="shared" si="282"/>
        <v>1</v>
      </c>
      <c r="AS752" s="309" t="s">
        <v>969</v>
      </c>
      <c r="AT752" s="1" t="s">
        <v>813</v>
      </c>
      <c r="AU752" s="433" t="s">
        <v>24</v>
      </c>
      <c r="AV752" s="1" t="s">
        <v>3</v>
      </c>
      <c r="AW752" s="406" t="s">
        <v>2497</v>
      </c>
      <c r="AX752" s="338">
        <v>17237</v>
      </c>
      <c r="AY752" s="245">
        <v>10</v>
      </c>
      <c r="AZ752" s="245" t="s">
        <v>1859</v>
      </c>
      <c r="BA752" s="179" t="s">
        <v>2473</v>
      </c>
      <c r="BB752" s="179" t="s">
        <v>2525</v>
      </c>
    </row>
    <row r="753" spans="1:54" ht="15.75">
      <c r="A753" s="449" t="s">
        <v>970</v>
      </c>
      <c r="B753" s="108" t="s">
        <v>813</v>
      </c>
      <c r="C753" s="105" t="s">
        <v>971</v>
      </c>
      <c r="D753" s="1" t="s">
        <v>10</v>
      </c>
      <c r="E753" s="344" t="s">
        <v>2572</v>
      </c>
      <c r="F753" s="422">
        <v>16264</v>
      </c>
      <c r="G753" s="245">
        <v>10</v>
      </c>
      <c r="H753" s="245" t="e">
        <v>#DIV/0!</v>
      </c>
      <c r="I753" s="179"/>
      <c r="J753" s="179" t="s">
        <v>2525</v>
      </c>
      <c r="K753" s="158">
        <v>753</v>
      </c>
      <c r="L753" s="1" t="b">
        <f t="shared" si="263"/>
        <v>1</v>
      </c>
      <c r="M753" s="1" t="b">
        <f t="shared" si="264"/>
        <v>1</v>
      </c>
      <c r="N753" s="1" t="b">
        <f t="shared" si="265"/>
        <v>1</v>
      </c>
      <c r="O753" s="1" t="b">
        <f t="shared" si="266"/>
        <v>1</v>
      </c>
      <c r="P753" s="1" t="b">
        <f t="shared" si="267"/>
        <v>1</v>
      </c>
      <c r="Q753" s="1" t="b">
        <f t="shared" si="268"/>
        <v>1</v>
      </c>
      <c r="R753" s="1" t="b">
        <f t="shared" si="269"/>
        <v>1</v>
      </c>
      <c r="S753" s="1" t="e">
        <f t="shared" si="270"/>
        <v>#DIV/0!</v>
      </c>
      <c r="T753" s="1" t="b">
        <f t="shared" si="271"/>
        <v>1</v>
      </c>
      <c r="U753" s="1" t="b">
        <f t="shared" si="272"/>
        <v>1</v>
      </c>
      <c r="W753" s="449" t="s">
        <v>970</v>
      </c>
      <c r="X753" s="108" t="s">
        <v>813</v>
      </c>
      <c r="Y753" s="105" t="s">
        <v>971</v>
      </c>
      <c r="Z753" s="1" t="s">
        <v>10</v>
      </c>
      <c r="AA753" s="344" t="s">
        <v>2572</v>
      </c>
      <c r="AB753" s="422">
        <v>16264</v>
      </c>
      <c r="AC753" s="245">
        <v>10</v>
      </c>
      <c r="AD753" s="245" t="e">
        <v>#DIV/0!</v>
      </c>
      <c r="AE753" s="179"/>
      <c r="AF753" s="179" t="s">
        <v>2525</v>
      </c>
      <c r="AH753" s="159" t="b">
        <f t="shared" si="273"/>
        <v>1</v>
      </c>
      <c r="AI753" s="1" t="b">
        <f t="shared" si="274"/>
        <v>1</v>
      </c>
      <c r="AJ753" s="1" t="b">
        <f t="shared" si="275"/>
        <v>1</v>
      </c>
      <c r="AK753" s="1" t="b">
        <f t="shared" si="276"/>
        <v>1</v>
      </c>
      <c r="AL753" s="1" t="b">
        <f t="shared" si="277"/>
        <v>1</v>
      </c>
      <c r="AM753" s="1" t="b">
        <f t="shared" si="278"/>
        <v>1</v>
      </c>
      <c r="AN753" s="1" t="b">
        <f t="shared" si="279"/>
        <v>1</v>
      </c>
      <c r="AO753" s="1" t="e">
        <f t="shared" si="280"/>
        <v>#DIV/0!</v>
      </c>
      <c r="AP753" s="1" t="b">
        <f t="shared" si="281"/>
        <v>1</v>
      </c>
      <c r="AQ753" s="1" t="b">
        <f t="shared" si="282"/>
        <v>1</v>
      </c>
      <c r="AS753" s="449" t="s">
        <v>970</v>
      </c>
      <c r="AT753" s="108" t="s">
        <v>813</v>
      </c>
      <c r="AU753" s="105" t="s">
        <v>971</v>
      </c>
      <c r="AV753" s="1" t="s">
        <v>10</v>
      </c>
      <c r="AW753" s="344" t="s">
        <v>2572</v>
      </c>
      <c r="AX753" s="422">
        <v>16264</v>
      </c>
      <c r="AY753" s="245">
        <v>10</v>
      </c>
      <c r="AZ753" s="245" t="e">
        <v>#DIV/0!</v>
      </c>
      <c r="BA753" s="179"/>
      <c r="BB753" s="179" t="s">
        <v>2525</v>
      </c>
    </row>
    <row r="754" spans="1:54" ht="15">
      <c r="A754" s="159" t="s">
        <v>1527</v>
      </c>
      <c r="B754" s="1" t="s">
        <v>923</v>
      </c>
      <c r="C754" s="1" t="s">
        <v>2056</v>
      </c>
      <c r="D754" s="409" t="s">
        <v>3</v>
      </c>
      <c r="E754" s="179" t="s">
        <v>2509</v>
      </c>
      <c r="F754" s="422">
        <v>21046</v>
      </c>
      <c r="G754" s="245">
        <v>10</v>
      </c>
      <c r="H754" s="245" t="e">
        <v>#DIV/0!</v>
      </c>
      <c r="I754" s="179" t="s">
        <v>2202</v>
      </c>
      <c r="J754" s="179" t="s">
        <v>2476</v>
      </c>
      <c r="K754" s="158">
        <v>754</v>
      </c>
      <c r="L754" s="1" t="b">
        <f t="shared" si="263"/>
        <v>1</v>
      </c>
      <c r="M754" s="1" t="b">
        <f t="shared" si="264"/>
        <v>1</v>
      </c>
      <c r="N754" s="1" t="b">
        <f t="shared" si="265"/>
        <v>1</v>
      </c>
      <c r="O754" s="1" t="b">
        <f t="shared" si="266"/>
        <v>1</v>
      </c>
      <c r="P754" s="1" t="b">
        <f t="shared" si="267"/>
        <v>1</v>
      </c>
      <c r="Q754" s="1" t="b">
        <f t="shared" si="268"/>
        <v>1</v>
      </c>
      <c r="R754" s="1" t="b">
        <f t="shared" si="269"/>
        <v>1</v>
      </c>
      <c r="S754" s="1" t="e">
        <f t="shared" si="270"/>
        <v>#DIV/0!</v>
      </c>
      <c r="T754" s="1" t="b">
        <f t="shared" si="271"/>
        <v>1</v>
      </c>
      <c r="U754" s="1" t="b">
        <f t="shared" si="272"/>
        <v>1</v>
      </c>
      <c r="W754" s="159" t="s">
        <v>1527</v>
      </c>
      <c r="X754" s="1" t="s">
        <v>923</v>
      </c>
      <c r="Y754" s="1" t="s">
        <v>2056</v>
      </c>
      <c r="Z754" s="409" t="s">
        <v>3</v>
      </c>
      <c r="AA754" s="179" t="s">
        <v>2509</v>
      </c>
      <c r="AB754" s="422">
        <v>21046</v>
      </c>
      <c r="AC754" s="245">
        <v>10</v>
      </c>
      <c r="AD754" s="245" t="e">
        <v>#DIV/0!</v>
      </c>
      <c r="AE754" s="179" t="s">
        <v>2202</v>
      </c>
      <c r="AF754" s="179" t="s">
        <v>2476</v>
      </c>
      <c r="AH754" s="159" t="b">
        <f t="shared" si="273"/>
        <v>1</v>
      </c>
      <c r="AI754" s="1" t="b">
        <f t="shared" si="274"/>
        <v>1</v>
      </c>
      <c r="AJ754" s="1" t="b">
        <f t="shared" si="275"/>
        <v>1</v>
      </c>
      <c r="AK754" s="1" t="b">
        <f t="shared" si="276"/>
        <v>1</v>
      </c>
      <c r="AL754" s="1" t="b">
        <f t="shared" si="277"/>
        <v>1</v>
      </c>
      <c r="AM754" s="1" t="b">
        <f t="shared" si="278"/>
        <v>1</v>
      </c>
      <c r="AN754" s="1" t="b">
        <f t="shared" si="279"/>
        <v>1</v>
      </c>
      <c r="AO754" s="1" t="e">
        <f t="shared" si="280"/>
        <v>#DIV/0!</v>
      </c>
      <c r="AP754" s="1" t="b">
        <f t="shared" si="281"/>
        <v>1</v>
      </c>
      <c r="AQ754" s="1" t="b">
        <f t="shared" si="282"/>
        <v>1</v>
      </c>
      <c r="AS754" s="159" t="s">
        <v>1527</v>
      </c>
      <c r="AT754" s="1" t="s">
        <v>923</v>
      </c>
      <c r="AU754" s="1" t="s">
        <v>2056</v>
      </c>
      <c r="AV754" s="409" t="s">
        <v>3</v>
      </c>
      <c r="AW754" s="179" t="s">
        <v>2509</v>
      </c>
      <c r="AX754" s="422">
        <v>21046</v>
      </c>
      <c r="AY754" s="245">
        <v>10</v>
      </c>
      <c r="AZ754" s="245" t="e">
        <v>#DIV/0!</v>
      </c>
      <c r="BA754" s="179" t="s">
        <v>2202</v>
      </c>
      <c r="BB754" s="179" t="s">
        <v>2476</v>
      </c>
    </row>
    <row r="755" spans="1:54" ht="15">
      <c r="A755" s="373" t="s">
        <v>1528</v>
      </c>
      <c r="B755" s="179" t="s">
        <v>2057</v>
      </c>
      <c r="C755" s="179" t="s">
        <v>189</v>
      </c>
      <c r="D755" s="408" t="s">
        <v>3</v>
      </c>
      <c r="E755" s="14" t="s">
        <v>2509</v>
      </c>
      <c r="F755" s="422">
        <v>21107</v>
      </c>
      <c r="G755" s="245">
        <v>10</v>
      </c>
      <c r="H755" s="245" t="e">
        <v>#DIV/0!</v>
      </c>
      <c r="I755" s="179" t="s">
        <v>2016</v>
      </c>
      <c r="J755" s="179" t="s">
        <v>2476</v>
      </c>
      <c r="K755" s="158">
        <v>755</v>
      </c>
      <c r="L755" s="1" t="b">
        <f t="shared" si="263"/>
        <v>1</v>
      </c>
      <c r="M755" s="1" t="b">
        <f t="shared" si="264"/>
        <v>1</v>
      </c>
      <c r="N755" s="1" t="b">
        <f t="shared" si="265"/>
        <v>1</v>
      </c>
      <c r="O755" s="1" t="b">
        <f t="shared" si="266"/>
        <v>1</v>
      </c>
      <c r="P755" s="1" t="b">
        <f t="shared" si="267"/>
        <v>1</v>
      </c>
      <c r="Q755" s="1" t="b">
        <f t="shared" si="268"/>
        <v>1</v>
      </c>
      <c r="R755" s="1" t="b">
        <f t="shared" si="269"/>
        <v>1</v>
      </c>
      <c r="S755" s="1" t="e">
        <f t="shared" si="270"/>
        <v>#DIV/0!</v>
      </c>
      <c r="T755" s="1" t="b">
        <f t="shared" si="271"/>
        <v>1</v>
      </c>
      <c r="U755" s="1" t="b">
        <f t="shared" si="272"/>
        <v>1</v>
      </c>
      <c r="W755" s="373" t="s">
        <v>1528</v>
      </c>
      <c r="X755" s="179" t="s">
        <v>2057</v>
      </c>
      <c r="Y755" s="179" t="s">
        <v>189</v>
      </c>
      <c r="Z755" s="408" t="s">
        <v>3</v>
      </c>
      <c r="AA755" s="14" t="s">
        <v>2509</v>
      </c>
      <c r="AB755" s="422">
        <v>21107</v>
      </c>
      <c r="AC755" s="245">
        <v>10</v>
      </c>
      <c r="AD755" s="245" t="e">
        <v>#DIV/0!</v>
      </c>
      <c r="AE755" s="179" t="s">
        <v>2016</v>
      </c>
      <c r="AF755" s="179" t="s">
        <v>2476</v>
      </c>
      <c r="AH755" s="159" t="b">
        <f t="shared" si="273"/>
        <v>1</v>
      </c>
      <c r="AI755" s="1" t="b">
        <f t="shared" si="274"/>
        <v>1</v>
      </c>
      <c r="AJ755" s="1" t="b">
        <f t="shared" si="275"/>
        <v>1</v>
      </c>
      <c r="AK755" s="1" t="b">
        <f t="shared" si="276"/>
        <v>1</v>
      </c>
      <c r="AL755" s="1" t="b">
        <f t="shared" si="277"/>
        <v>1</v>
      </c>
      <c r="AM755" s="1" t="b">
        <f t="shared" si="278"/>
        <v>1</v>
      </c>
      <c r="AN755" s="1" t="b">
        <f t="shared" si="279"/>
        <v>1</v>
      </c>
      <c r="AO755" s="1" t="e">
        <f t="shared" si="280"/>
        <v>#DIV/0!</v>
      </c>
      <c r="AP755" s="1" t="b">
        <f t="shared" si="281"/>
        <v>1</v>
      </c>
      <c r="AQ755" s="1" t="b">
        <f t="shared" si="282"/>
        <v>1</v>
      </c>
      <c r="AS755" s="373" t="s">
        <v>1528</v>
      </c>
      <c r="AT755" s="179" t="s">
        <v>2057</v>
      </c>
      <c r="AU755" s="179" t="s">
        <v>189</v>
      </c>
      <c r="AV755" s="408" t="s">
        <v>3</v>
      </c>
      <c r="AW755" s="14" t="s">
        <v>2509</v>
      </c>
      <c r="AX755" s="422">
        <v>21107</v>
      </c>
      <c r="AY755" s="245">
        <v>10</v>
      </c>
      <c r="AZ755" s="245" t="e">
        <v>#DIV/0!</v>
      </c>
      <c r="BA755" s="179" t="s">
        <v>2016</v>
      </c>
      <c r="BB755" s="179" t="s">
        <v>2476</v>
      </c>
    </row>
    <row r="756" spans="1:54" ht="15.75">
      <c r="A756" s="316" t="s">
        <v>2377</v>
      </c>
      <c r="B756" s="106" t="s">
        <v>509</v>
      </c>
      <c r="C756" s="106" t="s">
        <v>217</v>
      </c>
      <c r="D756" s="408" t="s">
        <v>3</v>
      </c>
      <c r="E756" s="344" t="s">
        <v>2563</v>
      </c>
      <c r="F756" s="422">
        <v>16514</v>
      </c>
      <c r="G756" s="245">
        <v>10</v>
      </c>
      <c r="H756" s="245" t="s">
        <v>1858</v>
      </c>
      <c r="I756" s="179" t="s">
        <v>2331</v>
      </c>
      <c r="J756" s="179" t="s">
        <v>2525</v>
      </c>
      <c r="K756" s="158">
        <v>756</v>
      </c>
      <c r="L756" s="1" t="b">
        <f t="shared" si="263"/>
        <v>1</v>
      </c>
      <c r="M756" s="1" t="b">
        <f t="shared" si="264"/>
        <v>1</v>
      </c>
      <c r="N756" s="1" t="b">
        <f t="shared" si="265"/>
        <v>1</v>
      </c>
      <c r="O756" s="1" t="b">
        <f t="shared" si="266"/>
        <v>1</v>
      </c>
      <c r="P756" s="1" t="b">
        <f t="shared" si="267"/>
        <v>1</v>
      </c>
      <c r="Q756" s="1" t="b">
        <f t="shared" si="268"/>
        <v>1</v>
      </c>
      <c r="R756" s="1" t="b">
        <f t="shared" si="269"/>
        <v>1</v>
      </c>
      <c r="S756" s="1" t="b">
        <f t="shared" si="270"/>
        <v>1</v>
      </c>
      <c r="T756" s="1" t="b">
        <f t="shared" si="271"/>
        <v>1</v>
      </c>
      <c r="U756" s="1" t="b">
        <f t="shared" si="272"/>
        <v>1</v>
      </c>
      <c r="W756" s="316" t="s">
        <v>2377</v>
      </c>
      <c r="X756" s="106" t="s">
        <v>509</v>
      </c>
      <c r="Y756" s="106" t="s">
        <v>217</v>
      </c>
      <c r="Z756" s="408" t="s">
        <v>3</v>
      </c>
      <c r="AA756" s="344" t="s">
        <v>2563</v>
      </c>
      <c r="AB756" s="422">
        <v>16514</v>
      </c>
      <c r="AC756" s="245">
        <v>10</v>
      </c>
      <c r="AD756" s="245" t="s">
        <v>1858</v>
      </c>
      <c r="AE756" s="179" t="s">
        <v>2331</v>
      </c>
      <c r="AF756" s="179" t="s">
        <v>2525</v>
      </c>
      <c r="AH756" s="159" t="b">
        <f t="shared" si="273"/>
        <v>1</v>
      </c>
      <c r="AI756" s="1" t="b">
        <f t="shared" si="274"/>
        <v>1</v>
      </c>
      <c r="AJ756" s="1" t="b">
        <f t="shared" si="275"/>
        <v>1</v>
      </c>
      <c r="AK756" s="1" t="b">
        <f t="shared" si="276"/>
        <v>1</v>
      </c>
      <c r="AL756" s="1" t="b">
        <f t="shared" si="277"/>
        <v>1</v>
      </c>
      <c r="AM756" s="1" t="b">
        <f t="shared" si="278"/>
        <v>1</v>
      </c>
      <c r="AN756" s="1" t="b">
        <f t="shared" si="279"/>
        <v>1</v>
      </c>
      <c r="AO756" s="1" t="b">
        <f t="shared" si="280"/>
        <v>1</v>
      </c>
      <c r="AP756" s="1" t="b">
        <f t="shared" si="281"/>
        <v>1</v>
      </c>
      <c r="AQ756" s="1" t="b">
        <f t="shared" si="282"/>
        <v>1</v>
      </c>
      <c r="AS756" s="316" t="s">
        <v>2377</v>
      </c>
      <c r="AT756" s="106" t="s">
        <v>509</v>
      </c>
      <c r="AU756" s="106" t="s">
        <v>217</v>
      </c>
      <c r="AV756" s="408" t="s">
        <v>3</v>
      </c>
      <c r="AW756" s="344" t="s">
        <v>2563</v>
      </c>
      <c r="AX756" s="422">
        <v>16514</v>
      </c>
      <c r="AY756" s="245">
        <v>10</v>
      </c>
      <c r="AZ756" s="245" t="s">
        <v>1858</v>
      </c>
      <c r="BA756" s="179" t="s">
        <v>2331</v>
      </c>
      <c r="BB756" s="179" t="s">
        <v>2525</v>
      </c>
    </row>
    <row r="757" spans="1:54" ht="15.75">
      <c r="A757" s="316" t="s">
        <v>976</v>
      </c>
      <c r="B757" s="108" t="s">
        <v>974</v>
      </c>
      <c r="C757" s="105" t="s">
        <v>977</v>
      </c>
      <c r="D757" s="1" t="s">
        <v>10</v>
      </c>
      <c r="E757" s="344" t="s">
        <v>2490</v>
      </c>
      <c r="F757" s="422">
        <v>16287</v>
      </c>
      <c r="G757" s="245">
        <v>10</v>
      </c>
      <c r="H757" s="245" t="s">
        <v>1859</v>
      </c>
      <c r="I757" s="179" t="s">
        <v>2467</v>
      </c>
      <c r="J757" s="179" t="s">
        <v>2525</v>
      </c>
      <c r="K757" s="158">
        <v>757</v>
      </c>
      <c r="L757" s="1" t="b">
        <f t="shared" si="263"/>
        <v>1</v>
      </c>
      <c r="M757" s="1" t="b">
        <f t="shared" si="264"/>
        <v>1</v>
      </c>
      <c r="N757" s="1" t="b">
        <f t="shared" si="265"/>
        <v>1</v>
      </c>
      <c r="O757" s="1" t="b">
        <f t="shared" si="266"/>
        <v>1</v>
      </c>
      <c r="P757" s="1" t="b">
        <f t="shared" si="267"/>
        <v>1</v>
      </c>
      <c r="Q757" s="1" t="b">
        <f t="shared" si="268"/>
        <v>1</v>
      </c>
      <c r="R757" s="1" t="b">
        <f t="shared" si="269"/>
        <v>1</v>
      </c>
      <c r="S757" s="1" t="b">
        <f t="shared" si="270"/>
        <v>1</v>
      </c>
      <c r="T757" s="1" t="b">
        <f t="shared" si="271"/>
        <v>1</v>
      </c>
      <c r="U757" s="1" t="b">
        <f t="shared" si="272"/>
        <v>1</v>
      </c>
      <c r="W757" s="316" t="s">
        <v>976</v>
      </c>
      <c r="X757" s="108" t="s">
        <v>974</v>
      </c>
      <c r="Y757" s="105" t="s">
        <v>977</v>
      </c>
      <c r="Z757" s="1" t="s">
        <v>10</v>
      </c>
      <c r="AA757" s="344" t="s">
        <v>2490</v>
      </c>
      <c r="AB757" s="422">
        <v>16287</v>
      </c>
      <c r="AC757" s="245">
        <v>10</v>
      </c>
      <c r="AD757" s="245" t="s">
        <v>1859</v>
      </c>
      <c r="AE757" s="179" t="s">
        <v>2467</v>
      </c>
      <c r="AF757" s="179" t="s">
        <v>2525</v>
      </c>
      <c r="AH757" s="159" t="b">
        <f t="shared" si="273"/>
        <v>1</v>
      </c>
      <c r="AI757" s="1" t="b">
        <f t="shared" si="274"/>
        <v>1</v>
      </c>
      <c r="AJ757" s="1" t="b">
        <f t="shared" si="275"/>
        <v>1</v>
      </c>
      <c r="AK757" s="1" t="b">
        <f t="shared" si="276"/>
        <v>1</v>
      </c>
      <c r="AL757" s="1" t="b">
        <f t="shared" si="277"/>
        <v>1</v>
      </c>
      <c r="AM757" s="1" t="b">
        <f t="shared" si="278"/>
        <v>1</v>
      </c>
      <c r="AN757" s="1" t="b">
        <f t="shared" si="279"/>
        <v>1</v>
      </c>
      <c r="AO757" s="1" t="b">
        <f t="shared" si="280"/>
        <v>1</v>
      </c>
      <c r="AP757" s="1" t="b">
        <f t="shared" si="281"/>
        <v>1</v>
      </c>
      <c r="AQ757" s="1" t="b">
        <f t="shared" si="282"/>
        <v>1</v>
      </c>
      <c r="AS757" s="316" t="s">
        <v>976</v>
      </c>
      <c r="AT757" s="108" t="s">
        <v>974</v>
      </c>
      <c r="AU757" s="105" t="s">
        <v>977</v>
      </c>
      <c r="AV757" s="1" t="s">
        <v>10</v>
      </c>
      <c r="AW757" s="344" t="s">
        <v>2490</v>
      </c>
      <c r="AX757" s="422">
        <v>16287</v>
      </c>
      <c r="AY757" s="245">
        <v>10</v>
      </c>
      <c r="AZ757" s="245" t="s">
        <v>1859</v>
      </c>
      <c r="BA757" s="179" t="s">
        <v>2467</v>
      </c>
      <c r="BB757" s="179" t="s">
        <v>2525</v>
      </c>
    </row>
    <row r="758" spans="1:54" ht="15.75">
      <c r="A758" s="316" t="s">
        <v>2378</v>
      </c>
      <c r="B758" s="108" t="s">
        <v>2376</v>
      </c>
      <c r="C758" s="105" t="s">
        <v>2379</v>
      </c>
      <c r="D758" s="1" t="s">
        <v>10</v>
      </c>
      <c r="E758" s="344" t="s">
        <v>2563</v>
      </c>
      <c r="F758" s="422">
        <v>19081</v>
      </c>
      <c r="G758" s="245">
        <v>10</v>
      </c>
      <c r="H758" s="245" t="s">
        <v>1857</v>
      </c>
      <c r="I758" s="179" t="s">
        <v>2380</v>
      </c>
      <c r="J758" s="179" t="s">
        <v>2476</v>
      </c>
      <c r="K758" s="158">
        <v>758</v>
      </c>
      <c r="L758" s="1" t="b">
        <f t="shared" si="263"/>
        <v>1</v>
      </c>
      <c r="M758" s="1" t="b">
        <f t="shared" si="264"/>
        <v>1</v>
      </c>
      <c r="N758" s="1" t="b">
        <f t="shared" si="265"/>
        <v>1</v>
      </c>
      <c r="O758" s="1" t="b">
        <f t="shared" si="266"/>
        <v>1</v>
      </c>
      <c r="P758" s="1" t="b">
        <f t="shared" si="267"/>
        <v>1</v>
      </c>
      <c r="Q758" s="1" t="b">
        <f t="shared" si="268"/>
        <v>1</v>
      </c>
      <c r="R758" s="1" t="b">
        <f t="shared" si="269"/>
        <v>1</v>
      </c>
      <c r="S758" s="1" t="b">
        <f t="shared" si="270"/>
        <v>1</v>
      </c>
      <c r="T758" s="1" t="b">
        <f t="shared" si="271"/>
        <v>1</v>
      </c>
      <c r="U758" s="1" t="b">
        <f t="shared" si="272"/>
        <v>1</v>
      </c>
      <c r="W758" s="316" t="s">
        <v>2378</v>
      </c>
      <c r="X758" s="108" t="s">
        <v>2376</v>
      </c>
      <c r="Y758" s="105" t="s">
        <v>2379</v>
      </c>
      <c r="Z758" s="1" t="s">
        <v>10</v>
      </c>
      <c r="AA758" s="344" t="s">
        <v>2563</v>
      </c>
      <c r="AB758" s="422">
        <v>19081</v>
      </c>
      <c r="AC758" s="245">
        <v>10</v>
      </c>
      <c r="AD758" s="245" t="s">
        <v>1857</v>
      </c>
      <c r="AE758" s="179" t="s">
        <v>2380</v>
      </c>
      <c r="AF758" s="179" t="s">
        <v>2476</v>
      </c>
      <c r="AH758" s="159" t="b">
        <f t="shared" si="273"/>
        <v>1</v>
      </c>
      <c r="AI758" s="1" t="b">
        <f t="shared" si="274"/>
        <v>1</v>
      </c>
      <c r="AJ758" s="1" t="b">
        <f t="shared" si="275"/>
        <v>1</v>
      </c>
      <c r="AK758" s="1" t="b">
        <f t="shared" si="276"/>
        <v>1</v>
      </c>
      <c r="AL758" s="1" t="b">
        <f t="shared" si="277"/>
        <v>1</v>
      </c>
      <c r="AM758" s="1" t="b">
        <f t="shared" si="278"/>
        <v>1</v>
      </c>
      <c r="AN758" s="1" t="b">
        <f t="shared" si="279"/>
        <v>1</v>
      </c>
      <c r="AO758" s="1" t="b">
        <f t="shared" si="280"/>
        <v>1</v>
      </c>
      <c r="AP758" s="1" t="b">
        <f t="shared" si="281"/>
        <v>1</v>
      </c>
      <c r="AQ758" s="1" t="b">
        <f t="shared" si="282"/>
        <v>1</v>
      </c>
      <c r="AS758" s="316" t="s">
        <v>2378</v>
      </c>
      <c r="AT758" s="108" t="s">
        <v>2376</v>
      </c>
      <c r="AU758" s="105" t="s">
        <v>2379</v>
      </c>
      <c r="AV758" s="1" t="s">
        <v>10</v>
      </c>
      <c r="AW758" s="344" t="s">
        <v>2563</v>
      </c>
      <c r="AX758" s="422">
        <v>19081</v>
      </c>
      <c r="AY758" s="245">
        <v>10</v>
      </c>
      <c r="AZ758" s="245" t="s">
        <v>1857</v>
      </c>
      <c r="BA758" s="179" t="s">
        <v>2380</v>
      </c>
      <c r="BB758" s="179" t="s">
        <v>2476</v>
      </c>
    </row>
    <row r="759" spans="1:54" ht="15.75">
      <c r="A759" s="316" t="s">
        <v>2381</v>
      </c>
      <c r="B759" s="179" t="s">
        <v>509</v>
      </c>
      <c r="C759" s="106" t="s">
        <v>2382</v>
      </c>
      <c r="D759" s="1" t="s">
        <v>10</v>
      </c>
      <c r="E759" s="344" t="s">
        <v>2563</v>
      </c>
      <c r="F759" s="422">
        <v>20168</v>
      </c>
      <c r="G759" s="245">
        <v>10</v>
      </c>
      <c r="H759" s="245" t="s">
        <v>1859</v>
      </c>
      <c r="I759" s="179" t="s">
        <v>2331</v>
      </c>
      <c r="J759" s="179" t="s">
        <v>2476</v>
      </c>
      <c r="K759" s="158">
        <v>759</v>
      </c>
      <c r="L759" s="1" t="b">
        <f t="shared" si="263"/>
        <v>1</v>
      </c>
      <c r="M759" s="1" t="b">
        <f t="shared" si="264"/>
        <v>1</v>
      </c>
      <c r="N759" s="1" t="b">
        <f t="shared" si="265"/>
        <v>1</v>
      </c>
      <c r="O759" s="1" t="b">
        <f t="shared" si="266"/>
        <v>1</v>
      </c>
      <c r="P759" s="1" t="b">
        <f t="shared" si="267"/>
        <v>1</v>
      </c>
      <c r="Q759" s="1" t="b">
        <f t="shared" si="268"/>
        <v>1</v>
      </c>
      <c r="R759" s="1" t="b">
        <f t="shared" si="269"/>
        <v>1</v>
      </c>
      <c r="S759" s="1" t="b">
        <f t="shared" si="270"/>
        <v>1</v>
      </c>
      <c r="T759" s="1" t="b">
        <f t="shared" si="271"/>
        <v>1</v>
      </c>
      <c r="U759" s="1" t="b">
        <f t="shared" si="272"/>
        <v>1</v>
      </c>
      <c r="W759" s="316" t="s">
        <v>2381</v>
      </c>
      <c r="X759" s="179" t="s">
        <v>509</v>
      </c>
      <c r="Y759" s="106" t="s">
        <v>2382</v>
      </c>
      <c r="Z759" s="1" t="s">
        <v>10</v>
      </c>
      <c r="AA759" s="344" t="s">
        <v>2563</v>
      </c>
      <c r="AB759" s="422">
        <v>20168</v>
      </c>
      <c r="AC759" s="245">
        <v>10</v>
      </c>
      <c r="AD759" s="245" t="s">
        <v>1859</v>
      </c>
      <c r="AE759" s="179" t="s">
        <v>2331</v>
      </c>
      <c r="AF759" s="179" t="s">
        <v>2476</v>
      </c>
      <c r="AH759" s="159" t="b">
        <f t="shared" si="273"/>
        <v>1</v>
      </c>
      <c r="AI759" s="1" t="b">
        <f t="shared" si="274"/>
        <v>1</v>
      </c>
      <c r="AJ759" s="1" t="b">
        <f t="shared" si="275"/>
        <v>1</v>
      </c>
      <c r="AK759" s="1" t="b">
        <f t="shared" si="276"/>
        <v>1</v>
      </c>
      <c r="AL759" s="1" t="b">
        <f t="shared" si="277"/>
        <v>1</v>
      </c>
      <c r="AM759" s="1" t="b">
        <f t="shared" si="278"/>
        <v>1</v>
      </c>
      <c r="AN759" s="1" t="b">
        <f t="shared" si="279"/>
        <v>1</v>
      </c>
      <c r="AO759" s="1" t="b">
        <f t="shared" si="280"/>
        <v>1</v>
      </c>
      <c r="AP759" s="1" t="b">
        <f t="shared" si="281"/>
        <v>1</v>
      </c>
      <c r="AQ759" s="1" t="b">
        <f t="shared" si="282"/>
        <v>1</v>
      </c>
      <c r="AS759" s="316" t="s">
        <v>2381</v>
      </c>
      <c r="AT759" s="179" t="s">
        <v>509</v>
      </c>
      <c r="AU759" s="106" t="s">
        <v>2382</v>
      </c>
      <c r="AV759" s="1" t="s">
        <v>10</v>
      </c>
      <c r="AW759" s="344" t="s">
        <v>2563</v>
      </c>
      <c r="AX759" s="422">
        <v>20168</v>
      </c>
      <c r="AY759" s="245">
        <v>10</v>
      </c>
      <c r="AZ759" s="245" t="s">
        <v>1859</v>
      </c>
      <c r="BA759" s="179" t="s">
        <v>2331</v>
      </c>
      <c r="BB759" s="179" t="s">
        <v>2476</v>
      </c>
    </row>
    <row r="760" spans="1:54" ht="15.75">
      <c r="A760" s="316" t="s">
        <v>978</v>
      </c>
      <c r="B760" s="179" t="s">
        <v>2058</v>
      </c>
      <c r="C760" s="106" t="s">
        <v>2059</v>
      </c>
      <c r="D760" s="409" t="s">
        <v>3</v>
      </c>
      <c r="E760" s="344" t="s">
        <v>2509</v>
      </c>
      <c r="F760" s="422">
        <v>26255</v>
      </c>
      <c r="G760" s="245">
        <v>10</v>
      </c>
      <c r="H760" s="245" t="e">
        <v>#DIV/0!</v>
      </c>
      <c r="I760" s="179" t="s">
        <v>2202</v>
      </c>
      <c r="J760" s="179" t="s">
        <v>2476</v>
      </c>
      <c r="K760" s="158">
        <v>760</v>
      </c>
      <c r="L760" s="1" t="b">
        <f t="shared" si="263"/>
        <v>1</v>
      </c>
      <c r="M760" s="1" t="b">
        <f t="shared" si="264"/>
        <v>1</v>
      </c>
      <c r="N760" s="1" t="b">
        <f t="shared" si="265"/>
        <v>1</v>
      </c>
      <c r="O760" s="1" t="b">
        <f t="shared" si="266"/>
        <v>1</v>
      </c>
      <c r="P760" s="1" t="b">
        <f t="shared" si="267"/>
        <v>1</v>
      </c>
      <c r="Q760" s="1" t="b">
        <f t="shared" si="268"/>
        <v>1</v>
      </c>
      <c r="R760" s="1" t="b">
        <f t="shared" si="269"/>
        <v>1</v>
      </c>
      <c r="S760" s="1" t="e">
        <f t="shared" si="270"/>
        <v>#DIV/0!</v>
      </c>
      <c r="T760" s="1" t="b">
        <f t="shared" si="271"/>
        <v>1</v>
      </c>
      <c r="U760" s="1" t="b">
        <f t="shared" si="272"/>
        <v>1</v>
      </c>
      <c r="W760" s="316" t="s">
        <v>978</v>
      </c>
      <c r="X760" s="179" t="s">
        <v>2058</v>
      </c>
      <c r="Y760" s="106" t="s">
        <v>2059</v>
      </c>
      <c r="Z760" s="409" t="s">
        <v>3</v>
      </c>
      <c r="AA760" s="344" t="s">
        <v>2509</v>
      </c>
      <c r="AB760" s="422">
        <v>26255</v>
      </c>
      <c r="AC760" s="245">
        <v>10</v>
      </c>
      <c r="AD760" s="245" t="e">
        <v>#DIV/0!</v>
      </c>
      <c r="AE760" s="179" t="s">
        <v>2202</v>
      </c>
      <c r="AF760" s="179" t="s">
        <v>2476</v>
      </c>
      <c r="AH760" s="159" t="b">
        <f t="shared" si="273"/>
        <v>1</v>
      </c>
      <c r="AI760" s="1" t="b">
        <f t="shared" si="274"/>
        <v>1</v>
      </c>
      <c r="AJ760" s="1" t="b">
        <f t="shared" si="275"/>
        <v>1</v>
      </c>
      <c r="AK760" s="1" t="b">
        <f t="shared" si="276"/>
        <v>1</v>
      </c>
      <c r="AL760" s="1" t="b">
        <f t="shared" si="277"/>
        <v>1</v>
      </c>
      <c r="AM760" s="1" t="b">
        <f t="shared" si="278"/>
        <v>1</v>
      </c>
      <c r="AN760" s="1" t="b">
        <f t="shared" si="279"/>
        <v>1</v>
      </c>
      <c r="AO760" s="1" t="e">
        <f t="shared" si="280"/>
        <v>#DIV/0!</v>
      </c>
      <c r="AP760" s="1" t="b">
        <f t="shared" si="281"/>
        <v>1</v>
      </c>
      <c r="AQ760" s="1" t="b">
        <f t="shared" si="282"/>
        <v>1</v>
      </c>
      <c r="AS760" s="316" t="s">
        <v>978</v>
      </c>
      <c r="AT760" s="179" t="s">
        <v>2058</v>
      </c>
      <c r="AU760" s="106" t="s">
        <v>2059</v>
      </c>
      <c r="AV760" s="409" t="s">
        <v>3</v>
      </c>
      <c r="AW760" s="344" t="s">
        <v>2509</v>
      </c>
      <c r="AX760" s="422">
        <v>26255</v>
      </c>
      <c r="AY760" s="245">
        <v>10</v>
      </c>
      <c r="AZ760" s="245" t="e">
        <v>#DIV/0!</v>
      </c>
      <c r="BA760" s="179" t="s">
        <v>2202</v>
      </c>
      <c r="BB760" s="179" t="s">
        <v>2476</v>
      </c>
    </row>
    <row r="761" spans="1:54" ht="15.75">
      <c r="A761" s="449" t="s">
        <v>1145</v>
      </c>
      <c r="B761" s="1" t="s">
        <v>1146</v>
      </c>
      <c r="C761" s="182" t="s">
        <v>1147</v>
      </c>
      <c r="D761" s="409" t="s">
        <v>3</v>
      </c>
      <c r="E761" s="344" t="s">
        <v>2508</v>
      </c>
      <c r="F761" s="422">
        <v>28564</v>
      </c>
      <c r="G761" s="245">
        <v>10</v>
      </c>
      <c r="H761" s="245" t="s">
        <v>1859</v>
      </c>
      <c r="I761" s="179" t="s">
        <v>2677</v>
      </c>
      <c r="J761" s="179" t="s">
        <v>2476</v>
      </c>
      <c r="K761" s="158">
        <v>761</v>
      </c>
      <c r="L761" s="1" t="b">
        <f t="shared" si="263"/>
        <v>1</v>
      </c>
      <c r="M761" s="1" t="b">
        <f t="shared" si="264"/>
        <v>1</v>
      </c>
      <c r="N761" s="1" t="b">
        <f t="shared" si="265"/>
        <v>1</v>
      </c>
      <c r="O761" s="1" t="b">
        <f t="shared" si="266"/>
        <v>1</v>
      </c>
      <c r="P761" s="1" t="b">
        <f t="shared" si="267"/>
        <v>1</v>
      </c>
      <c r="Q761" s="1" t="b">
        <f t="shared" si="268"/>
        <v>1</v>
      </c>
      <c r="R761" s="1" t="b">
        <f t="shared" si="269"/>
        <v>1</v>
      </c>
      <c r="S761" s="1" t="b">
        <f t="shared" si="270"/>
        <v>1</v>
      </c>
      <c r="T761" s="1" t="b">
        <f t="shared" si="271"/>
        <v>1</v>
      </c>
      <c r="U761" s="1" t="b">
        <f t="shared" si="272"/>
        <v>1</v>
      </c>
      <c r="W761" s="449" t="s">
        <v>1145</v>
      </c>
      <c r="X761" s="1" t="s">
        <v>1146</v>
      </c>
      <c r="Y761" s="182" t="s">
        <v>1147</v>
      </c>
      <c r="Z761" s="409" t="s">
        <v>3</v>
      </c>
      <c r="AA761" s="344" t="s">
        <v>2508</v>
      </c>
      <c r="AB761" s="422">
        <v>28564</v>
      </c>
      <c r="AC761" s="245">
        <v>10</v>
      </c>
      <c r="AD761" s="245" t="s">
        <v>1859</v>
      </c>
      <c r="AE761" s="179" t="s">
        <v>2677</v>
      </c>
      <c r="AF761" s="179" t="s">
        <v>2476</v>
      </c>
      <c r="AH761" s="159" t="b">
        <f t="shared" si="273"/>
        <v>1</v>
      </c>
      <c r="AI761" s="1" t="b">
        <f t="shared" si="274"/>
        <v>1</v>
      </c>
      <c r="AJ761" s="1" t="b">
        <f t="shared" si="275"/>
        <v>1</v>
      </c>
      <c r="AK761" s="1" t="b">
        <f t="shared" si="276"/>
        <v>1</v>
      </c>
      <c r="AL761" s="1" t="b">
        <f t="shared" si="277"/>
        <v>1</v>
      </c>
      <c r="AM761" s="1" t="b">
        <f t="shared" si="278"/>
        <v>1</v>
      </c>
      <c r="AN761" s="1" t="b">
        <f t="shared" si="279"/>
        <v>1</v>
      </c>
      <c r="AO761" s="1" t="b">
        <f t="shared" si="280"/>
        <v>1</v>
      </c>
      <c r="AP761" s="1" t="b">
        <f t="shared" si="281"/>
        <v>1</v>
      </c>
      <c r="AQ761" s="1" t="b">
        <f t="shared" si="282"/>
        <v>1</v>
      </c>
      <c r="AS761" s="449" t="s">
        <v>1145</v>
      </c>
      <c r="AT761" s="1" t="s">
        <v>1146</v>
      </c>
      <c r="AU761" s="182" t="s">
        <v>1147</v>
      </c>
      <c r="AV761" s="409" t="s">
        <v>3</v>
      </c>
      <c r="AW761" s="344" t="s">
        <v>2508</v>
      </c>
      <c r="AX761" s="422">
        <v>28564</v>
      </c>
      <c r="AY761" s="245">
        <v>10</v>
      </c>
      <c r="AZ761" s="245" t="s">
        <v>1859</v>
      </c>
      <c r="BA761" s="179" t="s">
        <v>2677</v>
      </c>
      <c r="BB761" s="179" t="s">
        <v>2476</v>
      </c>
    </row>
    <row r="762" spans="1:54" ht="15.75">
      <c r="A762" s="316" t="s">
        <v>1148</v>
      </c>
      <c r="B762" s="179" t="s">
        <v>187</v>
      </c>
      <c r="C762" s="106" t="s">
        <v>1149</v>
      </c>
      <c r="D762" s="1" t="s">
        <v>3</v>
      </c>
      <c r="E762" s="344" t="s">
        <v>2508</v>
      </c>
      <c r="F762" s="422">
        <v>29090</v>
      </c>
      <c r="G762" s="245">
        <v>10</v>
      </c>
      <c r="H762" s="245" t="e">
        <v>#DIV/0!</v>
      </c>
      <c r="I762" s="179" t="s">
        <v>2016</v>
      </c>
      <c r="J762" s="179" t="s">
        <v>2476</v>
      </c>
      <c r="K762" s="158">
        <v>762</v>
      </c>
      <c r="L762" s="1" t="b">
        <f t="shared" si="263"/>
        <v>1</v>
      </c>
      <c r="M762" s="1" t="b">
        <f t="shared" si="264"/>
        <v>1</v>
      </c>
      <c r="N762" s="1" t="b">
        <f t="shared" si="265"/>
        <v>1</v>
      </c>
      <c r="O762" s="1" t="b">
        <f t="shared" si="266"/>
        <v>1</v>
      </c>
      <c r="P762" s="1" t="b">
        <f t="shared" si="267"/>
        <v>1</v>
      </c>
      <c r="Q762" s="1" t="b">
        <f t="shared" si="268"/>
        <v>1</v>
      </c>
      <c r="R762" s="1" t="b">
        <f t="shared" si="269"/>
        <v>1</v>
      </c>
      <c r="S762" s="1" t="e">
        <f t="shared" si="270"/>
        <v>#DIV/0!</v>
      </c>
      <c r="T762" s="1" t="b">
        <f t="shared" si="271"/>
        <v>1</v>
      </c>
      <c r="U762" s="1" t="b">
        <f t="shared" si="272"/>
        <v>1</v>
      </c>
      <c r="W762" s="316" t="s">
        <v>1148</v>
      </c>
      <c r="X762" s="179" t="s">
        <v>187</v>
      </c>
      <c r="Y762" s="106" t="s">
        <v>1149</v>
      </c>
      <c r="Z762" s="1" t="s">
        <v>3</v>
      </c>
      <c r="AA762" s="344" t="s">
        <v>2508</v>
      </c>
      <c r="AB762" s="422">
        <v>29090</v>
      </c>
      <c r="AC762" s="245">
        <v>10</v>
      </c>
      <c r="AD762" s="245" t="e">
        <v>#DIV/0!</v>
      </c>
      <c r="AE762" s="179" t="s">
        <v>2016</v>
      </c>
      <c r="AF762" s="179" t="s">
        <v>2476</v>
      </c>
      <c r="AH762" s="159" t="b">
        <f t="shared" si="273"/>
        <v>1</v>
      </c>
      <c r="AI762" s="1" t="b">
        <f t="shared" si="274"/>
        <v>1</v>
      </c>
      <c r="AJ762" s="1" t="b">
        <f t="shared" si="275"/>
        <v>1</v>
      </c>
      <c r="AK762" s="1" t="b">
        <f t="shared" si="276"/>
        <v>1</v>
      </c>
      <c r="AL762" s="1" t="b">
        <f t="shared" si="277"/>
        <v>1</v>
      </c>
      <c r="AM762" s="1" t="b">
        <f t="shared" si="278"/>
        <v>1</v>
      </c>
      <c r="AN762" s="1" t="b">
        <f t="shared" si="279"/>
        <v>1</v>
      </c>
      <c r="AO762" s="1" t="e">
        <f t="shared" si="280"/>
        <v>#DIV/0!</v>
      </c>
      <c r="AP762" s="1" t="b">
        <f t="shared" si="281"/>
        <v>1</v>
      </c>
      <c r="AQ762" s="1" t="b">
        <f t="shared" si="282"/>
        <v>1</v>
      </c>
      <c r="AS762" s="316" t="s">
        <v>1148</v>
      </c>
      <c r="AT762" s="179" t="s">
        <v>187</v>
      </c>
      <c r="AU762" s="106" t="s">
        <v>1149</v>
      </c>
      <c r="AV762" s="1" t="s">
        <v>3</v>
      </c>
      <c r="AW762" s="344" t="s">
        <v>2508</v>
      </c>
      <c r="AX762" s="422">
        <v>29090</v>
      </c>
      <c r="AY762" s="245">
        <v>10</v>
      </c>
      <c r="AZ762" s="245" t="e">
        <v>#DIV/0!</v>
      </c>
      <c r="BA762" s="179" t="s">
        <v>2016</v>
      </c>
      <c r="BB762" s="179" t="s">
        <v>2476</v>
      </c>
    </row>
    <row r="763" spans="1:54" ht="15.75">
      <c r="A763" s="316" t="s">
        <v>1150</v>
      </c>
      <c r="B763" s="179" t="s">
        <v>2066</v>
      </c>
      <c r="C763" s="106" t="s">
        <v>2067</v>
      </c>
      <c r="D763" s="1" t="s">
        <v>3</v>
      </c>
      <c r="E763" s="344" t="s">
        <v>2490</v>
      </c>
      <c r="F763" s="422">
        <v>21236</v>
      </c>
      <c r="G763" s="245">
        <v>10</v>
      </c>
      <c r="H763" s="245" t="s">
        <v>1858</v>
      </c>
      <c r="I763" s="179" t="s">
        <v>2459</v>
      </c>
      <c r="J763" s="179" t="s">
        <v>2476</v>
      </c>
      <c r="K763" s="158">
        <v>763</v>
      </c>
      <c r="L763" s="1" t="b">
        <f t="shared" si="263"/>
        <v>1</v>
      </c>
      <c r="M763" s="1" t="b">
        <f t="shared" si="264"/>
        <v>1</v>
      </c>
      <c r="N763" s="1" t="b">
        <f t="shared" si="265"/>
        <v>1</v>
      </c>
      <c r="O763" s="1" t="b">
        <f t="shared" si="266"/>
        <v>1</v>
      </c>
      <c r="P763" s="1" t="b">
        <f t="shared" si="267"/>
        <v>1</v>
      </c>
      <c r="Q763" s="1" t="b">
        <f t="shared" si="268"/>
        <v>1</v>
      </c>
      <c r="R763" s="1" t="b">
        <f t="shared" si="269"/>
        <v>1</v>
      </c>
      <c r="S763" s="1" t="b">
        <f t="shared" si="270"/>
        <v>1</v>
      </c>
      <c r="T763" s="1" t="b">
        <f t="shared" si="271"/>
        <v>1</v>
      </c>
      <c r="U763" s="1" t="b">
        <f t="shared" si="272"/>
        <v>1</v>
      </c>
      <c r="W763" s="316" t="s">
        <v>1150</v>
      </c>
      <c r="X763" s="179" t="s">
        <v>2066</v>
      </c>
      <c r="Y763" s="106" t="s">
        <v>2067</v>
      </c>
      <c r="Z763" s="1" t="s">
        <v>3</v>
      </c>
      <c r="AA763" s="344" t="s">
        <v>2490</v>
      </c>
      <c r="AB763" s="422">
        <v>21236</v>
      </c>
      <c r="AC763" s="245">
        <v>10</v>
      </c>
      <c r="AD763" s="245" t="s">
        <v>1858</v>
      </c>
      <c r="AE763" s="179" t="s">
        <v>2459</v>
      </c>
      <c r="AF763" s="179" t="s">
        <v>2476</v>
      </c>
      <c r="AH763" s="159" t="b">
        <f t="shared" si="273"/>
        <v>1</v>
      </c>
      <c r="AI763" s="1" t="b">
        <f t="shared" si="274"/>
        <v>1</v>
      </c>
      <c r="AJ763" s="1" t="b">
        <f t="shared" si="275"/>
        <v>1</v>
      </c>
      <c r="AK763" s="1" t="b">
        <f t="shared" si="276"/>
        <v>1</v>
      </c>
      <c r="AL763" s="1" t="b">
        <f t="shared" si="277"/>
        <v>1</v>
      </c>
      <c r="AM763" s="1" t="b">
        <f t="shared" si="278"/>
        <v>1</v>
      </c>
      <c r="AN763" s="1" t="b">
        <f t="shared" si="279"/>
        <v>1</v>
      </c>
      <c r="AO763" s="1" t="b">
        <f t="shared" si="280"/>
        <v>1</v>
      </c>
      <c r="AP763" s="1" t="b">
        <f t="shared" si="281"/>
        <v>1</v>
      </c>
      <c r="AQ763" s="1" t="b">
        <f t="shared" si="282"/>
        <v>1</v>
      </c>
      <c r="AS763" s="316" t="s">
        <v>1150</v>
      </c>
      <c r="AT763" s="179" t="s">
        <v>2066</v>
      </c>
      <c r="AU763" s="106" t="s">
        <v>2067</v>
      </c>
      <c r="AV763" s="1" t="s">
        <v>3</v>
      </c>
      <c r="AW763" s="344" t="s">
        <v>2490</v>
      </c>
      <c r="AX763" s="422">
        <v>21236</v>
      </c>
      <c r="AY763" s="245">
        <v>10</v>
      </c>
      <c r="AZ763" s="245" t="s">
        <v>1858</v>
      </c>
      <c r="BA763" s="179" t="s">
        <v>2459</v>
      </c>
      <c r="BB763" s="179" t="s">
        <v>2476</v>
      </c>
    </row>
    <row r="764" spans="1:54" ht="15.75">
      <c r="A764" s="316" t="s">
        <v>1152</v>
      </c>
      <c r="B764" s="179" t="s">
        <v>1151</v>
      </c>
      <c r="C764" s="106" t="s">
        <v>1153</v>
      </c>
      <c r="D764" s="409" t="s">
        <v>3</v>
      </c>
      <c r="E764" s="344" t="s">
        <v>2508</v>
      </c>
      <c r="F764" s="422">
        <v>24633</v>
      </c>
      <c r="G764" s="245">
        <v>10</v>
      </c>
      <c r="H764" s="245" t="e">
        <v>#DIV/0!</v>
      </c>
      <c r="I764" s="179" t="s">
        <v>1875</v>
      </c>
      <c r="J764" s="179" t="s">
        <v>2476</v>
      </c>
      <c r="K764" s="158">
        <v>764</v>
      </c>
      <c r="L764" s="1" t="b">
        <f t="shared" si="263"/>
        <v>1</v>
      </c>
      <c r="M764" s="1" t="b">
        <f t="shared" si="264"/>
        <v>1</v>
      </c>
      <c r="N764" s="1" t="b">
        <f t="shared" si="265"/>
        <v>1</v>
      </c>
      <c r="O764" s="1" t="b">
        <f t="shared" si="266"/>
        <v>1</v>
      </c>
      <c r="P764" s="1" t="b">
        <f t="shared" si="267"/>
        <v>1</v>
      </c>
      <c r="Q764" s="1" t="b">
        <f t="shared" si="268"/>
        <v>1</v>
      </c>
      <c r="R764" s="1" t="b">
        <f t="shared" si="269"/>
        <v>1</v>
      </c>
      <c r="S764" s="1" t="e">
        <f t="shared" si="270"/>
        <v>#DIV/0!</v>
      </c>
      <c r="T764" s="1" t="b">
        <f t="shared" si="271"/>
        <v>1</v>
      </c>
      <c r="U764" s="1" t="b">
        <f t="shared" si="272"/>
        <v>1</v>
      </c>
      <c r="W764" s="316" t="s">
        <v>1152</v>
      </c>
      <c r="X764" s="179" t="s">
        <v>1151</v>
      </c>
      <c r="Y764" s="106" t="s">
        <v>1153</v>
      </c>
      <c r="Z764" s="409" t="s">
        <v>3</v>
      </c>
      <c r="AA764" s="344" t="s">
        <v>2508</v>
      </c>
      <c r="AB764" s="422">
        <v>24633</v>
      </c>
      <c r="AC764" s="245">
        <v>10</v>
      </c>
      <c r="AD764" s="245" t="e">
        <v>#DIV/0!</v>
      </c>
      <c r="AE764" s="179" t="s">
        <v>1875</v>
      </c>
      <c r="AF764" s="179" t="s">
        <v>2476</v>
      </c>
      <c r="AH764" s="159" t="b">
        <f t="shared" si="273"/>
        <v>1</v>
      </c>
      <c r="AI764" s="1" t="b">
        <f t="shared" si="274"/>
        <v>1</v>
      </c>
      <c r="AJ764" s="1" t="b">
        <f t="shared" si="275"/>
        <v>1</v>
      </c>
      <c r="AK764" s="1" t="b">
        <f t="shared" si="276"/>
        <v>1</v>
      </c>
      <c r="AL764" s="1" t="b">
        <f t="shared" si="277"/>
        <v>1</v>
      </c>
      <c r="AM764" s="1" t="b">
        <f t="shared" si="278"/>
        <v>1</v>
      </c>
      <c r="AN764" s="1" t="b">
        <f t="shared" si="279"/>
        <v>1</v>
      </c>
      <c r="AO764" s="1" t="e">
        <f t="shared" si="280"/>
        <v>#DIV/0!</v>
      </c>
      <c r="AP764" s="1" t="b">
        <f t="shared" si="281"/>
        <v>1</v>
      </c>
      <c r="AQ764" s="1" t="b">
        <f t="shared" si="282"/>
        <v>1</v>
      </c>
      <c r="AS764" s="316" t="s">
        <v>1152</v>
      </c>
      <c r="AT764" s="179" t="s">
        <v>1151</v>
      </c>
      <c r="AU764" s="106" t="s">
        <v>1153</v>
      </c>
      <c r="AV764" s="409" t="s">
        <v>3</v>
      </c>
      <c r="AW764" s="344" t="s">
        <v>2508</v>
      </c>
      <c r="AX764" s="422">
        <v>24633</v>
      </c>
      <c r="AY764" s="245">
        <v>10</v>
      </c>
      <c r="AZ764" s="245" t="e">
        <v>#DIV/0!</v>
      </c>
      <c r="BA764" s="179" t="s">
        <v>1875</v>
      </c>
      <c r="BB764" s="179" t="s">
        <v>2476</v>
      </c>
    </row>
    <row r="765" spans="1:54" ht="15.75">
      <c r="A765" s="316" t="s">
        <v>1154</v>
      </c>
      <c r="B765" s="179" t="s">
        <v>1155</v>
      </c>
      <c r="C765" s="179" t="s">
        <v>1156</v>
      </c>
      <c r="D765" s="1" t="s">
        <v>3</v>
      </c>
      <c r="E765" s="344" t="s">
        <v>2508</v>
      </c>
      <c r="F765" s="422">
        <v>26352</v>
      </c>
      <c r="G765" s="245">
        <v>10</v>
      </c>
      <c r="H765" s="245" t="e">
        <v>#DIV/0!</v>
      </c>
      <c r="I765" s="179" t="s">
        <v>1875</v>
      </c>
      <c r="J765" s="179" t="s">
        <v>2476</v>
      </c>
      <c r="K765" s="158">
        <v>765</v>
      </c>
      <c r="L765" s="1" t="b">
        <f t="shared" si="263"/>
        <v>1</v>
      </c>
      <c r="M765" s="1" t="b">
        <f t="shared" si="264"/>
        <v>1</v>
      </c>
      <c r="N765" s="1" t="b">
        <f t="shared" si="265"/>
        <v>1</v>
      </c>
      <c r="O765" s="1" t="b">
        <f t="shared" si="266"/>
        <v>1</v>
      </c>
      <c r="P765" s="1" t="b">
        <f t="shared" si="267"/>
        <v>1</v>
      </c>
      <c r="Q765" s="1" t="b">
        <f t="shared" si="268"/>
        <v>1</v>
      </c>
      <c r="R765" s="1" t="b">
        <f t="shared" si="269"/>
        <v>1</v>
      </c>
      <c r="S765" s="1" t="e">
        <f t="shared" si="270"/>
        <v>#DIV/0!</v>
      </c>
      <c r="T765" s="1" t="b">
        <f t="shared" si="271"/>
        <v>1</v>
      </c>
      <c r="U765" s="1" t="b">
        <f t="shared" si="272"/>
        <v>1</v>
      </c>
      <c r="W765" s="316" t="s">
        <v>1154</v>
      </c>
      <c r="X765" s="179" t="s">
        <v>1155</v>
      </c>
      <c r="Y765" s="179" t="s">
        <v>1156</v>
      </c>
      <c r="Z765" s="1" t="s">
        <v>3</v>
      </c>
      <c r="AA765" s="344" t="s">
        <v>2508</v>
      </c>
      <c r="AB765" s="422">
        <v>26352</v>
      </c>
      <c r="AC765" s="245">
        <v>10</v>
      </c>
      <c r="AD765" s="245" t="e">
        <v>#DIV/0!</v>
      </c>
      <c r="AE765" s="179" t="s">
        <v>1875</v>
      </c>
      <c r="AF765" s="179" t="s">
        <v>2476</v>
      </c>
      <c r="AH765" s="159" t="b">
        <f t="shared" si="273"/>
        <v>1</v>
      </c>
      <c r="AI765" s="1" t="b">
        <f t="shared" si="274"/>
        <v>1</v>
      </c>
      <c r="AJ765" s="1" t="b">
        <f t="shared" si="275"/>
        <v>1</v>
      </c>
      <c r="AK765" s="1" t="b">
        <f t="shared" si="276"/>
        <v>1</v>
      </c>
      <c r="AL765" s="1" t="b">
        <f t="shared" si="277"/>
        <v>1</v>
      </c>
      <c r="AM765" s="1" t="b">
        <f t="shared" si="278"/>
        <v>1</v>
      </c>
      <c r="AN765" s="1" t="b">
        <f t="shared" si="279"/>
        <v>1</v>
      </c>
      <c r="AO765" s="1" t="e">
        <f t="shared" si="280"/>
        <v>#DIV/0!</v>
      </c>
      <c r="AP765" s="1" t="b">
        <f t="shared" si="281"/>
        <v>1</v>
      </c>
      <c r="AQ765" s="1" t="b">
        <f t="shared" si="282"/>
        <v>1</v>
      </c>
      <c r="AS765" s="316" t="s">
        <v>1154</v>
      </c>
      <c r="AT765" s="179" t="s">
        <v>1155</v>
      </c>
      <c r="AU765" s="179" t="s">
        <v>1156</v>
      </c>
      <c r="AV765" s="1" t="s">
        <v>3</v>
      </c>
      <c r="AW765" s="344" t="s">
        <v>2508</v>
      </c>
      <c r="AX765" s="422">
        <v>26352</v>
      </c>
      <c r="AY765" s="245">
        <v>10</v>
      </c>
      <c r="AZ765" s="245" t="e">
        <v>#DIV/0!</v>
      </c>
      <c r="BA765" s="179" t="s">
        <v>1875</v>
      </c>
      <c r="BB765" s="179" t="s">
        <v>2476</v>
      </c>
    </row>
    <row r="766" spans="1:54" ht="15">
      <c r="A766" s="156" t="s">
        <v>2383</v>
      </c>
      <c r="B766" s="179" t="s">
        <v>446</v>
      </c>
      <c r="C766" s="179" t="s">
        <v>185</v>
      </c>
      <c r="D766" s="424" t="s">
        <v>10</v>
      </c>
      <c r="E766" s="179" t="s">
        <v>2563</v>
      </c>
      <c r="F766" s="422">
        <v>18469</v>
      </c>
      <c r="G766" s="245">
        <v>10</v>
      </c>
      <c r="H766" s="245" t="s">
        <v>1859</v>
      </c>
      <c r="I766" s="179" t="s">
        <v>2334</v>
      </c>
      <c r="J766" s="179" t="s">
        <v>2525</v>
      </c>
      <c r="K766" s="158">
        <v>766</v>
      </c>
      <c r="L766" s="1" t="b">
        <f t="shared" si="263"/>
        <v>1</v>
      </c>
      <c r="M766" s="1" t="b">
        <f t="shared" si="264"/>
        <v>1</v>
      </c>
      <c r="N766" s="1" t="b">
        <f t="shared" si="265"/>
        <v>1</v>
      </c>
      <c r="O766" s="1" t="b">
        <f t="shared" si="266"/>
        <v>1</v>
      </c>
      <c r="P766" s="1" t="b">
        <f t="shared" si="267"/>
        <v>1</v>
      </c>
      <c r="Q766" s="1" t="b">
        <f t="shared" si="268"/>
        <v>1</v>
      </c>
      <c r="R766" s="1" t="b">
        <f t="shared" si="269"/>
        <v>1</v>
      </c>
      <c r="S766" s="1" t="b">
        <f t="shared" si="270"/>
        <v>1</v>
      </c>
      <c r="T766" s="1" t="b">
        <f t="shared" si="271"/>
        <v>1</v>
      </c>
      <c r="U766" s="1" t="b">
        <f t="shared" si="272"/>
        <v>1</v>
      </c>
      <c r="W766" s="156" t="s">
        <v>2383</v>
      </c>
      <c r="X766" s="179" t="s">
        <v>446</v>
      </c>
      <c r="Y766" s="179" t="s">
        <v>185</v>
      </c>
      <c r="Z766" s="424" t="s">
        <v>10</v>
      </c>
      <c r="AA766" s="179" t="s">
        <v>2563</v>
      </c>
      <c r="AB766" s="422">
        <v>18469</v>
      </c>
      <c r="AC766" s="245">
        <v>10</v>
      </c>
      <c r="AD766" s="245" t="s">
        <v>1859</v>
      </c>
      <c r="AE766" s="179" t="s">
        <v>2334</v>
      </c>
      <c r="AF766" s="179" t="s">
        <v>2525</v>
      </c>
      <c r="AH766" s="159" t="b">
        <f t="shared" si="273"/>
        <v>1</v>
      </c>
      <c r="AI766" s="1" t="b">
        <f t="shared" si="274"/>
        <v>1</v>
      </c>
      <c r="AJ766" s="1" t="b">
        <f t="shared" si="275"/>
        <v>1</v>
      </c>
      <c r="AK766" s="1" t="b">
        <f t="shared" si="276"/>
        <v>1</v>
      </c>
      <c r="AL766" s="1" t="b">
        <f t="shared" si="277"/>
        <v>1</v>
      </c>
      <c r="AM766" s="1" t="b">
        <f t="shared" si="278"/>
        <v>1</v>
      </c>
      <c r="AN766" s="1" t="b">
        <f t="shared" si="279"/>
        <v>1</v>
      </c>
      <c r="AO766" s="1" t="b">
        <f t="shared" si="280"/>
        <v>1</v>
      </c>
      <c r="AP766" s="1" t="b">
        <f t="shared" si="281"/>
        <v>1</v>
      </c>
      <c r="AQ766" s="1" t="b">
        <f t="shared" si="282"/>
        <v>1</v>
      </c>
      <c r="AS766" s="156" t="s">
        <v>2383</v>
      </c>
      <c r="AT766" s="179" t="s">
        <v>446</v>
      </c>
      <c r="AU766" s="179" t="s">
        <v>185</v>
      </c>
      <c r="AV766" s="424" t="s">
        <v>10</v>
      </c>
      <c r="AW766" s="179" t="s">
        <v>2563</v>
      </c>
      <c r="AX766" s="422">
        <v>18469</v>
      </c>
      <c r="AY766" s="245">
        <v>10</v>
      </c>
      <c r="AZ766" s="245" t="s">
        <v>1859</v>
      </c>
      <c r="BA766" s="179" t="s">
        <v>2334</v>
      </c>
      <c r="BB766" s="179" t="s">
        <v>2525</v>
      </c>
    </row>
    <row r="767" spans="1:54" ht="15.75">
      <c r="A767" s="316" t="s">
        <v>2384</v>
      </c>
      <c r="B767" s="251" t="s">
        <v>2385</v>
      </c>
      <c r="C767" s="251" t="s">
        <v>2386</v>
      </c>
      <c r="D767" s="409" t="s">
        <v>3</v>
      </c>
      <c r="E767" s="344" t="s">
        <v>2563</v>
      </c>
      <c r="F767" s="422">
        <v>17573</v>
      </c>
      <c r="G767" s="245">
        <v>10</v>
      </c>
      <c r="H767" s="245" t="s">
        <v>1859</v>
      </c>
      <c r="I767" s="179" t="s">
        <v>2331</v>
      </c>
      <c r="J767" s="179" t="s">
        <v>2525</v>
      </c>
      <c r="K767" s="158">
        <v>767</v>
      </c>
      <c r="L767" s="1" t="b">
        <f t="shared" si="263"/>
        <v>1</v>
      </c>
      <c r="M767" s="1" t="b">
        <f t="shared" si="264"/>
        <v>1</v>
      </c>
      <c r="N767" s="1" t="b">
        <f t="shared" si="265"/>
        <v>1</v>
      </c>
      <c r="O767" s="1" t="b">
        <f t="shared" si="266"/>
        <v>1</v>
      </c>
      <c r="P767" s="1" t="b">
        <f t="shared" si="267"/>
        <v>1</v>
      </c>
      <c r="Q767" s="1" t="b">
        <f t="shared" si="268"/>
        <v>1</v>
      </c>
      <c r="R767" s="1" t="b">
        <f t="shared" si="269"/>
        <v>1</v>
      </c>
      <c r="S767" s="1" t="b">
        <f t="shared" si="270"/>
        <v>1</v>
      </c>
      <c r="T767" s="1" t="b">
        <f t="shared" si="271"/>
        <v>1</v>
      </c>
      <c r="U767" s="1" t="b">
        <f t="shared" si="272"/>
        <v>1</v>
      </c>
      <c r="W767" s="316" t="s">
        <v>2384</v>
      </c>
      <c r="X767" s="251" t="s">
        <v>2385</v>
      </c>
      <c r="Y767" s="251" t="s">
        <v>2386</v>
      </c>
      <c r="Z767" s="409" t="s">
        <v>3</v>
      </c>
      <c r="AA767" s="344" t="s">
        <v>2563</v>
      </c>
      <c r="AB767" s="422">
        <v>17573</v>
      </c>
      <c r="AC767" s="245">
        <v>10</v>
      </c>
      <c r="AD767" s="245" t="s">
        <v>1859</v>
      </c>
      <c r="AE767" s="179" t="s">
        <v>2331</v>
      </c>
      <c r="AF767" s="179" t="s">
        <v>2525</v>
      </c>
      <c r="AH767" s="159" t="b">
        <f t="shared" si="273"/>
        <v>1</v>
      </c>
      <c r="AI767" s="1" t="b">
        <f t="shared" si="274"/>
        <v>1</v>
      </c>
      <c r="AJ767" s="1" t="b">
        <f t="shared" si="275"/>
        <v>1</v>
      </c>
      <c r="AK767" s="1" t="b">
        <f t="shared" si="276"/>
        <v>1</v>
      </c>
      <c r="AL767" s="1" t="b">
        <f t="shared" si="277"/>
        <v>1</v>
      </c>
      <c r="AM767" s="1" t="b">
        <f t="shared" si="278"/>
        <v>1</v>
      </c>
      <c r="AN767" s="1" t="b">
        <f t="shared" si="279"/>
        <v>1</v>
      </c>
      <c r="AO767" s="1" t="b">
        <f t="shared" si="280"/>
        <v>1</v>
      </c>
      <c r="AP767" s="1" t="b">
        <f t="shared" si="281"/>
        <v>1</v>
      </c>
      <c r="AQ767" s="1" t="b">
        <f t="shared" si="282"/>
        <v>1</v>
      </c>
      <c r="AS767" s="316" t="s">
        <v>2384</v>
      </c>
      <c r="AT767" s="251" t="s">
        <v>2385</v>
      </c>
      <c r="AU767" s="251" t="s">
        <v>2386</v>
      </c>
      <c r="AV767" s="409" t="s">
        <v>3</v>
      </c>
      <c r="AW767" s="344" t="s">
        <v>2563</v>
      </c>
      <c r="AX767" s="422">
        <v>17573</v>
      </c>
      <c r="AY767" s="245">
        <v>10</v>
      </c>
      <c r="AZ767" s="245" t="s">
        <v>1859</v>
      </c>
      <c r="BA767" s="179" t="s">
        <v>2331</v>
      </c>
      <c r="BB767" s="179" t="s">
        <v>2525</v>
      </c>
    </row>
    <row r="768" spans="1:54" ht="15.75">
      <c r="A768" s="449" t="s">
        <v>979</v>
      </c>
      <c r="B768" s="251" t="s">
        <v>2068</v>
      </c>
      <c r="C768" s="251" t="s">
        <v>2069</v>
      </c>
      <c r="D768" s="1" t="s">
        <v>10</v>
      </c>
      <c r="E768" s="344" t="s">
        <v>2497</v>
      </c>
      <c r="F768" s="422">
        <v>16340</v>
      </c>
      <c r="G768" s="245">
        <v>9</v>
      </c>
      <c r="H768" s="245" t="s">
        <v>1858</v>
      </c>
      <c r="I768" s="179" t="s">
        <v>2696</v>
      </c>
      <c r="J768" s="179" t="s">
        <v>2525</v>
      </c>
      <c r="K768" s="158">
        <v>768</v>
      </c>
      <c r="L768" s="1" t="b">
        <f t="shared" si="263"/>
        <v>1</v>
      </c>
      <c r="M768" s="1" t="b">
        <f t="shared" si="264"/>
        <v>1</v>
      </c>
      <c r="N768" s="1" t="b">
        <f t="shared" si="265"/>
        <v>1</v>
      </c>
      <c r="O768" s="1" t="b">
        <f t="shared" si="266"/>
        <v>1</v>
      </c>
      <c r="P768" s="1" t="b">
        <f t="shared" si="267"/>
        <v>1</v>
      </c>
      <c r="Q768" s="1" t="b">
        <f t="shared" si="268"/>
        <v>1</v>
      </c>
      <c r="R768" s="1" t="b">
        <f t="shared" si="269"/>
        <v>1</v>
      </c>
      <c r="S768" s="1" t="b">
        <f t="shared" si="270"/>
        <v>1</v>
      </c>
      <c r="T768" s="1" t="b">
        <f t="shared" si="271"/>
        <v>1</v>
      </c>
      <c r="U768" s="1" t="b">
        <f t="shared" si="272"/>
        <v>1</v>
      </c>
      <c r="W768" s="449" t="s">
        <v>979</v>
      </c>
      <c r="X768" s="251" t="s">
        <v>2068</v>
      </c>
      <c r="Y768" s="251" t="s">
        <v>2069</v>
      </c>
      <c r="Z768" s="1" t="s">
        <v>10</v>
      </c>
      <c r="AA768" s="344" t="s">
        <v>2497</v>
      </c>
      <c r="AB768" s="422">
        <v>16340</v>
      </c>
      <c r="AC768" s="245">
        <v>9</v>
      </c>
      <c r="AD768" s="245" t="s">
        <v>1858</v>
      </c>
      <c r="AE768" s="179" t="s">
        <v>2696</v>
      </c>
      <c r="AF768" s="179" t="s">
        <v>2525</v>
      </c>
      <c r="AH768" s="159" t="b">
        <f t="shared" si="273"/>
        <v>1</v>
      </c>
      <c r="AI768" s="1" t="b">
        <f t="shared" si="274"/>
        <v>1</v>
      </c>
      <c r="AJ768" s="1" t="b">
        <f t="shared" si="275"/>
        <v>1</v>
      </c>
      <c r="AK768" s="1" t="b">
        <f t="shared" si="276"/>
        <v>1</v>
      </c>
      <c r="AL768" s="1" t="b">
        <f t="shared" si="277"/>
        <v>1</v>
      </c>
      <c r="AM768" s="1" t="b">
        <f t="shared" si="278"/>
        <v>1</v>
      </c>
      <c r="AN768" s="1" t="b">
        <f t="shared" si="279"/>
        <v>1</v>
      </c>
      <c r="AO768" s="1" t="b">
        <f t="shared" si="280"/>
        <v>1</v>
      </c>
      <c r="AP768" s="1" t="b">
        <f t="shared" si="281"/>
        <v>1</v>
      </c>
      <c r="AQ768" s="1" t="b">
        <f t="shared" si="282"/>
        <v>1</v>
      </c>
      <c r="AS768" s="449" t="s">
        <v>979</v>
      </c>
      <c r="AT768" s="251" t="s">
        <v>2068</v>
      </c>
      <c r="AU768" s="251" t="s">
        <v>2069</v>
      </c>
      <c r="AV768" s="1" t="s">
        <v>10</v>
      </c>
      <c r="AW768" s="344" t="s">
        <v>2497</v>
      </c>
      <c r="AX768" s="422">
        <v>16340</v>
      </c>
      <c r="AY768" s="245">
        <v>9</v>
      </c>
      <c r="AZ768" s="245" t="s">
        <v>1858</v>
      </c>
      <c r="BA768" s="179" t="s">
        <v>2696</v>
      </c>
      <c r="BB768" s="179" t="s">
        <v>2525</v>
      </c>
    </row>
    <row r="769" spans="1:54" ht="15">
      <c r="A769" s="159" t="s">
        <v>74</v>
      </c>
      <c r="B769" s="179" t="s">
        <v>6</v>
      </c>
      <c r="C769" s="179" t="s">
        <v>75</v>
      </c>
      <c r="D769" s="1" t="s">
        <v>3</v>
      </c>
      <c r="E769" s="179" t="s">
        <v>2561</v>
      </c>
      <c r="F769" s="422">
        <v>35445</v>
      </c>
      <c r="G769" s="245">
        <v>10</v>
      </c>
      <c r="H769" s="245" t="e">
        <v>#DIV/0!</v>
      </c>
      <c r="I769" s="179" t="s">
        <v>1875</v>
      </c>
      <c r="J769" s="179" t="s">
        <v>2476</v>
      </c>
      <c r="K769" s="158">
        <v>769</v>
      </c>
      <c r="L769" s="1" t="b">
        <f t="shared" si="263"/>
        <v>1</v>
      </c>
      <c r="M769" s="1" t="b">
        <f t="shared" si="264"/>
        <v>1</v>
      </c>
      <c r="N769" s="1" t="b">
        <f t="shared" si="265"/>
        <v>1</v>
      </c>
      <c r="O769" s="1" t="b">
        <f t="shared" si="266"/>
        <v>1</v>
      </c>
      <c r="P769" s="1" t="b">
        <f t="shared" si="267"/>
        <v>1</v>
      </c>
      <c r="Q769" s="1" t="b">
        <f t="shared" si="268"/>
        <v>1</v>
      </c>
      <c r="R769" s="1" t="b">
        <f t="shared" si="269"/>
        <v>1</v>
      </c>
      <c r="S769" s="1" t="e">
        <f t="shared" si="270"/>
        <v>#DIV/0!</v>
      </c>
      <c r="T769" s="1" t="b">
        <f t="shared" si="271"/>
        <v>1</v>
      </c>
      <c r="U769" s="1" t="b">
        <f t="shared" si="272"/>
        <v>1</v>
      </c>
      <c r="W769" s="159" t="s">
        <v>74</v>
      </c>
      <c r="X769" s="179" t="s">
        <v>6</v>
      </c>
      <c r="Y769" s="179" t="s">
        <v>75</v>
      </c>
      <c r="Z769" s="1" t="s">
        <v>3</v>
      </c>
      <c r="AA769" s="179" t="s">
        <v>2561</v>
      </c>
      <c r="AB769" s="422">
        <v>35445</v>
      </c>
      <c r="AC769" s="245">
        <v>10</v>
      </c>
      <c r="AD769" s="245" t="e">
        <v>#DIV/0!</v>
      </c>
      <c r="AE769" s="179" t="s">
        <v>1875</v>
      </c>
      <c r="AF769" s="179" t="s">
        <v>2476</v>
      </c>
      <c r="AH769" s="159" t="b">
        <f t="shared" si="273"/>
        <v>1</v>
      </c>
      <c r="AI769" s="1" t="b">
        <f t="shared" si="274"/>
        <v>1</v>
      </c>
      <c r="AJ769" s="1" t="b">
        <f t="shared" si="275"/>
        <v>1</v>
      </c>
      <c r="AK769" s="1" t="b">
        <f t="shared" si="276"/>
        <v>1</v>
      </c>
      <c r="AL769" s="1" t="b">
        <f t="shared" si="277"/>
        <v>1</v>
      </c>
      <c r="AM769" s="1" t="b">
        <f t="shared" si="278"/>
        <v>1</v>
      </c>
      <c r="AN769" s="1" t="b">
        <f t="shared" si="279"/>
        <v>1</v>
      </c>
      <c r="AO769" s="1" t="e">
        <f t="shared" si="280"/>
        <v>#DIV/0!</v>
      </c>
      <c r="AP769" s="1" t="b">
        <f t="shared" si="281"/>
        <v>1</v>
      </c>
      <c r="AQ769" s="1" t="b">
        <f t="shared" si="282"/>
        <v>1</v>
      </c>
      <c r="AS769" s="159" t="s">
        <v>74</v>
      </c>
      <c r="AT769" s="179" t="s">
        <v>6</v>
      </c>
      <c r="AU769" s="179" t="s">
        <v>75</v>
      </c>
      <c r="AV769" s="1" t="s">
        <v>3</v>
      </c>
      <c r="AW769" s="179" t="s">
        <v>2561</v>
      </c>
      <c r="AX769" s="422">
        <v>35445</v>
      </c>
      <c r="AY769" s="245">
        <v>10</v>
      </c>
      <c r="AZ769" s="245" t="e">
        <v>#DIV/0!</v>
      </c>
      <c r="BA769" s="179" t="s">
        <v>1875</v>
      </c>
      <c r="BB769" s="179" t="s">
        <v>2476</v>
      </c>
    </row>
    <row r="770" spans="1:54" ht="15">
      <c r="A770" s="159" t="s">
        <v>2387</v>
      </c>
      <c r="B770" s="179" t="s">
        <v>2388</v>
      </c>
      <c r="C770" s="179" t="s">
        <v>88</v>
      </c>
      <c r="D770" s="431" t="s">
        <v>3</v>
      </c>
      <c r="E770" s="179" t="s">
        <v>2563</v>
      </c>
      <c r="F770" s="422">
        <v>17997</v>
      </c>
      <c r="G770" s="245">
        <v>10</v>
      </c>
      <c r="H770" s="245" t="s">
        <v>1859</v>
      </c>
      <c r="I770" s="179" t="s">
        <v>2334</v>
      </c>
      <c r="J770" s="179" t="s">
        <v>2525</v>
      </c>
      <c r="K770" s="158">
        <v>770</v>
      </c>
      <c r="L770" s="1" t="b">
        <f t="shared" si="263"/>
        <v>1</v>
      </c>
      <c r="M770" s="1" t="b">
        <f t="shared" si="264"/>
        <v>1</v>
      </c>
      <c r="N770" s="1" t="b">
        <f t="shared" si="265"/>
        <v>1</v>
      </c>
      <c r="O770" s="1" t="b">
        <f t="shared" si="266"/>
        <v>1</v>
      </c>
      <c r="P770" s="1" t="b">
        <f t="shared" si="267"/>
        <v>1</v>
      </c>
      <c r="Q770" s="1" t="b">
        <f t="shared" si="268"/>
        <v>1</v>
      </c>
      <c r="R770" s="1" t="b">
        <f t="shared" si="269"/>
        <v>1</v>
      </c>
      <c r="S770" s="1" t="b">
        <f t="shared" si="270"/>
        <v>1</v>
      </c>
      <c r="T770" s="1" t="b">
        <f t="shared" si="271"/>
        <v>1</v>
      </c>
      <c r="U770" s="1" t="b">
        <f t="shared" si="272"/>
        <v>1</v>
      </c>
      <c r="W770" s="159" t="s">
        <v>2387</v>
      </c>
      <c r="X770" s="179" t="s">
        <v>2388</v>
      </c>
      <c r="Y770" s="179" t="s">
        <v>88</v>
      </c>
      <c r="Z770" s="431" t="s">
        <v>3</v>
      </c>
      <c r="AA770" s="179" t="s">
        <v>2563</v>
      </c>
      <c r="AB770" s="422">
        <v>17997</v>
      </c>
      <c r="AC770" s="245">
        <v>10</v>
      </c>
      <c r="AD770" s="245" t="s">
        <v>1859</v>
      </c>
      <c r="AE770" s="179" t="s">
        <v>2334</v>
      </c>
      <c r="AF770" s="179" t="s">
        <v>2525</v>
      </c>
      <c r="AH770" s="159" t="b">
        <f t="shared" si="273"/>
        <v>1</v>
      </c>
      <c r="AI770" s="1" t="b">
        <f t="shared" si="274"/>
        <v>1</v>
      </c>
      <c r="AJ770" s="1" t="b">
        <f t="shared" si="275"/>
        <v>1</v>
      </c>
      <c r="AK770" s="1" t="b">
        <f t="shared" si="276"/>
        <v>1</v>
      </c>
      <c r="AL770" s="1" t="b">
        <f t="shared" si="277"/>
        <v>1</v>
      </c>
      <c r="AM770" s="1" t="b">
        <f t="shared" si="278"/>
        <v>1</v>
      </c>
      <c r="AN770" s="1" t="b">
        <f t="shared" si="279"/>
        <v>1</v>
      </c>
      <c r="AO770" s="1" t="b">
        <f t="shared" si="280"/>
        <v>1</v>
      </c>
      <c r="AP770" s="1" t="b">
        <f t="shared" si="281"/>
        <v>1</v>
      </c>
      <c r="AQ770" s="1" t="b">
        <f t="shared" si="282"/>
        <v>1</v>
      </c>
      <c r="AS770" s="159" t="s">
        <v>2387</v>
      </c>
      <c r="AT770" s="179" t="s">
        <v>2388</v>
      </c>
      <c r="AU770" s="179" t="s">
        <v>88</v>
      </c>
      <c r="AV770" s="431" t="s">
        <v>3</v>
      </c>
      <c r="AW770" s="179" t="s">
        <v>2563</v>
      </c>
      <c r="AX770" s="422">
        <v>17997</v>
      </c>
      <c r="AY770" s="245">
        <v>10</v>
      </c>
      <c r="AZ770" s="245" t="s">
        <v>1859</v>
      </c>
      <c r="BA770" s="179" t="s">
        <v>2334</v>
      </c>
      <c r="BB770" s="179" t="s">
        <v>2525</v>
      </c>
    </row>
    <row r="771" spans="1:54" ht="15.75">
      <c r="A771" s="316" t="s">
        <v>2225</v>
      </c>
      <c r="B771" s="106" t="s">
        <v>2226</v>
      </c>
      <c r="C771" s="106" t="s">
        <v>2227</v>
      </c>
      <c r="D771" s="408" t="s">
        <v>3</v>
      </c>
      <c r="E771" s="344" t="s">
        <v>2508</v>
      </c>
      <c r="F771" s="422">
        <v>28398</v>
      </c>
      <c r="G771" s="245">
        <v>10</v>
      </c>
      <c r="H771" s="245" t="e">
        <v>#DIV/0!</v>
      </c>
      <c r="I771" s="179" t="s">
        <v>2016</v>
      </c>
      <c r="J771" s="179" t="s">
        <v>2476</v>
      </c>
      <c r="K771" s="158">
        <v>771</v>
      </c>
      <c r="L771" s="1" t="b">
        <f t="shared" si="263"/>
        <v>1</v>
      </c>
      <c r="M771" s="1" t="b">
        <f t="shared" si="264"/>
        <v>1</v>
      </c>
      <c r="N771" s="1" t="b">
        <f t="shared" si="265"/>
        <v>1</v>
      </c>
      <c r="O771" s="1" t="b">
        <f t="shared" si="266"/>
        <v>1</v>
      </c>
      <c r="P771" s="1" t="b">
        <f t="shared" si="267"/>
        <v>1</v>
      </c>
      <c r="Q771" s="1" t="b">
        <f t="shared" si="268"/>
        <v>1</v>
      </c>
      <c r="R771" s="1" t="b">
        <f t="shared" si="269"/>
        <v>1</v>
      </c>
      <c r="S771" s="1" t="e">
        <f t="shared" si="270"/>
        <v>#DIV/0!</v>
      </c>
      <c r="T771" s="1" t="b">
        <f t="shared" si="271"/>
        <v>1</v>
      </c>
      <c r="U771" s="1" t="b">
        <f t="shared" si="272"/>
        <v>1</v>
      </c>
      <c r="W771" s="316" t="s">
        <v>2225</v>
      </c>
      <c r="X771" s="106" t="s">
        <v>2226</v>
      </c>
      <c r="Y771" s="106" t="s">
        <v>2227</v>
      </c>
      <c r="Z771" s="408" t="s">
        <v>3</v>
      </c>
      <c r="AA771" s="344" t="s">
        <v>2508</v>
      </c>
      <c r="AB771" s="422">
        <v>28398</v>
      </c>
      <c r="AC771" s="245">
        <v>10</v>
      </c>
      <c r="AD771" s="245" t="e">
        <v>#DIV/0!</v>
      </c>
      <c r="AE771" s="179" t="s">
        <v>2016</v>
      </c>
      <c r="AF771" s="179" t="s">
        <v>2476</v>
      </c>
      <c r="AH771" s="159" t="b">
        <f t="shared" si="273"/>
        <v>1</v>
      </c>
      <c r="AI771" s="1" t="b">
        <f t="shared" si="274"/>
        <v>1</v>
      </c>
      <c r="AJ771" s="1" t="b">
        <f t="shared" si="275"/>
        <v>1</v>
      </c>
      <c r="AK771" s="1" t="b">
        <f t="shared" si="276"/>
        <v>1</v>
      </c>
      <c r="AL771" s="1" t="b">
        <f t="shared" si="277"/>
        <v>1</v>
      </c>
      <c r="AM771" s="1" t="b">
        <f t="shared" si="278"/>
        <v>1</v>
      </c>
      <c r="AN771" s="1" t="b">
        <f t="shared" si="279"/>
        <v>1</v>
      </c>
      <c r="AO771" s="1" t="e">
        <f t="shared" si="280"/>
        <v>#DIV/0!</v>
      </c>
      <c r="AP771" s="1" t="b">
        <f t="shared" si="281"/>
        <v>1</v>
      </c>
      <c r="AQ771" s="1" t="b">
        <f t="shared" si="282"/>
        <v>1</v>
      </c>
      <c r="AS771" s="316" t="s">
        <v>2225</v>
      </c>
      <c r="AT771" s="106" t="s">
        <v>2226</v>
      </c>
      <c r="AU771" s="106" t="s">
        <v>2227</v>
      </c>
      <c r="AV771" s="408" t="s">
        <v>3</v>
      </c>
      <c r="AW771" s="344" t="s">
        <v>2508</v>
      </c>
      <c r="AX771" s="422">
        <v>28398</v>
      </c>
      <c r="AY771" s="245">
        <v>10</v>
      </c>
      <c r="AZ771" s="245" t="e">
        <v>#DIV/0!</v>
      </c>
      <c r="BA771" s="179" t="s">
        <v>2016</v>
      </c>
      <c r="BB771" s="179" t="s">
        <v>2476</v>
      </c>
    </row>
    <row r="772" spans="1:54" ht="15">
      <c r="A772" s="449" t="s">
        <v>2228</v>
      </c>
      <c r="B772" s="182" t="s">
        <v>2229</v>
      </c>
      <c r="C772" s="182" t="s">
        <v>2230</v>
      </c>
      <c r="D772" s="291" t="s">
        <v>3</v>
      </c>
      <c r="E772" s="14" t="s">
        <v>2509</v>
      </c>
      <c r="F772" s="422">
        <v>29290</v>
      </c>
      <c r="G772" s="245">
        <v>10</v>
      </c>
      <c r="H772" s="245" t="e">
        <v>#DIV/0!</v>
      </c>
      <c r="I772" s="179" t="s">
        <v>2016</v>
      </c>
      <c r="J772" s="179" t="s">
        <v>2476</v>
      </c>
      <c r="K772" s="158">
        <v>772</v>
      </c>
      <c r="L772" s="1" t="b">
        <f t="shared" si="263"/>
        <v>1</v>
      </c>
      <c r="M772" s="1" t="b">
        <f t="shared" si="264"/>
        <v>1</v>
      </c>
      <c r="N772" s="1" t="b">
        <f t="shared" si="265"/>
        <v>1</v>
      </c>
      <c r="O772" s="1" t="b">
        <f t="shared" si="266"/>
        <v>1</v>
      </c>
      <c r="P772" s="1" t="b">
        <f t="shared" si="267"/>
        <v>1</v>
      </c>
      <c r="Q772" s="1" t="b">
        <f t="shared" si="268"/>
        <v>1</v>
      </c>
      <c r="R772" s="1" t="b">
        <f t="shared" si="269"/>
        <v>1</v>
      </c>
      <c r="S772" s="1" t="e">
        <f t="shared" si="270"/>
        <v>#DIV/0!</v>
      </c>
      <c r="T772" s="1" t="b">
        <f t="shared" si="271"/>
        <v>1</v>
      </c>
      <c r="U772" s="1" t="b">
        <f t="shared" si="272"/>
        <v>1</v>
      </c>
      <c r="W772" s="449" t="s">
        <v>2228</v>
      </c>
      <c r="X772" s="182" t="s">
        <v>2229</v>
      </c>
      <c r="Y772" s="182" t="s">
        <v>2230</v>
      </c>
      <c r="Z772" s="291" t="s">
        <v>3</v>
      </c>
      <c r="AA772" s="14" t="s">
        <v>2509</v>
      </c>
      <c r="AB772" s="422">
        <v>29290</v>
      </c>
      <c r="AC772" s="245">
        <v>10</v>
      </c>
      <c r="AD772" s="245" t="e">
        <v>#DIV/0!</v>
      </c>
      <c r="AE772" s="179" t="s">
        <v>2016</v>
      </c>
      <c r="AF772" s="179" t="s">
        <v>2476</v>
      </c>
      <c r="AH772" s="159" t="b">
        <f t="shared" si="273"/>
        <v>1</v>
      </c>
      <c r="AI772" s="1" t="b">
        <f t="shared" si="274"/>
        <v>1</v>
      </c>
      <c r="AJ772" s="1" t="b">
        <f t="shared" si="275"/>
        <v>1</v>
      </c>
      <c r="AK772" s="1" t="b">
        <f t="shared" si="276"/>
        <v>1</v>
      </c>
      <c r="AL772" s="1" t="b">
        <f t="shared" si="277"/>
        <v>1</v>
      </c>
      <c r="AM772" s="1" t="b">
        <f t="shared" si="278"/>
        <v>1</v>
      </c>
      <c r="AN772" s="1" t="b">
        <f t="shared" si="279"/>
        <v>1</v>
      </c>
      <c r="AO772" s="1" t="e">
        <f t="shared" si="280"/>
        <v>#DIV/0!</v>
      </c>
      <c r="AP772" s="1" t="b">
        <f t="shared" si="281"/>
        <v>1</v>
      </c>
      <c r="AQ772" s="1" t="b">
        <f t="shared" si="282"/>
        <v>1</v>
      </c>
      <c r="AS772" s="449" t="s">
        <v>2228</v>
      </c>
      <c r="AT772" s="182" t="s">
        <v>2229</v>
      </c>
      <c r="AU772" s="182" t="s">
        <v>2230</v>
      </c>
      <c r="AV772" s="291" t="s">
        <v>3</v>
      </c>
      <c r="AW772" s="14" t="s">
        <v>2509</v>
      </c>
      <c r="AX772" s="422">
        <v>29290</v>
      </c>
      <c r="AY772" s="245">
        <v>10</v>
      </c>
      <c r="AZ772" s="245" t="e">
        <v>#DIV/0!</v>
      </c>
      <c r="BA772" s="179" t="s">
        <v>2016</v>
      </c>
      <c r="BB772" s="179" t="s">
        <v>2476</v>
      </c>
    </row>
    <row r="773" spans="1:54" ht="15.75">
      <c r="A773" s="316" t="s">
        <v>2231</v>
      </c>
      <c r="B773" s="108" t="s">
        <v>2232</v>
      </c>
      <c r="C773" s="108" t="s">
        <v>217</v>
      </c>
      <c r="D773" s="409" t="s">
        <v>3</v>
      </c>
      <c r="E773" s="344" t="s">
        <v>2509</v>
      </c>
      <c r="F773" s="422">
        <v>27889</v>
      </c>
      <c r="G773" s="245">
        <v>10</v>
      </c>
      <c r="H773" s="245" t="e">
        <v>#DIV/0!</v>
      </c>
      <c r="I773" s="179" t="s">
        <v>2202</v>
      </c>
      <c r="J773" s="179" t="s">
        <v>2476</v>
      </c>
      <c r="K773" s="158">
        <v>773</v>
      </c>
      <c r="L773" s="1" t="b">
        <f t="shared" si="263"/>
        <v>1</v>
      </c>
      <c r="M773" s="1" t="b">
        <f t="shared" si="264"/>
        <v>1</v>
      </c>
      <c r="N773" s="1" t="b">
        <f t="shared" si="265"/>
        <v>1</v>
      </c>
      <c r="O773" s="1" t="b">
        <f t="shared" si="266"/>
        <v>1</v>
      </c>
      <c r="P773" s="1" t="b">
        <f t="shared" si="267"/>
        <v>1</v>
      </c>
      <c r="Q773" s="1" t="b">
        <f t="shared" si="268"/>
        <v>1</v>
      </c>
      <c r="R773" s="1" t="b">
        <f t="shared" si="269"/>
        <v>1</v>
      </c>
      <c r="S773" s="1" t="e">
        <f t="shared" si="270"/>
        <v>#DIV/0!</v>
      </c>
      <c r="T773" s="1" t="b">
        <f t="shared" si="271"/>
        <v>1</v>
      </c>
      <c r="U773" s="1" t="b">
        <f t="shared" si="272"/>
        <v>1</v>
      </c>
      <c r="W773" s="316" t="s">
        <v>2231</v>
      </c>
      <c r="X773" s="108" t="s">
        <v>2232</v>
      </c>
      <c r="Y773" s="108" t="s">
        <v>217</v>
      </c>
      <c r="Z773" s="409" t="s">
        <v>3</v>
      </c>
      <c r="AA773" s="344" t="s">
        <v>2509</v>
      </c>
      <c r="AB773" s="422">
        <v>27889</v>
      </c>
      <c r="AC773" s="245">
        <v>10</v>
      </c>
      <c r="AD773" s="245" t="e">
        <v>#DIV/0!</v>
      </c>
      <c r="AE773" s="179" t="s">
        <v>2202</v>
      </c>
      <c r="AF773" s="179" t="s">
        <v>2476</v>
      </c>
      <c r="AH773" s="159" t="b">
        <f t="shared" si="273"/>
        <v>1</v>
      </c>
      <c r="AI773" s="1" t="b">
        <f t="shared" si="274"/>
        <v>1</v>
      </c>
      <c r="AJ773" s="1" t="b">
        <f t="shared" si="275"/>
        <v>1</v>
      </c>
      <c r="AK773" s="1" t="b">
        <f t="shared" si="276"/>
        <v>1</v>
      </c>
      <c r="AL773" s="1" t="b">
        <f t="shared" si="277"/>
        <v>1</v>
      </c>
      <c r="AM773" s="1" t="b">
        <f t="shared" si="278"/>
        <v>1</v>
      </c>
      <c r="AN773" s="1" t="b">
        <f t="shared" si="279"/>
        <v>1</v>
      </c>
      <c r="AO773" s="1" t="e">
        <f t="shared" si="280"/>
        <v>#DIV/0!</v>
      </c>
      <c r="AP773" s="1" t="b">
        <f t="shared" si="281"/>
        <v>1</v>
      </c>
      <c r="AQ773" s="1" t="b">
        <f t="shared" si="282"/>
        <v>1</v>
      </c>
      <c r="AS773" s="316" t="s">
        <v>2231</v>
      </c>
      <c r="AT773" s="108" t="s">
        <v>2232</v>
      </c>
      <c r="AU773" s="108" t="s">
        <v>217</v>
      </c>
      <c r="AV773" s="409" t="s">
        <v>3</v>
      </c>
      <c r="AW773" s="344" t="s">
        <v>2509</v>
      </c>
      <c r="AX773" s="422">
        <v>27889</v>
      </c>
      <c r="AY773" s="245">
        <v>10</v>
      </c>
      <c r="AZ773" s="245" t="e">
        <v>#DIV/0!</v>
      </c>
      <c r="BA773" s="179" t="s">
        <v>2202</v>
      </c>
      <c r="BB773" s="179" t="s">
        <v>2476</v>
      </c>
    </row>
    <row r="774" spans="1:54" ht="15.75">
      <c r="A774" s="316" t="s">
        <v>730</v>
      </c>
      <c r="B774" s="108" t="s">
        <v>731</v>
      </c>
      <c r="C774" s="108" t="s">
        <v>732</v>
      </c>
      <c r="D774" s="1" t="s">
        <v>3</v>
      </c>
      <c r="E774" s="344" t="s">
        <v>2489</v>
      </c>
      <c r="F774" s="422">
        <v>13246</v>
      </c>
      <c r="G774" s="245">
        <v>10</v>
      </c>
      <c r="H774" s="245" t="s">
        <v>1859</v>
      </c>
      <c r="I774" s="179" t="s">
        <v>2538</v>
      </c>
      <c r="J774" s="179" t="s">
        <v>2577</v>
      </c>
      <c r="K774" s="158">
        <v>774</v>
      </c>
      <c r="L774" s="1" t="b">
        <f t="shared" si="263"/>
        <v>1</v>
      </c>
      <c r="M774" s="1" t="b">
        <f t="shared" si="264"/>
        <v>1</v>
      </c>
      <c r="N774" s="1" t="b">
        <f t="shared" si="265"/>
        <v>1</v>
      </c>
      <c r="O774" s="1" t="b">
        <f t="shared" si="266"/>
        <v>1</v>
      </c>
      <c r="P774" s="1" t="b">
        <f t="shared" si="267"/>
        <v>1</v>
      </c>
      <c r="Q774" s="1" t="b">
        <f t="shared" si="268"/>
        <v>1</v>
      </c>
      <c r="R774" s="1" t="b">
        <f t="shared" si="269"/>
        <v>1</v>
      </c>
      <c r="S774" s="1" t="b">
        <f t="shared" si="270"/>
        <v>1</v>
      </c>
      <c r="T774" s="1" t="b">
        <f t="shared" si="271"/>
        <v>1</v>
      </c>
      <c r="U774" s="1" t="b">
        <f t="shared" si="272"/>
        <v>1</v>
      </c>
      <c r="W774" s="316" t="s">
        <v>730</v>
      </c>
      <c r="X774" s="108" t="s">
        <v>731</v>
      </c>
      <c r="Y774" s="108" t="s">
        <v>732</v>
      </c>
      <c r="Z774" s="1" t="s">
        <v>3</v>
      </c>
      <c r="AA774" s="344" t="s">
        <v>2489</v>
      </c>
      <c r="AB774" s="422">
        <v>13246</v>
      </c>
      <c r="AC774" s="245">
        <v>10</v>
      </c>
      <c r="AD774" s="245" t="s">
        <v>1859</v>
      </c>
      <c r="AE774" s="179" t="s">
        <v>2538</v>
      </c>
      <c r="AF774" s="179" t="s">
        <v>2577</v>
      </c>
      <c r="AH774" s="159" t="b">
        <f t="shared" si="273"/>
        <v>1</v>
      </c>
      <c r="AI774" s="1" t="b">
        <f t="shared" si="274"/>
        <v>1</v>
      </c>
      <c r="AJ774" s="1" t="b">
        <f t="shared" si="275"/>
        <v>1</v>
      </c>
      <c r="AK774" s="1" t="b">
        <f t="shared" si="276"/>
        <v>1</v>
      </c>
      <c r="AL774" s="1" t="b">
        <f t="shared" si="277"/>
        <v>1</v>
      </c>
      <c r="AM774" s="1" t="b">
        <f t="shared" si="278"/>
        <v>1</v>
      </c>
      <c r="AN774" s="1" t="b">
        <f t="shared" si="279"/>
        <v>1</v>
      </c>
      <c r="AO774" s="1" t="b">
        <f t="shared" si="280"/>
        <v>1</v>
      </c>
      <c r="AP774" s="1" t="b">
        <f t="shared" si="281"/>
        <v>1</v>
      </c>
      <c r="AQ774" s="1" t="b">
        <f t="shared" si="282"/>
        <v>1</v>
      </c>
      <c r="AS774" s="316" t="s">
        <v>730</v>
      </c>
      <c r="AT774" s="108" t="s">
        <v>731</v>
      </c>
      <c r="AU774" s="108" t="s">
        <v>732</v>
      </c>
      <c r="AV774" s="1" t="s">
        <v>3</v>
      </c>
      <c r="AW774" s="344" t="s">
        <v>2489</v>
      </c>
      <c r="AX774" s="422">
        <v>13246</v>
      </c>
      <c r="AY774" s="245">
        <v>10</v>
      </c>
      <c r="AZ774" s="245" t="s">
        <v>1859</v>
      </c>
      <c r="BA774" s="179" t="s">
        <v>2538</v>
      </c>
      <c r="BB774" s="179" t="s">
        <v>2577</v>
      </c>
    </row>
    <row r="775" spans="1:54" ht="15.75">
      <c r="A775" s="316" t="s">
        <v>253</v>
      </c>
      <c r="B775" s="108" t="s">
        <v>254</v>
      </c>
      <c r="C775" s="105" t="s">
        <v>255</v>
      </c>
      <c r="D775" s="1" t="s">
        <v>3</v>
      </c>
      <c r="E775" s="344" t="s">
        <v>2562</v>
      </c>
      <c r="F775" s="422">
        <v>17460</v>
      </c>
      <c r="G775" s="245">
        <v>10</v>
      </c>
      <c r="H775" s="245" t="s">
        <v>1857</v>
      </c>
      <c r="I775" s="179" t="s">
        <v>2458</v>
      </c>
      <c r="J775" s="179" t="s">
        <v>2525</v>
      </c>
      <c r="K775" s="158">
        <v>775</v>
      </c>
      <c r="L775" s="1" t="b">
        <f t="shared" ref="L775:L838" si="283">A775=W775</f>
        <v>1</v>
      </c>
      <c r="M775" s="1" t="b">
        <f t="shared" ref="M775:M838" si="284">B775=X775</f>
        <v>1</v>
      </c>
      <c r="N775" s="1" t="b">
        <f t="shared" ref="N775:N838" si="285">C775=Y775</f>
        <v>1</v>
      </c>
      <c r="O775" s="1" t="b">
        <f t="shared" ref="O775:O838" si="286">D775=Z775</f>
        <v>1</v>
      </c>
      <c r="P775" s="1" t="b">
        <f t="shared" ref="P775:P838" si="287">E775=AA775</f>
        <v>1</v>
      </c>
      <c r="Q775" s="1" t="b">
        <f t="shared" ref="Q775:Q838" si="288">F775=AB775</f>
        <v>1</v>
      </c>
      <c r="R775" s="1" t="b">
        <f t="shared" ref="R775:R838" si="289">G775=AC775</f>
        <v>1</v>
      </c>
      <c r="S775" s="1" t="b">
        <f t="shared" ref="S775:S838" si="290">H775=AD775</f>
        <v>1</v>
      </c>
      <c r="T775" s="1" t="b">
        <f t="shared" ref="T775:T838" si="291">I775=AE775</f>
        <v>1</v>
      </c>
      <c r="U775" s="1" t="b">
        <f t="shared" ref="U775:U838" si="292">J775=AF775</f>
        <v>1</v>
      </c>
      <c r="W775" s="316" t="s">
        <v>253</v>
      </c>
      <c r="X775" s="108" t="s">
        <v>254</v>
      </c>
      <c r="Y775" s="105" t="s">
        <v>255</v>
      </c>
      <c r="Z775" s="1" t="s">
        <v>3</v>
      </c>
      <c r="AA775" s="344" t="s">
        <v>2562</v>
      </c>
      <c r="AB775" s="422">
        <v>17460</v>
      </c>
      <c r="AC775" s="245">
        <v>10</v>
      </c>
      <c r="AD775" s="245" t="s">
        <v>1857</v>
      </c>
      <c r="AE775" s="179" t="s">
        <v>2458</v>
      </c>
      <c r="AF775" s="179" t="s">
        <v>2525</v>
      </c>
      <c r="AH775" s="159" t="b">
        <f t="shared" si="273"/>
        <v>1</v>
      </c>
      <c r="AI775" s="1" t="b">
        <f t="shared" si="274"/>
        <v>1</v>
      </c>
      <c r="AJ775" s="1" t="b">
        <f t="shared" si="275"/>
        <v>1</v>
      </c>
      <c r="AK775" s="1" t="b">
        <f t="shared" si="276"/>
        <v>1</v>
      </c>
      <c r="AL775" s="1" t="b">
        <f t="shared" si="277"/>
        <v>1</v>
      </c>
      <c r="AM775" s="1" t="b">
        <f t="shared" si="278"/>
        <v>1</v>
      </c>
      <c r="AN775" s="1" t="b">
        <f t="shared" si="279"/>
        <v>1</v>
      </c>
      <c r="AO775" s="1" t="b">
        <f t="shared" si="280"/>
        <v>1</v>
      </c>
      <c r="AP775" s="1" t="b">
        <f t="shared" si="281"/>
        <v>1</v>
      </c>
      <c r="AQ775" s="1" t="b">
        <f t="shared" si="282"/>
        <v>1</v>
      </c>
      <c r="AS775" s="316" t="s">
        <v>253</v>
      </c>
      <c r="AT775" s="108" t="s">
        <v>254</v>
      </c>
      <c r="AU775" s="105" t="s">
        <v>255</v>
      </c>
      <c r="AV775" s="1" t="s">
        <v>3</v>
      </c>
      <c r="AW775" s="344" t="s">
        <v>2562</v>
      </c>
      <c r="AX775" s="422">
        <v>17460</v>
      </c>
      <c r="AY775" s="245">
        <v>10</v>
      </c>
      <c r="AZ775" s="245" t="s">
        <v>1857</v>
      </c>
      <c r="BA775" s="179" t="s">
        <v>2458</v>
      </c>
      <c r="BB775" s="179" t="s">
        <v>2525</v>
      </c>
    </row>
    <row r="776" spans="1:54" ht="15.75">
      <c r="A776" s="316" t="s">
        <v>1529</v>
      </c>
      <c r="B776" s="106" t="s">
        <v>1717</v>
      </c>
      <c r="C776" s="106" t="s">
        <v>1343</v>
      </c>
      <c r="D776" s="408" t="s">
        <v>3</v>
      </c>
      <c r="E776" s="344" t="s">
        <v>2509</v>
      </c>
      <c r="F776" s="422">
        <v>17638</v>
      </c>
      <c r="G776" s="245">
        <v>10</v>
      </c>
      <c r="H776" s="245" t="s">
        <v>1859</v>
      </c>
      <c r="I776" s="179" t="s">
        <v>2472</v>
      </c>
      <c r="J776" s="179" t="s">
        <v>2525</v>
      </c>
      <c r="K776" s="158">
        <v>776</v>
      </c>
      <c r="L776" s="1" t="b">
        <f t="shared" si="283"/>
        <v>1</v>
      </c>
      <c r="M776" s="1" t="b">
        <f t="shared" si="284"/>
        <v>1</v>
      </c>
      <c r="N776" s="1" t="b">
        <f t="shared" si="285"/>
        <v>1</v>
      </c>
      <c r="O776" s="1" t="b">
        <f t="shared" si="286"/>
        <v>1</v>
      </c>
      <c r="P776" s="1" t="b">
        <f t="shared" si="287"/>
        <v>1</v>
      </c>
      <c r="Q776" s="1" t="b">
        <f t="shared" si="288"/>
        <v>1</v>
      </c>
      <c r="R776" s="1" t="b">
        <f t="shared" si="289"/>
        <v>1</v>
      </c>
      <c r="S776" s="1" t="b">
        <f t="shared" si="290"/>
        <v>1</v>
      </c>
      <c r="T776" s="1" t="b">
        <f t="shared" si="291"/>
        <v>1</v>
      </c>
      <c r="U776" s="1" t="b">
        <f t="shared" si="292"/>
        <v>1</v>
      </c>
      <c r="W776" s="316" t="s">
        <v>1529</v>
      </c>
      <c r="X776" s="106" t="s">
        <v>1717</v>
      </c>
      <c r="Y776" s="106" t="s">
        <v>1343</v>
      </c>
      <c r="Z776" s="408" t="s">
        <v>3</v>
      </c>
      <c r="AA776" s="344" t="s">
        <v>2509</v>
      </c>
      <c r="AB776" s="422">
        <v>17638</v>
      </c>
      <c r="AC776" s="245">
        <v>10</v>
      </c>
      <c r="AD776" s="245" t="s">
        <v>1859</v>
      </c>
      <c r="AE776" s="179" t="s">
        <v>2472</v>
      </c>
      <c r="AF776" s="179" t="s">
        <v>2525</v>
      </c>
      <c r="AH776" s="159" t="b">
        <f t="shared" si="273"/>
        <v>1</v>
      </c>
      <c r="AI776" s="1" t="b">
        <f t="shared" si="274"/>
        <v>1</v>
      </c>
      <c r="AJ776" s="1" t="b">
        <f t="shared" si="275"/>
        <v>1</v>
      </c>
      <c r="AK776" s="1" t="b">
        <f t="shared" si="276"/>
        <v>1</v>
      </c>
      <c r="AL776" s="1" t="b">
        <f t="shared" si="277"/>
        <v>1</v>
      </c>
      <c r="AM776" s="1" t="b">
        <f t="shared" si="278"/>
        <v>1</v>
      </c>
      <c r="AN776" s="1" t="b">
        <f t="shared" si="279"/>
        <v>1</v>
      </c>
      <c r="AO776" s="1" t="b">
        <f t="shared" si="280"/>
        <v>1</v>
      </c>
      <c r="AP776" s="1" t="b">
        <f t="shared" si="281"/>
        <v>1</v>
      </c>
      <c r="AQ776" s="1" t="b">
        <f t="shared" si="282"/>
        <v>1</v>
      </c>
      <c r="AS776" s="316" t="s">
        <v>1529</v>
      </c>
      <c r="AT776" s="106" t="s">
        <v>1717</v>
      </c>
      <c r="AU776" s="106" t="s">
        <v>1343</v>
      </c>
      <c r="AV776" s="408" t="s">
        <v>3</v>
      </c>
      <c r="AW776" s="344" t="s">
        <v>2509</v>
      </c>
      <c r="AX776" s="422">
        <v>17638</v>
      </c>
      <c r="AY776" s="245">
        <v>10</v>
      </c>
      <c r="AZ776" s="245" t="s">
        <v>1859</v>
      </c>
      <c r="BA776" s="179" t="s">
        <v>2472</v>
      </c>
      <c r="BB776" s="179" t="s">
        <v>2525</v>
      </c>
    </row>
    <row r="777" spans="1:54" ht="15">
      <c r="A777" s="156" t="s">
        <v>1531</v>
      </c>
      <c r="B777" s="179" t="s">
        <v>1710</v>
      </c>
      <c r="C777" s="179" t="s">
        <v>88</v>
      </c>
      <c r="D777" s="424" t="s">
        <v>3</v>
      </c>
      <c r="E777" s="179" t="s">
        <v>2490</v>
      </c>
      <c r="F777" s="422">
        <v>20541</v>
      </c>
      <c r="G777" s="245">
        <v>10</v>
      </c>
      <c r="H777" s="245" t="s">
        <v>2062</v>
      </c>
      <c r="I777" s="179" t="s">
        <v>2676</v>
      </c>
      <c r="J777" s="179" t="s">
        <v>2476</v>
      </c>
      <c r="K777" s="158">
        <v>777</v>
      </c>
      <c r="L777" s="1" t="b">
        <f t="shared" si="283"/>
        <v>1</v>
      </c>
      <c r="M777" s="1" t="b">
        <f t="shared" si="284"/>
        <v>1</v>
      </c>
      <c r="N777" s="1" t="b">
        <f t="shared" si="285"/>
        <v>1</v>
      </c>
      <c r="O777" s="1" t="b">
        <f t="shared" si="286"/>
        <v>1</v>
      </c>
      <c r="P777" s="1" t="b">
        <f t="shared" si="287"/>
        <v>1</v>
      </c>
      <c r="Q777" s="1" t="b">
        <f t="shared" si="288"/>
        <v>1</v>
      </c>
      <c r="R777" s="1" t="b">
        <f t="shared" si="289"/>
        <v>1</v>
      </c>
      <c r="S777" s="1" t="b">
        <f t="shared" si="290"/>
        <v>1</v>
      </c>
      <c r="T777" s="1" t="b">
        <f t="shared" si="291"/>
        <v>1</v>
      </c>
      <c r="U777" s="1" t="b">
        <f t="shared" si="292"/>
        <v>1</v>
      </c>
      <c r="W777" s="156" t="s">
        <v>1531</v>
      </c>
      <c r="X777" s="179" t="s">
        <v>1710</v>
      </c>
      <c r="Y777" s="179" t="s">
        <v>88</v>
      </c>
      <c r="Z777" s="424" t="s">
        <v>3</v>
      </c>
      <c r="AA777" s="179" t="s">
        <v>2490</v>
      </c>
      <c r="AB777" s="422">
        <v>20541</v>
      </c>
      <c r="AC777" s="245">
        <v>10</v>
      </c>
      <c r="AD777" s="245" t="s">
        <v>2062</v>
      </c>
      <c r="AE777" s="179" t="s">
        <v>2676</v>
      </c>
      <c r="AF777" s="179" t="s">
        <v>2476</v>
      </c>
      <c r="AH777" s="159" t="b">
        <f t="shared" ref="AH777:AH840" si="293">W777=AS777</f>
        <v>1</v>
      </c>
      <c r="AI777" s="1" t="b">
        <f t="shared" ref="AI777:AI840" si="294">X777=AT777</f>
        <v>1</v>
      </c>
      <c r="AJ777" s="1" t="b">
        <f t="shared" ref="AJ777:AJ840" si="295">Y777=AU777</f>
        <v>1</v>
      </c>
      <c r="AK777" s="1" t="b">
        <f t="shared" ref="AK777:AK840" si="296">Z777=AV777</f>
        <v>1</v>
      </c>
      <c r="AL777" s="1" t="b">
        <f t="shared" ref="AL777:AL840" si="297">AA777=AW777</f>
        <v>1</v>
      </c>
      <c r="AM777" s="1" t="b">
        <f t="shared" ref="AM777:AM840" si="298">AB777=AX777</f>
        <v>1</v>
      </c>
      <c r="AN777" s="1" t="b">
        <f t="shared" ref="AN777:AN840" si="299">AC777=AY777</f>
        <v>1</v>
      </c>
      <c r="AO777" s="1" t="b">
        <f t="shared" ref="AO777:AO840" si="300">AD777=AZ777</f>
        <v>1</v>
      </c>
      <c r="AP777" s="1" t="b">
        <f t="shared" ref="AP777:AP840" si="301">AE777=BA777</f>
        <v>1</v>
      </c>
      <c r="AQ777" s="1" t="b">
        <f t="shared" ref="AQ777:AQ840" si="302">AF777=BB777</f>
        <v>1</v>
      </c>
      <c r="AS777" s="156" t="s">
        <v>1531</v>
      </c>
      <c r="AT777" s="179" t="s">
        <v>1710</v>
      </c>
      <c r="AU777" s="179" t="s">
        <v>88</v>
      </c>
      <c r="AV777" s="424" t="s">
        <v>3</v>
      </c>
      <c r="AW777" s="179" t="s">
        <v>2490</v>
      </c>
      <c r="AX777" s="422">
        <v>20541</v>
      </c>
      <c r="AY777" s="245">
        <v>10</v>
      </c>
      <c r="AZ777" s="245" t="s">
        <v>2062</v>
      </c>
      <c r="BA777" s="179" t="s">
        <v>2676</v>
      </c>
      <c r="BB777" s="179" t="s">
        <v>2476</v>
      </c>
    </row>
    <row r="778" spans="1:54" ht="15.75">
      <c r="A778" s="316" t="s">
        <v>986</v>
      </c>
      <c r="B778" s="108" t="s">
        <v>250</v>
      </c>
      <c r="C778" s="105" t="s">
        <v>2072</v>
      </c>
      <c r="D778" s="409" t="s">
        <v>3</v>
      </c>
      <c r="E778" s="344" t="s">
        <v>2490</v>
      </c>
      <c r="F778" s="422">
        <v>28290</v>
      </c>
      <c r="G778" s="245">
        <v>10</v>
      </c>
      <c r="H778" s="245" t="s">
        <v>1858</v>
      </c>
      <c r="I778" s="179" t="s">
        <v>2676</v>
      </c>
      <c r="J778" s="179" t="s">
        <v>2476</v>
      </c>
      <c r="K778" s="158">
        <v>778</v>
      </c>
      <c r="L778" s="1" t="b">
        <f t="shared" si="283"/>
        <v>1</v>
      </c>
      <c r="M778" s="1" t="b">
        <f t="shared" si="284"/>
        <v>1</v>
      </c>
      <c r="N778" s="1" t="b">
        <f t="shared" si="285"/>
        <v>1</v>
      </c>
      <c r="O778" s="1" t="b">
        <f t="shared" si="286"/>
        <v>1</v>
      </c>
      <c r="P778" s="1" t="b">
        <f t="shared" si="287"/>
        <v>1</v>
      </c>
      <c r="Q778" s="1" t="b">
        <f t="shared" si="288"/>
        <v>1</v>
      </c>
      <c r="R778" s="1" t="b">
        <f t="shared" si="289"/>
        <v>1</v>
      </c>
      <c r="S778" s="1" t="b">
        <f t="shared" si="290"/>
        <v>1</v>
      </c>
      <c r="T778" s="1" t="b">
        <f t="shared" si="291"/>
        <v>1</v>
      </c>
      <c r="U778" s="1" t="b">
        <f t="shared" si="292"/>
        <v>1</v>
      </c>
      <c r="W778" s="316" t="s">
        <v>986</v>
      </c>
      <c r="X778" s="108" t="s">
        <v>250</v>
      </c>
      <c r="Y778" s="105" t="s">
        <v>2072</v>
      </c>
      <c r="Z778" s="409" t="s">
        <v>3</v>
      </c>
      <c r="AA778" s="344" t="s">
        <v>2490</v>
      </c>
      <c r="AB778" s="422">
        <v>28290</v>
      </c>
      <c r="AC778" s="245">
        <v>10</v>
      </c>
      <c r="AD778" s="245" t="s">
        <v>1858</v>
      </c>
      <c r="AE778" s="179" t="s">
        <v>2676</v>
      </c>
      <c r="AF778" s="179" t="s">
        <v>2476</v>
      </c>
      <c r="AH778" s="159" t="b">
        <f t="shared" si="293"/>
        <v>1</v>
      </c>
      <c r="AI778" s="1" t="b">
        <f t="shared" si="294"/>
        <v>1</v>
      </c>
      <c r="AJ778" s="1" t="b">
        <f t="shared" si="295"/>
        <v>1</v>
      </c>
      <c r="AK778" s="1" t="b">
        <f t="shared" si="296"/>
        <v>1</v>
      </c>
      <c r="AL778" s="1" t="b">
        <f t="shared" si="297"/>
        <v>1</v>
      </c>
      <c r="AM778" s="1" t="b">
        <f t="shared" si="298"/>
        <v>1</v>
      </c>
      <c r="AN778" s="1" t="b">
        <f t="shared" si="299"/>
        <v>1</v>
      </c>
      <c r="AO778" s="1" t="b">
        <f t="shared" si="300"/>
        <v>1</v>
      </c>
      <c r="AP778" s="1" t="b">
        <f t="shared" si="301"/>
        <v>1</v>
      </c>
      <c r="AQ778" s="1" t="b">
        <f t="shared" si="302"/>
        <v>1</v>
      </c>
      <c r="AS778" s="316" t="s">
        <v>986</v>
      </c>
      <c r="AT778" s="108" t="s">
        <v>250</v>
      </c>
      <c r="AU778" s="105" t="s">
        <v>2072</v>
      </c>
      <c r="AV778" s="409" t="s">
        <v>3</v>
      </c>
      <c r="AW778" s="344" t="s">
        <v>2490</v>
      </c>
      <c r="AX778" s="422">
        <v>28290</v>
      </c>
      <c r="AY778" s="245">
        <v>10</v>
      </c>
      <c r="AZ778" s="245" t="s">
        <v>1858</v>
      </c>
      <c r="BA778" s="179" t="s">
        <v>2676</v>
      </c>
      <c r="BB778" s="179" t="s">
        <v>2476</v>
      </c>
    </row>
    <row r="779" spans="1:54" ht="15.75">
      <c r="A779" s="316" t="s">
        <v>1533</v>
      </c>
      <c r="B779" s="179" t="s">
        <v>1713</v>
      </c>
      <c r="C779" s="179" t="s">
        <v>1714</v>
      </c>
      <c r="D779" s="1" t="s">
        <v>3</v>
      </c>
      <c r="E779" s="344" t="s">
        <v>2490</v>
      </c>
      <c r="F779" s="422">
        <v>18107</v>
      </c>
      <c r="G779" s="245">
        <v>10</v>
      </c>
      <c r="H779" s="245" t="e">
        <v>#DIV/0!</v>
      </c>
      <c r="I779" s="179" t="s">
        <v>2076</v>
      </c>
      <c r="J779" s="179" t="s">
        <v>2525</v>
      </c>
      <c r="K779" s="158">
        <v>779</v>
      </c>
      <c r="L779" s="1" t="b">
        <f t="shared" si="283"/>
        <v>1</v>
      </c>
      <c r="M779" s="1" t="b">
        <f t="shared" si="284"/>
        <v>1</v>
      </c>
      <c r="N779" s="1" t="b">
        <f t="shared" si="285"/>
        <v>1</v>
      </c>
      <c r="O779" s="1" t="b">
        <f t="shared" si="286"/>
        <v>1</v>
      </c>
      <c r="P779" s="1" t="b">
        <f t="shared" si="287"/>
        <v>1</v>
      </c>
      <c r="Q779" s="1" t="b">
        <f t="shared" si="288"/>
        <v>1</v>
      </c>
      <c r="R779" s="1" t="b">
        <f t="shared" si="289"/>
        <v>1</v>
      </c>
      <c r="S779" s="1" t="e">
        <f t="shared" si="290"/>
        <v>#DIV/0!</v>
      </c>
      <c r="T779" s="1" t="b">
        <f t="shared" si="291"/>
        <v>1</v>
      </c>
      <c r="U779" s="1" t="b">
        <f t="shared" si="292"/>
        <v>1</v>
      </c>
      <c r="W779" s="316" t="s">
        <v>1533</v>
      </c>
      <c r="X779" s="179" t="s">
        <v>1713</v>
      </c>
      <c r="Y779" s="179" t="s">
        <v>1714</v>
      </c>
      <c r="Z779" s="1" t="s">
        <v>3</v>
      </c>
      <c r="AA779" s="344" t="s">
        <v>2490</v>
      </c>
      <c r="AB779" s="422">
        <v>18107</v>
      </c>
      <c r="AC779" s="245">
        <v>10</v>
      </c>
      <c r="AD779" s="245" t="e">
        <v>#DIV/0!</v>
      </c>
      <c r="AE779" s="179" t="s">
        <v>2076</v>
      </c>
      <c r="AF779" s="179" t="s">
        <v>2525</v>
      </c>
      <c r="AH779" s="159" t="b">
        <f t="shared" si="293"/>
        <v>1</v>
      </c>
      <c r="AI779" s="1" t="b">
        <f t="shared" si="294"/>
        <v>1</v>
      </c>
      <c r="AJ779" s="1" t="b">
        <f t="shared" si="295"/>
        <v>1</v>
      </c>
      <c r="AK779" s="1" t="b">
        <f t="shared" si="296"/>
        <v>1</v>
      </c>
      <c r="AL779" s="1" t="b">
        <f t="shared" si="297"/>
        <v>1</v>
      </c>
      <c r="AM779" s="1" t="b">
        <f t="shared" si="298"/>
        <v>1</v>
      </c>
      <c r="AN779" s="1" t="b">
        <f t="shared" si="299"/>
        <v>1</v>
      </c>
      <c r="AO779" s="1" t="e">
        <f t="shared" si="300"/>
        <v>#DIV/0!</v>
      </c>
      <c r="AP779" s="1" t="b">
        <f t="shared" si="301"/>
        <v>1</v>
      </c>
      <c r="AQ779" s="1" t="b">
        <f t="shared" si="302"/>
        <v>1</v>
      </c>
      <c r="AS779" s="316" t="s">
        <v>1533</v>
      </c>
      <c r="AT779" s="179" t="s">
        <v>1713</v>
      </c>
      <c r="AU779" s="179" t="s">
        <v>1714</v>
      </c>
      <c r="AV779" s="1" t="s">
        <v>3</v>
      </c>
      <c r="AW779" s="344" t="s">
        <v>2490</v>
      </c>
      <c r="AX779" s="422">
        <v>18107</v>
      </c>
      <c r="AY779" s="245">
        <v>10</v>
      </c>
      <c r="AZ779" s="245" t="e">
        <v>#DIV/0!</v>
      </c>
      <c r="BA779" s="179" t="s">
        <v>2076</v>
      </c>
      <c r="BB779" s="179" t="s">
        <v>2525</v>
      </c>
    </row>
    <row r="780" spans="1:54" ht="15.75">
      <c r="A780" s="316" t="s">
        <v>1534</v>
      </c>
      <c r="B780" s="106" t="s">
        <v>106</v>
      </c>
      <c r="C780" s="106" t="s">
        <v>597</v>
      </c>
      <c r="D780" s="291" t="s">
        <v>3</v>
      </c>
      <c r="E780" s="344" t="s">
        <v>2497</v>
      </c>
      <c r="F780" s="422">
        <v>18016</v>
      </c>
      <c r="G780" s="245">
        <v>10</v>
      </c>
      <c r="H780" s="245" t="s">
        <v>1859</v>
      </c>
      <c r="I780" s="179" t="s">
        <v>2463</v>
      </c>
      <c r="J780" s="179" t="s">
        <v>2525</v>
      </c>
      <c r="K780" s="158">
        <v>780</v>
      </c>
      <c r="L780" s="1" t="b">
        <f t="shared" si="283"/>
        <v>1</v>
      </c>
      <c r="M780" s="1" t="b">
        <f t="shared" si="284"/>
        <v>1</v>
      </c>
      <c r="N780" s="1" t="b">
        <f t="shared" si="285"/>
        <v>1</v>
      </c>
      <c r="O780" s="1" t="b">
        <f t="shared" si="286"/>
        <v>1</v>
      </c>
      <c r="P780" s="1" t="b">
        <f t="shared" si="287"/>
        <v>1</v>
      </c>
      <c r="Q780" s="1" t="b">
        <f t="shared" si="288"/>
        <v>1</v>
      </c>
      <c r="R780" s="1" t="b">
        <f t="shared" si="289"/>
        <v>1</v>
      </c>
      <c r="S780" s="1" t="b">
        <f t="shared" si="290"/>
        <v>1</v>
      </c>
      <c r="T780" s="1" t="b">
        <f t="shared" si="291"/>
        <v>1</v>
      </c>
      <c r="U780" s="1" t="b">
        <f t="shared" si="292"/>
        <v>1</v>
      </c>
      <c r="W780" s="316" t="s">
        <v>1534</v>
      </c>
      <c r="X780" s="106" t="s">
        <v>106</v>
      </c>
      <c r="Y780" s="106" t="s">
        <v>597</v>
      </c>
      <c r="Z780" s="291" t="s">
        <v>3</v>
      </c>
      <c r="AA780" s="344" t="s">
        <v>2497</v>
      </c>
      <c r="AB780" s="422">
        <v>18016</v>
      </c>
      <c r="AC780" s="245">
        <v>10</v>
      </c>
      <c r="AD780" s="245" t="s">
        <v>1859</v>
      </c>
      <c r="AE780" s="179" t="s">
        <v>2463</v>
      </c>
      <c r="AF780" s="179" t="s">
        <v>2525</v>
      </c>
      <c r="AH780" s="159" t="b">
        <f t="shared" si="293"/>
        <v>1</v>
      </c>
      <c r="AI780" s="1" t="b">
        <f t="shared" si="294"/>
        <v>1</v>
      </c>
      <c r="AJ780" s="1" t="b">
        <f t="shared" si="295"/>
        <v>1</v>
      </c>
      <c r="AK780" s="1" t="b">
        <f t="shared" si="296"/>
        <v>1</v>
      </c>
      <c r="AL780" s="1" t="b">
        <f t="shared" si="297"/>
        <v>1</v>
      </c>
      <c r="AM780" s="1" t="b">
        <f t="shared" si="298"/>
        <v>1</v>
      </c>
      <c r="AN780" s="1" t="b">
        <f t="shared" si="299"/>
        <v>1</v>
      </c>
      <c r="AO780" s="1" t="b">
        <f t="shared" si="300"/>
        <v>1</v>
      </c>
      <c r="AP780" s="1" t="b">
        <f t="shared" si="301"/>
        <v>1</v>
      </c>
      <c r="AQ780" s="1" t="b">
        <f t="shared" si="302"/>
        <v>1</v>
      </c>
      <c r="AS780" s="316" t="s">
        <v>1534</v>
      </c>
      <c r="AT780" s="106" t="s">
        <v>106</v>
      </c>
      <c r="AU780" s="106" t="s">
        <v>597</v>
      </c>
      <c r="AV780" s="291" t="s">
        <v>3</v>
      </c>
      <c r="AW780" s="344" t="s">
        <v>2497</v>
      </c>
      <c r="AX780" s="422">
        <v>18016</v>
      </c>
      <c r="AY780" s="245">
        <v>10</v>
      </c>
      <c r="AZ780" s="245" t="s">
        <v>1859</v>
      </c>
      <c r="BA780" s="179" t="s">
        <v>2463</v>
      </c>
      <c r="BB780" s="179" t="s">
        <v>2525</v>
      </c>
    </row>
    <row r="781" spans="1:54" ht="15.75">
      <c r="A781" s="316" t="s">
        <v>1535</v>
      </c>
      <c r="B781" s="108" t="s">
        <v>106</v>
      </c>
      <c r="C781" s="105" t="s">
        <v>980</v>
      </c>
      <c r="D781" s="409" t="s">
        <v>10</v>
      </c>
      <c r="E781" s="344" t="s">
        <v>2497</v>
      </c>
      <c r="F781" s="422">
        <v>20579</v>
      </c>
      <c r="G781" s="245">
        <v>10</v>
      </c>
      <c r="H781" s="245" t="s">
        <v>1859</v>
      </c>
      <c r="I781" s="179" t="s">
        <v>2334</v>
      </c>
      <c r="J781" s="179" t="s">
        <v>2476</v>
      </c>
      <c r="K781" s="158">
        <v>781</v>
      </c>
      <c r="L781" s="1" t="b">
        <f t="shared" si="283"/>
        <v>1</v>
      </c>
      <c r="M781" s="1" t="b">
        <f t="shared" si="284"/>
        <v>1</v>
      </c>
      <c r="N781" s="1" t="b">
        <f t="shared" si="285"/>
        <v>1</v>
      </c>
      <c r="O781" s="1" t="b">
        <f t="shared" si="286"/>
        <v>1</v>
      </c>
      <c r="P781" s="1" t="b">
        <f t="shared" si="287"/>
        <v>1</v>
      </c>
      <c r="Q781" s="1" t="b">
        <f t="shared" si="288"/>
        <v>1</v>
      </c>
      <c r="R781" s="1" t="b">
        <f t="shared" si="289"/>
        <v>1</v>
      </c>
      <c r="S781" s="1" t="b">
        <f t="shared" si="290"/>
        <v>1</v>
      </c>
      <c r="T781" s="1" t="b">
        <f t="shared" si="291"/>
        <v>1</v>
      </c>
      <c r="U781" s="1" t="b">
        <f t="shared" si="292"/>
        <v>1</v>
      </c>
      <c r="W781" s="316" t="s">
        <v>1535</v>
      </c>
      <c r="X781" s="108" t="s">
        <v>106</v>
      </c>
      <c r="Y781" s="105" t="s">
        <v>980</v>
      </c>
      <c r="Z781" s="409" t="s">
        <v>10</v>
      </c>
      <c r="AA781" s="344" t="s">
        <v>2497</v>
      </c>
      <c r="AB781" s="422">
        <v>20579</v>
      </c>
      <c r="AC781" s="245">
        <v>10</v>
      </c>
      <c r="AD781" s="245" t="s">
        <v>1859</v>
      </c>
      <c r="AE781" s="179" t="s">
        <v>2334</v>
      </c>
      <c r="AF781" s="179" t="s">
        <v>2476</v>
      </c>
      <c r="AH781" s="159" t="b">
        <f t="shared" si="293"/>
        <v>1</v>
      </c>
      <c r="AI781" s="1" t="b">
        <f t="shared" si="294"/>
        <v>1</v>
      </c>
      <c r="AJ781" s="1" t="b">
        <f t="shared" si="295"/>
        <v>1</v>
      </c>
      <c r="AK781" s="1" t="b">
        <f t="shared" si="296"/>
        <v>1</v>
      </c>
      <c r="AL781" s="1" t="b">
        <f t="shared" si="297"/>
        <v>1</v>
      </c>
      <c r="AM781" s="1" t="b">
        <f t="shared" si="298"/>
        <v>1</v>
      </c>
      <c r="AN781" s="1" t="b">
        <f t="shared" si="299"/>
        <v>1</v>
      </c>
      <c r="AO781" s="1" t="b">
        <f t="shared" si="300"/>
        <v>1</v>
      </c>
      <c r="AP781" s="1" t="b">
        <f t="shared" si="301"/>
        <v>1</v>
      </c>
      <c r="AQ781" s="1" t="b">
        <f t="shared" si="302"/>
        <v>1</v>
      </c>
      <c r="AS781" s="316" t="s">
        <v>1535</v>
      </c>
      <c r="AT781" s="108" t="s">
        <v>106</v>
      </c>
      <c r="AU781" s="105" t="s">
        <v>980</v>
      </c>
      <c r="AV781" s="409" t="s">
        <v>10</v>
      </c>
      <c r="AW781" s="344" t="s">
        <v>2497</v>
      </c>
      <c r="AX781" s="422">
        <v>20579</v>
      </c>
      <c r="AY781" s="245">
        <v>10</v>
      </c>
      <c r="AZ781" s="245" t="s">
        <v>1859</v>
      </c>
      <c r="BA781" s="179" t="s">
        <v>2334</v>
      </c>
      <c r="BB781" s="179" t="s">
        <v>2476</v>
      </c>
    </row>
    <row r="782" spans="1:54" ht="15.75">
      <c r="A782" s="316" t="s">
        <v>987</v>
      </c>
      <c r="B782" s="106" t="s">
        <v>988</v>
      </c>
      <c r="C782" s="106" t="s">
        <v>989</v>
      </c>
      <c r="D782" s="408" t="s">
        <v>3</v>
      </c>
      <c r="E782" s="344" t="s">
        <v>2572</v>
      </c>
      <c r="F782" s="422">
        <v>17318</v>
      </c>
      <c r="G782" s="245">
        <v>10</v>
      </c>
      <c r="H782" s="245" t="e">
        <v>#DIV/0!</v>
      </c>
      <c r="I782" s="179" t="s">
        <v>1865</v>
      </c>
      <c r="J782" s="179" t="s">
        <v>2525</v>
      </c>
      <c r="K782" s="158">
        <v>782</v>
      </c>
      <c r="L782" s="1" t="b">
        <f t="shared" si="283"/>
        <v>1</v>
      </c>
      <c r="M782" s="1" t="b">
        <f t="shared" si="284"/>
        <v>1</v>
      </c>
      <c r="N782" s="1" t="b">
        <f t="shared" si="285"/>
        <v>1</v>
      </c>
      <c r="O782" s="1" t="b">
        <f t="shared" si="286"/>
        <v>1</v>
      </c>
      <c r="P782" s="1" t="b">
        <f t="shared" si="287"/>
        <v>1</v>
      </c>
      <c r="Q782" s="1" t="b">
        <f t="shared" si="288"/>
        <v>1</v>
      </c>
      <c r="R782" s="1" t="b">
        <f t="shared" si="289"/>
        <v>1</v>
      </c>
      <c r="S782" s="1" t="e">
        <f t="shared" si="290"/>
        <v>#DIV/0!</v>
      </c>
      <c r="T782" s="1" t="b">
        <f t="shared" si="291"/>
        <v>1</v>
      </c>
      <c r="U782" s="1" t="b">
        <f t="shared" si="292"/>
        <v>1</v>
      </c>
      <c r="W782" s="316" t="s">
        <v>987</v>
      </c>
      <c r="X782" s="106" t="s">
        <v>988</v>
      </c>
      <c r="Y782" s="106" t="s">
        <v>989</v>
      </c>
      <c r="Z782" s="408" t="s">
        <v>3</v>
      </c>
      <c r="AA782" s="344" t="s">
        <v>2572</v>
      </c>
      <c r="AB782" s="422">
        <v>17318</v>
      </c>
      <c r="AC782" s="245">
        <v>10</v>
      </c>
      <c r="AD782" s="245" t="e">
        <v>#DIV/0!</v>
      </c>
      <c r="AE782" s="179" t="s">
        <v>1865</v>
      </c>
      <c r="AF782" s="179" t="s">
        <v>2525</v>
      </c>
      <c r="AH782" s="159" t="b">
        <f t="shared" si="293"/>
        <v>1</v>
      </c>
      <c r="AI782" s="1" t="b">
        <f t="shared" si="294"/>
        <v>1</v>
      </c>
      <c r="AJ782" s="1" t="b">
        <f t="shared" si="295"/>
        <v>1</v>
      </c>
      <c r="AK782" s="1" t="b">
        <f t="shared" si="296"/>
        <v>1</v>
      </c>
      <c r="AL782" s="1" t="b">
        <f t="shared" si="297"/>
        <v>1</v>
      </c>
      <c r="AM782" s="1" t="b">
        <f t="shared" si="298"/>
        <v>1</v>
      </c>
      <c r="AN782" s="1" t="b">
        <f t="shared" si="299"/>
        <v>1</v>
      </c>
      <c r="AO782" s="1" t="e">
        <f t="shared" si="300"/>
        <v>#DIV/0!</v>
      </c>
      <c r="AP782" s="1" t="b">
        <f t="shared" si="301"/>
        <v>1</v>
      </c>
      <c r="AQ782" s="1" t="b">
        <f t="shared" si="302"/>
        <v>1</v>
      </c>
      <c r="AS782" s="316" t="s">
        <v>987</v>
      </c>
      <c r="AT782" s="106" t="s">
        <v>988</v>
      </c>
      <c r="AU782" s="106" t="s">
        <v>989</v>
      </c>
      <c r="AV782" s="408" t="s">
        <v>3</v>
      </c>
      <c r="AW782" s="344" t="s">
        <v>2572</v>
      </c>
      <c r="AX782" s="422">
        <v>17318</v>
      </c>
      <c r="AY782" s="245">
        <v>10</v>
      </c>
      <c r="AZ782" s="245" t="e">
        <v>#DIV/0!</v>
      </c>
      <c r="BA782" s="179" t="s">
        <v>1865</v>
      </c>
      <c r="BB782" s="179" t="s">
        <v>2525</v>
      </c>
    </row>
    <row r="783" spans="1:54" ht="15.75">
      <c r="A783" s="316" t="s">
        <v>1536</v>
      </c>
      <c r="B783" s="106" t="s">
        <v>146</v>
      </c>
      <c r="C783" s="106" t="s">
        <v>225</v>
      </c>
      <c r="D783" s="408" t="s">
        <v>3</v>
      </c>
      <c r="E783" s="344" t="s">
        <v>2572</v>
      </c>
      <c r="F783" s="422">
        <v>14066</v>
      </c>
      <c r="G783" s="245">
        <v>10</v>
      </c>
      <c r="H783" s="245" t="e">
        <v>#DIV/0!</v>
      </c>
      <c r="I783" s="179" t="s">
        <v>1758</v>
      </c>
      <c r="J783" s="179" t="s">
        <v>2577</v>
      </c>
      <c r="K783" s="158">
        <v>783</v>
      </c>
      <c r="L783" s="1" t="b">
        <f t="shared" si="283"/>
        <v>1</v>
      </c>
      <c r="M783" s="1" t="b">
        <f t="shared" si="284"/>
        <v>1</v>
      </c>
      <c r="N783" s="1" t="b">
        <f t="shared" si="285"/>
        <v>1</v>
      </c>
      <c r="O783" s="1" t="b">
        <f t="shared" si="286"/>
        <v>1</v>
      </c>
      <c r="P783" s="1" t="b">
        <f t="shared" si="287"/>
        <v>1</v>
      </c>
      <c r="Q783" s="1" t="b">
        <f t="shared" si="288"/>
        <v>1</v>
      </c>
      <c r="R783" s="1" t="b">
        <f t="shared" si="289"/>
        <v>1</v>
      </c>
      <c r="S783" s="1" t="e">
        <f t="shared" si="290"/>
        <v>#DIV/0!</v>
      </c>
      <c r="T783" s="1" t="b">
        <f t="shared" si="291"/>
        <v>1</v>
      </c>
      <c r="U783" s="1" t="b">
        <f t="shared" si="292"/>
        <v>1</v>
      </c>
      <c r="W783" s="316" t="s">
        <v>1536</v>
      </c>
      <c r="X783" s="106" t="s">
        <v>146</v>
      </c>
      <c r="Y783" s="106" t="s">
        <v>225</v>
      </c>
      <c r="Z783" s="408" t="s">
        <v>3</v>
      </c>
      <c r="AA783" s="344" t="s">
        <v>2572</v>
      </c>
      <c r="AB783" s="422">
        <v>14066</v>
      </c>
      <c r="AC783" s="245">
        <v>10</v>
      </c>
      <c r="AD783" s="245" t="e">
        <v>#DIV/0!</v>
      </c>
      <c r="AE783" s="179" t="s">
        <v>1758</v>
      </c>
      <c r="AF783" s="179" t="s">
        <v>2577</v>
      </c>
      <c r="AH783" s="159" t="b">
        <f t="shared" si="293"/>
        <v>1</v>
      </c>
      <c r="AI783" s="1" t="b">
        <f t="shared" si="294"/>
        <v>1</v>
      </c>
      <c r="AJ783" s="1" t="b">
        <f t="shared" si="295"/>
        <v>1</v>
      </c>
      <c r="AK783" s="1" t="b">
        <f t="shared" si="296"/>
        <v>1</v>
      </c>
      <c r="AL783" s="1" t="b">
        <f t="shared" si="297"/>
        <v>1</v>
      </c>
      <c r="AM783" s="1" t="b">
        <f t="shared" si="298"/>
        <v>1</v>
      </c>
      <c r="AN783" s="1" t="b">
        <f t="shared" si="299"/>
        <v>1</v>
      </c>
      <c r="AO783" s="1" t="e">
        <f t="shared" si="300"/>
        <v>#DIV/0!</v>
      </c>
      <c r="AP783" s="1" t="b">
        <f t="shared" si="301"/>
        <v>1</v>
      </c>
      <c r="AQ783" s="1" t="b">
        <f t="shared" si="302"/>
        <v>1</v>
      </c>
      <c r="AS783" s="316" t="s">
        <v>1536</v>
      </c>
      <c r="AT783" s="106" t="s">
        <v>146</v>
      </c>
      <c r="AU783" s="106" t="s">
        <v>225</v>
      </c>
      <c r="AV783" s="408" t="s">
        <v>3</v>
      </c>
      <c r="AW783" s="344" t="s">
        <v>2572</v>
      </c>
      <c r="AX783" s="422">
        <v>14066</v>
      </c>
      <c r="AY783" s="245">
        <v>10</v>
      </c>
      <c r="AZ783" s="245" t="e">
        <v>#DIV/0!</v>
      </c>
      <c r="BA783" s="179" t="s">
        <v>1758</v>
      </c>
      <c r="BB783" s="179" t="s">
        <v>2577</v>
      </c>
    </row>
    <row r="784" spans="1:54" ht="15">
      <c r="A784" s="156" t="s">
        <v>990</v>
      </c>
      <c r="B784" s="359" t="s">
        <v>125</v>
      </c>
      <c r="C784" s="359" t="s">
        <v>991</v>
      </c>
      <c r="D784" s="409" t="s">
        <v>3</v>
      </c>
      <c r="E784" s="179" t="s">
        <v>2497</v>
      </c>
      <c r="F784" s="422">
        <v>10117</v>
      </c>
      <c r="G784" s="245">
        <v>10</v>
      </c>
      <c r="H784" s="245" t="s">
        <v>1859</v>
      </c>
      <c r="I784" s="179" t="s">
        <v>2457</v>
      </c>
      <c r="J784" s="179" t="s">
        <v>2577</v>
      </c>
      <c r="K784" s="158">
        <v>784</v>
      </c>
      <c r="L784" s="1" t="b">
        <f t="shared" si="283"/>
        <v>1</v>
      </c>
      <c r="M784" s="1" t="b">
        <f t="shared" si="284"/>
        <v>1</v>
      </c>
      <c r="N784" s="1" t="b">
        <f t="shared" si="285"/>
        <v>1</v>
      </c>
      <c r="O784" s="1" t="b">
        <f t="shared" si="286"/>
        <v>1</v>
      </c>
      <c r="P784" s="1" t="b">
        <f t="shared" si="287"/>
        <v>1</v>
      </c>
      <c r="Q784" s="1" t="b">
        <f t="shared" si="288"/>
        <v>1</v>
      </c>
      <c r="R784" s="1" t="b">
        <f t="shared" si="289"/>
        <v>1</v>
      </c>
      <c r="S784" s="1" t="b">
        <f t="shared" si="290"/>
        <v>1</v>
      </c>
      <c r="T784" s="1" t="b">
        <f t="shared" si="291"/>
        <v>1</v>
      </c>
      <c r="U784" s="1" t="b">
        <f t="shared" si="292"/>
        <v>1</v>
      </c>
      <c r="W784" s="156" t="s">
        <v>990</v>
      </c>
      <c r="X784" s="359" t="s">
        <v>125</v>
      </c>
      <c r="Y784" s="359" t="s">
        <v>991</v>
      </c>
      <c r="Z784" s="409" t="s">
        <v>3</v>
      </c>
      <c r="AA784" s="179" t="s">
        <v>2497</v>
      </c>
      <c r="AB784" s="422">
        <v>10117</v>
      </c>
      <c r="AC784" s="245">
        <v>10</v>
      </c>
      <c r="AD784" s="245" t="s">
        <v>1859</v>
      </c>
      <c r="AE784" s="179" t="s">
        <v>2457</v>
      </c>
      <c r="AF784" s="179" t="s">
        <v>2577</v>
      </c>
      <c r="AH784" s="159" t="b">
        <f t="shared" si="293"/>
        <v>1</v>
      </c>
      <c r="AI784" s="1" t="b">
        <f t="shared" si="294"/>
        <v>1</v>
      </c>
      <c r="AJ784" s="1" t="b">
        <f t="shared" si="295"/>
        <v>1</v>
      </c>
      <c r="AK784" s="1" t="b">
        <f t="shared" si="296"/>
        <v>1</v>
      </c>
      <c r="AL784" s="1" t="b">
        <f t="shared" si="297"/>
        <v>1</v>
      </c>
      <c r="AM784" s="1" t="b">
        <f t="shared" si="298"/>
        <v>1</v>
      </c>
      <c r="AN784" s="1" t="b">
        <f t="shared" si="299"/>
        <v>1</v>
      </c>
      <c r="AO784" s="1" t="b">
        <f t="shared" si="300"/>
        <v>1</v>
      </c>
      <c r="AP784" s="1" t="b">
        <f t="shared" si="301"/>
        <v>1</v>
      </c>
      <c r="AQ784" s="1" t="b">
        <f t="shared" si="302"/>
        <v>1</v>
      </c>
      <c r="AS784" s="156" t="s">
        <v>990</v>
      </c>
      <c r="AT784" s="359" t="s">
        <v>125</v>
      </c>
      <c r="AU784" s="359" t="s">
        <v>991</v>
      </c>
      <c r="AV784" s="409" t="s">
        <v>3</v>
      </c>
      <c r="AW784" s="179" t="s">
        <v>2497</v>
      </c>
      <c r="AX784" s="422">
        <v>10117</v>
      </c>
      <c r="AY784" s="245">
        <v>10</v>
      </c>
      <c r="AZ784" s="245" t="s">
        <v>1859</v>
      </c>
      <c r="BA784" s="179" t="s">
        <v>2457</v>
      </c>
      <c r="BB784" s="179" t="s">
        <v>2577</v>
      </c>
    </row>
    <row r="785" spans="1:54" ht="15">
      <c r="A785" s="156" t="s">
        <v>992</v>
      </c>
      <c r="B785" s="359" t="s">
        <v>125</v>
      </c>
      <c r="C785" s="359" t="s">
        <v>993</v>
      </c>
      <c r="D785" s="409" t="s">
        <v>10</v>
      </c>
      <c r="E785" s="179" t="s">
        <v>2497</v>
      </c>
      <c r="F785" s="422">
        <v>11452</v>
      </c>
      <c r="G785" s="245">
        <v>10</v>
      </c>
      <c r="H785" s="245" t="s">
        <v>1859</v>
      </c>
      <c r="I785" s="179" t="s">
        <v>2457</v>
      </c>
      <c r="J785" s="179" t="s">
        <v>2577</v>
      </c>
      <c r="K785" s="158">
        <v>785</v>
      </c>
      <c r="L785" s="1" t="b">
        <f t="shared" si="283"/>
        <v>1</v>
      </c>
      <c r="M785" s="1" t="b">
        <f t="shared" si="284"/>
        <v>1</v>
      </c>
      <c r="N785" s="1" t="b">
        <f t="shared" si="285"/>
        <v>1</v>
      </c>
      <c r="O785" s="1" t="b">
        <f t="shared" si="286"/>
        <v>1</v>
      </c>
      <c r="P785" s="1" t="b">
        <f t="shared" si="287"/>
        <v>1</v>
      </c>
      <c r="Q785" s="1" t="b">
        <f t="shared" si="288"/>
        <v>1</v>
      </c>
      <c r="R785" s="1" t="b">
        <f t="shared" si="289"/>
        <v>1</v>
      </c>
      <c r="S785" s="1" t="b">
        <f t="shared" si="290"/>
        <v>1</v>
      </c>
      <c r="T785" s="1" t="b">
        <f t="shared" si="291"/>
        <v>1</v>
      </c>
      <c r="U785" s="1" t="b">
        <f t="shared" si="292"/>
        <v>1</v>
      </c>
      <c r="W785" s="156" t="s">
        <v>992</v>
      </c>
      <c r="X785" s="359" t="s">
        <v>125</v>
      </c>
      <c r="Y785" s="359" t="s">
        <v>993</v>
      </c>
      <c r="Z785" s="409" t="s">
        <v>10</v>
      </c>
      <c r="AA785" s="179" t="s">
        <v>2497</v>
      </c>
      <c r="AB785" s="422">
        <v>11452</v>
      </c>
      <c r="AC785" s="245">
        <v>10</v>
      </c>
      <c r="AD785" s="245" t="s">
        <v>1859</v>
      </c>
      <c r="AE785" s="179" t="s">
        <v>2457</v>
      </c>
      <c r="AF785" s="179" t="s">
        <v>2577</v>
      </c>
      <c r="AH785" s="159" t="b">
        <f t="shared" si="293"/>
        <v>1</v>
      </c>
      <c r="AI785" s="1" t="b">
        <f t="shared" si="294"/>
        <v>1</v>
      </c>
      <c r="AJ785" s="1" t="b">
        <f t="shared" si="295"/>
        <v>1</v>
      </c>
      <c r="AK785" s="1" t="b">
        <f t="shared" si="296"/>
        <v>1</v>
      </c>
      <c r="AL785" s="1" t="b">
        <f t="shared" si="297"/>
        <v>1</v>
      </c>
      <c r="AM785" s="1" t="b">
        <f t="shared" si="298"/>
        <v>1</v>
      </c>
      <c r="AN785" s="1" t="b">
        <f t="shared" si="299"/>
        <v>1</v>
      </c>
      <c r="AO785" s="1" t="b">
        <f t="shared" si="300"/>
        <v>1</v>
      </c>
      <c r="AP785" s="1" t="b">
        <f t="shared" si="301"/>
        <v>1</v>
      </c>
      <c r="AQ785" s="1" t="b">
        <f t="shared" si="302"/>
        <v>1</v>
      </c>
      <c r="AS785" s="156" t="s">
        <v>992</v>
      </c>
      <c r="AT785" s="359" t="s">
        <v>125</v>
      </c>
      <c r="AU785" s="359" t="s">
        <v>993</v>
      </c>
      <c r="AV785" s="409" t="s">
        <v>10</v>
      </c>
      <c r="AW785" s="179" t="s">
        <v>2497</v>
      </c>
      <c r="AX785" s="422">
        <v>11452</v>
      </c>
      <c r="AY785" s="245">
        <v>10</v>
      </c>
      <c r="AZ785" s="245" t="s">
        <v>1859</v>
      </c>
      <c r="BA785" s="179" t="s">
        <v>2457</v>
      </c>
      <c r="BB785" s="179" t="s">
        <v>2577</v>
      </c>
    </row>
    <row r="786" spans="1:54" ht="15.75">
      <c r="A786" s="316" t="s">
        <v>1538</v>
      </c>
      <c r="B786" s="106" t="s">
        <v>1721</v>
      </c>
      <c r="C786" s="106" t="s">
        <v>642</v>
      </c>
      <c r="D786" s="291" t="s">
        <v>3</v>
      </c>
      <c r="E786" s="344" t="s">
        <v>2510</v>
      </c>
      <c r="F786" s="422">
        <v>17928</v>
      </c>
      <c r="G786" s="245">
        <v>10</v>
      </c>
      <c r="H786" s="245" t="e">
        <v>#DIV/0!</v>
      </c>
      <c r="I786" s="179" t="s">
        <v>1758</v>
      </c>
      <c r="J786" s="179" t="s">
        <v>2525</v>
      </c>
      <c r="K786" s="158">
        <v>786</v>
      </c>
      <c r="L786" s="1" t="b">
        <f t="shared" si="283"/>
        <v>1</v>
      </c>
      <c r="M786" s="1" t="b">
        <f t="shared" si="284"/>
        <v>1</v>
      </c>
      <c r="N786" s="1" t="b">
        <f t="shared" si="285"/>
        <v>1</v>
      </c>
      <c r="O786" s="1" t="b">
        <f t="shared" si="286"/>
        <v>1</v>
      </c>
      <c r="P786" s="1" t="b">
        <f t="shared" si="287"/>
        <v>1</v>
      </c>
      <c r="Q786" s="1" t="b">
        <f t="shared" si="288"/>
        <v>1</v>
      </c>
      <c r="R786" s="1" t="b">
        <f t="shared" si="289"/>
        <v>1</v>
      </c>
      <c r="S786" s="1" t="e">
        <f t="shared" si="290"/>
        <v>#DIV/0!</v>
      </c>
      <c r="T786" s="1" t="b">
        <f t="shared" si="291"/>
        <v>1</v>
      </c>
      <c r="U786" s="1" t="b">
        <f t="shared" si="292"/>
        <v>1</v>
      </c>
      <c r="W786" s="316" t="s">
        <v>1538</v>
      </c>
      <c r="X786" s="106" t="s">
        <v>1721</v>
      </c>
      <c r="Y786" s="106" t="s">
        <v>642</v>
      </c>
      <c r="Z786" s="291" t="s">
        <v>3</v>
      </c>
      <c r="AA786" s="344" t="s">
        <v>2510</v>
      </c>
      <c r="AB786" s="422">
        <v>17928</v>
      </c>
      <c r="AC786" s="245">
        <v>10</v>
      </c>
      <c r="AD786" s="245" t="e">
        <v>#DIV/0!</v>
      </c>
      <c r="AE786" s="179" t="s">
        <v>1758</v>
      </c>
      <c r="AF786" s="179" t="s">
        <v>2525</v>
      </c>
      <c r="AH786" s="159" t="b">
        <f t="shared" si="293"/>
        <v>1</v>
      </c>
      <c r="AI786" s="1" t="b">
        <f t="shared" si="294"/>
        <v>1</v>
      </c>
      <c r="AJ786" s="1" t="b">
        <f t="shared" si="295"/>
        <v>1</v>
      </c>
      <c r="AK786" s="1" t="b">
        <f t="shared" si="296"/>
        <v>1</v>
      </c>
      <c r="AL786" s="1" t="b">
        <f t="shared" si="297"/>
        <v>1</v>
      </c>
      <c r="AM786" s="1" t="b">
        <f t="shared" si="298"/>
        <v>1</v>
      </c>
      <c r="AN786" s="1" t="b">
        <f t="shared" si="299"/>
        <v>1</v>
      </c>
      <c r="AO786" s="1" t="e">
        <f t="shared" si="300"/>
        <v>#DIV/0!</v>
      </c>
      <c r="AP786" s="1" t="b">
        <f t="shared" si="301"/>
        <v>1</v>
      </c>
      <c r="AQ786" s="1" t="b">
        <f t="shared" si="302"/>
        <v>1</v>
      </c>
      <c r="AS786" s="316" t="s">
        <v>1538</v>
      </c>
      <c r="AT786" s="106" t="s">
        <v>1721</v>
      </c>
      <c r="AU786" s="106" t="s">
        <v>642</v>
      </c>
      <c r="AV786" s="291" t="s">
        <v>3</v>
      </c>
      <c r="AW786" s="344" t="s">
        <v>2510</v>
      </c>
      <c r="AX786" s="422">
        <v>17928</v>
      </c>
      <c r="AY786" s="245">
        <v>10</v>
      </c>
      <c r="AZ786" s="245" t="e">
        <v>#DIV/0!</v>
      </c>
      <c r="BA786" s="179" t="s">
        <v>1758</v>
      </c>
      <c r="BB786" s="179" t="s">
        <v>2525</v>
      </c>
    </row>
    <row r="787" spans="1:54" ht="15">
      <c r="A787" s="156" t="s">
        <v>316</v>
      </c>
      <c r="B787" s="179" t="s">
        <v>317</v>
      </c>
      <c r="C787" s="179" t="s">
        <v>24</v>
      </c>
      <c r="D787" s="409" t="s">
        <v>3</v>
      </c>
      <c r="E787" s="179" t="s">
        <v>2498</v>
      </c>
      <c r="F787" s="422">
        <v>15722</v>
      </c>
      <c r="G787" s="245">
        <v>10</v>
      </c>
      <c r="H787" s="245" t="s">
        <v>1859</v>
      </c>
      <c r="I787" s="179" t="s">
        <v>2459</v>
      </c>
      <c r="J787" s="179" t="s">
        <v>2525</v>
      </c>
      <c r="K787" s="158">
        <v>787</v>
      </c>
      <c r="L787" s="1" t="b">
        <f t="shared" si="283"/>
        <v>1</v>
      </c>
      <c r="M787" s="1" t="b">
        <f t="shared" si="284"/>
        <v>1</v>
      </c>
      <c r="N787" s="1" t="b">
        <f t="shared" si="285"/>
        <v>1</v>
      </c>
      <c r="O787" s="1" t="b">
        <f t="shared" si="286"/>
        <v>1</v>
      </c>
      <c r="P787" s="1" t="b">
        <f t="shared" si="287"/>
        <v>1</v>
      </c>
      <c r="Q787" s="1" t="b">
        <f t="shared" si="288"/>
        <v>1</v>
      </c>
      <c r="R787" s="1" t="b">
        <f t="shared" si="289"/>
        <v>1</v>
      </c>
      <c r="S787" s="1" t="b">
        <f t="shared" si="290"/>
        <v>1</v>
      </c>
      <c r="T787" s="1" t="b">
        <f t="shared" si="291"/>
        <v>1</v>
      </c>
      <c r="U787" s="1" t="b">
        <f t="shared" si="292"/>
        <v>1</v>
      </c>
      <c r="W787" s="156" t="s">
        <v>316</v>
      </c>
      <c r="X787" s="179" t="s">
        <v>317</v>
      </c>
      <c r="Y787" s="179" t="s">
        <v>24</v>
      </c>
      <c r="Z787" s="409" t="s">
        <v>3</v>
      </c>
      <c r="AA787" s="179" t="s">
        <v>2498</v>
      </c>
      <c r="AB787" s="422">
        <v>15722</v>
      </c>
      <c r="AC787" s="245">
        <v>10</v>
      </c>
      <c r="AD787" s="245" t="s">
        <v>1859</v>
      </c>
      <c r="AE787" s="179" t="s">
        <v>2459</v>
      </c>
      <c r="AF787" s="179" t="s">
        <v>2525</v>
      </c>
      <c r="AH787" s="159" t="b">
        <f t="shared" si="293"/>
        <v>1</v>
      </c>
      <c r="AI787" s="1" t="b">
        <f t="shared" si="294"/>
        <v>1</v>
      </c>
      <c r="AJ787" s="1" t="b">
        <f t="shared" si="295"/>
        <v>1</v>
      </c>
      <c r="AK787" s="1" t="b">
        <f t="shared" si="296"/>
        <v>1</v>
      </c>
      <c r="AL787" s="1" t="b">
        <f t="shared" si="297"/>
        <v>1</v>
      </c>
      <c r="AM787" s="1" t="b">
        <f t="shared" si="298"/>
        <v>1</v>
      </c>
      <c r="AN787" s="1" t="b">
        <f t="shared" si="299"/>
        <v>1</v>
      </c>
      <c r="AO787" s="1" t="b">
        <f t="shared" si="300"/>
        <v>1</v>
      </c>
      <c r="AP787" s="1" t="b">
        <f t="shared" si="301"/>
        <v>1</v>
      </c>
      <c r="AQ787" s="1" t="b">
        <f t="shared" si="302"/>
        <v>1</v>
      </c>
      <c r="AS787" s="156" t="s">
        <v>316</v>
      </c>
      <c r="AT787" s="179" t="s">
        <v>317</v>
      </c>
      <c r="AU787" s="179" t="s">
        <v>24</v>
      </c>
      <c r="AV787" s="409" t="s">
        <v>3</v>
      </c>
      <c r="AW787" s="179" t="s">
        <v>2498</v>
      </c>
      <c r="AX787" s="422">
        <v>15722</v>
      </c>
      <c r="AY787" s="245">
        <v>10</v>
      </c>
      <c r="AZ787" s="245" t="s">
        <v>1859</v>
      </c>
      <c r="BA787" s="179" t="s">
        <v>2459</v>
      </c>
      <c r="BB787" s="179" t="s">
        <v>2525</v>
      </c>
    </row>
    <row r="788" spans="1:54" ht="15.75">
      <c r="A788" s="316" t="s">
        <v>1542</v>
      </c>
      <c r="B788" s="106" t="s">
        <v>103</v>
      </c>
      <c r="C788" s="106" t="s">
        <v>644</v>
      </c>
      <c r="D788" s="408" t="s">
        <v>10</v>
      </c>
      <c r="E788" s="344" t="s">
        <v>2509</v>
      </c>
      <c r="F788" s="422">
        <v>14438</v>
      </c>
      <c r="G788" s="245">
        <v>10</v>
      </c>
      <c r="H788" s="245" t="s">
        <v>1859</v>
      </c>
      <c r="I788" s="179" t="s">
        <v>2473</v>
      </c>
      <c r="J788" s="179" t="s">
        <v>2577</v>
      </c>
      <c r="K788" s="158">
        <v>788</v>
      </c>
      <c r="L788" s="1" t="b">
        <f t="shared" si="283"/>
        <v>1</v>
      </c>
      <c r="M788" s="1" t="b">
        <f t="shared" si="284"/>
        <v>1</v>
      </c>
      <c r="N788" s="1" t="b">
        <f t="shared" si="285"/>
        <v>1</v>
      </c>
      <c r="O788" s="1" t="b">
        <f t="shared" si="286"/>
        <v>1</v>
      </c>
      <c r="P788" s="1" t="b">
        <f t="shared" si="287"/>
        <v>1</v>
      </c>
      <c r="Q788" s="1" t="b">
        <f t="shared" si="288"/>
        <v>1</v>
      </c>
      <c r="R788" s="1" t="b">
        <f t="shared" si="289"/>
        <v>1</v>
      </c>
      <c r="S788" s="1" t="b">
        <f t="shared" si="290"/>
        <v>1</v>
      </c>
      <c r="T788" s="1" t="b">
        <f t="shared" si="291"/>
        <v>1</v>
      </c>
      <c r="U788" s="1" t="b">
        <f t="shared" si="292"/>
        <v>1</v>
      </c>
      <c r="W788" s="316" t="s">
        <v>1542</v>
      </c>
      <c r="X788" s="106" t="s">
        <v>103</v>
      </c>
      <c r="Y788" s="106" t="s">
        <v>644</v>
      </c>
      <c r="Z788" s="408" t="s">
        <v>10</v>
      </c>
      <c r="AA788" s="344" t="s">
        <v>2509</v>
      </c>
      <c r="AB788" s="422">
        <v>14438</v>
      </c>
      <c r="AC788" s="245">
        <v>10</v>
      </c>
      <c r="AD788" s="245" t="s">
        <v>1859</v>
      </c>
      <c r="AE788" s="179" t="s">
        <v>2473</v>
      </c>
      <c r="AF788" s="179" t="s">
        <v>2577</v>
      </c>
      <c r="AH788" s="159" t="b">
        <f t="shared" si="293"/>
        <v>1</v>
      </c>
      <c r="AI788" s="1" t="b">
        <f t="shared" si="294"/>
        <v>1</v>
      </c>
      <c r="AJ788" s="1" t="b">
        <f t="shared" si="295"/>
        <v>1</v>
      </c>
      <c r="AK788" s="1" t="b">
        <f t="shared" si="296"/>
        <v>1</v>
      </c>
      <c r="AL788" s="1" t="b">
        <f t="shared" si="297"/>
        <v>1</v>
      </c>
      <c r="AM788" s="1" t="b">
        <f t="shared" si="298"/>
        <v>1</v>
      </c>
      <c r="AN788" s="1" t="b">
        <f t="shared" si="299"/>
        <v>1</v>
      </c>
      <c r="AO788" s="1" t="b">
        <f t="shared" si="300"/>
        <v>1</v>
      </c>
      <c r="AP788" s="1" t="b">
        <f t="shared" si="301"/>
        <v>1</v>
      </c>
      <c r="AQ788" s="1" t="b">
        <f t="shared" si="302"/>
        <v>1</v>
      </c>
      <c r="AS788" s="316" t="s">
        <v>1542</v>
      </c>
      <c r="AT788" s="106" t="s">
        <v>103</v>
      </c>
      <c r="AU788" s="106" t="s">
        <v>644</v>
      </c>
      <c r="AV788" s="408" t="s">
        <v>10</v>
      </c>
      <c r="AW788" s="344" t="s">
        <v>2509</v>
      </c>
      <c r="AX788" s="422">
        <v>14438</v>
      </c>
      <c r="AY788" s="245">
        <v>10</v>
      </c>
      <c r="AZ788" s="245" t="s">
        <v>1859</v>
      </c>
      <c r="BA788" s="179" t="s">
        <v>2473</v>
      </c>
      <c r="BB788" s="179" t="s">
        <v>2577</v>
      </c>
    </row>
    <row r="789" spans="1:54" ht="15.75">
      <c r="A789" s="316" t="s">
        <v>996</v>
      </c>
      <c r="B789" s="108" t="s">
        <v>1298</v>
      </c>
      <c r="C789" s="105" t="s">
        <v>2080</v>
      </c>
      <c r="D789" s="409" t="s">
        <v>10</v>
      </c>
      <c r="E789" s="344" t="s">
        <v>2509</v>
      </c>
      <c r="F789" s="422">
        <v>15797</v>
      </c>
      <c r="G789" s="245">
        <v>10</v>
      </c>
      <c r="H789" s="245" t="s">
        <v>1859</v>
      </c>
      <c r="I789" s="179" t="s">
        <v>2203</v>
      </c>
      <c r="J789" s="179" t="s">
        <v>2525</v>
      </c>
      <c r="K789" s="158">
        <v>789</v>
      </c>
      <c r="L789" s="1" t="b">
        <f t="shared" si="283"/>
        <v>1</v>
      </c>
      <c r="M789" s="1" t="b">
        <f t="shared" si="284"/>
        <v>1</v>
      </c>
      <c r="N789" s="1" t="b">
        <f t="shared" si="285"/>
        <v>1</v>
      </c>
      <c r="O789" s="1" t="b">
        <f t="shared" si="286"/>
        <v>1</v>
      </c>
      <c r="P789" s="1" t="b">
        <f t="shared" si="287"/>
        <v>1</v>
      </c>
      <c r="Q789" s="1" t="b">
        <f t="shared" si="288"/>
        <v>1</v>
      </c>
      <c r="R789" s="1" t="b">
        <f t="shared" si="289"/>
        <v>1</v>
      </c>
      <c r="S789" s="1" t="b">
        <f t="shared" si="290"/>
        <v>1</v>
      </c>
      <c r="T789" s="1" t="b">
        <f t="shared" si="291"/>
        <v>1</v>
      </c>
      <c r="U789" s="1" t="b">
        <f t="shared" si="292"/>
        <v>1</v>
      </c>
      <c r="W789" s="316" t="s">
        <v>996</v>
      </c>
      <c r="X789" s="108" t="s">
        <v>1298</v>
      </c>
      <c r="Y789" s="105" t="s">
        <v>2080</v>
      </c>
      <c r="Z789" s="409" t="s">
        <v>10</v>
      </c>
      <c r="AA789" s="344" t="s">
        <v>2509</v>
      </c>
      <c r="AB789" s="422">
        <v>15797</v>
      </c>
      <c r="AC789" s="245">
        <v>10</v>
      </c>
      <c r="AD789" s="245" t="s">
        <v>1859</v>
      </c>
      <c r="AE789" s="179" t="s">
        <v>2203</v>
      </c>
      <c r="AF789" s="179" t="s">
        <v>2525</v>
      </c>
      <c r="AH789" s="159" t="b">
        <f t="shared" si="293"/>
        <v>1</v>
      </c>
      <c r="AI789" s="1" t="b">
        <f t="shared" si="294"/>
        <v>1</v>
      </c>
      <c r="AJ789" s="1" t="b">
        <f t="shared" si="295"/>
        <v>1</v>
      </c>
      <c r="AK789" s="1" t="b">
        <f t="shared" si="296"/>
        <v>1</v>
      </c>
      <c r="AL789" s="1" t="b">
        <f t="shared" si="297"/>
        <v>1</v>
      </c>
      <c r="AM789" s="1" t="b">
        <f t="shared" si="298"/>
        <v>1</v>
      </c>
      <c r="AN789" s="1" t="b">
        <f t="shared" si="299"/>
        <v>1</v>
      </c>
      <c r="AO789" s="1" t="b">
        <f t="shared" si="300"/>
        <v>1</v>
      </c>
      <c r="AP789" s="1" t="b">
        <f t="shared" si="301"/>
        <v>1</v>
      </c>
      <c r="AQ789" s="1" t="b">
        <f t="shared" si="302"/>
        <v>1</v>
      </c>
      <c r="AS789" s="316" t="s">
        <v>996</v>
      </c>
      <c r="AT789" s="108" t="s">
        <v>1298</v>
      </c>
      <c r="AU789" s="105" t="s">
        <v>2080</v>
      </c>
      <c r="AV789" s="409" t="s">
        <v>10</v>
      </c>
      <c r="AW789" s="344" t="s">
        <v>2509</v>
      </c>
      <c r="AX789" s="422">
        <v>15797</v>
      </c>
      <c r="AY789" s="245">
        <v>10</v>
      </c>
      <c r="AZ789" s="245" t="s">
        <v>1859</v>
      </c>
      <c r="BA789" s="179" t="s">
        <v>2203</v>
      </c>
      <c r="BB789" s="179" t="s">
        <v>2525</v>
      </c>
    </row>
    <row r="790" spans="1:54" ht="15.75">
      <c r="A790" s="316" t="s">
        <v>1543</v>
      </c>
      <c r="B790" s="108" t="s">
        <v>158</v>
      </c>
      <c r="C790" s="105" t="s">
        <v>210</v>
      </c>
      <c r="D790" s="1" t="s">
        <v>3</v>
      </c>
      <c r="E790" s="344" t="s">
        <v>2487</v>
      </c>
      <c r="F790" s="422">
        <v>14972</v>
      </c>
      <c r="G790" s="245">
        <v>10</v>
      </c>
      <c r="H790" s="245" t="e">
        <v>#DIV/0!</v>
      </c>
      <c r="I790" s="179" t="s">
        <v>2016</v>
      </c>
      <c r="J790" s="179" t="s">
        <v>2577</v>
      </c>
      <c r="K790" s="158">
        <v>790</v>
      </c>
      <c r="L790" s="1" t="b">
        <f t="shared" si="283"/>
        <v>1</v>
      </c>
      <c r="M790" s="1" t="b">
        <f t="shared" si="284"/>
        <v>1</v>
      </c>
      <c r="N790" s="1" t="b">
        <f t="shared" si="285"/>
        <v>1</v>
      </c>
      <c r="O790" s="1" t="b">
        <f t="shared" si="286"/>
        <v>1</v>
      </c>
      <c r="P790" s="1" t="b">
        <f t="shared" si="287"/>
        <v>1</v>
      </c>
      <c r="Q790" s="1" t="b">
        <f t="shared" si="288"/>
        <v>1</v>
      </c>
      <c r="R790" s="1" t="b">
        <f t="shared" si="289"/>
        <v>1</v>
      </c>
      <c r="S790" s="1" t="e">
        <f t="shared" si="290"/>
        <v>#DIV/0!</v>
      </c>
      <c r="T790" s="1" t="b">
        <f t="shared" si="291"/>
        <v>1</v>
      </c>
      <c r="U790" s="1" t="b">
        <f t="shared" si="292"/>
        <v>1</v>
      </c>
      <c r="W790" s="316" t="s">
        <v>1543</v>
      </c>
      <c r="X790" s="108" t="s">
        <v>158</v>
      </c>
      <c r="Y790" s="105" t="s">
        <v>210</v>
      </c>
      <c r="Z790" s="1" t="s">
        <v>3</v>
      </c>
      <c r="AA790" s="344" t="s">
        <v>2487</v>
      </c>
      <c r="AB790" s="422">
        <v>14972</v>
      </c>
      <c r="AC790" s="245">
        <v>10</v>
      </c>
      <c r="AD790" s="245" t="e">
        <v>#DIV/0!</v>
      </c>
      <c r="AE790" s="179" t="s">
        <v>2016</v>
      </c>
      <c r="AF790" s="179" t="s">
        <v>2577</v>
      </c>
      <c r="AH790" s="159" t="b">
        <f t="shared" si="293"/>
        <v>1</v>
      </c>
      <c r="AI790" s="1" t="b">
        <f t="shared" si="294"/>
        <v>1</v>
      </c>
      <c r="AJ790" s="1" t="b">
        <f t="shared" si="295"/>
        <v>1</v>
      </c>
      <c r="AK790" s="1" t="b">
        <f t="shared" si="296"/>
        <v>1</v>
      </c>
      <c r="AL790" s="1" t="b">
        <f t="shared" si="297"/>
        <v>1</v>
      </c>
      <c r="AM790" s="1" t="b">
        <f t="shared" si="298"/>
        <v>1</v>
      </c>
      <c r="AN790" s="1" t="b">
        <f t="shared" si="299"/>
        <v>1</v>
      </c>
      <c r="AO790" s="1" t="e">
        <f t="shared" si="300"/>
        <v>#DIV/0!</v>
      </c>
      <c r="AP790" s="1" t="b">
        <f t="shared" si="301"/>
        <v>1</v>
      </c>
      <c r="AQ790" s="1" t="b">
        <f t="shared" si="302"/>
        <v>1</v>
      </c>
      <c r="AS790" s="316" t="s">
        <v>1543</v>
      </c>
      <c r="AT790" s="108" t="s">
        <v>158</v>
      </c>
      <c r="AU790" s="105" t="s">
        <v>210</v>
      </c>
      <c r="AV790" s="1" t="s">
        <v>3</v>
      </c>
      <c r="AW790" s="344" t="s">
        <v>2487</v>
      </c>
      <c r="AX790" s="422">
        <v>14972</v>
      </c>
      <c r="AY790" s="245">
        <v>10</v>
      </c>
      <c r="AZ790" s="245" t="e">
        <v>#DIV/0!</v>
      </c>
      <c r="BA790" s="179" t="s">
        <v>2016</v>
      </c>
      <c r="BB790" s="179" t="s">
        <v>2577</v>
      </c>
    </row>
    <row r="791" spans="1:54" ht="15.75">
      <c r="A791" s="316" t="s">
        <v>997</v>
      </c>
      <c r="B791" s="182" t="s">
        <v>478</v>
      </c>
      <c r="C791" s="182" t="s">
        <v>2081</v>
      </c>
      <c r="D791" s="291" t="s">
        <v>3</v>
      </c>
      <c r="E791" s="344" t="s">
        <v>2509</v>
      </c>
      <c r="F791" s="422">
        <v>18728</v>
      </c>
      <c r="G791" s="245">
        <v>10</v>
      </c>
      <c r="H791" s="245" t="s">
        <v>1859</v>
      </c>
      <c r="I791" s="179" t="s">
        <v>2472</v>
      </c>
      <c r="J791" s="179" t="s">
        <v>2525</v>
      </c>
      <c r="K791" s="158">
        <v>791</v>
      </c>
      <c r="L791" s="1" t="b">
        <f t="shared" si="283"/>
        <v>1</v>
      </c>
      <c r="M791" s="1" t="b">
        <f t="shared" si="284"/>
        <v>1</v>
      </c>
      <c r="N791" s="1" t="b">
        <f t="shared" si="285"/>
        <v>1</v>
      </c>
      <c r="O791" s="1" t="b">
        <f t="shared" si="286"/>
        <v>1</v>
      </c>
      <c r="P791" s="1" t="b">
        <f t="shared" si="287"/>
        <v>1</v>
      </c>
      <c r="Q791" s="1" t="b">
        <f t="shared" si="288"/>
        <v>1</v>
      </c>
      <c r="R791" s="1" t="b">
        <f t="shared" si="289"/>
        <v>1</v>
      </c>
      <c r="S791" s="1" t="b">
        <f t="shared" si="290"/>
        <v>1</v>
      </c>
      <c r="T791" s="1" t="b">
        <f t="shared" si="291"/>
        <v>1</v>
      </c>
      <c r="U791" s="1" t="b">
        <f t="shared" si="292"/>
        <v>1</v>
      </c>
      <c r="W791" s="316" t="s">
        <v>997</v>
      </c>
      <c r="X791" s="182" t="s">
        <v>478</v>
      </c>
      <c r="Y791" s="182" t="s">
        <v>2081</v>
      </c>
      <c r="Z791" s="291" t="s">
        <v>3</v>
      </c>
      <c r="AA791" s="344" t="s">
        <v>2509</v>
      </c>
      <c r="AB791" s="422">
        <v>18728</v>
      </c>
      <c r="AC791" s="245">
        <v>10</v>
      </c>
      <c r="AD791" s="245" t="s">
        <v>1859</v>
      </c>
      <c r="AE791" s="179" t="s">
        <v>2472</v>
      </c>
      <c r="AF791" s="179" t="s">
        <v>2525</v>
      </c>
      <c r="AH791" s="159" t="b">
        <f t="shared" si="293"/>
        <v>1</v>
      </c>
      <c r="AI791" s="1" t="b">
        <f t="shared" si="294"/>
        <v>1</v>
      </c>
      <c r="AJ791" s="1" t="b">
        <f t="shared" si="295"/>
        <v>1</v>
      </c>
      <c r="AK791" s="1" t="b">
        <f t="shared" si="296"/>
        <v>1</v>
      </c>
      <c r="AL791" s="1" t="b">
        <f t="shared" si="297"/>
        <v>1</v>
      </c>
      <c r="AM791" s="1" t="b">
        <f t="shared" si="298"/>
        <v>1</v>
      </c>
      <c r="AN791" s="1" t="b">
        <f t="shared" si="299"/>
        <v>1</v>
      </c>
      <c r="AO791" s="1" t="b">
        <f t="shared" si="300"/>
        <v>1</v>
      </c>
      <c r="AP791" s="1" t="b">
        <f t="shared" si="301"/>
        <v>1</v>
      </c>
      <c r="AQ791" s="1" t="b">
        <f t="shared" si="302"/>
        <v>1</v>
      </c>
      <c r="AS791" s="316" t="s">
        <v>997</v>
      </c>
      <c r="AT791" s="182" t="s">
        <v>478</v>
      </c>
      <c r="AU791" s="182" t="s">
        <v>2081</v>
      </c>
      <c r="AV791" s="291" t="s">
        <v>3</v>
      </c>
      <c r="AW791" s="344" t="s">
        <v>2509</v>
      </c>
      <c r="AX791" s="422">
        <v>18728</v>
      </c>
      <c r="AY791" s="245">
        <v>10</v>
      </c>
      <c r="AZ791" s="245" t="s">
        <v>1859</v>
      </c>
      <c r="BA791" s="179" t="s">
        <v>2472</v>
      </c>
      <c r="BB791" s="179" t="s">
        <v>2525</v>
      </c>
    </row>
    <row r="792" spans="1:54" ht="15.75">
      <c r="A792" s="449" t="s">
        <v>1544</v>
      </c>
      <c r="B792" s="182" t="s">
        <v>1296</v>
      </c>
      <c r="C792" s="182" t="s">
        <v>210</v>
      </c>
      <c r="D792" s="291" t="s">
        <v>3</v>
      </c>
      <c r="E792" s="344" t="s">
        <v>2565</v>
      </c>
      <c r="F792" s="422">
        <v>16632</v>
      </c>
      <c r="G792" s="245">
        <v>10</v>
      </c>
      <c r="H792" s="245" t="e">
        <v>#DIV/0!</v>
      </c>
      <c r="I792" s="179" t="s">
        <v>1838</v>
      </c>
      <c r="J792" s="179" t="s">
        <v>2525</v>
      </c>
      <c r="K792" s="158">
        <v>792</v>
      </c>
      <c r="L792" s="1" t="b">
        <f t="shared" si="283"/>
        <v>1</v>
      </c>
      <c r="M792" s="1" t="b">
        <f t="shared" si="284"/>
        <v>1</v>
      </c>
      <c r="N792" s="1" t="b">
        <f t="shared" si="285"/>
        <v>1</v>
      </c>
      <c r="O792" s="1" t="b">
        <f t="shared" si="286"/>
        <v>1</v>
      </c>
      <c r="P792" s="1" t="b">
        <f t="shared" si="287"/>
        <v>1</v>
      </c>
      <c r="Q792" s="1" t="b">
        <f t="shared" si="288"/>
        <v>1</v>
      </c>
      <c r="R792" s="1" t="b">
        <f t="shared" si="289"/>
        <v>1</v>
      </c>
      <c r="S792" s="1" t="e">
        <f t="shared" si="290"/>
        <v>#DIV/0!</v>
      </c>
      <c r="T792" s="1" t="b">
        <f t="shared" si="291"/>
        <v>1</v>
      </c>
      <c r="U792" s="1" t="b">
        <f t="shared" si="292"/>
        <v>1</v>
      </c>
      <c r="W792" s="449" t="s">
        <v>1544</v>
      </c>
      <c r="X792" s="182" t="s">
        <v>1296</v>
      </c>
      <c r="Y792" s="182" t="s">
        <v>210</v>
      </c>
      <c r="Z792" s="291" t="s">
        <v>3</v>
      </c>
      <c r="AA792" s="344" t="s">
        <v>2565</v>
      </c>
      <c r="AB792" s="422">
        <v>16632</v>
      </c>
      <c r="AC792" s="245">
        <v>10</v>
      </c>
      <c r="AD792" s="245" t="e">
        <v>#DIV/0!</v>
      </c>
      <c r="AE792" s="179" t="s">
        <v>1838</v>
      </c>
      <c r="AF792" s="179" t="s">
        <v>2525</v>
      </c>
      <c r="AH792" s="159" t="b">
        <f t="shared" si="293"/>
        <v>1</v>
      </c>
      <c r="AI792" s="1" t="b">
        <f t="shared" si="294"/>
        <v>1</v>
      </c>
      <c r="AJ792" s="1" t="b">
        <f t="shared" si="295"/>
        <v>1</v>
      </c>
      <c r="AK792" s="1" t="b">
        <f t="shared" si="296"/>
        <v>1</v>
      </c>
      <c r="AL792" s="1" t="b">
        <f t="shared" si="297"/>
        <v>1</v>
      </c>
      <c r="AM792" s="1" t="b">
        <f t="shared" si="298"/>
        <v>1</v>
      </c>
      <c r="AN792" s="1" t="b">
        <f t="shared" si="299"/>
        <v>1</v>
      </c>
      <c r="AO792" s="1" t="e">
        <f t="shared" si="300"/>
        <v>#DIV/0!</v>
      </c>
      <c r="AP792" s="1" t="b">
        <f t="shared" si="301"/>
        <v>1</v>
      </c>
      <c r="AQ792" s="1" t="b">
        <f t="shared" si="302"/>
        <v>1</v>
      </c>
      <c r="AS792" s="449" t="s">
        <v>1544</v>
      </c>
      <c r="AT792" s="182" t="s">
        <v>1296</v>
      </c>
      <c r="AU792" s="182" t="s">
        <v>210</v>
      </c>
      <c r="AV792" s="291" t="s">
        <v>3</v>
      </c>
      <c r="AW792" s="344" t="s">
        <v>2565</v>
      </c>
      <c r="AX792" s="422">
        <v>16632</v>
      </c>
      <c r="AY792" s="245">
        <v>10</v>
      </c>
      <c r="AZ792" s="245" t="e">
        <v>#DIV/0!</v>
      </c>
      <c r="BA792" s="179" t="s">
        <v>1838</v>
      </c>
      <c r="BB792" s="179" t="s">
        <v>2525</v>
      </c>
    </row>
    <row r="793" spans="1:54" ht="15.75">
      <c r="A793" s="316" t="s">
        <v>1547</v>
      </c>
      <c r="B793" s="179" t="s">
        <v>497</v>
      </c>
      <c r="C793" s="179" t="s">
        <v>231</v>
      </c>
      <c r="D793" s="291" t="s">
        <v>3</v>
      </c>
      <c r="E793" s="344" t="s">
        <v>2565</v>
      </c>
      <c r="F793" s="422">
        <v>11149</v>
      </c>
      <c r="G793" s="245">
        <v>10</v>
      </c>
      <c r="H793" s="245" t="e">
        <v>#DIV/0!</v>
      </c>
      <c r="I793" s="179" t="s">
        <v>2046</v>
      </c>
      <c r="J793" s="179" t="s">
        <v>2577</v>
      </c>
      <c r="K793" s="158">
        <v>793</v>
      </c>
      <c r="L793" s="1" t="b">
        <f t="shared" si="283"/>
        <v>1</v>
      </c>
      <c r="M793" s="1" t="b">
        <f t="shared" si="284"/>
        <v>1</v>
      </c>
      <c r="N793" s="1" t="b">
        <f t="shared" si="285"/>
        <v>1</v>
      </c>
      <c r="O793" s="1" t="b">
        <f t="shared" si="286"/>
        <v>1</v>
      </c>
      <c r="P793" s="1" t="b">
        <f t="shared" si="287"/>
        <v>1</v>
      </c>
      <c r="Q793" s="1" t="b">
        <f t="shared" si="288"/>
        <v>1</v>
      </c>
      <c r="R793" s="1" t="b">
        <f t="shared" si="289"/>
        <v>1</v>
      </c>
      <c r="S793" s="1" t="e">
        <f t="shared" si="290"/>
        <v>#DIV/0!</v>
      </c>
      <c r="T793" s="1" t="b">
        <f t="shared" si="291"/>
        <v>1</v>
      </c>
      <c r="U793" s="1" t="b">
        <f t="shared" si="292"/>
        <v>1</v>
      </c>
      <c r="W793" s="316" t="s">
        <v>1547</v>
      </c>
      <c r="X793" s="179" t="s">
        <v>497</v>
      </c>
      <c r="Y793" s="179" t="s">
        <v>231</v>
      </c>
      <c r="Z793" s="291" t="s">
        <v>3</v>
      </c>
      <c r="AA793" s="344" t="s">
        <v>2565</v>
      </c>
      <c r="AB793" s="422">
        <v>11149</v>
      </c>
      <c r="AC793" s="245">
        <v>10</v>
      </c>
      <c r="AD793" s="245" t="e">
        <v>#DIV/0!</v>
      </c>
      <c r="AE793" s="179" t="s">
        <v>2046</v>
      </c>
      <c r="AF793" s="179" t="s">
        <v>2577</v>
      </c>
      <c r="AH793" s="159" t="b">
        <f t="shared" si="293"/>
        <v>1</v>
      </c>
      <c r="AI793" s="1" t="b">
        <f t="shared" si="294"/>
        <v>1</v>
      </c>
      <c r="AJ793" s="1" t="b">
        <f t="shared" si="295"/>
        <v>1</v>
      </c>
      <c r="AK793" s="1" t="b">
        <f t="shared" si="296"/>
        <v>1</v>
      </c>
      <c r="AL793" s="1" t="b">
        <f t="shared" si="297"/>
        <v>1</v>
      </c>
      <c r="AM793" s="1" t="b">
        <f t="shared" si="298"/>
        <v>1</v>
      </c>
      <c r="AN793" s="1" t="b">
        <f t="shared" si="299"/>
        <v>1</v>
      </c>
      <c r="AO793" s="1" t="e">
        <f t="shared" si="300"/>
        <v>#DIV/0!</v>
      </c>
      <c r="AP793" s="1" t="b">
        <f t="shared" si="301"/>
        <v>1</v>
      </c>
      <c r="AQ793" s="1" t="b">
        <f t="shared" si="302"/>
        <v>1</v>
      </c>
      <c r="AS793" s="316" t="s">
        <v>1547</v>
      </c>
      <c r="AT793" s="179" t="s">
        <v>497</v>
      </c>
      <c r="AU793" s="179" t="s">
        <v>231</v>
      </c>
      <c r="AV793" s="291" t="s">
        <v>3</v>
      </c>
      <c r="AW793" s="344" t="s">
        <v>2565</v>
      </c>
      <c r="AX793" s="422">
        <v>11149</v>
      </c>
      <c r="AY793" s="245">
        <v>10</v>
      </c>
      <c r="AZ793" s="245" t="e">
        <v>#DIV/0!</v>
      </c>
      <c r="BA793" s="179" t="s">
        <v>2046</v>
      </c>
      <c r="BB793" s="179" t="s">
        <v>2577</v>
      </c>
    </row>
    <row r="794" spans="1:54" ht="15.75">
      <c r="A794" s="373" t="s">
        <v>1548</v>
      </c>
      <c r="B794" s="179" t="s">
        <v>522</v>
      </c>
      <c r="C794" s="179" t="s">
        <v>405</v>
      </c>
      <c r="D794" s="409" t="s">
        <v>10</v>
      </c>
      <c r="E794" s="344" t="s">
        <v>2497</v>
      </c>
      <c r="F794" s="422">
        <v>16931</v>
      </c>
      <c r="G794" s="245">
        <v>10</v>
      </c>
      <c r="H794" s="245" t="e">
        <v>#DIV/0!</v>
      </c>
      <c r="I794" s="179" t="s">
        <v>2016</v>
      </c>
      <c r="J794" s="179" t="s">
        <v>2525</v>
      </c>
      <c r="K794" s="158">
        <v>794</v>
      </c>
      <c r="L794" s="1" t="b">
        <f t="shared" si="283"/>
        <v>1</v>
      </c>
      <c r="M794" s="1" t="b">
        <f t="shared" si="284"/>
        <v>1</v>
      </c>
      <c r="N794" s="1" t="b">
        <f t="shared" si="285"/>
        <v>1</v>
      </c>
      <c r="O794" s="1" t="b">
        <f t="shared" si="286"/>
        <v>1</v>
      </c>
      <c r="P794" s="1" t="b">
        <f t="shared" si="287"/>
        <v>1</v>
      </c>
      <c r="Q794" s="1" t="b">
        <f t="shared" si="288"/>
        <v>1</v>
      </c>
      <c r="R794" s="1" t="b">
        <f t="shared" si="289"/>
        <v>1</v>
      </c>
      <c r="S794" s="1" t="e">
        <f t="shared" si="290"/>
        <v>#DIV/0!</v>
      </c>
      <c r="T794" s="1" t="b">
        <f t="shared" si="291"/>
        <v>1</v>
      </c>
      <c r="U794" s="1" t="b">
        <f t="shared" si="292"/>
        <v>1</v>
      </c>
      <c r="W794" s="373" t="s">
        <v>1548</v>
      </c>
      <c r="X794" s="179" t="s">
        <v>522</v>
      </c>
      <c r="Y794" s="179" t="s">
        <v>405</v>
      </c>
      <c r="Z794" s="409" t="s">
        <v>10</v>
      </c>
      <c r="AA794" s="344" t="s">
        <v>2497</v>
      </c>
      <c r="AB794" s="422">
        <v>16931</v>
      </c>
      <c r="AC794" s="245">
        <v>10</v>
      </c>
      <c r="AD794" s="245" t="e">
        <v>#DIV/0!</v>
      </c>
      <c r="AE794" s="179" t="s">
        <v>2016</v>
      </c>
      <c r="AF794" s="179" t="s">
        <v>2525</v>
      </c>
      <c r="AH794" s="159" t="b">
        <f t="shared" si="293"/>
        <v>1</v>
      </c>
      <c r="AI794" s="1" t="b">
        <f t="shared" si="294"/>
        <v>1</v>
      </c>
      <c r="AJ794" s="1" t="b">
        <f t="shared" si="295"/>
        <v>1</v>
      </c>
      <c r="AK794" s="1" t="b">
        <f t="shared" si="296"/>
        <v>1</v>
      </c>
      <c r="AL794" s="1" t="b">
        <f t="shared" si="297"/>
        <v>1</v>
      </c>
      <c r="AM794" s="1" t="b">
        <f t="shared" si="298"/>
        <v>1</v>
      </c>
      <c r="AN794" s="1" t="b">
        <f t="shared" si="299"/>
        <v>1</v>
      </c>
      <c r="AO794" s="1" t="e">
        <f t="shared" si="300"/>
        <v>#DIV/0!</v>
      </c>
      <c r="AP794" s="1" t="b">
        <f t="shared" si="301"/>
        <v>1</v>
      </c>
      <c r="AQ794" s="1" t="b">
        <f t="shared" si="302"/>
        <v>1</v>
      </c>
      <c r="AS794" s="373" t="s">
        <v>1548</v>
      </c>
      <c r="AT794" s="179" t="s">
        <v>522</v>
      </c>
      <c r="AU794" s="179" t="s">
        <v>405</v>
      </c>
      <c r="AV794" s="409" t="s">
        <v>10</v>
      </c>
      <c r="AW794" s="344" t="s">
        <v>2497</v>
      </c>
      <c r="AX794" s="422">
        <v>16931</v>
      </c>
      <c r="AY794" s="245">
        <v>10</v>
      </c>
      <c r="AZ794" s="245" t="e">
        <v>#DIV/0!</v>
      </c>
      <c r="BA794" s="179" t="s">
        <v>2016</v>
      </c>
      <c r="BB794" s="179" t="s">
        <v>2525</v>
      </c>
    </row>
    <row r="795" spans="1:54" ht="15.75">
      <c r="A795" s="316" t="s">
        <v>998</v>
      </c>
      <c r="B795" s="179" t="s">
        <v>999</v>
      </c>
      <c r="C795" s="179" t="s">
        <v>1000</v>
      </c>
      <c r="D795" s="1" t="s">
        <v>3</v>
      </c>
      <c r="E795" s="344" t="s">
        <v>2497</v>
      </c>
      <c r="F795" s="422">
        <v>17168</v>
      </c>
      <c r="G795" s="245">
        <v>10</v>
      </c>
      <c r="H795" s="245" t="e">
        <v>#DIV/0!</v>
      </c>
      <c r="I795" s="179" t="s">
        <v>2110</v>
      </c>
      <c r="J795" s="179" t="s">
        <v>2525</v>
      </c>
      <c r="K795" s="158">
        <v>795</v>
      </c>
      <c r="L795" s="1" t="b">
        <f t="shared" si="283"/>
        <v>1</v>
      </c>
      <c r="M795" s="1" t="b">
        <f t="shared" si="284"/>
        <v>1</v>
      </c>
      <c r="N795" s="1" t="b">
        <f t="shared" si="285"/>
        <v>1</v>
      </c>
      <c r="O795" s="1" t="b">
        <f t="shared" si="286"/>
        <v>1</v>
      </c>
      <c r="P795" s="1" t="b">
        <f t="shared" si="287"/>
        <v>1</v>
      </c>
      <c r="Q795" s="1" t="b">
        <f t="shared" si="288"/>
        <v>1</v>
      </c>
      <c r="R795" s="1" t="b">
        <f t="shared" si="289"/>
        <v>1</v>
      </c>
      <c r="S795" s="1" t="e">
        <f t="shared" si="290"/>
        <v>#DIV/0!</v>
      </c>
      <c r="T795" s="1" t="b">
        <f t="shared" si="291"/>
        <v>1</v>
      </c>
      <c r="U795" s="1" t="b">
        <f t="shared" si="292"/>
        <v>1</v>
      </c>
      <c r="W795" s="316" t="s">
        <v>998</v>
      </c>
      <c r="X795" s="179" t="s">
        <v>999</v>
      </c>
      <c r="Y795" s="179" t="s">
        <v>1000</v>
      </c>
      <c r="Z795" s="1" t="s">
        <v>3</v>
      </c>
      <c r="AA795" s="344" t="s">
        <v>2497</v>
      </c>
      <c r="AB795" s="422">
        <v>17168</v>
      </c>
      <c r="AC795" s="245">
        <v>10</v>
      </c>
      <c r="AD795" s="245" t="e">
        <v>#DIV/0!</v>
      </c>
      <c r="AE795" s="179" t="s">
        <v>2110</v>
      </c>
      <c r="AF795" s="179" t="s">
        <v>2525</v>
      </c>
      <c r="AH795" s="159" t="b">
        <f t="shared" si="293"/>
        <v>1</v>
      </c>
      <c r="AI795" s="1" t="b">
        <f t="shared" si="294"/>
        <v>1</v>
      </c>
      <c r="AJ795" s="1" t="b">
        <f t="shared" si="295"/>
        <v>1</v>
      </c>
      <c r="AK795" s="1" t="b">
        <f t="shared" si="296"/>
        <v>1</v>
      </c>
      <c r="AL795" s="1" t="b">
        <f t="shared" si="297"/>
        <v>1</v>
      </c>
      <c r="AM795" s="1" t="b">
        <f t="shared" si="298"/>
        <v>1</v>
      </c>
      <c r="AN795" s="1" t="b">
        <f t="shared" si="299"/>
        <v>1</v>
      </c>
      <c r="AO795" s="1" t="e">
        <f t="shared" si="300"/>
        <v>#DIV/0!</v>
      </c>
      <c r="AP795" s="1" t="b">
        <f t="shared" si="301"/>
        <v>1</v>
      </c>
      <c r="AQ795" s="1" t="b">
        <f t="shared" si="302"/>
        <v>1</v>
      </c>
      <c r="AS795" s="316" t="s">
        <v>998</v>
      </c>
      <c r="AT795" s="179" t="s">
        <v>999</v>
      </c>
      <c r="AU795" s="179" t="s">
        <v>1000</v>
      </c>
      <c r="AV795" s="1" t="s">
        <v>3</v>
      </c>
      <c r="AW795" s="344" t="s">
        <v>2497</v>
      </c>
      <c r="AX795" s="422">
        <v>17168</v>
      </c>
      <c r="AY795" s="245">
        <v>10</v>
      </c>
      <c r="AZ795" s="245" t="e">
        <v>#DIV/0!</v>
      </c>
      <c r="BA795" s="179" t="s">
        <v>2110</v>
      </c>
      <c r="BB795" s="179" t="s">
        <v>2525</v>
      </c>
    </row>
    <row r="796" spans="1:54" ht="15.75">
      <c r="A796" s="316" t="s">
        <v>1549</v>
      </c>
      <c r="B796" s="106" t="s">
        <v>187</v>
      </c>
      <c r="C796" s="106" t="s">
        <v>2082</v>
      </c>
      <c r="D796" s="291" t="s">
        <v>3</v>
      </c>
      <c r="E796" s="344" t="s">
        <v>2509</v>
      </c>
      <c r="F796" s="422">
        <v>21954</v>
      </c>
      <c r="G796" s="245">
        <v>10</v>
      </c>
      <c r="H796" s="245" t="e">
        <v>#DIV/0!</v>
      </c>
      <c r="I796" s="179" t="s">
        <v>2202</v>
      </c>
      <c r="J796" s="179" t="s">
        <v>2476</v>
      </c>
      <c r="K796" s="158">
        <v>796</v>
      </c>
      <c r="L796" s="1" t="b">
        <f t="shared" si="283"/>
        <v>1</v>
      </c>
      <c r="M796" s="1" t="b">
        <f t="shared" si="284"/>
        <v>1</v>
      </c>
      <c r="N796" s="1" t="b">
        <f t="shared" si="285"/>
        <v>1</v>
      </c>
      <c r="O796" s="1" t="b">
        <f t="shared" si="286"/>
        <v>1</v>
      </c>
      <c r="P796" s="1" t="b">
        <f t="shared" si="287"/>
        <v>1</v>
      </c>
      <c r="Q796" s="1" t="b">
        <f t="shared" si="288"/>
        <v>1</v>
      </c>
      <c r="R796" s="1" t="b">
        <f t="shared" si="289"/>
        <v>1</v>
      </c>
      <c r="S796" s="1" t="e">
        <f t="shared" si="290"/>
        <v>#DIV/0!</v>
      </c>
      <c r="T796" s="1" t="b">
        <f t="shared" si="291"/>
        <v>1</v>
      </c>
      <c r="U796" s="1" t="b">
        <f t="shared" si="292"/>
        <v>1</v>
      </c>
      <c r="W796" s="316" t="s">
        <v>1549</v>
      </c>
      <c r="X796" s="106" t="s">
        <v>187</v>
      </c>
      <c r="Y796" s="106" t="s">
        <v>2082</v>
      </c>
      <c r="Z796" s="291" t="s">
        <v>3</v>
      </c>
      <c r="AA796" s="344" t="s">
        <v>2509</v>
      </c>
      <c r="AB796" s="422">
        <v>21954</v>
      </c>
      <c r="AC796" s="245">
        <v>10</v>
      </c>
      <c r="AD796" s="245" t="e">
        <v>#DIV/0!</v>
      </c>
      <c r="AE796" s="179" t="s">
        <v>2202</v>
      </c>
      <c r="AF796" s="179" t="s">
        <v>2476</v>
      </c>
      <c r="AH796" s="159" t="b">
        <f t="shared" si="293"/>
        <v>1</v>
      </c>
      <c r="AI796" s="1" t="b">
        <f t="shared" si="294"/>
        <v>1</v>
      </c>
      <c r="AJ796" s="1" t="b">
        <f t="shared" si="295"/>
        <v>1</v>
      </c>
      <c r="AK796" s="1" t="b">
        <f t="shared" si="296"/>
        <v>1</v>
      </c>
      <c r="AL796" s="1" t="b">
        <f t="shared" si="297"/>
        <v>1</v>
      </c>
      <c r="AM796" s="1" t="b">
        <f t="shared" si="298"/>
        <v>1</v>
      </c>
      <c r="AN796" s="1" t="b">
        <f t="shared" si="299"/>
        <v>1</v>
      </c>
      <c r="AO796" s="1" t="e">
        <f t="shared" si="300"/>
        <v>#DIV/0!</v>
      </c>
      <c r="AP796" s="1" t="b">
        <f t="shared" si="301"/>
        <v>1</v>
      </c>
      <c r="AQ796" s="1" t="b">
        <f t="shared" si="302"/>
        <v>1</v>
      </c>
      <c r="AS796" s="316" t="s">
        <v>1549</v>
      </c>
      <c r="AT796" s="106" t="s">
        <v>187</v>
      </c>
      <c r="AU796" s="106" t="s">
        <v>2082</v>
      </c>
      <c r="AV796" s="291" t="s">
        <v>3</v>
      </c>
      <c r="AW796" s="344" t="s">
        <v>2509</v>
      </c>
      <c r="AX796" s="422">
        <v>21954</v>
      </c>
      <c r="AY796" s="245">
        <v>10</v>
      </c>
      <c r="AZ796" s="245" t="e">
        <v>#DIV/0!</v>
      </c>
      <c r="BA796" s="179" t="s">
        <v>2202</v>
      </c>
      <c r="BB796" s="179" t="s">
        <v>2476</v>
      </c>
    </row>
    <row r="797" spans="1:54" ht="15">
      <c r="A797" s="449" t="s">
        <v>1550</v>
      </c>
      <c r="B797" s="106" t="s">
        <v>90</v>
      </c>
      <c r="C797" s="106" t="s">
        <v>2083</v>
      </c>
      <c r="D797" s="291" t="s">
        <v>3</v>
      </c>
      <c r="E797" s="14" t="s">
        <v>2489</v>
      </c>
      <c r="F797" s="422">
        <v>23120</v>
      </c>
      <c r="G797" s="245">
        <v>10</v>
      </c>
      <c r="H797" s="245" t="s">
        <v>1859</v>
      </c>
      <c r="I797" s="179" t="s">
        <v>2538</v>
      </c>
      <c r="J797" s="179" t="s">
        <v>2476</v>
      </c>
      <c r="K797" s="158">
        <v>797</v>
      </c>
      <c r="L797" s="1" t="b">
        <f t="shared" si="283"/>
        <v>1</v>
      </c>
      <c r="M797" s="1" t="b">
        <f t="shared" si="284"/>
        <v>1</v>
      </c>
      <c r="N797" s="1" t="b">
        <f t="shared" si="285"/>
        <v>1</v>
      </c>
      <c r="O797" s="1" t="b">
        <f t="shared" si="286"/>
        <v>1</v>
      </c>
      <c r="P797" s="1" t="b">
        <f t="shared" si="287"/>
        <v>1</v>
      </c>
      <c r="Q797" s="1" t="b">
        <f t="shared" si="288"/>
        <v>1</v>
      </c>
      <c r="R797" s="1" t="b">
        <f t="shared" si="289"/>
        <v>1</v>
      </c>
      <c r="S797" s="1" t="b">
        <f t="shared" si="290"/>
        <v>1</v>
      </c>
      <c r="T797" s="1" t="b">
        <f t="shared" si="291"/>
        <v>1</v>
      </c>
      <c r="U797" s="1" t="b">
        <f t="shared" si="292"/>
        <v>1</v>
      </c>
      <c r="W797" s="449" t="s">
        <v>1550</v>
      </c>
      <c r="X797" s="106" t="s">
        <v>90</v>
      </c>
      <c r="Y797" s="106" t="s">
        <v>2083</v>
      </c>
      <c r="Z797" s="291" t="s">
        <v>3</v>
      </c>
      <c r="AA797" s="14" t="s">
        <v>2489</v>
      </c>
      <c r="AB797" s="422">
        <v>23120</v>
      </c>
      <c r="AC797" s="245">
        <v>10</v>
      </c>
      <c r="AD797" s="245" t="s">
        <v>1859</v>
      </c>
      <c r="AE797" s="179" t="s">
        <v>2538</v>
      </c>
      <c r="AF797" s="179" t="s">
        <v>2476</v>
      </c>
      <c r="AH797" s="159" t="b">
        <f t="shared" si="293"/>
        <v>1</v>
      </c>
      <c r="AI797" s="1" t="b">
        <f t="shared" si="294"/>
        <v>1</v>
      </c>
      <c r="AJ797" s="1" t="b">
        <f t="shared" si="295"/>
        <v>1</v>
      </c>
      <c r="AK797" s="1" t="b">
        <f t="shared" si="296"/>
        <v>1</v>
      </c>
      <c r="AL797" s="1" t="b">
        <f t="shared" si="297"/>
        <v>1</v>
      </c>
      <c r="AM797" s="1" t="b">
        <f t="shared" si="298"/>
        <v>1</v>
      </c>
      <c r="AN797" s="1" t="b">
        <f t="shared" si="299"/>
        <v>1</v>
      </c>
      <c r="AO797" s="1" t="b">
        <f t="shared" si="300"/>
        <v>1</v>
      </c>
      <c r="AP797" s="1" t="b">
        <f t="shared" si="301"/>
        <v>1</v>
      </c>
      <c r="AQ797" s="1" t="b">
        <f t="shared" si="302"/>
        <v>1</v>
      </c>
      <c r="AS797" s="449" t="s">
        <v>1550</v>
      </c>
      <c r="AT797" s="106" t="s">
        <v>90</v>
      </c>
      <c r="AU797" s="106" t="s">
        <v>2083</v>
      </c>
      <c r="AV797" s="291" t="s">
        <v>3</v>
      </c>
      <c r="AW797" s="14" t="s">
        <v>2489</v>
      </c>
      <c r="AX797" s="422">
        <v>23120</v>
      </c>
      <c r="AY797" s="245">
        <v>10</v>
      </c>
      <c r="AZ797" s="245" t="s">
        <v>1859</v>
      </c>
      <c r="BA797" s="179" t="s">
        <v>2538</v>
      </c>
      <c r="BB797" s="179" t="s">
        <v>2476</v>
      </c>
    </row>
    <row r="798" spans="1:54" ht="15">
      <c r="A798" s="316" t="s">
        <v>1552</v>
      </c>
      <c r="B798" s="182" t="s">
        <v>1718</v>
      </c>
      <c r="C798" s="182" t="s">
        <v>1719</v>
      </c>
      <c r="D798" s="291" t="s">
        <v>10</v>
      </c>
      <c r="E798" s="14" t="s">
        <v>2488</v>
      </c>
      <c r="F798" s="422">
        <v>18268</v>
      </c>
      <c r="G798" s="245">
        <v>10</v>
      </c>
      <c r="H798" s="245" t="e">
        <v>#DIV/0!</v>
      </c>
      <c r="I798" s="179" t="s">
        <v>2087</v>
      </c>
      <c r="J798" s="179" t="s">
        <v>2525</v>
      </c>
      <c r="K798" s="158">
        <v>798</v>
      </c>
      <c r="L798" s="1" t="b">
        <f t="shared" si="283"/>
        <v>1</v>
      </c>
      <c r="M798" s="1" t="b">
        <f t="shared" si="284"/>
        <v>1</v>
      </c>
      <c r="N798" s="1" t="b">
        <f t="shared" si="285"/>
        <v>1</v>
      </c>
      <c r="O798" s="1" t="b">
        <f t="shared" si="286"/>
        <v>1</v>
      </c>
      <c r="P798" s="1" t="b">
        <f t="shared" si="287"/>
        <v>1</v>
      </c>
      <c r="Q798" s="1" t="b">
        <f t="shared" si="288"/>
        <v>1</v>
      </c>
      <c r="R798" s="1" t="b">
        <f t="shared" si="289"/>
        <v>1</v>
      </c>
      <c r="S798" s="1" t="e">
        <f t="shared" si="290"/>
        <v>#DIV/0!</v>
      </c>
      <c r="T798" s="1" t="b">
        <f t="shared" si="291"/>
        <v>1</v>
      </c>
      <c r="U798" s="1" t="b">
        <f t="shared" si="292"/>
        <v>1</v>
      </c>
      <c r="W798" s="316" t="s">
        <v>1552</v>
      </c>
      <c r="X798" s="182" t="s">
        <v>1718</v>
      </c>
      <c r="Y798" s="182" t="s">
        <v>1719</v>
      </c>
      <c r="Z798" s="291" t="s">
        <v>10</v>
      </c>
      <c r="AA798" s="14" t="s">
        <v>2488</v>
      </c>
      <c r="AB798" s="422">
        <v>18268</v>
      </c>
      <c r="AC798" s="245">
        <v>10</v>
      </c>
      <c r="AD798" s="245" t="e">
        <v>#DIV/0!</v>
      </c>
      <c r="AE798" s="179" t="s">
        <v>2087</v>
      </c>
      <c r="AF798" s="179" t="s">
        <v>2525</v>
      </c>
      <c r="AH798" s="159" t="b">
        <f t="shared" si="293"/>
        <v>1</v>
      </c>
      <c r="AI798" s="1" t="b">
        <f t="shared" si="294"/>
        <v>1</v>
      </c>
      <c r="AJ798" s="1" t="b">
        <f t="shared" si="295"/>
        <v>1</v>
      </c>
      <c r="AK798" s="1" t="b">
        <f t="shared" si="296"/>
        <v>1</v>
      </c>
      <c r="AL798" s="1" t="b">
        <f t="shared" si="297"/>
        <v>1</v>
      </c>
      <c r="AM798" s="1" t="b">
        <f t="shared" si="298"/>
        <v>1</v>
      </c>
      <c r="AN798" s="1" t="b">
        <f t="shared" si="299"/>
        <v>1</v>
      </c>
      <c r="AO798" s="1" t="e">
        <f t="shared" si="300"/>
        <v>#DIV/0!</v>
      </c>
      <c r="AP798" s="1" t="b">
        <f t="shared" si="301"/>
        <v>1</v>
      </c>
      <c r="AQ798" s="1" t="b">
        <f t="shared" si="302"/>
        <v>1</v>
      </c>
      <c r="AS798" s="316" t="s">
        <v>1552</v>
      </c>
      <c r="AT798" s="182" t="s">
        <v>1718</v>
      </c>
      <c r="AU798" s="182" t="s">
        <v>1719</v>
      </c>
      <c r="AV798" s="291" t="s">
        <v>10</v>
      </c>
      <c r="AW798" s="14" t="s">
        <v>2488</v>
      </c>
      <c r="AX798" s="422">
        <v>18268</v>
      </c>
      <c r="AY798" s="245">
        <v>10</v>
      </c>
      <c r="AZ798" s="245" t="e">
        <v>#DIV/0!</v>
      </c>
      <c r="BA798" s="179" t="s">
        <v>2087</v>
      </c>
      <c r="BB798" s="179" t="s">
        <v>2525</v>
      </c>
    </row>
    <row r="799" spans="1:54" ht="15.75">
      <c r="A799" s="316" t="s">
        <v>1554</v>
      </c>
      <c r="B799" s="106" t="s">
        <v>1726</v>
      </c>
      <c r="C799" s="106" t="s">
        <v>1467</v>
      </c>
      <c r="D799" s="291" t="s">
        <v>3</v>
      </c>
      <c r="E799" s="344" t="s">
        <v>2487</v>
      </c>
      <c r="F799" s="422">
        <v>18329</v>
      </c>
      <c r="G799" s="245">
        <v>10</v>
      </c>
      <c r="H799" s="245" t="s">
        <v>1858</v>
      </c>
      <c r="I799" s="179" t="s">
        <v>2458</v>
      </c>
      <c r="J799" s="179" t="s">
        <v>2525</v>
      </c>
      <c r="K799" s="158">
        <v>799</v>
      </c>
      <c r="L799" s="1" t="b">
        <f t="shared" si="283"/>
        <v>1</v>
      </c>
      <c r="M799" s="1" t="b">
        <f t="shared" si="284"/>
        <v>1</v>
      </c>
      <c r="N799" s="1" t="b">
        <f t="shared" si="285"/>
        <v>1</v>
      </c>
      <c r="O799" s="1" t="b">
        <f t="shared" si="286"/>
        <v>1</v>
      </c>
      <c r="P799" s="1" t="b">
        <f t="shared" si="287"/>
        <v>1</v>
      </c>
      <c r="Q799" s="1" t="b">
        <f t="shared" si="288"/>
        <v>1</v>
      </c>
      <c r="R799" s="1" t="b">
        <f t="shared" si="289"/>
        <v>1</v>
      </c>
      <c r="S799" s="1" t="b">
        <f t="shared" si="290"/>
        <v>1</v>
      </c>
      <c r="T799" s="1" t="b">
        <f t="shared" si="291"/>
        <v>1</v>
      </c>
      <c r="U799" s="1" t="b">
        <f t="shared" si="292"/>
        <v>1</v>
      </c>
      <c r="W799" s="316" t="s">
        <v>1554</v>
      </c>
      <c r="X799" s="106" t="s">
        <v>1726</v>
      </c>
      <c r="Y799" s="106" t="s">
        <v>1467</v>
      </c>
      <c r="Z799" s="291" t="s">
        <v>3</v>
      </c>
      <c r="AA799" s="344" t="s">
        <v>2487</v>
      </c>
      <c r="AB799" s="422">
        <v>18329</v>
      </c>
      <c r="AC799" s="245">
        <v>10</v>
      </c>
      <c r="AD799" s="245" t="s">
        <v>1858</v>
      </c>
      <c r="AE799" s="179" t="s">
        <v>2458</v>
      </c>
      <c r="AF799" s="179" t="s">
        <v>2525</v>
      </c>
      <c r="AH799" s="159" t="b">
        <f t="shared" si="293"/>
        <v>1</v>
      </c>
      <c r="AI799" s="1" t="b">
        <f t="shared" si="294"/>
        <v>1</v>
      </c>
      <c r="AJ799" s="1" t="b">
        <f t="shared" si="295"/>
        <v>1</v>
      </c>
      <c r="AK799" s="1" t="b">
        <f t="shared" si="296"/>
        <v>1</v>
      </c>
      <c r="AL799" s="1" t="b">
        <f t="shared" si="297"/>
        <v>1</v>
      </c>
      <c r="AM799" s="1" t="b">
        <f t="shared" si="298"/>
        <v>1</v>
      </c>
      <c r="AN799" s="1" t="b">
        <f t="shared" si="299"/>
        <v>1</v>
      </c>
      <c r="AO799" s="1" t="b">
        <f t="shared" si="300"/>
        <v>1</v>
      </c>
      <c r="AP799" s="1" t="b">
        <f t="shared" si="301"/>
        <v>1</v>
      </c>
      <c r="AQ799" s="1" t="b">
        <f t="shared" si="302"/>
        <v>1</v>
      </c>
      <c r="AS799" s="316" t="s">
        <v>1554</v>
      </c>
      <c r="AT799" s="106" t="s">
        <v>1726</v>
      </c>
      <c r="AU799" s="106" t="s">
        <v>1467</v>
      </c>
      <c r="AV799" s="291" t="s">
        <v>3</v>
      </c>
      <c r="AW799" s="344" t="s">
        <v>2487</v>
      </c>
      <c r="AX799" s="422">
        <v>18329</v>
      </c>
      <c r="AY799" s="245">
        <v>10</v>
      </c>
      <c r="AZ799" s="245" t="s">
        <v>1858</v>
      </c>
      <c r="BA799" s="179" t="s">
        <v>2458</v>
      </c>
      <c r="BB799" s="179" t="s">
        <v>2525</v>
      </c>
    </row>
    <row r="800" spans="1:54" ht="15.75">
      <c r="A800" s="316" t="s">
        <v>1555</v>
      </c>
      <c r="B800" s="106" t="s">
        <v>652</v>
      </c>
      <c r="C800" s="106" t="s">
        <v>21</v>
      </c>
      <c r="D800" s="291" t="s">
        <v>3</v>
      </c>
      <c r="E800" s="344" t="s">
        <v>2509</v>
      </c>
      <c r="F800" s="422">
        <v>24370</v>
      </c>
      <c r="G800" s="245">
        <v>10</v>
      </c>
      <c r="H800" s="245" t="e">
        <v>#DIV/0!</v>
      </c>
      <c r="I800" s="179" t="s">
        <v>2203</v>
      </c>
      <c r="J800" s="179" t="s">
        <v>2476</v>
      </c>
      <c r="K800" s="158">
        <v>800</v>
      </c>
      <c r="L800" s="1" t="b">
        <f t="shared" si="283"/>
        <v>1</v>
      </c>
      <c r="M800" s="1" t="b">
        <f t="shared" si="284"/>
        <v>1</v>
      </c>
      <c r="N800" s="1" t="b">
        <f t="shared" si="285"/>
        <v>1</v>
      </c>
      <c r="O800" s="1" t="b">
        <f t="shared" si="286"/>
        <v>1</v>
      </c>
      <c r="P800" s="1" t="b">
        <f t="shared" si="287"/>
        <v>1</v>
      </c>
      <c r="Q800" s="1" t="b">
        <f t="shared" si="288"/>
        <v>1</v>
      </c>
      <c r="R800" s="1" t="b">
        <f t="shared" si="289"/>
        <v>1</v>
      </c>
      <c r="S800" s="1" t="e">
        <f t="shared" si="290"/>
        <v>#DIV/0!</v>
      </c>
      <c r="T800" s="1" t="b">
        <f t="shared" si="291"/>
        <v>1</v>
      </c>
      <c r="U800" s="1" t="b">
        <f t="shared" si="292"/>
        <v>1</v>
      </c>
      <c r="W800" s="316" t="s">
        <v>1555</v>
      </c>
      <c r="X800" s="106" t="s">
        <v>652</v>
      </c>
      <c r="Y800" s="106" t="s">
        <v>21</v>
      </c>
      <c r="Z800" s="291" t="s">
        <v>3</v>
      </c>
      <c r="AA800" s="344" t="s">
        <v>2509</v>
      </c>
      <c r="AB800" s="422">
        <v>24370</v>
      </c>
      <c r="AC800" s="245">
        <v>10</v>
      </c>
      <c r="AD800" s="245" t="e">
        <v>#DIV/0!</v>
      </c>
      <c r="AE800" s="179" t="s">
        <v>2203</v>
      </c>
      <c r="AF800" s="179" t="s">
        <v>2476</v>
      </c>
      <c r="AH800" s="159" t="b">
        <f t="shared" si="293"/>
        <v>1</v>
      </c>
      <c r="AI800" s="1" t="b">
        <f t="shared" si="294"/>
        <v>1</v>
      </c>
      <c r="AJ800" s="1" t="b">
        <f t="shared" si="295"/>
        <v>1</v>
      </c>
      <c r="AK800" s="1" t="b">
        <f t="shared" si="296"/>
        <v>1</v>
      </c>
      <c r="AL800" s="1" t="b">
        <f t="shared" si="297"/>
        <v>1</v>
      </c>
      <c r="AM800" s="1" t="b">
        <f t="shared" si="298"/>
        <v>1</v>
      </c>
      <c r="AN800" s="1" t="b">
        <f t="shared" si="299"/>
        <v>1</v>
      </c>
      <c r="AO800" s="1" t="e">
        <f t="shared" si="300"/>
        <v>#DIV/0!</v>
      </c>
      <c r="AP800" s="1" t="b">
        <f t="shared" si="301"/>
        <v>1</v>
      </c>
      <c r="AQ800" s="1" t="b">
        <f t="shared" si="302"/>
        <v>1</v>
      </c>
      <c r="AS800" s="316" t="s">
        <v>1555</v>
      </c>
      <c r="AT800" s="106" t="s">
        <v>652</v>
      </c>
      <c r="AU800" s="106" t="s">
        <v>21</v>
      </c>
      <c r="AV800" s="291" t="s">
        <v>3</v>
      </c>
      <c r="AW800" s="344" t="s">
        <v>2509</v>
      </c>
      <c r="AX800" s="422">
        <v>24370</v>
      </c>
      <c r="AY800" s="245">
        <v>10</v>
      </c>
      <c r="AZ800" s="245" t="e">
        <v>#DIV/0!</v>
      </c>
      <c r="BA800" s="179" t="s">
        <v>2203</v>
      </c>
      <c r="BB800" s="179" t="s">
        <v>2476</v>
      </c>
    </row>
    <row r="801" spans="1:54" ht="15">
      <c r="A801" s="452" t="s">
        <v>1556</v>
      </c>
      <c r="B801" s="1" t="s">
        <v>117</v>
      </c>
      <c r="C801" s="1" t="s">
        <v>1727</v>
      </c>
      <c r="D801" s="1" t="s">
        <v>3</v>
      </c>
      <c r="E801" s="351" t="s">
        <v>2488</v>
      </c>
      <c r="F801" s="422">
        <v>11068</v>
      </c>
      <c r="G801" s="245">
        <v>10</v>
      </c>
      <c r="H801" s="245" t="e">
        <v>#DIV/0!</v>
      </c>
      <c r="I801" s="179" t="s">
        <v>2016</v>
      </c>
      <c r="J801" s="179" t="s">
        <v>2577</v>
      </c>
      <c r="K801" s="158">
        <v>801</v>
      </c>
      <c r="L801" s="1" t="b">
        <f t="shared" si="283"/>
        <v>1</v>
      </c>
      <c r="M801" s="1" t="b">
        <f t="shared" si="284"/>
        <v>1</v>
      </c>
      <c r="N801" s="1" t="b">
        <f t="shared" si="285"/>
        <v>1</v>
      </c>
      <c r="O801" s="1" t="b">
        <f t="shared" si="286"/>
        <v>1</v>
      </c>
      <c r="P801" s="1" t="b">
        <f t="shared" si="287"/>
        <v>1</v>
      </c>
      <c r="Q801" s="1" t="b">
        <f t="shared" si="288"/>
        <v>1</v>
      </c>
      <c r="R801" s="1" t="b">
        <f t="shared" si="289"/>
        <v>1</v>
      </c>
      <c r="S801" s="1" t="e">
        <f t="shared" si="290"/>
        <v>#DIV/0!</v>
      </c>
      <c r="T801" s="1" t="b">
        <f t="shared" si="291"/>
        <v>1</v>
      </c>
      <c r="U801" s="1" t="b">
        <f t="shared" si="292"/>
        <v>1</v>
      </c>
      <c r="W801" s="452" t="s">
        <v>1556</v>
      </c>
      <c r="X801" s="1" t="s">
        <v>117</v>
      </c>
      <c r="Y801" s="1" t="s">
        <v>1727</v>
      </c>
      <c r="Z801" s="1" t="s">
        <v>3</v>
      </c>
      <c r="AA801" s="351" t="s">
        <v>2488</v>
      </c>
      <c r="AB801" s="422">
        <v>11068</v>
      </c>
      <c r="AC801" s="245">
        <v>10</v>
      </c>
      <c r="AD801" s="245" t="e">
        <v>#DIV/0!</v>
      </c>
      <c r="AE801" s="179" t="s">
        <v>2016</v>
      </c>
      <c r="AF801" s="179" t="s">
        <v>2577</v>
      </c>
      <c r="AH801" s="159" t="b">
        <f t="shared" si="293"/>
        <v>1</v>
      </c>
      <c r="AI801" s="1" t="b">
        <f t="shared" si="294"/>
        <v>1</v>
      </c>
      <c r="AJ801" s="1" t="b">
        <f t="shared" si="295"/>
        <v>1</v>
      </c>
      <c r="AK801" s="1" t="b">
        <f t="shared" si="296"/>
        <v>1</v>
      </c>
      <c r="AL801" s="1" t="b">
        <f t="shared" si="297"/>
        <v>1</v>
      </c>
      <c r="AM801" s="1" t="b">
        <f t="shared" si="298"/>
        <v>1</v>
      </c>
      <c r="AN801" s="1" t="b">
        <f t="shared" si="299"/>
        <v>1</v>
      </c>
      <c r="AO801" s="1" t="e">
        <f t="shared" si="300"/>
        <v>#DIV/0!</v>
      </c>
      <c r="AP801" s="1" t="b">
        <f t="shared" si="301"/>
        <v>1</v>
      </c>
      <c r="AQ801" s="1" t="b">
        <f t="shared" si="302"/>
        <v>1</v>
      </c>
      <c r="AS801" s="452" t="s">
        <v>1556</v>
      </c>
      <c r="AT801" s="1" t="s">
        <v>117</v>
      </c>
      <c r="AU801" s="1" t="s">
        <v>1727</v>
      </c>
      <c r="AV801" s="1" t="s">
        <v>3</v>
      </c>
      <c r="AW801" s="351" t="s">
        <v>2488</v>
      </c>
      <c r="AX801" s="422">
        <v>11068</v>
      </c>
      <c r="AY801" s="245">
        <v>10</v>
      </c>
      <c r="AZ801" s="245" t="e">
        <v>#DIV/0!</v>
      </c>
      <c r="BA801" s="179" t="s">
        <v>2016</v>
      </c>
      <c r="BB801" s="179" t="s">
        <v>2577</v>
      </c>
    </row>
    <row r="802" spans="1:54" ht="15.75">
      <c r="A802" s="316" t="s">
        <v>1557</v>
      </c>
      <c r="B802" s="434" t="s">
        <v>1730</v>
      </c>
      <c r="C802" s="434" t="s">
        <v>1731</v>
      </c>
      <c r="D802" s="291" t="s">
        <v>3</v>
      </c>
      <c r="E802" s="344" t="s">
        <v>2509</v>
      </c>
      <c r="F802" s="422">
        <v>13387</v>
      </c>
      <c r="G802" s="245">
        <v>10</v>
      </c>
      <c r="H802" s="245" t="s">
        <v>1859</v>
      </c>
      <c r="I802" s="179" t="s">
        <v>2473</v>
      </c>
      <c r="J802" s="179" t="s">
        <v>2577</v>
      </c>
      <c r="K802" s="158">
        <v>802</v>
      </c>
      <c r="L802" s="1" t="b">
        <f t="shared" si="283"/>
        <v>1</v>
      </c>
      <c r="M802" s="1" t="b">
        <f t="shared" si="284"/>
        <v>1</v>
      </c>
      <c r="N802" s="1" t="b">
        <f t="shared" si="285"/>
        <v>1</v>
      </c>
      <c r="O802" s="1" t="b">
        <f t="shared" si="286"/>
        <v>1</v>
      </c>
      <c r="P802" s="1" t="b">
        <f t="shared" si="287"/>
        <v>1</v>
      </c>
      <c r="Q802" s="1" t="b">
        <f t="shared" si="288"/>
        <v>1</v>
      </c>
      <c r="R802" s="1" t="b">
        <f t="shared" si="289"/>
        <v>1</v>
      </c>
      <c r="S802" s="1" t="b">
        <f t="shared" si="290"/>
        <v>1</v>
      </c>
      <c r="T802" s="1" t="b">
        <f t="shared" si="291"/>
        <v>1</v>
      </c>
      <c r="U802" s="1" t="b">
        <f t="shared" si="292"/>
        <v>1</v>
      </c>
      <c r="W802" s="316" t="s">
        <v>1557</v>
      </c>
      <c r="X802" s="434" t="s">
        <v>1730</v>
      </c>
      <c r="Y802" s="434" t="s">
        <v>1731</v>
      </c>
      <c r="Z802" s="291" t="s">
        <v>3</v>
      </c>
      <c r="AA802" s="344" t="s">
        <v>2509</v>
      </c>
      <c r="AB802" s="422">
        <v>13387</v>
      </c>
      <c r="AC802" s="245">
        <v>10</v>
      </c>
      <c r="AD802" s="245" t="s">
        <v>1859</v>
      </c>
      <c r="AE802" s="179" t="s">
        <v>2473</v>
      </c>
      <c r="AF802" s="179" t="s">
        <v>2577</v>
      </c>
      <c r="AH802" s="159" t="b">
        <f t="shared" si="293"/>
        <v>1</v>
      </c>
      <c r="AI802" s="1" t="b">
        <f t="shared" si="294"/>
        <v>1</v>
      </c>
      <c r="AJ802" s="1" t="b">
        <f t="shared" si="295"/>
        <v>1</v>
      </c>
      <c r="AK802" s="1" t="b">
        <f t="shared" si="296"/>
        <v>1</v>
      </c>
      <c r="AL802" s="1" t="b">
        <f t="shared" si="297"/>
        <v>1</v>
      </c>
      <c r="AM802" s="1" t="b">
        <f t="shared" si="298"/>
        <v>1</v>
      </c>
      <c r="AN802" s="1" t="b">
        <f t="shared" si="299"/>
        <v>1</v>
      </c>
      <c r="AO802" s="1" t="b">
        <f t="shared" si="300"/>
        <v>1</v>
      </c>
      <c r="AP802" s="1" t="b">
        <f t="shared" si="301"/>
        <v>1</v>
      </c>
      <c r="AQ802" s="1" t="b">
        <f t="shared" si="302"/>
        <v>1</v>
      </c>
      <c r="AS802" s="316" t="s">
        <v>1557</v>
      </c>
      <c r="AT802" s="434" t="s">
        <v>1730</v>
      </c>
      <c r="AU802" s="434" t="s">
        <v>1731</v>
      </c>
      <c r="AV802" s="291" t="s">
        <v>3</v>
      </c>
      <c r="AW802" s="344" t="s">
        <v>2509</v>
      </c>
      <c r="AX802" s="422">
        <v>13387</v>
      </c>
      <c r="AY802" s="245">
        <v>10</v>
      </c>
      <c r="AZ802" s="245" t="s">
        <v>1859</v>
      </c>
      <c r="BA802" s="179" t="s">
        <v>2473</v>
      </c>
      <c r="BB802" s="179" t="s">
        <v>2577</v>
      </c>
    </row>
    <row r="803" spans="1:54" ht="15.75">
      <c r="A803" s="316" t="s">
        <v>1558</v>
      </c>
      <c r="B803" s="108" t="s">
        <v>1732</v>
      </c>
      <c r="C803" s="108" t="s">
        <v>1733</v>
      </c>
      <c r="D803" s="411" t="s">
        <v>3</v>
      </c>
      <c r="E803" s="344" t="s">
        <v>2509</v>
      </c>
      <c r="F803" s="422">
        <v>14505</v>
      </c>
      <c r="G803" s="245">
        <v>10</v>
      </c>
      <c r="H803" s="245" t="s">
        <v>1859</v>
      </c>
      <c r="I803" s="179" t="s">
        <v>2458</v>
      </c>
      <c r="J803" s="179" t="s">
        <v>2577</v>
      </c>
      <c r="K803" s="158">
        <v>803</v>
      </c>
      <c r="L803" s="1" t="b">
        <f t="shared" si="283"/>
        <v>1</v>
      </c>
      <c r="M803" s="1" t="b">
        <f t="shared" si="284"/>
        <v>1</v>
      </c>
      <c r="N803" s="1" t="b">
        <f t="shared" si="285"/>
        <v>1</v>
      </c>
      <c r="O803" s="1" t="b">
        <f t="shared" si="286"/>
        <v>1</v>
      </c>
      <c r="P803" s="1" t="b">
        <f t="shared" si="287"/>
        <v>1</v>
      </c>
      <c r="Q803" s="1" t="b">
        <f t="shared" si="288"/>
        <v>1</v>
      </c>
      <c r="R803" s="1" t="b">
        <f t="shared" si="289"/>
        <v>1</v>
      </c>
      <c r="S803" s="1" t="b">
        <f t="shared" si="290"/>
        <v>1</v>
      </c>
      <c r="T803" s="1" t="b">
        <f t="shared" si="291"/>
        <v>1</v>
      </c>
      <c r="U803" s="1" t="b">
        <f t="shared" si="292"/>
        <v>1</v>
      </c>
      <c r="W803" s="316" t="s">
        <v>1558</v>
      </c>
      <c r="X803" s="108" t="s">
        <v>1732</v>
      </c>
      <c r="Y803" s="108" t="s">
        <v>1733</v>
      </c>
      <c r="Z803" s="411" t="s">
        <v>3</v>
      </c>
      <c r="AA803" s="344" t="s">
        <v>2509</v>
      </c>
      <c r="AB803" s="422">
        <v>14505</v>
      </c>
      <c r="AC803" s="245">
        <v>10</v>
      </c>
      <c r="AD803" s="245" t="s">
        <v>1859</v>
      </c>
      <c r="AE803" s="179" t="s">
        <v>2458</v>
      </c>
      <c r="AF803" s="179" t="s">
        <v>2577</v>
      </c>
      <c r="AH803" s="159" t="b">
        <f t="shared" si="293"/>
        <v>1</v>
      </c>
      <c r="AI803" s="1" t="b">
        <f t="shared" si="294"/>
        <v>1</v>
      </c>
      <c r="AJ803" s="1" t="b">
        <f t="shared" si="295"/>
        <v>1</v>
      </c>
      <c r="AK803" s="1" t="b">
        <f t="shared" si="296"/>
        <v>1</v>
      </c>
      <c r="AL803" s="1" t="b">
        <f t="shared" si="297"/>
        <v>1</v>
      </c>
      <c r="AM803" s="1" t="b">
        <f t="shared" si="298"/>
        <v>1</v>
      </c>
      <c r="AN803" s="1" t="b">
        <f t="shared" si="299"/>
        <v>1</v>
      </c>
      <c r="AO803" s="1" t="b">
        <f t="shared" si="300"/>
        <v>1</v>
      </c>
      <c r="AP803" s="1" t="b">
        <f t="shared" si="301"/>
        <v>1</v>
      </c>
      <c r="AQ803" s="1" t="b">
        <f t="shared" si="302"/>
        <v>1</v>
      </c>
      <c r="AS803" s="316" t="s">
        <v>1558</v>
      </c>
      <c r="AT803" s="108" t="s">
        <v>1732</v>
      </c>
      <c r="AU803" s="108" t="s">
        <v>1733</v>
      </c>
      <c r="AV803" s="411" t="s">
        <v>3</v>
      </c>
      <c r="AW803" s="344" t="s">
        <v>2509</v>
      </c>
      <c r="AX803" s="422">
        <v>14505</v>
      </c>
      <c r="AY803" s="245">
        <v>10</v>
      </c>
      <c r="AZ803" s="245" t="s">
        <v>1859</v>
      </c>
      <c r="BA803" s="179" t="s">
        <v>2458</v>
      </c>
      <c r="BB803" s="179" t="s">
        <v>2577</v>
      </c>
    </row>
    <row r="804" spans="1:54" ht="15.75">
      <c r="A804" s="316" t="s">
        <v>1564</v>
      </c>
      <c r="B804" s="418" t="s">
        <v>1722</v>
      </c>
      <c r="C804" s="418" t="s">
        <v>1723</v>
      </c>
      <c r="D804" s="411" t="s">
        <v>3</v>
      </c>
      <c r="E804" s="344" t="s">
        <v>2568</v>
      </c>
      <c r="F804" s="422">
        <v>17694</v>
      </c>
      <c r="G804" s="245">
        <v>10</v>
      </c>
      <c r="H804" s="245" t="e">
        <v>#DIV/0!</v>
      </c>
      <c r="I804" s="179" t="s">
        <v>1816</v>
      </c>
      <c r="J804" s="179" t="s">
        <v>2525</v>
      </c>
      <c r="K804" s="158">
        <v>804</v>
      </c>
      <c r="L804" s="1" t="b">
        <f t="shared" si="283"/>
        <v>1</v>
      </c>
      <c r="M804" s="1" t="b">
        <f t="shared" si="284"/>
        <v>1</v>
      </c>
      <c r="N804" s="1" t="b">
        <f t="shared" si="285"/>
        <v>1</v>
      </c>
      <c r="O804" s="1" t="b">
        <f t="shared" si="286"/>
        <v>1</v>
      </c>
      <c r="P804" s="1" t="b">
        <f t="shared" si="287"/>
        <v>1</v>
      </c>
      <c r="Q804" s="1" t="b">
        <f t="shared" si="288"/>
        <v>1</v>
      </c>
      <c r="R804" s="1" t="b">
        <f t="shared" si="289"/>
        <v>1</v>
      </c>
      <c r="S804" s="1" t="e">
        <f t="shared" si="290"/>
        <v>#DIV/0!</v>
      </c>
      <c r="T804" s="1" t="b">
        <f t="shared" si="291"/>
        <v>1</v>
      </c>
      <c r="U804" s="1" t="b">
        <f t="shared" si="292"/>
        <v>1</v>
      </c>
      <c r="W804" s="316" t="s">
        <v>1564</v>
      </c>
      <c r="X804" s="418" t="s">
        <v>1722</v>
      </c>
      <c r="Y804" s="418" t="s">
        <v>1723</v>
      </c>
      <c r="Z804" s="411" t="s">
        <v>3</v>
      </c>
      <c r="AA804" s="344" t="s">
        <v>2568</v>
      </c>
      <c r="AB804" s="422">
        <v>17694</v>
      </c>
      <c r="AC804" s="245">
        <v>10</v>
      </c>
      <c r="AD804" s="245" t="e">
        <v>#DIV/0!</v>
      </c>
      <c r="AE804" s="179" t="s">
        <v>1816</v>
      </c>
      <c r="AF804" s="179" t="s">
        <v>2525</v>
      </c>
      <c r="AH804" s="159" t="b">
        <f t="shared" si="293"/>
        <v>1</v>
      </c>
      <c r="AI804" s="1" t="b">
        <f t="shared" si="294"/>
        <v>1</v>
      </c>
      <c r="AJ804" s="1" t="b">
        <f t="shared" si="295"/>
        <v>1</v>
      </c>
      <c r="AK804" s="1" t="b">
        <f t="shared" si="296"/>
        <v>1</v>
      </c>
      <c r="AL804" s="1" t="b">
        <f t="shared" si="297"/>
        <v>1</v>
      </c>
      <c r="AM804" s="1" t="b">
        <f t="shared" si="298"/>
        <v>1</v>
      </c>
      <c r="AN804" s="1" t="b">
        <f t="shared" si="299"/>
        <v>1</v>
      </c>
      <c r="AO804" s="1" t="e">
        <f t="shared" si="300"/>
        <v>#DIV/0!</v>
      </c>
      <c r="AP804" s="1" t="b">
        <f t="shared" si="301"/>
        <v>1</v>
      </c>
      <c r="AQ804" s="1" t="b">
        <f t="shared" si="302"/>
        <v>1</v>
      </c>
      <c r="AS804" s="316" t="s">
        <v>1564</v>
      </c>
      <c r="AT804" s="418" t="s">
        <v>1722</v>
      </c>
      <c r="AU804" s="418" t="s">
        <v>1723</v>
      </c>
      <c r="AV804" s="411" t="s">
        <v>3</v>
      </c>
      <c r="AW804" s="344" t="s">
        <v>2568</v>
      </c>
      <c r="AX804" s="422">
        <v>17694</v>
      </c>
      <c r="AY804" s="245">
        <v>10</v>
      </c>
      <c r="AZ804" s="245" t="e">
        <v>#DIV/0!</v>
      </c>
      <c r="BA804" s="179" t="s">
        <v>1816</v>
      </c>
      <c r="BB804" s="179" t="s">
        <v>2525</v>
      </c>
    </row>
    <row r="805" spans="1:54" ht="15.75">
      <c r="A805" s="316" t="s">
        <v>1566</v>
      </c>
      <c r="B805" s="182" t="s">
        <v>1728</v>
      </c>
      <c r="C805" s="1" t="s">
        <v>1729</v>
      </c>
      <c r="D805" s="1" t="s">
        <v>3</v>
      </c>
      <c r="E805" s="344" t="s">
        <v>2569</v>
      </c>
      <c r="F805" s="422">
        <v>35040</v>
      </c>
      <c r="G805" s="245">
        <v>10</v>
      </c>
      <c r="H805" s="245" t="e">
        <v>#DIV/0!</v>
      </c>
      <c r="I805" s="179" t="s">
        <v>1704</v>
      </c>
      <c r="J805" s="179" t="s">
        <v>2476</v>
      </c>
      <c r="K805" s="158">
        <v>805</v>
      </c>
      <c r="L805" s="1" t="b">
        <f t="shared" si="283"/>
        <v>1</v>
      </c>
      <c r="M805" s="1" t="b">
        <f t="shared" si="284"/>
        <v>1</v>
      </c>
      <c r="N805" s="1" t="b">
        <f t="shared" si="285"/>
        <v>1</v>
      </c>
      <c r="O805" s="1" t="b">
        <f t="shared" si="286"/>
        <v>1</v>
      </c>
      <c r="P805" s="1" t="b">
        <f t="shared" si="287"/>
        <v>1</v>
      </c>
      <c r="Q805" s="1" t="b">
        <f t="shared" si="288"/>
        <v>1</v>
      </c>
      <c r="R805" s="1" t="b">
        <f t="shared" si="289"/>
        <v>1</v>
      </c>
      <c r="S805" s="1" t="e">
        <f t="shared" si="290"/>
        <v>#DIV/0!</v>
      </c>
      <c r="T805" s="1" t="b">
        <f t="shared" si="291"/>
        <v>1</v>
      </c>
      <c r="U805" s="1" t="b">
        <f t="shared" si="292"/>
        <v>1</v>
      </c>
      <c r="W805" s="316" t="s">
        <v>1566</v>
      </c>
      <c r="X805" s="182" t="s">
        <v>1728</v>
      </c>
      <c r="Y805" s="1" t="s">
        <v>1729</v>
      </c>
      <c r="Z805" s="1" t="s">
        <v>3</v>
      </c>
      <c r="AA805" s="344" t="s">
        <v>2569</v>
      </c>
      <c r="AB805" s="422">
        <v>35040</v>
      </c>
      <c r="AC805" s="245">
        <v>10</v>
      </c>
      <c r="AD805" s="245" t="e">
        <v>#DIV/0!</v>
      </c>
      <c r="AE805" s="179" t="s">
        <v>1704</v>
      </c>
      <c r="AF805" s="179" t="s">
        <v>2476</v>
      </c>
      <c r="AH805" s="159" t="b">
        <f t="shared" si="293"/>
        <v>1</v>
      </c>
      <c r="AI805" s="1" t="b">
        <f t="shared" si="294"/>
        <v>1</v>
      </c>
      <c r="AJ805" s="1" t="b">
        <f t="shared" si="295"/>
        <v>1</v>
      </c>
      <c r="AK805" s="1" t="b">
        <f t="shared" si="296"/>
        <v>1</v>
      </c>
      <c r="AL805" s="1" t="b">
        <f t="shared" si="297"/>
        <v>1</v>
      </c>
      <c r="AM805" s="1" t="b">
        <f t="shared" si="298"/>
        <v>1</v>
      </c>
      <c r="AN805" s="1" t="b">
        <f t="shared" si="299"/>
        <v>1</v>
      </c>
      <c r="AO805" s="1" t="e">
        <f t="shared" si="300"/>
        <v>#DIV/0!</v>
      </c>
      <c r="AP805" s="1" t="b">
        <f t="shared" si="301"/>
        <v>1</v>
      </c>
      <c r="AQ805" s="1" t="b">
        <f t="shared" si="302"/>
        <v>1</v>
      </c>
      <c r="AS805" s="316" t="s">
        <v>1566</v>
      </c>
      <c r="AT805" s="182" t="s">
        <v>1728</v>
      </c>
      <c r="AU805" s="1" t="s">
        <v>1729</v>
      </c>
      <c r="AV805" s="1" t="s">
        <v>3</v>
      </c>
      <c r="AW805" s="344" t="s">
        <v>2569</v>
      </c>
      <c r="AX805" s="422">
        <v>35040</v>
      </c>
      <c r="AY805" s="245">
        <v>10</v>
      </c>
      <c r="AZ805" s="245" t="e">
        <v>#DIV/0!</v>
      </c>
      <c r="BA805" s="179" t="s">
        <v>1704</v>
      </c>
      <c r="BB805" s="179" t="s">
        <v>2476</v>
      </c>
    </row>
    <row r="806" spans="1:54" ht="15.75">
      <c r="A806" s="316" t="s">
        <v>1567</v>
      </c>
      <c r="B806" s="108" t="s">
        <v>2096</v>
      </c>
      <c r="C806" s="108" t="s">
        <v>221</v>
      </c>
      <c r="D806" s="1" t="s">
        <v>3</v>
      </c>
      <c r="E806" s="344" t="s">
        <v>2561</v>
      </c>
      <c r="F806" s="422">
        <v>16599</v>
      </c>
      <c r="G806" s="245">
        <v>10</v>
      </c>
      <c r="H806" s="245" t="s">
        <v>1859</v>
      </c>
      <c r="I806" s="179" t="s">
        <v>2457</v>
      </c>
      <c r="J806" s="179" t="s">
        <v>2525</v>
      </c>
      <c r="K806" s="158">
        <v>806</v>
      </c>
      <c r="L806" s="1" t="b">
        <f t="shared" si="283"/>
        <v>1</v>
      </c>
      <c r="M806" s="1" t="b">
        <f t="shared" si="284"/>
        <v>1</v>
      </c>
      <c r="N806" s="1" t="b">
        <f t="shared" si="285"/>
        <v>1</v>
      </c>
      <c r="O806" s="1" t="b">
        <f t="shared" si="286"/>
        <v>1</v>
      </c>
      <c r="P806" s="1" t="b">
        <f t="shared" si="287"/>
        <v>1</v>
      </c>
      <c r="Q806" s="1" t="b">
        <f t="shared" si="288"/>
        <v>1</v>
      </c>
      <c r="R806" s="1" t="b">
        <f t="shared" si="289"/>
        <v>1</v>
      </c>
      <c r="S806" s="1" t="b">
        <f t="shared" si="290"/>
        <v>1</v>
      </c>
      <c r="T806" s="1" t="b">
        <f t="shared" si="291"/>
        <v>1</v>
      </c>
      <c r="U806" s="1" t="b">
        <f t="shared" si="292"/>
        <v>1</v>
      </c>
      <c r="W806" s="316" t="s">
        <v>1567</v>
      </c>
      <c r="X806" s="108" t="s">
        <v>2096</v>
      </c>
      <c r="Y806" s="108" t="s">
        <v>221</v>
      </c>
      <c r="Z806" s="1" t="s">
        <v>3</v>
      </c>
      <c r="AA806" s="344" t="s">
        <v>2561</v>
      </c>
      <c r="AB806" s="422">
        <v>16599</v>
      </c>
      <c r="AC806" s="245">
        <v>10</v>
      </c>
      <c r="AD806" s="245" t="s">
        <v>1859</v>
      </c>
      <c r="AE806" s="179" t="s">
        <v>2457</v>
      </c>
      <c r="AF806" s="179" t="s">
        <v>2525</v>
      </c>
      <c r="AH806" s="159" t="b">
        <f t="shared" si="293"/>
        <v>1</v>
      </c>
      <c r="AI806" s="1" t="b">
        <f t="shared" si="294"/>
        <v>1</v>
      </c>
      <c r="AJ806" s="1" t="b">
        <f t="shared" si="295"/>
        <v>1</v>
      </c>
      <c r="AK806" s="1" t="b">
        <f t="shared" si="296"/>
        <v>1</v>
      </c>
      <c r="AL806" s="1" t="b">
        <f t="shared" si="297"/>
        <v>1</v>
      </c>
      <c r="AM806" s="1" t="b">
        <f t="shared" si="298"/>
        <v>1</v>
      </c>
      <c r="AN806" s="1" t="b">
        <f t="shared" si="299"/>
        <v>1</v>
      </c>
      <c r="AO806" s="1" t="b">
        <f t="shared" si="300"/>
        <v>1</v>
      </c>
      <c r="AP806" s="1" t="b">
        <f t="shared" si="301"/>
        <v>1</v>
      </c>
      <c r="AQ806" s="1" t="b">
        <f t="shared" si="302"/>
        <v>1</v>
      </c>
      <c r="AS806" s="316" t="s">
        <v>1567</v>
      </c>
      <c r="AT806" s="108" t="s">
        <v>2096</v>
      </c>
      <c r="AU806" s="108" t="s">
        <v>221</v>
      </c>
      <c r="AV806" s="1" t="s">
        <v>3</v>
      </c>
      <c r="AW806" s="344" t="s">
        <v>2561</v>
      </c>
      <c r="AX806" s="422">
        <v>16599</v>
      </c>
      <c r="AY806" s="245">
        <v>10</v>
      </c>
      <c r="AZ806" s="245" t="s">
        <v>1859</v>
      </c>
      <c r="BA806" s="179" t="s">
        <v>2457</v>
      </c>
      <c r="BB806" s="179" t="s">
        <v>2525</v>
      </c>
    </row>
    <row r="807" spans="1:54" ht="15">
      <c r="A807" s="156" t="s">
        <v>1005</v>
      </c>
      <c r="B807" s="1" t="s">
        <v>1006</v>
      </c>
      <c r="C807" s="1" t="s">
        <v>857</v>
      </c>
      <c r="D807" s="1" t="s">
        <v>10</v>
      </c>
      <c r="E807" s="431" t="s">
        <v>2497</v>
      </c>
      <c r="F807" s="422">
        <v>15472</v>
      </c>
      <c r="G807" s="245">
        <v>10</v>
      </c>
      <c r="H807" s="245" t="s">
        <v>1859</v>
      </c>
      <c r="I807" s="179" t="s">
        <v>2463</v>
      </c>
      <c r="J807" s="179" t="s">
        <v>2525</v>
      </c>
      <c r="K807" s="158">
        <v>807</v>
      </c>
      <c r="L807" s="1" t="b">
        <f t="shared" si="283"/>
        <v>1</v>
      </c>
      <c r="M807" s="1" t="b">
        <f t="shared" si="284"/>
        <v>1</v>
      </c>
      <c r="N807" s="1" t="b">
        <f t="shared" si="285"/>
        <v>1</v>
      </c>
      <c r="O807" s="1" t="b">
        <f t="shared" si="286"/>
        <v>1</v>
      </c>
      <c r="P807" s="1" t="b">
        <f t="shared" si="287"/>
        <v>1</v>
      </c>
      <c r="Q807" s="1" t="b">
        <f t="shared" si="288"/>
        <v>1</v>
      </c>
      <c r="R807" s="1" t="b">
        <f t="shared" si="289"/>
        <v>1</v>
      </c>
      <c r="S807" s="1" t="b">
        <f t="shared" si="290"/>
        <v>1</v>
      </c>
      <c r="T807" s="1" t="b">
        <f t="shared" si="291"/>
        <v>1</v>
      </c>
      <c r="U807" s="1" t="b">
        <f t="shared" si="292"/>
        <v>1</v>
      </c>
      <c r="W807" s="156" t="s">
        <v>1005</v>
      </c>
      <c r="X807" s="1" t="s">
        <v>1006</v>
      </c>
      <c r="Y807" s="1" t="s">
        <v>857</v>
      </c>
      <c r="Z807" s="1" t="s">
        <v>10</v>
      </c>
      <c r="AA807" s="431" t="s">
        <v>2497</v>
      </c>
      <c r="AB807" s="422">
        <v>15472</v>
      </c>
      <c r="AC807" s="245">
        <v>10</v>
      </c>
      <c r="AD807" s="245" t="s">
        <v>1859</v>
      </c>
      <c r="AE807" s="179" t="s">
        <v>2463</v>
      </c>
      <c r="AF807" s="179" t="s">
        <v>2525</v>
      </c>
      <c r="AH807" s="159" t="b">
        <f t="shared" si="293"/>
        <v>1</v>
      </c>
      <c r="AI807" s="1" t="b">
        <f t="shared" si="294"/>
        <v>1</v>
      </c>
      <c r="AJ807" s="1" t="b">
        <f t="shared" si="295"/>
        <v>1</v>
      </c>
      <c r="AK807" s="1" t="b">
        <f t="shared" si="296"/>
        <v>1</v>
      </c>
      <c r="AL807" s="1" t="b">
        <f t="shared" si="297"/>
        <v>1</v>
      </c>
      <c r="AM807" s="1" t="b">
        <f t="shared" si="298"/>
        <v>1</v>
      </c>
      <c r="AN807" s="1" t="b">
        <f t="shared" si="299"/>
        <v>1</v>
      </c>
      <c r="AO807" s="1" t="b">
        <f t="shared" si="300"/>
        <v>1</v>
      </c>
      <c r="AP807" s="1" t="b">
        <f t="shared" si="301"/>
        <v>1</v>
      </c>
      <c r="AQ807" s="1" t="b">
        <f t="shared" si="302"/>
        <v>1</v>
      </c>
      <c r="AS807" s="156" t="s">
        <v>1005</v>
      </c>
      <c r="AT807" s="1" t="s">
        <v>1006</v>
      </c>
      <c r="AU807" s="1" t="s">
        <v>857</v>
      </c>
      <c r="AV807" s="1" t="s">
        <v>10</v>
      </c>
      <c r="AW807" s="431" t="s">
        <v>2497</v>
      </c>
      <c r="AX807" s="422">
        <v>15472</v>
      </c>
      <c r="AY807" s="245">
        <v>10</v>
      </c>
      <c r="AZ807" s="245" t="s">
        <v>1859</v>
      </c>
      <c r="BA807" s="179" t="s">
        <v>2463</v>
      </c>
      <c r="BB807" s="179" t="s">
        <v>2525</v>
      </c>
    </row>
    <row r="808" spans="1:54" ht="15">
      <c r="A808" s="373" t="s">
        <v>2389</v>
      </c>
      <c r="B808" s="179" t="s">
        <v>2390</v>
      </c>
      <c r="C808" s="179" t="s">
        <v>2391</v>
      </c>
      <c r="D808" s="409" t="s">
        <v>10</v>
      </c>
      <c r="E808" s="351" t="s">
        <v>2563</v>
      </c>
      <c r="F808" s="422">
        <v>15013</v>
      </c>
      <c r="G808" s="245">
        <v>10</v>
      </c>
      <c r="H808" s="245" t="s">
        <v>1859</v>
      </c>
      <c r="I808" s="179" t="s">
        <v>2334</v>
      </c>
      <c r="J808" s="179" t="s">
        <v>2577</v>
      </c>
      <c r="K808" s="158">
        <v>808</v>
      </c>
      <c r="L808" s="1" t="b">
        <f t="shared" si="283"/>
        <v>1</v>
      </c>
      <c r="M808" s="1" t="b">
        <f t="shared" si="284"/>
        <v>1</v>
      </c>
      <c r="N808" s="1" t="b">
        <f t="shared" si="285"/>
        <v>1</v>
      </c>
      <c r="O808" s="1" t="b">
        <f t="shared" si="286"/>
        <v>1</v>
      </c>
      <c r="P808" s="1" t="b">
        <f t="shared" si="287"/>
        <v>1</v>
      </c>
      <c r="Q808" s="1" t="b">
        <f t="shared" si="288"/>
        <v>1</v>
      </c>
      <c r="R808" s="1" t="b">
        <f t="shared" si="289"/>
        <v>1</v>
      </c>
      <c r="S808" s="1" t="b">
        <f t="shared" si="290"/>
        <v>1</v>
      </c>
      <c r="T808" s="1" t="b">
        <f t="shared" si="291"/>
        <v>1</v>
      </c>
      <c r="U808" s="1" t="b">
        <f t="shared" si="292"/>
        <v>1</v>
      </c>
      <c r="W808" s="373" t="s">
        <v>2389</v>
      </c>
      <c r="X808" s="179" t="s">
        <v>2390</v>
      </c>
      <c r="Y808" s="179" t="s">
        <v>2391</v>
      </c>
      <c r="Z808" s="409" t="s">
        <v>10</v>
      </c>
      <c r="AA808" s="351" t="s">
        <v>2563</v>
      </c>
      <c r="AB808" s="422">
        <v>15013</v>
      </c>
      <c r="AC808" s="245">
        <v>10</v>
      </c>
      <c r="AD808" s="245" t="s">
        <v>1859</v>
      </c>
      <c r="AE808" s="179" t="s">
        <v>2334</v>
      </c>
      <c r="AF808" s="179" t="s">
        <v>2577</v>
      </c>
      <c r="AH808" s="159" t="b">
        <f t="shared" si="293"/>
        <v>1</v>
      </c>
      <c r="AI808" s="1" t="b">
        <f t="shared" si="294"/>
        <v>1</v>
      </c>
      <c r="AJ808" s="1" t="b">
        <f t="shared" si="295"/>
        <v>1</v>
      </c>
      <c r="AK808" s="1" t="b">
        <f t="shared" si="296"/>
        <v>1</v>
      </c>
      <c r="AL808" s="1" t="b">
        <f t="shared" si="297"/>
        <v>1</v>
      </c>
      <c r="AM808" s="1" t="b">
        <f t="shared" si="298"/>
        <v>1</v>
      </c>
      <c r="AN808" s="1" t="b">
        <f t="shared" si="299"/>
        <v>1</v>
      </c>
      <c r="AO808" s="1" t="b">
        <f t="shared" si="300"/>
        <v>1</v>
      </c>
      <c r="AP808" s="1" t="b">
        <f t="shared" si="301"/>
        <v>1</v>
      </c>
      <c r="AQ808" s="1" t="b">
        <f t="shared" si="302"/>
        <v>1</v>
      </c>
      <c r="AS808" s="373" t="s">
        <v>2389</v>
      </c>
      <c r="AT808" s="179" t="s">
        <v>2390</v>
      </c>
      <c r="AU808" s="179" t="s">
        <v>2391</v>
      </c>
      <c r="AV808" s="409" t="s">
        <v>10</v>
      </c>
      <c r="AW808" s="351" t="s">
        <v>2563</v>
      </c>
      <c r="AX808" s="422">
        <v>15013</v>
      </c>
      <c r="AY808" s="245">
        <v>10</v>
      </c>
      <c r="AZ808" s="245" t="s">
        <v>1859</v>
      </c>
      <c r="BA808" s="179" t="s">
        <v>2334</v>
      </c>
      <c r="BB808" s="179" t="s">
        <v>2577</v>
      </c>
    </row>
    <row r="809" spans="1:54" ht="15.75">
      <c r="A809" s="449" t="s">
        <v>1570</v>
      </c>
      <c r="B809" s="106" t="s">
        <v>509</v>
      </c>
      <c r="C809" s="106" t="s">
        <v>2098</v>
      </c>
      <c r="D809" s="291" t="s">
        <v>3</v>
      </c>
      <c r="E809" s="344" t="s">
        <v>2563</v>
      </c>
      <c r="F809" s="422">
        <v>14422</v>
      </c>
      <c r="G809" s="245">
        <v>10</v>
      </c>
      <c r="H809" s="245" t="s">
        <v>1859</v>
      </c>
      <c r="I809" s="179" t="s">
        <v>2457</v>
      </c>
      <c r="J809" s="179" t="s">
        <v>2577</v>
      </c>
      <c r="K809" s="158">
        <v>809</v>
      </c>
      <c r="L809" s="1" t="b">
        <f t="shared" si="283"/>
        <v>1</v>
      </c>
      <c r="M809" s="1" t="b">
        <f t="shared" si="284"/>
        <v>1</v>
      </c>
      <c r="N809" s="1" t="b">
        <f t="shared" si="285"/>
        <v>1</v>
      </c>
      <c r="O809" s="1" t="b">
        <f t="shared" si="286"/>
        <v>1</v>
      </c>
      <c r="P809" s="1" t="b">
        <f t="shared" si="287"/>
        <v>1</v>
      </c>
      <c r="Q809" s="1" t="b">
        <f t="shared" si="288"/>
        <v>1</v>
      </c>
      <c r="R809" s="1" t="b">
        <f t="shared" si="289"/>
        <v>1</v>
      </c>
      <c r="S809" s="1" t="b">
        <f t="shared" si="290"/>
        <v>1</v>
      </c>
      <c r="T809" s="1" t="b">
        <f t="shared" si="291"/>
        <v>1</v>
      </c>
      <c r="U809" s="1" t="b">
        <f t="shared" si="292"/>
        <v>1</v>
      </c>
      <c r="W809" s="449" t="s">
        <v>1570</v>
      </c>
      <c r="X809" s="106" t="s">
        <v>509</v>
      </c>
      <c r="Y809" s="106" t="s">
        <v>2098</v>
      </c>
      <c r="Z809" s="291" t="s">
        <v>3</v>
      </c>
      <c r="AA809" s="344" t="s">
        <v>2563</v>
      </c>
      <c r="AB809" s="422">
        <v>14422</v>
      </c>
      <c r="AC809" s="245">
        <v>10</v>
      </c>
      <c r="AD809" s="245" t="s">
        <v>1859</v>
      </c>
      <c r="AE809" s="179" t="s">
        <v>2457</v>
      </c>
      <c r="AF809" s="179" t="s">
        <v>2577</v>
      </c>
      <c r="AH809" s="159" t="b">
        <f t="shared" si="293"/>
        <v>1</v>
      </c>
      <c r="AI809" s="1" t="b">
        <f t="shared" si="294"/>
        <v>1</v>
      </c>
      <c r="AJ809" s="1" t="b">
        <f t="shared" si="295"/>
        <v>1</v>
      </c>
      <c r="AK809" s="1" t="b">
        <f t="shared" si="296"/>
        <v>1</v>
      </c>
      <c r="AL809" s="1" t="b">
        <f t="shared" si="297"/>
        <v>1</v>
      </c>
      <c r="AM809" s="1" t="b">
        <f t="shared" si="298"/>
        <v>1</v>
      </c>
      <c r="AN809" s="1" t="b">
        <f t="shared" si="299"/>
        <v>1</v>
      </c>
      <c r="AO809" s="1" t="b">
        <f t="shared" si="300"/>
        <v>1</v>
      </c>
      <c r="AP809" s="1" t="b">
        <f t="shared" si="301"/>
        <v>1</v>
      </c>
      <c r="AQ809" s="1" t="b">
        <f t="shared" si="302"/>
        <v>1</v>
      </c>
      <c r="AS809" s="449" t="s">
        <v>1570</v>
      </c>
      <c r="AT809" s="106" t="s">
        <v>509</v>
      </c>
      <c r="AU809" s="106" t="s">
        <v>2098</v>
      </c>
      <c r="AV809" s="291" t="s">
        <v>3</v>
      </c>
      <c r="AW809" s="344" t="s">
        <v>2563</v>
      </c>
      <c r="AX809" s="422">
        <v>14422</v>
      </c>
      <c r="AY809" s="245">
        <v>10</v>
      </c>
      <c r="AZ809" s="245" t="s">
        <v>1859</v>
      </c>
      <c r="BA809" s="179" t="s">
        <v>2457</v>
      </c>
      <c r="BB809" s="179" t="s">
        <v>2577</v>
      </c>
    </row>
    <row r="810" spans="1:54" ht="15">
      <c r="A810" s="373" t="s">
        <v>1008</v>
      </c>
      <c r="B810" s="1" t="s">
        <v>974</v>
      </c>
      <c r="C810" s="1" t="s">
        <v>1009</v>
      </c>
      <c r="D810" s="1" t="s">
        <v>10</v>
      </c>
      <c r="E810" s="1" t="s">
        <v>2497</v>
      </c>
      <c r="F810" s="422">
        <v>14349</v>
      </c>
      <c r="G810" s="245">
        <v>10</v>
      </c>
      <c r="H810" s="245" t="s">
        <v>1859</v>
      </c>
      <c r="I810" s="179" t="s">
        <v>2472</v>
      </c>
      <c r="J810" s="179" t="s">
        <v>2577</v>
      </c>
      <c r="K810" s="158">
        <v>810</v>
      </c>
      <c r="L810" s="1" t="b">
        <f t="shared" si="283"/>
        <v>1</v>
      </c>
      <c r="M810" s="1" t="b">
        <f t="shared" si="284"/>
        <v>1</v>
      </c>
      <c r="N810" s="1" t="b">
        <f t="shared" si="285"/>
        <v>1</v>
      </c>
      <c r="O810" s="1" t="b">
        <f t="shared" si="286"/>
        <v>1</v>
      </c>
      <c r="P810" s="1" t="b">
        <f t="shared" si="287"/>
        <v>1</v>
      </c>
      <c r="Q810" s="1" t="b">
        <f t="shared" si="288"/>
        <v>1</v>
      </c>
      <c r="R810" s="1" t="b">
        <f t="shared" si="289"/>
        <v>1</v>
      </c>
      <c r="S810" s="1" t="b">
        <f t="shared" si="290"/>
        <v>1</v>
      </c>
      <c r="T810" s="1" t="b">
        <f t="shared" si="291"/>
        <v>1</v>
      </c>
      <c r="U810" s="1" t="b">
        <f t="shared" si="292"/>
        <v>1</v>
      </c>
      <c r="W810" s="373" t="s">
        <v>1008</v>
      </c>
      <c r="X810" s="1" t="s">
        <v>974</v>
      </c>
      <c r="Y810" s="1" t="s">
        <v>1009</v>
      </c>
      <c r="Z810" s="1" t="s">
        <v>10</v>
      </c>
      <c r="AA810" s="1" t="s">
        <v>2497</v>
      </c>
      <c r="AB810" s="422">
        <v>14349</v>
      </c>
      <c r="AC810" s="245">
        <v>10</v>
      </c>
      <c r="AD810" s="245" t="s">
        <v>1859</v>
      </c>
      <c r="AE810" s="179" t="s">
        <v>2472</v>
      </c>
      <c r="AF810" s="179" t="s">
        <v>2577</v>
      </c>
      <c r="AH810" s="159" t="b">
        <f t="shared" si="293"/>
        <v>1</v>
      </c>
      <c r="AI810" s="1" t="b">
        <f t="shared" si="294"/>
        <v>1</v>
      </c>
      <c r="AJ810" s="1" t="b">
        <f t="shared" si="295"/>
        <v>1</v>
      </c>
      <c r="AK810" s="1" t="b">
        <f t="shared" si="296"/>
        <v>1</v>
      </c>
      <c r="AL810" s="1" t="b">
        <f t="shared" si="297"/>
        <v>1</v>
      </c>
      <c r="AM810" s="1" t="b">
        <f t="shared" si="298"/>
        <v>1</v>
      </c>
      <c r="AN810" s="1" t="b">
        <f t="shared" si="299"/>
        <v>1</v>
      </c>
      <c r="AO810" s="1" t="b">
        <f t="shared" si="300"/>
        <v>1</v>
      </c>
      <c r="AP810" s="1" t="b">
        <f t="shared" si="301"/>
        <v>1</v>
      </c>
      <c r="AQ810" s="1" t="b">
        <f t="shared" si="302"/>
        <v>1</v>
      </c>
      <c r="AS810" s="373" t="s">
        <v>1008</v>
      </c>
      <c r="AT810" s="1" t="s">
        <v>974</v>
      </c>
      <c r="AU810" s="1" t="s">
        <v>1009</v>
      </c>
      <c r="AV810" s="1" t="s">
        <v>10</v>
      </c>
      <c r="AW810" s="1" t="s">
        <v>2497</v>
      </c>
      <c r="AX810" s="422">
        <v>14349</v>
      </c>
      <c r="AY810" s="245">
        <v>10</v>
      </c>
      <c r="AZ810" s="245" t="s">
        <v>1859</v>
      </c>
      <c r="BA810" s="179" t="s">
        <v>2472</v>
      </c>
      <c r="BB810" s="179" t="s">
        <v>2577</v>
      </c>
    </row>
    <row r="811" spans="1:54" ht="15.75">
      <c r="A811" s="449" t="s">
        <v>1571</v>
      </c>
      <c r="B811" s="1" t="s">
        <v>2095</v>
      </c>
      <c r="C811" s="1" t="s">
        <v>2097</v>
      </c>
      <c r="D811" s="1" t="s">
        <v>3</v>
      </c>
      <c r="E811" s="417" t="s">
        <v>2561</v>
      </c>
      <c r="F811" s="338">
        <v>33463</v>
      </c>
      <c r="G811" s="245">
        <v>10</v>
      </c>
      <c r="H811" s="2" t="s">
        <v>1859</v>
      </c>
      <c r="I811" s="1" t="s">
        <v>2457</v>
      </c>
      <c r="J811" s="1" t="s">
        <v>2476</v>
      </c>
      <c r="K811" s="158">
        <v>811</v>
      </c>
      <c r="L811" s="1" t="b">
        <f t="shared" si="283"/>
        <v>1</v>
      </c>
      <c r="M811" s="1" t="b">
        <f t="shared" si="284"/>
        <v>1</v>
      </c>
      <c r="N811" s="1" t="b">
        <f t="shared" si="285"/>
        <v>1</v>
      </c>
      <c r="O811" s="1" t="b">
        <f t="shared" si="286"/>
        <v>1</v>
      </c>
      <c r="P811" s="1" t="b">
        <f t="shared" si="287"/>
        <v>1</v>
      </c>
      <c r="Q811" s="1" t="b">
        <f t="shared" si="288"/>
        <v>1</v>
      </c>
      <c r="R811" s="1" t="b">
        <f t="shared" si="289"/>
        <v>1</v>
      </c>
      <c r="S811" s="1" t="b">
        <f t="shared" si="290"/>
        <v>1</v>
      </c>
      <c r="T811" s="1" t="b">
        <f t="shared" si="291"/>
        <v>1</v>
      </c>
      <c r="U811" s="1" t="b">
        <f t="shared" si="292"/>
        <v>1</v>
      </c>
      <c r="W811" s="449" t="s">
        <v>1571</v>
      </c>
      <c r="X811" s="1" t="s">
        <v>2095</v>
      </c>
      <c r="Y811" s="1" t="s">
        <v>2097</v>
      </c>
      <c r="Z811" s="1" t="s">
        <v>3</v>
      </c>
      <c r="AA811" s="417" t="s">
        <v>2561</v>
      </c>
      <c r="AB811" s="338">
        <v>33463</v>
      </c>
      <c r="AC811" s="245">
        <v>10</v>
      </c>
      <c r="AD811" s="2" t="s">
        <v>1859</v>
      </c>
      <c r="AE811" s="1" t="s">
        <v>2457</v>
      </c>
      <c r="AF811" s="1" t="s">
        <v>2476</v>
      </c>
      <c r="AH811" s="159" t="b">
        <f t="shared" si="293"/>
        <v>1</v>
      </c>
      <c r="AI811" s="1" t="b">
        <f t="shared" si="294"/>
        <v>1</v>
      </c>
      <c r="AJ811" s="1" t="b">
        <f t="shared" si="295"/>
        <v>1</v>
      </c>
      <c r="AK811" s="1" t="b">
        <f t="shared" si="296"/>
        <v>1</v>
      </c>
      <c r="AL811" s="1" t="b">
        <f t="shared" si="297"/>
        <v>1</v>
      </c>
      <c r="AM811" s="1" t="b">
        <f t="shared" si="298"/>
        <v>1</v>
      </c>
      <c r="AN811" s="1" t="b">
        <f t="shared" si="299"/>
        <v>1</v>
      </c>
      <c r="AO811" s="1" t="b">
        <f t="shared" si="300"/>
        <v>1</v>
      </c>
      <c r="AP811" s="1" t="b">
        <f t="shared" si="301"/>
        <v>1</v>
      </c>
      <c r="AQ811" s="1" t="b">
        <f t="shared" si="302"/>
        <v>1</v>
      </c>
      <c r="AS811" s="449" t="s">
        <v>1571</v>
      </c>
      <c r="AT811" s="1" t="s">
        <v>2095</v>
      </c>
      <c r="AU811" s="1" t="s">
        <v>2097</v>
      </c>
      <c r="AV811" s="1" t="s">
        <v>3</v>
      </c>
      <c r="AW811" s="417" t="s">
        <v>2561</v>
      </c>
      <c r="AX811" s="338">
        <v>33463</v>
      </c>
      <c r="AY811" s="245">
        <v>10</v>
      </c>
      <c r="AZ811" s="2" t="s">
        <v>1859</v>
      </c>
      <c r="BA811" s="1" t="s">
        <v>2457</v>
      </c>
      <c r="BB811" s="1" t="s">
        <v>2476</v>
      </c>
    </row>
    <row r="812" spans="1:54" ht="15.75">
      <c r="A812" s="449" t="s">
        <v>1010</v>
      </c>
      <c r="B812" s="418" t="s">
        <v>1011</v>
      </c>
      <c r="C812" s="418" t="s">
        <v>971</v>
      </c>
      <c r="D812" s="1" t="s">
        <v>10</v>
      </c>
      <c r="E812" s="417" t="s">
        <v>2497</v>
      </c>
      <c r="F812" s="338">
        <v>12856</v>
      </c>
      <c r="G812" s="245">
        <v>10</v>
      </c>
      <c r="H812" s="2" t="e">
        <v>#DIV/0!</v>
      </c>
      <c r="I812" s="1" t="s">
        <v>1875</v>
      </c>
      <c r="J812" s="1" t="s">
        <v>2577</v>
      </c>
      <c r="K812" s="158">
        <v>812</v>
      </c>
      <c r="L812" s="1" t="b">
        <f t="shared" si="283"/>
        <v>1</v>
      </c>
      <c r="M812" s="1" t="b">
        <f t="shared" si="284"/>
        <v>1</v>
      </c>
      <c r="N812" s="1" t="b">
        <f t="shared" si="285"/>
        <v>1</v>
      </c>
      <c r="O812" s="1" t="b">
        <f t="shared" si="286"/>
        <v>1</v>
      </c>
      <c r="P812" s="1" t="b">
        <f t="shared" si="287"/>
        <v>1</v>
      </c>
      <c r="Q812" s="1" t="b">
        <f t="shared" si="288"/>
        <v>1</v>
      </c>
      <c r="R812" s="1" t="b">
        <f t="shared" si="289"/>
        <v>1</v>
      </c>
      <c r="S812" s="1" t="e">
        <f t="shared" si="290"/>
        <v>#DIV/0!</v>
      </c>
      <c r="T812" s="1" t="b">
        <f t="shared" si="291"/>
        <v>1</v>
      </c>
      <c r="U812" s="1" t="b">
        <f t="shared" si="292"/>
        <v>1</v>
      </c>
      <c r="W812" s="449" t="s">
        <v>1010</v>
      </c>
      <c r="X812" s="418" t="s">
        <v>1011</v>
      </c>
      <c r="Y812" s="418" t="s">
        <v>971</v>
      </c>
      <c r="Z812" s="1" t="s">
        <v>10</v>
      </c>
      <c r="AA812" s="417" t="s">
        <v>2497</v>
      </c>
      <c r="AB812" s="338">
        <v>12856</v>
      </c>
      <c r="AC812" s="245">
        <v>10</v>
      </c>
      <c r="AD812" s="2" t="e">
        <v>#DIV/0!</v>
      </c>
      <c r="AE812" s="1" t="s">
        <v>1875</v>
      </c>
      <c r="AF812" s="1" t="s">
        <v>2577</v>
      </c>
      <c r="AH812" s="159" t="b">
        <f t="shared" si="293"/>
        <v>1</v>
      </c>
      <c r="AI812" s="1" t="b">
        <f t="shared" si="294"/>
        <v>1</v>
      </c>
      <c r="AJ812" s="1" t="b">
        <f t="shared" si="295"/>
        <v>1</v>
      </c>
      <c r="AK812" s="1" t="b">
        <f t="shared" si="296"/>
        <v>1</v>
      </c>
      <c r="AL812" s="1" t="b">
        <f t="shared" si="297"/>
        <v>1</v>
      </c>
      <c r="AM812" s="1" t="b">
        <f t="shared" si="298"/>
        <v>1</v>
      </c>
      <c r="AN812" s="1" t="b">
        <f t="shared" si="299"/>
        <v>1</v>
      </c>
      <c r="AO812" s="1" t="e">
        <f t="shared" si="300"/>
        <v>#DIV/0!</v>
      </c>
      <c r="AP812" s="1" t="b">
        <f t="shared" si="301"/>
        <v>1</v>
      </c>
      <c r="AQ812" s="1" t="b">
        <f t="shared" si="302"/>
        <v>1</v>
      </c>
      <c r="AS812" s="449" t="s">
        <v>1010</v>
      </c>
      <c r="AT812" s="418" t="s">
        <v>1011</v>
      </c>
      <c r="AU812" s="418" t="s">
        <v>971</v>
      </c>
      <c r="AV812" s="1" t="s">
        <v>10</v>
      </c>
      <c r="AW812" s="417" t="s">
        <v>2497</v>
      </c>
      <c r="AX812" s="338">
        <v>12856</v>
      </c>
      <c r="AY812" s="245">
        <v>10</v>
      </c>
      <c r="AZ812" s="2" t="e">
        <v>#DIV/0!</v>
      </c>
      <c r="BA812" s="1" t="s">
        <v>1875</v>
      </c>
      <c r="BB812" s="1" t="s">
        <v>2577</v>
      </c>
    </row>
    <row r="813" spans="1:54" ht="15">
      <c r="A813" s="373" t="s">
        <v>2392</v>
      </c>
      <c r="B813" s="179" t="s">
        <v>2393</v>
      </c>
      <c r="C813" s="179" t="s">
        <v>617</v>
      </c>
      <c r="D813" s="409" t="s">
        <v>3</v>
      </c>
      <c r="E813" s="179" t="s">
        <v>2563</v>
      </c>
      <c r="F813" s="422">
        <v>13888</v>
      </c>
      <c r="G813" s="245">
        <v>10</v>
      </c>
      <c r="H813" s="245" t="s">
        <v>1859</v>
      </c>
      <c r="I813" s="179" t="s">
        <v>2331</v>
      </c>
      <c r="J813" s="179" t="s">
        <v>2577</v>
      </c>
      <c r="K813" s="158">
        <v>813</v>
      </c>
      <c r="L813" s="1" t="b">
        <f t="shared" si="283"/>
        <v>1</v>
      </c>
      <c r="M813" s="1" t="b">
        <f t="shared" si="284"/>
        <v>1</v>
      </c>
      <c r="N813" s="1" t="b">
        <f t="shared" si="285"/>
        <v>1</v>
      </c>
      <c r="O813" s="1" t="b">
        <f t="shared" si="286"/>
        <v>1</v>
      </c>
      <c r="P813" s="1" t="b">
        <f t="shared" si="287"/>
        <v>1</v>
      </c>
      <c r="Q813" s="1" t="b">
        <f t="shared" si="288"/>
        <v>1</v>
      </c>
      <c r="R813" s="1" t="b">
        <f t="shared" si="289"/>
        <v>1</v>
      </c>
      <c r="S813" s="1" t="b">
        <f t="shared" si="290"/>
        <v>1</v>
      </c>
      <c r="T813" s="1" t="b">
        <f t="shared" si="291"/>
        <v>1</v>
      </c>
      <c r="U813" s="1" t="b">
        <f t="shared" si="292"/>
        <v>1</v>
      </c>
      <c r="W813" s="373" t="s">
        <v>2392</v>
      </c>
      <c r="X813" s="179" t="s">
        <v>2393</v>
      </c>
      <c r="Y813" s="179" t="s">
        <v>617</v>
      </c>
      <c r="Z813" s="409" t="s">
        <v>3</v>
      </c>
      <c r="AA813" s="179" t="s">
        <v>2563</v>
      </c>
      <c r="AB813" s="422">
        <v>13888</v>
      </c>
      <c r="AC813" s="245">
        <v>10</v>
      </c>
      <c r="AD813" s="245" t="s">
        <v>1859</v>
      </c>
      <c r="AE813" s="179" t="s">
        <v>2331</v>
      </c>
      <c r="AF813" s="179" t="s">
        <v>2577</v>
      </c>
      <c r="AH813" s="159" t="b">
        <f t="shared" si="293"/>
        <v>1</v>
      </c>
      <c r="AI813" s="1" t="b">
        <f t="shared" si="294"/>
        <v>1</v>
      </c>
      <c r="AJ813" s="1" t="b">
        <f t="shared" si="295"/>
        <v>1</v>
      </c>
      <c r="AK813" s="1" t="b">
        <f t="shared" si="296"/>
        <v>1</v>
      </c>
      <c r="AL813" s="1" t="b">
        <f t="shared" si="297"/>
        <v>1</v>
      </c>
      <c r="AM813" s="1" t="b">
        <f t="shared" si="298"/>
        <v>1</v>
      </c>
      <c r="AN813" s="1" t="b">
        <f t="shared" si="299"/>
        <v>1</v>
      </c>
      <c r="AO813" s="1" t="b">
        <f t="shared" si="300"/>
        <v>1</v>
      </c>
      <c r="AP813" s="1" t="b">
        <f t="shared" si="301"/>
        <v>1</v>
      </c>
      <c r="AQ813" s="1" t="b">
        <f t="shared" si="302"/>
        <v>1</v>
      </c>
      <c r="AS813" s="373" t="s">
        <v>2392</v>
      </c>
      <c r="AT813" s="179" t="s">
        <v>2393</v>
      </c>
      <c r="AU813" s="179" t="s">
        <v>617</v>
      </c>
      <c r="AV813" s="409" t="s">
        <v>3</v>
      </c>
      <c r="AW813" s="179" t="s">
        <v>2563</v>
      </c>
      <c r="AX813" s="422">
        <v>13888</v>
      </c>
      <c r="AY813" s="245">
        <v>10</v>
      </c>
      <c r="AZ813" s="245" t="s">
        <v>1859</v>
      </c>
      <c r="BA813" s="179" t="s">
        <v>2331</v>
      </c>
      <c r="BB813" s="179" t="s">
        <v>2577</v>
      </c>
    </row>
    <row r="814" spans="1:54" ht="15.75">
      <c r="A814" s="449" t="s">
        <v>1573</v>
      </c>
      <c r="B814" s="1" t="s">
        <v>2105</v>
      </c>
      <c r="C814" s="1" t="s">
        <v>2106</v>
      </c>
      <c r="D814" s="409" t="s">
        <v>3</v>
      </c>
      <c r="E814" s="344" t="s">
        <v>2508</v>
      </c>
      <c r="F814" s="422">
        <v>30022</v>
      </c>
      <c r="G814" s="245">
        <v>10</v>
      </c>
      <c r="H814" s="245" t="s">
        <v>1859</v>
      </c>
      <c r="I814" s="179" t="s">
        <v>2459</v>
      </c>
      <c r="J814" s="179" t="s">
        <v>2476</v>
      </c>
      <c r="K814" s="158">
        <v>814</v>
      </c>
      <c r="L814" s="1" t="b">
        <f t="shared" si="283"/>
        <v>1</v>
      </c>
      <c r="M814" s="1" t="b">
        <f t="shared" si="284"/>
        <v>1</v>
      </c>
      <c r="N814" s="1" t="b">
        <f t="shared" si="285"/>
        <v>1</v>
      </c>
      <c r="O814" s="1" t="b">
        <f t="shared" si="286"/>
        <v>1</v>
      </c>
      <c r="P814" s="1" t="b">
        <f t="shared" si="287"/>
        <v>1</v>
      </c>
      <c r="Q814" s="1" t="b">
        <f t="shared" si="288"/>
        <v>1</v>
      </c>
      <c r="R814" s="1" t="b">
        <f t="shared" si="289"/>
        <v>1</v>
      </c>
      <c r="S814" s="1" t="b">
        <f t="shared" si="290"/>
        <v>1</v>
      </c>
      <c r="T814" s="1" t="b">
        <f t="shared" si="291"/>
        <v>1</v>
      </c>
      <c r="U814" s="1" t="b">
        <f t="shared" si="292"/>
        <v>1</v>
      </c>
      <c r="W814" s="449" t="s">
        <v>1573</v>
      </c>
      <c r="X814" s="1" t="s">
        <v>2105</v>
      </c>
      <c r="Y814" s="1" t="s">
        <v>2106</v>
      </c>
      <c r="Z814" s="409" t="s">
        <v>3</v>
      </c>
      <c r="AA814" s="344" t="s">
        <v>2508</v>
      </c>
      <c r="AB814" s="422">
        <v>30022</v>
      </c>
      <c r="AC814" s="245">
        <v>10</v>
      </c>
      <c r="AD814" s="245" t="s">
        <v>1859</v>
      </c>
      <c r="AE814" s="179" t="s">
        <v>2459</v>
      </c>
      <c r="AF814" s="179" t="s">
        <v>2476</v>
      </c>
      <c r="AH814" s="159" t="b">
        <f t="shared" si="293"/>
        <v>1</v>
      </c>
      <c r="AI814" s="1" t="b">
        <f t="shared" si="294"/>
        <v>1</v>
      </c>
      <c r="AJ814" s="1" t="b">
        <f t="shared" si="295"/>
        <v>1</v>
      </c>
      <c r="AK814" s="1" t="b">
        <f t="shared" si="296"/>
        <v>1</v>
      </c>
      <c r="AL814" s="1" t="b">
        <f t="shared" si="297"/>
        <v>1</v>
      </c>
      <c r="AM814" s="1" t="b">
        <f t="shared" si="298"/>
        <v>1</v>
      </c>
      <c r="AN814" s="1" t="b">
        <f t="shared" si="299"/>
        <v>1</v>
      </c>
      <c r="AO814" s="1" t="b">
        <f t="shared" si="300"/>
        <v>1</v>
      </c>
      <c r="AP814" s="1" t="b">
        <f t="shared" si="301"/>
        <v>1</v>
      </c>
      <c r="AQ814" s="1" t="b">
        <f t="shared" si="302"/>
        <v>1</v>
      </c>
      <c r="AS814" s="449" t="s">
        <v>1573</v>
      </c>
      <c r="AT814" s="1" t="s">
        <v>2105</v>
      </c>
      <c r="AU814" s="1" t="s">
        <v>2106</v>
      </c>
      <c r="AV814" s="409" t="s">
        <v>3</v>
      </c>
      <c r="AW814" s="344" t="s">
        <v>2508</v>
      </c>
      <c r="AX814" s="422">
        <v>30022</v>
      </c>
      <c r="AY814" s="245">
        <v>10</v>
      </c>
      <c r="AZ814" s="245" t="s">
        <v>1859</v>
      </c>
      <c r="BA814" s="179" t="s">
        <v>2459</v>
      </c>
      <c r="BB814" s="179" t="s">
        <v>2476</v>
      </c>
    </row>
    <row r="815" spans="1:54" ht="15.75">
      <c r="A815" s="316" t="s">
        <v>1574</v>
      </c>
      <c r="B815" s="346" t="s">
        <v>974</v>
      </c>
      <c r="C815" s="179" t="s">
        <v>1767</v>
      </c>
      <c r="D815" s="1" t="s">
        <v>10</v>
      </c>
      <c r="E815" s="344" t="s">
        <v>2572</v>
      </c>
      <c r="F815" s="422">
        <v>8151</v>
      </c>
      <c r="G815" s="245">
        <v>10</v>
      </c>
      <c r="H815" s="245" t="e">
        <v>#DIV/0!</v>
      </c>
      <c r="I815" s="179" t="s">
        <v>1816</v>
      </c>
      <c r="J815" s="179" t="s">
        <v>2577</v>
      </c>
      <c r="K815" s="158">
        <v>815</v>
      </c>
      <c r="L815" s="1" t="b">
        <f t="shared" si="283"/>
        <v>1</v>
      </c>
      <c r="M815" s="1" t="b">
        <f t="shared" si="284"/>
        <v>1</v>
      </c>
      <c r="N815" s="1" t="b">
        <f t="shared" si="285"/>
        <v>1</v>
      </c>
      <c r="O815" s="1" t="b">
        <f t="shared" si="286"/>
        <v>1</v>
      </c>
      <c r="P815" s="1" t="b">
        <f t="shared" si="287"/>
        <v>1</v>
      </c>
      <c r="Q815" s="1" t="b">
        <f t="shared" si="288"/>
        <v>1</v>
      </c>
      <c r="R815" s="1" t="b">
        <f t="shared" si="289"/>
        <v>1</v>
      </c>
      <c r="S815" s="1" t="e">
        <f t="shared" si="290"/>
        <v>#DIV/0!</v>
      </c>
      <c r="T815" s="1" t="b">
        <f t="shared" si="291"/>
        <v>1</v>
      </c>
      <c r="U815" s="1" t="b">
        <f t="shared" si="292"/>
        <v>1</v>
      </c>
      <c r="W815" s="316" t="s">
        <v>1574</v>
      </c>
      <c r="X815" s="346" t="s">
        <v>974</v>
      </c>
      <c r="Y815" s="179" t="s">
        <v>1767</v>
      </c>
      <c r="Z815" s="1" t="s">
        <v>10</v>
      </c>
      <c r="AA815" s="344" t="s">
        <v>2572</v>
      </c>
      <c r="AB815" s="422">
        <v>8151</v>
      </c>
      <c r="AC815" s="245">
        <v>10</v>
      </c>
      <c r="AD815" s="245" t="e">
        <v>#DIV/0!</v>
      </c>
      <c r="AE815" s="179" t="s">
        <v>1816</v>
      </c>
      <c r="AF815" s="179" t="s">
        <v>2577</v>
      </c>
      <c r="AH815" s="159" t="b">
        <f t="shared" si="293"/>
        <v>1</v>
      </c>
      <c r="AI815" s="1" t="b">
        <f t="shared" si="294"/>
        <v>1</v>
      </c>
      <c r="AJ815" s="1" t="b">
        <f t="shared" si="295"/>
        <v>1</v>
      </c>
      <c r="AK815" s="1" t="b">
        <f t="shared" si="296"/>
        <v>1</v>
      </c>
      <c r="AL815" s="1" t="b">
        <f t="shared" si="297"/>
        <v>1</v>
      </c>
      <c r="AM815" s="1" t="b">
        <f t="shared" si="298"/>
        <v>1</v>
      </c>
      <c r="AN815" s="1" t="b">
        <f t="shared" si="299"/>
        <v>1</v>
      </c>
      <c r="AO815" s="1" t="e">
        <f t="shared" si="300"/>
        <v>#DIV/0!</v>
      </c>
      <c r="AP815" s="1" t="b">
        <f t="shared" si="301"/>
        <v>1</v>
      </c>
      <c r="AQ815" s="1" t="b">
        <f t="shared" si="302"/>
        <v>1</v>
      </c>
      <c r="AS815" s="316" t="s">
        <v>1574</v>
      </c>
      <c r="AT815" s="346" t="s">
        <v>974</v>
      </c>
      <c r="AU815" s="179" t="s">
        <v>1767</v>
      </c>
      <c r="AV815" s="1" t="s">
        <v>10</v>
      </c>
      <c r="AW815" s="344" t="s">
        <v>2572</v>
      </c>
      <c r="AX815" s="422">
        <v>8151</v>
      </c>
      <c r="AY815" s="245">
        <v>10</v>
      </c>
      <c r="AZ815" s="245" t="e">
        <v>#DIV/0!</v>
      </c>
      <c r="BA815" s="179" t="s">
        <v>1816</v>
      </c>
      <c r="BB815" s="179" t="s">
        <v>2577</v>
      </c>
    </row>
    <row r="816" spans="1:54" ht="15">
      <c r="A816" s="156" t="s">
        <v>1575</v>
      </c>
      <c r="B816" s="179" t="s">
        <v>2107</v>
      </c>
      <c r="C816" s="179" t="s">
        <v>2108</v>
      </c>
      <c r="D816" s="409" t="s">
        <v>3</v>
      </c>
      <c r="E816" s="179" t="s">
        <v>2508</v>
      </c>
      <c r="F816" s="422">
        <v>23387</v>
      </c>
      <c r="G816" s="245">
        <v>10</v>
      </c>
      <c r="H816" s="245" t="s">
        <v>1859</v>
      </c>
      <c r="I816" s="179" t="s">
        <v>2677</v>
      </c>
      <c r="J816" s="179" t="s">
        <v>2476</v>
      </c>
      <c r="K816" s="158">
        <v>816</v>
      </c>
      <c r="L816" s="1" t="b">
        <f t="shared" si="283"/>
        <v>1</v>
      </c>
      <c r="M816" s="1" t="b">
        <f t="shared" si="284"/>
        <v>1</v>
      </c>
      <c r="N816" s="1" t="b">
        <f t="shared" si="285"/>
        <v>1</v>
      </c>
      <c r="O816" s="1" t="b">
        <f t="shared" si="286"/>
        <v>1</v>
      </c>
      <c r="P816" s="1" t="b">
        <f t="shared" si="287"/>
        <v>1</v>
      </c>
      <c r="Q816" s="1" t="b">
        <f t="shared" si="288"/>
        <v>1</v>
      </c>
      <c r="R816" s="1" t="b">
        <f t="shared" si="289"/>
        <v>1</v>
      </c>
      <c r="S816" s="1" t="b">
        <f t="shared" si="290"/>
        <v>1</v>
      </c>
      <c r="T816" s="1" t="b">
        <f t="shared" si="291"/>
        <v>1</v>
      </c>
      <c r="U816" s="1" t="b">
        <f t="shared" si="292"/>
        <v>1</v>
      </c>
      <c r="W816" s="156" t="s">
        <v>1575</v>
      </c>
      <c r="X816" s="179" t="s">
        <v>2107</v>
      </c>
      <c r="Y816" s="179" t="s">
        <v>2108</v>
      </c>
      <c r="Z816" s="409" t="s">
        <v>3</v>
      </c>
      <c r="AA816" s="179" t="s">
        <v>2508</v>
      </c>
      <c r="AB816" s="422">
        <v>23387</v>
      </c>
      <c r="AC816" s="245">
        <v>10</v>
      </c>
      <c r="AD816" s="245" t="s">
        <v>1859</v>
      </c>
      <c r="AE816" s="179" t="s">
        <v>2677</v>
      </c>
      <c r="AF816" s="179" t="s">
        <v>2476</v>
      </c>
      <c r="AH816" s="159" t="b">
        <f t="shared" si="293"/>
        <v>1</v>
      </c>
      <c r="AI816" s="1" t="b">
        <f t="shared" si="294"/>
        <v>1</v>
      </c>
      <c r="AJ816" s="1" t="b">
        <f t="shared" si="295"/>
        <v>1</v>
      </c>
      <c r="AK816" s="1" t="b">
        <f t="shared" si="296"/>
        <v>1</v>
      </c>
      <c r="AL816" s="1" t="b">
        <f t="shared" si="297"/>
        <v>1</v>
      </c>
      <c r="AM816" s="1" t="b">
        <f t="shared" si="298"/>
        <v>1</v>
      </c>
      <c r="AN816" s="1" t="b">
        <f t="shared" si="299"/>
        <v>1</v>
      </c>
      <c r="AO816" s="1" t="b">
        <f t="shared" si="300"/>
        <v>1</v>
      </c>
      <c r="AP816" s="1" t="b">
        <f t="shared" si="301"/>
        <v>1</v>
      </c>
      <c r="AQ816" s="1" t="b">
        <f t="shared" si="302"/>
        <v>1</v>
      </c>
      <c r="AS816" s="156" t="s">
        <v>1575</v>
      </c>
      <c r="AT816" s="179" t="s">
        <v>2107</v>
      </c>
      <c r="AU816" s="179" t="s">
        <v>2108</v>
      </c>
      <c r="AV816" s="409" t="s">
        <v>3</v>
      </c>
      <c r="AW816" s="179" t="s">
        <v>2508</v>
      </c>
      <c r="AX816" s="422">
        <v>23387</v>
      </c>
      <c r="AY816" s="245">
        <v>10</v>
      </c>
      <c r="AZ816" s="245" t="s">
        <v>1859</v>
      </c>
      <c r="BA816" s="179" t="s">
        <v>2677</v>
      </c>
      <c r="BB816" s="179" t="s">
        <v>2476</v>
      </c>
    </row>
    <row r="817" spans="1:54" ht="15.75">
      <c r="A817" s="316" t="s">
        <v>1577</v>
      </c>
      <c r="B817" s="179" t="s">
        <v>293</v>
      </c>
      <c r="C817" s="179" t="s">
        <v>2117</v>
      </c>
      <c r="D817" s="1" t="s">
        <v>3</v>
      </c>
      <c r="E817" s="344" t="s">
        <v>2509</v>
      </c>
      <c r="F817" s="422">
        <v>15617</v>
      </c>
      <c r="G817" s="245">
        <v>10</v>
      </c>
      <c r="H817" s="245" t="s">
        <v>1859</v>
      </c>
      <c r="I817" s="179" t="s">
        <v>2472</v>
      </c>
      <c r="J817" s="179" t="s">
        <v>2525</v>
      </c>
      <c r="K817" s="158">
        <v>817</v>
      </c>
      <c r="L817" s="1" t="b">
        <f t="shared" si="283"/>
        <v>1</v>
      </c>
      <c r="M817" s="1" t="b">
        <f t="shared" si="284"/>
        <v>1</v>
      </c>
      <c r="N817" s="1" t="b">
        <f t="shared" si="285"/>
        <v>1</v>
      </c>
      <c r="O817" s="1" t="b">
        <f t="shared" si="286"/>
        <v>1</v>
      </c>
      <c r="P817" s="1" t="b">
        <f t="shared" si="287"/>
        <v>1</v>
      </c>
      <c r="Q817" s="1" t="b">
        <f t="shared" si="288"/>
        <v>1</v>
      </c>
      <c r="R817" s="1" t="b">
        <f t="shared" si="289"/>
        <v>1</v>
      </c>
      <c r="S817" s="1" t="b">
        <f t="shared" si="290"/>
        <v>1</v>
      </c>
      <c r="T817" s="1" t="b">
        <f t="shared" si="291"/>
        <v>1</v>
      </c>
      <c r="U817" s="1" t="b">
        <f t="shared" si="292"/>
        <v>1</v>
      </c>
      <c r="W817" s="316" t="s">
        <v>1577</v>
      </c>
      <c r="X817" s="179" t="s">
        <v>293</v>
      </c>
      <c r="Y817" s="179" t="s">
        <v>2117</v>
      </c>
      <c r="Z817" s="1" t="s">
        <v>3</v>
      </c>
      <c r="AA817" s="344" t="s">
        <v>2509</v>
      </c>
      <c r="AB817" s="422">
        <v>15617</v>
      </c>
      <c r="AC817" s="245">
        <v>10</v>
      </c>
      <c r="AD817" s="245" t="s">
        <v>1859</v>
      </c>
      <c r="AE817" s="179" t="s">
        <v>2472</v>
      </c>
      <c r="AF817" s="179" t="s">
        <v>2525</v>
      </c>
      <c r="AH817" s="159" t="b">
        <f t="shared" si="293"/>
        <v>1</v>
      </c>
      <c r="AI817" s="1" t="b">
        <f t="shared" si="294"/>
        <v>1</v>
      </c>
      <c r="AJ817" s="1" t="b">
        <f t="shared" si="295"/>
        <v>1</v>
      </c>
      <c r="AK817" s="1" t="b">
        <f t="shared" si="296"/>
        <v>1</v>
      </c>
      <c r="AL817" s="1" t="b">
        <f t="shared" si="297"/>
        <v>1</v>
      </c>
      <c r="AM817" s="1" t="b">
        <f t="shared" si="298"/>
        <v>1</v>
      </c>
      <c r="AN817" s="1" t="b">
        <f t="shared" si="299"/>
        <v>1</v>
      </c>
      <c r="AO817" s="1" t="b">
        <f t="shared" si="300"/>
        <v>1</v>
      </c>
      <c r="AP817" s="1" t="b">
        <f t="shared" si="301"/>
        <v>1</v>
      </c>
      <c r="AQ817" s="1" t="b">
        <f t="shared" si="302"/>
        <v>1</v>
      </c>
      <c r="AS817" s="316" t="s">
        <v>1577</v>
      </c>
      <c r="AT817" s="179" t="s">
        <v>293</v>
      </c>
      <c r="AU817" s="179" t="s">
        <v>2117</v>
      </c>
      <c r="AV817" s="1" t="s">
        <v>3</v>
      </c>
      <c r="AW817" s="344" t="s">
        <v>2509</v>
      </c>
      <c r="AX817" s="422">
        <v>15617</v>
      </c>
      <c r="AY817" s="245">
        <v>10</v>
      </c>
      <c r="AZ817" s="245" t="s">
        <v>1859</v>
      </c>
      <c r="BA817" s="179" t="s">
        <v>2472</v>
      </c>
      <c r="BB817" s="179" t="s">
        <v>2525</v>
      </c>
    </row>
    <row r="818" spans="1:54" ht="15.75">
      <c r="A818" s="316" t="s">
        <v>1015</v>
      </c>
      <c r="B818" s="179" t="s">
        <v>1013</v>
      </c>
      <c r="C818" s="179" t="s">
        <v>1016</v>
      </c>
      <c r="D818" s="409" t="s">
        <v>10</v>
      </c>
      <c r="E818" s="344" t="s">
        <v>2497</v>
      </c>
      <c r="F818" s="422">
        <v>18678</v>
      </c>
      <c r="G818" s="245">
        <v>10</v>
      </c>
      <c r="H818" s="245" t="s">
        <v>1858</v>
      </c>
      <c r="I818" s="179" t="s">
        <v>2472</v>
      </c>
      <c r="J818" s="179" t="s">
        <v>2525</v>
      </c>
      <c r="K818" s="158">
        <v>818</v>
      </c>
      <c r="L818" s="1" t="b">
        <f t="shared" si="283"/>
        <v>1</v>
      </c>
      <c r="M818" s="1" t="b">
        <f t="shared" si="284"/>
        <v>1</v>
      </c>
      <c r="N818" s="1" t="b">
        <f t="shared" si="285"/>
        <v>1</v>
      </c>
      <c r="O818" s="1" t="b">
        <f t="shared" si="286"/>
        <v>1</v>
      </c>
      <c r="P818" s="1" t="b">
        <f t="shared" si="287"/>
        <v>1</v>
      </c>
      <c r="Q818" s="1" t="b">
        <f t="shared" si="288"/>
        <v>1</v>
      </c>
      <c r="R818" s="1" t="b">
        <f t="shared" si="289"/>
        <v>1</v>
      </c>
      <c r="S818" s="1" t="b">
        <f t="shared" si="290"/>
        <v>1</v>
      </c>
      <c r="T818" s="1" t="b">
        <f t="shared" si="291"/>
        <v>1</v>
      </c>
      <c r="U818" s="1" t="b">
        <f t="shared" si="292"/>
        <v>1</v>
      </c>
      <c r="W818" s="316" t="s">
        <v>1015</v>
      </c>
      <c r="X818" s="179" t="s">
        <v>1013</v>
      </c>
      <c r="Y818" s="179" t="s">
        <v>1016</v>
      </c>
      <c r="Z818" s="409" t="s">
        <v>10</v>
      </c>
      <c r="AA818" s="344" t="s">
        <v>2497</v>
      </c>
      <c r="AB818" s="422">
        <v>18678</v>
      </c>
      <c r="AC818" s="245">
        <v>10</v>
      </c>
      <c r="AD818" s="245" t="s">
        <v>1858</v>
      </c>
      <c r="AE818" s="179" t="s">
        <v>2472</v>
      </c>
      <c r="AF818" s="179" t="s">
        <v>2525</v>
      </c>
      <c r="AH818" s="159" t="b">
        <f t="shared" si="293"/>
        <v>1</v>
      </c>
      <c r="AI818" s="1" t="b">
        <f t="shared" si="294"/>
        <v>1</v>
      </c>
      <c r="AJ818" s="1" t="b">
        <f t="shared" si="295"/>
        <v>1</v>
      </c>
      <c r="AK818" s="1" t="b">
        <f t="shared" si="296"/>
        <v>1</v>
      </c>
      <c r="AL818" s="1" t="b">
        <f t="shared" si="297"/>
        <v>1</v>
      </c>
      <c r="AM818" s="1" t="b">
        <f t="shared" si="298"/>
        <v>1</v>
      </c>
      <c r="AN818" s="1" t="b">
        <f t="shared" si="299"/>
        <v>1</v>
      </c>
      <c r="AO818" s="1" t="b">
        <f t="shared" si="300"/>
        <v>1</v>
      </c>
      <c r="AP818" s="1" t="b">
        <f t="shared" si="301"/>
        <v>1</v>
      </c>
      <c r="AQ818" s="1" t="b">
        <f t="shared" si="302"/>
        <v>1</v>
      </c>
      <c r="AS818" s="316" t="s">
        <v>1015</v>
      </c>
      <c r="AT818" s="179" t="s">
        <v>1013</v>
      </c>
      <c r="AU818" s="179" t="s">
        <v>1016</v>
      </c>
      <c r="AV818" s="409" t="s">
        <v>10</v>
      </c>
      <c r="AW818" s="344" t="s">
        <v>2497</v>
      </c>
      <c r="AX818" s="422">
        <v>18678</v>
      </c>
      <c r="AY818" s="245">
        <v>10</v>
      </c>
      <c r="AZ818" s="245" t="s">
        <v>1858</v>
      </c>
      <c r="BA818" s="179" t="s">
        <v>2472</v>
      </c>
      <c r="BB818" s="179" t="s">
        <v>2525</v>
      </c>
    </row>
    <row r="819" spans="1:54" ht="15.75">
      <c r="A819" s="449" t="s">
        <v>549</v>
      </c>
      <c r="B819" s="1" t="s">
        <v>550</v>
      </c>
      <c r="C819" s="1" t="s">
        <v>551</v>
      </c>
      <c r="D819" s="409" t="s">
        <v>3</v>
      </c>
      <c r="E819" s="344" t="s">
        <v>2486</v>
      </c>
      <c r="F819" s="422">
        <v>14048</v>
      </c>
      <c r="G819" s="245">
        <v>10</v>
      </c>
      <c r="H819" s="245" t="e">
        <v>#DIV/0!</v>
      </c>
      <c r="I819" s="179" t="s">
        <v>2093</v>
      </c>
      <c r="J819" s="179" t="s">
        <v>2577</v>
      </c>
      <c r="K819" s="158">
        <v>819</v>
      </c>
      <c r="L819" s="1" t="b">
        <f t="shared" si="283"/>
        <v>1</v>
      </c>
      <c r="M819" s="1" t="b">
        <f t="shared" si="284"/>
        <v>1</v>
      </c>
      <c r="N819" s="1" t="b">
        <f t="shared" si="285"/>
        <v>1</v>
      </c>
      <c r="O819" s="1" t="b">
        <f t="shared" si="286"/>
        <v>1</v>
      </c>
      <c r="P819" s="1" t="b">
        <f t="shared" si="287"/>
        <v>1</v>
      </c>
      <c r="Q819" s="1" t="b">
        <f t="shared" si="288"/>
        <v>1</v>
      </c>
      <c r="R819" s="1" t="b">
        <f t="shared" si="289"/>
        <v>1</v>
      </c>
      <c r="S819" s="1" t="e">
        <f t="shared" si="290"/>
        <v>#DIV/0!</v>
      </c>
      <c r="T819" s="1" t="b">
        <f t="shared" si="291"/>
        <v>1</v>
      </c>
      <c r="U819" s="1" t="b">
        <f t="shared" si="292"/>
        <v>1</v>
      </c>
      <c r="W819" s="449" t="s">
        <v>549</v>
      </c>
      <c r="X819" s="1" t="s">
        <v>550</v>
      </c>
      <c r="Y819" s="1" t="s">
        <v>551</v>
      </c>
      <c r="Z819" s="409" t="s">
        <v>3</v>
      </c>
      <c r="AA819" s="344" t="s">
        <v>2486</v>
      </c>
      <c r="AB819" s="422">
        <v>14048</v>
      </c>
      <c r="AC819" s="245">
        <v>10</v>
      </c>
      <c r="AD819" s="245" t="e">
        <v>#DIV/0!</v>
      </c>
      <c r="AE819" s="179" t="s">
        <v>2093</v>
      </c>
      <c r="AF819" s="179" t="s">
        <v>2577</v>
      </c>
      <c r="AH819" s="159" t="b">
        <f t="shared" si="293"/>
        <v>1</v>
      </c>
      <c r="AI819" s="1" t="b">
        <f t="shared" si="294"/>
        <v>1</v>
      </c>
      <c r="AJ819" s="1" t="b">
        <f t="shared" si="295"/>
        <v>1</v>
      </c>
      <c r="AK819" s="1" t="b">
        <f t="shared" si="296"/>
        <v>1</v>
      </c>
      <c r="AL819" s="1" t="b">
        <f t="shared" si="297"/>
        <v>1</v>
      </c>
      <c r="AM819" s="1" t="b">
        <f t="shared" si="298"/>
        <v>1</v>
      </c>
      <c r="AN819" s="1" t="b">
        <f t="shared" si="299"/>
        <v>1</v>
      </c>
      <c r="AO819" s="1" t="e">
        <f t="shared" si="300"/>
        <v>#DIV/0!</v>
      </c>
      <c r="AP819" s="1" t="b">
        <f t="shared" si="301"/>
        <v>1</v>
      </c>
      <c r="AQ819" s="1" t="b">
        <f t="shared" si="302"/>
        <v>1</v>
      </c>
      <c r="AS819" s="449" t="s">
        <v>549</v>
      </c>
      <c r="AT819" s="1" t="s">
        <v>550</v>
      </c>
      <c r="AU819" s="1" t="s">
        <v>551</v>
      </c>
      <c r="AV819" s="409" t="s">
        <v>3</v>
      </c>
      <c r="AW819" s="344" t="s">
        <v>2486</v>
      </c>
      <c r="AX819" s="422">
        <v>14048</v>
      </c>
      <c r="AY819" s="245">
        <v>10</v>
      </c>
      <c r="AZ819" s="245" t="e">
        <v>#DIV/0!</v>
      </c>
      <c r="BA819" s="179" t="s">
        <v>2093</v>
      </c>
      <c r="BB819" s="179" t="s">
        <v>2577</v>
      </c>
    </row>
    <row r="820" spans="1:54" ht="15">
      <c r="A820" s="316" t="s">
        <v>1580</v>
      </c>
      <c r="B820" s="105" t="s">
        <v>509</v>
      </c>
      <c r="C820" s="105" t="s">
        <v>264</v>
      </c>
      <c r="D820" s="1" t="s">
        <v>3</v>
      </c>
      <c r="E820" s="107" t="s">
        <v>2566</v>
      </c>
      <c r="F820" s="422">
        <v>17594</v>
      </c>
      <c r="G820" s="245">
        <v>10</v>
      </c>
      <c r="H820" s="245" t="e">
        <v>#DIV/0!</v>
      </c>
      <c r="I820" s="179" t="s">
        <v>1816</v>
      </c>
      <c r="J820" s="179" t="s">
        <v>2525</v>
      </c>
      <c r="K820" s="158">
        <v>820</v>
      </c>
      <c r="L820" s="1" t="b">
        <f t="shared" si="283"/>
        <v>1</v>
      </c>
      <c r="M820" s="1" t="b">
        <f t="shared" si="284"/>
        <v>1</v>
      </c>
      <c r="N820" s="1" t="b">
        <f t="shared" si="285"/>
        <v>1</v>
      </c>
      <c r="O820" s="1" t="b">
        <f t="shared" si="286"/>
        <v>1</v>
      </c>
      <c r="P820" s="1" t="b">
        <f t="shared" si="287"/>
        <v>1</v>
      </c>
      <c r="Q820" s="1" t="b">
        <f t="shared" si="288"/>
        <v>1</v>
      </c>
      <c r="R820" s="1" t="b">
        <f t="shared" si="289"/>
        <v>1</v>
      </c>
      <c r="S820" s="1" t="e">
        <f t="shared" si="290"/>
        <v>#DIV/0!</v>
      </c>
      <c r="T820" s="1" t="b">
        <f t="shared" si="291"/>
        <v>1</v>
      </c>
      <c r="U820" s="1" t="b">
        <f t="shared" si="292"/>
        <v>1</v>
      </c>
      <c r="W820" s="316" t="s">
        <v>1580</v>
      </c>
      <c r="X820" s="105" t="s">
        <v>509</v>
      </c>
      <c r="Y820" s="105" t="s">
        <v>264</v>
      </c>
      <c r="Z820" s="1" t="s">
        <v>3</v>
      </c>
      <c r="AA820" s="107" t="s">
        <v>2566</v>
      </c>
      <c r="AB820" s="422">
        <v>17594</v>
      </c>
      <c r="AC820" s="245">
        <v>10</v>
      </c>
      <c r="AD820" s="245" t="e">
        <v>#DIV/0!</v>
      </c>
      <c r="AE820" s="179" t="s">
        <v>1816</v>
      </c>
      <c r="AF820" s="179" t="s">
        <v>2525</v>
      </c>
      <c r="AH820" s="159" t="b">
        <f t="shared" si="293"/>
        <v>1</v>
      </c>
      <c r="AI820" s="1" t="b">
        <f t="shared" si="294"/>
        <v>1</v>
      </c>
      <c r="AJ820" s="1" t="b">
        <f t="shared" si="295"/>
        <v>1</v>
      </c>
      <c r="AK820" s="1" t="b">
        <f t="shared" si="296"/>
        <v>1</v>
      </c>
      <c r="AL820" s="1" t="b">
        <f t="shared" si="297"/>
        <v>1</v>
      </c>
      <c r="AM820" s="1" t="b">
        <f t="shared" si="298"/>
        <v>1</v>
      </c>
      <c r="AN820" s="1" t="b">
        <f t="shared" si="299"/>
        <v>1</v>
      </c>
      <c r="AO820" s="1" t="e">
        <f t="shared" si="300"/>
        <v>#DIV/0!</v>
      </c>
      <c r="AP820" s="1" t="b">
        <f t="shared" si="301"/>
        <v>1</v>
      </c>
      <c r="AQ820" s="1" t="b">
        <f t="shared" si="302"/>
        <v>1</v>
      </c>
      <c r="AS820" s="316" t="s">
        <v>1580</v>
      </c>
      <c r="AT820" s="105" t="s">
        <v>509</v>
      </c>
      <c r="AU820" s="105" t="s">
        <v>264</v>
      </c>
      <c r="AV820" s="1" t="s">
        <v>3</v>
      </c>
      <c r="AW820" s="107" t="s">
        <v>2566</v>
      </c>
      <c r="AX820" s="422">
        <v>17594</v>
      </c>
      <c r="AY820" s="245">
        <v>10</v>
      </c>
      <c r="AZ820" s="245" t="e">
        <v>#DIV/0!</v>
      </c>
      <c r="BA820" s="179" t="s">
        <v>1816</v>
      </c>
      <c r="BB820" s="179" t="s">
        <v>2525</v>
      </c>
    </row>
    <row r="821" spans="1:54" ht="15">
      <c r="A821" s="376" t="s">
        <v>1582</v>
      </c>
      <c r="B821" s="179" t="s">
        <v>2183</v>
      </c>
      <c r="C821" s="179" t="s">
        <v>2184</v>
      </c>
      <c r="D821" s="1" t="s">
        <v>10</v>
      </c>
      <c r="E821" s="360" t="s">
        <v>2490</v>
      </c>
      <c r="F821" s="422">
        <v>23743</v>
      </c>
      <c r="G821" s="245">
        <v>10</v>
      </c>
      <c r="H821" s="245" t="s">
        <v>1859</v>
      </c>
      <c r="I821" s="179" t="s">
        <v>2473</v>
      </c>
      <c r="J821" s="179" t="s">
        <v>2476</v>
      </c>
      <c r="K821" s="158">
        <v>821</v>
      </c>
      <c r="L821" s="1" t="b">
        <f t="shared" si="283"/>
        <v>1</v>
      </c>
      <c r="M821" s="1" t="b">
        <f t="shared" si="284"/>
        <v>1</v>
      </c>
      <c r="N821" s="1" t="b">
        <f t="shared" si="285"/>
        <v>1</v>
      </c>
      <c r="O821" s="1" t="b">
        <f t="shared" si="286"/>
        <v>1</v>
      </c>
      <c r="P821" s="1" t="b">
        <f t="shared" si="287"/>
        <v>1</v>
      </c>
      <c r="Q821" s="1" t="b">
        <f t="shared" si="288"/>
        <v>1</v>
      </c>
      <c r="R821" s="1" t="b">
        <f t="shared" si="289"/>
        <v>1</v>
      </c>
      <c r="S821" s="1" t="b">
        <f t="shared" si="290"/>
        <v>1</v>
      </c>
      <c r="T821" s="1" t="b">
        <f t="shared" si="291"/>
        <v>1</v>
      </c>
      <c r="U821" s="1" t="b">
        <f t="shared" si="292"/>
        <v>1</v>
      </c>
      <c r="W821" s="376" t="s">
        <v>1582</v>
      </c>
      <c r="X821" s="179" t="s">
        <v>2183</v>
      </c>
      <c r="Y821" s="179" t="s">
        <v>2184</v>
      </c>
      <c r="Z821" s="1" t="s">
        <v>10</v>
      </c>
      <c r="AA821" s="360" t="s">
        <v>2490</v>
      </c>
      <c r="AB821" s="422">
        <v>23743</v>
      </c>
      <c r="AC821" s="245">
        <v>10</v>
      </c>
      <c r="AD821" s="245" t="s">
        <v>1859</v>
      </c>
      <c r="AE821" s="179" t="s">
        <v>2473</v>
      </c>
      <c r="AF821" s="179" t="s">
        <v>2476</v>
      </c>
      <c r="AH821" s="159" t="b">
        <f t="shared" si="293"/>
        <v>1</v>
      </c>
      <c r="AI821" s="1" t="b">
        <f t="shared" si="294"/>
        <v>1</v>
      </c>
      <c r="AJ821" s="1" t="b">
        <f t="shared" si="295"/>
        <v>1</v>
      </c>
      <c r="AK821" s="1" t="b">
        <f t="shared" si="296"/>
        <v>1</v>
      </c>
      <c r="AL821" s="1" t="b">
        <f t="shared" si="297"/>
        <v>1</v>
      </c>
      <c r="AM821" s="1" t="b">
        <f t="shared" si="298"/>
        <v>1</v>
      </c>
      <c r="AN821" s="1" t="b">
        <f t="shared" si="299"/>
        <v>1</v>
      </c>
      <c r="AO821" s="1" t="b">
        <f t="shared" si="300"/>
        <v>1</v>
      </c>
      <c r="AP821" s="1" t="b">
        <f t="shared" si="301"/>
        <v>1</v>
      </c>
      <c r="AQ821" s="1" t="b">
        <f t="shared" si="302"/>
        <v>1</v>
      </c>
      <c r="AS821" s="376" t="s">
        <v>1582</v>
      </c>
      <c r="AT821" s="179" t="s">
        <v>2183</v>
      </c>
      <c r="AU821" s="179" t="s">
        <v>2184</v>
      </c>
      <c r="AV821" s="1" t="s">
        <v>10</v>
      </c>
      <c r="AW821" s="360" t="s">
        <v>2490</v>
      </c>
      <c r="AX821" s="422">
        <v>23743</v>
      </c>
      <c r="AY821" s="245">
        <v>10</v>
      </c>
      <c r="AZ821" s="245" t="s">
        <v>1859</v>
      </c>
      <c r="BA821" s="179" t="s">
        <v>2473</v>
      </c>
      <c r="BB821" s="179" t="s">
        <v>2476</v>
      </c>
    </row>
    <row r="822" spans="1:54" ht="15.75">
      <c r="A822" s="316" t="s">
        <v>1583</v>
      </c>
      <c r="B822" s="179" t="s">
        <v>2115</v>
      </c>
      <c r="C822" s="108" t="s">
        <v>2116</v>
      </c>
      <c r="D822" s="1" t="s">
        <v>3</v>
      </c>
      <c r="E822" s="344" t="s">
        <v>2490</v>
      </c>
      <c r="F822" s="422">
        <v>22297</v>
      </c>
      <c r="G822" s="245">
        <v>10</v>
      </c>
      <c r="H822" s="245" t="s">
        <v>1859</v>
      </c>
      <c r="I822" s="179" t="s">
        <v>2473</v>
      </c>
      <c r="J822" s="179" t="s">
        <v>2476</v>
      </c>
      <c r="K822" s="158">
        <v>822</v>
      </c>
      <c r="L822" s="1" t="b">
        <f t="shared" si="283"/>
        <v>1</v>
      </c>
      <c r="M822" s="1" t="b">
        <f t="shared" si="284"/>
        <v>1</v>
      </c>
      <c r="N822" s="1" t="b">
        <f t="shared" si="285"/>
        <v>1</v>
      </c>
      <c r="O822" s="1" t="b">
        <f t="shared" si="286"/>
        <v>1</v>
      </c>
      <c r="P822" s="1" t="b">
        <f t="shared" si="287"/>
        <v>1</v>
      </c>
      <c r="Q822" s="1" t="b">
        <f t="shared" si="288"/>
        <v>1</v>
      </c>
      <c r="R822" s="1" t="b">
        <f t="shared" si="289"/>
        <v>1</v>
      </c>
      <c r="S822" s="1" t="b">
        <f t="shared" si="290"/>
        <v>1</v>
      </c>
      <c r="T822" s="1" t="b">
        <f t="shared" si="291"/>
        <v>1</v>
      </c>
      <c r="U822" s="1" t="b">
        <f t="shared" si="292"/>
        <v>1</v>
      </c>
      <c r="W822" s="316" t="s">
        <v>1583</v>
      </c>
      <c r="X822" s="179" t="s">
        <v>2115</v>
      </c>
      <c r="Y822" s="108" t="s">
        <v>2116</v>
      </c>
      <c r="Z822" s="1" t="s">
        <v>3</v>
      </c>
      <c r="AA822" s="344" t="s">
        <v>2490</v>
      </c>
      <c r="AB822" s="422">
        <v>22297</v>
      </c>
      <c r="AC822" s="245">
        <v>10</v>
      </c>
      <c r="AD822" s="245" t="s">
        <v>1859</v>
      </c>
      <c r="AE822" s="179" t="s">
        <v>2473</v>
      </c>
      <c r="AF822" s="179" t="s">
        <v>2476</v>
      </c>
      <c r="AH822" s="159" t="b">
        <f t="shared" si="293"/>
        <v>1</v>
      </c>
      <c r="AI822" s="1" t="b">
        <f t="shared" si="294"/>
        <v>1</v>
      </c>
      <c r="AJ822" s="1" t="b">
        <f t="shared" si="295"/>
        <v>1</v>
      </c>
      <c r="AK822" s="1" t="b">
        <f t="shared" si="296"/>
        <v>1</v>
      </c>
      <c r="AL822" s="1" t="b">
        <f t="shared" si="297"/>
        <v>1</v>
      </c>
      <c r="AM822" s="1" t="b">
        <f t="shared" si="298"/>
        <v>1</v>
      </c>
      <c r="AN822" s="1" t="b">
        <f t="shared" si="299"/>
        <v>1</v>
      </c>
      <c r="AO822" s="1" t="b">
        <f t="shared" si="300"/>
        <v>1</v>
      </c>
      <c r="AP822" s="1" t="b">
        <f t="shared" si="301"/>
        <v>1</v>
      </c>
      <c r="AQ822" s="1" t="b">
        <f t="shared" si="302"/>
        <v>1</v>
      </c>
      <c r="AS822" s="316" t="s">
        <v>1583</v>
      </c>
      <c r="AT822" s="179" t="s">
        <v>2115</v>
      </c>
      <c r="AU822" s="108" t="s">
        <v>2116</v>
      </c>
      <c r="AV822" s="1" t="s">
        <v>3</v>
      </c>
      <c r="AW822" s="344" t="s">
        <v>2490</v>
      </c>
      <c r="AX822" s="422">
        <v>22297</v>
      </c>
      <c r="AY822" s="245">
        <v>10</v>
      </c>
      <c r="AZ822" s="245" t="s">
        <v>1859</v>
      </c>
      <c r="BA822" s="179" t="s">
        <v>2473</v>
      </c>
      <c r="BB822" s="179" t="s">
        <v>2476</v>
      </c>
    </row>
    <row r="823" spans="1:54" ht="15.75">
      <c r="A823" s="316" t="s">
        <v>2685</v>
      </c>
      <c r="B823" s="106" t="s">
        <v>1584</v>
      </c>
      <c r="C823" s="106" t="s">
        <v>159</v>
      </c>
      <c r="D823" s="408" t="s">
        <v>3</v>
      </c>
      <c r="E823" s="344" t="s">
        <v>2568</v>
      </c>
      <c r="F823" s="422">
        <v>8431</v>
      </c>
      <c r="G823" s="245">
        <v>10</v>
      </c>
      <c r="H823" s="245" t="e">
        <v>#DIV/0!</v>
      </c>
      <c r="I823" s="179"/>
      <c r="J823" s="179" t="s">
        <v>2577</v>
      </c>
      <c r="K823" s="158">
        <v>823</v>
      </c>
      <c r="L823" s="1" t="b">
        <f t="shared" si="283"/>
        <v>1</v>
      </c>
      <c r="M823" s="1" t="b">
        <f t="shared" si="284"/>
        <v>1</v>
      </c>
      <c r="N823" s="1" t="b">
        <f t="shared" si="285"/>
        <v>1</v>
      </c>
      <c r="O823" s="1" t="b">
        <f t="shared" si="286"/>
        <v>1</v>
      </c>
      <c r="P823" s="1" t="b">
        <f t="shared" si="287"/>
        <v>1</v>
      </c>
      <c r="Q823" s="1" t="b">
        <f t="shared" si="288"/>
        <v>1</v>
      </c>
      <c r="R823" s="1" t="b">
        <f t="shared" si="289"/>
        <v>1</v>
      </c>
      <c r="S823" s="1" t="e">
        <f t="shared" si="290"/>
        <v>#DIV/0!</v>
      </c>
      <c r="T823" s="1" t="b">
        <f t="shared" si="291"/>
        <v>1</v>
      </c>
      <c r="U823" s="1" t="b">
        <f t="shared" si="292"/>
        <v>1</v>
      </c>
      <c r="W823" s="316" t="s">
        <v>2685</v>
      </c>
      <c r="X823" s="106" t="s">
        <v>1584</v>
      </c>
      <c r="Y823" s="106" t="s">
        <v>159</v>
      </c>
      <c r="Z823" s="408" t="s">
        <v>3</v>
      </c>
      <c r="AA823" s="344" t="s">
        <v>2568</v>
      </c>
      <c r="AB823" s="422">
        <v>8431</v>
      </c>
      <c r="AC823" s="245">
        <v>10</v>
      </c>
      <c r="AD823" s="245" t="e">
        <v>#DIV/0!</v>
      </c>
      <c r="AE823" s="179"/>
      <c r="AF823" s="179" t="s">
        <v>2577</v>
      </c>
      <c r="AH823" s="159" t="b">
        <f t="shared" si="293"/>
        <v>1</v>
      </c>
      <c r="AI823" s="1" t="b">
        <f t="shared" si="294"/>
        <v>1</v>
      </c>
      <c r="AJ823" s="1" t="b">
        <f t="shared" si="295"/>
        <v>1</v>
      </c>
      <c r="AK823" s="1" t="b">
        <f t="shared" si="296"/>
        <v>1</v>
      </c>
      <c r="AL823" s="1" t="b">
        <f t="shared" si="297"/>
        <v>1</v>
      </c>
      <c r="AM823" s="1" t="b">
        <f t="shared" si="298"/>
        <v>1</v>
      </c>
      <c r="AN823" s="1" t="b">
        <f t="shared" si="299"/>
        <v>1</v>
      </c>
      <c r="AO823" s="1" t="e">
        <f t="shared" si="300"/>
        <v>#DIV/0!</v>
      </c>
      <c r="AP823" s="1" t="b">
        <f t="shared" si="301"/>
        <v>1</v>
      </c>
      <c r="AQ823" s="1" t="b">
        <f t="shared" si="302"/>
        <v>1</v>
      </c>
      <c r="AS823" s="316" t="s">
        <v>2685</v>
      </c>
      <c r="AT823" s="106" t="s">
        <v>1584</v>
      </c>
      <c r="AU823" s="106" t="s">
        <v>159</v>
      </c>
      <c r="AV823" s="408" t="s">
        <v>3</v>
      </c>
      <c r="AW823" s="344" t="s">
        <v>2568</v>
      </c>
      <c r="AX823" s="422">
        <v>8431</v>
      </c>
      <c r="AY823" s="245">
        <v>10</v>
      </c>
      <c r="AZ823" s="245" t="e">
        <v>#DIV/0!</v>
      </c>
      <c r="BA823" s="179"/>
      <c r="BB823" s="179" t="s">
        <v>2577</v>
      </c>
    </row>
    <row r="824" spans="1:54" ht="15.75">
      <c r="A824" s="156" t="s">
        <v>566</v>
      </c>
      <c r="B824" s="179" t="s">
        <v>2113</v>
      </c>
      <c r="C824" s="179" t="s">
        <v>2114</v>
      </c>
      <c r="D824" s="1" t="s">
        <v>3</v>
      </c>
      <c r="E824" s="361" t="s">
        <v>2561</v>
      </c>
      <c r="F824" s="422">
        <v>23333</v>
      </c>
      <c r="G824" s="245">
        <v>10</v>
      </c>
      <c r="H824" s="245" t="s">
        <v>1859</v>
      </c>
      <c r="I824" s="179" t="s">
        <v>2457</v>
      </c>
      <c r="J824" s="179" t="s">
        <v>2476</v>
      </c>
      <c r="K824" s="158">
        <v>824</v>
      </c>
      <c r="L824" s="1" t="b">
        <f t="shared" si="283"/>
        <v>1</v>
      </c>
      <c r="M824" s="1" t="b">
        <f t="shared" si="284"/>
        <v>1</v>
      </c>
      <c r="N824" s="1" t="b">
        <f t="shared" si="285"/>
        <v>1</v>
      </c>
      <c r="O824" s="1" t="b">
        <f t="shared" si="286"/>
        <v>1</v>
      </c>
      <c r="P824" s="1" t="b">
        <f t="shared" si="287"/>
        <v>1</v>
      </c>
      <c r="Q824" s="1" t="b">
        <f t="shared" si="288"/>
        <v>1</v>
      </c>
      <c r="R824" s="1" t="b">
        <f t="shared" si="289"/>
        <v>1</v>
      </c>
      <c r="S824" s="1" t="b">
        <f t="shared" si="290"/>
        <v>1</v>
      </c>
      <c r="T824" s="1" t="b">
        <f t="shared" si="291"/>
        <v>1</v>
      </c>
      <c r="U824" s="1" t="b">
        <f t="shared" si="292"/>
        <v>1</v>
      </c>
      <c r="W824" s="156" t="s">
        <v>566</v>
      </c>
      <c r="X824" s="179" t="s">
        <v>2113</v>
      </c>
      <c r="Y824" s="179" t="s">
        <v>2114</v>
      </c>
      <c r="Z824" s="1" t="s">
        <v>3</v>
      </c>
      <c r="AA824" s="361" t="s">
        <v>2561</v>
      </c>
      <c r="AB824" s="422">
        <v>23333</v>
      </c>
      <c r="AC824" s="245">
        <v>10</v>
      </c>
      <c r="AD824" s="245" t="s">
        <v>1859</v>
      </c>
      <c r="AE824" s="179" t="s">
        <v>2457</v>
      </c>
      <c r="AF824" s="179" t="s">
        <v>2476</v>
      </c>
      <c r="AH824" s="159" t="b">
        <f t="shared" si="293"/>
        <v>1</v>
      </c>
      <c r="AI824" s="1" t="b">
        <f t="shared" si="294"/>
        <v>1</v>
      </c>
      <c r="AJ824" s="1" t="b">
        <f t="shared" si="295"/>
        <v>1</v>
      </c>
      <c r="AK824" s="1" t="b">
        <f t="shared" si="296"/>
        <v>1</v>
      </c>
      <c r="AL824" s="1" t="b">
        <f t="shared" si="297"/>
        <v>1</v>
      </c>
      <c r="AM824" s="1" t="b">
        <f t="shared" si="298"/>
        <v>1</v>
      </c>
      <c r="AN824" s="1" t="b">
        <f t="shared" si="299"/>
        <v>1</v>
      </c>
      <c r="AO824" s="1" t="b">
        <f t="shared" si="300"/>
        <v>1</v>
      </c>
      <c r="AP824" s="1" t="b">
        <f t="shared" si="301"/>
        <v>1</v>
      </c>
      <c r="AQ824" s="1" t="b">
        <f t="shared" si="302"/>
        <v>1</v>
      </c>
      <c r="AS824" s="156" t="s">
        <v>566</v>
      </c>
      <c r="AT824" s="179" t="s">
        <v>2113</v>
      </c>
      <c r="AU824" s="179" t="s">
        <v>2114</v>
      </c>
      <c r="AV824" s="1" t="s">
        <v>3</v>
      </c>
      <c r="AW824" s="361" t="s">
        <v>2561</v>
      </c>
      <c r="AX824" s="422">
        <v>23333</v>
      </c>
      <c r="AY824" s="245">
        <v>10</v>
      </c>
      <c r="AZ824" s="245" t="s">
        <v>1859</v>
      </c>
      <c r="BA824" s="179" t="s">
        <v>2457</v>
      </c>
      <c r="BB824" s="179" t="s">
        <v>2476</v>
      </c>
    </row>
    <row r="825" spans="1:54" ht="15.75">
      <c r="A825" s="316" t="s">
        <v>567</v>
      </c>
      <c r="B825" s="248" t="s">
        <v>42</v>
      </c>
      <c r="C825" s="108" t="s">
        <v>319</v>
      </c>
      <c r="D825" s="409" t="s">
        <v>3</v>
      </c>
      <c r="E825" s="344" t="s">
        <v>2486</v>
      </c>
      <c r="F825" s="422">
        <v>16068</v>
      </c>
      <c r="G825" s="245">
        <v>10</v>
      </c>
      <c r="H825" s="245" t="s">
        <v>1858</v>
      </c>
      <c r="I825" s="179" t="s">
        <v>2609</v>
      </c>
      <c r="J825" s="179" t="s">
        <v>2525</v>
      </c>
      <c r="K825" s="158">
        <v>825</v>
      </c>
      <c r="L825" s="1" t="b">
        <f t="shared" si="283"/>
        <v>1</v>
      </c>
      <c r="M825" s="1" t="b">
        <f t="shared" si="284"/>
        <v>1</v>
      </c>
      <c r="N825" s="1" t="b">
        <f t="shared" si="285"/>
        <v>1</v>
      </c>
      <c r="O825" s="1" t="b">
        <f t="shared" si="286"/>
        <v>1</v>
      </c>
      <c r="P825" s="1" t="b">
        <f t="shared" si="287"/>
        <v>1</v>
      </c>
      <c r="Q825" s="1" t="b">
        <f t="shared" si="288"/>
        <v>1</v>
      </c>
      <c r="R825" s="1" t="b">
        <f t="shared" si="289"/>
        <v>1</v>
      </c>
      <c r="S825" s="1" t="b">
        <f t="shared" si="290"/>
        <v>1</v>
      </c>
      <c r="T825" s="1" t="b">
        <f t="shared" si="291"/>
        <v>1</v>
      </c>
      <c r="U825" s="1" t="b">
        <f t="shared" si="292"/>
        <v>1</v>
      </c>
      <c r="W825" s="316" t="s">
        <v>567</v>
      </c>
      <c r="X825" s="248" t="s">
        <v>42</v>
      </c>
      <c r="Y825" s="108" t="s">
        <v>319</v>
      </c>
      <c r="Z825" s="409" t="s">
        <v>3</v>
      </c>
      <c r="AA825" s="344" t="s">
        <v>2486</v>
      </c>
      <c r="AB825" s="422">
        <v>16068</v>
      </c>
      <c r="AC825" s="245">
        <v>10</v>
      </c>
      <c r="AD825" s="245" t="s">
        <v>1858</v>
      </c>
      <c r="AE825" s="179" t="s">
        <v>2609</v>
      </c>
      <c r="AF825" s="179" t="s">
        <v>2525</v>
      </c>
      <c r="AH825" s="159" t="b">
        <f t="shared" si="293"/>
        <v>1</v>
      </c>
      <c r="AI825" s="1" t="b">
        <f t="shared" si="294"/>
        <v>1</v>
      </c>
      <c r="AJ825" s="1" t="b">
        <f t="shared" si="295"/>
        <v>1</v>
      </c>
      <c r="AK825" s="1" t="b">
        <f t="shared" si="296"/>
        <v>1</v>
      </c>
      <c r="AL825" s="1" t="b">
        <f t="shared" si="297"/>
        <v>1</v>
      </c>
      <c r="AM825" s="1" t="b">
        <f t="shared" si="298"/>
        <v>1</v>
      </c>
      <c r="AN825" s="1" t="b">
        <f t="shared" si="299"/>
        <v>1</v>
      </c>
      <c r="AO825" s="1" t="b">
        <f t="shared" si="300"/>
        <v>1</v>
      </c>
      <c r="AP825" s="1" t="b">
        <f t="shared" si="301"/>
        <v>1</v>
      </c>
      <c r="AQ825" s="1" t="b">
        <f t="shared" si="302"/>
        <v>1</v>
      </c>
      <c r="AS825" s="316" t="s">
        <v>567</v>
      </c>
      <c r="AT825" s="248" t="s">
        <v>42</v>
      </c>
      <c r="AU825" s="108" t="s">
        <v>319</v>
      </c>
      <c r="AV825" s="409" t="s">
        <v>3</v>
      </c>
      <c r="AW825" s="344" t="s">
        <v>2486</v>
      </c>
      <c r="AX825" s="422">
        <v>16068</v>
      </c>
      <c r="AY825" s="245">
        <v>10</v>
      </c>
      <c r="AZ825" s="245" t="s">
        <v>1858</v>
      </c>
      <c r="BA825" s="179" t="s">
        <v>2609</v>
      </c>
      <c r="BB825" s="179" t="s">
        <v>2525</v>
      </c>
    </row>
    <row r="826" spans="1:54" ht="15.75">
      <c r="A826" s="449" t="s">
        <v>570</v>
      </c>
      <c r="B826" s="182" t="s">
        <v>571</v>
      </c>
      <c r="C826" s="182" t="s">
        <v>572</v>
      </c>
      <c r="D826" s="408" t="s">
        <v>3</v>
      </c>
      <c r="E826" s="344" t="s">
        <v>2486</v>
      </c>
      <c r="F826" s="422">
        <v>16659</v>
      </c>
      <c r="G826" s="245">
        <v>10</v>
      </c>
      <c r="H826" s="245" t="s">
        <v>1859</v>
      </c>
      <c r="I826" s="179" t="s">
        <v>2474</v>
      </c>
      <c r="J826" s="179" t="s">
        <v>2525</v>
      </c>
      <c r="K826" s="158">
        <v>826</v>
      </c>
      <c r="L826" s="1" t="b">
        <f t="shared" si="283"/>
        <v>1</v>
      </c>
      <c r="M826" s="1" t="b">
        <f t="shared" si="284"/>
        <v>1</v>
      </c>
      <c r="N826" s="1" t="b">
        <f t="shared" si="285"/>
        <v>1</v>
      </c>
      <c r="O826" s="1" t="b">
        <f t="shared" si="286"/>
        <v>1</v>
      </c>
      <c r="P826" s="1" t="b">
        <f t="shared" si="287"/>
        <v>1</v>
      </c>
      <c r="Q826" s="1" t="b">
        <f t="shared" si="288"/>
        <v>1</v>
      </c>
      <c r="R826" s="1" t="b">
        <f t="shared" si="289"/>
        <v>1</v>
      </c>
      <c r="S826" s="1" t="b">
        <f t="shared" si="290"/>
        <v>1</v>
      </c>
      <c r="T826" s="1" t="b">
        <f t="shared" si="291"/>
        <v>1</v>
      </c>
      <c r="U826" s="1" t="b">
        <f t="shared" si="292"/>
        <v>1</v>
      </c>
      <c r="W826" s="449" t="s">
        <v>570</v>
      </c>
      <c r="X826" s="182" t="s">
        <v>571</v>
      </c>
      <c r="Y826" s="182" t="s">
        <v>572</v>
      </c>
      <c r="Z826" s="408" t="s">
        <v>3</v>
      </c>
      <c r="AA826" s="344" t="s">
        <v>2486</v>
      </c>
      <c r="AB826" s="422">
        <v>16659</v>
      </c>
      <c r="AC826" s="245">
        <v>10</v>
      </c>
      <c r="AD826" s="245" t="s">
        <v>1859</v>
      </c>
      <c r="AE826" s="179" t="s">
        <v>2474</v>
      </c>
      <c r="AF826" s="179" t="s">
        <v>2525</v>
      </c>
      <c r="AH826" s="159" t="b">
        <f t="shared" si="293"/>
        <v>1</v>
      </c>
      <c r="AI826" s="1" t="b">
        <f t="shared" si="294"/>
        <v>1</v>
      </c>
      <c r="AJ826" s="1" t="b">
        <f t="shared" si="295"/>
        <v>1</v>
      </c>
      <c r="AK826" s="1" t="b">
        <f t="shared" si="296"/>
        <v>1</v>
      </c>
      <c r="AL826" s="1" t="b">
        <f t="shared" si="297"/>
        <v>1</v>
      </c>
      <c r="AM826" s="1" t="b">
        <f t="shared" si="298"/>
        <v>1</v>
      </c>
      <c r="AN826" s="1" t="b">
        <f t="shared" si="299"/>
        <v>1</v>
      </c>
      <c r="AO826" s="1" t="b">
        <f t="shared" si="300"/>
        <v>1</v>
      </c>
      <c r="AP826" s="1" t="b">
        <f t="shared" si="301"/>
        <v>1</v>
      </c>
      <c r="AQ826" s="1" t="b">
        <f t="shared" si="302"/>
        <v>1</v>
      </c>
      <c r="AS826" s="449" t="s">
        <v>570</v>
      </c>
      <c r="AT826" s="182" t="s">
        <v>571</v>
      </c>
      <c r="AU826" s="182" t="s">
        <v>572</v>
      </c>
      <c r="AV826" s="408" t="s">
        <v>3</v>
      </c>
      <c r="AW826" s="344" t="s">
        <v>2486</v>
      </c>
      <c r="AX826" s="422">
        <v>16659</v>
      </c>
      <c r="AY826" s="245">
        <v>10</v>
      </c>
      <c r="AZ826" s="245" t="s">
        <v>1859</v>
      </c>
      <c r="BA826" s="179" t="s">
        <v>2474</v>
      </c>
      <c r="BB826" s="179" t="s">
        <v>2525</v>
      </c>
    </row>
    <row r="827" spans="1:54" ht="15.75">
      <c r="A827" s="316" t="s">
        <v>1587</v>
      </c>
      <c r="B827" s="179" t="s">
        <v>286</v>
      </c>
      <c r="C827" s="108" t="s">
        <v>1065</v>
      </c>
      <c r="D827" s="409" t="s">
        <v>3</v>
      </c>
      <c r="E827" s="344" t="s">
        <v>2563</v>
      </c>
      <c r="F827" s="422">
        <v>14421</v>
      </c>
      <c r="G827" s="245">
        <v>10</v>
      </c>
      <c r="H827" s="245" t="s">
        <v>1859</v>
      </c>
      <c r="I827" s="179" t="s">
        <v>2457</v>
      </c>
      <c r="J827" s="179" t="s">
        <v>2577</v>
      </c>
      <c r="K827" s="158">
        <v>827</v>
      </c>
      <c r="L827" s="1" t="b">
        <f t="shared" si="283"/>
        <v>1</v>
      </c>
      <c r="M827" s="1" t="b">
        <f t="shared" si="284"/>
        <v>1</v>
      </c>
      <c r="N827" s="1" t="b">
        <f t="shared" si="285"/>
        <v>1</v>
      </c>
      <c r="O827" s="1" t="b">
        <f t="shared" si="286"/>
        <v>1</v>
      </c>
      <c r="P827" s="1" t="b">
        <f t="shared" si="287"/>
        <v>1</v>
      </c>
      <c r="Q827" s="1" t="b">
        <f t="shared" si="288"/>
        <v>1</v>
      </c>
      <c r="R827" s="1" t="b">
        <f t="shared" si="289"/>
        <v>1</v>
      </c>
      <c r="S827" s="1" t="b">
        <f t="shared" si="290"/>
        <v>1</v>
      </c>
      <c r="T827" s="1" t="b">
        <f t="shared" si="291"/>
        <v>1</v>
      </c>
      <c r="U827" s="1" t="b">
        <f t="shared" si="292"/>
        <v>1</v>
      </c>
      <c r="W827" s="316" t="s">
        <v>1587</v>
      </c>
      <c r="X827" s="179" t="s">
        <v>286</v>
      </c>
      <c r="Y827" s="108" t="s">
        <v>1065</v>
      </c>
      <c r="Z827" s="409" t="s">
        <v>3</v>
      </c>
      <c r="AA827" s="344" t="s">
        <v>2563</v>
      </c>
      <c r="AB827" s="422">
        <v>14421</v>
      </c>
      <c r="AC827" s="245">
        <v>10</v>
      </c>
      <c r="AD827" s="245" t="s">
        <v>1859</v>
      </c>
      <c r="AE827" s="179" t="s">
        <v>2457</v>
      </c>
      <c r="AF827" s="179" t="s">
        <v>2577</v>
      </c>
      <c r="AH827" s="159" t="b">
        <f t="shared" si="293"/>
        <v>1</v>
      </c>
      <c r="AI827" s="1" t="b">
        <f t="shared" si="294"/>
        <v>1</v>
      </c>
      <c r="AJ827" s="1" t="b">
        <f t="shared" si="295"/>
        <v>1</v>
      </c>
      <c r="AK827" s="1" t="b">
        <f t="shared" si="296"/>
        <v>1</v>
      </c>
      <c r="AL827" s="1" t="b">
        <f t="shared" si="297"/>
        <v>1</v>
      </c>
      <c r="AM827" s="1" t="b">
        <f t="shared" si="298"/>
        <v>1</v>
      </c>
      <c r="AN827" s="1" t="b">
        <f t="shared" si="299"/>
        <v>1</v>
      </c>
      <c r="AO827" s="1" t="b">
        <f t="shared" si="300"/>
        <v>1</v>
      </c>
      <c r="AP827" s="1" t="b">
        <f t="shared" si="301"/>
        <v>1</v>
      </c>
      <c r="AQ827" s="1" t="b">
        <f t="shared" si="302"/>
        <v>1</v>
      </c>
      <c r="AS827" s="316" t="s">
        <v>1587</v>
      </c>
      <c r="AT827" s="179" t="s">
        <v>286</v>
      </c>
      <c r="AU827" s="108" t="s">
        <v>1065</v>
      </c>
      <c r="AV827" s="409" t="s">
        <v>3</v>
      </c>
      <c r="AW827" s="344" t="s">
        <v>2563</v>
      </c>
      <c r="AX827" s="422">
        <v>14421</v>
      </c>
      <c r="AY827" s="245">
        <v>10</v>
      </c>
      <c r="AZ827" s="245" t="s">
        <v>1859</v>
      </c>
      <c r="BA827" s="179" t="s">
        <v>2457</v>
      </c>
      <c r="BB827" s="179" t="s">
        <v>2577</v>
      </c>
    </row>
    <row r="828" spans="1:54" ht="15.75">
      <c r="A828" s="316" t="s">
        <v>318</v>
      </c>
      <c r="B828" s="106" t="s">
        <v>2185</v>
      </c>
      <c r="C828" s="106" t="s">
        <v>2186</v>
      </c>
      <c r="D828" s="291" t="s">
        <v>10</v>
      </c>
      <c r="E828" s="344" t="s">
        <v>2490</v>
      </c>
      <c r="F828" s="422">
        <v>24024</v>
      </c>
      <c r="G828" s="245">
        <v>10</v>
      </c>
      <c r="H828" s="245" t="s">
        <v>1859</v>
      </c>
      <c r="I828" s="179" t="s">
        <v>2472</v>
      </c>
      <c r="J828" s="179" t="s">
        <v>2476</v>
      </c>
      <c r="K828" s="158">
        <v>828</v>
      </c>
      <c r="L828" s="1" t="b">
        <f t="shared" si="283"/>
        <v>1</v>
      </c>
      <c r="M828" s="1" t="b">
        <f t="shared" si="284"/>
        <v>1</v>
      </c>
      <c r="N828" s="1" t="b">
        <f t="shared" si="285"/>
        <v>1</v>
      </c>
      <c r="O828" s="1" t="b">
        <f t="shared" si="286"/>
        <v>1</v>
      </c>
      <c r="P828" s="1" t="b">
        <f t="shared" si="287"/>
        <v>1</v>
      </c>
      <c r="Q828" s="1" t="b">
        <f t="shared" si="288"/>
        <v>1</v>
      </c>
      <c r="R828" s="1" t="b">
        <f t="shared" si="289"/>
        <v>1</v>
      </c>
      <c r="S828" s="1" t="b">
        <f t="shared" si="290"/>
        <v>1</v>
      </c>
      <c r="T828" s="1" t="b">
        <f t="shared" si="291"/>
        <v>1</v>
      </c>
      <c r="U828" s="1" t="b">
        <f t="shared" si="292"/>
        <v>1</v>
      </c>
      <c r="W828" s="316" t="s">
        <v>318</v>
      </c>
      <c r="X828" s="106" t="s">
        <v>2185</v>
      </c>
      <c r="Y828" s="106" t="s">
        <v>2186</v>
      </c>
      <c r="Z828" s="291" t="s">
        <v>10</v>
      </c>
      <c r="AA828" s="344" t="s">
        <v>2490</v>
      </c>
      <c r="AB828" s="422">
        <v>24024</v>
      </c>
      <c r="AC828" s="245">
        <v>10</v>
      </c>
      <c r="AD828" s="245" t="s">
        <v>1859</v>
      </c>
      <c r="AE828" s="179" t="s">
        <v>2472</v>
      </c>
      <c r="AF828" s="179" t="s">
        <v>2476</v>
      </c>
      <c r="AH828" s="159" t="b">
        <f t="shared" si="293"/>
        <v>1</v>
      </c>
      <c r="AI828" s="1" t="b">
        <f t="shared" si="294"/>
        <v>1</v>
      </c>
      <c r="AJ828" s="1" t="b">
        <f t="shared" si="295"/>
        <v>1</v>
      </c>
      <c r="AK828" s="1" t="b">
        <f t="shared" si="296"/>
        <v>1</v>
      </c>
      <c r="AL828" s="1" t="b">
        <f t="shared" si="297"/>
        <v>1</v>
      </c>
      <c r="AM828" s="1" t="b">
        <f t="shared" si="298"/>
        <v>1</v>
      </c>
      <c r="AN828" s="1" t="b">
        <f t="shared" si="299"/>
        <v>1</v>
      </c>
      <c r="AO828" s="1" t="b">
        <f t="shared" si="300"/>
        <v>1</v>
      </c>
      <c r="AP828" s="1" t="b">
        <f t="shared" si="301"/>
        <v>1</v>
      </c>
      <c r="AQ828" s="1" t="b">
        <f t="shared" si="302"/>
        <v>1</v>
      </c>
      <c r="AS828" s="316" t="s">
        <v>318</v>
      </c>
      <c r="AT828" s="106" t="s">
        <v>2185</v>
      </c>
      <c r="AU828" s="106" t="s">
        <v>2186</v>
      </c>
      <c r="AV828" s="291" t="s">
        <v>10</v>
      </c>
      <c r="AW828" s="344" t="s">
        <v>2490</v>
      </c>
      <c r="AX828" s="422">
        <v>24024</v>
      </c>
      <c r="AY828" s="245">
        <v>10</v>
      </c>
      <c r="AZ828" s="245" t="s">
        <v>1859</v>
      </c>
      <c r="BA828" s="179" t="s">
        <v>2472</v>
      </c>
      <c r="BB828" s="179" t="s">
        <v>2476</v>
      </c>
    </row>
    <row r="829" spans="1:54" ht="15">
      <c r="A829" s="156" t="s">
        <v>1588</v>
      </c>
      <c r="B829" s="179" t="s">
        <v>2185</v>
      </c>
      <c r="C829" s="179" t="s">
        <v>2187</v>
      </c>
      <c r="D829" s="431" t="s">
        <v>3</v>
      </c>
      <c r="E829" s="179" t="s">
        <v>2490</v>
      </c>
      <c r="F829" s="422">
        <v>22781</v>
      </c>
      <c r="G829" s="245">
        <v>10</v>
      </c>
      <c r="H829" s="245" t="s">
        <v>1859</v>
      </c>
      <c r="I829" s="179" t="s">
        <v>2472</v>
      </c>
      <c r="J829" s="179" t="s">
        <v>2476</v>
      </c>
      <c r="K829" s="158">
        <v>829</v>
      </c>
      <c r="L829" s="1" t="b">
        <f t="shared" si="283"/>
        <v>1</v>
      </c>
      <c r="M829" s="1" t="b">
        <f t="shared" si="284"/>
        <v>1</v>
      </c>
      <c r="N829" s="1" t="b">
        <f t="shared" si="285"/>
        <v>1</v>
      </c>
      <c r="O829" s="1" t="b">
        <f t="shared" si="286"/>
        <v>1</v>
      </c>
      <c r="P829" s="1" t="b">
        <f t="shared" si="287"/>
        <v>1</v>
      </c>
      <c r="Q829" s="1" t="b">
        <f t="shared" si="288"/>
        <v>1</v>
      </c>
      <c r="R829" s="1" t="b">
        <f t="shared" si="289"/>
        <v>1</v>
      </c>
      <c r="S829" s="1" t="b">
        <f t="shared" si="290"/>
        <v>1</v>
      </c>
      <c r="T829" s="1" t="b">
        <f t="shared" si="291"/>
        <v>1</v>
      </c>
      <c r="U829" s="1" t="b">
        <f t="shared" si="292"/>
        <v>1</v>
      </c>
      <c r="W829" s="156" t="s">
        <v>1588</v>
      </c>
      <c r="X829" s="179" t="s">
        <v>2185</v>
      </c>
      <c r="Y829" s="179" t="s">
        <v>2187</v>
      </c>
      <c r="Z829" s="431" t="s">
        <v>3</v>
      </c>
      <c r="AA829" s="179" t="s">
        <v>2490</v>
      </c>
      <c r="AB829" s="422">
        <v>22781</v>
      </c>
      <c r="AC829" s="245">
        <v>10</v>
      </c>
      <c r="AD829" s="245" t="s">
        <v>1859</v>
      </c>
      <c r="AE829" s="179" t="s">
        <v>2472</v>
      </c>
      <c r="AF829" s="179" t="s">
        <v>2476</v>
      </c>
      <c r="AH829" s="159" t="b">
        <f t="shared" si="293"/>
        <v>1</v>
      </c>
      <c r="AI829" s="1" t="b">
        <f t="shared" si="294"/>
        <v>1</v>
      </c>
      <c r="AJ829" s="1" t="b">
        <f t="shared" si="295"/>
        <v>1</v>
      </c>
      <c r="AK829" s="1" t="b">
        <f t="shared" si="296"/>
        <v>1</v>
      </c>
      <c r="AL829" s="1" t="b">
        <f t="shared" si="297"/>
        <v>1</v>
      </c>
      <c r="AM829" s="1" t="b">
        <f t="shared" si="298"/>
        <v>1</v>
      </c>
      <c r="AN829" s="1" t="b">
        <f t="shared" si="299"/>
        <v>1</v>
      </c>
      <c r="AO829" s="1" t="b">
        <f t="shared" si="300"/>
        <v>1</v>
      </c>
      <c r="AP829" s="1" t="b">
        <f t="shared" si="301"/>
        <v>1</v>
      </c>
      <c r="AQ829" s="1" t="b">
        <f t="shared" si="302"/>
        <v>1</v>
      </c>
      <c r="AS829" s="156" t="s">
        <v>1588</v>
      </c>
      <c r="AT829" s="179" t="s">
        <v>2185</v>
      </c>
      <c r="AU829" s="179" t="s">
        <v>2187</v>
      </c>
      <c r="AV829" s="431" t="s">
        <v>3</v>
      </c>
      <c r="AW829" s="179" t="s">
        <v>2490</v>
      </c>
      <c r="AX829" s="422">
        <v>22781</v>
      </c>
      <c r="AY829" s="245">
        <v>10</v>
      </c>
      <c r="AZ829" s="245" t="s">
        <v>1859</v>
      </c>
      <c r="BA829" s="179" t="s">
        <v>2472</v>
      </c>
      <c r="BB829" s="179" t="s">
        <v>2476</v>
      </c>
    </row>
    <row r="830" spans="1:54" ht="15.75">
      <c r="A830" s="316" t="s">
        <v>1589</v>
      </c>
      <c r="B830" s="179" t="s">
        <v>2179</v>
      </c>
      <c r="C830" s="179" t="s">
        <v>2180</v>
      </c>
      <c r="D830" s="1" t="s">
        <v>3</v>
      </c>
      <c r="E830" s="344" t="s">
        <v>2563</v>
      </c>
      <c r="F830" s="422">
        <v>17919</v>
      </c>
      <c r="G830" s="245">
        <v>10</v>
      </c>
      <c r="H830" s="245" t="s">
        <v>1858</v>
      </c>
      <c r="I830" s="179" t="s">
        <v>2676</v>
      </c>
      <c r="J830" s="179" t="s">
        <v>2525</v>
      </c>
      <c r="K830" s="158">
        <v>830</v>
      </c>
      <c r="L830" s="1" t="b">
        <f t="shared" si="283"/>
        <v>1</v>
      </c>
      <c r="M830" s="1" t="b">
        <f t="shared" si="284"/>
        <v>1</v>
      </c>
      <c r="N830" s="1" t="b">
        <f t="shared" si="285"/>
        <v>1</v>
      </c>
      <c r="O830" s="1" t="b">
        <f t="shared" si="286"/>
        <v>1</v>
      </c>
      <c r="P830" s="1" t="b">
        <f t="shared" si="287"/>
        <v>1</v>
      </c>
      <c r="Q830" s="1" t="b">
        <f t="shared" si="288"/>
        <v>1</v>
      </c>
      <c r="R830" s="1" t="b">
        <f t="shared" si="289"/>
        <v>1</v>
      </c>
      <c r="S830" s="1" t="b">
        <f t="shared" si="290"/>
        <v>1</v>
      </c>
      <c r="T830" s="1" t="b">
        <f t="shared" si="291"/>
        <v>1</v>
      </c>
      <c r="U830" s="1" t="b">
        <f t="shared" si="292"/>
        <v>1</v>
      </c>
      <c r="W830" s="316" t="s">
        <v>1589</v>
      </c>
      <c r="X830" s="179" t="s">
        <v>2179</v>
      </c>
      <c r="Y830" s="179" t="s">
        <v>2180</v>
      </c>
      <c r="Z830" s="1" t="s">
        <v>3</v>
      </c>
      <c r="AA830" s="344" t="s">
        <v>2563</v>
      </c>
      <c r="AB830" s="422">
        <v>17919</v>
      </c>
      <c r="AC830" s="245">
        <v>10</v>
      </c>
      <c r="AD830" s="245" t="s">
        <v>1858</v>
      </c>
      <c r="AE830" s="179" t="s">
        <v>2676</v>
      </c>
      <c r="AF830" s="179" t="s">
        <v>2525</v>
      </c>
      <c r="AH830" s="159" t="b">
        <f t="shared" si="293"/>
        <v>1</v>
      </c>
      <c r="AI830" s="1" t="b">
        <f t="shared" si="294"/>
        <v>1</v>
      </c>
      <c r="AJ830" s="1" t="b">
        <f t="shared" si="295"/>
        <v>1</v>
      </c>
      <c r="AK830" s="1" t="b">
        <f t="shared" si="296"/>
        <v>1</v>
      </c>
      <c r="AL830" s="1" t="b">
        <f t="shared" si="297"/>
        <v>1</v>
      </c>
      <c r="AM830" s="1" t="b">
        <f t="shared" si="298"/>
        <v>1</v>
      </c>
      <c r="AN830" s="1" t="b">
        <f t="shared" si="299"/>
        <v>1</v>
      </c>
      <c r="AO830" s="1" t="b">
        <f t="shared" si="300"/>
        <v>1</v>
      </c>
      <c r="AP830" s="1" t="b">
        <f t="shared" si="301"/>
        <v>1</v>
      </c>
      <c r="AQ830" s="1" t="b">
        <f t="shared" si="302"/>
        <v>1</v>
      </c>
      <c r="AS830" s="316" t="s">
        <v>1589</v>
      </c>
      <c r="AT830" s="179" t="s">
        <v>2179</v>
      </c>
      <c r="AU830" s="179" t="s">
        <v>2180</v>
      </c>
      <c r="AV830" s="1" t="s">
        <v>3</v>
      </c>
      <c r="AW830" s="344" t="s">
        <v>2563</v>
      </c>
      <c r="AX830" s="422">
        <v>17919</v>
      </c>
      <c r="AY830" s="245">
        <v>10</v>
      </c>
      <c r="AZ830" s="245" t="s">
        <v>1858</v>
      </c>
      <c r="BA830" s="179" t="s">
        <v>2676</v>
      </c>
      <c r="BB830" s="179" t="s">
        <v>2525</v>
      </c>
    </row>
    <row r="831" spans="1:54" ht="15">
      <c r="A831" s="316" t="s">
        <v>1592</v>
      </c>
      <c r="B831" s="418" t="s">
        <v>2192</v>
      </c>
      <c r="C831" s="108" t="s">
        <v>2193</v>
      </c>
      <c r="D831" s="411" t="s">
        <v>3</v>
      </c>
      <c r="E831" s="14" t="s">
        <v>2486</v>
      </c>
      <c r="F831" s="422">
        <v>23803</v>
      </c>
      <c r="G831" s="245">
        <v>10</v>
      </c>
      <c r="H831" s="245" t="s">
        <v>2062</v>
      </c>
      <c r="I831" s="179" t="s">
        <v>2458</v>
      </c>
      <c r="J831" s="179" t="s">
        <v>2476</v>
      </c>
      <c r="K831" s="158">
        <v>831</v>
      </c>
      <c r="L831" s="1" t="b">
        <f t="shared" si="283"/>
        <v>1</v>
      </c>
      <c r="M831" s="1" t="b">
        <f t="shared" si="284"/>
        <v>1</v>
      </c>
      <c r="N831" s="1" t="b">
        <f t="shared" si="285"/>
        <v>1</v>
      </c>
      <c r="O831" s="1" t="b">
        <f t="shared" si="286"/>
        <v>1</v>
      </c>
      <c r="P831" s="1" t="b">
        <f t="shared" si="287"/>
        <v>1</v>
      </c>
      <c r="Q831" s="1" t="b">
        <f t="shared" si="288"/>
        <v>1</v>
      </c>
      <c r="R831" s="1" t="b">
        <f t="shared" si="289"/>
        <v>1</v>
      </c>
      <c r="S831" s="1" t="b">
        <f t="shared" si="290"/>
        <v>1</v>
      </c>
      <c r="T831" s="1" t="b">
        <f t="shared" si="291"/>
        <v>1</v>
      </c>
      <c r="U831" s="1" t="b">
        <f t="shared" si="292"/>
        <v>1</v>
      </c>
      <c r="W831" s="316" t="s">
        <v>1592</v>
      </c>
      <c r="X831" s="418" t="s">
        <v>2192</v>
      </c>
      <c r="Y831" s="108" t="s">
        <v>2193</v>
      </c>
      <c r="Z831" s="411" t="s">
        <v>3</v>
      </c>
      <c r="AA831" s="14" t="s">
        <v>2486</v>
      </c>
      <c r="AB831" s="422">
        <v>23803</v>
      </c>
      <c r="AC831" s="245">
        <v>10</v>
      </c>
      <c r="AD831" s="245" t="s">
        <v>2062</v>
      </c>
      <c r="AE831" s="179" t="s">
        <v>2458</v>
      </c>
      <c r="AF831" s="179" t="s">
        <v>2476</v>
      </c>
      <c r="AH831" s="159" t="b">
        <f t="shared" si="293"/>
        <v>1</v>
      </c>
      <c r="AI831" s="1" t="b">
        <f t="shared" si="294"/>
        <v>1</v>
      </c>
      <c r="AJ831" s="1" t="b">
        <f t="shared" si="295"/>
        <v>1</v>
      </c>
      <c r="AK831" s="1" t="b">
        <f t="shared" si="296"/>
        <v>1</v>
      </c>
      <c r="AL831" s="1" t="b">
        <f t="shared" si="297"/>
        <v>1</v>
      </c>
      <c r="AM831" s="1" t="b">
        <f t="shared" si="298"/>
        <v>1</v>
      </c>
      <c r="AN831" s="1" t="b">
        <f t="shared" si="299"/>
        <v>1</v>
      </c>
      <c r="AO831" s="1" t="b">
        <f t="shared" si="300"/>
        <v>1</v>
      </c>
      <c r="AP831" s="1" t="b">
        <f t="shared" si="301"/>
        <v>1</v>
      </c>
      <c r="AQ831" s="1" t="b">
        <f t="shared" si="302"/>
        <v>1</v>
      </c>
      <c r="AS831" s="316" t="s">
        <v>1592</v>
      </c>
      <c r="AT831" s="418" t="s">
        <v>2192</v>
      </c>
      <c r="AU831" s="108" t="s">
        <v>2193</v>
      </c>
      <c r="AV831" s="411" t="s">
        <v>3</v>
      </c>
      <c r="AW831" s="14" t="s">
        <v>2486</v>
      </c>
      <c r="AX831" s="422">
        <v>23803</v>
      </c>
      <c r="AY831" s="245">
        <v>10</v>
      </c>
      <c r="AZ831" s="245" t="s">
        <v>2062</v>
      </c>
      <c r="BA831" s="179" t="s">
        <v>2458</v>
      </c>
      <c r="BB831" s="179" t="s">
        <v>2476</v>
      </c>
    </row>
    <row r="832" spans="1:54" ht="15.75">
      <c r="A832" s="316" t="s">
        <v>2394</v>
      </c>
      <c r="B832" s="1" t="s">
        <v>317</v>
      </c>
      <c r="C832" s="249" t="s">
        <v>2395</v>
      </c>
      <c r="D832" s="409" t="s">
        <v>10</v>
      </c>
      <c r="E832" s="344" t="s">
        <v>2498</v>
      </c>
      <c r="F832" s="422">
        <v>18900</v>
      </c>
      <c r="G832" s="245">
        <v>10</v>
      </c>
      <c r="H832" s="245" t="s">
        <v>1859</v>
      </c>
      <c r="I832" s="179" t="s">
        <v>2331</v>
      </c>
      <c r="J832" s="179" t="s">
        <v>2525</v>
      </c>
      <c r="K832" s="158">
        <v>832</v>
      </c>
      <c r="L832" s="1" t="b">
        <f t="shared" si="283"/>
        <v>1</v>
      </c>
      <c r="M832" s="1" t="b">
        <f t="shared" si="284"/>
        <v>1</v>
      </c>
      <c r="N832" s="1" t="b">
        <f t="shared" si="285"/>
        <v>1</v>
      </c>
      <c r="O832" s="1" t="b">
        <f t="shared" si="286"/>
        <v>1</v>
      </c>
      <c r="P832" s="1" t="b">
        <f t="shared" si="287"/>
        <v>1</v>
      </c>
      <c r="Q832" s="1" t="b">
        <f t="shared" si="288"/>
        <v>1</v>
      </c>
      <c r="R832" s="1" t="b">
        <f t="shared" si="289"/>
        <v>1</v>
      </c>
      <c r="S832" s="1" t="b">
        <f t="shared" si="290"/>
        <v>1</v>
      </c>
      <c r="T832" s="1" t="b">
        <f t="shared" si="291"/>
        <v>1</v>
      </c>
      <c r="U832" s="1" t="b">
        <f t="shared" si="292"/>
        <v>1</v>
      </c>
      <c r="W832" s="316" t="s">
        <v>2394</v>
      </c>
      <c r="X832" s="1" t="s">
        <v>317</v>
      </c>
      <c r="Y832" s="249" t="s">
        <v>2395</v>
      </c>
      <c r="Z832" s="409" t="s">
        <v>10</v>
      </c>
      <c r="AA832" s="344" t="s">
        <v>2498</v>
      </c>
      <c r="AB832" s="422">
        <v>18900</v>
      </c>
      <c r="AC832" s="245">
        <v>10</v>
      </c>
      <c r="AD832" s="245" t="s">
        <v>1859</v>
      </c>
      <c r="AE832" s="179" t="s">
        <v>2331</v>
      </c>
      <c r="AF832" s="179" t="s">
        <v>2525</v>
      </c>
      <c r="AH832" s="159" t="b">
        <f t="shared" si="293"/>
        <v>1</v>
      </c>
      <c r="AI832" s="1" t="b">
        <f t="shared" si="294"/>
        <v>1</v>
      </c>
      <c r="AJ832" s="1" t="b">
        <f t="shared" si="295"/>
        <v>1</v>
      </c>
      <c r="AK832" s="1" t="b">
        <f t="shared" si="296"/>
        <v>1</v>
      </c>
      <c r="AL832" s="1" t="b">
        <f t="shared" si="297"/>
        <v>1</v>
      </c>
      <c r="AM832" s="1" t="b">
        <f t="shared" si="298"/>
        <v>1</v>
      </c>
      <c r="AN832" s="1" t="b">
        <f t="shared" si="299"/>
        <v>1</v>
      </c>
      <c r="AO832" s="1" t="b">
        <f t="shared" si="300"/>
        <v>1</v>
      </c>
      <c r="AP832" s="1" t="b">
        <f t="shared" si="301"/>
        <v>1</v>
      </c>
      <c r="AQ832" s="1" t="b">
        <f t="shared" si="302"/>
        <v>1</v>
      </c>
      <c r="AS832" s="316" t="s">
        <v>2394</v>
      </c>
      <c r="AT832" s="1" t="s">
        <v>317</v>
      </c>
      <c r="AU832" s="249" t="s">
        <v>2395</v>
      </c>
      <c r="AV832" s="409" t="s">
        <v>10</v>
      </c>
      <c r="AW832" s="344" t="s">
        <v>2498</v>
      </c>
      <c r="AX832" s="422">
        <v>18900</v>
      </c>
      <c r="AY832" s="245">
        <v>10</v>
      </c>
      <c r="AZ832" s="245" t="s">
        <v>1859</v>
      </c>
      <c r="BA832" s="179" t="s">
        <v>2331</v>
      </c>
      <c r="BB832" s="179" t="s">
        <v>2525</v>
      </c>
    </row>
    <row r="833" spans="1:54" ht="15.75">
      <c r="A833" s="453" t="s">
        <v>2396</v>
      </c>
      <c r="B833" s="182" t="s">
        <v>155</v>
      </c>
      <c r="C833" s="434" t="s">
        <v>2397</v>
      </c>
      <c r="D833" s="291" t="s">
        <v>3</v>
      </c>
      <c r="E833" s="344" t="s">
        <v>2563</v>
      </c>
      <c r="F833" s="422">
        <v>24145</v>
      </c>
      <c r="G833" s="245">
        <v>10</v>
      </c>
      <c r="H833" s="245" t="s">
        <v>1859</v>
      </c>
      <c r="I833" s="179" t="s">
        <v>2398</v>
      </c>
      <c r="J833" s="179" t="s">
        <v>2476</v>
      </c>
      <c r="K833" s="158">
        <v>833</v>
      </c>
      <c r="L833" s="1" t="b">
        <f t="shared" si="283"/>
        <v>1</v>
      </c>
      <c r="M833" s="1" t="b">
        <f t="shared" si="284"/>
        <v>1</v>
      </c>
      <c r="N833" s="1" t="b">
        <f t="shared" si="285"/>
        <v>1</v>
      </c>
      <c r="O833" s="1" t="b">
        <f t="shared" si="286"/>
        <v>1</v>
      </c>
      <c r="P833" s="1" t="b">
        <f t="shared" si="287"/>
        <v>1</v>
      </c>
      <c r="Q833" s="1" t="b">
        <f t="shared" si="288"/>
        <v>1</v>
      </c>
      <c r="R833" s="1" t="b">
        <f t="shared" si="289"/>
        <v>1</v>
      </c>
      <c r="S833" s="1" t="b">
        <f t="shared" si="290"/>
        <v>1</v>
      </c>
      <c r="T833" s="1" t="b">
        <f t="shared" si="291"/>
        <v>1</v>
      </c>
      <c r="U833" s="1" t="b">
        <f t="shared" si="292"/>
        <v>1</v>
      </c>
      <c r="W833" s="453" t="s">
        <v>2396</v>
      </c>
      <c r="X833" s="182" t="s">
        <v>155</v>
      </c>
      <c r="Y833" s="434" t="s">
        <v>2397</v>
      </c>
      <c r="Z833" s="291" t="s">
        <v>3</v>
      </c>
      <c r="AA833" s="344" t="s">
        <v>2563</v>
      </c>
      <c r="AB833" s="422">
        <v>24145</v>
      </c>
      <c r="AC833" s="245">
        <v>10</v>
      </c>
      <c r="AD833" s="245" t="s">
        <v>1859</v>
      </c>
      <c r="AE833" s="179" t="s">
        <v>2398</v>
      </c>
      <c r="AF833" s="179" t="s">
        <v>2476</v>
      </c>
      <c r="AH833" s="159" t="b">
        <f t="shared" si="293"/>
        <v>1</v>
      </c>
      <c r="AI833" s="1" t="b">
        <f t="shared" si="294"/>
        <v>1</v>
      </c>
      <c r="AJ833" s="1" t="b">
        <f t="shared" si="295"/>
        <v>1</v>
      </c>
      <c r="AK833" s="1" t="b">
        <f t="shared" si="296"/>
        <v>1</v>
      </c>
      <c r="AL833" s="1" t="b">
        <f t="shared" si="297"/>
        <v>1</v>
      </c>
      <c r="AM833" s="1" t="b">
        <f t="shared" si="298"/>
        <v>1</v>
      </c>
      <c r="AN833" s="1" t="b">
        <f t="shared" si="299"/>
        <v>1</v>
      </c>
      <c r="AO833" s="1" t="b">
        <f t="shared" si="300"/>
        <v>1</v>
      </c>
      <c r="AP833" s="1" t="b">
        <f t="shared" si="301"/>
        <v>1</v>
      </c>
      <c r="AQ833" s="1" t="b">
        <f t="shared" si="302"/>
        <v>1</v>
      </c>
      <c r="AS833" s="453" t="s">
        <v>2396</v>
      </c>
      <c r="AT833" s="182" t="s">
        <v>155</v>
      </c>
      <c r="AU833" s="434" t="s">
        <v>2397</v>
      </c>
      <c r="AV833" s="291" t="s">
        <v>3</v>
      </c>
      <c r="AW833" s="344" t="s">
        <v>2563</v>
      </c>
      <c r="AX833" s="422">
        <v>24145</v>
      </c>
      <c r="AY833" s="245">
        <v>10</v>
      </c>
      <c r="AZ833" s="245" t="s">
        <v>1859</v>
      </c>
      <c r="BA833" s="179" t="s">
        <v>2398</v>
      </c>
      <c r="BB833" s="179" t="s">
        <v>2476</v>
      </c>
    </row>
    <row r="834" spans="1:54" ht="15">
      <c r="A834" s="156" t="s">
        <v>483</v>
      </c>
      <c r="B834" s="179" t="s">
        <v>478</v>
      </c>
      <c r="C834" s="179" t="s">
        <v>484</v>
      </c>
      <c r="D834" s="424" t="s">
        <v>10</v>
      </c>
      <c r="E834" s="179" t="s">
        <v>2563</v>
      </c>
      <c r="F834" s="422">
        <v>14012</v>
      </c>
      <c r="G834" s="245">
        <v>10</v>
      </c>
      <c r="H834" s="245" t="s">
        <v>1859</v>
      </c>
      <c r="I834" s="179" t="s">
        <v>2461</v>
      </c>
      <c r="J834" s="179" t="s">
        <v>2577</v>
      </c>
      <c r="K834" s="158">
        <v>834</v>
      </c>
      <c r="L834" s="1" t="b">
        <f t="shared" si="283"/>
        <v>1</v>
      </c>
      <c r="M834" s="1" t="b">
        <f t="shared" si="284"/>
        <v>1</v>
      </c>
      <c r="N834" s="1" t="b">
        <f t="shared" si="285"/>
        <v>1</v>
      </c>
      <c r="O834" s="1" t="b">
        <f t="shared" si="286"/>
        <v>1</v>
      </c>
      <c r="P834" s="1" t="b">
        <f t="shared" si="287"/>
        <v>1</v>
      </c>
      <c r="Q834" s="1" t="b">
        <f t="shared" si="288"/>
        <v>1</v>
      </c>
      <c r="R834" s="1" t="b">
        <f t="shared" si="289"/>
        <v>1</v>
      </c>
      <c r="S834" s="1" t="b">
        <f t="shared" si="290"/>
        <v>1</v>
      </c>
      <c r="T834" s="1" t="b">
        <f t="shared" si="291"/>
        <v>1</v>
      </c>
      <c r="U834" s="1" t="b">
        <f t="shared" si="292"/>
        <v>1</v>
      </c>
      <c r="W834" s="156" t="s">
        <v>483</v>
      </c>
      <c r="X834" s="179" t="s">
        <v>478</v>
      </c>
      <c r="Y834" s="179" t="s">
        <v>484</v>
      </c>
      <c r="Z834" s="424" t="s">
        <v>10</v>
      </c>
      <c r="AA834" s="179" t="s">
        <v>2563</v>
      </c>
      <c r="AB834" s="422">
        <v>14012</v>
      </c>
      <c r="AC834" s="245">
        <v>10</v>
      </c>
      <c r="AD834" s="245" t="s">
        <v>1859</v>
      </c>
      <c r="AE834" s="179" t="s">
        <v>2461</v>
      </c>
      <c r="AF834" s="179" t="s">
        <v>2577</v>
      </c>
      <c r="AH834" s="159" t="b">
        <f t="shared" si="293"/>
        <v>1</v>
      </c>
      <c r="AI834" s="1" t="b">
        <f t="shared" si="294"/>
        <v>1</v>
      </c>
      <c r="AJ834" s="1" t="b">
        <f t="shared" si="295"/>
        <v>1</v>
      </c>
      <c r="AK834" s="1" t="b">
        <f t="shared" si="296"/>
        <v>1</v>
      </c>
      <c r="AL834" s="1" t="b">
        <f t="shared" si="297"/>
        <v>1</v>
      </c>
      <c r="AM834" s="1" t="b">
        <f t="shared" si="298"/>
        <v>1</v>
      </c>
      <c r="AN834" s="1" t="b">
        <f t="shared" si="299"/>
        <v>1</v>
      </c>
      <c r="AO834" s="1" t="b">
        <f t="shared" si="300"/>
        <v>1</v>
      </c>
      <c r="AP834" s="1" t="b">
        <f t="shared" si="301"/>
        <v>1</v>
      </c>
      <c r="AQ834" s="1" t="b">
        <f t="shared" si="302"/>
        <v>1</v>
      </c>
      <c r="AS834" s="156" t="s">
        <v>483</v>
      </c>
      <c r="AT834" s="179" t="s">
        <v>478</v>
      </c>
      <c r="AU834" s="179" t="s">
        <v>484</v>
      </c>
      <c r="AV834" s="424" t="s">
        <v>10</v>
      </c>
      <c r="AW834" s="179" t="s">
        <v>2563</v>
      </c>
      <c r="AX834" s="422">
        <v>14012</v>
      </c>
      <c r="AY834" s="245">
        <v>10</v>
      </c>
      <c r="AZ834" s="245" t="s">
        <v>1859</v>
      </c>
      <c r="BA834" s="179" t="s">
        <v>2461</v>
      </c>
      <c r="BB834" s="179" t="s">
        <v>2577</v>
      </c>
    </row>
    <row r="835" spans="1:54" ht="15">
      <c r="A835" s="156" t="s">
        <v>1598</v>
      </c>
      <c r="B835" s="179" t="s">
        <v>2247</v>
      </c>
      <c r="C835" s="179" t="s">
        <v>2209</v>
      </c>
      <c r="D835" s="1" t="s">
        <v>3</v>
      </c>
      <c r="E835" s="355" t="s">
        <v>2501</v>
      </c>
      <c r="F835" s="422">
        <v>24606</v>
      </c>
      <c r="G835" s="245">
        <v>10</v>
      </c>
      <c r="H835" s="245" t="s">
        <v>1859</v>
      </c>
      <c r="I835" s="179" t="s">
        <v>2538</v>
      </c>
      <c r="J835" s="179" t="s">
        <v>2476</v>
      </c>
      <c r="K835" s="158">
        <v>835</v>
      </c>
      <c r="L835" s="1" t="b">
        <f t="shared" si="283"/>
        <v>1</v>
      </c>
      <c r="M835" s="1" t="b">
        <f t="shared" si="284"/>
        <v>1</v>
      </c>
      <c r="N835" s="1" t="b">
        <f t="shared" si="285"/>
        <v>1</v>
      </c>
      <c r="O835" s="1" t="b">
        <f t="shared" si="286"/>
        <v>1</v>
      </c>
      <c r="P835" s="1" t="b">
        <f t="shared" si="287"/>
        <v>1</v>
      </c>
      <c r="Q835" s="1" t="b">
        <f t="shared" si="288"/>
        <v>1</v>
      </c>
      <c r="R835" s="1" t="b">
        <f t="shared" si="289"/>
        <v>1</v>
      </c>
      <c r="S835" s="1" t="b">
        <f t="shared" si="290"/>
        <v>1</v>
      </c>
      <c r="T835" s="1" t="b">
        <f t="shared" si="291"/>
        <v>1</v>
      </c>
      <c r="U835" s="1" t="b">
        <f t="shared" si="292"/>
        <v>1</v>
      </c>
      <c r="W835" s="156" t="s">
        <v>1598</v>
      </c>
      <c r="X835" s="179" t="s">
        <v>2247</v>
      </c>
      <c r="Y835" s="179" t="s">
        <v>2209</v>
      </c>
      <c r="Z835" s="1" t="s">
        <v>3</v>
      </c>
      <c r="AA835" s="355" t="s">
        <v>2501</v>
      </c>
      <c r="AB835" s="422">
        <v>24606</v>
      </c>
      <c r="AC835" s="245">
        <v>10</v>
      </c>
      <c r="AD835" s="245" t="s">
        <v>1859</v>
      </c>
      <c r="AE835" s="179" t="s">
        <v>2538</v>
      </c>
      <c r="AF835" s="179" t="s">
        <v>2476</v>
      </c>
      <c r="AH835" s="159" t="b">
        <f t="shared" si="293"/>
        <v>1</v>
      </c>
      <c r="AI835" s="1" t="b">
        <f t="shared" si="294"/>
        <v>1</v>
      </c>
      <c r="AJ835" s="1" t="b">
        <f t="shared" si="295"/>
        <v>1</v>
      </c>
      <c r="AK835" s="1" t="b">
        <f t="shared" si="296"/>
        <v>1</v>
      </c>
      <c r="AL835" s="1" t="b">
        <f t="shared" si="297"/>
        <v>1</v>
      </c>
      <c r="AM835" s="1" t="b">
        <f t="shared" si="298"/>
        <v>1</v>
      </c>
      <c r="AN835" s="1" t="b">
        <f t="shared" si="299"/>
        <v>1</v>
      </c>
      <c r="AO835" s="1" t="b">
        <f t="shared" si="300"/>
        <v>1</v>
      </c>
      <c r="AP835" s="1" t="b">
        <f t="shared" si="301"/>
        <v>1</v>
      </c>
      <c r="AQ835" s="1" t="b">
        <f t="shared" si="302"/>
        <v>1</v>
      </c>
      <c r="AS835" s="156" t="s">
        <v>1598</v>
      </c>
      <c r="AT835" s="179" t="s">
        <v>2247</v>
      </c>
      <c r="AU835" s="179" t="s">
        <v>2209</v>
      </c>
      <c r="AV835" s="1" t="s">
        <v>3</v>
      </c>
      <c r="AW835" s="355" t="s">
        <v>2501</v>
      </c>
      <c r="AX835" s="422">
        <v>24606</v>
      </c>
      <c r="AY835" s="245">
        <v>10</v>
      </c>
      <c r="AZ835" s="245" t="s">
        <v>1859</v>
      </c>
      <c r="BA835" s="179" t="s">
        <v>2538</v>
      </c>
      <c r="BB835" s="179" t="s">
        <v>2476</v>
      </c>
    </row>
    <row r="836" spans="1:54" ht="15.75">
      <c r="A836" s="316" t="s">
        <v>1599</v>
      </c>
      <c r="B836" s="179" t="s">
        <v>2247</v>
      </c>
      <c r="C836" s="250" t="s">
        <v>2210</v>
      </c>
      <c r="D836" s="1" t="s">
        <v>3</v>
      </c>
      <c r="E836" s="344" t="s">
        <v>2501</v>
      </c>
      <c r="F836" s="422">
        <v>22300</v>
      </c>
      <c r="G836" s="245">
        <v>10</v>
      </c>
      <c r="H836" s="245" t="s">
        <v>1859</v>
      </c>
      <c r="I836" s="179" t="s">
        <v>2609</v>
      </c>
      <c r="J836" s="179" t="s">
        <v>2476</v>
      </c>
      <c r="K836" s="158">
        <v>836</v>
      </c>
      <c r="L836" s="1" t="b">
        <f t="shared" si="283"/>
        <v>1</v>
      </c>
      <c r="M836" s="1" t="b">
        <f t="shared" si="284"/>
        <v>1</v>
      </c>
      <c r="N836" s="1" t="b">
        <f t="shared" si="285"/>
        <v>1</v>
      </c>
      <c r="O836" s="1" t="b">
        <f t="shared" si="286"/>
        <v>1</v>
      </c>
      <c r="P836" s="1" t="b">
        <f t="shared" si="287"/>
        <v>1</v>
      </c>
      <c r="Q836" s="1" t="b">
        <f t="shared" si="288"/>
        <v>1</v>
      </c>
      <c r="R836" s="1" t="b">
        <f t="shared" si="289"/>
        <v>1</v>
      </c>
      <c r="S836" s="1" t="b">
        <f t="shared" si="290"/>
        <v>1</v>
      </c>
      <c r="T836" s="1" t="b">
        <f t="shared" si="291"/>
        <v>1</v>
      </c>
      <c r="U836" s="1" t="b">
        <f t="shared" si="292"/>
        <v>1</v>
      </c>
      <c r="W836" s="316" t="s">
        <v>1599</v>
      </c>
      <c r="X836" s="179" t="s">
        <v>2247</v>
      </c>
      <c r="Y836" s="250" t="s">
        <v>2210</v>
      </c>
      <c r="Z836" s="1" t="s">
        <v>3</v>
      </c>
      <c r="AA836" s="344" t="s">
        <v>2501</v>
      </c>
      <c r="AB836" s="422">
        <v>22300</v>
      </c>
      <c r="AC836" s="245">
        <v>10</v>
      </c>
      <c r="AD836" s="245" t="s">
        <v>1859</v>
      </c>
      <c r="AE836" s="179" t="s">
        <v>2609</v>
      </c>
      <c r="AF836" s="179" t="s">
        <v>2476</v>
      </c>
      <c r="AH836" s="159" t="b">
        <f t="shared" si="293"/>
        <v>1</v>
      </c>
      <c r="AI836" s="1" t="b">
        <f t="shared" si="294"/>
        <v>1</v>
      </c>
      <c r="AJ836" s="1" t="b">
        <f t="shared" si="295"/>
        <v>1</v>
      </c>
      <c r="AK836" s="1" t="b">
        <f t="shared" si="296"/>
        <v>1</v>
      </c>
      <c r="AL836" s="1" t="b">
        <f t="shared" si="297"/>
        <v>1</v>
      </c>
      <c r="AM836" s="1" t="b">
        <f t="shared" si="298"/>
        <v>1</v>
      </c>
      <c r="AN836" s="1" t="b">
        <f t="shared" si="299"/>
        <v>1</v>
      </c>
      <c r="AO836" s="1" t="b">
        <f t="shared" si="300"/>
        <v>1</v>
      </c>
      <c r="AP836" s="1" t="b">
        <f t="shared" si="301"/>
        <v>1</v>
      </c>
      <c r="AQ836" s="1" t="b">
        <f t="shared" si="302"/>
        <v>1</v>
      </c>
      <c r="AS836" s="316" t="s">
        <v>1599</v>
      </c>
      <c r="AT836" s="179" t="s">
        <v>2247</v>
      </c>
      <c r="AU836" s="250" t="s">
        <v>2210</v>
      </c>
      <c r="AV836" s="1" t="s">
        <v>3</v>
      </c>
      <c r="AW836" s="344" t="s">
        <v>2501</v>
      </c>
      <c r="AX836" s="422">
        <v>22300</v>
      </c>
      <c r="AY836" s="245">
        <v>10</v>
      </c>
      <c r="AZ836" s="245" t="s">
        <v>1859</v>
      </c>
      <c r="BA836" s="179" t="s">
        <v>2609</v>
      </c>
      <c r="BB836" s="179" t="s">
        <v>2476</v>
      </c>
    </row>
    <row r="837" spans="1:54" ht="15.75">
      <c r="A837" s="316" t="s">
        <v>256</v>
      </c>
      <c r="B837" s="179" t="s">
        <v>2240</v>
      </c>
      <c r="C837" s="250" t="s">
        <v>672</v>
      </c>
      <c r="D837" s="1" t="s">
        <v>3</v>
      </c>
      <c r="E837" s="344" t="s">
        <v>2501</v>
      </c>
      <c r="F837" s="422">
        <v>22238</v>
      </c>
      <c r="G837" s="245">
        <v>10</v>
      </c>
      <c r="H837" s="245" t="s">
        <v>1859</v>
      </c>
      <c r="I837" s="179" t="s">
        <v>2458</v>
      </c>
      <c r="J837" s="179" t="s">
        <v>2476</v>
      </c>
      <c r="K837" s="158">
        <v>837</v>
      </c>
      <c r="L837" s="1" t="b">
        <f t="shared" si="283"/>
        <v>1</v>
      </c>
      <c r="M837" s="1" t="b">
        <f t="shared" si="284"/>
        <v>1</v>
      </c>
      <c r="N837" s="1" t="b">
        <f t="shared" si="285"/>
        <v>1</v>
      </c>
      <c r="O837" s="1" t="b">
        <f t="shared" si="286"/>
        <v>1</v>
      </c>
      <c r="P837" s="1" t="b">
        <f t="shared" si="287"/>
        <v>1</v>
      </c>
      <c r="Q837" s="1" t="b">
        <f t="shared" si="288"/>
        <v>1</v>
      </c>
      <c r="R837" s="1" t="b">
        <f t="shared" si="289"/>
        <v>1</v>
      </c>
      <c r="S837" s="1" t="b">
        <f t="shared" si="290"/>
        <v>1</v>
      </c>
      <c r="T837" s="1" t="b">
        <f t="shared" si="291"/>
        <v>1</v>
      </c>
      <c r="U837" s="1" t="b">
        <f t="shared" si="292"/>
        <v>1</v>
      </c>
      <c r="W837" s="316" t="s">
        <v>256</v>
      </c>
      <c r="X837" s="179" t="s">
        <v>2240</v>
      </c>
      <c r="Y837" s="250" t="s">
        <v>672</v>
      </c>
      <c r="Z837" s="1" t="s">
        <v>3</v>
      </c>
      <c r="AA837" s="344" t="s">
        <v>2501</v>
      </c>
      <c r="AB837" s="422">
        <v>22238</v>
      </c>
      <c r="AC837" s="245">
        <v>10</v>
      </c>
      <c r="AD837" s="245" t="s">
        <v>1859</v>
      </c>
      <c r="AE837" s="179" t="s">
        <v>2458</v>
      </c>
      <c r="AF837" s="179" t="s">
        <v>2476</v>
      </c>
      <c r="AH837" s="159" t="b">
        <f t="shared" si="293"/>
        <v>1</v>
      </c>
      <c r="AI837" s="1" t="b">
        <f t="shared" si="294"/>
        <v>1</v>
      </c>
      <c r="AJ837" s="1" t="b">
        <f t="shared" si="295"/>
        <v>1</v>
      </c>
      <c r="AK837" s="1" t="b">
        <f t="shared" si="296"/>
        <v>1</v>
      </c>
      <c r="AL837" s="1" t="b">
        <f t="shared" si="297"/>
        <v>1</v>
      </c>
      <c r="AM837" s="1" t="b">
        <f t="shared" si="298"/>
        <v>1</v>
      </c>
      <c r="AN837" s="1" t="b">
        <f t="shared" si="299"/>
        <v>1</v>
      </c>
      <c r="AO837" s="1" t="b">
        <f t="shared" si="300"/>
        <v>1</v>
      </c>
      <c r="AP837" s="1" t="b">
        <f t="shared" si="301"/>
        <v>1</v>
      </c>
      <c r="AQ837" s="1" t="b">
        <f t="shared" si="302"/>
        <v>1</v>
      </c>
      <c r="AS837" s="316" t="s">
        <v>256</v>
      </c>
      <c r="AT837" s="179" t="s">
        <v>2240</v>
      </c>
      <c r="AU837" s="250" t="s">
        <v>672</v>
      </c>
      <c r="AV837" s="1" t="s">
        <v>3</v>
      </c>
      <c r="AW837" s="344" t="s">
        <v>2501</v>
      </c>
      <c r="AX837" s="422">
        <v>22238</v>
      </c>
      <c r="AY837" s="245">
        <v>10</v>
      </c>
      <c r="AZ837" s="245" t="s">
        <v>1859</v>
      </c>
      <c r="BA837" s="179" t="s">
        <v>2458</v>
      </c>
      <c r="BB837" s="179" t="s">
        <v>2476</v>
      </c>
    </row>
    <row r="838" spans="1:54" ht="15">
      <c r="A838" s="156" t="s">
        <v>1600</v>
      </c>
      <c r="B838" s="1" t="s">
        <v>1545</v>
      </c>
      <c r="C838" s="339" t="s">
        <v>1601</v>
      </c>
      <c r="D838" s="408" t="s">
        <v>3</v>
      </c>
      <c r="E838" s="14" t="s">
        <v>2568</v>
      </c>
      <c r="F838" s="422"/>
      <c r="G838" s="245">
        <v>10</v>
      </c>
      <c r="H838" s="245" t="e">
        <v>#DIV/0!</v>
      </c>
      <c r="I838" s="179"/>
      <c r="J838" s="179" t="s">
        <v>2577</v>
      </c>
      <c r="K838" s="158">
        <v>838</v>
      </c>
      <c r="L838" s="1" t="b">
        <f t="shared" si="283"/>
        <v>1</v>
      </c>
      <c r="M838" s="1" t="b">
        <f t="shared" si="284"/>
        <v>1</v>
      </c>
      <c r="N838" s="1" t="b">
        <f t="shared" si="285"/>
        <v>1</v>
      </c>
      <c r="O838" s="1" t="b">
        <f t="shared" si="286"/>
        <v>1</v>
      </c>
      <c r="P838" s="1" t="b">
        <f t="shared" si="287"/>
        <v>1</v>
      </c>
      <c r="Q838" s="1" t="b">
        <f t="shared" si="288"/>
        <v>1</v>
      </c>
      <c r="R838" s="1" t="b">
        <f t="shared" si="289"/>
        <v>1</v>
      </c>
      <c r="S838" s="1" t="e">
        <f t="shared" si="290"/>
        <v>#DIV/0!</v>
      </c>
      <c r="T838" s="1" t="b">
        <f t="shared" si="291"/>
        <v>1</v>
      </c>
      <c r="U838" s="1" t="b">
        <f t="shared" si="292"/>
        <v>1</v>
      </c>
      <c r="W838" s="156" t="s">
        <v>1600</v>
      </c>
      <c r="X838" s="1" t="s">
        <v>1545</v>
      </c>
      <c r="Y838" s="339" t="s">
        <v>1601</v>
      </c>
      <c r="Z838" s="408" t="s">
        <v>3</v>
      </c>
      <c r="AA838" s="14" t="s">
        <v>2568</v>
      </c>
      <c r="AB838" s="422"/>
      <c r="AC838" s="245">
        <v>10</v>
      </c>
      <c r="AD838" s="245" t="e">
        <v>#DIV/0!</v>
      </c>
      <c r="AE838" s="179"/>
      <c r="AF838" s="179" t="s">
        <v>2577</v>
      </c>
      <c r="AH838" s="159" t="b">
        <f t="shared" si="293"/>
        <v>1</v>
      </c>
      <c r="AI838" s="1" t="b">
        <f t="shared" si="294"/>
        <v>1</v>
      </c>
      <c r="AJ838" s="1" t="b">
        <f t="shared" si="295"/>
        <v>1</v>
      </c>
      <c r="AK838" s="1" t="b">
        <f t="shared" si="296"/>
        <v>1</v>
      </c>
      <c r="AL838" s="1" t="b">
        <f t="shared" si="297"/>
        <v>1</v>
      </c>
      <c r="AM838" s="1" t="b">
        <f t="shared" si="298"/>
        <v>1</v>
      </c>
      <c r="AN838" s="1" t="b">
        <f t="shared" si="299"/>
        <v>1</v>
      </c>
      <c r="AO838" s="1" t="e">
        <f t="shared" si="300"/>
        <v>#DIV/0!</v>
      </c>
      <c r="AP838" s="1" t="b">
        <f t="shared" si="301"/>
        <v>1</v>
      </c>
      <c r="AQ838" s="1" t="b">
        <f t="shared" si="302"/>
        <v>1</v>
      </c>
      <c r="AS838" s="156" t="s">
        <v>1600</v>
      </c>
      <c r="AT838" s="1" t="s">
        <v>1545</v>
      </c>
      <c r="AU838" s="339" t="s">
        <v>1601</v>
      </c>
      <c r="AV838" s="408" t="s">
        <v>3</v>
      </c>
      <c r="AW838" s="14" t="s">
        <v>2568</v>
      </c>
      <c r="AX838" s="422"/>
      <c r="AY838" s="245">
        <v>10</v>
      </c>
      <c r="AZ838" s="245" t="e">
        <v>#DIV/0!</v>
      </c>
      <c r="BA838" s="179"/>
      <c r="BB838" s="179" t="s">
        <v>2577</v>
      </c>
    </row>
    <row r="839" spans="1:54" ht="15.75">
      <c r="A839" s="449" t="s">
        <v>1602</v>
      </c>
      <c r="B839" s="289" t="s">
        <v>1785</v>
      </c>
      <c r="C839" s="418" t="s">
        <v>1786</v>
      </c>
      <c r="D839" s="1" t="s">
        <v>3</v>
      </c>
      <c r="E839" s="344" t="s">
        <v>2486</v>
      </c>
      <c r="F839" s="422">
        <v>16611</v>
      </c>
      <c r="G839" s="245">
        <v>10</v>
      </c>
      <c r="H839" s="245" t="s">
        <v>1859</v>
      </c>
      <c r="I839" s="179" t="s">
        <v>2265</v>
      </c>
      <c r="J839" s="179" t="s">
        <v>2525</v>
      </c>
      <c r="K839" s="158">
        <v>839</v>
      </c>
      <c r="L839" s="1" t="b">
        <f t="shared" ref="L839:L902" si="303">A839=W839</f>
        <v>1</v>
      </c>
      <c r="M839" s="1" t="b">
        <f t="shared" ref="M839:M902" si="304">B839=X839</f>
        <v>1</v>
      </c>
      <c r="N839" s="1" t="b">
        <f t="shared" ref="N839:N902" si="305">C839=Y839</f>
        <v>1</v>
      </c>
      <c r="O839" s="1" t="b">
        <f t="shared" ref="O839:O902" si="306">D839=Z839</f>
        <v>1</v>
      </c>
      <c r="P839" s="1" t="b">
        <f t="shared" ref="P839:P902" si="307">E839=AA839</f>
        <v>1</v>
      </c>
      <c r="Q839" s="1" t="b">
        <f t="shared" ref="Q839:Q902" si="308">F839=AB839</f>
        <v>1</v>
      </c>
      <c r="R839" s="1" t="b">
        <f t="shared" ref="R839:R902" si="309">G839=AC839</f>
        <v>1</v>
      </c>
      <c r="S839" s="1" t="b">
        <f t="shared" ref="S839:S902" si="310">H839=AD839</f>
        <v>1</v>
      </c>
      <c r="T839" s="1" t="b">
        <f t="shared" ref="T839:T902" si="311">I839=AE839</f>
        <v>1</v>
      </c>
      <c r="U839" s="1" t="b">
        <f t="shared" ref="U839:U902" si="312">J839=AF839</f>
        <v>1</v>
      </c>
      <c r="W839" s="449" t="s">
        <v>1602</v>
      </c>
      <c r="X839" s="289" t="s">
        <v>1785</v>
      </c>
      <c r="Y839" s="418" t="s">
        <v>1786</v>
      </c>
      <c r="Z839" s="1" t="s">
        <v>3</v>
      </c>
      <c r="AA839" s="344" t="s">
        <v>2486</v>
      </c>
      <c r="AB839" s="422">
        <v>16611</v>
      </c>
      <c r="AC839" s="245">
        <v>10</v>
      </c>
      <c r="AD839" s="245" t="s">
        <v>1859</v>
      </c>
      <c r="AE839" s="179" t="s">
        <v>2265</v>
      </c>
      <c r="AF839" s="179" t="s">
        <v>2525</v>
      </c>
      <c r="AH839" s="159" t="b">
        <f t="shared" si="293"/>
        <v>1</v>
      </c>
      <c r="AI839" s="1" t="b">
        <f t="shared" si="294"/>
        <v>1</v>
      </c>
      <c r="AJ839" s="1" t="b">
        <f t="shared" si="295"/>
        <v>1</v>
      </c>
      <c r="AK839" s="1" t="b">
        <f t="shared" si="296"/>
        <v>1</v>
      </c>
      <c r="AL839" s="1" t="b">
        <f t="shared" si="297"/>
        <v>1</v>
      </c>
      <c r="AM839" s="1" t="b">
        <f t="shared" si="298"/>
        <v>1</v>
      </c>
      <c r="AN839" s="1" t="b">
        <f t="shared" si="299"/>
        <v>1</v>
      </c>
      <c r="AO839" s="1" t="b">
        <f t="shared" si="300"/>
        <v>1</v>
      </c>
      <c r="AP839" s="1" t="b">
        <f t="shared" si="301"/>
        <v>1</v>
      </c>
      <c r="AQ839" s="1" t="b">
        <f t="shared" si="302"/>
        <v>1</v>
      </c>
      <c r="AS839" s="449" t="s">
        <v>1602</v>
      </c>
      <c r="AT839" s="289" t="s">
        <v>1785</v>
      </c>
      <c r="AU839" s="418" t="s">
        <v>1786</v>
      </c>
      <c r="AV839" s="1" t="s">
        <v>3</v>
      </c>
      <c r="AW839" s="344" t="s">
        <v>2486</v>
      </c>
      <c r="AX839" s="422">
        <v>16611</v>
      </c>
      <c r="AY839" s="245">
        <v>10</v>
      </c>
      <c r="AZ839" s="245" t="s">
        <v>1859</v>
      </c>
      <c r="BA839" s="179" t="s">
        <v>2265</v>
      </c>
      <c r="BB839" s="179" t="s">
        <v>2525</v>
      </c>
    </row>
    <row r="840" spans="1:54" ht="15.75">
      <c r="A840" s="316" t="s">
        <v>1603</v>
      </c>
      <c r="B840" s="105" t="s">
        <v>1789</v>
      </c>
      <c r="C840" s="106" t="s">
        <v>1790</v>
      </c>
      <c r="D840" s="408" t="s">
        <v>3</v>
      </c>
      <c r="E840" s="344" t="s">
        <v>2490</v>
      </c>
      <c r="F840" s="422">
        <v>23469</v>
      </c>
      <c r="G840" s="245">
        <v>10</v>
      </c>
      <c r="H840" s="245" t="e">
        <v>#DIV/0!</v>
      </c>
      <c r="I840" s="179" t="s">
        <v>2016</v>
      </c>
      <c r="J840" s="179" t="s">
        <v>2476</v>
      </c>
      <c r="K840" s="158">
        <v>840</v>
      </c>
      <c r="L840" s="1" t="b">
        <f t="shared" si="303"/>
        <v>1</v>
      </c>
      <c r="M840" s="1" t="b">
        <f t="shared" si="304"/>
        <v>1</v>
      </c>
      <c r="N840" s="1" t="b">
        <f t="shared" si="305"/>
        <v>1</v>
      </c>
      <c r="O840" s="1" t="b">
        <f t="shared" si="306"/>
        <v>1</v>
      </c>
      <c r="P840" s="1" t="b">
        <f t="shared" si="307"/>
        <v>1</v>
      </c>
      <c r="Q840" s="1" t="b">
        <f t="shared" si="308"/>
        <v>1</v>
      </c>
      <c r="R840" s="1" t="b">
        <f t="shared" si="309"/>
        <v>1</v>
      </c>
      <c r="S840" s="1" t="e">
        <f t="shared" si="310"/>
        <v>#DIV/0!</v>
      </c>
      <c r="T840" s="1" t="b">
        <f t="shared" si="311"/>
        <v>1</v>
      </c>
      <c r="U840" s="1" t="b">
        <f t="shared" si="312"/>
        <v>1</v>
      </c>
      <c r="W840" s="316" t="s">
        <v>1603</v>
      </c>
      <c r="X840" s="105" t="s">
        <v>1789</v>
      </c>
      <c r="Y840" s="106" t="s">
        <v>1790</v>
      </c>
      <c r="Z840" s="408" t="s">
        <v>3</v>
      </c>
      <c r="AA840" s="344" t="s">
        <v>2490</v>
      </c>
      <c r="AB840" s="422">
        <v>23469</v>
      </c>
      <c r="AC840" s="245">
        <v>10</v>
      </c>
      <c r="AD840" s="245" t="e">
        <v>#DIV/0!</v>
      </c>
      <c r="AE840" s="179" t="s">
        <v>2016</v>
      </c>
      <c r="AF840" s="179" t="s">
        <v>2476</v>
      </c>
      <c r="AH840" s="159" t="b">
        <f t="shared" si="293"/>
        <v>1</v>
      </c>
      <c r="AI840" s="1" t="b">
        <f t="shared" si="294"/>
        <v>1</v>
      </c>
      <c r="AJ840" s="1" t="b">
        <f t="shared" si="295"/>
        <v>1</v>
      </c>
      <c r="AK840" s="1" t="b">
        <f t="shared" si="296"/>
        <v>1</v>
      </c>
      <c r="AL840" s="1" t="b">
        <f t="shared" si="297"/>
        <v>1</v>
      </c>
      <c r="AM840" s="1" t="b">
        <f t="shared" si="298"/>
        <v>1</v>
      </c>
      <c r="AN840" s="1" t="b">
        <f t="shared" si="299"/>
        <v>1</v>
      </c>
      <c r="AO840" s="1" t="e">
        <f t="shared" si="300"/>
        <v>#DIV/0!</v>
      </c>
      <c r="AP840" s="1" t="b">
        <f t="shared" si="301"/>
        <v>1</v>
      </c>
      <c r="AQ840" s="1" t="b">
        <f t="shared" si="302"/>
        <v>1</v>
      </c>
      <c r="AS840" s="316" t="s">
        <v>1603</v>
      </c>
      <c r="AT840" s="105" t="s">
        <v>1789</v>
      </c>
      <c r="AU840" s="106" t="s">
        <v>1790</v>
      </c>
      <c r="AV840" s="408" t="s">
        <v>3</v>
      </c>
      <c r="AW840" s="344" t="s">
        <v>2490</v>
      </c>
      <c r="AX840" s="422">
        <v>23469</v>
      </c>
      <c r="AY840" s="245">
        <v>10</v>
      </c>
      <c r="AZ840" s="245" t="e">
        <v>#DIV/0!</v>
      </c>
      <c r="BA840" s="179" t="s">
        <v>2016</v>
      </c>
      <c r="BB840" s="179" t="s">
        <v>2476</v>
      </c>
    </row>
    <row r="841" spans="1:54" ht="15">
      <c r="A841" s="156" t="s">
        <v>1605</v>
      </c>
      <c r="B841" s="346" t="s">
        <v>96</v>
      </c>
      <c r="C841" s="179" t="s">
        <v>1606</v>
      </c>
      <c r="D841" s="424" t="s">
        <v>3</v>
      </c>
      <c r="E841" s="179" t="s">
        <v>2572</v>
      </c>
      <c r="F841" s="422">
        <v>29014</v>
      </c>
      <c r="G841" s="245">
        <v>10</v>
      </c>
      <c r="H841" s="245" t="e">
        <v>#DIV/0!</v>
      </c>
      <c r="I841" s="179"/>
      <c r="J841" s="179" t="s">
        <v>2476</v>
      </c>
      <c r="K841" s="158">
        <v>841</v>
      </c>
      <c r="L841" s="1" t="b">
        <f t="shared" si="303"/>
        <v>1</v>
      </c>
      <c r="M841" s="1" t="b">
        <f t="shared" si="304"/>
        <v>1</v>
      </c>
      <c r="N841" s="1" t="b">
        <f t="shared" si="305"/>
        <v>1</v>
      </c>
      <c r="O841" s="1" t="b">
        <f t="shared" si="306"/>
        <v>1</v>
      </c>
      <c r="P841" s="1" t="b">
        <f t="shared" si="307"/>
        <v>1</v>
      </c>
      <c r="Q841" s="1" t="b">
        <f t="shared" si="308"/>
        <v>1</v>
      </c>
      <c r="R841" s="1" t="b">
        <f t="shared" si="309"/>
        <v>1</v>
      </c>
      <c r="S841" s="1" t="e">
        <f t="shared" si="310"/>
        <v>#DIV/0!</v>
      </c>
      <c r="T841" s="1" t="b">
        <f t="shared" si="311"/>
        <v>1</v>
      </c>
      <c r="U841" s="1" t="b">
        <f t="shared" si="312"/>
        <v>1</v>
      </c>
      <c r="W841" s="156" t="s">
        <v>1605</v>
      </c>
      <c r="X841" s="346" t="s">
        <v>96</v>
      </c>
      <c r="Y841" s="179" t="s">
        <v>1606</v>
      </c>
      <c r="Z841" s="424" t="s">
        <v>3</v>
      </c>
      <c r="AA841" s="179" t="s">
        <v>2572</v>
      </c>
      <c r="AB841" s="422">
        <v>29014</v>
      </c>
      <c r="AC841" s="245">
        <v>10</v>
      </c>
      <c r="AD841" s="245" t="e">
        <v>#DIV/0!</v>
      </c>
      <c r="AE841" s="179"/>
      <c r="AF841" s="179" t="s">
        <v>2476</v>
      </c>
      <c r="AH841" s="159" t="b">
        <f t="shared" ref="AH841:AH904" si="313">W841=AS841</f>
        <v>1</v>
      </c>
      <c r="AI841" s="1" t="b">
        <f t="shared" ref="AI841:AI904" si="314">X841=AT841</f>
        <v>1</v>
      </c>
      <c r="AJ841" s="1" t="b">
        <f t="shared" ref="AJ841:AJ904" si="315">Y841=AU841</f>
        <v>1</v>
      </c>
      <c r="AK841" s="1" t="b">
        <f t="shared" ref="AK841:AK904" si="316">Z841=AV841</f>
        <v>1</v>
      </c>
      <c r="AL841" s="1" t="b">
        <f t="shared" ref="AL841:AL904" si="317">AA841=AW841</f>
        <v>1</v>
      </c>
      <c r="AM841" s="1" t="b">
        <f t="shared" ref="AM841:AM904" si="318">AB841=AX841</f>
        <v>1</v>
      </c>
      <c r="AN841" s="1" t="b">
        <f t="shared" ref="AN841:AN904" si="319">AC841=AY841</f>
        <v>1</v>
      </c>
      <c r="AO841" s="1" t="e">
        <f t="shared" ref="AO841:AO904" si="320">AD841=AZ841</f>
        <v>#DIV/0!</v>
      </c>
      <c r="AP841" s="1" t="b">
        <f t="shared" ref="AP841:AP904" si="321">AE841=BA841</f>
        <v>1</v>
      </c>
      <c r="AQ841" s="1" t="b">
        <f t="shared" ref="AQ841:AQ904" si="322">AF841=BB841</f>
        <v>1</v>
      </c>
      <c r="AS841" s="156" t="s">
        <v>1605</v>
      </c>
      <c r="AT841" s="346" t="s">
        <v>96</v>
      </c>
      <c r="AU841" s="179" t="s">
        <v>1606</v>
      </c>
      <c r="AV841" s="424" t="s">
        <v>3</v>
      </c>
      <c r="AW841" s="179" t="s">
        <v>2572</v>
      </c>
      <c r="AX841" s="422">
        <v>29014</v>
      </c>
      <c r="AY841" s="245">
        <v>10</v>
      </c>
      <c r="AZ841" s="245" t="e">
        <v>#DIV/0!</v>
      </c>
      <c r="BA841" s="179"/>
      <c r="BB841" s="179" t="s">
        <v>2476</v>
      </c>
    </row>
    <row r="842" spans="1:54" ht="15" customHeight="1">
      <c r="A842" s="316" t="s">
        <v>1607</v>
      </c>
      <c r="B842" s="108" t="s">
        <v>1856</v>
      </c>
      <c r="C842" s="108" t="s">
        <v>1796</v>
      </c>
      <c r="D842" s="411" t="s">
        <v>3</v>
      </c>
      <c r="E842" s="344" t="s">
        <v>2501</v>
      </c>
      <c r="F842" s="422">
        <v>24287</v>
      </c>
      <c r="G842" s="245">
        <v>10</v>
      </c>
      <c r="H842" s="245" t="s">
        <v>1859</v>
      </c>
      <c r="I842" s="179" t="s">
        <v>2609</v>
      </c>
      <c r="J842" s="179" t="s">
        <v>2476</v>
      </c>
      <c r="K842" s="158">
        <v>842</v>
      </c>
      <c r="L842" s="1" t="b">
        <f t="shared" si="303"/>
        <v>1</v>
      </c>
      <c r="M842" s="1" t="b">
        <f t="shared" si="304"/>
        <v>1</v>
      </c>
      <c r="N842" s="1" t="b">
        <f t="shared" si="305"/>
        <v>1</v>
      </c>
      <c r="O842" s="1" t="b">
        <f t="shared" si="306"/>
        <v>1</v>
      </c>
      <c r="P842" s="1" t="b">
        <f t="shared" si="307"/>
        <v>1</v>
      </c>
      <c r="Q842" s="1" t="b">
        <f t="shared" si="308"/>
        <v>1</v>
      </c>
      <c r="R842" s="1" t="b">
        <f t="shared" si="309"/>
        <v>1</v>
      </c>
      <c r="S842" s="1" t="b">
        <f t="shared" si="310"/>
        <v>1</v>
      </c>
      <c r="T842" s="1" t="b">
        <f t="shared" si="311"/>
        <v>1</v>
      </c>
      <c r="U842" s="1" t="b">
        <f t="shared" si="312"/>
        <v>1</v>
      </c>
      <c r="W842" s="316" t="s">
        <v>1607</v>
      </c>
      <c r="X842" s="108" t="s">
        <v>1856</v>
      </c>
      <c r="Y842" s="108" t="s">
        <v>1796</v>
      </c>
      <c r="Z842" s="411" t="s">
        <v>3</v>
      </c>
      <c r="AA842" s="344" t="s">
        <v>2501</v>
      </c>
      <c r="AB842" s="422">
        <v>24287</v>
      </c>
      <c r="AC842" s="245">
        <v>10</v>
      </c>
      <c r="AD842" s="245" t="s">
        <v>1859</v>
      </c>
      <c r="AE842" s="179" t="s">
        <v>2609</v>
      </c>
      <c r="AF842" s="179" t="s">
        <v>2476</v>
      </c>
      <c r="AH842" s="159" t="b">
        <f t="shared" si="313"/>
        <v>1</v>
      </c>
      <c r="AI842" s="1" t="b">
        <f t="shared" si="314"/>
        <v>1</v>
      </c>
      <c r="AJ842" s="1" t="b">
        <f t="shared" si="315"/>
        <v>1</v>
      </c>
      <c r="AK842" s="1" t="b">
        <f t="shared" si="316"/>
        <v>1</v>
      </c>
      <c r="AL842" s="1" t="b">
        <f t="shared" si="317"/>
        <v>1</v>
      </c>
      <c r="AM842" s="1" t="b">
        <f t="shared" si="318"/>
        <v>1</v>
      </c>
      <c r="AN842" s="1" t="b">
        <f t="shared" si="319"/>
        <v>1</v>
      </c>
      <c r="AO842" s="1" t="b">
        <f t="shared" si="320"/>
        <v>1</v>
      </c>
      <c r="AP842" s="1" t="b">
        <f t="shared" si="321"/>
        <v>1</v>
      </c>
      <c r="AQ842" s="1" t="b">
        <f t="shared" si="322"/>
        <v>1</v>
      </c>
      <c r="AS842" s="316" t="s">
        <v>1607</v>
      </c>
      <c r="AT842" s="108" t="s">
        <v>1856</v>
      </c>
      <c r="AU842" s="108" t="s">
        <v>1796</v>
      </c>
      <c r="AV842" s="411" t="s">
        <v>3</v>
      </c>
      <c r="AW842" s="344" t="s">
        <v>2501</v>
      </c>
      <c r="AX842" s="422">
        <v>24287</v>
      </c>
      <c r="AY842" s="245">
        <v>10</v>
      </c>
      <c r="AZ842" s="245" t="s">
        <v>1859</v>
      </c>
      <c r="BA842" s="179" t="s">
        <v>2609</v>
      </c>
      <c r="BB842" s="179" t="s">
        <v>2476</v>
      </c>
    </row>
    <row r="843" spans="1:54" ht="15.75">
      <c r="A843" s="316" t="s">
        <v>1608</v>
      </c>
      <c r="B843" s="108" t="s">
        <v>1810</v>
      </c>
      <c r="C843" s="108" t="s">
        <v>1811</v>
      </c>
      <c r="D843" s="409" t="s">
        <v>3</v>
      </c>
      <c r="E843" s="344" t="s">
        <v>2566</v>
      </c>
      <c r="F843" s="422">
        <v>12933</v>
      </c>
      <c r="G843" s="245">
        <v>10</v>
      </c>
      <c r="H843" s="245" t="e">
        <v>#DIV/0!</v>
      </c>
      <c r="I843" s="179" t="s">
        <v>1816</v>
      </c>
      <c r="J843" s="179" t="s">
        <v>2577</v>
      </c>
      <c r="K843" s="158">
        <v>843</v>
      </c>
      <c r="L843" s="1" t="b">
        <f t="shared" si="303"/>
        <v>1</v>
      </c>
      <c r="M843" s="1" t="b">
        <f t="shared" si="304"/>
        <v>1</v>
      </c>
      <c r="N843" s="1" t="b">
        <f t="shared" si="305"/>
        <v>1</v>
      </c>
      <c r="O843" s="1" t="b">
        <f t="shared" si="306"/>
        <v>1</v>
      </c>
      <c r="P843" s="1" t="b">
        <f t="shared" si="307"/>
        <v>1</v>
      </c>
      <c r="Q843" s="1" t="b">
        <f t="shared" si="308"/>
        <v>1</v>
      </c>
      <c r="R843" s="1" t="b">
        <f t="shared" si="309"/>
        <v>1</v>
      </c>
      <c r="S843" s="1" t="e">
        <f t="shared" si="310"/>
        <v>#DIV/0!</v>
      </c>
      <c r="T843" s="1" t="b">
        <f t="shared" si="311"/>
        <v>1</v>
      </c>
      <c r="U843" s="1" t="b">
        <f t="shared" si="312"/>
        <v>1</v>
      </c>
      <c r="W843" s="316" t="s">
        <v>1608</v>
      </c>
      <c r="X843" s="108" t="s">
        <v>1810</v>
      </c>
      <c r="Y843" s="108" t="s">
        <v>1811</v>
      </c>
      <c r="Z843" s="409" t="s">
        <v>3</v>
      </c>
      <c r="AA843" s="344" t="s">
        <v>2566</v>
      </c>
      <c r="AB843" s="422">
        <v>12933</v>
      </c>
      <c r="AC843" s="245">
        <v>10</v>
      </c>
      <c r="AD843" s="245" t="e">
        <v>#DIV/0!</v>
      </c>
      <c r="AE843" s="179" t="s">
        <v>1816</v>
      </c>
      <c r="AF843" s="179" t="s">
        <v>2577</v>
      </c>
      <c r="AH843" s="159" t="b">
        <f t="shared" si="313"/>
        <v>1</v>
      </c>
      <c r="AI843" s="1" t="b">
        <f t="shared" si="314"/>
        <v>1</v>
      </c>
      <c r="AJ843" s="1" t="b">
        <f t="shared" si="315"/>
        <v>1</v>
      </c>
      <c r="AK843" s="1" t="b">
        <f t="shared" si="316"/>
        <v>1</v>
      </c>
      <c r="AL843" s="1" t="b">
        <f t="shared" si="317"/>
        <v>1</v>
      </c>
      <c r="AM843" s="1" t="b">
        <f t="shared" si="318"/>
        <v>1</v>
      </c>
      <c r="AN843" s="1" t="b">
        <f t="shared" si="319"/>
        <v>1</v>
      </c>
      <c r="AO843" s="1" t="e">
        <f t="shared" si="320"/>
        <v>#DIV/0!</v>
      </c>
      <c r="AP843" s="1" t="b">
        <f t="shared" si="321"/>
        <v>1</v>
      </c>
      <c r="AQ843" s="1" t="b">
        <f t="shared" si="322"/>
        <v>1</v>
      </c>
      <c r="AS843" s="316" t="s">
        <v>1608</v>
      </c>
      <c r="AT843" s="108" t="s">
        <v>1810</v>
      </c>
      <c r="AU843" s="108" t="s">
        <v>1811</v>
      </c>
      <c r="AV843" s="409" t="s">
        <v>3</v>
      </c>
      <c r="AW843" s="344" t="s">
        <v>2566</v>
      </c>
      <c r="AX843" s="422">
        <v>12933</v>
      </c>
      <c r="AY843" s="245">
        <v>10</v>
      </c>
      <c r="AZ843" s="245" t="e">
        <v>#DIV/0!</v>
      </c>
      <c r="BA843" s="179" t="s">
        <v>1816</v>
      </c>
      <c r="BB843" s="179" t="s">
        <v>2577</v>
      </c>
    </row>
    <row r="844" spans="1:54" ht="15.75">
      <c r="A844" s="316" t="s">
        <v>1609</v>
      </c>
      <c r="B844" s="289" t="s">
        <v>1813</v>
      </c>
      <c r="C844" s="108" t="s">
        <v>1764</v>
      </c>
      <c r="D844" s="409" t="s">
        <v>3</v>
      </c>
      <c r="E844" s="344" t="s">
        <v>2490</v>
      </c>
      <c r="F844" s="422">
        <v>26828</v>
      </c>
      <c r="G844" s="245">
        <v>10</v>
      </c>
      <c r="H844" s="245" t="s">
        <v>2062</v>
      </c>
      <c r="I844" s="179" t="s">
        <v>2538</v>
      </c>
      <c r="J844" s="179" t="s">
        <v>2476</v>
      </c>
      <c r="K844" s="158">
        <v>844</v>
      </c>
      <c r="L844" s="1" t="b">
        <f t="shared" si="303"/>
        <v>1</v>
      </c>
      <c r="M844" s="1" t="b">
        <f t="shared" si="304"/>
        <v>1</v>
      </c>
      <c r="N844" s="1" t="b">
        <f t="shared" si="305"/>
        <v>1</v>
      </c>
      <c r="O844" s="1" t="b">
        <f t="shared" si="306"/>
        <v>1</v>
      </c>
      <c r="P844" s="1" t="b">
        <f t="shared" si="307"/>
        <v>1</v>
      </c>
      <c r="Q844" s="1" t="b">
        <f t="shared" si="308"/>
        <v>1</v>
      </c>
      <c r="R844" s="1" t="b">
        <f t="shared" si="309"/>
        <v>1</v>
      </c>
      <c r="S844" s="1" t="b">
        <f t="shared" si="310"/>
        <v>1</v>
      </c>
      <c r="T844" s="1" t="b">
        <f t="shared" si="311"/>
        <v>1</v>
      </c>
      <c r="U844" s="1" t="b">
        <f t="shared" si="312"/>
        <v>1</v>
      </c>
      <c r="W844" s="316" t="s">
        <v>1609</v>
      </c>
      <c r="X844" s="289" t="s">
        <v>1813</v>
      </c>
      <c r="Y844" s="108" t="s">
        <v>1764</v>
      </c>
      <c r="Z844" s="409" t="s">
        <v>3</v>
      </c>
      <c r="AA844" s="344" t="s">
        <v>2490</v>
      </c>
      <c r="AB844" s="422">
        <v>26828</v>
      </c>
      <c r="AC844" s="245">
        <v>10</v>
      </c>
      <c r="AD844" s="245" t="s">
        <v>2062</v>
      </c>
      <c r="AE844" s="179" t="s">
        <v>2538</v>
      </c>
      <c r="AF844" s="179" t="s">
        <v>2476</v>
      </c>
      <c r="AH844" s="159" t="b">
        <f t="shared" si="313"/>
        <v>1</v>
      </c>
      <c r="AI844" s="1" t="b">
        <f t="shared" si="314"/>
        <v>1</v>
      </c>
      <c r="AJ844" s="1" t="b">
        <f t="shared" si="315"/>
        <v>1</v>
      </c>
      <c r="AK844" s="1" t="b">
        <f t="shared" si="316"/>
        <v>1</v>
      </c>
      <c r="AL844" s="1" t="b">
        <f t="shared" si="317"/>
        <v>1</v>
      </c>
      <c r="AM844" s="1" t="b">
        <f t="shared" si="318"/>
        <v>1</v>
      </c>
      <c r="AN844" s="1" t="b">
        <f t="shared" si="319"/>
        <v>1</v>
      </c>
      <c r="AO844" s="1" t="b">
        <f t="shared" si="320"/>
        <v>1</v>
      </c>
      <c r="AP844" s="1" t="b">
        <f t="shared" si="321"/>
        <v>1</v>
      </c>
      <c r="AQ844" s="1" t="b">
        <f t="shared" si="322"/>
        <v>1</v>
      </c>
      <c r="AS844" s="316" t="s">
        <v>1609</v>
      </c>
      <c r="AT844" s="289" t="s">
        <v>1813</v>
      </c>
      <c r="AU844" s="108" t="s">
        <v>1764</v>
      </c>
      <c r="AV844" s="409" t="s">
        <v>3</v>
      </c>
      <c r="AW844" s="344" t="s">
        <v>2490</v>
      </c>
      <c r="AX844" s="422">
        <v>26828</v>
      </c>
      <c r="AY844" s="245">
        <v>10</v>
      </c>
      <c r="AZ844" s="245" t="s">
        <v>2062</v>
      </c>
      <c r="BA844" s="179" t="s">
        <v>2538</v>
      </c>
      <c r="BB844" s="179" t="s">
        <v>2476</v>
      </c>
    </row>
    <row r="845" spans="1:54" ht="15.75">
      <c r="A845" s="449" t="s">
        <v>2399</v>
      </c>
      <c r="B845" s="179" t="s">
        <v>2400</v>
      </c>
      <c r="C845" s="179" t="s">
        <v>1164</v>
      </c>
      <c r="D845" s="409" t="s">
        <v>3</v>
      </c>
      <c r="E845" s="344" t="s">
        <v>2563</v>
      </c>
      <c r="F845" s="422">
        <v>17425</v>
      </c>
      <c r="G845" s="245">
        <v>10</v>
      </c>
      <c r="H845" s="245" t="s">
        <v>2062</v>
      </c>
      <c r="I845" s="179" t="s">
        <v>2366</v>
      </c>
      <c r="J845" s="179" t="s">
        <v>2525</v>
      </c>
      <c r="K845" s="158">
        <v>845</v>
      </c>
      <c r="L845" s="1" t="b">
        <f t="shared" si="303"/>
        <v>1</v>
      </c>
      <c r="M845" s="1" t="b">
        <f t="shared" si="304"/>
        <v>1</v>
      </c>
      <c r="N845" s="1" t="b">
        <f t="shared" si="305"/>
        <v>1</v>
      </c>
      <c r="O845" s="1" t="b">
        <f t="shared" si="306"/>
        <v>1</v>
      </c>
      <c r="P845" s="1" t="b">
        <f t="shared" si="307"/>
        <v>1</v>
      </c>
      <c r="Q845" s="1" t="b">
        <f t="shared" si="308"/>
        <v>1</v>
      </c>
      <c r="R845" s="1" t="b">
        <f t="shared" si="309"/>
        <v>1</v>
      </c>
      <c r="S845" s="1" t="b">
        <f t="shared" si="310"/>
        <v>1</v>
      </c>
      <c r="T845" s="1" t="b">
        <f t="shared" si="311"/>
        <v>1</v>
      </c>
      <c r="U845" s="1" t="b">
        <f t="shared" si="312"/>
        <v>1</v>
      </c>
      <c r="W845" s="449" t="s">
        <v>2399</v>
      </c>
      <c r="X845" s="179" t="s">
        <v>2400</v>
      </c>
      <c r="Y845" s="179" t="s">
        <v>1164</v>
      </c>
      <c r="Z845" s="409" t="s">
        <v>3</v>
      </c>
      <c r="AA845" s="344" t="s">
        <v>2563</v>
      </c>
      <c r="AB845" s="422">
        <v>17425</v>
      </c>
      <c r="AC845" s="245">
        <v>10</v>
      </c>
      <c r="AD845" s="245" t="s">
        <v>2062</v>
      </c>
      <c r="AE845" s="179" t="s">
        <v>2366</v>
      </c>
      <c r="AF845" s="179" t="s">
        <v>2525</v>
      </c>
      <c r="AH845" s="159" t="b">
        <f t="shared" si="313"/>
        <v>1</v>
      </c>
      <c r="AI845" s="1" t="b">
        <f t="shared" si="314"/>
        <v>1</v>
      </c>
      <c r="AJ845" s="1" t="b">
        <f t="shared" si="315"/>
        <v>1</v>
      </c>
      <c r="AK845" s="1" t="b">
        <f t="shared" si="316"/>
        <v>1</v>
      </c>
      <c r="AL845" s="1" t="b">
        <f t="shared" si="317"/>
        <v>1</v>
      </c>
      <c r="AM845" s="1" t="b">
        <f t="shared" si="318"/>
        <v>1</v>
      </c>
      <c r="AN845" s="1" t="b">
        <f t="shared" si="319"/>
        <v>1</v>
      </c>
      <c r="AO845" s="1" t="b">
        <f t="shared" si="320"/>
        <v>1</v>
      </c>
      <c r="AP845" s="1" t="b">
        <f t="shared" si="321"/>
        <v>1</v>
      </c>
      <c r="AQ845" s="1" t="b">
        <f t="shared" si="322"/>
        <v>1</v>
      </c>
      <c r="AS845" s="449" t="s">
        <v>2399</v>
      </c>
      <c r="AT845" s="179" t="s">
        <v>2400</v>
      </c>
      <c r="AU845" s="179" t="s">
        <v>1164</v>
      </c>
      <c r="AV845" s="409" t="s">
        <v>3</v>
      </c>
      <c r="AW845" s="344" t="s">
        <v>2563</v>
      </c>
      <c r="AX845" s="422">
        <v>17425</v>
      </c>
      <c r="AY845" s="245">
        <v>10</v>
      </c>
      <c r="AZ845" s="245" t="s">
        <v>2062</v>
      </c>
      <c r="BA845" s="179" t="s">
        <v>2366</v>
      </c>
      <c r="BB845" s="179" t="s">
        <v>2525</v>
      </c>
    </row>
    <row r="846" spans="1:54" ht="15.75">
      <c r="A846" s="316" t="s">
        <v>578</v>
      </c>
      <c r="B846" s="290" t="s">
        <v>579</v>
      </c>
      <c r="C846" s="106" t="s">
        <v>580</v>
      </c>
      <c r="D846" s="408" t="s">
        <v>3</v>
      </c>
      <c r="E846" s="344" t="s">
        <v>2568</v>
      </c>
      <c r="F846" s="422"/>
      <c r="G846" s="245">
        <v>10</v>
      </c>
      <c r="H846" s="245" t="e">
        <v>#DIV/0!</v>
      </c>
      <c r="I846" s="179" t="s">
        <v>11</v>
      </c>
      <c r="J846" s="179" t="s">
        <v>2577</v>
      </c>
      <c r="K846" s="158">
        <v>846</v>
      </c>
      <c r="L846" s="1" t="b">
        <f t="shared" si="303"/>
        <v>1</v>
      </c>
      <c r="M846" s="1" t="b">
        <f t="shared" si="304"/>
        <v>1</v>
      </c>
      <c r="N846" s="1" t="b">
        <f t="shared" si="305"/>
        <v>1</v>
      </c>
      <c r="O846" s="1" t="b">
        <f t="shared" si="306"/>
        <v>1</v>
      </c>
      <c r="P846" s="1" t="b">
        <f t="shared" si="307"/>
        <v>1</v>
      </c>
      <c r="Q846" s="1" t="b">
        <f t="shared" si="308"/>
        <v>1</v>
      </c>
      <c r="R846" s="1" t="b">
        <f t="shared" si="309"/>
        <v>1</v>
      </c>
      <c r="S846" s="1" t="e">
        <f t="shared" si="310"/>
        <v>#DIV/0!</v>
      </c>
      <c r="T846" s="1" t="b">
        <f t="shared" si="311"/>
        <v>1</v>
      </c>
      <c r="U846" s="1" t="b">
        <f t="shared" si="312"/>
        <v>1</v>
      </c>
      <c r="W846" s="316" t="s">
        <v>578</v>
      </c>
      <c r="X846" s="290" t="s">
        <v>579</v>
      </c>
      <c r="Y846" s="106" t="s">
        <v>580</v>
      </c>
      <c r="Z846" s="408" t="s">
        <v>3</v>
      </c>
      <c r="AA846" s="344" t="s">
        <v>2568</v>
      </c>
      <c r="AB846" s="422"/>
      <c r="AC846" s="245">
        <v>10</v>
      </c>
      <c r="AD846" s="245" t="e">
        <v>#DIV/0!</v>
      </c>
      <c r="AE846" s="179" t="s">
        <v>11</v>
      </c>
      <c r="AF846" s="179" t="s">
        <v>2577</v>
      </c>
      <c r="AH846" s="159" t="b">
        <f t="shared" si="313"/>
        <v>1</v>
      </c>
      <c r="AI846" s="1" t="b">
        <f t="shared" si="314"/>
        <v>1</v>
      </c>
      <c r="AJ846" s="1" t="b">
        <f t="shared" si="315"/>
        <v>1</v>
      </c>
      <c r="AK846" s="1" t="b">
        <f t="shared" si="316"/>
        <v>1</v>
      </c>
      <c r="AL846" s="1" t="b">
        <f t="shared" si="317"/>
        <v>1</v>
      </c>
      <c r="AM846" s="1" t="b">
        <f t="shared" si="318"/>
        <v>1</v>
      </c>
      <c r="AN846" s="1" t="b">
        <f t="shared" si="319"/>
        <v>1</v>
      </c>
      <c r="AO846" s="1" t="e">
        <f t="shared" si="320"/>
        <v>#DIV/0!</v>
      </c>
      <c r="AP846" s="1" t="b">
        <f t="shared" si="321"/>
        <v>1</v>
      </c>
      <c r="AQ846" s="1" t="b">
        <f t="shared" si="322"/>
        <v>1</v>
      </c>
      <c r="AS846" s="316" t="s">
        <v>578</v>
      </c>
      <c r="AT846" s="290" t="s">
        <v>579</v>
      </c>
      <c r="AU846" s="106" t="s">
        <v>580</v>
      </c>
      <c r="AV846" s="408" t="s">
        <v>3</v>
      </c>
      <c r="AW846" s="344" t="s">
        <v>2568</v>
      </c>
      <c r="AX846" s="422"/>
      <c r="AY846" s="245">
        <v>10</v>
      </c>
      <c r="AZ846" s="245" t="e">
        <v>#DIV/0!</v>
      </c>
      <c r="BA846" s="179" t="s">
        <v>11</v>
      </c>
      <c r="BB846" s="179" t="s">
        <v>2577</v>
      </c>
    </row>
    <row r="847" spans="1:54" ht="15">
      <c r="A847" s="377" t="s">
        <v>1613</v>
      </c>
      <c r="B847" s="362" t="s">
        <v>216</v>
      </c>
      <c r="C847" s="179" t="s">
        <v>1824</v>
      </c>
      <c r="D847" s="409" t="s">
        <v>3</v>
      </c>
      <c r="E847" s="179" t="s">
        <v>2490</v>
      </c>
      <c r="F847" s="422">
        <v>15867</v>
      </c>
      <c r="G847" s="245">
        <v>10</v>
      </c>
      <c r="H847" s="245" t="s">
        <v>1858</v>
      </c>
      <c r="I847" s="179" t="s">
        <v>2538</v>
      </c>
      <c r="J847" s="179" t="s">
        <v>2525</v>
      </c>
      <c r="K847" s="158">
        <v>847</v>
      </c>
      <c r="L847" s="1" t="b">
        <f t="shared" si="303"/>
        <v>1</v>
      </c>
      <c r="M847" s="1" t="b">
        <f t="shared" si="304"/>
        <v>1</v>
      </c>
      <c r="N847" s="1" t="b">
        <f t="shared" si="305"/>
        <v>1</v>
      </c>
      <c r="O847" s="1" t="b">
        <f t="shared" si="306"/>
        <v>1</v>
      </c>
      <c r="P847" s="1" t="b">
        <f t="shared" si="307"/>
        <v>1</v>
      </c>
      <c r="Q847" s="1" t="b">
        <f t="shared" si="308"/>
        <v>1</v>
      </c>
      <c r="R847" s="1" t="b">
        <f t="shared" si="309"/>
        <v>1</v>
      </c>
      <c r="S847" s="1" t="b">
        <f t="shared" si="310"/>
        <v>1</v>
      </c>
      <c r="T847" s="1" t="b">
        <f t="shared" si="311"/>
        <v>1</v>
      </c>
      <c r="U847" s="1" t="b">
        <f t="shared" si="312"/>
        <v>1</v>
      </c>
      <c r="W847" s="377" t="s">
        <v>1613</v>
      </c>
      <c r="X847" s="362" t="s">
        <v>216</v>
      </c>
      <c r="Y847" s="179" t="s">
        <v>1824</v>
      </c>
      <c r="Z847" s="409" t="s">
        <v>3</v>
      </c>
      <c r="AA847" s="179" t="s">
        <v>2490</v>
      </c>
      <c r="AB847" s="422">
        <v>15867</v>
      </c>
      <c r="AC847" s="245">
        <v>10</v>
      </c>
      <c r="AD847" s="245" t="s">
        <v>1858</v>
      </c>
      <c r="AE847" s="179" t="s">
        <v>2538</v>
      </c>
      <c r="AF847" s="179" t="s">
        <v>2525</v>
      </c>
      <c r="AH847" s="159" t="b">
        <f t="shared" si="313"/>
        <v>1</v>
      </c>
      <c r="AI847" s="1" t="b">
        <f t="shared" si="314"/>
        <v>1</v>
      </c>
      <c r="AJ847" s="1" t="b">
        <f t="shared" si="315"/>
        <v>1</v>
      </c>
      <c r="AK847" s="1" t="b">
        <f t="shared" si="316"/>
        <v>1</v>
      </c>
      <c r="AL847" s="1" t="b">
        <f t="shared" si="317"/>
        <v>1</v>
      </c>
      <c r="AM847" s="1" t="b">
        <f t="shared" si="318"/>
        <v>1</v>
      </c>
      <c r="AN847" s="1" t="b">
        <f t="shared" si="319"/>
        <v>1</v>
      </c>
      <c r="AO847" s="1" t="b">
        <f t="shared" si="320"/>
        <v>1</v>
      </c>
      <c r="AP847" s="1" t="b">
        <f t="shared" si="321"/>
        <v>1</v>
      </c>
      <c r="AQ847" s="1" t="b">
        <f t="shared" si="322"/>
        <v>1</v>
      </c>
      <c r="AS847" s="377" t="s">
        <v>1613</v>
      </c>
      <c r="AT847" s="362" t="s">
        <v>216</v>
      </c>
      <c r="AU847" s="179" t="s">
        <v>1824</v>
      </c>
      <c r="AV847" s="409" t="s">
        <v>3</v>
      </c>
      <c r="AW847" s="179" t="s">
        <v>2490</v>
      </c>
      <c r="AX847" s="422">
        <v>15867</v>
      </c>
      <c r="AY847" s="245">
        <v>10</v>
      </c>
      <c r="AZ847" s="245" t="s">
        <v>1858</v>
      </c>
      <c r="BA847" s="179" t="s">
        <v>2538</v>
      </c>
      <c r="BB847" s="179" t="s">
        <v>2525</v>
      </c>
    </row>
    <row r="848" spans="1:54" ht="15.75">
      <c r="A848" s="449" t="s">
        <v>581</v>
      </c>
      <c r="B848" s="182" t="s">
        <v>582</v>
      </c>
      <c r="C848" s="182" t="s">
        <v>583</v>
      </c>
      <c r="D848" s="408" t="s">
        <v>3</v>
      </c>
      <c r="E848" s="344" t="s">
        <v>2486</v>
      </c>
      <c r="F848" s="422">
        <v>14673</v>
      </c>
      <c r="G848" s="245">
        <v>10</v>
      </c>
      <c r="H848" s="245" t="s">
        <v>1858</v>
      </c>
      <c r="I848" s="179" t="s">
        <v>2269</v>
      </c>
      <c r="J848" s="179" t="s">
        <v>2577</v>
      </c>
      <c r="K848" s="158">
        <v>848</v>
      </c>
      <c r="L848" s="1" t="b">
        <f t="shared" si="303"/>
        <v>1</v>
      </c>
      <c r="M848" s="1" t="b">
        <f t="shared" si="304"/>
        <v>1</v>
      </c>
      <c r="N848" s="1" t="b">
        <f t="shared" si="305"/>
        <v>1</v>
      </c>
      <c r="O848" s="1" t="b">
        <f t="shared" si="306"/>
        <v>1</v>
      </c>
      <c r="P848" s="1" t="b">
        <f t="shared" si="307"/>
        <v>1</v>
      </c>
      <c r="Q848" s="1" t="b">
        <f t="shared" si="308"/>
        <v>1</v>
      </c>
      <c r="R848" s="1" t="b">
        <f t="shared" si="309"/>
        <v>1</v>
      </c>
      <c r="S848" s="1" t="b">
        <f t="shared" si="310"/>
        <v>1</v>
      </c>
      <c r="T848" s="1" t="b">
        <f t="shared" si="311"/>
        <v>1</v>
      </c>
      <c r="U848" s="1" t="b">
        <f t="shared" si="312"/>
        <v>1</v>
      </c>
      <c r="W848" s="449" t="s">
        <v>581</v>
      </c>
      <c r="X848" s="182" t="s">
        <v>582</v>
      </c>
      <c r="Y848" s="182" t="s">
        <v>583</v>
      </c>
      <c r="Z848" s="408" t="s">
        <v>3</v>
      </c>
      <c r="AA848" s="344" t="s">
        <v>2486</v>
      </c>
      <c r="AB848" s="422">
        <v>14673</v>
      </c>
      <c r="AC848" s="245">
        <v>10</v>
      </c>
      <c r="AD848" s="245" t="s">
        <v>1858</v>
      </c>
      <c r="AE848" s="179" t="s">
        <v>2269</v>
      </c>
      <c r="AF848" s="179" t="s">
        <v>2577</v>
      </c>
      <c r="AH848" s="159" t="b">
        <f t="shared" si="313"/>
        <v>1</v>
      </c>
      <c r="AI848" s="1" t="b">
        <f t="shared" si="314"/>
        <v>1</v>
      </c>
      <c r="AJ848" s="1" t="b">
        <f t="shared" si="315"/>
        <v>1</v>
      </c>
      <c r="AK848" s="1" t="b">
        <f t="shared" si="316"/>
        <v>1</v>
      </c>
      <c r="AL848" s="1" t="b">
        <f t="shared" si="317"/>
        <v>1</v>
      </c>
      <c r="AM848" s="1" t="b">
        <f t="shared" si="318"/>
        <v>1</v>
      </c>
      <c r="AN848" s="1" t="b">
        <f t="shared" si="319"/>
        <v>1</v>
      </c>
      <c r="AO848" s="1" t="b">
        <f t="shared" si="320"/>
        <v>1</v>
      </c>
      <c r="AP848" s="1" t="b">
        <f t="shared" si="321"/>
        <v>1</v>
      </c>
      <c r="AQ848" s="1" t="b">
        <f t="shared" si="322"/>
        <v>1</v>
      </c>
      <c r="AS848" s="449" t="s">
        <v>581</v>
      </c>
      <c r="AT848" s="182" t="s">
        <v>582</v>
      </c>
      <c r="AU848" s="182" t="s">
        <v>583</v>
      </c>
      <c r="AV848" s="408" t="s">
        <v>3</v>
      </c>
      <c r="AW848" s="344" t="s">
        <v>2486</v>
      </c>
      <c r="AX848" s="422">
        <v>14673</v>
      </c>
      <c r="AY848" s="245">
        <v>10</v>
      </c>
      <c r="AZ848" s="245" t="s">
        <v>1858</v>
      </c>
      <c r="BA848" s="179" t="s">
        <v>2269</v>
      </c>
      <c r="BB848" s="179" t="s">
        <v>2577</v>
      </c>
    </row>
    <row r="849" spans="1:54" ht="15.75">
      <c r="A849" s="316" t="s">
        <v>1614</v>
      </c>
      <c r="B849" s="289" t="s">
        <v>309</v>
      </c>
      <c r="C849" s="108" t="s">
        <v>1615</v>
      </c>
      <c r="D849" s="409" t="s">
        <v>3</v>
      </c>
      <c r="E849" s="344" t="s">
        <v>2568</v>
      </c>
      <c r="F849" s="422"/>
      <c r="G849" s="245">
        <v>10</v>
      </c>
      <c r="H849" s="245" t="e">
        <v>#DIV/0!</v>
      </c>
      <c r="I849" s="179"/>
      <c r="J849" s="179" t="s">
        <v>2577</v>
      </c>
      <c r="K849" s="158">
        <v>849</v>
      </c>
      <c r="L849" s="1" t="b">
        <f t="shared" si="303"/>
        <v>1</v>
      </c>
      <c r="M849" s="1" t="b">
        <f t="shared" si="304"/>
        <v>1</v>
      </c>
      <c r="N849" s="1" t="b">
        <f t="shared" si="305"/>
        <v>1</v>
      </c>
      <c r="O849" s="1" t="b">
        <f t="shared" si="306"/>
        <v>1</v>
      </c>
      <c r="P849" s="1" t="b">
        <f t="shared" si="307"/>
        <v>1</v>
      </c>
      <c r="Q849" s="1" t="b">
        <f t="shared" si="308"/>
        <v>1</v>
      </c>
      <c r="R849" s="1" t="b">
        <f t="shared" si="309"/>
        <v>1</v>
      </c>
      <c r="S849" s="1" t="e">
        <f t="shared" si="310"/>
        <v>#DIV/0!</v>
      </c>
      <c r="T849" s="1" t="b">
        <f t="shared" si="311"/>
        <v>1</v>
      </c>
      <c r="U849" s="1" t="b">
        <f t="shared" si="312"/>
        <v>1</v>
      </c>
      <c r="W849" s="316" t="s">
        <v>1614</v>
      </c>
      <c r="X849" s="289" t="s">
        <v>309</v>
      </c>
      <c r="Y849" s="108" t="s">
        <v>1615</v>
      </c>
      <c r="Z849" s="409" t="s">
        <v>3</v>
      </c>
      <c r="AA849" s="344" t="s">
        <v>2568</v>
      </c>
      <c r="AB849" s="422"/>
      <c r="AC849" s="245">
        <v>10</v>
      </c>
      <c r="AD849" s="245" t="e">
        <v>#DIV/0!</v>
      </c>
      <c r="AE849" s="179"/>
      <c r="AF849" s="179" t="s">
        <v>2577</v>
      </c>
      <c r="AH849" s="159" t="b">
        <f t="shared" si="313"/>
        <v>1</v>
      </c>
      <c r="AI849" s="1" t="b">
        <f t="shared" si="314"/>
        <v>1</v>
      </c>
      <c r="AJ849" s="1" t="b">
        <f t="shared" si="315"/>
        <v>1</v>
      </c>
      <c r="AK849" s="1" t="b">
        <f t="shared" si="316"/>
        <v>1</v>
      </c>
      <c r="AL849" s="1" t="b">
        <f t="shared" si="317"/>
        <v>1</v>
      </c>
      <c r="AM849" s="1" t="b">
        <f t="shared" si="318"/>
        <v>1</v>
      </c>
      <c r="AN849" s="1" t="b">
        <f t="shared" si="319"/>
        <v>1</v>
      </c>
      <c r="AO849" s="1" t="e">
        <f t="shared" si="320"/>
        <v>#DIV/0!</v>
      </c>
      <c r="AP849" s="1" t="b">
        <f t="shared" si="321"/>
        <v>1</v>
      </c>
      <c r="AQ849" s="1" t="b">
        <f t="shared" si="322"/>
        <v>1</v>
      </c>
      <c r="AS849" s="316" t="s">
        <v>1614</v>
      </c>
      <c r="AT849" s="289" t="s">
        <v>309</v>
      </c>
      <c r="AU849" s="108" t="s">
        <v>1615</v>
      </c>
      <c r="AV849" s="409" t="s">
        <v>3</v>
      </c>
      <c r="AW849" s="344" t="s">
        <v>2568</v>
      </c>
      <c r="AX849" s="422"/>
      <c r="AY849" s="245">
        <v>10</v>
      </c>
      <c r="AZ849" s="245" t="e">
        <v>#DIV/0!</v>
      </c>
      <c r="BA849" s="179"/>
      <c r="BB849" s="179" t="s">
        <v>2577</v>
      </c>
    </row>
    <row r="850" spans="1:54" ht="15.75">
      <c r="A850" s="316" t="s">
        <v>1617</v>
      </c>
      <c r="B850" s="108" t="s">
        <v>1618</v>
      </c>
      <c r="C850" s="108" t="s">
        <v>1619</v>
      </c>
      <c r="D850" s="409" t="s">
        <v>10</v>
      </c>
      <c r="E850" s="344" t="s">
        <v>2571</v>
      </c>
      <c r="F850" s="422">
        <v>15490</v>
      </c>
      <c r="G850" s="245">
        <v>10</v>
      </c>
      <c r="H850" s="245" t="e">
        <v>#DIV/0!</v>
      </c>
      <c r="I850" s="179"/>
      <c r="J850" s="179" t="s">
        <v>2525</v>
      </c>
      <c r="K850" s="158">
        <v>850</v>
      </c>
      <c r="L850" s="1" t="b">
        <f t="shared" si="303"/>
        <v>1</v>
      </c>
      <c r="M850" s="1" t="b">
        <f t="shared" si="304"/>
        <v>1</v>
      </c>
      <c r="N850" s="1" t="b">
        <f t="shared" si="305"/>
        <v>1</v>
      </c>
      <c r="O850" s="1" t="b">
        <f t="shared" si="306"/>
        <v>1</v>
      </c>
      <c r="P850" s="1" t="b">
        <f t="shared" si="307"/>
        <v>1</v>
      </c>
      <c r="Q850" s="1" t="b">
        <f t="shared" si="308"/>
        <v>1</v>
      </c>
      <c r="R850" s="1" t="b">
        <f t="shared" si="309"/>
        <v>1</v>
      </c>
      <c r="S850" s="1" t="e">
        <f t="shared" si="310"/>
        <v>#DIV/0!</v>
      </c>
      <c r="T850" s="1" t="b">
        <f t="shared" si="311"/>
        <v>1</v>
      </c>
      <c r="U850" s="1" t="b">
        <f t="shared" si="312"/>
        <v>1</v>
      </c>
      <c r="W850" s="316" t="s">
        <v>1617</v>
      </c>
      <c r="X850" s="108" t="s">
        <v>1618</v>
      </c>
      <c r="Y850" s="108" t="s">
        <v>1619</v>
      </c>
      <c r="Z850" s="409" t="s">
        <v>10</v>
      </c>
      <c r="AA850" s="344" t="s">
        <v>2571</v>
      </c>
      <c r="AB850" s="422">
        <v>15490</v>
      </c>
      <c r="AC850" s="245">
        <v>10</v>
      </c>
      <c r="AD850" s="245" t="e">
        <v>#DIV/0!</v>
      </c>
      <c r="AE850" s="179"/>
      <c r="AF850" s="179" t="s">
        <v>2525</v>
      </c>
      <c r="AH850" s="159" t="b">
        <f t="shared" si="313"/>
        <v>1</v>
      </c>
      <c r="AI850" s="1" t="b">
        <f t="shared" si="314"/>
        <v>1</v>
      </c>
      <c r="AJ850" s="1" t="b">
        <f t="shared" si="315"/>
        <v>1</v>
      </c>
      <c r="AK850" s="1" t="b">
        <f t="shared" si="316"/>
        <v>1</v>
      </c>
      <c r="AL850" s="1" t="b">
        <f t="shared" si="317"/>
        <v>1</v>
      </c>
      <c r="AM850" s="1" t="b">
        <f t="shared" si="318"/>
        <v>1</v>
      </c>
      <c r="AN850" s="1" t="b">
        <f t="shared" si="319"/>
        <v>1</v>
      </c>
      <c r="AO850" s="1" t="e">
        <f t="shared" si="320"/>
        <v>#DIV/0!</v>
      </c>
      <c r="AP850" s="1" t="b">
        <f t="shared" si="321"/>
        <v>1</v>
      </c>
      <c r="AQ850" s="1" t="b">
        <f t="shared" si="322"/>
        <v>1</v>
      </c>
      <c r="AS850" s="316" t="s">
        <v>1617</v>
      </c>
      <c r="AT850" s="108" t="s">
        <v>1618</v>
      </c>
      <c r="AU850" s="108" t="s">
        <v>1619</v>
      </c>
      <c r="AV850" s="409" t="s">
        <v>10</v>
      </c>
      <c r="AW850" s="344" t="s">
        <v>2571</v>
      </c>
      <c r="AX850" s="422">
        <v>15490</v>
      </c>
      <c r="AY850" s="245">
        <v>10</v>
      </c>
      <c r="AZ850" s="245" t="e">
        <v>#DIV/0!</v>
      </c>
      <c r="BA850" s="179"/>
      <c r="BB850" s="179" t="s">
        <v>2525</v>
      </c>
    </row>
    <row r="851" spans="1:54" ht="15.75">
      <c r="A851" s="449" t="s">
        <v>1620</v>
      </c>
      <c r="B851" s="418" t="s">
        <v>1561</v>
      </c>
      <c r="C851" s="418" t="s">
        <v>1166</v>
      </c>
      <c r="D851" s="409" t="s">
        <v>3</v>
      </c>
      <c r="E851" s="344" t="s">
        <v>2490</v>
      </c>
      <c r="F851" s="422">
        <v>24966</v>
      </c>
      <c r="G851" s="245">
        <v>10</v>
      </c>
      <c r="H851" s="245" t="e">
        <v>#DIV/0!</v>
      </c>
      <c r="I851" s="179" t="s">
        <v>1875</v>
      </c>
      <c r="J851" s="179" t="s">
        <v>2476</v>
      </c>
      <c r="K851" s="158">
        <v>851</v>
      </c>
      <c r="L851" s="1" t="b">
        <f t="shared" si="303"/>
        <v>1</v>
      </c>
      <c r="M851" s="1" t="b">
        <f t="shared" si="304"/>
        <v>1</v>
      </c>
      <c r="N851" s="1" t="b">
        <f t="shared" si="305"/>
        <v>1</v>
      </c>
      <c r="O851" s="1" t="b">
        <f t="shared" si="306"/>
        <v>1</v>
      </c>
      <c r="P851" s="1" t="b">
        <f t="shared" si="307"/>
        <v>1</v>
      </c>
      <c r="Q851" s="1" t="b">
        <f t="shared" si="308"/>
        <v>1</v>
      </c>
      <c r="R851" s="1" t="b">
        <f t="shared" si="309"/>
        <v>1</v>
      </c>
      <c r="S851" s="1" t="e">
        <f t="shared" si="310"/>
        <v>#DIV/0!</v>
      </c>
      <c r="T851" s="1" t="b">
        <f t="shared" si="311"/>
        <v>1</v>
      </c>
      <c r="U851" s="1" t="b">
        <f t="shared" si="312"/>
        <v>1</v>
      </c>
      <c r="W851" s="449" t="s">
        <v>1620</v>
      </c>
      <c r="X851" s="418" t="s">
        <v>1561</v>
      </c>
      <c r="Y851" s="418" t="s">
        <v>1166</v>
      </c>
      <c r="Z851" s="409" t="s">
        <v>3</v>
      </c>
      <c r="AA851" s="344" t="s">
        <v>2490</v>
      </c>
      <c r="AB851" s="422">
        <v>24966</v>
      </c>
      <c r="AC851" s="245">
        <v>10</v>
      </c>
      <c r="AD851" s="245" t="e">
        <v>#DIV/0!</v>
      </c>
      <c r="AE851" s="179" t="s">
        <v>1875</v>
      </c>
      <c r="AF851" s="179" t="s">
        <v>2476</v>
      </c>
      <c r="AH851" s="159" t="b">
        <f t="shared" si="313"/>
        <v>1</v>
      </c>
      <c r="AI851" s="1" t="b">
        <f t="shared" si="314"/>
        <v>1</v>
      </c>
      <c r="AJ851" s="1" t="b">
        <f t="shared" si="315"/>
        <v>1</v>
      </c>
      <c r="AK851" s="1" t="b">
        <f t="shared" si="316"/>
        <v>1</v>
      </c>
      <c r="AL851" s="1" t="b">
        <f t="shared" si="317"/>
        <v>1</v>
      </c>
      <c r="AM851" s="1" t="b">
        <f t="shared" si="318"/>
        <v>1</v>
      </c>
      <c r="AN851" s="1" t="b">
        <f t="shared" si="319"/>
        <v>1</v>
      </c>
      <c r="AO851" s="1" t="e">
        <f t="shared" si="320"/>
        <v>#DIV/0!</v>
      </c>
      <c r="AP851" s="1" t="b">
        <f t="shared" si="321"/>
        <v>1</v>
      </c>
      <c r="AQ851" s="1" t="b">
        <f t="shared" si="322"/>
        <v>1</v>
      </c>
      <c r="AS851" s="449" t="s">
        <v>1620</v>
      </c>
      <c r="AT851" s="418" t="s">
        <v>1561</v>
      </c>
      <c r="AU851" s="418" t="s">
        <v>1166</v>
      </c>
      <c r="AV851" s="409" t="s">
        <v>3</v>
      </c>
      <c r="AW851" s="344" t="s">
        <v>2490</v>
      </c>
      <c r="AX851" s="422">
        <v>24966</v>
      </c>
      <c r="AY851" s="245">
        <v>10</v>
      </c>
      <c r="AZ851" s="245" t="e">
        <v>#DIV/0!</v>
      </c>
      <c r="BA851" s="179" t="s">
        <v>1875</v>
      </c>
      <c r="BB851" s="179" t="s">
        <v>2476</v>
      </c>
    </row>
    <row r="852" spans="1:54" ht="15">
      <c r="A852" s="316" t="s">
        <v>325</v>
      </c>
      <c r="B852" s="106" t="s">
        <v>326</v>
      </c>
      <c r="C852" s="106" t="s">
        <v>327</v>
      </c>
      <c r="D852" s="408" t="s">
        <v>3</v>
      </c>
      <c r="E852" s="14" t="s">
        <v>2498</v>
      </c>
      <c r="F852" s="422">
        <v>17121</v>
      </c>
      <c r="G852" s="245">
        <v>10</v>
      </c>
      <c r="H852" s="245" t="s">
        <v>1859</v>
      </c>
      <c r="I852" s="179" t="s">
        <v>2538</v>
      </c>
      <c r="J852" s="179" t="s">
        <v>2525</v>
      </c>
      <c r="K852" s="158">
        <v>852</v>
      </c>
      <c r="L852" s="1" t="b">
        <f t="shared" si="303"/>
        <v>1</v>
      </c>
      <c r="M852" s="1" t="b">
        <f t="shared" si="304"/>
        <v>1</v>
      </c>
      <c r="N852" s="1" t="b">
        <f t="shared" si="305"/>
        <v>1</v>
      </c>
      <c r="O852" s="1" t="b">
        <f t="shared" si="306"/>
        <v>1</v>
      </c>
      <c r="P852" s="1" t="b">
        <f t="shared" si="307"/>
        <v>1</v>
      </c>
      <c r="Q852" s="1" t="b">
        <f t="shared" si="308"/>
        <v>1</v>
      </c>
      <c r="R852" s="1" t="b">
        <f t="shared" si="309"/>
        <v>1</v>
      </c>
      <c r="S852" s="1" t="b">
        <f t="shared" si="310"/>
        <v>1</v>
      </c>
      <c r="T852" s="1" t="b">
        <f t="shared" si="311"/>
        <v>1</v>
      </c>
      <c r="U852" s="1" t="b">
        <f t="shared" si="312"/>
        <v>1</v>
      </c>
      <c r="W852" s="316" t="s">
        <v>325</v>
      </c>
      <c r="X852" s="106" t="s">
        <v>326</v>
      </c>
      <c r="Y852" s="106" t="s">
        <v>327</v>
      </c>
      <c r="Z852" s="408" t="s">
        <v>3</v>
      </c>
      <c r="AA852" s="14" t="s">
        <v>2498</v>
      </c>
      <c r="AB852" s="422">
        <v>17121</v>
      </c>
      <c r="AC852" s="245">
        <v>10</v>
      </c>
      <c r="AD852" s="245" t="s">
        <v>1859</v>
      </c>
      <c r="AE852" s="179" t="s">
        <v>2538</v>
      </c>
      <c r="AF852" s="179" t="s">
        <v>2525</v>
      </c>
      <c r="AH852" s="159" t="b">
        <f t="shared" si="313"/>
        <v>1</v>
      </c>
      <c r="AI852" s="1" t="b">
        <f t="shared" si="314"/>
        <v>1</v>
      </c>
      <c r="AJ852" s="1" t="b">
        <f t="shared" si="315"/>
        <v>1</v>
      </c>
      <c r="AK852" s="1" t="b">
        <f t="shared" si="316"/>
        <v>1</v>
      </c>
      <c r="AL852" s="1" t="b">
        <f t="shared" si="317"/>
        <v>1</v>
      </c>
      <c r="AM852" s="1" t="b">
        <f t="shared" si="318"/>
        <v>1</v>
      </c>
      <c r="AN852" s="1" t="b">
        <f t="shared" si="319"/>
        <v>1</v>
      </c>
      <c r="AO852" s="1" t="b">
        <f t="shared" si="320"/>
        <v>1</v>
      </c>
      <c r="AP852" s="1" t="b">
        <f t="shared" si="321"/>
        <v>1</v>
      </c>
      <c r="AQ852" s="1" t="b">
        <f t="shared" si="322"/>
        <v>1</v>
      </c>
      <c r="AS852" s="316" t="s">
        <v>325</v>
      </c>
      <c r="AT852" s="106" t="s">
        <v>326</v>
      </c>
      <c r="AU852" s="106" t="s">
        <v>327</v>
      </c>
      <c r="AV852" s="408" t="s">
        <v>3</v>
      </c>
      <c r="AW852" s="14" t="s">
        <v>2498</v>
      </c>
      <c r="AX852" s="422">
        <v>17121</v>
      </c>
      <c r="AY852" s="245">
        <v>10</v>
      </c>
      <c r="AZ852" s="245" t="s">
        <v>1859</v>
      </c>
      <c r="BA852" s="179" t="s">
        <v>2538</v>
      </c>
      <c r="BB852" s="179" t="s">
        <v>2525</v>
      </c>
    </row>
    <row r="853" spans="1:54" ht="15">
      <c r="A853" s="156" t="s">
        <v>328</v>
      </c>
      <c r="B853" s="179" t="s">
        <v>329</v>
      </c>
      <c r="C853" s="179" t="s">
        <v>330</v>
      </c>
      <c r="D853" s="409" t="s">
        <v>3</v>
      </c>
      <c r="E853" s="179" t="s">
        <v>2498</v>
      </c>
      <c r="F853" s="422">
        <v>14552</v>
      </c>
      <c r="G853" s="245">
        <v>10</v>
      </c>
      <c r="H853" s="245" t="s">
        <v>1859</v>
      </c>
      <c r="I853" s="179" t="s">
        <v>2457</v>
      </c>
      <c r="J853" s="179" t="s">
        <v>2577</v>
      </c>
      <c r="K853" s="158">
        <v>853</v>
      </c>
      <c r="L853" s="1" t="b">
        <f t="shared" si="303"/>
        <v>1</v>
      </c>
      <c r="M853" s="1" t="b">
        <f t="shared" si="304"/>
        <v>1</v>
      </c>
      <c r="N853" s="1" t="b">
        <f t="shared" si="305"/>
        <v>1</v>
      </c>
      <c r="O853" s="1" t="b">
        <f t="shared" si="306"/>
        <v>1</v>
      </c>
      <c r="P853" s="1" t="b">
        <f t="shared" si="307"/>
        <v>1</v>
      </c>
      <c r="Q853" s="1" t="b">
        <f t="shared" si="308"/>
        <v>1</v>
      </c>
      <c r="R853" s="1" t="b">
        <f t="shared" si="309"/>
        <v>1</v>
      </c>
      <c r="S853" s="1" t="b">
        <f t="shared" si="310"/>
        <v>1</v>
      </c>
      <c r="T853" s="1" t="b">
        <f t="shared" si="311"/>
        <v>1</v>
      </c>
      <c r="U853" s="1" t="b">
        <f t="shared" si="312"/>
        <v>1</v>
      </c>
      <c r="W853" s="156" t="s">
        <v>328</v>
      </c>
      <c r="X853" s="179" t="s">
        <v>329</v>
      </c>
      <c r="Y853" s="179" t="s">
        <v>330</v>
      </c>
      <c r="Z853" s="409" t="s">
        <v>3</v>
      </c>
      <c r="AA853" s="179" t="s">
        <v>2498</v>
      </c>
      <c r="AB853" s="422">
        <v>14552</v>
      </c>
      <c r="AC853" s="245">
        <v>10</v>
      </c>
      <c r="AD853" s="245" t="s">
        <v>1859</v>
      </c>
      <c r="AE853" s="179" t="s">
        <v>2457</v>
      </c>
      <c r="AF853" s="179" t="s">
        <v>2577</v>
      </c>
      <c r="AH853" s="159" t="b">
        <f t="shared" si="313"/>
        <v>1</v>
      </c>
      <c r="AI853" s="1" t="b">
        <f t="shared" si="314"/>
        <v>1</v>
      </c>
      <c r="AJ853" s="1" t="b">
        <f t="shared" si="315"/>
        <v>1</v>
      </c>
      <c r="AK853" s="1" t="b">
        <f t="shared" si="316"/>
        <v>1</v>
      </c>
      <c r="AL853" s="1" t="b">
        <f t="shared" si="317"/>
        <v>1</v>
      </c>
      <c r="AM853" s="1" t="b">
        <f t="shared" si="318"/>
        <v>1</v>
      </c>
      <c r="AN853" s="1" t="b">
        <f t="shared" si="319"/>
        <v>1</v>
      </c>
      <c r="AO853" s="1" t="b">
        <f t="shared" si="320"/>
        <v>1</v>
      </c>
      <c r="AP853" s="1" t="b">
        <f t="shared" si="321"/>
        <v>1</v>
      </c>
      <c r="AQ853" s="1" t="b">
        <f t="shared" si="322"/>
        <v>1</v>
      </c>
      <c r="AS853" s="156" t="s">
        <v>328</v>
      </c>
      <c r="AT853" s="179" t="s">
        <v>329</v>
      </c>
      <c r="AU853" s="179" t="s">
        <v>330</v>
      </c>
      <c r="AV853" s="409" t="s">
        <v>3</v>
      </c>
      <c r="AW853" s="179" t="s">
        <v>2498</v>
      </c>
      <c r="AX853" s="422">
        <v>14552</v>
      </c>
      <c r="AY853" s="245">
        <v>10</v>
      </c>
      <c r="AZ853" s="245" t="s">
        <v>1859</v>
      </c>
      <c r="BA853" s="179" t="s">
        <v>2457</v>
      </c>
      <c r="BB853" s="179" t="s">
        <v>2577</v>
      </c>
    </row>
    <row r="854" spans="1:54" ht="15.75">
      <c r="A854" s="316" t="s">
        <v>870</v>
      </c>
      <c r="B854" s="289" t="s">
        <v>868</v>
      </c>
      <c r="C854" s="108" t="s">
        <v>751</v>
      </c>
      <c r="D854" s="410" t="s">
        <v>10</v>
      </c>
      <c r="E854" s="344" t="s">
        <v>2571</v>
      </c>
      <c r="F854" s="422">
        <v>16827</v>
      </c>
      <c r="G854" s="245">
        <v>10</v>
      </c>
      <c r="H854" s="245" t="e">
        <v>#DIV/0!</v>
      </c>
      <c r="I854" s="179" t="s">
        <v>1865</v>
      </c>
      <c r="J854" s="179" t="s">
        <v>2525</v>
      </c>
      <c r="K854" s="158">
        <v>854</v>
      </c>
      <c r="L854" s="1" t="b">
        <f t="shared" si="303"/>
        <v>1</v>
      </c>
      <c r="M854" s="1" t="b">
        <f t="shared" si="304"/>
        <v>1</v>
      </c>
      <c r="N854" s="1" t="b">
        <f t="shared" si="305"/>
        <v>1</v>
      </c>
      <c r="O854" s="1" t="b">
        <f t="shared" si="306"/>
        <v>1</v>
      </c>
      <c r="P854" s="1" t="b">
        <f t="shared" si="307"/>
        <v>1</v>
      </c>
      <c r="Q854" s="1" t="b">
        <f t="shared" si="308"/>
        <v>1</v>
      </c>
      <c r="R854" s="1" t="b">
        <f t="shared" si="309"/>
        <v>1</v>
      </c>
      <c r="S854" s="1" t="e">
        <f t="shared" si="310"/>
        <v>#DIV/0!</v>
      </c>
      <c r="T854" s="1" t="b">
        <f t="shared" si="311"/>
        <v>1</v>
      </c>
      <c r="U854" s="1" t="b">
        <f t="shared" si="312"/>
        <v>1</v>
      </c>
      <c r="W854" s="316" t="s">
        <v>870</v>
      </c>
      <c r="X854" s="289" t="s">
        <v>868</v>
      </c>
      <c r="Y854" s="108" t="s">
        <v>751</v>
      </c>
      <c r="Z854" s="410" t="s">
        <v>10</v>
      </c>
      <c r="AA854" s="344" t="s">
        <v>2571</v>
      </c>
      <c r="AB854" s="422">
        <v>16827</v>
      </c>
      <c r="AC854" s="245">
        <v>10</v>
      </c>
      <c r="AD854" s="245" t="e">
        <v>#DIV/0!</v>
      </c>
      <c r="AE854" s="179" t="s">
        <v>1865</v>
      </c>
      <c r="AF854" s="179" t="s">
        <v>2525</v>
      </c>
      <c r="AH854" s="159" t="b">
        <f t="shared" si="313"/>
        <v>1</v>
      </c>
      <c r="AI854" s="1" t="b">
        <f t="shared" si="314"/>
        <v>1</v>
      </c>
      <c r="AJ854" s="1" t="b">
        <f t="shared" si="315"/>
        <v>1</v>
      </c>
      <c r="AK854" s="1" t="b">
        <f t="shared" si="316"/>
        <v>1</v>
      </c>
      <c r="AL854" s="1" t="b">
        <f t="shared" si="317"/>
        <v>1</v>
      </c>
      <c r="AM854" s="1" t="b">
        <f t="shared" si="318"/>
        <v>1</v>
      </c>
      <c r="AN854" s="1" t="b">
        <f t="shared" si="319"/>
        <v>1</v>
      </c>
      <c r="AO854" s="1" t="e">
        <f t="shared" si="320"/>
        <v>#DIV/0!</v>
      </c>
      <c r="AP854" s="1" t="b">
        <f t="shared" si="321"/>
        <v>1</v>
      </c>
      <c r="AQ854" s="1" t="b">
        <f t="shared" si="322"/>
        <v>1</v>
      </c>
      <c r="AS854" s="316" t="s">
        <v>870</v>
      </c>
      <c r="AT854" s="289" t="s">
        <v>868</v>
      </c>
      <c r="AU854" s="108" t="s">
        <v>751</v>
      </c>
      <c r="AV854" s="410" t="s">
        <v>10</v>
      </c>
      <c r="AW854" s="344" t="s">
        <v>2571</v>
      </c>
      <c r="AX854" s="422">
        <v>16827</v>
      </c>
      <c r="AY854" s="245">
        <v>10</v>
      </c>
      <c r="AZ854" s="245" t="e">
        <v>#DIV/0!</v>
      </c>
      <c r="BA854" s="179" t="s">
        <v>1865</v>
      </c>
      <c r="BB854" s="179" t="s">
        <v>2525</v>
      </c>
    </row>
    <row r="855" spans="1:54" ht="15">
      <c r="A855" s="316" t="s">
        <v>2687</v>
      </c>
      <c r="B855" s="106" t="s">
        <v>1716</v>
      </c>
      <c r="C855" s="106" t="s">
        <v>1817</v>
      </c>
      <c r="D855" s="408" t="s">
        <v>3</v>
      </c>
      <c r="E855" s="14" t="s">
        <v>2562</v>
      </c>
      <c r="F855" s="422">
        <v>27782</v>
      </c>
      <c r="G855" s="245">
        <v>10</v>
      </c>
      <c r="H855" s="245" t="e">
        <v>#DIV/0!</v>
      </c>
      <c r="I855" s="179" t="s">
        <v>2076</v>
      </c>
      <c r="J855" s="179" t="s">
        <v>2476</v>
      </c>
      <c r="K855" s="158">
        <v>855</v>
      </c>
      <c r="L855" s="1" t="b">
        <f t="shared" si="303"/>
        <v>1</v>
      </c>
      <c r="M855" s="1" t="b">
        <f t="shared" si="304"/>
        <v>1</v>
      </c>
      <c r="N855" s="1" t="b">
        <f t="shared" si="305"/>
        <v>1</v>
      </c>
      <c r="O855" s="1" t="b">
        <f t="shared" si="306"/>
        <v>1</v>
      </c>
      <c r="P855" s="1" t="b">
        <f t="shared" si="307"/>
        <v>1</v>
      </c>
      <c r="Q855" s="1" t="b">
        <f t="shared" si="308"/>
        <v>1</v>
      </c>
      <c r="R855" s="1" t="b">
        <f t="shared" si="309"/>
        <v>1</v>
      </c>
      <c r="S855" s="1" t="e">
        <f t="shared" si="310"/>
        <v>#DIV/0!</v>
      </c>
      <c r="T855" s="1" t="b">
        <f t="shared" si="311"/>
        <v>1</v>
      </c>
      <c r="U855" s="1" t="b">
        <f t="shared" si="312"/>
        <v>1</v>
      </c>
      <c r="W855" s="316" t="s">
        <v>2687</v>
      </c>
      <c r="X855" s="106" t="s">
        <v>1716</v>
      </c>
      <c r="Y855" s="106" t="s">
        <v>1817</v>
      </c>
      <c r="Z855" s="408" t="s">
        <v>3</v>
      </c>
      <c r="AA855" s="14" t="s">
        <v>2562</v>
      </c>
      <c r="AB855" s="422">
        <v>27782</v>
      </c>
      <c r="AC855" s="245">
        <v>10</v>
      </c>
      <c r="AD855" s="245" t="e">
        <v>#DIV/0!</v>
      </c>
      <c r="AE855" s="179" t="s">
        <v>2076</v>
      </c>
      <c r="AF855" s="179" t="s">
        <v>2476</v>
      </c>
      <c r="AH855" s="159" t="b">
        <f t="shared" si="313"/>
        <v>1</v>
      </c>
      <c r="AI855" s="1" t="b">
        <f t="shared" si="314"/>
        <v>1</v>
      </c>
      <c r="AJ855" s="1" t="b">
        <f t="shared" si="315"/>
        <v>1</v>
      </c>
      <c r="AK855" s="1" t="b">
        <f t="shared" si="316"/>
        <v>1</v>
      </c>
      <c r="AL855" s="1" t="b">
        <f t="shared" si="317"/>
        <v>1</v>
      </c>
      <c r="AM855" s="1" t="b">
        <f t="shared" si="318"/>
        <v>1</v>
      </c>
      <c r="AN855" s="1" t="b">
        <f t="shared" si="319"/>
        <v>1</v>
      </c>
      <c r="AO855" s="1" t="e">
        <f t="shared" si="320"/>
        <v>#DIV/0!</v>
      </c>
      <c r="AP855" s="1" t="b">
        <f t="shared" si="321"/>
        <v>1</v>
      </c>
      <c r="AQ855" s="1" t="b">
        <f t="shared" si="322"/>
        <v>1</v>
      </c>
      <c r="AS855" s="316" t="s">
        <v>2687</v>
      </c>
      <c r="AT855" s="106" t="s">
        <v>1716</v>
      </c>
      <c r="AU855" s="106" t="s">
        <v>1817</v>
      </c>
      <c r="AV855" s="408" t="s">
        <v>3</v>
      </c>
      <c r="AW855" s="14" t="s">
        <v>2562</v>
      </c>
      <c r="AX855" s="422">
        <v>27782</v>
      </c>
      <c r="AY855" s="245">
        <v>10</v>
      </c>
      <c r="AZ855" s="245" t="e">
        <v>#DIV/0!</v>
      </c>
      <c r="BA855" s="179" t="s">
        <v>2076</v>
      </c>
      <c r="BB855" s="179" t="s">
        <v>2476</v>
      </c>
    </row>
    <row r="856" spans="1:54" ht="15.75">
      <c r="A856" s="156" t="s">
        <v>1020</v>
      </c>
      <c r="B856" s="106" t="s">
        <v>1021</v>
      </c>
      <c r="C856" s="108" t="s">
        <v>1022</v>
      </c>
      <c r="D856" s="1" t="s">
        <v>10</v>
      </c>
      <c r="E856" s="344" t="s">
        <v>2497</v>
      </c>
      <c r="F856" s="422">
        <v>16656</v>
      </c>
      <c r="G856" s="245">
        <v>10</v>
      </c>
      <c r="H856" s="245" t="s">
        <v>1859</v>
      </c>
      <c r="I856" s="179" t="s">
        <v>2676</v>
      </c>
      <c r="J856" s="179" t="s">
        <v>2525</v>
      </c>
      <c r="K856" s="158">
        <v>856</v>
      </c>
      <c r="L856" s="1" t="b">
        <f t="shared" si="303"/>
        <v>1</v>
      </c>
      <c r="M856" s="1" t="b">
        <f t="shared" si="304"/>
        <v>1</v>
      </c>
      <c r="N856" s="1" t="b">
        <f t="shared" si="305"/>
        <v>1</v>
      </c>
      <c r="O856" s="1" t="b">
        <f t="shared" si="306"/>
        <v>1</v>
      </c>
      <c r="P856" s="1" t="b">
        <f t="shared" si="307"/>
        <v>1</v>
      </c>
      <c r="Q856" s="1" t="b">
        <f t="shared" si="308"/>
        <v>1</v>
      </c>
      <c r="R856" s="1" t="b">
        <f t="shared" si="309"/>
        <v>1</v>
      </c>
      <c r="S856" s="1" t="b">
        <f t="shared" si="310"/>
        <v>1</v>
      </c>
      <c r="T856" s="1" t="b">
        <f t="shared" si="311"/>
        <v>1</v>
      </c>
      <c r="U856" s="1" t="b">
        <f t="shared" si="312"/>
        <v>1</v>
      </c>
      <c r="W856" s="156" t="s">
        <v>1020</v>
      </c>
      <c r="X856" s="106" t="s">
        <v>1021</v>
      </c>
      <c r="Y856" s="108" t="s">
        <v>1022</v>
      </c>
      <c r="Z856" s="1" t="s">
        <v>10</v>
      </c>
      <c r="AA856" s="344" t="s">
        <v>2497</v>
      </c>
      <c r="AB856" s="422">
        <v>16656</v>
      </c>
      <c r="AC856" s="245">
        <v>10</v>
      </c>
      <c r="AD856" s="245" t="s">
        <v>1859</v>
      </c>
      <c r="AE856" s="179" t="s">
        <v>2676</v>
      </c>
      <c r="AF856" s="179" t="s">
        <v>2525</v>
      </c>
      <c r="AH856" s="159" t="b">
        <f t="shared" si="313"/>
        <v>1</v>
      </c>
      <c r="AI856" s="1" t="b">
        <f t="shared" si="314"/>
        <v>1</v>
      </c>
      <c r="AJ856" s="1" t="b">
        <f t="shared" si="315"/>
        <v>1</v>
      </c>
      <c r="AK856" s="1" t="b">
        <f t="shared" si="316"/>
        <v>1</v>
      </c>
      <c r="AL856" s="1" t="b">
        <f t="shared" si="317"/>
        <v>1</v>
      </c>
      <c r="AM856" s="1" t="b">
        <f t="shared" si="318"/>
        <v>1</v>
      </c>
      <c r="AN856" s="1" t="b">
        <f t="shared" si="319"/>
        <v>1</v>
      </c>
      <c r="AO856" s="1" t="b">
        <f t="shared" si="320"/>
        <v>1</v>
      </c>
      <c r="AP856" s="1" t="b">
        <f t="shared" si="321"/>
        <v>1</v>
      </c>
      <c r="AQ856" s="1" t="b">
        <f t="shared" si="322"/>
        <v>1</v>
      </c>
      <c r="AS856" s="156" t="s">
        <v>1020</v>
      </c>
      <c r="AT856" s="106" t="s">
        <v>1021</v>
      </c>
      <c r="AU856" s="108" t="s">
        <v>1022</v>
      </c>
      <c r="AV856" s="1" t="s">
        <v>10</v>
      </c>
      <c r="AW856" s="344" t="s">
        <v>2497</v>
      </c>
      <c r="AX856" s="422">
        <v>16656</v>
      </c>
      <c r="AY856" s="245">
        <v>10</v>
      </c>
      <c r="AZ856" s="245" t="s">
        <v>1859</v>
      </c>
      <c r="BA856" s="179" t="s">
        <v>2676</v>
      </c>
      <c r="BB856" s="179" t="s">
        <v>2525</v>
      </c>
    </row>
    <row r="857" spans="1:54" ht="15">
      <c r="A857" s="316" t="s">
        <v>1623</v>
      </c>
      <c r="B857" s="108" t="s">
        <v>782</v>
      </c>
      <c r="C857" s="108" t="s">
        <v>2</v>
      </c>
      <c r="D857" s="410" t="s">
        <v>3</v>
      </c>
      <c r="E857" s="14" t="s">
        <v>2490</v>
      </c>
      <c r="F857" s="422">
        <v>18560</v>
      </c>
      <c r="G857" s="245">
        <v>10</v>
      </c>
      <c r="H857" s="245" t="s">
        <v>1858</v>
      </c>
      <c r="I857" s="179" t="s">
        <v>2538</v>
      </c>
      <c r="J857" s="179" t="s">
        <v>2525</v>
      </c>
      <c r="K857" s="158">
        <v>857</v>
      </c>
      <c r="L857" s="1" t="b">
        <f t="shared" si="303"/>
        <v>1</v>
      </c>
      <c r="M857" s="1" t="b">
        <f t="shared" si="304"/>
        <v>1</v>
      </c>
      <c r="N857" s="1" t="b">
        <f t="shared" si="305"/>
        <v>1</v>
      </c>
      <c r="O857" s="1" t="b">
        <f t="shared" si="306"/>
        <v>1</v>
      </c>
      <c r="P857" s="1" t="b">
        <f t="shared" si="307"/>
        <v>1</v>
      </c>
      <c r="Q857" s="1" t="b">
        <f t="shared" si="308"/>
        <v>1</v>
      </c>
      <c r="R857" s="1" t="b">
        <f t="shared" si="309"/>
        <v>1</v>
      </c>
      <c r="S857" s="1" t="b">
        <f t="shared" si="310"/>
        <v>1</v>
      </c>
      <c r="T857" s="1" t="b">
        <f t="shared" si="311"/>
        <v>1</v>
      </c>
      <c r="U857" s="1" t="b">
        <f t="shared" si="312"/>
        <v>1</v>
      </c>
      <c r="W857" s="316" t="s">
        <v>1623</v>
      </c>
      <c r="X857" s="108" t="s">
        <v>782</v>
      </c>
      <c r="Y857" s="108" t="s">
        <v>2</v>
      </c>
      <c r="Z857" s="410" t="s">
        <v>3</v>
      </c>
      <c r="AA857" s="14" t="s">
        <v>2490</v>
      </c>
      <c r="AB857" s="422">
        <v>18560</v>
      </c>
      <c r="AC857" s="245">
        <v>10</v>
      </c>
      <c r="AD857" s="245" t="s">
        <v>1858</v>
      </c>
      <c r="AE857" s="179" t="s">
        <v>2538</v>
      </c>
      <c r="AF857" s="179" t="s">
        <v>2525</v>
      </c>
      <c r="AH857" s="159" t="b">
        <f t="shared" si="313"/>
        <v>1</v>
      </c>
      <c r="AI857" s="1" t="b">
        <f t="shared" si="314"/>
        <v>1</v>
      </c>
      <c r="AJ857" s="1" t="b">
        <f t="shared" si="315"/>
        <v>1</v>
      </c>
      <c r="AK857" s="1" t="b">
        <f t="shared" si="316"/>
        <v>1</v>
      </c>
      <c r="AL857" s="1" t="b">
        <f t="shared" si="317"/>
        <v>1</v>
      </c>
      <c r="AM857" s="1" t="b">
        <f t="shared" si="318"/>
        <v>1</v>
      </c>
      <c r="AN857" s="1" t="b">
        <f t="shared" si="319"/>
        <v>1</v>
      </c>
      <c r="AO857" s="1" t="b">
        <f t="shared" si="320"/>
        <v>1</v>
      </c>
      <c r="AP857" s="1" t="b">
        <f t="shared" si="321"/>
        <v>1</v>
      </c>
      <c r="AQ857" s="1" t="b">
        <f t="shared" si="322"/>
        <v>1</v>
      </c>
      <c r="AS857" s="316" t="s">
        <v>1623</v>
      </c>
      <c r="AT857" s="108" t="s">
        <v>782</v>
      </c>
      <c r="AU857" s="108" t="s">
        <v>2</v>
      </c>
      <c r="AV857" s="410" t="s">
        <v>3</v>
      </c>
      <c r="AW857" s="14" t="s">
        <v>2490</v>
      </c>
      <c r="AX857" s="422">
        <v>18560</v>
      </c>
      <c r="AY857" s="245">
        <v>10</v>
      </c>
      <c r="AZ857" s="245" t="s">
        <v>1858</v>
      </c>
      <c r="BA857" s="179" t="s">
        <v>2538</v>
      </c>
      <c r="BB857" s="179" t="s">
        <v>2525</v>
      </c>
    </row>
    <row r="858" spans="1:54" ht="15.75">
      <c r="A858" s="316" t="s">
        <v>2688</v>
      </c>
      <c r="B858" s="108" t="s">
        <v>1624</v>
      </c>
      <c r="C858" s="108" t="s">
        <v>1625</v>
      </c>
      <c r="D858" s="410" t="s">
        <v>3</v>
      </c>
      <c r="E858" s="344" t="s">
        <v>2567</v>
      </c>
      <c r="F858" s="422">
        <v>18652</v>
      </c>
      <c r="G858" s="245">
        <v>10</v>
      </c>
      <c r="H858" s="245" t="e">
        <v>#DIV/0!</v>
      </c>
      <c r="I858" s="179" t="s">
        <v>1865</v>
      </c>
      <c r="J858" s="179" t="s">
        <v>2525</v>
      </c>
      <c r="K858" s="158">
        <v>858</v>
      </c>
      <c r="L858" s="1" t="b">
        <f t="shared" si="303"/>
        <v>1</v>
      </c>
      <c r="M858" s="1" t="b">
        <f t="shared" si="304"/>
        <v>1</v>
      </c>
      <c r="N858" s="1" t="b">
        <f t="shared" si="305"/>
        <v>1</v>
      </c>
      <c r="O858" s="1" t="b">
        <f t="shared" si="306"/>
        <v>1</v>
      </c>
      <c r="P858" s="1" t="b">
        <f t="shared" si="307"/>
        <v>1</v>
      </c>
      <c r="Q858" s="1" t="b">
        <f t="shared" si="308"/>
        <v>1</v>
      </c>
      <c r="R858" s="1" t="b">
        <f t="shared" si="309"/>
        <v>1</v>
      </c>
      <c r="S858" s="1" t="e">
        <f t="shared" si="310"/>
        <v>#DIV/0!</v>
      </c>
      <c r="T858" s="1" t="b">
        <f t="shared" si="311"/>
        <v>1</v>
      </c>
      <c r="U858" s="1" t="b">
        <f t="shared" si="312"/>
        <v>1</v>
      </c>
      <c r="W858" s="316" t="s">
        <v>2688</v>
      </c>
      <c r="X858" s="108" t="s">
        <v>1624</v>
      </c>
      <c r="Y858" s="108" t="s">
        <v>1625</v>
      </c>
      <c r="Z858" s="410" t="s">
        <v>3</v>
      </c>
      <c r="AA858" s="344" t="s">
        <v>2567</v>
      </c>
      <c r="AB858" s="422">
        <v>18652</v>
      </c>
      <c r="AC858" s="245">
        <v>10</v>
      </c>
      <c r="AD858" s="245" t="e">
        <v>#DIV/0!</v>
      </c>
      <c r="AE858" s="179" t="s">
        <v>1865</v>
      </c>
      <c r="AF858" s="179" t="s">
        <v>2525</v>
      </c>
      <c r="AH858" s="159" t="b">
        <f t="shared" si="313"/>
        <v>1</v>
      </c>
      <c r="AI858" s="1" t="b">
        <f t="shared" si="314"/>
        <v>1</v>
      </c>
      <c r="AJ858" s="1" t="b">
        <f t="shared" si="315"/>
        <v>1</v>
      </c>
      <c r="AK858" s="1" t="b">
        <f t="shared" si="316"/>
        <v>1</v>
      </c>
      <c r="AL858" s="1" t="b">
        <f t="shared" si="317"/>
        <v>1</v>
      </c>
      <c r="AM858" s="1" t="b">
        <f t="shared" si="318"/>
        <v>1</v>
      </c>
      <c r="AN858" s="1" t="b">
        <f t="shared" si="319"/>
        <v>1</v>
      </c>
      <c r="AO858" s="1" t="e">
        <f t="shared" si="320"/>
        <v>#DIV/0!</v>
      </c>
      <c r="AP858" s="1" t="b">
        <f t="shared" si="321"/>
        <v>1</v>
      </c>
      <c r="AQ858" s="1" t="b">
        <f t="shared" si="322"/>
        <v>1</v>
      </c>
      <c r="AS858" s="316" t="s">
        <v>2688</v>
      </c>
      <c r="AT858" s="108" t="s">
        <v>1624</v>
      </c>
      <c r="AU858" s="108" t="s">
        <v>1625</v>
      </c>
      <c r="AV858" s="410" t="s">
        <v>3</v>
      </c>
      <c r="AW858" s="344" t="s">
        <v>2567</v>
      </c>
      <c r="AX858" s="422">
        <v>18652</v>
      </c>
      <c r="AY858" s="245">
        <v>10</v>
      </c>
      <c r="AZ858" s="245" t="e">
        <v>#DIV/0!</v>
      </c>
      <c r="BA858" s="179" t="s">
        <v>1865</v>
      </c>
      <c r="BB858" s="179" t="s">
        <v>2525</v>
      </c>
    </row>
    <row r="859" spans="1:54" ht="15">
      <c r="A859" s="156" t="s">
        <v>1626</v>
      </c>
      <c r="B859" s="179" t="s">
        <v>2607</v>
      </c>
      <c r="C859" s="179" t="s">
        <v>2608</v>
      </c>
      <c r="D859" s="424" t="s">
        <v>10</v>
      </c>
      <c r="E859" s="179" t="s">
        <v>2509</v>
      </c>
      <c r="F859" s="422">
        <v>20625</v>
      </c>
      <c r="G859" s="245">
        <v>10</v>
      </c>
      <c r="H859" s="245" t="s">
        <v>1859</v>
      </c>
      <c r="I859" s="179" t="s">
        <v>2677</v>
      </c>
      <c r="J859" s="179" t="s">
        <v>2476</v>
      </c>
      <c r="K859" s="158">
        <v>859</v>
      </c>
      <c r="L859" s="1" t="b">
        <f t="shared" si="303"/>
        <v>1</v>
      </c>
      <c r="M859" s="1" t="b">
        <f t="shared" si="304"/>
        <v>1</v>
      </c>
      <c r="N859" s="1" t="b">
        <f t="shared" si="305"/>
        <v>1</v>
      </c>
      <c r="O859" s="1" t="b">
        <f t="shared" si="306"/>
        <v>1</v>
      </c>
      <c r="P859" s="1" t="b">
        <f t="shared" si="307"/>
        <v>1</v>
      </c>
      <c r="Q859" s="1" t="b">
        <f t="shared" si="308"/>
        <v>1</v>
      </c>
      <c r="R859" s="1" t="b">
        <f t="shared" si="309"/>
        <v>1</v>
      </c>
      <c r="S859" s="1" t="b">
        <f t="shared" si="310"/>
        <v>1</v>
      </c>
      <c r="T859" s="1" t="b">
        <f t="shared" si="311"/>
        <v>1</v>
      </c>
      <c r="U859" s="1" t="b">
        <f t="shared" si="312"/>
        <v>1</v>
      </c>
      <c r="W859" s="156" t="s">
        <v>1626</v>
      </c>
      <c r="X859" s="179" t="s">
        <v>2607</v>
      </c>
      <c r="Y859" s="179" t="s">
        <v>2608</v>
      </c>
      <c r="Z859" s="424" t="s">
        <v>10</v>
      </c>
      <c r="AA859" s="179" t="s">
        <v>2509</v>
      </c>
      <c r="AB859" s="422">
        <v>20625</v>
      </c>
      <c r="AC859" s="245">
        <v>10</v>
      </c>
      <c r="AD859" s="245" t="s">
        <v>1859</v>
      </c>
      <c r="AE859" s="179" t="s">
        <v>2677</v>
      </c>
      <c r="AF859" s="179" t="s">
        <v>2476</v>
      </c>
      <c r="AH859" s="159" t="b">
        <f t="shared" si="313"/>
        <v>1</v>
      </c>
      <c r="AI859" s="1" t="b">
        <f t="shared" si="314"/>
        <v>1</v>
      </c>
      <c r="AJ859" s="1" t="b">
        <f t="shared" si="315"/>
        <v>1</v>
      </c>
      <c r="AK859" s="1" t="b">
        <f t="shared" si="316"/>
        <v>1</v>
      </c>
      <c r="AL859" s="1" t="b">
        <f t="shared" si="317"/>
        <v>1</v>
      </c>
      <c r="AM859" s="1" t="b">
        <f t="shared" si="318"/>
        <v>1</v>
      </c>
      <c r="AN859" s="1" t="b">
        <f t="shared" si="319"/>
        <v>1</v>
      </c>
      <c r="AO859" s="1" t="b">
        <f t="shared" si="320"/>
        <v>1</v>
      </c>
      <c r="AP859" s="1" t="b">
        <f t="shared" si="321"/>
        <v>1</v>
      </c>
      <c r="AQ859" s="1" t="b">
        <f t="shared" si="322"/>
        <v>1</v>
      </c>
      <c r="AS859" s="156" t="s">
        <v>1626</v>
      </c>
      <c r="AT859" s="179" t="s">
        <v>2607</v>
      </c>
      <c r="AU859" s="179" t="s">
        <v>2608</v>
      </c>
      <c r="AV859" s="424" t="s">
        <v>10</v>
      </c>
      <c r="AW859" s="179" t="s">
        <v>2509</v>
      </c>
      <c r="AX859" s="422">
        <v>20625</v>
      </c>
      <c r="AY859" s="245">
        <v>10</v>
      </c>
      <c r="AZ859" s="245" t="s">
        <v>1859</v>
      </c>
      <c r="BA859" s="179" t="s">
        <v>2677</v>
      </c>
      <c r="BB859" s="179" t="s">
        <v>2476</v>
      </c>
    </row>
    <row r="860" spans="1:54" ht="15.75">
      <c r="A860" s="449" t="s">
        <v>2401</v>
      </c>
      <c r="B860" s="289" t="s">
        <v>499</v>
      </c>
      <c r="C860" s="108" t="s">
        <v>231</v>
      </c>
      <c r="D860" s="410" t="s">
        <v>3</v>
      </c>
      <c r="E860" s="344" t="s">
        <v>2563</v>
      </c>
      <c r="F860" s="422">
        <v>17077</v>
      </c>
      <c r="G860" s="245">
        <v>10</v>
      </c>
      <c r="H860" s="245" t="s">
        <v>1859</v>
      </c>
      <c r="I860" s="179" t="s">
        <v>2609</v>
      </c>
      <c r="J860" s="179" t="s">
        <v>2525</v>
      </c>
      <c r="K860" s="158">
        <v>860</v>
      </c>
      <c r="L860" s="1" t="b">
        <f t="shared" si="303"/>
        <v>1</v>
      </c>
      <c r="M860" s="1" t="b">
        <f t="shared" si="304"/>
        <v>1</v>
      </c>
      <c r="N860" s="1" t="b">
        <f t="shared" si="305"/>
        <v>1</v>
      </c>
      <c r="O860" s="1" t="b">
        <f t="shared" si="306"/>
        <v>1</v>
      </c>
      <c r="P860" s="1" t="b">
        <f t="shared" si="307"/>
        <v>1</v>
      </c>
      <c r="Q860" s="1" t="b">
        <f t="shared" si="308"/>
        <v>1</v>
      </c>
      <c r="R860" s="1" t="b">
        <f t="shared" si="309"/>
        <v>1</v>
      </c>
      <c r="S860" s="1" t="b">
        <f t="shared" si="310"/>
        <v>1</v>
      </c>
      <c r="T860" s="1" t="b">
        <f t="shared" si="311"/>
        <v>1</v>
      </c>
      <c r="U860" s="1" t="b">
        <f t="shared" si="312"/>
        <v>1</v>
      </c>
      <c r="W860" s="449" t="s">
        <v>2401</v>
      </c>
      <c r="X860" s="289" t="s">
        <v>499</v>
      </c>
      <c r="Y860" s="108" t="s">
        <v>231</v>
      </c>
      <c r="Z860" s="410" t="s">
        <v>3</v>
      </c>
      <c r="AA860" s="344" t="s">
        <v>2563</v>
      </c>
      <c r="AB860" s="422">
        <v>17077</v>
      </c>
      <c r="AC860" s="245">
        <v>10</v>
      </c>
      <c r="AD860" s="245" t="s">
        <v>1859</v>
      </c>
      <c r="AE860" s="179" t="s">
        <v>2609</v>
      </c>
      <c r="AF860" s="179" t="s">
        <v>2525</v>
      </c>
      <c r="AH860" s="159" t="b">
        <f t="shared" si="313"/>
        <v>1</v>
      </c>
      <c r="AI860" s="1" t="b">
        <f t="shared" si="314"/>
        <v>1</v>
      </c>
      <c r="AJ860" s="1" t="b">
        <f t="shared" si="315"/>
        <v>1</v>
      </c>
      <c r="AK860" s="1" t="b">
        <f t="shared" si="316"/>
        <v>1</v>
      </c>
      <c r="AL860" s="1" t="b">
        <f t="shared" si="317"/>
        <v>1</v>
      </c>
      <c r="AM860" s="1" t="b">
        <f t="shared" si="318"/>
        <v>1</v>
      </c>
      <c r="AN860" s="1" t="b">
        <f t="shared" si="319"/>
        <v>1</v>
      </c>
      <c r="AO860" s="1" t="b">
        <f t="shared" si="320"/>
        <v>1</v>
      </c>
      <c r="AP860" s="1" t="b">
        <f t="shared" si="321"/>
        <v>1</v>
      </c>
      <c r="AQ860" s="1" t="b">
        <f t="shared" si="322"/>
        <v>1</v>
      </c>
      <c r="AS860" s="449" t="s">
        <v>2401</v>
      </c>
      <c r="AT860" s="289" t="s">
        <v>499</v>
      </c>
      <c r="AU860" s="108" t="s">
        <v>231</v>
      </c>
      <c r="AV860" s="410" t="s">
        <v>3</v>
      </c>
      <c r="AW860" s="344" t="s">
        <v>2563</v>
      </c>
      <c r="AX860" s="422">
        <v>17077</v>
      </c>
      <c r="AY860" s="245">
        <v>10</v>
      </c>
      <c r="AZ860" s="245" t="s">
        <v>1859</v>
      </c>
      <c r="BA860" s="179" t="s">
        <v>2609</v>
      </c>
      <c r="BB860" s="179" t="s">
        <v>2525</v>
      </c>
    </row>
    <row r="861" spans="1:54" ht="15">
      <c r="A861" s="159" t="s">
        <v>681</v>
      </c>
      <c r="B861" s="1" t="s">
        <v>2613</v>
      </c>
      <c r="C861" s="1" t="s">
        <v>2614</v>
      </c>
      <c r="D861" s="431" t="s">
        <v>10</v>
      </c>
      <c r="E861" s="179" t="s">
        <v>2563</v>
      </c>
      <c r="F861" s="422">
        <v>24792</v>
      </c>
      <c r="G861" s="245">
        <v>10</v>
      </c>
      <c r="H861" s="245" t="s">
        <v>1859</v>
      </c>
      <c r="I861" s="179" t="s">
        <v>2676</v>
      </c>
      <c r="J861" s="179" t="s">
        <v>2476</v>
      </c>
      <c r="K861" s="158">
        <v>861</v>
      </c>
      <c r="L861" s="1" t="b">
        <f t="shared" si="303"/>
        <v>1</v>
      </c>
      <c r="M861" s="1" t="b">
        <f t="shared" si="304"/>
        <v>1</v>
      </c>
      <c r="N861" s="1" t="b">
        <f t="shared" si="305"/>
        <v>1</v>
      </c>
      <c r="O861" s="1" t="b">
        <f t="shared" si="306"/>
        <v>1</v>
      </c>
      <c r="P861" s="1" t="b">
        <f t="shared" si="307"/>
        <v>1</v>
      </c>
      <c r="Q861" s="1" t="b">
        <f t="shared" si="308"/>
        <v>1</v>
      </c>
      <c r="R861" s="1" t="b">
        <f t="shared" si="309"/>
        <v>1</v>
      </c>
      <c r="S861" s="1" t="b">
        <f t="shared" si="310"/>
        <v>1</v>
      </c>
      <c r="T861" s="1" t="b">
        <f t="shared" si="311"/>
        <v>1</v>
      </c>
      <c r="U861" s="1" t="b">
        <f t="shared" si="312"/>
        <v>1</v>
      </c>
      <c r="W861" s="159" t="s">
        <v>681</v>
      </c>
      <c r="X861" s="1" t="s">
        <v>2613</v>
      </c>
      <c r="Y861" s="1" t="s">
        <v>2614</v>
      </c>
      <c r="Z861" s="431" t="s">
        <v>10</v>
      </c>
      <c r="AA861" s="179" t="s">
        <v>2563</v>
      </c>
      <c r="AB861" s="422">
        <v>24792</v>
      </c>
      <c r="AC861" s="245">
        <v>10</v>
      </c>
      <c r="AD861" s="245" t="s">
        <v>1859</v>
      </c>
      <c r="AE861" s="179" t="s">
        <v>2676</v>
      </c>
      <c r="AF861" s="179" t="s">
        <v>2476</v>
      </c>
      <c r="AH861" s="159" t="b">
        <f t="shared" si="313"/>
        <v>1</v>
      </c>
      <c r="AI861" s="1" t="b">
        <f t="shared" si="314"/>
        <v>1</v>
      </c>
      <c r="AJ861" s="1" t="b">
        <f t="shared" si="315"/>
        <v>1</v>
      </c>
      <c r="AK861" s="1" t="b">
        <f t="shared" si="316"/>
        <v>1</v>
      </c>
      <c r="AL861" s="1" t="b">
        <f t="shared" si="317"/>
        <v>1</v>
      </c>
      <c r="AM861" s="1" t="b">
        <f t="shared" si="318"/>
        <v>1</v>
      </c>
      <c r="AN861" s="1" t="b">
        <f t="shared" si="319"/>
        <v>1</v>
      </c>
      <c r="AO861" s="1" t="b">
        <f t="shared" si="320"/>
        <v>1</v>
      </c>
      <c r="AP861" s="1" t="b">
        <f t="shared" si="321"/>
        <v>1</v>
      </c>
      <c r="AQ861" s="1" t="b">
        <f t="shared" si="322"/>
        <v>1</v>
      </c>
      <c r="AS861" s="159" t="s">
        <v>681</v>
      </c>
      <c r="AT861" s="1" t="s">
        <v>2613</v>
      </c>
      <c r="AU861" s="1" t="s">
        <v>2614</v>
      </c>
      <c r="AV861" s="431" t="s">
        <v>10</v>
      </c>
      <c r="AW861" s="179" t="s">
        <v>2563</v>
      </c>
      <c r="AX861" s="422">
        <v>24792</v>
      </c>
      <c r="AY861" s="245">
        <v>10</v>
      </c>
      <c r="AZ861" s="245" t="s">
        <v>1859</v>
      </c>
      <c r="BA861" s="179" t="s">
        <v>2676</v>
      </c>
      <c r="BB861" s="179" t="s">
        <v>2476</v>
      </c>
    </row>
    <row r="862" spans="1:54" ht="15">
      <c r="A862" s="159" t="s">
        <v>1635</v>
      </c>
      <c r="B862" s="436" t="s">
        <v>1720</v>
      </c>
      <c r="C862" s="436" t="s">
        <v>266</v>
      </c>
      <c r="D862" s="291" t="s">
        <v>10</v>
      </c>
      <c r="E862" s="14" t="s">
        <v>2490</v>
      </c>
      <c r="F862" s="422">
        <v>19925</v>
      </c>
      <c r="G862" s="245">
        <v>10</v>
      </c>
      <c r="H862" s="245" t="s">
        <v>1857</v>
      </c>
      <c r="I862" s="179" t="s">
        <v>2676</v>
      </c>
      <c r="J862" s="179" t="s">
        <v>2476</v>
      </c>
      <c r="K862" s="158">
        <v>862</v>
      </c>
      <c r="L862" s="1" t="b">
        <f t="shared" si="303"/>
        <v>1</v>
      </c>
      <c r="M862" s="1" t="b">
        <f t="shared" si="304"/>
        <v>1</v>
      </c>
      <c r="N862" s="1" t="b">
        <f t="shared" si="305"/>
        <v>1</v>
      </c>
      <c r="O862" s="1" t="b">
        <f t="shared" si="306"/>
        <v>1</v>
      </c>
      <c r="P862" s="1" t="b">
        <f t="shared" si="307"/>
        <v>1</v>
      </c>
      <c r="Q862" s="1" t="b">
        <f t="shared" si="308"/>
        <v>1</v>
      </c>
      <c r="R862" s="1" t="b">
        <f t="shared" si="309"/>
        <v>1</v>
      </c>
      <c r="S862" s="1" t="b">
        <f t="shared" si="310"/>
        <v>1</v>
      </c>
      <c r="T862" s="1" t="b">
        <f t="shared" si="311"/>
        <v>1</v>
      </c>
      <c r="U862" s="1" t="b">
        <f t="shared" si="312"/>
        <v>1</v>
      </c>
      <c r="W862" s="159" t="s">
        <v>1635</v>
      </c>
      <c r="X862" s="436" t="s">
        <v>1720</v>
      </c>
      <c r="Y862" s="436" t="s">
        <v>266</v>
      </c>
      <c r="Z862" s="291" t="s">
        <v>10</v>
      </c>
      <c r="AA862" s="14" t="s">
        <v>2490</v>
      </c>
      <c r="AB862" s="422">
        <v>19925</v>
      </c>
      <c r="AC862" s="245">
        <v>10</v>
      </c>
      <c r="AD862" s="245" t="s">
        <v>1857</v>
      </c>
      <c r="AE862" s="179" t="s">
        <v>2676</v>
      </c>
      <c r="AF862" s="179" t="s">
        <v>2476</v>
      </c>
      <c r="AH862" s="159" t="b">
        <f t="shared" si="313"/>
        <v>1</v>
      </c>
      <c r="AI862" s="1" t="b">
        <f t="shared" si="314"/>
        <v>1</v>
      </c>
      <c r="AJ862" s="1" t="b">
        <f t="shared" si="315"/>
        <v>1</v>
      </c>
      <c r="AK862" s="1" t="b">
        <f t="shared" si="316"/>
        <v>1</v>
      </c>
      <c r="AL862" s="1" t="b">
        <f t="shared" si="317"/>
        <v>1</v>
      </c>
      <c r="AM862" s="1" t="b">
        <f t="shared" si="318"/>
        <v>1</v>
      </c>
      <c r="AN862" s="1" t="b">
        <f t="shared" si="319"/>
        <v>1</v>
      </c>
      <c r="AO862" s="1" t="b">
        <f t="shared" si="320"/>
        <v>1</v>
      </c>
      <c r="AP862" s="1" t="b">
        <f t="shared" si="321"/>
        <v>1</v>
      </c>
      <c r="AQ862" s="1" t="b">
        <f t="shared" si="322"/>
        <v>1</v>
      </c>
      <c r="AS862" s="159" t="s">
        <v>1635</v>
      </c>
      <c r="AT862" s="436" t="s">
        <v>1720</v>
      </c>
      <c r="AU862" s="436" t="s">
        <v>266</v>
      </c>
      <c r="AV862" s="291" t="s">
        <v>10</v>
      </c>
      <c r="AW862" s="14" t="s">
        <v>2490</v>
      </c>
      <c r="AX862" s="422">
        <v>19925</v>
      </c>
      <c r="AY862" s="245">
        <v>10</v>
      </c>
      <c r="AZ862" s="245" t="s">
        <v>1857</v>
      </c>
      <c r="BA862" s="179" t="s">
        <v>2676</v>
      </c>
      <c r="BB862" s="179" t="s">
        <v>2476</v>
      </c>
    </row>
    <row r="863" spans="1:54" ht="15.75">
      <c r="A863" s="449" t="s">
        <v>874</v>
      </c>
      <c r="B863" s="418" t="s">
        <v>96</v>
      </c>
      <c r="C863" s="108" t="s">
        <v>875</v>
      </c>
      <c r="D863" s="411" t="s">
        <v>10</v>
      </c>
      <c r="E863" s="344" t="s">
        <v>2490</v>
      </c>
      <c r="F863" s="422">
        <v>20476</v>
      </c>
      <c r="G863" s="245">
        <v>10</v>
      </c>
      <c r="H863" s="245" t="s">
        <v>1859</v>
      </c>
      <c r="I863" s="179" t="s">
        <v>2265</v>
      </c>
      <c r="J863" s="179" t="s">
        <v>2476</v>
      </c>
      <c r="K863" s="158">
        <v>863</v>
      </c>
      <c r="L863" s="1" t="b">
        <f t="shared" si="303"/>
        <v>1</v>
      </c>
      <c r="M863" s="1" t="b">
        <f t="shared" si="304"/>
        <v>1</v>
      </c>
      <c r="N863" s="1" t="b">
        <f t="shared" si="305"/>
        <v>1</v>
      </c>
      <c r="O863" s="1" t="b">
        <f t="shared" si="306"/>
        <v>1</v>
      </c>
      <c r="P863" s="1" t="b">
        <f t="shared" si="307"/>
        <v>1</v>
      </c>
      <c r="Q863" s="1" t="b">
        <f t="shared" si="308"/>
        <v>1</v>
      </c>
      <c r="R863" s="1" t="b">
        <f t="shared" si="309"/>
        <v>1</v>
      </c>
      <c r="S863" s="1" t="b">
        <f t="shared" si="310"/>
        <v>1</v>
      </c>
      <c r="T863" s="1" t="b">
        <f t="shared" si="311"/>
        <v>1</v>
      </c>
      <c r="U863" s="1" t="b">
        <f t="shared" si="312"/>
        <v>1</v>
      </c>
      <c r="W863" s="449" t="s">
        <v>874</v>
      </c>
      <c r="X863" s="418" t="s">
        <v>96</v>
      </c>
      <c r="Y863" s="108" t="s">
        <v>875</v>
      </c>
      <c r="Z863" s="411" t="s">
        <v>10</v>
      </c>
      <c r="AA863" s="344" t="s">
        <v>2490</v>
      </c>
      <c r="AB863" s="422">
        <v>20476</v>
      </c>
      <c r="AC863" s="245">
        <v>10</v>
      </c>
      <c r="AD863" s="245" t="s">
        <v>1859</v>
      </c>
      <c r="AE863" s="179" t="s">
        <v>2265</v>
      </c>
      <c r="AF863" s="179" t="s">
        <v>2476</v>
      </c>
      <c r="AH863" s="159" t="b">
        <f t="shared" si="313"/>
        <v>1</v>
      </c>
      <c r="AI863" s="1" t="b">
        <f t="shared" si="314"/>
        <v>1</v>
      </c>
      <c r="AJ863" s="1" t="b">
        <f t="shared" si="315"/>
        <v>1</v>
      </c>
      <c r="AK863" s="1" t="b">
        <f t="shared" si="316"/>
        <v>1</v>
      </c>
      <c r="AL863" s="1" t="b">
        <f t="shared" si="317"/>
        <v>1</v>
      </c>
      <c r="AM863" s="1" t="b">
        <f t="shared" si="318"/>
        <v>1</v>
      </c>
      <c r="AN863" s="1" t="b">
        <f t="shared" si="319"/>
        <v>1</v>
      </c>
      <c r="AO863" s="1" t="b">
        <f t="shared" si="320"/>
        <v>1</v>
      </c>
      <c r="AP863" s="1" t="b">
        <f t="shared" si="321"/>
        <v>1</v>
      </c>
      <c r="AQ863" s="1" t="b">
        <f t="shared" si="322"/>
        <v>1</v>
      </c>
      <c r="AS863" s="449" t="s">
        <v>874</v>
      </c>
      <c r="AT863" s="418" t="s">
        <v>96</v>
      </c>
      <c r="AU863" s="108" t="s">
        <v>875</v>
      </c>
      <c r="AV863" s="411" t="s">
        <v>10</v>
      </c>
      <c r="AW863" s="344" t="s">
        <v>2490</v>
      </c>
      <c r="AX863" s="422">
        <v>20476</v>
      </c>
      <c r="AY863" s="245">
        <v>10</v>
      </c>
      <c r="AZ863" s="245" t="s">
        <v>1859</v>
      </c>
      <c r="BA863" s="179" t="s">
        <v>2265</v>
      </c>
      <c r="BB863" s="179" t="s">
        <v>2476</v>
      </c>
    </row>
    <row r="864" spans="1:54" ht="15">
      <c r="A864" s="156" t="s">
        <v>1636</v>
      </c>
      <c r="B864" s="346" t="s">
        <v>1825</v>
      </c>
      <c r="C864" s="179" t="s">
        <v>1826</v>
      </c>
      <c r="D864" s="408" t="s">
        <v>3</v>
      </c>
      <c r="E864" s="14" t="s">
        <v>2490</v>
      </c>
      <c r="F864" s="422">
        <v>16561</v>
      </c>
      <c r="G864" s="245">
        <v>10</v>
      </c>
      <c r="H864" s="245" t="e">
        <v>#DIV/0!</v>
      </c>
      <c r="I864" s="179" t="s">
        <v>1875</v>
      </c>
      <c r="J864" s="179" t="s">
        <v>2525</v>
      </c>
      <c r="K864" s="158">
        <v>864</v>
      </c>
      <c r="L864" s="1" t="b">
        <f t="shared" si="303"/>
        <v>1</v>
      </c>
      <c r="M864" s="1" t="b">
        <f t="shared" si="304"/>
        <v>1</v>
      </c>
      <c r="N864" s="1" t="b">
        <f t="shared" si="305"/>
        <v>1</v>
      </c>
      <c r="O864" s="1" t="b">
        <f t="shared" si="306"/>
        <v>1</v>
      </c>
      <c r="P864" s="1" t="b">
        <f t="shared" si="307"/>
        <v>1</v>
      </c>
      <c r="Q864" s="1" t="b">
        <f t="shared" si="308"/>
        <v>1</v>
      </c>
      <c r="R864" s="1" t="b">
        <f t="shared" si="309"/>
        <v>1</v>
      </c>
      <c r="S864" s="1" t="e">
        <f t="shared" si="310"/>
        <v>#DIV/0!</v>
      </c>
      <c r="T864" s="1" t="b">
        <f t="shared" si="311"/>
        <v>1</v>
      </c>
      <c r="U864" s="1" t="b">
        <f t="shared" si="312"/>
        <v>1</v>
      </c>
      <c r="W864" s="156" t="s">
        <v>1636</v>
      </c>
      <c r="X864" s="346" t="s">
        <v>1825</v>
      </c>
      <c r="Y864" s="179" t="s">
        <v>1826</v>
      </c>
      <c r="Z864" s="408" t="s">
        <v>3</v>
      </c>
      <c r="AA864" s="14" t="s">
        <v>2490</v>
      </c>
      <c r="AB864" s="422">
        <v>16561</v>
      </c>
      <c r="AC864" s="245">
        <v>10</v>
      </c>
      <c r="AD864" s="245" t="e">
        <v>#DIV/0!</v>
      </c>
      <c r="AE864" s="179" t="s">
        <v>1875</v>
      </c>
      <c r="AF864" s="179" t="s">
        <v>2525</v>
      </c>
      <c r="AH864" s="159" t="b">
        <f t="shared" si="313"/>
        <v>1</v>
      </c>
      <c r="AI864" s="1" t="b">
        <f t="shared" si="314"/>
        <v>1</v>
      </c>
      <c r="AJ864" s="1" t="b">
        <f t="shared" si="315"/>
        <v>1</v>
      </c>
      <c r="AK864" s="1" t="b">
        <f t="shared" si="316"/>
        <v>1</v>
      </c>
      <c r="AL864" s="1" t="b">
        <f t="shared" si="317"/>
        <v>1</v>
      </c>
      <c r="AM864" s="1" t="b">
        <f t="shared" si="318"/>
        <v>1</v>
      </c>
      <c r="AN864" s="1" t="b">
        <f t="shared" si="319"/>
        <v>1</v>
      </c>
      <c r="AO864" s="1" t="e">
        <f t="shared" si="320"/>
        <v>#DIV/0!</v>
      </c>
      <c r="AP864" s="1" t="b">
        <f t="shared" si="321"/>
        <v>1</v>
      </c>
      <c r="AQ864" s="1" t="b">
        <f t="shared" si="322"/>
        <v>1</v>
      </c>
      <c r="AS864" s="156" t="s">
        <v>1636</v>
      </c>
      <c r="AT864" s="346" t="s">
        <v>1825</v>
      </c>
      <c r="AU864" s="179" t="s">
        <v>1826</v>
      </c>
      <c r="AV864" s="408" t="s">
        <v>3</v>
      </c>
      <c r="AW864" s="14" t="s">
        <v>2490</v>
      </c>
      <c r="AX864" s="422">
        <v>16561</v>
      </c>
      <c r="AY864" s="245">
        <v>10</v>
      </c>
      <c r="AZ864" s="245" t="e">
        <v>#DIV/0!</v>
      </c>
      <c r="BA864" s="179" t="s">
        <v>1875</v>
      </c>
      <c r="BB864" s="179" t="s">
        <v>2525</v>
      </c>
    </row>
    <row r="865" spans="1:54" ht="15.75">
      <c r="A865" s="316" t="s">
        <v>595</v>
      </c>
      <c r="B865" s="106" t="s">
        <v>596</v>
      </c>
      <c r="C865" s="106" t="s">
        <v>597</v>
      </c>
      <c r="D865" s="408" t="s">
        <v>3</v>
      </c>
      <c r="E865" s="344" t="s">
        <v>2568</v>
      </c>
      <c r="F865" s="422">
        <v>8343</v>
      </c>
      <c r="G865" s="245">
        <v>10</v>
      </c>
      <c r="H865" s="245" t="e">
        <v>#DIV/0!</v>
      </c>
      <c r="I865" s="179" t="s">
        <v>11</v>
      </c>
      <c r="J865" s="179" t="s">
        <v>2577</v>
      </c>
      <c r="K865" s="158">
        <v>865</v>
      </c>
      <c r="L865" s="1" t="b">
        <f t="shared" si="303"/>
        <v>1</v>
      </c>
      <c r="M865" s="1" t="b">
        <f t="shared" si="304"/>
        <v>1</v>
      </c>
      <c r="N865" s="1" t="b">
        <f t="shared" si="305"/>
        <v>1</v>
      </c>
      <c r="O865" s="1" t="b">
        <f t="shared" si="306"/>
        <v>1</v>
      </c>
      <c r="P865" s="1" t="b">
        <f t="shared" si="307"/>
        <v>1</v>
      </c>
      <c r="Q865" s="1" t="b">
        <f t="shared" si="308"/>
        <v>1</v>
      </c>
      <c r="R865" s="1" t="b">
        <f t="shared" si="309"/>
        <v>1</v>
      </c>
      <c r="S865" s="1" t="e">
        <f t="shared" si="310"/>
        <v>#DIV/0!</v>
      </c>
      <c r="T865" s="1" t="b">
        <f t="shared" si="311"/>
        <v>1</v>
      </c>
      <c r="U865" s="1" t="b">
        <f t="shared" si="312"/>
        <v>1</v>
      </c>
      <c r="W865" s="316" t="s">
        <v>595</v>
      </c>
      <c r="X865" s="106" t="s">
        <v>596</v>
      </c>
      <c r="Y865" s="106" t="s">
        <v>597</v>
      </c>
      <c r="Z865" s="408" t="s">
        <v>3</v>
      </c>
      <c r="AA865" s="344" t="s">
        <v>2568</v>
      </c>
      <c r="AB865" s="422">
        <v>8343</v>
      </c>
      <c r="AC865" s="245">
        <v>10</v>
      </c>
      <c r="AD865" s="245" t="e">
        <v>#DIV/0!</v>
      </c>
      <c r="AE865" s="179" t="s">
        <v>11</v>
      </c>
      <c r="AF865" s="179" t="s">
        <v>2577</v>
      </c>
      <c r="AH865" s="159" t="b">
        <f t="shared" si="313"/>
        <v>1</v>
      </c>
      <c r="AI865" s="1" t="b">
        <f t="shared" si="314"/>
        <v>1</v>
      </c>
      <c r="AJ865" s="1" t="b">
        <f t="shared" si="315"/>
        <v>1</v>
      </c>
      <c r="AK865" s="1" t="b">
        <f t="shared" si="316"/>
        <v>1</v>
      </c>
      <c r="AL865" s="1" t="b">
        <f t="shared" si="317"/>
        <v>1</v>
      </c>
      <c r="AM865" s="1" t="b">
        <f t="shared" si="318"/>
        <v>1</v>
      </c>
      <c r="AN865" s="1" t="b">
        <f t="shared" si="319"/>
        <v>1</v>
      </c>
      <c r="AO865" s="1" t="e">
        <f t="shared" si="320"/>
        <v>#DIV/0!</v>
      </c>
      <c r="AP865" s="1" t="b">
        <f t="shared" si="321"/>
        <v>1</v>
      </c>
      <c r="AQ865" s="1" t="b">
        <f t="shared" si="322"/>
        <v>1</v>
      </c>
      <c r="AS865" s="316" t="s">
        <v>595</v>
      </c>
      <c r="AT865" s="106" t="s">
        <v>596</v>
      </c>
      <c r="AU865" s="106" t="s">
        <v>597</v>
      </c>
      <c r="AV865" s="408" t="s">
        <v>3</v>
      </c>
      <c r="AW865" s="344" t="s">
        <v>2568</v>
      </c>
      <c r="AX865" s="422">
        <v>8343</v>
      </c>
      <c r="AY865" s="245">
        <v>10</v>
      </c>
      <c r="AZ865" s="245" t="e">
        <v>#DIV/0!</v>
      </c>
      <c r="BA865" s="179" t="s">
        <v>11</v>
      </c>
      <c r="BB865" s="179" t="s">
        <v>2577</v>
      </c>
    </row>
    <row r="866" spans="1:54" ht="15.75">
      <c r="A866" s="449" t="s">
        <v>1638</v>
      </c>
      <c r="B866" s="182" t="s">
        <v>1639</v>
      </c>
      <c r="C866" s="434" t="s">
        <v>217</v>
      </c>
      <c r="D866" s="291" t="s">
        <v>3</v>
      </c>
      <c r="E866" s="344" t="s">
        <v>2568</v>
      </c>
      <c r="F866" s="422">
        <v>13310</v>
      </c>
      <c r="G866" s="245">
        <v>10</v>
      </c>
      <c r="H866" s="245" t="e">
        <v>#DIV/0!</v>
      </c>
      <c r="I866" s="179"/>
      <c r="J866" s="179" t="s">
        <v>2577</v>
      </c>
      <c r="K866" s="158">
        <v>866</v>
      </c>
      <c r="L866" s="1" t="b">
        <f t="shared" si="303"/>
        <v>1</v>
      </c>
      <c r="M866" s="1" t="b">
        <f t="shared" si="304"/>
        <v>1</v>
      </c>
      <c r="N866" s="1" t="b">
        <f t="shared" si="305"/>
        <v>1</v>
      </c>
      <c r="O866" s="1" t="b">
        <f t="shared" si="306"/>
        <v>1</v>
      </c>
      <c r="P866" s="1" t="b">
        <f t="shared" si="307"/>
        <v>1</v>
      </c>
      <c r="Q866" s="1" t="b">
        <f t="shared" si="308"/>
        <v>1</v>
      </c>
      <c r="R866" s="1" t="b">
        <f t="shared" si="309"/>
        <v>1</v>
      </c>
      <c r="S866" s="1" t="e">
        <f t="shared" si="310"/>
        <v>#DIV/0!</v>
      </c>
      <c r="T866" s="1" t="b">
        <f t="shared" si="311"/>
        <v>1</v>
      </c>
      <c r="U866" s="1" t="b">
        <f t="shared" si="312"/>
        <v>1</v>
      </c>
      <c r="W866" s="449" t="s">
        <v>1638</v>
      </c>
      <c r="X866" s="182" t="s">
        <v>1639</v>
      </c>
      <c r="Y866" s="434" t="s">
        <v>217</v>
      </c>
      <c r="Z866" s="291" t="s">
        <v>3</v>
      </c>
      <c r="AA866" s="344" t="s">
        <v>2568</v>
      </c>
      <c r="AB866" s="422">
        <v>13310</v>
      </c>
      <c r="AC866" s="245">
        <v>10</v>
      </c>
      <c r="AD866" s="245" t="e">
        <v>#DIV/0!</v>
      </c>
      <c r="AE866" s="179"/>
      <c r="AF866" s="179" t="s">
        <v>2577</v>
      </c>
      <c r="AH866" s="159" t="b">
        <f t="shared" si="313"/>
        <v>1</v>
      </c>
      <c r="AI866" s="1" t="b">
        <f t="shared" si="314"/>
        <v>1</v>
      </c>
      <c r="AJ866" s="1" t="b">
        <f t="shared" si="315"/>
        <v>1</v>
      </c>
      <c r="AK866" s="1" t="b">
        <f t="shared" si="316"/>
        <v>1</v>
      </c>
      <c r="AL866" s="1" t="b">
        <f t="shared" si="317"/>
        <v>1</v>
      </c>
      <c r="AM866" s="1" t="b">
        <f t="shared" si="318"/>
        <v>1</v>
      </c>
      <c r="AN866" s="1" t="b">
        <f t="shared" si="319"/>
        <v>1</v>
      </c>
      <c r="AO866" s="1" t="e">
        <f t="shared" si="320"/>
        <v>#DIV/0!</v>
      </c>
      <c r="AP866" s="1" t="b">
        <f t="shared" si="321"/>
        <v>1</v>
      </c>
      <c r="AQ866" s="1" t="b">
        <f t="shared" si="322"/>
        <v>1</v>
      </c>
      <c r="AS866" s="449" t="s">
        <v>1638</v>
      </c>
      <c r="AT866" s="182" t="s">
        <v>1639</v>
      </c>
      <c r="AU866" s="434" t="s">
        <v>217</v>
      </c>
      <c r="AV866" s="291" t="s">
        <v>3</v>
      </c>
      <c r="AW866" s="344" t="s">
        <v>2568</v>
      </c>
      <c r="AX866" s="422">
        <v>13310</v>
      </c>
      <c r="AY866" s="245">
        <v>10</v>
      </c>
      <c r="AZ866" s="245" t="e">
        <v>#DIV/0!</v>
      </c>
      <c r="BA866" s="179"/>
      <c r="BB866" s="179" t="s">
        <v>2577</v>
      </c>
    </row>
    <row r="867" spans="1:54" ht="15.75">
      <c r="A867" s="449" t="s">
        <v>598</v>
      </c>
      <c r="B867" s="182" t="s">
        <v>599</v>
      </c>
      <c r="C867" s="182" t="s">
        <v>600</v>
      </c>
      <c r="D867" s="291" t="s">
        <v>10</v>
      </c>
      <c r="E867" s="344" t="s">
        <v>2486</v>
      </c>
      <c r="F867" s="422">
        <v>17694</v>
      </c>
      <c r="G867" s="245">
        <v>10</v>
      </c>
      <c r="H867" s="245" t="s">
        <v>2062</v>
      </c>
      <c r="I867" s="179" t="s">
        <v>2191</v>
      </c>
      <c r="J867" s="179" t="s">
        <v>2525</v>
      </c>
      <c r="K867" s="158">
        <v>867</v>
      </c>
      <c r="L867" s="1" t="b">
        <f t="shared" si="303"/>
        <v>1</v>
      </c>
      <c r="M867" s="1" t="b">
        <f t="shared" si="304"/>
        <v>1</v>
      </c>
      <c r="N867" s="1" t="b">
        <f t="shared" si="305"/>
        <v>1</v>
      </c>
      <c r="O867" s="1" t="b">
        <f t="shared" si="306"/>
        <v>1</v>
      </c>
      <c r="P867" s="1" t="b">
        <f t="shared" si="307"/>
        <v>1</v>
      </c>
      <c r="Q867" s="1" t="b">
        <f t="shared" si="308"/>
        <v>1</v>
      </c>
      <c r="R867" s="1" t="b">
        <f t="shared" si="309"/>
        <v>1</v>
      </c>
      <c r="S867" s="1" t="b">
        <f t="shared" si="310"/>
        <v>1</v>
      </c>
      <c r="T867" s="1" t="b">
        <f t="shared" si="311"/>
        <v>1</v>
      </c>
      <c r="U867" s="1" t="b">
        <f t="shared" si="312"/>
        <v>1</v>
      </c>
      <c r="W867" s="449" t="s">
        <v>598</v>
      </c>
      <c r="X867" s="182" t="s">
        <v>599</v>
      </c>
      <c r="Y867" s="182" t="s">
        <v>600</v>
      </c>
      <c r="Z867" s="291" t="s">
        <v>10</v>
      </c>
      <c r="AA867" s="344" t="s">
        <v>2486</v>
      </c>
      <c r="AB867" s="422">
        <v>17694</v>
      </c>
      <c r="AC867" s="245">
        <v>10</v>
      </c>
      <c r="AD867" s="245" t="s">
        <v>2062</v>
      </c>
      <c r="AE867" s="179" t="s">
        <v>2191</v>
      </c>
      <c r="AF867" s="179" t="s">
        <v>2525</v>
      </c>
      <c r="AH867" s="159" t="b">
        <f t="shared" si="313"/>
        <v>1</v>
      </c>
      <c r="AI867" s="1" t="b">
        <f t="shared" si="314"/>
        <v>1</v>
      </c>
      <c r="AJ867" s="1" t="b">
        <f t="shared" si="315"/>
        <v>1</v>
      </c>
      <c r="AK867" s="1" t="b">
        <f t="shared" si="316"/>
        <v>1</v>
      </c>
      <c r="AL867" s="1" t="b">
        <f t="shared" si="317"/>
        <v>1</v>
      </c>
      <c r="AM867" s="1" t="b">
        <f t="shared" si="318"/>
        <v>1</v>
      </c>
      <c r="AN867" s="1" t="b">
        <f t="shared" si="319"/>
        <v>1</v>
      </c>
      <c r="AO867" s="1" t="b">
        <f t="shared" si="320"/>
        <v>1</v>
      </c>
      <c r="AP867" s="1" t="b">
        <f t="shared" si="321"/>
        <v>1</v>
      </c>
      <c r="AQ867" s="1" t="b">
        <f t="shared" si="322"/>
        <v>1</v>
      </c>
      <c r="AS867" s="449" t="s">
        <v>598</v>
      </c>
      <c r="AT867" s="182" t="s">
        <v>599</v>
      </c>
      <c r="AU867" s="182" t="s">
        <v>600</v>
      </c>
      <c r="AV867" s="291" t="s">
        <v>10</v>
      </c>
      <c r="AW867" s="344" t="s">
        <v>2486</v>
      </c>
      <c r="AX867" s="422">
        <v>17694</v>
      </c>
      <c r="AY867" s="245">
        <v>10</v>
      </c>
      <c r="AZ867" s="245" t="s">
        <v>2062</v>
      </c>
      <c r="BA867" s="179" t="s">
        <v>2191</v>
      </c>
      <c r="BB867" s="179" t="s">
        <v>2525</v>
      </c>
    </row>
    <row r="868" spans="1:54" ht="15">
      <c r="A868" s="449" t="s">
        <v>337</v>
      </c>
      <c r="B868" s="182" t="s">
        <v>146</v>
      </c>
      <c r="C868" s="182" t="s">
        <v>1892</v>
      </c>
      <c r="D868" s="291" t="s">
        <v>10</v>
      </c>
      <c r="E868" s="107" t="s">
        <v>2510</v>
      </c>
      <c r="F868" s="422">
        <v>20771</v>
      </c>
      <c r="G868" s="245">
        <v>10</v>
      </c>
      <c r="H868" s="245" t="e">
        <v>#DIV/0!</v>
      </c>
      <c r="I868" s="179" t="s">
        <v>252</v>
      </c>
      <c r="J868" s="179" t="s">
        <v>2476</v>
      </c>
      <c r="K868" s="158">
        <v>868</v>
      </c>
      <c r="L868" s="1" t="b">
        <f t="shared" si="303"/>
        <v>1</v>
      </c>
      <c r="M868" s="1" t="b">
        <f t="shared" si="304"/>
        <v>1</v>
      </c>
      <c r="N868" s="1" t="b">
        <f t="shared" si="305"/>
        <v>1</v>
      </c>
      <c r="O868" s="1" t="b">
        <f t="shared" si="306"/>
        <v>1</v>
      </c>
      <c r="P868" s="1" t="b">
        <f t="shared" si="307"/>
        <v>1</v>
      </c>
      <c r="Q868" s="1" t="b">
        <f t="shared" si="308"/>
        <v>1</v>
      </c>
      <c r="R868" s="1" t="b">
        <f t="shared" si="309"/>
        <v>1</v>
      </c>
      <c r="S868" s="1" t="e">
        <f t="shared" si="310"/>
        <v>#DIV/0!</v>
      </c>
      <c r="T868" s="1" t="b">
        <f t="shared" si="311"/>
        <v>1</v>
      </c>
      <c r="U868" s="1" t="b">
        <f t="shared" si="312"/>
        <v>1</v>
      </c>
      <c r="W868" s="449" t="s">
        <v>337</v>
      </c>
      <c r="X868" s="182" t="s">
        <v>146</v>
      </c>
      <c r="Y868" s="182" t="s">
        <v>1892</v>
      </c>
      <c r="Z868" s="291" t="s">
        <v>10</v>
      </c>
      <c r="AA868" s="107" t="s">
        <v>2510</v>
      </c>
      <c r="AB868" s="422">
        <v>20771</v>
      </c>
      <c r="AC868" s="245">
        <v>10</v>
      </c>
      <c r="AD868" s="245" t="e">
        <v>#DIV/0!</v>
      </c>
      <c r="AE868" s="179" t="s">
        <v>252</v>
      </c>
      <c r="AF868" s="179" t="s">
        <v>2476</v>
      </c>
      <c r="AH868" s="159" t="b">
        <f t="shared" si="313"/>
        <v>1</v>
      </c>
      <c r="AI868" s="1" t="b">
        <f t="shared" si="314"/>
        <v>1</v>
      </c>
      <c r="AJ868" s="1" t="b">
        <f t="shared" si="315"/>
        <v>1</v>
      </c>
      <c r="AK868" s="1" t="b">
        <f t="shared" si="316"/>
        <v>1</v>
      </c>
      <c r="AL868" s="1" t="b">
        <f t="shared" si="317"/>
        <v>1</v>
      </c>
      <c r="AM868" s="1" t="b">
        <f t="shared" si="318"/>
        <v>1</v>
      </c>
      <c r="AN868" s="1" t="b">
        <f t="shared" si="319"/>
        <v>1</v>
      </c>
      <c r="AO868" s="1" t="e">
        <f t="shared" si="320"/>
        <v>#DIV/0!</v>
      </c>
      <c r="AP868" s="1" t="b">
        <f t="shared" si="321"/>
        <v>1</v>
      </c>
      <c r="AQ868" s="1" t="b">
        <f t="shared" si="322"/>
        <v>1</v>
      </c>
      <c r="AS868" s="449" t="s">
        <v>337</v>
      </c>
      <c r="AT868" s="182" t="s">
        <v>146</v>
      </c>
      <c r="AU868" s="182" t="s">
        <v>1892</v>
      </c>
      <c r="AV868" s="291" t="s">
        <v>10</v>
      </c>
      <c r="AW868" s="107" t="s">
        <v>2510</v>
      </c>
      <c r="AX868" s="422">
        <v>20771</v>
      </c>
      <c r="AY868" s="245">
        <v>10</v>
      </c>
      <c r="AZ868" s="245" t="e">
        <v>#DIV/0!</v>
      </c>
      <c r="BA868" s="179" t="s">
        <v>252</v>
      </c>
      <c r="BB868" s="179" t="s">
        <v>2476</v>
      </c>
    </row>
    <row r="869" spans="1:54" ht="15.75">
      <c r="A869" s="159" t="s">
        <v>1024</v>
      </c>
      <c r="B869" s="437" t="s">
        <v>1025</v>
      </c>
      <c r="C869" s="437" t="s">
        <v>1026</v>
      </c>
      <c r="D869" s="409" t="s">
        <v>10</v>
      </c>
      <c r="E869" s="344" t="s">
        <v>2572</v>
      </c>
      <c r="F869" s="422">
        <v>18491</v>
      </c>
      <c r="G869" s="245">
        <v>10</v>
      </c>
      <c r="H869" s="245" t="e">
        <v>#DIV/0!</v>
      </c>
      <c r="I869" s="179" t="s">
        <v>11</v>
      </c>
      <c r="J869" s="179" t="s">
        <v>2525</v>
      </c>
      <c r="K869" s="158">
        <v>869</v>
      </c>
      <c r="L869" s="1" t="b">
        <f t="shared" si="303"/>
        <v>1</v>
      </c>
      <c r="M869" s="1" t="b">
        <f t="shared" si="304"/>
        <v>1</v>
      </c>
      <c r="N869" s="1" t="b">
        <f t="shared" si="305"/>
        <v>1</v>
      </c>
      <c r="O869" s="1" t="b">
        <f t="shared" si="306"/>
        <v>1</v>
      </c>
      <c r="P869" s="1" t="b">
        <f t="shared" si="307"/>
        <v>1</v>
      </c>
      <c r="Q869" s="1" t="b">
        <f t="shared" si="308"/>
        <v>1</v>
      </c>
      <c r="R869" s="1" t="b">
        <f t="shared" si="309"/>
        <v>1</v>
      </c>
      <c r="S869" s="1" t="e">
        <f t="shared" si="310"/>
        <v>#DIV/0!</v>
      </c>
      <c r="T869" s="1" t="b">
        <f t="shared" si="311"/>
        <v>1</v>
      </c>
      <c r="U869" s="1" t="b">
        <f t="shared" si="312"/>
        <v>1</v>
      </c>
      <c r="W869" s="159" t="s">
        <v>1024</v>
      </c>
      <c r="X869" s="437" t="s">
        <v>1025</v>
      </c>
      <c r="Y869" s="437" t="s">
        <v>1026</v>
      </c>
      <c r="Z869" s="409" t="s">
        <v>10</v>
      </c>
      <c r="AA869" s="344" t="s">
        <v>2572</v>
      </c>
      <c r="AB869" s="422">
        <v>18491</v>
      </c>
      <c r="AC869" s="245">
        <v>10</v>
      </c>
      <c r="AD869" s="245" t="e">
        <v>#DIV/0!</v>
      </c>
      <c r="AE869" s="179" t="s">
        <v>11</v>
      </c>
      <c r="AF869" s="179" t="s">
        <v>2525</v>
      </c>
      <c r="AH869" s="159" t="b">
        <f t="shared" si="313"/>
        <v>1</v>
      </c>
      <c r="AI869" s="1" t="b">
        <f t="shared" si="314"/>
        <v>1</v>
      </c>
      <c r="AJ869" s="1" t="b">
        <f t="shared" si="315"/>
        <v>1</v>
      </c>
      <c r="AK869" s="1" t="b">
        <f t="shared" si="316"/>
        <v>1</v>
      </c>
      <c r="AL869" s="1" t="b">
        <f t="shared" si="317"/>
        <v>1</v>
      </c>
      <c r="AM869" s="1" t="b">
        <f t="shared" si="318"/>
        <v>1</v>
      </c>
      <c r="AN869" s="1" t="b">
        <f t="shared" si="319"/>
        <v>1</v>
      </c>
      <c r="AO869" s="1" t="e">
        <f t="shared" si="320"/>
        <v>#DIV/0!</v>
      </c>
      <c r="AP869" s="1" t="b">
        <f t="shared" si="321"/>
        <v>1</v>
      </c>
      <c r="AQ869" s="1" t="b">
        <f t="shared" si="322"/>
        <v>1</v>
      </c>
      <c r="AS869" s="159" t="s">
        <v>1024</v>
      </c>
      <c r="AT869" s="437" t="s">
        <v>1025</v>
      </c>
      <c r="AU869" s="437" t="s">
        <v>1026</v>
      </c>
      <c r="AV869" s="409" t="s">
        <v>10</v>
      </c>
      <c r="AW869" s="344" t="s">
        <v>2572</v>
      </c>
      <c r="AX869" s="422">
        <v>18491</v>
      </c>
      <c r="AY869" s="245">
        <v>10</v>
      </c>
      <c r="AZ869" s="245" t="e">
        <v>#DIV/0!</v>
      </c>
      <c r="BA869" s="179" t="s">
        <v>11</v>
      </c>
      <c r="BB869" s="179" t="s">
        <v>2525</v>
      </c>
    </row>
    <row r="870" spans="1:54" ht="15.75">
      <c r="A870" s="316" t="s">
        <v>682</v>
      </c>
      <c r="B870" s="289" t="s">
        <v>683</v>
      </c>
      <c r="C870" s="418" t="s">
        <v>352</v>
      </c>
      <c r="D870" s="49" t="s">
        <v>10</v>
      </c>
      <c r="E870" s="344" t="s">
        <v>2487</v>
      </c>
      <c r="F870" s="422">
        <v>14720</v>
      </c>
      <c r="G870" s="245">
        <v>10</v>
      </c>
      <c r="H870" s="245" t="s">
        <v>1857</v>
      </c>
      <c r="I870" s="179" t="s">
        <v>2458</v>
      </c>
      <c r="J870" s="179" t="s">
        <v>2577</v>
      </c>
      <c r="K870" s="158">
        <v>870</v>
      </c>
      <c r="L870" s="1" t="b">
        <f t="shared" si="303"/>
        <v>1</v>
      </c>
      <c r="M870" s="1" t="b">
        <f t="shared" si="304"/>
        <v>1</v>
      </c>
      <c r="N870" s="1" t="b">
        <f t="shared" si="305"/>
        <v>1</v>
      </c>
      <c r="O870" s="1" t="b">
        <f t="shared" si="306"/>
        <v>1</v>
      </c>
      <c r="P870" s="1" t="b">
        <f t="shared" si="307"/>
        <v>1</v>
      </c>
      <c r="Q870" s="1" t="b">
        <f t="shared" si="308"/>
        <v>1</v>
      </c>
      <c r="R870" s="1" t="b">
        <f t="shared" si="309"/>
        <v>1</v>
      </c>
      <c r="S870" s="1" t="b">
        <f t="shared" si="310"/>
        <v>1</v>
      </c>
      <c r="T870" s="1" t="b">
        <f t="shared" si="311"/>
        <v>1</v>
      </c>
      <c r="U870" s="1" t="b">
        <f t="shared" si="312"/>
        <v>1</v>
      </c>
      <c r="W870" s="316" t="s">
        <v>682</v>
      </c>
      <c r="X870" s="289" t="s">
        <v>683</v>
      </c>
      <c r="Y870" s="418" t="s">
        <v>352</v>
      </c>
      <c r="Z870" s="49" t="s">
        <v>10</v>
      </c>
      <c r="AA870" s="344" t="s">
        <v>2487</v>
      </c>
      <c r="AB870" s="422">
        <v>14720</v>
      </c>
      <c r="AC870" s="245">
        <v>10</v>
      </c>
      <c r="AD870" s="245" t="s">
        <v>1857</v>
      </c>
      <c r="AE870" s="179" t="s">
        <v>2458</v>
      </c>
      <c r="AF870" s="179" t="s">
        <v>2577</v>
      </c>
      <c r="AH870" s="159" t="b">
        <f t="shared" si="313"/>
        <v>1</v>
      </c>
      <c r="AI870" s="1" t="b">
        <f t="shared" si="314"/>
        <v>1</v>
      </c>
      <c r="AJ870" s="1" t="b">
        <f t="shared" si="315"/>
        <v>1</v>
      </c>
      <c r="AK870" s="1" t="b">
        <f t="shared" si="316"/>
        <v>1</v>
      </c>
      <c r="AL870" s="1" t="b">
        <f t="shared" si="317"/>
        <v>1</v>
      </c>
      <c r="AM870" s="1" t="b">
        <f t="shared" si="318"/>
        <v>1</v>
      </c>
      <c r="AN870" s="1" t="b">
        <f t="shared" si="319"/>
        <v>1</v>
      </c>
      <c r="AO870" s="1" t="b">
        <f t="shared" si="320"/>
        <v>1</v>
      </c>
      <c r="AP870" s="1" t="b">
        <f t="shared" si="321"/>
        <v>1</v>
      </c>
      <c r="AQ870" s="1" t="b">
        <f t="shared" si="322"/>
        <v>1</v>
      </c>
      <c r="AS870" s="316" t="s">
        <v>682</v>
      </c>
      <c r="AT870" s="289" t="s">
        <v>683</v>
      </c>
      <c r="AU870" s="418" t="s">
        <v>352</v>
      </c>
      <c r="AV870" s="49" t="s">
        <v>10</v>
      </c>
      <c r="AW870" s="344" t="s">
        <v>2487</v>
      </c>
      <c r="AX870" s="422">
        <v>14720</v>
      </c>
      <c r="AY870" s="245">
        <v>10</v>
      </c>
      <c r="AZ870" s="245" t="s">
        <v>1857</v>
      </c>
      <c r="BA870" s="179" t="s">
        <v>2458</v>
      </c>
      <c r="BB870" s="179" t="s">
        <v>2577</v>
      </c>
    </row>
    <row r="871" spans="1:54" ht="15">
      <c r="A871" s="316" t="s">
        <v>603</v>
      </c>
      <c r="B871" s="106" t="s">
        <v>604</v>
      </c>
      <c r="C871" s="106" t="s">
        <v>605</v>
      </c>
      <c r="D871" s="14" t="s">
        <v>3</v>
      </c>
      <c r="E871" s="14" t="s">
        <v>2568</v>
      </c>
      <c r="F871" s="315">
        <v>12420</v>
      </c>
      <c r="G871" s="245">
        <v>10</v>
      </c>
      <c r="H871" s="245" t="e">
        <v>#DIV/0!</v>
      </c>
      <c r="I871" s="179" t="s">
        <v>1898</v>
      </c>
      <c r="J871" s="179" t="s">
        <v>2577</v>
      </c>
      <c r="K871" s="158">
        <v>871</v>
      </c>
      <c r="L871" s="1" t="b">
        <f t="shared" si="303"/>
        <v>1</v>
      </c>
      <c r="M871" s="1" t="b">
        <f t="shared" si="304"/>
        <v>1</v>
      </c>
      <c r="N871" s="1" t="b">
        <f t="shared" si="305"/>
        <v>1</v>
      </c>
      <c r="O871" s="1" t="b">
        <f t="shared" si="306"/>
        <v>1</v>
      </c>
      <c r="P871" s="1" t="b">
        <f t="shared" si="307"/>
        <v>1</v>
      </c>
      <c r="Q871" s="1" t="b">
        <f t="shared" si="308"/>
        <v>1</v>
      </c>
      <c r="R871" s="1" t="b">
        <f t="shared" si="309"/>
        <v>1</v>
      </c>
      <c r="S871" s="1" t="e">
        <f t="shared" si="310"/>
        <v>#DIV/0!</v>
      </c>
      <c r="T871" s="1" t="b">
        <f t="shared" si="311"/>
        <v>1</v>
      </c>
      <c r="U871" s="1" t="b">
        <f t="shared" si="312"/>
        <v>1</v>
      </c>
      <c r="W871" s="316" t="s">
        <v>603</v>
      </c>
      <c r="X871" s="106" t="s">
        <v>604</v>
      </c>
      <c r="Y871" s="106" t="s">
        <v>605</v>
      </c>
      <c r="Z871" s="14" t="s">
        <v>3</v>
      </c>
      <c r="AA871" s="14" t="s">
        <v>2568</v>
      </c>
      <c r="AB871" s="315">
        <v>12420</v>
      </c>
      <c r="AC871" s="245">
        <v>10</v>
      </c>
      <c r="AD871" s="245" t="e">
        <v>#DIV/0!</v>
      </c>
      <c r="AE871" s="179" t="s">
        <v>1898</v>
      </c>
      <c r="AF871" s="179" t="s">
        <v>2577</v>
      </c>
      <c r="AH871" s="159" t="b">
        <f t="shared" si="313"/>
        <v>1</v>
      </c>
      <c r="AI871" s="1" t="b">
        <f t="shared" si="314"/>
        <v>1</v>
      </c>
      <c r="AJ871" s="1" t="b">
        <f t="shared" si="315"/>
        <v>1</v>
      </c>
      <c r="AK871" s="1" t="b">
        <f t="shared" si="316"/>
        <v>1</v>
      </c>
      <c r="AL871" s="1" t="b">
        <f t="shared" si="317"/>
        <v>1</v>
      </c>
      <c r="AM871" s="1" t="b">
        <f t="shared" si="318"/>
        <v>1</v>
      </c>
      <c r="AN871" s="1" t="b">
        <f t="shared" si="319"/>
        <v>1</v>
      </c>
      <c r="AO871" s="1" t="e">
        <f t="shared" si="320"/>
        <v>#DIV/0!</v>
      </c>
      <c r="AP871" s="1" t="b">
        <f t="shared" si="321"/>
        <v>1</v>
      </c>
      <c r="AQ871" s="1" t="b">
        <f t="shared" si="322"/>
        <v>1</v>
      </c>
      <c r="AS871" s="316" t="s">
        <v>603</v>
      </c>
      <c r="AT871" s="106" t="s">
        <v>604</v>
      </c>
      <c r="AU871" s="106" t="s">
        <v>605</v>
      </c>
      <c r="AV871" s="14" t="s">
        <v>3</v>
      </c>
      <c r="AW871" s="14" t="s">
        <v>2568</v>
      </c>
      <c r="AX871" s="315">
        <v>12420</v>
      </c>
      <c r="AY871" s="245">
        <v>10</v>
      </c>
      <c r="AZ871" s="245" t="e">
        <v>#DIV/0!</v>
      </c>
      <c r="BA871" s="179" t="s">
        <v>1898</v>
      </c>
      <c r="BB871" s="179" t="s">
        <v>2577</v>
      </c>
    </row>
    <row r="872" spans="1:54" ht="15.75">
      <c r="A872" s="316" t="s">
        <v>606</v>
      </c>
      <c r="B872" s="290" t="s">
        <v>604</v>
      </c>
      <c r="C872" s="106" t="s">
        <v>607</v>
      </c>
      <c r="D872" s="408" t="s">
        <v>10</v>
      </c>
      <c r="E872" s="344" t="s">
        <v>2486</v>
      </c>
      <c r="F872" s="422">
        <v>14618</v>
      </c>
      <c r="G872" s="245">
        <v>10</v>
      </c>
      <c r="H872" s="245" t="e">
        <v>#DIV/0!</v>
      </c>
      <c r="I872" s="179" t="s">
        <v>1875</v>
      </c>
      <c r="J872" s="179" t="s">
        <v>2577</v>
      </c>
      <c r="K872" s="158">
        <v>872</v>
      </c>
      <c r="L872" s="1" t="b">
        <f t="shared" si="303"/>
        <v>1</v>
      </c>
      <c r="M872" s="1" t="b">
        <f t="shared" si="304"/>
        <v>1</v>
      </c>
      <c r="N872" s="1" t="b">
        <f t="shared" si="305"/>
        <v>1</v>
      </c>
      <c r="O872" s="1" t="b">
        <f t="shared" si="306"/>
        <v>1</v>
      </c>
      <c r="P872" s="1" t="b">
        <f t="shared" si="307"/>
        <v>1</v>
      </c>
      <c r="Q872" s="1" t="b">
        <f t="shared" si="308"/>
        <v>1</v>
      </c>
      <c r="R872" s="1" t="b">
        <f t="shared" si="309"/>
        <v>1</v>
      </c>
      <c r="S872" s="1" t="e">
        <f t="shared" si="310"/>
        <v>#DIV/0!</v>
      </c>
      <c r="T872" s="1" t="b">
        <f t="shared" si="311"/>
        <v>1</v>
      </c>
      <c r="U872" s="1" t="b">
        <f t="shared" si="312"/>
        <v>1</v>
      </c>
      <c r="W872" s="316" t="s">
        <v>606</v>
      </c>
      <c r="X872" s="290" t="s">
        <v>604</v>
      </c>
      <c r="Y872" s="106" t="s">
        <v>607</v>
      </c>
      <c r="Z872" s="408" t="s">
        <v>10</v>
      </c>
      <c r="AA872" s="344" t="s">
        <v>2486</v>
      </c>
      <c r="AB872" s="422">
        <v>14618</v>
      </c>
      <c r="AC872" s="245">
        <v>10</v>
      </c>
      <c r="AD872" s="245" t="e">
        <v>#DIV/0!</v>
      </c>
      <c r="AE872" s="179" t="s">
        <v>1875</v>
      </c>
      <c r="AF872" s="179" t="s">
        <v>2577</v>
      </c>
      <c r="AH872" s="159" t="b">
        <f t="shared" si="313"/>
        <v>1</v>
      </c>
      <c r="AI872" s="1" t="b">
        <f t="shared" si="314"/>
        <v>1</v>
      </c>
      <c r="AJ872" s="1" t="b">
        <f t="shared" si="315"/>
        <v>1</v>
      </c>
      <c r="AK872" s="1" t="b">
        <f t="shared" si="316"/>
        <v>1</v>
      </c>
      <c r="AL872" s="1" t="b">
        <f t="shared" si="317"/>
        <v>1</v>
      </c>
      <c r="AM872" s="1" t="b">
        <f t="shared" si="318"/>
        <v>1</v>
      </c>
      <c r="AN872" s="1" t="b">
        <f t="shared" si="319"/>
        <v>1</v>
      </c>
      <c r="AO872" s="1" t="e">
        <f t="shared" si="320"/>
        <v>#DIV/0!</v>
      </c>
      <c r="AP872" s="1" t="b">
        <f t="shared" si="321"/>
        <v>1</v>
      </c>
      <c r="AQ872" s="1" t="b">
        <f t="shared" si="322"/>
        <v>1</v>
      </c>
      <c r="AS872" s="316" t="s">
        <v>606</v>
      </c>
      <c r="AT872" s="290" t="s">
        <v>604</v>
      </c>
      <c r="AU872" s="106" t="s">
        <v>607</v>
      </c>
      <c r="AV872" s="408" t="s">
        <v>10</v>
      </c>
      <c r="AW872" s="344" t="s">
        <v>2486</v>
      </c>
      <c r="AX872" s="422">
        <v>14618</v>
      </c>
      <c r="AY872" s="245">
        <v>10</v>
      </c>
      <c r="AZ872" s="245" t="e">
        <v>#DIV/0!</v>
      </c>
      <c r="BA872" s="179" t="s">
        <v>1875</v>
      </c>
      <c r="BB872" s="179" t="s">
        <v>2577</v>
      </c>
    </row>
    <row r="873" spans="1:54" ht="15.75">
      <c r="A873" s="316" t="s">
        <v>2402</v>
      </c>
      <c r="B873" s="290" t="s">
        <v>85</v>
      </c>
      <c r="C873" s="106" t="s">
        <v>86</v>
      </c>
      <c r="D873" s="291" t="s">
        <v>3</v>
      </c>
      <c r="E873" s="344" t="s">
        <v>2561</v>
      </c>
      <c r="F873" s="338">
        <v>30547</v>
      </c>
      <c r="G873" s="245">
        <v>10</v>
      </c>
      <c r="H873" s="2" t="s">
        <v>1859</v>
      </c>
      <c r="I873" s="1" t="s">
        <v>2331</v>
      </c>
      <c r="J873" s="1" t="s">
        <v>2476</v>
      </c>
      <c r="K873" s="158">
        <v>873</v>
      </c>
      <c r="L873" s="1" t="b">
        <f t="shared" si="303"/>
        <v>1</v>
      </c>
      <c r="M873" s="1" t="b">
        <f t="shared" si="304"/>
        <v>1</v>
      </c>
      <c r="N873" s="1" t="b">
        <f t="shared" si="305"/>
        <v>1</v>
      </c>
      <c r="O873" s="1" t="b">
        <f t="shared" si="306"/>
        <v>1</v>
      </c>
      <c r="P873" s="1" t="b">
        <f t="shared" si="307"/>
        <v>1</v>
      </c>
      <c r="Q873" s="1" t="b">
        <f t="shared" si="308"/>
        <v>1</v>
      </c>
      <c r="R873" s="1" t="b">
        <f t="shared" si="309"/>
        <v>1</v>
      </c>
      <c r="S873" s="1" t="b">
        <f t="shared" si="310"/>
        <v>1</v>
      </c>
      <c r="T873" s="1" t="b">
        <f t="shared" si="311"/>
        <v>1</v>
      </c>
      <c r="U873" s="1" t="b">
        <f t="shared" si="312"/>
        <v>1</v>
      </c>
      <c r="W873" s="316" t="s">
        <v>2402</v>
      </c>
      <c r="X873" s="290" t="s">
        <v>85</v>
      </c>
      <c r="Y873" s="106" t="s">
        <v>86</v>
      </c>
      <c r="Z873" s="291" t="s">
        <v>3</v>
      </c>
      <c r="AA873" s="344" t="s">
        <v>2561</v>
      </c>
      <c r="AB873" s="338">
        <v>30547</v>
      </c>
      <c r="AC873" s="245">
        <v>10</v>
      </c>
      <c r="AD873" s="2" t="s">
        <v>1859</v>
      </c>
      <c r="AE873" s="1" t="s">
        <v>2331</v>
      </c>
      <c r="AF873" s="1" t="s">
        <v>2476</v>
      </c>
      <c r="AH873" s="159" t="b">
        <f t="shared" si="313"/>
        <v>1</v>
      </c>
      <c r="AI873" s="1" t="b">
        <f t="shared" si="314"/>
        <v>1</v>
      </c>
      <c r="AJ873" s="1" t="b">
        <f t="shared" si="315"/>
        <v>1</v>
      </c>
      <c r="AK873" s="1" t="b">
        <f t="shared" si="316"/>
        <v>1</v>
      </c>
      <c r="AL873" s="1" t="b">
        <f t="shared" si="317"/>
        <v>1</v>
      </c>
      <c r="AM873" s="1" t="b">
        <f t="shared" si="318"/>
        <v>1</v>
      </c>
      <c r="AN873" s="1" t="b">
        <f t="shared" si="319"/>
        <v>1</v>
      </c>
      <c r="AO873" s="1" t="b">
        <f t="shared" si="320"/>
        <v>1</v>
      </c>
      <c r="AP873" s="1" t="b">
        <f t="shared" si="321"/>
        <v>1</v>
      </c>
      <c r="AQ873" s="1" t="b">
        <f t="shared" si="322"/>
        <v>1</v>
      </c>
      <c r="AS873" s="316" t="s">
        <v>2402</v>
      </c>
      <c r="AT873" s="290" t="s">
        <v>85</v>
      </c>
      <c r="AU873" s="106" t="s">
        <v>86</v>
      </c>
      <c r="AV873" s="291" t="s">
        <v>3</v>
      </c>
      <c r="AW873" s="344" t="s">
        <v>2561</v>
      </c>
      <c r="AX873" s="338">
        <v>30547</v>
      </c>
      <c r="AY873" s="245">
        <v>10</v>
      </c>
      <c r="AZ873" s="2" t="s">
        <v>1859</v>
      </c>
      <c r="BA873" s="1" t="s">
        <v>2331</v>
      </c>
      <c r="BB873" s="1" t="s">
        <v>2476</v>
      </c>
    </row>
    <row r="874" spans="1:54" ht="15.75">
      <c r="A874" s="156" t="s">
        <v>89</v>
      </c>
      <c r="B874" s="346" t="s">
        <v>90</v>
      </c>
      <c r="C874" s="179" t="s">
        <v>91</v>
      </c>
      <c r="D874" s="438" t="s">
        <v>3</v>
      </c>
      <c r="E874" s="353" t="s">
        <v>2567</v>
      </c>
      <c r="F874" s="338">
        <v>29259</v>
      </c>
      <c r="G874" s="245">
        <v>10</v>
      </c>
      <c r="H874" s="2" t="e">
        <v>#DIV/0!</v>
      </c>
      <c r="I874" s="1" t="s">
        <v>11</v>
      </c>
      <c r="J874" s="1" t="s">
        <v>2476</v>
      </c>
      <c r="K874" s="158">
        <v>874</v>
      </c>
      <c r="L874" s="1" t="b">
        <f t="shared" si="303"/>
        <v>1</v>
      </c>
      <c r="M874" s="1" t="b">
        <f t="shared" si="304"/>
        <v>1</v>
      </c>
      <c r="N874" s="1" t="b">
        <f t="shared" si="305"/>
        <v>1</v>
      </c>
      <c r="O874" s="1" t="b">
        <f t="shared" si="306"/>
        <v>1</v>
      </c>
      <c r="P874" s="1" t="b">
        <f t="shared" si="307"/>
        <v>1</v>
      </c>
      <c r="Q874" s="1" t="b">
        <f t="shared" si="308"/>
        <v>1</v>
      </c>
      <c r="R874" s="1" t="b">
        <f t="shared" si="309"/>
        <v>1</v>
      </c>
      <c r="S874" s="1" t="e">
        <f t="shared" si="310"/>
        <v>#DIV/0!</v>
      </c>
      <c r="T874" s="1" t="b">
        <f t="shared" si="311"/>
        <v>1</v>
      </c>
      <c r="U874" s="1" t="b">
        <f t="shared" si="312"/>
        <v>1</v>
      </c>
      <c r="W874" s="156" t="s">
        <v>89</v>
      </c>
      <c r="X874" s="346" t="s">
        <v>90</v>
      </c>
      <c r="Y874" s="179" t="s">
        <v>91</v>
      </c>
      <c r="Z874" s="438" t="s">
        <v>3</v>
      </c>
      <c r="AA874" s="353" t="s">
        <v>2567</v>
      </c>
      <c r="AB874" s="338">
        <v>29259</v>
      </c>
      <c r="AC874" s="245">
        <v>10</v>
      </c>
      <c r="AD874" s="2" t="e">
        <v>#DIV/0!</v>
      </c>
      <c r="AE874" s="1" t="s">
        <v>11</v>
      </c>
      <c r="AF874" s="1" t="s">
        <v>2476</v>
      </c>
      <c r="AH874" s="159" t="b">
        <f t="shared" si="313"/>
        <v>1</v>
      </c>
      <c r="AI874" s="1" t="b">
        <f t="shared" si="314"/>
        <v>1</v>
      </c>
      <c r="AJ874" s="1" t="b">
        <f t="shared" si="315"/>
        <v>1</v>
      </c>
      <c r="AK874" s="1" t="b">
        <f t="shared" si="316"/>
        <v>1</v>
      </c>
      <c r="AL874" s="1" t="b">
        <f t="shared" si="317"/>
        <v>1</v>
      </c>
      <c r="AM874" s="1" t="b">
        <f t="shared" si="318"/>
        <v>1</v>
      </c>
      <c r="AN874" s="1" t="b">
        <f t="shared" si="319"/>
        <v>1</v>
      </c>
      <c r="AO874" s="1" t="e">
        <f t="shared" si="320"/>
        <v>#DIV/0!</v>
      </c>
      <c r="AP874" s="1" t="b">
        <f t="shared" si="321"/>
        <v>1</v>
      </c>
      <c r="AQ874" s="1" t="b">
        <f t="shared" si="322"/>
        <v>1</v>
      </c>
      <c r="AS874" s="156" t="s">
        <v>89</v>
      </c>
      <c r="AT874" s="346" t="s">
        <v>90</v>
      </c>
      <c r="AU874" s="179" t="s">
        <v>91</v>
      </c>
      <c r="AV874" s="438" t="s">
        <v>3</v>
      </c>
      <c r="AW874" s="353" t="s">
        <v>2567</v>
      </c>
      <c r="AX874" s="338">
        <v>29259</v>
      </c>
      <c r="AY874" s="245">
        <v>10</v>
      </c>
      <c r="AZ874" s="2" t="e">
        <v>#DIV/0!</v>
      </c>
      <c r="BA874" s="1" t="s">
        <v>11</v>
      </c>
      <c r="BB874" s="1" t="s">
        <v>2476</v>
      </c>
    </row>
    <row r="875" spans="1:54" ht="15.75">
      <c r="A875" s="316" t="s">
        <v>1645</v>
      </c>
      <c r="B875" s="179" t="s">
        <v>1651</v>
      </c>
      <c r="C875" s="110" t="s">
        <v>380</v>
      </c>
      <c r="D875" s="411" t="s">
        <v>3</v>
      </c>
      <c r="E875" s="344" t="s">
        <v>2509</v>
      </c>
      <c r="F875" s="315">
        <v>28706</v>
      </c>
      <c r="G875" s="245">
        <v>10</v>
      </c>
      <c r="H875" s="245" t="s">
        <v>1859</v>
      </c>
      <c r="I875" s="179" t="s">
        <v>2472</v>
      </c>
      <c r="J875" s="179" t="s">
        <v>2476</v>
      </c>
      <c r="K875" s="158">
        <v>875</v>
      </c>
      <c r="L875" s="1" t="b">
        <f t="shared" si="303"/>
        <v>1</v>
      </c>
      <c r="M875" s="1" t="b">
        <f t="shared" si="304"/>
        <v>1</v>
      </c>
      <c r="N875" s="1" t="b">
        <f t="shared" si="305"/>
        <v>1</v>
      </c>
      <c r="O875" s="1" t="b">
        <f t="shared" si="306"/>
        <v>1</v>
      </c>
      <c r="P875" s="1" t="b">
        <f t="shared" si="307"/>
        <v>1</v>
      </c>
      <c r="Q875" s="1" t="b">
        <f t="shared" si="308"/>
        <v>1</v>
      </c>
      <c r="R875" s="1" t="b">
        <f t="shared" si="309"/>
        <v>1</v>
      </c>
      <c r="S875" s="1" t="b">
        <f t="shared" si="310"/>
        <v>1</v>
      </c>
      <c r="T875" s="1" t="b">
        <f t="shared" si="311"/>
        <v>1</v>
      </c>
      <c r="U875" s="1" t="b">
        <f t="shared" si="312"/>
        <v>1</v>
      </c>
      <c r="W875" s="316" t="s">
        <v>1645</v>
      </c>
      <c r="X875" s="179" t="s">
        <v>1651</v>
      </c>
      <c r="Y875" s="110" t="s">
        <v>380</v>
      </c>
      <c r="Z875" s="411" t="s">
        <v>3</v>
      </c>
      <c r="AA875" s="344" t="s">
        <v>2509</v>
      </c>
      <c r="AB875" s="315">
        <v>28706</v>
      </c>
      <c r="AC875" s="245">
        <v>10</v>
      </c>
      <c r="AD875" s="245" t="s">
        <v>1859</v>
      </c>
      <c r="AE875" s="179" t="s">
        <v>2472</v>
      </c>
      <c r="AF875" s="179" t="s">
        <v>2476</v>
      </c>
      <c r="AH875" s="159" t="b">
        <f t="shared" si="313"/>
        <v>1</v>
      </c>
      <c r="AI875" s="1" t="b">
        <f t="shared" si="314"/>
        <v>1</v>
      </c>
      <c r="AJ875" s="1" t="b">
        <f t="shared" si="315"/>
        <v>1</v>
      </c>
      <c r="AK875" s="1" t="b">
        <f t="shared" si="316"/>
        <v>1</v>
      </c>
      <c r="AL875" s="1" t="b">
        <f t="shared" si="317"/>
        <v>1</v>
      </c>
      <c r="AM875" s="1" t="b">
        <f t="shared" si="318"/>
        <v>1</v>
      </c>
      <c r="AN875" s="1" t="b">
        <f t="shared" si="319"/>
        <v>1</v>
      </c>
      <c r="AO875" s="1" t="b">
        <f t="shared" si="320"/>
        <v>1</v>
      </c>
      <c r="AP875" s="1" t="b">
        <f t="shared" si="321"/>
        <v>1</v>
      </c>
      <c r="AQ875" s="1" t="b">
        <f t="shared" si="322"/>
        <v>1</v>
      </c>
      <c r="AS875" s="316" t="s">
        <v>1645</v>
      </c>
      <c r="AT875" s="179" t="s">
        <v>1651</v>
      </c>
      <c r="AU875" s="110" t="s">
        <v>380</v>
      </c>
      <c r="AV875" s="411" t="s">
        <v>3</v>
      </c>
      <c r="AW875" s="344" t="s">
        <v>2509</v>
      </c>
      <c r="AX875" s="315">
        <v>28706</v>
      </c>
      <c r="AY875" s="245">
        <v>10</v>
      </c>
      <c r="AZ875" s="245" t="s">
        <v>1859</v>
      </c>
      <c r="BA875" s="179" t="s">
        <v>2472</v>
      </c>
      <c r="BB875" s="179" t="s">
        <v>2476</v>
      </c>
    </row>
    <row r="876" spans="1:54" ht="15">
      <c r="A876" s="316" t="s">
        <v>2403</v>
      </c>
      <c r="B876" s="290" t="s">
        <v>680</v>
      </c>
      <c r="C876" s="106" t="s">
        <v>113</v>
      </c>
      <c r="D876" s="179" t="s">
        <v>10</v>
      </c>
      <c r="E876" s="107" t="s">
        <v>2487</v>
      </c>
      <c r="F876" s="315">
        <v>16444</v>
      </c>
      <c r="G876" s="245">
        <v>10</v>
      </c>
      <c r="H876" s="245" t="s">
        <v>1858</v>
      </c>
      <c r="I876" s="179" t="s">
        <v>2331</v>
      </c>
      <c r="J876" s="179" t="s">
        <v>2525</v>
      </c>
      <c r="K876" s="158">
        <v>876</v>
      </c>
      <c r="L876" s="1" t="b">
        <f t="shared" si="303"/>
        <v>1</v>
      </c>
      <c r="M876" s="1" t="b">
        <f t="shared" si="304"/>
        <v>1</v>
      </c>
      <c r="N876" s="1" t="b">
        <f t="shared" si="305"/>
        <v>1</v>
      </c>
      <c r="O876" s="1" t="b">
        <f t="shared" si="306"/>
        <v>1</v>
      </c>
      <c r="P876" s="1" t="b">
        <f t="shared" si="307"/>
        <v>1</v>
      </c>
      <c r="Q876" s="1" t="b">
        <f t="shared" si="308"/>
        <v>1</v>
      </c>
      <c r="R876" s="1" t="b">
        <f t="shared" si="309"/>
        <v>1</v>
      </c>
      <c r="S876" s="1" t="b">
        <f t="shared" si="310"/>
        <v>1</v>
      </c>
      <c r="T876" s="1" t="b">
        <f t="shared" si="311"/>
        <v>1</v>
      </c>
      <c r="U876" s="1" t="b">
        <f t="shared" si="312"/>
        <v>1</v>
      </c>
      <c r="W876" s="316" t="s">
        <v>2403</v>
      </c>
      <c r="X876" s="290" t="s">
        <v>680</v>
      </c>
      <c r="Y876" s="106" t="s">
        <v>113</v>
      </c>
      <c r="Z876" s="179" t="s">
        <v>10</v>
      </c>
      <c r="AA876" s="107" t="s">
        <v>2487</v>
      </c>
      <c r="AB876" s="315">
        <v>16444</v>
      </c>
      <c r="AC876" s="245">
        <v>10</v>
      </c>
      <c r="AD876" s="245" t="s">
        <v>1858</v>
      </c>
      <c r="AE876" s="179" t="s">
        <v>2331</v>
      </c>
      <c r="AF876" s="179" t="s">
        <v>2525</v>
      </c>
      <c r="AH876" s="159" t="b">
        <f t="shared" si="313"/>
        <v>1</v>
      </c>
      <c r="AI876" s="1" t="b">
        <f t="shared" si="314"/>
        <v>1</v>
      </c>
      <c r="AJ876" s="1" t="b">
        <f t="shared" si="315"/>
        <v>1</v>
      </c>
      <c r="AK876" s="1" t="b">
        <f t="shared" si="316"/>
        <v>1</v>
      </c>
      <c r="AL876" s="1" t="b">
        <f t="shared" si="317"/>
        <v>1</v>
      </c>
      <c r="AM876" s="1" t="b">
        <f t="shared" si="318"/>
        <v>1</v>
      </c>
      <c r="AN876" s="1" t="b">
        <f t="shared" si="319"/>
        <v>1</v>
      </c>
      <c r="AO876" s="1" t="b">
        <f t="shared" si="320"/>
        <v>1</v>
      </c>
      <c r="AP876" s="1" t="b">
        <f t="shared" si="321"/>
        <v>1</v>
      </c>
      <c r="AQ876" s="1" t="b">
        <f t="shared" si="322"/>
        <v>1</v>
      </c>
      <c r="AS876" s="316" t="s">
        <v>2403</v>
      </c>
      <c r="AT876" s="290" t="s">
        <v>680</v>
      </c>
      <c r="AU876" s="106" t="s">
        <v>113</v>
      </c>
      <c r="AV876" s="179" t="s">
        <v>10</v>
      </c>
      <c r="AW876" s="107" t="s">
        <v>2487</v>
      </c>
      <c r="AX876" s="315">
        <v>16444</v>
      </c>
      <c r="AY876" s="245">
        <v>10</v>
      </c>
      <c r="AZ876" s="245" t="s">
        <v>1858</v>
      </c>
      <c r="BA876" s="179" t="s">
        <v>2331</v>
      </c>
      <c r="BB876" s="179" t="s">
        <v>2525</v>
      </c>
    </row>
    <row r="877" spans="1:54" ht="15">
      <c r="A877" s="377" t="s">
        <v>341</v>
      </c>
      <c r="B877" s="179" t="s">
        <v>1891</v>
      </c>
      <c r="C877" s="179" t="s">
        <v>342</v>
      </c>
      <c r="D877" s="424" t="s">
        <v>3</v>
      </c>
      <c r="E877" s="356" t="s">
        <v>2510</v>
      </c>
      <c r="F877" s="439">
        <v>12157</v>
      </c>
      <c r="G877" s="245">
        <v>10</v>
      </c>
      <c r="H877" s="245" t="e">
        <v>#DIV/0!</v>
      </c>
      <c r="I877" s="179" t="s">
        <v>252</v>
      </c>
      <c r="J877" s="179" t="s">
        <v>2577</v>
      </c>
      <c r="K877" s="158">
        <v>877</v>
      </c>
      <c r="L877" s="1" t="b">
        <f t="shared" si="303"/>
        <v>1</v>
      </c>
      <c r="M877" s="1" t="b">
        <f t="shared" si="304"/>
        <v>1</v>
      </c>
      <c r="N877" s="1" t="b">
        <f t="shared" si="305"/>
        <v>1</v>
      </c>
      <c r="O877" s="1" t="b">
        <f t="shared" si="306"/>
        <v>1</v>
      </c>
      <c r="P877" s="1" t="b">
        <f t="shared" si="307"/>
        <v>1</v>
      </c>
      <c r="Q877" s="1" t="b">
        <f t="shared" si="308"/>
        <v>1</v>
      </c>
      <c r="R877" s="1" t="b">
        <f t="shared" si="309"/>
        <v>1</v>
      </c>
      <c r="S877" s="1" t="e">
        <f t="shared" si="310"/>
        <v>#DIV/0!</v>
      </c>
      <c r="T877" s="1" t="b">
        <f t="shared" si="311"/>
        <v>1</v>
      </c>
      <c r="U877" s="1" t="b">
        <f t="shared" si="312"/>
        <v>1</v>
      </c>
      <c r="W877" s="377" t="s">
        <v>341</v>
      </c>
      <c r="X877" s="179" t="s">
        <v>1891</v>
      </c>
      <c r="Y877" s="179" t="s">
        <v>342</v>
      </c>
      <c r="Z877" s="424" t="s">
        <v>3</v>
      </c>
      <c r="AA877" s="356" t="s">
        <v>2510</v>
      </c>
      <c r="AB877" s="439">
        <v>12157</v>
      </c>
      <c r="AC877" s="245">
        <v>10</v>
      </c>
      <c r="AD877" s="245" t="e">
        <v>#DIV/0!</v>
      </c>
      <c r="AE877" s="179" t="s">
        <v>252</v>
      </c>
      <c r="AF877" s="179" t="s">
        <v>2577</v>
      </c>
      <c r="AH877" s="159" t="b">
        <f t="shared" si="313"/>
        <v>1</v>
      </c>
      <c r="AI877" s="1" t="b">
        <f t="shared" si="314"/>
        <v>1</v>
      </c>
      <c r="AJ877" s="1" t="b">
        <f t="shared" si="315"/>
        <v>1</v>
      </c>
      <c r="AK877" s="1" t="b">
        <f t="shared" si="316"/>
        <v>1</v>
      </c>
      <c r="AL877" s="1" t="b">
        <f t="shared" si="317"/>
        <v>1</v>
      </c>
      <c r="AM877" s="1" t="b">
        <f t="shared" si="318"/>
        <v>1</v>
      </c>
      <c r="AN877" s="1" t="b">
        <f t="shared" si="319"/>
        <v>1</v>
      </c>
      <c r="AO877" s="1" t="e">
        <f t="shared" si="320"/>
        <v>#DIV/0!</v>
      </c>
      <c r="AP877" s="1" t="b">
        <f t="shared" si="321"/>
        <v>1</v>
      </c>
      <c r="AQ877" s="1" t="b">
        <f t="shared" si="322"/>
        <v>1</v>
      </c>
      <c r="AS877" s="377" t="s">
        <v>341</v>
      </c>
      <c r="AT877" s="179" t="s">
        <v>1891</v>
      </c>
      <c r="AU877" s="179" t="s">
        <v>342</v>
      </c>
      <c r="AV877" s="424" t="s">
        <v>3</v>
      </c>
      <c r="AW877" s="356" t="s">
        <v>2510</v>
      </c>
      <c r="AX877" s="439">
        <v>12157</v>
      </c>
      <c r="AY877" s="245">
        <v>10</v>
      </c>
      <c r="AZ877" s="245" t="e">
        <v>#DIV/0!</v>
      </c>
      <c r="BA877" s="179" t="s">
        <v>252</v>
      </c>
      <c r="BB877" s="179" t="s">
        <v>2577</v>
      </c>
    </row>
    <row r="878" spans="1:54" ht="15">
      <c r="A878" s="377" t="s">
        <v>343</v>
      </c>
      <c r="B878" s="362" t="s">
        <v>344</v>
      </c>
      <c r="C878" s="179" t="s">
        <v>247</v>
      </c>
      <c r="D878" s="424" t="s">
        <v>3</v>
      </c>
      <c r="E878" s="179" t="s">
        <v>2510</v>
      </c>
      <c r="F878" s="439">
        <v>13529</v>
      </c>
      <c r="G878" s="245">
        <v>10</v>
      </c>
      <c r="H878" s="245" t="e">
        <v>#DIV/0!</v>
      </c>
      <c r="I878" s="179" t="s">
        <v>2015</v>
      </c>
      <c r="J878" s="179" t="s">
        <v>2577</v>
      </c>
      <c r="K878" s="158">
        <v>878</v>
      </c>
      <c r="L878" s="1" t="b">
        <f t="shared" si="303"/>
        <v>1</v>
      </c>
      <c r="M878" s="1" t="b">
        <f t="shared" si="304"/>
        <v>1</v>
      </c>
      <c r="N878" s="1" t="b">
        <f t="shared" si="305"/>
        <v>1</v>
      </c>
      <c r="O878" s="1" t="b">
        <f t="shared" si="306"/>
        <v>1</v>
      </c>
      <c r="P878" s="1" t="b">
        <f t="shared" si="307"/>
        <v>1</v>
      </c>
      <c r="Q878" s="1" t="b">
        <f t="shared" si="308"/>
        <v>1</v>
      </c>
      <c r="R878" s="1" t="b">
        <f t="shared" si="309"/>
        <v>1</v>
      </c>
      <c r="S878" s="1" t="e">
        <f t="shared" si="310"/>
        <v>#DIV/0!</v>
      </c>
      <c r="T878" s="1" t="b">
        <f t="shared" si="311"/>
        <v>1</v>
      </c>
      <c r="U878" s="1" t="b">
        <f t="shared" si="312"/>
        <v>1</v>
      </c>
      <c r="W878" s="377" t="s">
        <v>343</v>
      </c>
      <c r="X878" s="362" t="s">
        <v>344</v>
      </c>
      <c r="Y878" s="179" t="s">
        <v>247</v>
      </c>
      <c r="Z878" s="424" t="s">
        <v>3</v>
      </c>
      <c r="AA878" s="179" t="s">
        <v>2510</v>
      </c>
      <c r="AB878" s="439">
        <v>13529</v>
      </c>
      <c r="AC878" s="245">
        <v>10</v>
      </c>
      <c r="AD878" s="245" t="e">
        <v>#DIV/0!</v>
      </c>
      <c r="AE878" s="179" t="s">
        <v>2015</v>
      </c>
      <c r="AF878" s="179" t="s">
        <v>2577</v>
      </c>
      <c r="AH878" s="159" t="b">
        <f t="shared" si="313"/>
        <v>1</v>
      </c>
      <c r="AI878" s="1" t="b">
        <f t="shared" si="314"/>
        <v>1</v>
      </c>
      <c r="AJ878" s="1" t="b">
        <f t="shared" si="315"/>
        <v>1</v>
      </c>
      <c r="AK878" s="1" t="b">
        <f t="shared" si="316"/>
        <v>1</v>
      </c>
      <c r="AL878" s="1" t="b">
        <f t="shared" si="317"/>
        <v>1</v>
      </c>
      <c r="AM878" s="1" t="b">
        <f t="shared" si="318"/>
        <v>1</v>
      </c>
      <c r="AN878" s="1" t="b">
        <f t="shared" si="319"/>
        <v>1</v>
      </c>
      <c r="AO878" s="1" t="e">
        <f t="shared" si="320"/>
        <v>#DIV/0!</v>
      </c>
      <c r="AP878" s="1" t="b">
        <f t="shared" si="321"/>
        <v>1</v>
      </c>
      <c r="AQ878" s="1" t="b">
        <f t="shared" si="322"/>
        <v>1</v>
      </c>
      <c r="AS878" s="377" t="s">
        <v>343</v>
      </c>
      <c r="AT878" s="362" t="s">
        <v>344</v>
      </c>
      <c r="AU878" s="179" t="s">
        <v>247</v>
      </c>
      <c r="AV878" s="424" t="s">
        <v>3</v>
      </c>
      <c r="AW878" s="179" t="s">
        <v>2510</v>
      </c>
      <c r="AX878" s="439">
        <v>13529</v>
      </c>
      <c r="AY878" s="245">
        <v>10</v>
      </c>
      <c r="AZ878" s="245" t="e">
        <v>#DIV/0!</v>
      </c>
      <c r="BA878" s="179" t="s">
        <v>2015</v>
      </c>
      <c r="BB878" s="179" t="s">
        <v>2577</v>
      </c>
    </row>
    <row r="879" spans="1:54" ht="15">
      <c r="A879" s="316" t="s">
        <v>345</v>
      </c>
      <c r="B879" s="106" t="s">
        <v>216</v>
      </c>
      <c r="C879" s="106" t="s">
        <v>346</v>
      </c>
      <c r="D879" s="408" t="s">
        <v>3</v>
      </c>
      <c r="E879" s="14" t="s">
        <v>2498</v>
      </c>
      <c r="F879" s="422">
        <v>21754</v>
      </c>
      <c r="G879" s="245">
        <v>10</v>
      </c>
      <c r="H879" s="245" t="s">
        <v>1857</v>
      </c>
      <c r="I879" s="179" t="s">
        <v>2676</v>
      </c>
      <c r="J879" s="179" t="s">
        <v>2476</v>
      </c>
      <c r="K879" s="158">
        <v>879</v>
      </c>
      <c r="L879" s="1" t="b">
        <f t="shared" si="303"/>
        <v>1</v>
      </c>
      <c r="M879" s="1" t="b">
        <f t="shared" si="304"/>
        <v>1</v>
      </c>
      <c r="N879" s="1" t="b">
        <f t="shared" si="305"/>
        <v>1</v>
      </c>
      <c r="O879" s="1" t="b">
        <f t="shared" si="306"/>
        <v>1</v>
      </c>
      <c r="P879" s="1" t="b">
        <f t="shared" si="307"/>
        <v>1</v>
      </c>
      <c r="Q879" s="1" t="b">
        <f t="shared" si="308"/>
        <v>1</v>
      </c>
      <c r="R879" s="1" t="b">
        <f t="shared" si="309"/>
        <v>1</v>
      </c>
      <c r="S879" s="1" t="b">
        <f t="shared" si="310"/>
        <v>1</v>
      </c>
      <c r="T879" s="1" t="b">
        <f t="shared" si="311"/>
        <v>1</v>
      </c>
      <c r="U879" s="1" t="b">
        <f t="shared" si="312"/>
        <v>1</v>
      </c>
      <c r="W879" s="316" t="s">
        <v>345</v>
      </c>
      <c r="X879" s="106" t="s">
        <v>216</v>
      </c>
      <c r="Y879" s="106" t="s">
        <v>346</v>
      </c>
      <c r="Z879" s="408" t="s">
        <v>3</v>
      </c>
      <c r="AA879" s="14" t="s">
        <v>2498</v>
      </c>
      <c r="AB879" s="422">
        <v>21754</v>
      </c>
      <c r="AC879" s="245">
        <v>10</v>
      </c>
      <c r="AD879" s="245" t="s">
        <v>1857</v>
      </c>
      <c r="AE879" s="179" t="s">
        <v>2676</v>
      </c>
      <c r="AF879" s="179" t="s">
        <v>2476</v>
      </c>
      <c r="AH879" s="159" t="b">
        <f t="shared" si="313"/>
        <v>1</v>
      </c>
      <c r="AI879" s="1" t="b">
        <f t="shared" si="314"/>
        <v>1</v>
      </c>
      <c r="AJ879" s="1" t="b">
        <f t="shared" si="315"/>
        <v>1</v>
      </c>
      <c r="AK879" s="1" t="b">
        <f t="shared" si="316"/>
        <v>1</v>
      </c>
      <c r="AL879" s="1" t="b">
        <f t="shared" si="317"/>
        <v>1</v>
      </c>
      <c r="AM879" s="1" t="b">
        <f t="shared" si="318"/>
        <v>1</v>
      </c>
      <c r="AN879" s="1" t="b">
        <f t="shared" si="319"/>
        <v>1</v>
      </c>
      <c r="AO879" s="1" t="b">
        <f t="shared" si="320"/>
        <v>1</v>
      </c>
      <c r="AP879" s="1" t="b">
        <f t="shared" si="321"/>
        <v>1</v>
      </c>
      <c r="AQ879" s="1" t="b">
        <f t="shared" si="322"/>
        <v>1</v>
      </c>
      <c r="AS879" s="316" t="s">
        <v>345</v>
      </c>
      <c r="AT879" s="106" t="s">
        <v>216</v>
      </c>
      <c r="AU879" s="106" t="s">
        <v>346</v>
      </c>
      <c r="AV879" s="408" t="s">
        <v>3</v>
      </c>
      <c r="AW879" s="14" t="s">
        <v>2498</v>
      </c>
      <c r="AX879" s="422">
        <v>21754</v>
      </c>
      <c r="AY879" s="245">
        <v>10</v>
      </c>
      <c r="AZ879" s="245" t="s">
        <v>1857</v>
      </c>
      <c r="BA879" s="179" t="s">
        <v>2676</v>
      </c>
      <c r="BB879" s="179" t="s">
        <v>2476</v>
      </c>
    </row>
    <row r="880" spans="1:54" ht="15">
      <c r="A880" s="316" t="s">
        <v>881</v>
      </c>
      <c r="B880" s="106" t="s">
        <v>882</v>
      </c>
      <c r="C880" s="106" t="s">
        <v>134</v>
      </c>
      <c r="D880" s="408" t="s">
        <v>10</v>
      </c>
      <c r="E880" s="14" t="s">
        <v>2490</v>
      </c>
      <c r="F880" s="422">
        <v>15325</v>
      </c>
      <c r="G880" s="245">
        <v>10</v>
      </c>
      <c r="H880" s="245" t="s">
        <v>1859</v>
      </c>
      <c r="I880" s="179" t="s">
        <v>2473</v>
      </c>
      <c r="J880" s="179" t="s">
        <v>2577</v>
      </c>
      <c r="K880" s="158">
        <v>880</v>
      </c>
      <c r="L880" s="1" t="b">
        <f t="shared" si="303"/>
        <v>1</v>
      </c>
      <c r="M880" s="1" t="b">
        <f t="shared" si="304"/>
        <v>1</v>
      </c>
      <c r="N880" s="1" t="b">
        <f t="shared" si="305"/>
        <v>1</v>
      </c>
      <c r="O880" s="1" t="b">
        <f t="shared" si="306"/>
        <v>1</v>
      </c>
      <c r="P880" s="1" t="b">
        <f t="shared" si="307"/>
        <v>1</v>
      </c>
      <c r="Q880" s="1" t="b">
        <f t="shared" si="308"/>
        <v>1</v>
      </c>
      <c r="R880" s="1" t="b">
        <f t="shared" si="309"/>
        <v>1</v>
      </c>
      <c r="S880" s="1" t="b">
        <f t="shared" si="310"/>
        <v>1</v>
      </c>
      <c r="T880" s="1" t="b">
        <f t="shared" si="311"/>
        <v>1</v>
      </c>
      <c r="U880" s="1" t="b">
        <f t="shared" si="312"/>
        <v>1</v>
      </c>
      <c r="W880" s="316" t="s">
        <v>881</v>
      </c>
      <c r="X880" s="106" t="s">
        <v>882</v>
      </c>
      <c r="Y880" s="106" t="s">
        <v>134</v>
      </c>
      <c r="Z880" s="408" t="s">
        <v>10</v>
      </c>
      <c r="AA880" s="14" t="s">
        <v>2490</v>
      </c>
      <c r="AB880" s="422">
        <v>15325</v>
      </c>
      <c r="AC880" s="245">
        <v>10</v>
      </c>
      <c r="AD880" s="245" t="s">
        <v>1859</v>
      </c>
      <c r="AE880" s="179" t="s">
        <v>2473</v>
      </c>
      <c r="AF880" s="179" t="s">
        <v>2577</v>
      </c>
      <c r="AH880" s="159" t="b">
        <f t="shared" si="313"/>
        <v>1</v>
      </c>
      <c r="AI880" s="1" t="b">
        <f t="shared" si="314"/>
        <v>1</v>
      </c>
      <c r="AJ880" s="1" t="b">
        <f t="shared" si="315"/>
        <v>1</v>
      </c>
      <c r="AK880" s="1" t="b">
        <f t="shared" si="316"/>
        <v>1</v>
      </c>
      <c r="AL880" s="1" t="b">
        <f t="shared" si="317"/>
        <v>1</v>
      </c>
      <c r="AM880" s="1" t="b">
        <f t="shared" si="318"/>
        <v>1</v>
      </c>
      <c r="AN880" s="1" t="b">
        <f t="shared" si="319"/>
        <v>1</v>
      </c>
      <c r="AO880" s="1" t="b">
        <f t="shared" si="320"/>
        <v>1</v>
      </c>
      <c r="AP880" s="1" t="b">
        <f t="shared" si="321"/>
        <v>1</v>
      </c>
      <c r="AQ880" s="1" t="b">
        <f t="shared" si="322"/>
        <v>1</v>
      </c>
      <c r="AS880" s="316" t="s">
        <v>881</v>
      </c>
      <c r="AT880" s="106" t="s">
        <v>882</v>
      </c>
      <c r="AU880" s="106" t="s">
        <v>134</v>
      </c>
      <c r="AV880" s="408" t="s">
        <v>10</v>
      </c>
      <c r="AW880" s="14" t="s">
        <v>2490</v>
      </c>
      <c r="AX880" s="422">
        <v>15325</v>
      </c>
      <c r="AY880" s="245">
        <v>10</v>
      </c>
      <c r="AZ880" s="245" t="s">
        <v>1859</v>
      </c>
      <c r="BA880" s="179" t="s">
        <v>2473</v>
      </c>
      <c r="BB880" s="179" t="s">
        <v>2577</v>
      </c>
    </row>
    <row r="881" spans="1:54" ht="15.75">
      <c r="A881" s="316" t="s">
        <v>883</v>
      </c>
      <c r="B881" s="290" t="s">
        <v>882</v>
      </c>
      <c r="C881" s="106" t="s">
        <v>841</v>
      </c>
      <c r="D881" s="408" t="s">
        <v>3</v>
      </c>
      <c r="E881" s="344" t="s">
        <v>2490</v>
      </c>
      <c r="F881" s="422">
        <v>11586</v>
      </c>
      <c r="G881" s="245">
        <v>10</v>
      </c>
      <c r="H881" s="245" t="s">
        <v>1859</v>
      </c>
      <c r="I881" s="179" t="s">
        <v>2473</v>
      </c>
      <c r="J881" s="179" t="s">
        <v>2577</v>
      </c>
      <c r="K881" s="158">
        <v>881</v>
      </c>
      <c r="L881" s="1" t="b">
        <f t="shared" si="303"/>
        <v>1</v>
      </c>
      <c r="M881" s="1" t="b">
        <f t="shared" si="304"/>
        <v>1</v>
      </c>
      <c r="N881" s="1" t="b">
        <f t="shared" si="305"/>
        <v>1</v>
      </c>
      <c r="O881" s="1" t="b">
        <f t="shared" si="306"/>
        <v>1</v>
      </c>
      <c r="P881" s="1" t="b">
        <f t="shared" si="307"/>
        <v>1</v>
      </c>
      <c r="Q881" s="1" t="b">
        <f t="shared" si="308"/>
        <v>1</v>
      </c>
      <c r="R881" s="1" t="b">
        <f t="shared" si="309"/>
        <v>1</v>
      </c>
      <c r="S881" s="1" t="b">
        <f t="shared" si="310"/>
        <v>1</v>
      </c>
      <c r="T881" s="1" t="b">
        <f t="shared" si="311"/>
        <v>1</v>
      </c>
      <c r="U881" s="1" t="b">
        <f t="shared" si="312"/>
        <v>1</v>
      </c>
      <c r="W881" s="316" t="s">
        <v>883</v>
      </c>
      <c r="X881" s="290" t="s">
        <v>882</v>
      </c>
      <c r="Y881" s="106" t="s">
        <v>841</v>
      </c>
      <c r="Z881" s="408" t="s">
        <v>3</v>
      </c>
      <c r="AA881" s="344" t="s">
        <v>2490</v>
      </c>
      <c r="AB881" s="422">
        <v>11586</v>
      </c>
      <c r="AC881" s="245">
        <v>10</v>
      </c>
      <c r="AD881" s="245" t="s">
        <v>1859</v>
      </c>
      <c r="AE881" s="179" t="s">
        <v>2473</v>
      </c>
      <c r="AF881" s="179" t="s">
        <v>2577</v>
      </c>
      <c r="AH881" s="159" t="b">
        <f t="shared" si="313"/>
        <v>1</v>
      </c>
      <c r="AI881" s="1" t="b">
        <f t="shared" si="314"/>
        <v>1</v>
      </c>
      <c r="AJ881" s="1" t="b">
        <f t="shared" si="315"/>
        <v>1</v>
      </c>
      <c r="AK881" s="1" t="b">
        <f t="shared" si="316"/>
        <v>1</v>
      </c>
      <c r="AL881" s="1" t="b">
        <f t="shared" si="317"/>
        <v>1</v>
      </c>
      <c r="AM881" s="1" t="b">
        <f t="shared" si="318"/>
        <v>1</v>
      </c>
      <c r="AN881" s="1" t="b">
        <f t="shared" si="319"/>
        <v>1</v>
      </c>
      <c r="AO881" s="1" t="b">
        <f t="shared" si="320"/>
        <v>1</v>
      </c>
      <c r="AP881" s="1" t="b">
        <f t="shared" si="321"/>
        <v>1</v>
      </c>
      <c r="AQ881" s="1" t="b">
        <f t="shared" si="322"/>
        <v>1</v>
      </c>
      <c r="AS881" s="316" t="s">
        <v>883</v>
      </c>
      <c r="AT881" s="290" t="s">
        <v>882</v>
      </c>
      <c r="AU881" s="106" t="s">
        <v>841</v>
      </c>
      <c r="AV881" s="408" t="s">
        <v>3</v>
      </c>
      <c r="AW881" s="344" t="s">
        <v>2490</v>
      </c>
      <c r="AX881" s="422">
        <v>11586</v>
      </c>
      <c r="AY881" s="245">
        <v>10</v>
      </c>
      <c r="AZ881" s="245" t="s">
        <v>1859</v>
      </c>
      <c r="BA881" s="179" t="s">
        <v>2473</v>
      </c>
      <c r="BB881" s="179" t="s">
        <v>2577</v>
      </c>
    </row>
    <row r="882" spans="1:54" ht="15">
      <c r="A882" s="316" t="s">
        <v>92</v>
      </c>
      <c r="B882" s="106" t="s">
        <v>93</v>
      </c>
      <c r="C882" s="106" t="s">
        <v>94</v>
      </c>
      <c r="D882" s="408" t="s">
        <v>3</v>
      </c>
      <c r="E882" s="14" t="s">
        <v>2567</v>
      </c>
      <c r="F882" s="422">
        <v>22645</v>
      </c>
      <c r="G882" s="245">
        <v>10</v>
      </c>
      <c r="H882" s="245" t="e">
        <v>#DIV/0!</v>
      </c>
      <c r="I882" s="179" t="s">
        <v>1865</v>
      </c>
      <c r="J882" s="179" t="s">
        <v>2476</v>
      </c>
      <c r="K882" s="158">
        <v>882</v>
      </c>
      <c r="L882" s="1" t="b">
        <f t="shared" si="303"/>
        <v>1</v>
      </c>
      <c r="M882" s="1" t="b">
        <f t="shared" si="304"/>
        <v>1</v>
      </c>
      <c r="N882" s="1" t="b">
        <f t="shared" si="305"/>
        <v>1</v>
      </c>
      <c r="O882" s="1" t="b">
        <f t="shared" si="306"/>
        <v>1</v>
      </c>
      <c r="P882" s="1" t="b">
        <f t="shared" si="307"/>
        <v>1</v>
      </c>
      <c r="Q882" s="1" t="b">
        <f t="shared" si="308"/>
        <v>1</v>
      </c>
      <c r="R882" s="1" t="b">
        <f t="shared" si="309"/>
        <v>1</v>
      </c>
      <c r="S882" s="1" t="e">
        <f t="shared" si="310"/>
        <v>#DIV/0!</v>
      </c>
      <c r="T882" s="1" t="b">
        <f t="shared" si="311"/>
        <v>1</v>
      </c>
      <c r="U882" s="1" t="b">
        <f t="shared" si="312"/>
        <v>1</v>
      </c>
      <c r="W882" s="316" t="s">
        <v>92</v>
      </c>
      <c r="X882" s="106" t="s">
        <v>93</v>
      </c>
      <c r="Y882" s="106" t="s">
        <v>94</v>
      </c>
      <c r="Z882" s="408" t="s">
        <v>3</v>
      </c>
      <c r="AA882" s="14" t="s">
        <v>2567</v>
      </c>
      <c r="AB882" s="422">
        <v>22645</v>
      </c>
      <c r="AC882" s="245">
        <v>10</v>
      </c>
      <c r="AD882" s="245" t="e">
        <v>#DIV/0!</v>
      </c>
      <c r="AE882" s="179" t="s">
        <v>1865</v>
      </c>
      <c r="AF882" s="179" t="s">
        <v>2476</v>
      </c>
      <c r="AH882" s="159" t="b">
        <f t="shared" si="313"/>
        <v>1</v>
      </c>
      <c r="AI882" s="1" t="b">
        <f t="shared" si="314"/>
        <v>1</v>
      </c>
      <c r="AJ882" s="1" t="b">
        <f t="shared" si="315"/>
        <v>1</v>
      </c>
      <c r="AK882" s="1" t="b">
        <f t="shared" si="316"/>
        <v>1</v>
      </c>
      <c r="AL882" s="1" t="b">
        <f t="shared" si="317"/>
        <v>1</v>
      </c>
      <c r="AM882" s="1" t="b">
        <f t="shared" si="318"/>
        <v>1</v>
      </c>
      <c r="AN882" s="1" t="b">
        <f t="shared" si="319"/>
        <v>1</v>
      </c>
      <c r="AO882" s="1" t="e">
        <f t="shared" si="320"/>
        <v>#DIV/0!</v>
      </c>
      <c r="AP882" s="1" t="b">
        <f t="shared" si="321"/>
        <v>1</v>
      </c>
      <c r="AQ882" s="1" t="b">
        <f t="shared" si="322"/>
        <v>1</v>
      </c>
      <c r="AS882" s="316" t="s">
        <v>92</v>
      </c>
      <c r="AT882" s="106" t="s">
        <v>93</v>
      </c>
      <c r="AU882" s="106" t="s">
        <v>94</v>
      </c>
      <c r="AV882" s="408" t="s">
        <v>3</v>
      </c>
      <c r="AW882" s="14" t="s">
        <v>2567</v>
      </c>
      <c r="AX882" s="422">
        <v>22645</v>
      </c>
      <c r="AY882" s="245">
        <v>10</v>
      </c>
      <c r="AZ882" s="245" t="e">
        <v>#DIV/0!</v>
      </c>
      <c r="BA882" s="179" t="s">
        <v>1865</v>
      </c>
      <c r="BB882" s="179" t="s">
        <v>2476</v>
      </c>
    </row>
    <row r="883" spans="1:54" ht="15.75">
      <c r="A883" s="316" t="s">
        <v>2404</v>
      </c>
      <c r="B883" s="106" t="s">
        <v>2698</v>
      </c>
      <c r="C883" s="106" t="s">
        <v>2699</v>
      </c>
      <c r="D883" s="408" t="s">
        <v>10</v>
      </c>
      <c r="E883" s="344" t="s">
        <v>1781</v>
      </c>
      <c r="F883" s="422">
        <v>18195</v>
      </c>
      <c r="G883" s="245">
        <v>9</v>
      </c>
      <c r="H883" s="245" t="s">
        <v>1858</v>
      </c>
      <c r="I883" s="179" t="s">
        <v>2643</v>
      </c>
      <c r="J883" s="179" t="s">
        <v>2525</v>
      </c>
      <c r="K883" s="158">
        <v>883</v>
      </c>
      <c r="L883" s="1" t="b">
        <f t="shared" si="303"/>
        <v>1</v>
      </c>
      <c r="M883" s="1" t="b">
        <f t="shared" si="304"/>
        <v>0</v>
      </c>
      <c r="N883" s="1" t="b">
        <f t="shared" si="305"/>
        <v>0</v>
      </c>
      <c r="O883" s="1" t="b">
        <f t="shared" si="306"/>
        <v>0</v>
      </c>
      <c r="P883" s="1" t="b">
        <f t="shared" si="307"/>
        <v>0</v>
      </c>
      <c r="Q883" s="1" t="b">
        <f t="shared" si="308"/>
        <v>0</v>
      </c>
      <c r="R883" s="1" t="b">
        <f t="shared" si="309"/>
        <v>0</v>
      </c>
      <c r="S883" s="1" t="b">
        <f t="shared" si="310"/>
        <v>0</v>
      </c>
      <c r="T883" s="1" t="b">
        <f t="shared" si="311"/>
        <v>0</v>
      </c>
      <c r="U883" s="1" t="b">
        <f t="shared" si="312"/>
        <v>0</v>
      </c>
      <c r="W883" s="316" t="s">
        <v>2404</v>
      </c>
      <c r="X883" s="106" t="s">
        <v>2405</v>
      </c>
      <c r="Y883" s="106" t="s">
        <v>502</v>
      </c>
      <c r="Z883" s="408" t="s">
        <v>3</v>
      </c>
      <c r="AA883" s="344" t="s">
        <v>2563</v>
      </c>
      <c r="AB883" s="422">
        <v>30961</v>
      </c>
      <c r="AC883" s="245">
        <v>10</v>
      </c>
      <c r="AD883" s="245" t="s">
        <v>1859</v>
      </c>
      <c r="AE883" s="179" t="s">
        <v>2331</v>
      </c>
      <c r="AF883" s="179" t="s">
        <v>2476</v>
      </c>
      <c r="AH883" s="159" t="b">
        <f t="shared" si="313"/>
        <v>1</v>
      </c>
      <c r="AI883" s="1" t="b">
        <f t="shared" si="314"/>
        <v>1</v>
      </c>
      <c r="AJ883" s="1" t="b">
        <f t="shared" si="315"/>
        <v>1</v>
      </c>
      <c r="AK883" s="1" t="b">
        <f t="shared" si="316"/>
        <v>1</v>
      </c>
      <c r="AL883" s="1" t="b">
        <f t="shared" si="317"/>
        <v>1</v>
      </c>
      <c r="AM883" s="1" t="b">
        <f t="shared" si="318"/>
        <v>1</v>
      </c>
      <c r="AN883" s="1" t="b">
        <f t="shared" si="319"/>
        <v>1</v>
      </c>
      <c r="AO883" s="1" t="b">
        <f t="shared" si="320"/>
        <v>1</v>
      </c>
      <c r="AP883" s="1" t="b">
        <f t="shared" si="321"/>
        <v>1</v>
      </c>
      <c r="AQ883" s="1" t="b">
        <f t="shared" si="322"/>
        <v>1</v>
      </c>
      <c r="AS883" s="316" t="s">
        <v>2404</v>
      </c>
      <c r="AT883" s="106" t="s">
        <v>2405</v>
      </c>
      <c r="AU883" s="106" t="s">
        <v>502</v>
      </c>
      <c r="AV883" s="408" t="s">
        <v>3</v>
      </c>
      <c r="AW883" s="344" t="s">
        <v>2563</v>
      </c>
      <c r="AX883" s="422">
        <v>30961</v>
      </c>
      <c r="AY883" s="245">
        <v>10</v>
      </c>
      <c r="AZ883" s="245" t="s">
        <v>1859</v>
      </c>
      <c r="BA883" s="179" t="s">
        <v>2331</v>
      </c>
      <c r="BB883" s="179" t="s">
        <v>2476</v>
      </c>
    </row>
    <row r="884" spans="1:54" ht="15.75">
      <c r="A884" s="316" t="s">
        <v>1653</v>
      </c>
      <c r="B884" s="290" t="s">
        <v>1654</v>
      </c>
      <c r="C884" s="106" t="s">
        <v>1655</v>
      </c>
      <c r="D884" s="408" t="s">
        <v>3</v>
      </c>
      <c r="E884" s="344" t="s">
        <v>2566</v>
      </c>
      <c r="F884" s="422"/>
      <c r="G884" s="245">
        <v>10</v>
      </c>
      <c r="H884" s="245" t="e">
        <v>#DIV/0!</v>
      </c>
      <c r="I884" s="179"/>
      <c r="J884" s="179" t="s">
        <v>2577</v>
      </c>
      <c r="K884" s="158">
        <v>884</v>
      </c>
      <c r="L884" s="1" t="b">
        <f t="shared" si="303"/>
        <v>1</v>
      </c>
      <c r="M884" s="1" t="b">
        <f t="shared" si="304"/>
        <v>1</v>
      </c>
      <c r="N884" s="1" t="b">
        <f t="shared" si="305"/>
        <v>1</v>
      </c>
      <c r="O884" s="1" t="b">
        <f t="shared" si="306"/>
        <v>1</v>
      </c>
      <c r="P884" s="1" t="b">
        <f t="shared" si="307"/>
        <v>1</v>
      </c>
      <c r="Q884" s="1" t="b">
        <f t="shared" si="308"/>
        <v>1</v>
      </c>
      <c r="R884" s="1" t="b">
        <f t="shared" si="309"/>
        <v>1</v>
      </c>
      <c r="S884" s="1" t="e">
        <f t="shared" si="310"/>
        <v>#DIV/0!</v>
      </c>
      <c r="T884" s="1" t="b">
        <f t="shared" si="311"/>
        <v>1</v>
      </c>
      <c r="U884" s="1" t="b">
        <f t="shared" si="312"/>
        <v>1</v>
      </c>
      <c r="W884" s="316" t="s">
        <v>1653</v>
      </c>
      <c r="X884" s="290" t="s">
        <v>1654</v>
      </c>
      <c r="Y884" s="106" t="s">
        <v>1655</v>
      </c>
      <c r="Z884" s="408" t="s">
        <v>3</v>
      </c>
      <c r="AA884" s="344" t="s">
        <v>2566</v>
      </c>
      <c r="AB884" s="422"/>
      <c r="AC884" s="245">
        <v>10</v>
      </c>
      <c r="AD884" s="245" t="e">
        <v>#DIV/0!</v>
      </c>
      <c r="AE884" s="179"/>
      <c r="AF884" s="179" t="s">
        <v>2577</v>
      </c>
      <c r="AH884" s="159" t="b">
        <f t="shared" si="313"/>
        <v>1</v>
      </c>
      <c r="AI884" s="1" t="b">
        <f t="shared" si="314"/>
        <v>1</v>
      </c>
      <c r="AJ884" s="1" t="b">
        <f t="shared" si="315"/>
        <v>1</v>
      </c>
      <c r="AK884" s="1" t="b">
        <f t="shared" si="316"/>
        <v>1</v>
      </c>
      <c r="AL884" s="1" t="b">
        <f t="shared" si="317"/>
        <v>1</v>
      </c>
      <c r="AM884" s="1" t="b">
        <f t="shared" si="318"/>
        <v>1</v>
      </c>
      <c r="AN884" s="1" t="b">
        <f t="shared" si="319"/>
        <v>1</v>
      </c>
      <c r="AO884" s="1" t="e">
        <f t="shared" si="320"/>
        <v>#DIV/0!</v>
      </c>
      <c r="AP884" s="1" t="b">
        <f t="shared" si="321"/>
        <v>1</v>
      </c>
      <c r="AQ884" s="1" t="b">
        <f t="shared" si="322"/>
        <v>1</v>
      </c>
      <c r="AS884" s="316" t="s">
        <v>1653</v>
      </c>
      <c r="AT884" s="290" t="s">
        <v>1654</v>
      </c>
      <c r="AU884" s="106" t="s">
        <v>1655</v>
      </c>
      <c r="AV884" s="408" t="s">
        <v>3</v>
      </c>
      <c r="AW884" s="344" t="s">
        <v>2566</v>
      </c>
      <c r="AX884" s="422"/>
      <c r="AY884" s="245">
        <v>10</v>
      </c>
      <c r="AZ884" s="245" t="e">
        <v>#DIV/0!</v>
      </c>
      <c r="BA884" s="179"/>
      <c r="BB884" s="179" t="s">
        <v>2577</v>
      </c>
    </row>
    <row r="885" spans="1:54" ht="15">
      <c r="A885" s="316" t="s">
        <v>1030</v>
      </c>
      <c r="B885" s="290" t="s">
        <v>972</v>
      </c>
      <c r="C885" s="106" t="s">
        <v>266</v>
      </c>
      <c r="D885" s="408" t="s">
        <v>10</v>
      </c>
      <c r="E885" s="14" t="s">
        <v>2572</v>
      </c>
      <c r="F885" s="422">
        <v>15574</v>
      </c>
      <c r="G885" s="245">
        <v>10</v>
      </c>
      <c r="H885" s="245" t="e">
        <v>#DIV/0!</v>
      </c>
      <c r="I885" s="179" t="s">
        <v>1758</v>
      </c>
      <c r="J885" s="179" t="s">
        <v>2525</v>
      </c>
      <c r="K885" s="158">
        <v>885</v>
      </c>
      <c r="L885" s="1" t="b">
        <f t="shared" si="303"/>
        <v>1</v>
      </c>
      <c r="M885" s="1" t="b">
        <f t="shared" si="304"/>
        <v>1</v>
      </c>
      <c r="N885" s="1" t="b">
        <f t="shared" si="305"/>
        <v>1</v>
      </c>
      <c r="O885" s="1" t="b">
        <f t="shared" si="306"/>
        <v>1</v>
      </c>
      <c r="P885" s="1" t="b">
        <f t="shared" si="307"/>
        <v>1</v>
      </c>
      <c r="Q885" s="1" t="b">
        <f t="shared" si="308"/>
        <v>1</v>
      </c>
      <c r="R885" s="1" t="b">
        <f t="shared" si="309"/>
        <v>1</v>
      </c>
      <c r="S885" s="1" t="e">
        <f t="shared" si="310"/>
        <v>#DIV/0!</v>
      </c>
      <c r="T885" s="1" t="b">
        <f t="shared" si="311"/>
        <v>1</v>
      </c>
      <c r="U885" s="1" t="b">
        <f t="shared" si="312"/>
        <v>1</v>
      </c>
      <c r="W885" s="316" t="s">
        <v>1030</v>
      </c>
      <c r="X885" s="290" t="s">
        <v>972</v>
      </c>
      <c r="Y885" s="106" t="s">
        <v>266</v>
      </c>
      <c r="Z885" s="408" t="s">
        <v>10</v>
      </c>
      <c r="AA885" s="14" t="s">
        <v>2572</v>
      </c>
      <c r="AB885" s="422">
        <v>15574</v>
      </c>
      <c r="AC885" s="245">
        <v>10</v>
      </c>
      <c r="AD885" s="245" t="e">
        <v>#DIV/0!</v>
      </c>
      <c r="AE885" s="179" t="s">
        <v>1758</v>
      </c>
      <c r="AF885" s="179" t="s">
        <v>2525</v>
      </c>
      <c r="AH885" s="159" t="b">
        <f t="shared" si="313"/>
        <v>1</v>
      </c>
      <c r="AI885" s="1" t="b">
        <f t="shared" si="314"/>
        <v>1</v>
      </c>
      <c r="AJ885" s="1" t="b">
        <f t="shared" si="315"/>
        <v>1</v>
      </c>
      <c r="AK885" s="1" t="b">
        <f t="shared" si="316"/>
        <v>1</v>
      </c>
      <c r="AL885" s="1" t="b">
        <f t="shared" si="317"/>
        <v>1</v>
      </c>
      <c r="AM885" s="1" t="b">
        <f t="shared" si="318"/>
        <v>1</v>
      </c>
      <c r="AN885" s="1" t="b">
        <f t="shared" si="319"/>
        <v>1</v>
      </c>
      <c r="AO885" s="1" t="e">
        <f t="shared" si="320"/>
        <v>#DIV/0!</v>
      </c>
      <c r="AP885" s="1" t="b">
        <f t="shared" si="321"/>
        <v>1</v>
      </c>
      <c r="AQ885" s="1" t="b">
        <f t="shared" si="322"/>
        <v>1</v>
      </c>
      <c r="AS885" s="316" t="s">
        <v>1030</v>
      </c>
      <c r="AT885" s="290" t="s">
        <v>972</v>
      </c>
      <c r="AU885" s="106" t="s">
        <v>266</v>
      </c>
      <c r="AV885" s="408" t="s">
        <v>10</v>
      </c>
      <c r="AW885" s="14" t="s">
        <v>2572</v>
      </c>
      <c r="AX885" s="422">
        <v>15574</v>
      </c>
      <c r="AY885" s="245">
        <v>10</v>
      </c>
      <c r="AZ885" s="245" t="e">
        <v>#DIV/0!</v>
      </c>
      <c r="BA885" s="179" t="s">
        <v>1758</v>
      </c>
      <c r="BB885" s="179" t="s">
        <v>2525</v>
      </c>
    </row>
    <row r="886" spans="1:54" ht="15.75">
      <c r="A886" s="316" t="s">
        <v>1031</v>
      </c>
      <c r="B886" s="289" t="s">
        <v>1032</v>
      </c>
      <c r="C886" s="108" t="s">
        <v>1033</v>
      </c>
      <c r="D886" s="410" t="s">
        <v>10</v>
      </c>
      <c r="E886" s="344" t="s">
        <v>2572</v>
      </c>
      <c r="F886" s="422">
        <v>11297</v>
      </c>
      <c r="G886" s="245">
        <v>10</v>
      </c>
      <c r="H886" s="245" t="e">
        <v>#DIV/0!</v>
      </c>
      <c r="I886" s="179" t="s">
        <v>1799</v>
      </c>
      <c r="J886" s="179" t="s">
        <v>2577</v>
      </c>
      <c r="K886" s="158">
        <v>886</v>
      </c>
      <c r="L886" s="1" t="b">
        <f t="shared" si="303"/>
        <v>1</v>
      </c>
      <c r="M886" s="1" t="b">
        <f t="shared" si="304"/>
        <v>1</v>
      </c>
      <c r="N886" s="1" t="b">
        <f t="shared" si="305"/>
        <v>1</v>
      </c>
      <c r="O886" s="1" t="b">
        <f t="shared" si="306"/>
        <v>1</v>
      </c>
      <c r="P886" s="1" t="b">
        <f t="shared" si="307"/>
        <v>1</v>
      </c>
      <c r="Q886" s="1" t="b">
        <f t="shared" si="308"/>
        <v>1</v>
      </c>
      <c r="R886" s="1" t="b">
        <f t="shared" si="309"/>
        <v>1</v>
      </c>
      <c r="S886" s="1" t="e">
        <f t="shared" si="310"/>
        <v>#DIV/0!</v>
      </c>
      <c r="T886" s="1" t="b">
        <f t="shared" si="311"/>
        <v>1</v>
      </c>
      <c r="U886" s="1" t="b">
        <f t="shared" si="312"/>
        <v>1</v>
      </c>
      <c r="W886" s="316" t="s">
        <v>1031</v>
      </c>
      <c r="X886" s="289" t="s">
        <v>1032</v>
      </c>
      <c r="Y886" s="108" t="s">
        <v>1033</v>
      </c>
      <c r="Z886" s="410" t="s">
        <v>10</v>
      </c>
      <c r="AA886" s="344" t="s">
        <v>2572</v>
      </c>
      <c r="AB886" s="422">
        <v>11297</v>
      </c>
      <c r="AC886" s="245">
        <v>10</v>
      </c>
      <c r="AD886" s="245" t="e">
        <v>#DIV/0!</v>
      </c>
      <c r="AE886" s="179" t="s">
        <v>1799</v>
      </c>
      <c r="AF886" s="179" t="s">
        <v>2577</v>
      </c>
      <c r="AH886" s="159" t="b">
        <f t="shared" si="313"/>
        <v>1</v>
      </c>
      <c r="AI886" s="1" t="b">
        <f t="shared" si="314"/>
        <v>1</v>
      </c>
      <c r="AJ886" s="1" t="b">
        <f t="shared" si="315"/>
        <v>1</v>
      </c>
      <c r="AK886" s="1" t="b">
        <f t="shared" si="316"/>
        <v>1</v>
      </c>
      <c r="AL886" s="1" t="b">
        <f t="shared" si="317"/>
        <v>1</v>
      </c>
      <c r="AM886" s="1" t="b">
        <f t="shared" si="318"/>
        <v>1</v>
      </c>
      <c r="AN886" s="1" t="b">
        <f t="shared" si="319"/>
        <v>1</v>
      </c>
      <c r="AO886" s="1" t="e">
        <f t="shared" si="320"/>
        <v>#DIV/0!</v>
      </c>
      <c r="AP886" s="1" t="b">
        <f t="shared" si="321"/>
        <v>1</v>
      </c>
      <c r="AQ886" s="1" t="b">
        <f t="shared" si="322"/>
        <v>1</v>
      </c>
      <c r="AS886" s="316" t="s">
        <v>1031</v>
      </c>
      <c r="AT886" s="289" t="s">
        <v>1032</v>
      </c>
      <c r="AU886" s="108" t="s">
        <v>1033</v>
      </c>
      <c r="AV886" s="410" t="s">
        <v>10</v>
      </c>
      <c r="AW886" s="344" t="s">
        <v>2572</v>
      </c>
      <c r="AX886" s="422">
        <v>11297</v>
      </c>
      <c r="AY886" s="245">
        <v>10</v>
      </c>
      <c r="AZ886" s="245" t="e">
        <v>#DIV/0!</v>
      </c>
      <c r="BA886" s="179" t="s">
        <v>1799</v>
      </c>
      <c r="BB886" s="179" t="s">
        <v>2577</v>
      </c>
    </row>
    <row r="887" spans="1:54" ht="15.75">
      <c r="A887" s="316" t="s">
        <v>1034</v>
      </c>
      <c r="B887" s="290" t="s">
        <v>516</v>
      </c>
      <c r="C887" s="182" t="s">
        <v>387</v>
      </c>
      <c r="D887" s="408" t="s">
        <v>3</v>
      </c>
      <c r="E887" s="344" t="s">
        <v>2497</v>
      </c>
      <c r="F887" s="422">
        <v>14618</v>
      </c>
      <c r="G887" s="245">
        <v>10</v>
      </c>
      <c r="H887" s="245" t="s">
        <v>1859</v>
      </c>
      <c r="I887" s="179" t="s">
        <v>2458</v>
      </c>
      <c r="J887" s="179" t="s">
        <v>2577</v>
      </c>
      <c r="K887" s="158">
        <v>887</v>
      </c>
      <c r="L887" s="1" t="b">
        <f t="shared" si="303"/>
        <v>1</v>
      </c>
      <c r="M887" s="1" t="b">
        <f t="shared" si="304"/>
        <v>1</v>
      </c>
      <c r="N887" s="1" t="b">
        <f t="shared" si="305"/>
        <v>1</v>
      </c>
      <c r="O887" s="1" t="b">
        <f t="shared" si="306"/>
        <v>1</v>
      </c>
      <c r="P887" s="1" t="b">
        <f t="shared" si="307"/>
        <v>1</v>
      </c>
      <c r="Q887" s="1" t="b">
        <f t="shared" si="308"/>
        <v>1</v>
      </c>
      <c r="R887" s="1" t="b">
        <f t="shared" si="309"/>
        <v>1</v>
      </c>
      <c r="S887" s="1" t="b">
        <f t="shared" si="310"/>
        <v>1</v>
      </c>
      <c r="T887" s="1" t="b">
        <f t="shared" si="311"/>
        <v>1</v>
      </c>
      <c r="U887" s="1" t="b">
        <f t="shared" si="312"/>
        <v>1</v>
      </c>
      <c r="W887" s="316" t="s">
        <v>1034</v>
      </c>
      <c r="X887" s="290" t="s">
        <v>516</v>
      </c>
      <c r="Y887" s="182" t="s">
        <v>387</v>
      </c>
      <c r="Z887" s="408" t="s">
        <v>3</v>
      </c>
      <c r="AA887" s="344" t="s">
        <v>2497</v>
      </c>
      <c r="AB887" s="422">
        <v>14618</v>
      </c>
      <c r="AC887" s="245">
        <v>10</v>
      </c>
      <c r="AD887" s="245" t="s">
        <v>1859</v>
      </c>
      <c r="AE887" s="179" t="s">
        <v>2458</v>
      </c>
      <c r="AF887" s="179" t="s">
        <v>2577</v>
      </c>
      <c r="AH887" s="159" t="b">
        <f t="shared" si="313"/>
        <v>1</v>
      </c>
      <c r="AI887" s="1" t="b">
        <f t="shared" si="314"/>
        <v>1</v>
      </c>
      <c r="AJ887" s="1" t="b">
        <f t="shared" si="315"/>
        <v>1</v>
      </c>
      <c r="AK887" s="1" t="b">
        <f t="shared" si="316"/>
        <v>1</v>
      </c>
      <c r="AL887" s="1" t="b">
        <f t="shared" si="317"/>
        <v>1</v>
      </c>
      <c r="AM887" s="1" t="b">
        <f t="shared" si="318"/>
        <v>1</v>
      </c>
      <c r="AN887" s="1" t="b">
        <f t="shared" si="319"/>
        <v>1</v>
      </c>
      <c r="AO887" s="1" t="b">
        <f t="shared" si="320"/>
        <v>1</v>
      </c>
      <c r="AP887" s="1" t="b">
        <f t="shared" si="321"/>
        <v>1</v>
      </c>
      <c r="AQ887" s="1" t="b">
        <f t="shared" si="322"/>
        <v>1</v>
      </c>
      <c r="AS887" s="316" t="s">
        <v>1034</v>
      </c>
      <c r="AT887" s="290" t="s">
        <v>516</v>
      </c>
      <c r="AU887" s="182" t="s">
        <v>387</v>
      </c>
      <c r="AV887" s="408" t="s">
        <v>3</v>
      </c>
      <c r="AW887" s="344" t="s">
        <v>2497</v>
      </c>
      <c r="AX887" s="422">
        <v>14618</v>
      </c>
      <c r="AY887" s="245">
        <v>10</v>
      </c>
      <c r="AZ887" s="245" t="s">
        <v>1859</v>
      </c>
      <c r="BA887" s="179" t="s">
        <v>2458</v>
      </c>
      <c r="BB887" s="179" t="s">
        <v>2577</v>
      </c>
    </row>
    <row r="888" spans="1:54" ht="15">
      <c r="A888" s="316" t="s">
        <v>1656</v>
      </c>
      <c r="B888" s="434" t="s">
        <v>1657</v>
      </c>
      <c r="C888" s="434" t="s">
        <v>1658</v>
      </c>
      <c r="D888" s="291" t="s">
        <v>10</v>
      </c>
      <c r="E888" s="14" t="s">
        <v>2571</v>
      </c>
      <c r="F888" s="422">
        <v>23202</v>
      </c>
      <c r="G888" s="245">
        <v>10</v>
      </c>
      <c r="H888" s="245" t="e">
        <v>#DIV/0!</v>
      </c>
      <c r="I888" s="179"/>
      <c r="J888" s="179" t="s">
        <v>2476</v>
      </c>
      <c r="K888" s="158">
        <v>888</v>
      </c>
      <c r="L888" s="1" t="b">
        <f t="shared" si="303"/>
        <v>1</v>
      </c>
      <c r="M888" s="1" t="b">
        <f t="shared" si="304"/>
        <v>1</v>
      </c>
      <c r="N888" s="1" t="b">
        <f t="shared" si="305"/>
        <v>1</v>
      </c>
      <c r="O888" s="1" t="b">
        <f t="shared" si="306"/>
        <v>1</v>
      </c>
      <c r="P888" s="1" t="b">
        <f t="shared" si="307"/>
        <v>1</v>
      </c>
      <c r="Q888" s="1" t="b">
        <f t="shared" si="308"/>
        <v>1</v>
      </c>
      <c r="R888" s="1" t="b">
        <f t="shared" si="309"/>
        <v>1</v>
      </c>
      <c r="S888" s="1" t="e">
        <f t="shared" si="310"/>
        <v>#DIV/0!</v>
      </c>
      <c r="T888" s="1" t="b">
        <f t="shared" si="311"/>
        <v>1</v>
      </c>
      <c r="U888" s="1" t="b">
        <f t="shared" si="312"/>
        <v>1</v>
      </c>
      <c r="W888" s="316" t="s">
        <v>1656</v>
      </c>
      <c r="X888" s="434" t="s">
        <v>1657</v>
      </c>
      <c r="Y888" s="434" t="s">
        <v>1658</v>
      </c>
      <c r="Z888" s="291" t="s">
        <v>10</v>
      </c>
      <c r="AA888" s="14" t="s">
        <v>2571</v>
      </c>
      <c r="AB888" s="422">
        <v>23202</v>
      </c>
      <c r="AC888" s="245">
        <v>10</v>
      </c>
      <c r="AD888" s="245" t="e">
        <v>#DIV/0!</v>
      </c>
      <c r="AE888" s="179"/>
      <c r="AF888" s="179" t="s">
        <v>2476</v>
      </c>
      <c r="AH888" s="159" t="b">
        <f t="shared" si="313"/>
        <v>1</v>
      </c>
      <c r="AI888" s="1" t="b">
        <f t="shared" si="314"/>
        <v>1</v>
      </c>
      <c r="AJ888" s="1" t="b">
        <f t="shared" si="315"/>
        <v>1</v>
      </c>
      <c r="AK888" s="1" t="b">
        <f t="shared" si="316"/>
        <v>1</v>
      </c>
      <c r="AL888" s="1" t="b">
        <f t="shared" si="317"/>
        <v>1</v>
      </c>
      <c r="AM888" s="1" t="b">
        <f t="shared" si="318"/>
        <v>1</v>
      </c>
      <c r="AN888" s="1" t="b">
        <f t="shared" si="319"/>
        <v>1</v>
      </c>
      <c r="AO888" s="1" t="e">
        <f t="shared" si="320"/>
        <v>#DIV/0!</v>
      </c>
      <c r="AP888" s="1" t="b">
        <f t="shared" si="321"/>
        <v>1</v>
      </c>
      <c r="AQ888" s="1" t="b">
        <f t="shared" si="322"/>
        <v>1</v>
      </c>
      <c r="AS888" s="316" t="s">
        <v>1656</v>
      </c>
      <c r="AT888" s="434" t="s">
        <v>1657</v>
      </c>
      <c r="AU888" s="434" t="s">
        <v>1658</v>
      </c>
      <c r="AV888" s="291" t="s">
        <v>10</v>
      </c>
      <c r="AW888" s="14" t="s">
        <v>2571</v>
      </c>
      <c r="AX888" s="422">
        <v>23202</v>
      </c>
      <c r="AY888" s="245">
        <v>10</v>
      </c>
      <c r="AZ888" s="245" t="e">
        <v>#DIV/0!</v>
      </c>
      <c r="BA888" s="179"/>
      <c r="BB888" s="179" t="s">
        <v>2476</v>
      </c>
    </row>
    <row r="889" spans="1:54" ht="15">
      <c r="A889" s="316" t="s">
        <v>1659</v>
      </c>
      <c r="B889" s="290" t="s">
        <v>1660</v>
      </c>
      <c r="C889" s="106" t="s">
        <v>1661</v>
      </c>
      <c r="D889" s="408" t="s">
        <v>3</v>
      </c>
      <c r="E889" s="14" t="s">
        <v>2571</v>
      </c>
      <c r="F889" s="422">
        <v>22793</v>
      </c>
      <c r="G889" s="245">
        <v>10</v>
      </c>
      <c r="H889" s="245" t="e">
        <v>#DIV/0!</v>
      </c>
      <c r="I889" s="179"/>
      <c r="J889" s="179" t="s">
        <v>2476</v>
      </c>
      <c r="K889" s="158">
        <v>889</v>
      </c>
      <c r="L889" s="1" t="b">
        <f t="shared" si="303"/>
        <v>1</v>
      </c>
      <c r="M889" s="1" t="b">
        <f t="shared" si="304"/>
        <v>1</v>
      </c>
      <c r="N889" s="1" t="b">
        <f t="shared" si="305"/>
        <v>1</v>
      </c>
      <c r="O889" s="1" t="b">
        <f t="shared" si="306"/>
        <v>1</v>
      </c>
      <c r="P889" s="1" t="b">
        <f t="shared" si="307"/>
        <v>1</v>
      </c>
      <c r="Q889" s="1" t="b">
        <f t="shared" si="308"/>
        <v>1</v>
      </c>
      <c r="R889" s="1" t="b">
        <f t="shared" si="309"/>
        <v>1</v>
      </c>
      <c r="S889" s="1" t="e">
        <f t="shared" si="310"/>
        <v>#DIV/0!</v>
      </c>
      <c r="T889" s="1" t="b">
        <f t="shared" si="311"/>
        <v>1</v>
      </c>
      <c r="U889" s="1" t="b">
        <f t="shared" si="312"/>
        <v>1</v>
      </c>
      <c r="W889" s="316" t="s">
        <v>1659</v>
      </c>
      <c r="X889" s="290" t="s">
        <v>1660</v>
      </c>
      <c r="Y889" s="106" t="s">
        <v>1661</v>
      </c>
      <c r="Z889" s="408" t="s">
        <v>3</v>
      </c>
      <c r="AA889" s="14" t="s">
        <v>2571</v>
      </c>
      <c r="AB889" s="422">
        <v>22793</v>
      </c>
      <c r="AC889" s="245">
        <v>10</v>
      </c>
      <c r="AD889" s="245" t="e">
        <v>#DIV/0!</v>
      </c>
      <c r="AE889" s="179"/>
      <c r="AF889" s="179" t="s">
        <v>2476</v>
      </c>
      <c r="AH889" s="159" t="b">
        <f t="shared" si="313"/>
        <v>1</v>
      </c>
      <c r="AI889" s="1" t="b">
        <f t="shared" si="314"/>
        <v>1</v>
      </c>
      <c r="AJ889" s="1" t="b">
        <f t="shared" si="315"/>
        <v>1</v>
      </c>
      <c r="AK889" s="1" t="b">
        <f t="shared" si="316"/>
        <v>1</v>
      </c>
      <c r="AL889" s="1" t="b">
        <f t="shared" si="317"/>
        <v>1</v>
      </c>
      <c r="AM889" s="1" t="b">
        <f t="shared" si="318"/>
        <v>1</v>
      </c>
      <c r="AN889" s="1" t="b">
        <f t="shared" si="319"/>
        <v>1</v>
      </c>
      <c r="AO889" s="1" t="e">
        <f t="shared" si="320"/>
        <v>#DIV/0!</v>
      </c>
      <c r="AP889" s="1" t="b">
        <f t="shared" si="321"/>
        <v>1</v>
      </c>
      <c r="AQ889" s="1" t="b">
        <f t="shared" si="322"/>
        <v>1</v>
      </c>
      <c r="AS889" s="316" t="s">
        <v>1659</v>
      </c>
      <c r="AT889" s="290" t="s">
        <v>1660</v>
      </c>
      <c r="AU889" s="106" t="s">
        <v>1661</v>
      </c>
      <c r="AV889" s="408" t="s">
        <v>3</v>
      </c>
      <c r="AW889" s="14" t="s">
        <v>2571</v>
      </c>
      <c r="AX889" s="422">
        <v>22793</v>
      </c>
      <c r="AY889" s="245">
        <v>10</v>
      </c>
      <c r="AZ889" s="245" t="e">
        <v>#DIV/0!</v>
      </c>
      <c r="BA889" s="179"/>
      <c r="BB889" s="179" t="s">
        <v>2476</v>
      </c>
    </row>
    <row r="890" spans="1:54" ht="15">
      <c r="A890" s="316" t="s">
        <v>1662</v>
      </c>
      <c r="B890" s="290" t="s">
        <v>1663</v>
      </c>
      <c r="C890" s="106" t="s">
        <v>1664</v>
      </c>
      <c r="D890" s="409" t="s">
        <v>3</v>
      </c>
      <c r="E890" s="14" t="s">
        <v>2572</v>
      </c>
      <c r="F890" s="422">
        <v>19719</v>
      </c>
      <c r="G890" s="245">
        <v>10</v>
      </c>
      <c r="H890" s="245" t="e">
        <v>#DIV/0!</v>
      </c>
      <c r="I890" s="179"/>
      <c r="J890" s="179" t="s">
        <v>2476</v>
      </c>
      <c r="K890" s="158">
        <v>890</v>
      </c>
      <c r="L890" s="1" t="b">
        <f t="shared" si="303"/>
        <v>1</v>
      </c>
      <c r="M890" s="1" t="b">
        <f t="shared" si="304"/>
        <v>1</v>
      </c>
      <c r="N890" s="1" t="b">
        <f t="shared" si="305"/>
        <v>1</v>
      </c>
      <c r="O890" s="1" t="b">
        <f t="shared" si="306"/>
        <v>1</v>
      </c>
      <c r="P890" s="1" t="b">
        <f t="shared" si="307"/>
        <v>1</v>
      </c>
      <c r="Q890" s="1" t="b">
        <f t="shared" si="308"/>
        <v>1</v>
      </c>
      <c r="R890" s="1" t="b">
        <f t="shared" si="309"/>
        <v>1</v>
      </c>
      <c r="S890" s="1" t="e">
        <f t="shared" si="310"/>
        <v>#DIV/0!</v>
      </c>
      <c r="T890" s="1" t="b">
        <f t="shared" si="311"/>
        <v>1</v>
      </c>
      <c r="U890" s="1" t="b">
        <f t="shared" si="312"/>
        <v>1</v>
      </c>
      <c r="W890" s="316" t="s">
        <v>1662</v>
      </c>
      <c r="X890" s="290" t="s">
        <v>1663</v>
      </c>
      <c r="Y890" s="106" t="s">
        <v>1664</v>
      </c>
      <c r="Z890" s="409" t="s">
        <v>3</v>
      </c>
      <c r="AA890" s="14" t="s">
        <v>2572</v>
      </c>
      <c r="AB890" s="422">
        <v>19719</v>
      </c>
      <c r="AC890" s="245">
        <v>10</v>
      </c>
      <c r="AD890" s="245" t="e">
        <v>#DIV/0!</v>
      </c>
      <c r="AE890" s="179"/>
      <c r="AF890" s="179" t="s">
        <v>2476</v>
      </c>
      <c r="AH890" s="159" t="b">
        <f t="shared" si="313"/>
        <v>1</v>
      </c>
      <c r="AI890" s="1" t="b">
        <f t="shared" si="314"/>
        <v>1</v>
      </c>
      <c r="AJ890" s="1" t="b">
        <f t="shared" si="315"/>
        <v>1</v>
      </c>
      <c r="AK890" s="1" t="b">
        <f t="shared" si="316"/>
        <v>1</v>
      </c>
      <c r="AL890" s="1" t="b">
        <f t="shared" si="317"/>
        <v>1</v>
      </c>
      <c r="AM890" s="1" t="b">
        <f t="shared" si="318"/>
        <v>1</v>
      </c>
      <c r="AN890" s="1" t="b">
        <f t="shared" si="319"/>
        <v>1</v>
      </c>
      <c r="AO890" s="1" t="e">
        <f t="shared" si="320"/>
        <v>#DIV/0!</v>
      </c>
      <c r="AP890" s="1" t="b">
        <f t="shared" si="321"/>
        <v>1</v>
      </c>
      <c r="AQ890" s="1" t="b">
        <f t="shared" si="322"/>
        <v>1</v>
      </c>
      <c r="AS890" s="316" t="s">
        <v>1662</v>
      </c>
      <c r="AT890" s="290" t="s">
        <v>1663</v>
      </c>
      <c r="AU890" s="106" t="s">
        <v>1664</v>
      </c>
      <c r="AV890" s="409" t="s">
        <v>3</v>
      </c>
      <c r="AW890" s="14" t="s">
        <v>2572</v>
      </c>
      <c r="AX890" s="422">
        <v>19719</v>
      </c>
      <c r="AY890" s="245">
        <v>10</v>
      </c>
      <c r="AZ890" s="245" t="e">
        <v>#DIV/0!</v>
      </c>
      <c r="BA890" s="179"/>
      <c r="BB890" s="179" t="s">
        <v>2476</v>
      </c>
    </row>
    <row r="891" spans="1:54" ht="15">
      <c r="A891" s="316" t="s">
        <v>1665</v>
      </c>
      <c r="B891" s="290" t="s">
        <v>1663</v>
      </c>
      <c r="C891" s="106" t="s">
        <v>1666</v>
      </c>
      <c r="D891" s="408" t="s">
        <v>10</v>
      </c>
      <c r="E891" s="14" t="s">
        <v>2572</v>
      </c>
      <c r="F891" s="422">
        <v>21545</v>
      </c>
      <c r="G891" s="245">
        <v>10</v>
      </c>
      <c r="H891" s="245" t="e">
        <v>#DIV/0!</v>
      </c>
      <c r="I891" s="179"/>
      <c r="J891" s="179" t="s">
        <v>2476</v>
      </c>
      <c r="K891" s="158">
        <v>891</v>
      </c>
      <c r="L891" s="1" t="b">
        <f t="shared" si="303"/>
        <v>1</v>
      </c>
      <c r="M891" s="1" t="b">
        <f t="shared" si="304"/>
        <v>1</v>
      </c>
      <c r="N891" s="1" t="b">
        <f t="shared" si="305"/>
        <v>1</v>
      </c>
      <c r="O891" s="1" t="b">
        <f t="shared" si="306"/>
        <v>1</v>
      </c>
      <c r="P891" s="1" t="b">
        <f t="shared" si="307"/>
        <v>1</v>
      </c>
      <c r="Q891" s="1" t="b">
        <f t="shared" si="308"/>
        <v>1</v>
      </c>
      <c r="R891" s="1" t="b">
        <f t="shared" si="309"/>
        <v>1</v>
      </c>
      <c r="S891" s="1" t="e">
        <f t="shared" si="310"/>
        <v>#DIV/0!</v>
      </c>
      <c r="T891" s="1" t="b">
        <f t="shared" si="311"/>
        <v>1</v>
      </c>
      <c r="U891" s="1" t="b">
        <f t="shared" si="312"/>
        <v>1</v>
      </c>
      <c r="W891" s="316" t="s">
        <v>1665</v>
      </c>
      <c r="X891" s="290" t="s">
        <v>1663</v>
      </c>
      <c r="Y891" s="106" t="s">
        <v>1666</v>
      </c>
      <c r="Z891" s="408" t="s">
        <v>10</v>
      </c>
      <c r="AA891" s="14" t="s">
        <v>2572</v>
      </c>
      <c r="AB891" s="422">
        <v>21545</v>
      </c>
      <c r="AC891" s="245">
        <v>10</v>
      </c>
      <c r="AD891" s="245" t="e">
        <v>#DIV/0!</v>
      </c>
      <c r="AE891" s="179"/>
      <c r="AF891" s="179" t="s">
        <v>2476</v>
      </c>
      <c r="AH891" s="159" t="b">
        <f t="shared" si="313"/>
        <v>1</v>
      </c>
      <c r="AI891" s="1" t="b">
        <f t="shared" si="314"/>
        <v>1</v>
      </c>
      <c r="AJ891" s="1" t="b">
        <f t="shared" si="315"/>
        <v>1</v>
      </c>
      <c r="AK891" s="1" t="b">
        <f t="shared" si="316"/>
        <v>1</v>
      </c>
      <c r="AL891" s="1" t="b">
        <f t="shared" si="317"/>
        <v>1</v>
      </c>
      <c r="AM891" s="1" t="b">
        <f t="shared" si="318"/>
        <v>1</v>
      </c>
      <c r="AN891" s="1" t="b">
        <f t="shared" si="319"/>
        <v>1</v>
      </c>
      <c r="AO891" s="1" t="e">
        <f t="shared" si="320"/>
        <v>#DIV/0!</v>
      </c>
      <c r="AP891" s="1" t="b">
        <f t="shared" si="321"/>
        <v>1</v>
      </c>
      <c r="AQ891" s="1" t="b">
        <f t="shared" si="322"/>
        <v>1</v>
      </c>
      <c r="AS891" s="316" t="s">
        <v>1665</v>
      </c>
      <c r="AT891" s="290" t="s">
        <v>1663</v>
      </c>
      <c r="AU891" s="106" t="s">
        <v>1666</v>
      </c>
      <c r="AV891" s="408" t="s">
        <v>10</v>
      </c>
      <c r="AW891" s="14" t="s">
        <v>2572</v>
      </c>
      <c r="AX891" s="422">
        <v>21545</v>
      </c>
      <c r="AY891" s="245">
        <v>10</v>
      </c>
      <c r="AZ891" s="245" t="e">
        <v>#DIV/0!</v>
      </c>
      <c r="BA891" s="179"/>
      <c r="BB891" s="179" t="s">
        <v>2476</v>
      </c>
    </row>
    <row r="892" spans="1:54" ht="15">
      <c r="A892" s="316" t="s">
        <v>1667</v>
      </c>
      <c r="B892" s="106" t="s">
        <v>900</v>
      </c>
      <c r="C892" s="106" t="s">
        <v>1447</v>
      </c>
      <c r="D892" s="408" t="s">
        <v>10</v>
      </c>
      <c r="E892" s="14" t="s">
        <v>2572</v>
      </c>
      <c r="F892" s="422">
        <v>25345</v>
      </c>
      <c r="G892" s="245">
        <v>10</v>
      </c>
      <c r="H892" s="245" t="e">
        <v>#DIV/0!</v>
      </c>
      <c r="I892" s="179" t="s">
        <v>1816</v>
      </c>
      <c r="J892" s="179" t="s">
        <v>2476</v>
      </c>
      <c r="K892" s="158">
        <v>892</v>
      </c>
      <c r="L892" s="1" t="b">
        <f t="shared" si="303"/>
        <v>1</v>
      </c>
      <c r="M892" s="1" t="b">
        <f t="shared" si="304"/>
        <v>1</v>
      </c>
      <c r="N892" s="1" t="b">
        <f t="shared" si="305"/>
        <v>1</v>
      </c>
      <c r="O892" s="1" t="b">
        <f t="shared" si="306"/>
        <v>1</v>
      </c>
      <c r="P892" s="1" t="b">
        <f t="shared" si="307"/>
        <v>1</v>
      </c>
      <c r="Q892" s="1" t="b">
        <f t="shared" si="308"/>
        <v>1</v>
      </c>
      <c r="R892" s="1" t="b">
        <f t="shared" si="309"/>
        <v>1</v>
      </c>
      <c r="S892" s="1" t="e">
        <f t="shared" si="310"/>
        <v>#DIV/0!</v>
      </c>
      <c r="T892" s="1" t="b">
        <f t="shared" si="311"/>
        <v>1</v>
      </c>
      <c r="U892" s="1" t="b">
        <f t="shared" si="312"/>
        <v>1</v>
      </c>
      <c r="W892" s="316" t="s">
        <v>1667</v>
      </c>
      <c r="X892" s="106" t="s">
        <v>900</v>
      </c>
      <c r="Y892" s="106" t="s">
        <v>1447</v>
      </c>
      <c r="Z892" s="408" t="s">
        <v>10</v>
      </c>
      <c r="AA892" s="14" t="s">
        <v>2572</v>
      </c>
      <c r="AB892" s="422">
        <v>25345</v>
      </c>
      <c r="AC892" s="245">
        <v>10</v>
      </c>
      <c r="AD892" s="245" t="e">
        <v>#DIV/0!</v>
      </c>
      <c r="AE892" s="179" t="s">
        <v>1816</v>
      </c>
      <c r="AF892" s="179" t="s">
        <v>2476</v>
      </c>
      <c r="AH892" s="159" t="b">
        <f t="shared" si="313"/>
        <v>1</v>
      </c>
      <c r="AI892" s="1" t="b">
        <f t="shared" si="314"/>
        <v>1</v>
      </c>
      <c r="AJ892" s="1" t="b">
        <f t="shared" si="315"/>
        <v>1</v>
      </c>
      <c r="AK892" s="1" t="b">
        <f t="shared" si="316"/>
        <v>1</v>
      </c>
      <c r="AL892" s="1" t="b">
        <f t="shared" si="317"/>
        <v>1</v>
      </c>
      <c r="AM892" s="1" t="b">
        <f t="shared" si="318"/>
        <v>1</v>
      </c>
      <c r="AN892" s="1" t="b">
        <f t="shared" si="319"/>
        <v>1</v>
      </c>
      <c r="AO892" s="1" t="e">
        <f t="shared" si="320"/>
        <v>#DIV/0!</v>
      </c>
      <c r="AP892" s="1" t="b">
        <f t="shared" si="321"/>
        <v>1</v>
      </c>
      <c r="AQ892" s="1" t="b">
        <f t="shared" si="322"/>
        <v>1</v>
      </c>
      <c r="AS892" s="316" t="s">
        <v>1667</v>
      </c>
      <c r="AT892" s="106" t="s">
        <v>900</v>
      </c>
      <c r="AU892" s="106" t="s">
        <v>1447</v>
      </c>
      <c r="AV892" s="408" t="s">
        <v>10</v>
      </c>
      <c r="AW892" s="14" t="s">
        <v>2572</v>
      </c>
      <c r="AX892" s="422">
        <v>25345</v>
      </c>
      <c r="AY892" s="245">
        <v>10</v>
      </c>
      <c r="AZ892" s="245" t="e">
        <v>#DIV/0!</v>
      </c>
      <c r="BA892" s="179" t="s">
        <v>1816</v>
      </c>
      <c r="BB892" s="179" t="s">
        <v>2476</v>
      </c>
    </row>
    <row r="893" spans="1:54" ht="15">
      <c r="A893" s="449" t="s">
        <v>1668</v>
      </c>
      <c r="B893" s="106" t="s">
        <v>1081</v>
      </c>
      <c r="C893" s="106" t="s">
        <v>13</v>
      </c>
      <c r="D893" s="408" t="s">
        <v>3</v>
      </c>
      <c r="E893" s="14" t="s">
        <v>2510</v>
      </c>
      <c r="F893" s="422">
        <v>10559</v>
      </c>
      <c r="G893" s="245">
        <v>10</v>
      </c>
      <c r="H893" s="245" t="e">
        <v>#DIV/0!</v>
      </c>
      <c r="I893" s="179"/>
      <c r="J893" s="179" t="s">
        <v>2577</v>
      </c>
      <c r="K893" s="158">
        <v>893</v>
      </c>
      <c r="L893" s="1" t="b">
        <f t="shared" si="303"/>
        <v>1</v>
      </c>
      <c r="M893" s="1" t="b">
        <f t="shared" si="304"/>
        <v>1</v>
      </c>
      <c r="N893" s="1" t="b">
        <f t="shared" si="305"/>
        <v>1</v>
      </c>
      <c r="O893" s="1" t="b">
        <f t="shared" si="306"/>
        <v>1</v>
      </c>
      <c r="P893" s="1" t="b">
        <f t="shared" si="307"/>
        <v>1</v>
      </c>
      <c r="Q893" s="1" t="b">
        <f t="shared" si="308"/>
        <v>1</v>
      </c>
      <c r="R893" s="1" t="b">
        <f t="shared" si="309"/>
        <v>1</v>
      </c>
      <c r="S893" s="1" t="e">
        <f t="shared" si="310"/>
        <v>#DIV/0!</v>
      </c>
      <c r="T893" s="1" t="b">
        <f t="shared" si="311"/>
        <v>1</v>
      </c>
      <c r="U893" s="1" t="b">
        <f t="shared" si="312"/>
        <v>1</v>
      </c>
      <c r="W893" s="449" t="s">
        <v>1668</v>
      </c>
      <c r="X893" s="106" t="s">
        <v>1081</v>
      </c>
      <c r="Y893" s="106" t="s">
        <v>13</v>
      </c>
      <c r="Z893" s="408" t="s">
        <v>3</v>
      </c>
      <c r="AA893" s="14" t="s">
        <v>2510</v>
      </c>
      <c r="AB893" s="422">
        <v>10559</v>
      </c>
      <c r="AC893" s="245">
        <v>10</v>
      </c>
      <c r="AD893" s="245" t="e">
        <v>#DIV/0!</v>
      </c>
      <c r="AE893" s="179"/>
      <c r="AF893" s="179" t="s">
        <v>2577</v>
      </c>
      <c r="AH893" s="159" t="b">
        <f t="shared" si="313"/>
        <v>1</v>
      </c>
      <c r="AI893" s="1" t="b">
        <f t="shared" si="314"/>
        <v>1</v>
      </c>
      <c r="AJ893" s="1" t="b">
        <f t="shared" si="315"/>
        <v>1</v>
      </c>
      <c r="AK893" s="1" t="b">
        <f t="shared" si="316"/>
        <v>1</v>
      </c>
      <c r="AL893" s="1" t="b">
        <f t="shared" si="317"/>
        <v>1</v>
      </c>
      <c r="AM893" s="1" t="b">
        <f t="shared" si="318"/>
        <v>1</v>
      </c>
      <c r="AN893" s="1" t="b">
        <f t="shared" si="319"/>
        <v>1</v>
      </c>
      <c r="AO893" s="1" t="e">
        <f t="shared" si="320"/>
        <v>#DIV/0!</v>
      </c>
      <c r="AP893" s="1" t="b">
        <f t="shared" si="321"/>
        <v>1</v>
      </c>
      <c r="AQ893" s="1" t="b">
        <f t="shared" si="322"/>
        <v>1</v>
      </c>
      <c r="AS893" s="449" t="s">
        <v>1668</v>
      </c>
      <c r="AT893" s="106" t="s">
        <v>1081</v>
      </c>
      <c r="AU893" s="106" t="s">
        <v>13</v>
      </c>
      <c r="AV893" s="408" t="s">
        <v>3</v>
      </c>
      <c r="AW893" s="14" t="s">
        <v>2510</v>
      </c>
      <c r="AX893" s="422">
        <v>10559</v>
      </c>
      <c r="AY893" s="245">
        <v>10</v>
      </c>
      <c r="AZ893" s="245" t="e">
        <v>#DIV/0!</v>
      </c>
      <c r="BA893" s="179"/>
      <c r="BB893" s="179" t="s">
        <v>2577</v>
      </c>
    </row>
    <row r="894" spans="1:54" ht="15">
      <c r="A894" s="316" t="s">
        <v>347</v>
      </c>
      <c r="B894" s="106" t="s">
        <v>2307</v>
      </c>
      <c r="C894" s="106" t="s">
        <v>1168</v>
      </c>
      <c r="D894" s="408" t="s">
        <v>10</v>
      </c>
      <c r="E894" s="14" t="s">
        <v>2509</v>
      </c>
      <c r="F894" s="422">
        <v>18437</v>
      </c>
      <c r="G894" s="245">
        <v>10</v>
      </c>
      <c r="H894" s="245" t="s">
        <v>1859</v>
      </c>
      <c r="I894" s="179" t="s">
        <v>2609</v>
      </c>
      <c r="J894" s="179" t="s">
        <v>2525</v>
      </c>
      <c r="K894" s="158">
        <v>894</v>
      </c>
      <c r="L894" s="1" t="b">
        <f t="shared" si="303"/>
        <v>1</v>
      </c>
      <c r="M894" s="1" t="b">
        <f t="shared" si="304"/>
        <v>1</v>
      </c>
      <c r="N894" s="1" t="b">
        <f t="shared" si="305"/>
        <v>1</v>
      </c>
      <c r="O894" s="1" t="b">
        <f t="shared" si="306"/>
        <v>1</v>
      </c>
      <c r="P894" s="1" t="b">
        <f t="shared" si="307"/>
        <v>1</v>
      </c>
      <c r="Q894" s="1" t="b">
        <f t="shared" si="308"/>
        <v>1</v>
      </c>
      <c r="R894" s="1" t="b">
        <f t="shared" si="309"/>
        <v>1</v>
      </c>
      <c r="S894" s="1" t="b">
        <f t="shared" si="310"/>
        <v>1</v>
      </c>
      <c r="T894" s="1" t="b">
        <f t="shared" si="311"/>
        <v>1</v>
      </c>
      <c r="U894" s="1" t="b">
        <f t="shared" si="312"/>
        <v>1</v>
      </c>
      <c r="W894" s="316" t="s">
        <v>347</v>
      </c>
      <c r="X894" s="106" t="s">
        <v>2307</v>
      </c>
      <c r="Y894" s="106" t="s">
        <v>1168</v>
      </c>
      <c r="Z894" s="408" t="s">
        <v>10</v>
      </c>
      <c r="AA894" s="14" t="s">
        <v>2509</v>
      </c>
      <c r="AB894" s="422">
        <v>18437</v>
      </c>
      <c r="AC894" s="245">
        <v>10</v>
      </c>
      <c r="AD894" s="245" t="s">
        <v>1859</v>
      </c>
      <c r="AE894" s="179" t="s">
        <v>2609</v>
      </c>
      <c r="AF894" s="179" t="s">
        <v>2525</v>
      </c>
      <c r="AH894" s="159" t="b">
        <f t="shared" si="313"/>
        <v>1</v>
      </c>
      <c r="AI894" s="1" t="b">
        <f t="shared" si="314"/>
        <v>1</v>
      </c>
      <c r="AJ894" s="1" t="b">
        <f t="shared" si="315"/>
        <v>1</v>
      </c>
      <c r="AK894" s="1" t="b">
        <f t="shared" si="316"/>
        <v>1</v>
      </c>
      <c r="AL894" s="1" t="b">
        <f t="shared" si="317"/>
        <v>1</v>
      </c>
      <c r="AM894" s="1" t="b">
        <f t="shared" si="318"/>
        <v>1</v>
      </c>
      <c r="AN894" s="1" t="b">
        <f t="shared" si="319"/>
        <v>1</v>
      </c>
      <c r="AO894" s="1" t="b">
        <f t="shared" si="320"/>
        <v>1</v>
      </c>
      <c r="AP894" s="1" t="b">
        <f t="shared" si="321"/>
        <v>1</v>
      </c>
      <c r="AQ894" s="1" t="b">
        <f t="shared" si="322"/>
        <v>1</v>
      </c>
      <c r="AS894" s="316" t="s">
        <v>347</v>
      </c>
      <c r="AT894" s="106" t="s">
        <v>2307</v>
      </c>
      <c r="AU894" s="106" t="s">
        <v>1168</v>
      </c>
      <c r="AV894" s="408" t="s">
        <v>10</v>
      </c>
      <c r="AW894" s="14" t="s">
        <v>2509</v>
      </c>
      <c r="AX894" s="422">
        <v>18437</v>
      </c>
      <c r="AY894" s="245">
        <v>10</v>
      </c>
      <c r="AZ894" s="245" t="s">
        <v>1859</v>
      </c>
      <c r="BA894" s="179" t="s">
        <v>2609</v>
      </c>
      <c r="BB894" s="179" t="s">
        <v>2525</v>
      </c>
    </row>
    <row r="895" spans="1:54" ht="15.75">
      <c r="A895" s="316" t="s">
        <v>1070</v>
      </c>
      <c r="B895" s="290" t="s">
        <v>1007</v>
      </c>
      <c r="C895" s="106" t="s">
        <v>678</v>
      </c>
      <c r="D895" s="408" t="s">
        <v>3</v>
      </c>
      <c r="E895" s="344" t="s">
        <v>2498</v>
      </c>
      <c r="F895" s="422">
        <v>15177</v>
      </c>
      <c r="G895" s="245">
        <v>10</v>
      </c>
      <c r="H895" s="245" t="s">
        <v>1859</v>
      </c>
      <c r="I895" s="179" t="s">
        <v>2457</v>
      </c>
      <c r="J895" s="179" t="s">
        <v>2577</v>
      </c>
      <c r="K895" s="158">
        <v>895</v>
      </c>
      <c r="L895" s="1" t="b">
        <f t="shared" si="303"/>
        <v>1</v>
      </c>
      <c r="M895" s="1" t="b">
        <f t="shared" si="304"/>
        <v>1</v>
      </c>
      <c r="N895" s="1" t="b">
        <f t="shared" si="305"/>
        <v>1</v>
      </c>
      <c r="O895" s="1" t="b">
        <f t="shared" si="306"/>
        <v>1</v>
      </c>
      <c r="P895" s="1" t="b">
        <f t="shared" si="307"/>
        <v>1</v>
      </c>
      <c r="Q895" s="1" t="b">
        <f t="shared" si="308"/>
        <v>1</v>
      </c>
      <c r="R895" s="1" t="b">
        <f t="shared" si="309"/>
        <v>1</v>
      </c>
      <c r="S895" s="1" t="b">
        <f t="shared" si="310"/>
        <v>1</v>
      </c>
      <c r="T895" s="1" t="b">
        <f t="shared" si="311"/>
        <v>1</v>
      </c>
      <c r="U895" s="1" t="b">
        <f t="shared" si="312"/>
        <v>1</v>
      </c>
      <c r="W895" s="316" t="s">
        <v>1070</v>
      </c>
      <c r="X895" s="290" t="s">
        <v>1007</v>
      </c>
      <c r="Y895" s="106" t="s">
        <v>678</v>
      </c>
      <c r="Z895" s="408" t="s">
        <v>3</v>
      </c>
      <c r="AA895" s="344" t="s">
        <v>2498</v>
      </c>
      <c r="AB895" s="422">
        <v>15177</v>
      </c>
      <c r="AC895" s="245">
        <v>10</v>
      </c>
      <c r="AD895" s="245" t="s">
        <v>1859</v>
      </c>
      <c r="AE895" s="179" t="s">
        <v>2457</v>
      </c>
      <c r="AF895" s="179" t="s">
        <v>2577</v>
      </c>
      <c r="AH895" s="159" t="b">
        <f t="shared" si="313"/>
        <v>1</v>
      </c>
      <c r="AI895" s="1" t="b">
        <f t="shared" si="314"/>
        <v>1</v>
      </c>
      <c r="AJ895" s="1" t="b">
        <f t="shared" si="315"/>
        <v>1</v>
      </c>
      <c r="AK895" s="1" t="b">
        <f t="shared" si="316"/>
        <v>1</v>
      </c>
      <c r="AL895" s="1" t="b">
        <f t="shared" si="317"/>
        <v>1</v>
      </c>
      <c r="AM895" s="1" t="b">
        <f t="shared" si="318"/>
        <v>1</v>
      </c>
      <c r="AN895" s="1" t="b">
        <f t="shared" si="319"/>
        <v>1</v>
      </c>
      <c r="AO895" s="1" t="b">
        <f t="shared" si="320"/>
        <v>1</v>
      </c>
      <c r="AP895" s="1" t="b">
        <f t="shared" si="321"/>
        <v>1</v>
      </c>
      <c r="AQ895" s="1" t="b">
        <f t="shared" si="322"/>
        <v>1</v>
      </c>
      <c r="AS895" s="316" t="s">
        <v>1070</v>
      </c>
      <c r="AT895" s="290" t="s">
        <v>1007</v>
      </c>
      <c r="AU895" s="106" t="s">
        <v>678</v>
      </c>
      <c r="AV895" s="408" t="s">
        <v>3</v>
      </c>
      <c r="AW895" s="344" t="s">
        <v>2498</v>
      </c>
      <c r="AX895" s="422">
        <v>15177</v>
      </c>
      <c r="AY895" s="245">
        <v>10</v>
      </c>
      <c r="AZ895" s="245" t="s">
        <v>1859</v>
      </c>
      <c r="BA895" s="179" t="s">
        <v>2457</v>
      </c>
      <c r="BB895" s="179" t="s">
        <v>2577</v>
      </c>
    </row>
    <row r="896" spans="1:54" ht="15.75">
      <c r="A896" s="316" t="s">
        <v>2406</v>
      </c>
      <c r="B896" s="106" t="s">
        <v>1007</v>
      </c>
      <c r="C896" s="106" t="s">
        <v>526</v>
      </c>
      <c r="D896" s="408" t="s">
        <v>10</v>
      </c>
      <c r="E896" s="344" t="s">
        <v>2498</v>
      </c>
      <c r="F896" s="422">
        <v>17179</v>
      </c>
      <c r="G896" s="245">
        <v>10</v>
      </c>
      <c r="H896" s="245" t="s">
        <v>1859</v>
      </c>
      <c r="I896" s="179" t="s">
        <v>2331</v>
      </c>
      <c r="J896" s="179" t="s">
        <v>2525</v>
      </c>
      <c r="K896" s="158">
        <v>896</v>
      </c>
      <c r="L896" s="1" t="b">
        <f t="shared" si="303"/>
        <v>1</v>
      </c>
      <c r="M896" s="1" t="b">
        <f t="shared" si="304"/>
        <v>1</v>
      </c>
      <c r="N896" s="1" t="b">
        <f t="shared" si="305"/>
        <v>1</v>
      </c>
      <c r="O896" s="1" t="b">
        <f t="shared" si="306"/>
        <v>1</v>
      </c>
      <c r="P896" s="1" t="b">
        <f t="shared" si="307"/>
        <v>1</v>
      </c>
      <c r="Q896" s="1" t="b">
        <f t="shared" si="308"/>
        <v>1</v>
      </c>
      <c r="R896" s="1" t="b">
        <f t="shared" si="309"/>
        <v>1</v>
      </c>
      <c r="S896" s="1" t="b">
        <f t="shared" si="310"/>
        <v>1</v>
      </c>
      <c r="T896" s="1" t="b">
        <f t="shared" si="311"/>
        <v>1</v>
      </c>
      <c r="U896" s="1" t="b">
        <f t="shared" si="312"/>
        <v>1</v>
      </c>
      <c r="W896" s="316" t="s">
        <v>2406</v>
      </c>
      <c r="X896" s="106" t="s">
        <v>1007</v>
      </c>
      <c r="Y896" s="106" t="s">
        <v>526</v>
      </c>
      <c r="Z896" s="408" t="s">
        <v>10</v>
      </c>
      <c r="AA896" s="344" t="s">
        <v>2498</v>
      </c>
      <c r="AB896" s="422">
        <v>17179</v>
      </c>
      <c r="AC896" s="245">
        <v>10</v>
      </c>
      <c r="AD896" s="245" t="s">
        <v>1859</v>
      </c>
      <c r="AE896" s="179" t="s">
        <v>2331</v>
      </c>
      <c r="AF896" s="179" t="s">
        <v>2525</v>
      </c>
      <c r="AH896" s="159" t="b">
        <f t="shared" si="313"/>
        <v>1</v>
      </c>
      <c r="AI896" s="1" t="b">
        <f t="shared" si="314"/>
        <v>1</v>
      </c>
      <c r="AJ896" s="1" t="b">
        <f t="shared" si="315"/>
        <v>1</v>
      </c>
      <c r="AK896" s="1" t="b">
        <f t="shared" si="316"/>
        <v>1</v>
      </c>
      <c r="AL896" s="1" t="b">
        <f t="shared" si="317"/>
        <v>1</v>
      </c>
      <c r="AM896" s="1" t="b">
        <f t="shared" si="318"/>
        <v>1</v>
      </c>
      <c r="AN896" s="1" t="b">
        <f t="shared" si="319"/>
        <v>1</v>
      </c>
      <c r="AO896" s="1" t="b">
        <f t="shared" si="320"/>
        <v>1</v>
      </c>
      <c r="AP896" s="1" t="b">
        <f t="shared" si="321"/>
        <v>1</v>
      </c>
      <c r="AQ896" s="1" t="b">
        <f t="shared" si="322"/>
        <v>1</v>
      </c>
      <c r="AS896" s="316" t="s">
        <v>2406</v>
      </c>
      <c r="AT896" s="106" t="s">
        <v>1007</v>
      </c>
      <c r="AU896" s="106" t="s">
        <v>526</v>
      </c>
      <c r="AV896" s="408" t="s">
        <v>10</v>
      </c>
      <c r="AW896" s="344" t="s">
        <v>2498</v>
      </c>
      <c r="AX896" s="422">
        <v>17179</v>
      </c>
      <c r="AY896" s="245">
        <v>10</v>
      </c>
      <c r="AZ896" s="245" t="s">
        <v>1859</v>
      </c>
      <c r="BA896" s="179" t="s">
        <v>2331</v>
      </c>
      <c r="BB896" s="179" t="s">
        <v>2525</v>
      </c>
    </row>
    <row r="897" spans="1:54" ht="15">
      <c r="A897" s="316" t="s">
        <v>1079</v>
      </c>
      <c r="B897" s="290" t="s">
        <v>2477</v>
      </c>
      <c r="C897" s="106" t="s">
        <v>121</v>
      </c>
      <c r="D897" s="408" t="s">
        <v>3</v>
      </c>
      <c r="E897" s="14" t="s">
        <v>2486</v>
      </c>
      <c r="F897" s="422">
        <v>12927</v>
      </c>
      <c r="G897" s="245">
        <v>10</v>
      </c>
      <c r="H897" s="245" t="s">
        <v>1859</v>
      </c>
      <c r="I897" s="179" t="s">
        <v>2610</v>
      </c>
      <c r="J897" s="179" t="s">
        <v>2577</v>
      </c>
      <c r="K897" s="158">
        <v>897</v>
      </c>
      <c r="L897" s="1" t="b">
        <f t="shared" si="303"/>
        <v>1</v>
      </c>
      <c r="M897" s="1" t="b">
        <f t="shared" si="304"/>
        <v>1</v>
      </c>
      <c r="N897" s="1" t="b">
        <f t="shared" si="305"/>
        <v>1</v>
      </c>
      <c r="O897" s="1" t="b">
        <f t="shared" si="306"/>
        <v>1</v>
      </c>
      <c r="P897" s="1" t="b">
        <f t="shared" si="307"/>
        <v>1</v>
      </c>
      <c r="Q897" s="1" t="b">
        <f t="shared" si="308"/>
        <v>1</v>
      </c>
      <c r="R897" s="1" t="b">
        <f t="shared" si="309"/>
        <v>1</v>
      </c>
      <c r="S897" s="1" t="b">
        <f t="shared" si="310"/>
        <v>1</v>
      </c>
      <c r="T897" s="1" t="b">
        <f t="shared" si="311"/>
        <v>1</v>
      </c>
      <c r="U897" s="1" t="b">
        <f t="shared" si="312"/>
        <v>1</v>
      </c>
      <c r="W897" s="316" t="s">
        <v>1079</v>
      </c>
      <c r="X897" s="290" t="s">
        <v>2477</v>
      </c>
      <c r="Y897" s="106" t="s">
        <v>121</v>
      </c>
      <c r="Z897" s="408" t="s">
        <v>3</v>
      </c>
      <c r="AA897" s="14" t="s">
        <v>2486</v>
      </c>
      <c r="AB897" s="422">
        <v>12927</v>
      </c>
      <c r="AC897" s="245">
        <v>10</v>
      </c>
      <c r="AD897" s="245" t="s">
        <v>1859</v>
      </c>
      <c r="AE897" s="179" t="s">
        <v>2610</v>
      </c>
      <c r="AF897" s="179" t="s">
        <v>2577</v>
      </c>
      <c r="AH897" s="159" t="b">
        <f t="shared" si="313"/>
        <v>1</v>
      </c>
      <c r="AI897" s="1" t="b">
        <f t="shared" si="314"/>
        <v>1</v>
      </c>
      <c r="AJ897" s="1" t="b">
        <f t="shared" si="315"/>
        <v>1</v>
      </c>
      <c r="AK897" s="1" t="b">
        <f t="shared" si="316"/>
        <v>1</v>
      </c>
      <c r="AL897" s="1" t="b">
        <f t="shared" si="317"/>
        <v>1</v>
      </c>
      <c r="AM897" s="1" t="b">
        <f t="shared" si="318"/>
        <v>1</v>
      </c>
      <c r="AN897" s="1" t="b">
        <f t="shared" si="319"/>
        <v>1</v>
      </c>
      <c r="AO897" s="1" t="b">
        <f t="shared" si="320"/>
        <v>1</v>
      </c>
      <c r="AP897" s="1" t="b">
        <f t="shared" si="321"/>
        <v>1</v>
      </c>
      <c r="AQ897" s="1" t="b">
        <f t="shared" si="322"/>
        <v>1</v>
      </c>
      <c r="AS897" s="316" t="s">
        <v>1079</v>
      </c>
      <c r="AT897" s="290" t="s">
        <v>2477</v>
      </c>
      <c r="AU897" s="106" t="s">
        <v>121</v>
      </c>
      <c r="AV897" s="408" t="s">
        <v>3</v>
      </c>
      <c r="AW897" s="14" t="s">
        <v>2486</v>
      </c>
      <c r="AX897" s="422">
        <v>12927</v>
      </c>
      <c r="AY897" s="245">
        <v>10</v>
      </c>
      <c r="AZ897" s="245" t="s">
        <v>1859</v>
      </c>
      <c r="BA897" s="179" t="s">
        <v>2610</v>
      </c>
      <c r="BB897" s="179" t="s">
        <v>2577</v>
      </c>
    </row>
    <row r="898" spans="1:54" ht="15">
      <c r="A898" s="449" t="s">
        <v>1080</v>
      </c>
      <c r="B898" s="182" t="s">
        <v>213</v>
      </c>
      <c r="C898" s="182" t="s">
        <v>2260</v>
      </c>
      <c r="D898" s="408" t="s">
        <v>3</v>
      </c>
      <c r="E898" s="14" t="s">
        <v>2562</v>
      </c>
      <c r="F898" s="422">
        <v>16164</v>
      </c>
      <c r="G898" s="245">
        <v>10</v>
      </c>
      <c r="H898" s="245" t="s">
        <v>1859</v>
      </c>
      <c r="I898" s="179" t="s">
        <v>2609</v>
      </c>
      <c r="J898" s="179" t="s">
        <v>2525</v>
      </c>
      <c r="K898" s="158">
        <v>898</v>
      </c>
      <c r="L898" s="1" t="b">
        <f t="shared" si="303"/>
        <v>1</v>
      </c>
      <c r="M898" s="1" t="b">
        <f t="shared" si="304"/>
        <v>1</v>
      </c>
      <c r="N898" s="1" t="b">
        <f t="shared" si="305"/>
        <v>1</v>
      </c>
      <c r="O898" s="1" t="b">
        <f t="shared" si="306"/>
        <v>1</v>
      </c>
      <c r="P898" s="1" t="b">
        <f t="shared" si="307"/>
        <v>1</v>
      </c>
      <c r="Q898" s="1" t="b">
        <f t="shared" si="308"/>
        <v>1</v>
      </c>
      <c r="R898" s="1" t="b">
        <f t="shared" si="309"/>
        <v>1</v>
      </c>
      <c r="S898" s="1" t="b">
        <f t="shared" si="310"/>
        <v>1</v>
      </c>
      <c r="T898" s="1" t="b">
        <f t="shared" si="311"/>
        <v>1</v>
      </c>
      <c r="U898" s="1" t="b">
        <f t="shared" si="312"/>
        <v>1</v>
      </c>
      <c r="W898" s="449" t="s">
        <v>1080</v>
      </c>
      <c r="X898" s="182" t="s">
        <v>213</v>
      </c>
      <c r="Y898" s="182" t="s">
        <v>2260</v>
      </c>
      <c r="Z898" s="408" t="s">
        <v>3</v>
      </c>
      <c r="AA898" s="14" t="s">
        <v>2562</v>
      </c>
      <c r="AB898" s="422">
        <v>16164</v>
      </c>
      <c r="AC898" s="245">
        <v>10</v>
      </c>
      <c r="AD898" s="245" t="s">
        <v>1859</v>
      </c>
      <c r="AE898" s="179" t="s">
        <v>2609</v>
      </c>
      <c r="AF898" s="179" t="s">
        <v>2525</v>
      </c>
      <c r="AH898" s="159" t="b">
        <f t="shared" si="313"/>
        <v>1</v>
      </c>
      <c r="AI898" s="1" t="b">
        <f t="shared" si="314"/>
        <v>1</v>
      </c>
      <c r="AJ898" s="1" t="b">
        <f t="shared" si="315"/>
        <v>1</v>
      </c>
      <c r="AK898" s="1" t="b">
        <f t="shared" si="316"/>
        <v>1</v>
      </c>
      <c r="AL898" s="1" t="b">
        <f t="shared" si="317"/>
        <v>1</v>
      </c>
      <c r="AM898" s="1" t="b">
        <f t="shared" si="318"/>
        <v>1</v>
      </c>
      <c r="AN898" s="1" t="b">
        <f t="shared" si="319"/>
        <v>1</v>
      </c>
      <c r="AO898" s="1" t="b">
        <f t="shared" si="320"/>
        <v>1</v>
      </c>
      <c r="AP898" s="1" t="b">
        <f t="shared" si="321"/>
        <v>1</v>
      </c>
      <c r="AQ898" s="1" t="b">
        <f t="shared" si="322"/>
        <v>1</v>
      </c>
      <c r="AS898" s="449" t="s">
        <v>1080</v>
      </c>
      <c r="AT898" s="182" t="s">
        <v>213</v>
      </c>
      <c r="AU898" s="182" t="s">
        <v>2260</v>
      </c>
      <c r="AV898" s="408" t="s">
        <v>3</v>
      </c>
      <c r="AW898" s="14" t="s">
        <v>2562</v>
      </c>
      <c r="AX898" s="422">
        <v>16164</v>
      </c>
      <c r="AY898" s="245">
        <v>10</v>
      </c>
      <c r="AZ898" s="245" t="s">
        <v>1859</v>
      </c>
      <c r="BA898" s="179" t="s">
        <v>2609</v>
      </c>
      <c r="BB898" s="179" t="s">
        <v>2525</v>
      </c>
    </row>
    <row r="899" spans="1:54" ht="15">
      <c r="A899" s="316" t="s">
        <v>1083</v>
      </c>
      <c r="B899" s="106" t="s">
        <v>1081</v>
      </c>
      <c r="C899" s="106" t="s">
        <v>18</v>
      </c>
      <c r="D899" s="408" t="s">
        <v>10</v>
      </c>
      <c r="E899" s="14" t="s">
        <v>2498</v>
      </c>
      <c r="F899" s="422">
        <v>14620</v>
      </c>
      <c r="G899" s="245">
        <v>10</v>
      </c>
      <c r="H899" s="245" t="s">
        <v>1859</v>
      </c>
      <c r="I899" s="179" t="s">
        <v>2461</v>
      </c>
      <c r="J899" s="179" t="s">
        <v>2577</v>
      </c>
      <c r="K899" s="158">
        <v>899</v>
      </c>
      <c r="L899" s="1" t="b">
        <f t="shared" si="303"/>
        <v>1</v>
      </c>
      <c r="M899" s="1" t="b">
        <f t="shared" si="304"/>
        <v>1</v>
      </c>
      <c r="N899" s="1" t="b">
        <f t="shared" si="305"/>
        <v>1</v>
      </c>
      <c r="O899" s="1" t="b">
        <f t="shared" si="306"/>
        <v>1</v>
      </c>
      <c r="P899" s="1" t="b">
        <f t="shared" si="307"/>
        <v>1</v>
      </c>
      <c r="Q899" s="1" t="b">
        <f t="shared" si="308"/>
        <v>1</v>
      </c>
      <c r="R899" s="1" t="b">
        <f t="shared" si="309"/>
        <v>1</v>
      </c>
      <c r="S899" s="1" t="b">
        <f t="shared" si="310"/>
        <v>1</v>
      </c>
      <c r="T899" s="1" t="b">
        <f t="shared" si="311"/>
        <v>1</v>
      </c>
      <c r="U899" s="1" t="b">
        <f t="shared" si="312"/>
        <v>1</v>
      </c>
      <c r="W899" s="316" t="s">
        <v>1083</v>
      </c>
      <c r="X899" s="106" t="s">
        <v>1081</v>
      </c>
      <c r="Y899" s="106" t="s">
        <v>18</v>
      </c>
      <c r="Z899" s="408" t="s">
        <v>10</v>
      </c>
      <c r="AA899" s="14" t="s">
        <v>2498</v>
      </c>
      <c r="AB899" s="422">
        <v>14620</v>
      </c>
      <c r="AC899" s="245">
        <v>10</v>
      </c>
      <c r="AD899" s="245" t="s">
        <v>1859</v>
      </c>
      <c r="AE899" s="179" t="s">
        <v>2461</v>
      </c>
      <c r="AF899" s="179" t="s">
        <v>2577</v>
      </c>
      <c r="AH899" s="159" t="b">
        <f t="shared" si="313"/>
        <v>1</v>
      </c>
      <c r="AI899" s="1" t="b">
        <f t="shared" si="314"/>
        <v>1</v>
      </c>
      <c r="AJ899" s="1" t="b">
        <f t="shared" si="315"/>
        <v>1</v>
      </c>
      <c r="AK899" s="1" t="b">
        <f t="shared" si="316"/>
        <v>1</v>
      </c>
      <c r="AL899" s="1" t="b">
        <f t="shared" si="317"/>
        <v>1</v>
      </c>
      <c r="AM899" s="1" t="b">
        <f t="shared" si="318"/>
        <v>1</v>
      </c>
      <c r="AN899" s="1" t="b">
        <f t="shared" si="319"/>
        <v>1</v>
      </c>
      <c r="AO899" s="1" t="b">
        <f t="shared" si="320"/>
        <v>1</v>
      </c>
      <c r="AP899" s="1" t="b">
        <f t="shared" si="321"/>
        <v>1</v>
      </c>
      <c r="AQ899" s="1" t="b">
        <f t="shared" si="322"/>
        <v>1</v>
      </c>
      <c r="AS899" s="316" t="s">
        <v>1083</v>
      </c>
      <c r="AT899" s="106" t="s">
        <v>1081</v>
      </c>
      <c r="AU899" s="106" t="s">
        <v>18</v>
      </c>
      <c r="AV899" s="408" t="s">
        <v>10</v>
      </c>
      <c r="AW899" s="14" t="s">
        <v>2498</v>
      </c>
      <c r="AX899" s="422">
        <v>14620</v>
      </c>
      <c r="AY899" s="245">
        <v>10</v>
      </c>
      <c r="AZ899" s="245" t="s">
        <v>1859</v>
      </c>
      <c r="BA899" s="179" t="s">
        <v>2461</v>
      </c>
      <c r="BB899" s="179" t="s">
        <v>2577</v>
      </c>
    </row>
    <row r="900" spans="1:54" ht="15">
      <c r="A900" s="156" t="s">
        <v>1673</v>
      </c>
      <c r="B900" s="179" t="s">
        <v>333</v>
      </c>
      <c r="C900" s="179" t="s">
        <v>1831</v>
      </c>
      <c r="D900" s="424" t="s">
        <v>10</v>
      </c>
      <c r="E900" s="179" t="s">
        <v>2497</v>
      </c>
      <c r="F900" s="422">
        <v>13543</v>
      </c>
      <c r="G900" s="245">
        <v>10</v>
      </c>
      <c r="H900" s="245" t="s">
        <v>1859</v>
      </c>
      <c r="I900" s="179" t="s">
        <v>2473</v>
      </c>
      <c r="J900" s="179" t="s">
        <v>2577</v>
      </c>
      <c r="K900" s="158">
        <v>900</v>
      </c>
      <c r="L900" s="1" t="b">
        <f t="shared" si="303"/>
        <v>1</v>
      </c>
      <c r="M900" s="1" t="b">
        <f t="shared" si="304"/>
        <v>1</v>
      </c>
      <c r="N900" s="1" t="b">
        <f t="shared" si="305"/>
        <v>1</v>
      </c>
      <c r="O900" s="1" t="b">
        <f t="shared" si="306"/>
        <v>1</v>
      </c>
      <c r="P900" s="1" t="b">
        <f t="shared" si="307"/>
        <v>1</v>
      </c>
      <c r="Q900" s="1" t="b">
        <f t="shared" si="308"/>
        <v>1</v>
      </c>
      <c r="R900" s="1" t="b">
        <f t="shared" si="309"/>
        <v>1</v>
      </c>
      <c r="S900" s="1" t="b">
        <f t="shared" si="310"/>
        <v>1</v>
      </c>
      <c r="T900" s="1" t="b">
        <f t="shared" si="311"/>
        <v>1</v>
      </c>
      <c r="U900" s="1" t="b">
        <f t="shared" si="312"/>
        <v>1</v>
      </c>
      <c r="W900" s="156" t="s">
        <v>1673</v>
      </c>
      <c r="X900" s="179" t="s">
        <v>333</v>
      </c>
      <c r="Y900" s="179" t="s">
        <v>1831</v>
      </c>
      <c r="Z900" s="424" t="s">
        <v>10</v>
      </c>
      <c r="AA900" s="179" t="s">
        <v>2497</v>
      </c>
      <c r="AB900" s="422">
        <v>13543</v>
      </c>
      <c r="AC900" s="245">
        <v>10</v>
      </c>
      <c r="AD900" s="245" t="s">
        <v>1859</v>
      </c>
      <c r="AE900" s="179" t="s">
        <v>2473</v>
      </c>
      <c r="AF900" s="179" t="s">
        <v>2577</v>
      </c>
      <c r="AH900" s="159" t="b">
        <f t="shared" si="313"/>
        <v>1</v>
      </c>
      <c r="AI900" s="1" t="b">
        <f t="shared" si="314"/>
        <v>1</v>
      </c>
      <c r="AJ900" s="1" t="b">
        <f t="shared" si="315"/>
        <v>1</v>
      </c>
      <c r="AK900" s="1" t="b">
        <f t="shared" si="316"/>
        <v>1</v>
      </c>
      <c r="AL900" s="1" t="b">
        <f t="shared" si="317"/>
        <v>1</v>
      </c>
      <c r="AM900" s="1" t="b">
        <f t="shared" si="318"/>
        <v>1</v>
      </c>
      <c r="AN900" s="1" t="b">
        <f t="shared" si="319"/>
        <v>1</v>
      </c>
      <c r="AO900" s="1" t="b">
        <f t="shared" si="320"/>
        <v>1</v>
      </c>
      <c r="AP900" s="1" t="b">
        <f t="shared" si="321"/>
        <v>1</v>
      </c>
      <c r="AQ900" s="1" t="b">
        <f t="shared" si="322"/>
        <v>1</v>
      </c>
      <c r="AS900" s="156" t="s">
        <v>1673</v>
      </c>
      <c r="AT900" s="179" t="s">
        <v>333</v>
      </c>
      <c r="AU900" s="179" t="s">
        <v>1831</v>
      </c>
      <c r="AV900" s="424" t="s">
        <v>10</v>
      </c>
      <c r="AW900" s="179" t="s">
        <v>2497</v>
      </c>
      <c r="AX900" s="422">
        <v>13543</v>
      </c>
      <c r="AY900" s="245">
        <v>10</v>
      </c>
      <c r="AZ900" s="245" t="s">
        <v>1859</v>
      </c>
      <c r="BA900" s="179" t="s">
        <v>2473</v>
      </c>
      <c r="BB900" s="179" t="s">
        <v>2577</v>
      </c>
    </row>
    <row r="901" spans="1:54" ht="15">
      <c r="A901" s="342" t="s">
        <v>353</v>
      </c>
      <c r="B901" s="111" t="s">
        <v>333</v>
      </c>
      <c r="C901" s="111" t="s">
        <v>1725</v>
      </c>
      <c r="D901" s="426" t="s">
        <v>10</v>
      </c>
      <c r="E901" s="252" t="s">
        <v>2497</v>
      </c>
      <c r="F901" s="422">
        <v>14421</v>
      </c>
      <c r="G901" s="245">
        <v>10</v>
      </c>
      <c r="H901" s="245" t="s">
        <v>1859</v>
      </c>
      <c r="I901" s="179" t="s">
        <v>2472</v>
      </c>
      <c r="J901" s="179" t="s">
        <v>2577</v>
      </c>
      <c r="K901" s="158">
        <v>901</v>
      </c>
      <c r="L901" s="1" t="b">
        <f t="shared" si="303"/>
        <v>1</v>
      </c>
      <c r="M901" s="1" t="b">
        <f t="shared" si="304"/>
        <v>1</v>
      </c>
      <c r="N901" s="1" t="b">
        <f t="shared" si="305"/>
        <v>1</v>
      </c>
      <c r="O901" s="1" t="b">
        <f t="shared" si="306"/>
        <v>1</v>
      </c>
      <c r="P901" s="1" t="b">
        <f t="shared" si="307"/>
        <v>1</v>
      </c>
      <c r="Q901" s="1" t="b">
        <f t="shared" si="308"/>
        <v>1</v>
      </c>
      <c r="R901" s="1" t="b">
        <f t="shared" si="309"/>
        <v>1</v>
      </c>
      <c r="S901" s="1" t="b">
        <f t="shared" si="310"/>
        <v>1</v>
      </c>
      <c r="T901" s="1" t="b">
        <f t="shared" si="311"/>
        <v>1</v>
      </c>
      <c r="U901" s="1" t="b">
        <f t="shared" si="312"/>
        <v>1</v>
      </c>
      <c r="W901" s="342" t="s">
        <v>353</v>
      </c>
      <c r="X901" s="111" t="s">
        <v>333</v>
      </c>
      <c r="Y901" s="111" t="s">
        <v>1725</v>
      </c>
      <c r="Z901" s="426" t="s">
        <v>10</v>
      </c>
      <c r="AA901" s="252" t="s">
        <v>2497</v>
      </c>
      <c r="AB901" s="422">
        <v>14421</v>
      </c>
      <c r="AC901" s="245">
        <v>10</v>
      </c>
      <c r="AD901" s="245" t="s">
        <v>1859</v>
      </c>
      <c r="AE901" s="179" t="s">
        <v>2472</v>
      </c>
      <c r="AF901" s="179" t="s">
        <v>2577</v>
      </c>
      <c r="AH901" s="159" t="b">
        <f t="shared" si="313"/>
        <v>1</v>
      </c>
      <c r="AI901" s="1" t="b">
        <f t="shared" si="314"/>
        <v>1</v>
      </c>
      <c r="AJ901" s="1" t="b">
        <f t="shared" si="315"/>
        <v>1</v>
      </c>
      <c r="AK901" s="1" t="b">
        <f t="shared" si="316"/>
        <v>1</v>
      </c>
      <c r="AL901" s="1" t="b">
        <f t="shared" si="317"/>
        <v>1</v>
      </c>
      <c r="AM901" s="1" t="b">
        <f t="shared" si="318"/>
        <v>1</v>
      </c>
      <c r="AN901" s="1" t="b">
        <f t="shared" si="319"/>
        <v>1</v>
      </c>
      <c r="AO901" s="1" t="b">
        <f t="shared" si="320"/>
        <v>1</v>
      </c>
      <c r="AP901" s="1" t="b">
        <f t="shared" si="321"/>
        <v>1</v>
      </c>
      <c r="AQ901" s="1" t="b">
        <f t="shared" si="322"/>
        <v>1</v>
      </c>
      <c r="AS901" s="342" t="s">
        <v>353</v>
      </c>
      <c r="AT901" s="111" t="s">
        <v>333</v>
      </c>
      <c r="AU901" s="111" t="s">
        <v>1725</v>
      </c>
      <c r="AV901" s="426" t="s">
        <v>10</v>
      </c>
      <c r="AW901" s="252" t="s">
        <v>2497</v>
      </c>
      <c r="AX901" s="422">
        <v>14421</v>
      </c>
      <c r="AY901" s="245">
        <v>10</v>
      </c>
      <c r="AZ901" s="245" t="s">
        <v>1859</v>
      </c>
      <c r="BA901" s="179" t="s">
        <v>2472</v>
      </c>
      <c r="BB901" s="179" t="s">
        <v>2577</v>
      </c>
    </row>
    <row r="902" spans="1:54" ht="15">
      <c r="A902" s="316" t="s">
        <v>887</v>
      </c>
      <c r="B902" s="106" t="s">
        <v>114</v>
      </c>
      <c r="C902" s="106" t="s">
        <v>888</v>
      </c>
      <c r="D902" s="408" t="s">
        <v>3</v>
      </c>
      <c r="E902" s="14" t="s">
        <v>2490</v>
      </c>
      <c r="F902" s="422">
        <v>16564</v>
      </c>
      <c r="G902" s="245">
        <v>10</v>
      </c>
      <c r="H902" s="245" t="s">
        <v>1859</v>
      </c>
      <c r="I902" s="179" t="s">
        <v>2475</v>
      </c>
      <c r="J902" s="179" t="s">
        <v>2525</v>
      </c>
      <c r="K902" s="158">
        <v>902</v>
      </c>
      <c r="L902" s="1" t="b">
        <f t="shared" si="303"/>
        <v>1</v>
      </c>
      <c r="M902" s="1" t="b">
        <f t="shared" si="304"/>
        <v>1</v>
      </c>
      <c r="N902" s="1" t="b">
        <f t="shared" si="305"/>
        <v>1</v>
      </c>
      <c r="O902" s="1" t="b">
        <f t="shared" si="306"/>
        <v>1</v>
      </c>
      <c r="P902" s="1" t="b">
        <f t="shared" si="307"/>
        <v>1</v>
      </c>
      <c r="Q902" s="1" t="b">
        <f t="shared" si="308"/>
        <v>1</v>
      </c>
      <c r="R902" s="1" t="b">
        <f t="shared" si="309"/>
        <v>1</v>
      </c>
      <c r="S902" s="1" t="b">
        <f t="shared" si="310"/>
        <v>1</v>
      </c>
      <c r="T902" s="1" t="b">
        <f t="shared" si="311"/>
        <v>1</v>
      </c>
      <c r="U902" s="1" t="b">
        <f t="shared" si="312"/>
        <v>1</v>
      </c>
      <c r="W902" s="316" t="s">
        <v>887</v>
      </c>
      <c r="X902" s="106" t="s">
        <v>114</v>
      </c>
      <c r="Y902" s="106" t="s">
        <v>888</v>
      </c>
      <c r="Z902" s="408" t="s">
        <v>3</v>
      </c>
      <c r="AA902" s="14" t="s">
        <v>2490</v>
      </c>
      <c r="AB902" s="422">
        <v>16564</v>
      </c>
      <c r="AC902" s="245">
        <v>10</v>
      </c>
      <c r="AD902" s="245" t="s">
        <v>1859</v>
      </c>
      <c r="AE902" s="179" t="s">
        <v>2475</v>
      </c>
      <c r="AF902" s="179" t="s">
        <v>2525</v>
      </c>
      <c r="AH902" s="159" t="b">
        <f t="shared" si="313"/>
        <v>1</v>
      </c>
      <c r="AI902" s="1" t="b">
        <f t="shared" si="314"/>
        <v>1</v>
      </c>
      <c r="AJ902" s="1" t="b">
        <f t="shared" si="315"/>
        <v>1</v>
      </c>
      <c r="AK902" s="1" t="b">
        <f t="shared" si="316"/>
        <v>1</v>
      </c>
      <c r="AL902" s="1" t="b">
        <f t="shared" si="317"/>
        <v>1</v>
      </c>
      <c r="AM902" s="1" t="b">
        <f t="shared" si="318"/>
        <v>1</v>
      </c>
      <c r="AN902" s="1" t="b">
        <f t="shared" si="319"/>
        <v>1</v>
      </c>
      <c r="AO902" s="1" t="b">
        <f t="shared" si="320"/>
        <v>1</v>
      </c>
      <c r="AP902" s="1" t="b">
        <f t="shared" si="321"/>
        <v>1</v>
      </c>
      <c r="AQ902" s="1" t="b">
        <f t="shared" si="322"/>
        <v>1</v>
      </c>
      <c r="AS902" s="316" t="s">
        <v>887</v>
      </c>
      <c r="AT902" s="106" t="s">
        <v>114</v>
      </c>
      <c r="AU902" s="106" t="s">
        <v>888</v>
      </c>
      <c r="AV902" s="408" t="s">
        <v>3</v>
      </c>
      <c r="AW902" s="14" t="s">
        <v>2490</v>
      </c>
      <c r="AX902" s="422">
        <v>16564</v>
      </c>
      <c r="AY902" s="245">
        <v>10</v>
      </c>
      <c r="AZ902" s="245" t="s">
        <v>1859</v>
      </c>
      <c r="BA902" s="179" t="s">
        <v>2475</v>
      </c>
      <c r="BB902" s="179" t="s">
        <v>2525</v>
      </c>
    </row>
    <row r="903" spans="1:54" ht="15">
      <c r="A903" s="316" t="s">
        <v>889</v>
      </c>
      <c r="B903" s="106" t="s">
        <v>2502</v>
      </c>
      <c r="C903" s="106" t="s">
        <v>2503</v>
      </c>
      <c r="D903" s="408" t="s">
        <v>3</v>
      </c>
      <c r="E903" s="14" t="s">
        <v>2501</v>
      </c>
      <c r="F903" s="422">
        <v>23549</v>
      </c>
      <c r="G903" s="245">
        <v>10</v>
      </c>
      <c r="H903" s="245" t="s">
        <v>1857</v>
      </c>
      <c r="I903" s="179" t="s">
        <v>2679</v>
      </c>
      <c r="J903" s="179" t="s">
        <v>2476</v>
      </c>
      <c r="K903" s="158">
        <v>903</v>
      </c>
      <c r="L903" s="1" t="b">
        <f t="shared" ref="L903:L966" si="323">A903=W903</f>
        <v>1</v>
      </c>
      <c r="M903" s="1" t="b">
        <f t="shared" ref="M903:M966" si="324">B903=X903</f>
        <v>1</v>
      </c>
      <c r="N903" s="1" t="b">
        <f t="shared" ref="N903:N966" si="325">C903=Y903</f>
        <v>1</v>
      </c>
      <c r="O903" s="1" t="b">
        <f t="shared" ref="O903:O966" si="326">D903=Z903</f>
        <v>1</v>
      </c>
      <c r="P903" s="1" t="b">
        <f t="shared" ref="P903:P966" si="327">E903=AA903</f>
        <v>1</v>
      </c>
      <c r="Q903" s="1" t="b">
        <f t="shared" ref="Q903:Q966" si="328">F903=AB903</f>
        <v>1</v>
      </c>
      <c r="R903" s="1" t="b">
        <f t="shared" ref="R903:R966" si="329">G903=AC903</f>
        <v>1</v>
      </c>
      <c r="S903" s="1" t="b">
        <f t="shared" ref="S903:S966" si="330">H903=AD903</f>
        <v>1</v>
      </c>
      <c r="T903" s="1" t="b">
        <f t="shared" ref="T903:T966" si="331">I903=AE903</f>
        <v>1</v>
      </c>
      <c r="U903" s="1" t="b">
        <f t="shared" ref="U903:U966" si="332">J903=AF903</f>
        <v>1</v>
      </c>
      <c r="W903" s="316" t="s">
        <v>889</v>
      </c>
      <c r="X903" s="106" t="s">
        <v>2502</v>
      </c>
      <c r="Y903" s="106" t="s">
        <v>2503</v>
      </c>
      <c r="Z903" s="408" t="s">
        <v>3</v>
      </c>
      <c r="AA903" s="14" t="s">
        <v>2501</v>
      </c>
      <c r="AB903" s="422">
        <v>23549</v>
      </c>
      <c r="AC903" s="245">
        <v>10</v>
      </c>
      <c r="AD903" s="245" t="s">
        <v>1857</v>
      </c>
      <c r="AE903" s="179" t="s">
        <v>2679</v>
      </c>
      <c r="AF903" s="179" t="s">
        <v>2476</v>
      </c>
      <c r="AH903" s="159" t="b">
        <f t="shared" si="313"/>
        <v>1</v>
      </c>
      <c r="AI903" s="1" t="b">
        <f t="shared" si="314"/>
        <v>1</v>
      </c>
      <c r="AJ903" s="1" t="b">
        <f t="shared" si="315"/>
        <v>1</v>
      </c>
      <c r="AK903" s="1" t="b">
        <f t="shared" si="316"/>
        <v>1</v>
      </c>
      <c r="AL903" s="1" t="b">
        <f t="shared" si="317"/>
        <v>1</v>
      </c>
      <c r="AM903" s="1" t="b">
        <f t="shared" si="318"/>
        <v>1</v>
      </c>
      <c r="AN903" s="1" t="b">
        <f t="shared" si="319"/>
        <v>1</v>
      </c>
      <c r="AO903" s="1" t="b">
        <f t="shared" si="320"/>
        <v>1</v>
      </c>
      <c r="AP903" s="1" t="b">
        <f t="shared" si="321"/>
        <v>1</v>
      </c>
      <c r="AQ903" s="1" t="b">
        <f t="shared" si="322"/>
        <v>1</v>
      </c>
      <c r="AS903" s="316" t="s">
        <v>889</v>
      </c>
      <c r="AT903" s="106" t="s">
        <v>2502</v>
      </c>
      <c r="AU903" s="106" t="s">
        <v>2503</v>
      </c>
      <c r="AV903" s="408" t="s">
        <v>3</v>
      </c>
      <c r="AW903" s="14" t="s">
        <v>2501</v>
      </c>
      <c r="AX903" s="422">
        <v>23549</v>
      </c>
      <c r="AY903" s="245">
        <v>10</v>
      </c>
      <c r="AZ903" s="245" t="s">
        <v>1857</v>
      </c>
      <c r="BA903" s="179" t="s">
        <v>2679</v>
      </c>
      <c r="BB903" s="179" t="s">
        <v>2476</v>
      </c>
    </row>
    <row r="904" spans="1:54" ht="15.75">
      <c r="A904" s="316" t="s">
        <v>611</v>
      </c>
      <c r="B904" s="106" t="s">
        <v>236</v>
      </c>
      <c r="C904" s="106" t="s">
        <v>612</v>
      </c>
      <c r="D904" s="408" t="s">
        <v>3</v>
      </c>
      <c r="E904" s="344" t="s">
        <v>2486</v>
      </c>
      <c r="F904" s="422">
        <v>14142</v>
      </c>
      <c r="G904" s="245">
        <v>10</v>
      </c>
      <c r="H904" s="245" t="e">
        <v>#DIV/0!</v>
      </c>
      <c r="I904" s="179" t="s">
        <v>2076</v>
      </c>
      <c r="J904" s="179" t="s">
        <v>2577</v>
      </c>
      <c r="K904" s="158">
        <v>904</v>
      </c>
      <c r="L904" s="1" t="b">
        <f t="shared" si="323"/>
        <v>1</v>
      </c>
      <c r="M904" s="1" t="b">
        <f t="shared" si="324"/>
        <v>1</v>
      </c>
      <c r="N904" s="1" t="b">
        <f t="shared" si="325"/>
        <v>1</v>
      </c>
      <c r="O904" s="1" t="b">
        <f t="shared" si="326"/>
        <v>1</v>
      </c>
      <c r="P904" s="1" t="b">
        <f t="shared" si="327"/>
        <v>1</v>
      </c>
      <c r="Q904" s="1" t="b">
        <f t="shared" si="328"/>
        <v>1</v>
      </c>
      <c r="R904" s="1" t="b">
        <f t="shared" si="329"/>
        <v>1</v>
      </c>
      <c r="S904" s="1" t="e">
        <f t="shared" si="330"/>
        <v>#DIV/0!</v>
      </c>
      <c r="T904" s="1" t="b">
        <f t="shared" si="331"/>
        <v>1</v>
      </c>
      <c r="U904" s="1" t="b">
        <f t="shared" si="332"/>
        <v>1</v>
      </c>
      <c r="W904" s="316" t="s">
        <v>611</v>
      </c>
      <c r="X904" s="106" t="s">
        <v>236</v>
      </c>
      <c r="Y904" s="106" t="s">
        <v>612</v>
      </c>
      <c r="Z904" s="408" t="s">
        <v>3</v>
      </c>
      <c r="AA904" s="344" t="s">
        <v>2486</v>
      </c>
      <c r="AB904" s="422">
        <v>14142</v>
      </c>
      <c r="AC904" s="245">
        <v>10</v>
      </c>
      <c r="AD904" s="245" t="e">
        <v>#DIV/0!</v>
      </c>
      <c r="AE904" s="179" t="s">
        <v>2076</v>
      </c>
      <c r="AF904" s="179" t="s">
        <v>2577</v>
      </c>
      <c r="AH904" s="159" t="b">
        <f t="shared" si="313"/>
        <v>1</v>
      </c>
      <c r="AI904" s="1" t="b">
        <f t="shared" si="314"/>
        <v>1</v>
      </c>
      <c r="AJ904" s="1" t="b">
        <f t="shared" si="315"/>
        <v>1</v>
      </c>
      <c r="AK904" s="1" t="b">
        <f t="shared" si="316"/>
        <v>1</v>
      </c>
      <c r="AL904" s="1" t="b">
        <f t="shared" si="317"/>
        <v>1</v>
      </c>
      <c r="AM904" s="1" t="b">
        <f t="shared" si="318"/>
        <v>1</v>
      </c>
      <c r="AN904" s="1" t="b">
        <f t="shared" si="319"/>
        <v>1</v>
      </c>
      <c r="AO904" s="1" t="e">
        <f t="shared" si="320"/>
        <v>#DIV/0!</v>
      </c>
      <c r="AP904" s="1" t="b">
        <f t="shared" si="321"/>
        <v>1</v>
      </c>
      <c r="AQ904" s="1" t="b">
        <f t="shared" si="322"/>
        <v>1</v>
      </c>
      <c r="AS904" s="316" t="s">
        <v>611</v>
      </c>
      <c r="AT904" s="106" t="s">
        <v>236</v>
      </c>
      <c r="AU904" s="106" t="s">
        <v>612</v>
      </c>
      <c r="AV904" s="408" t="s">
        <v>3</v>
      </c>
      <c r="AW904" s="344" t="s">
        <v>2486</v>
      </c>
      <c r="AX904" s="422">
        <v>14142</v>
      </c>
      <c r="AY904" s="245">
        <v>10</v>
      </c>
      <c r="AZ904" s="245" t="e">
        <v>#DIV/0!</v>
      </c>
      <c r="BA904" s="179" t="s">
        <v>2076</v>
      </c>
      <c r="BB904" s="179" t="s">
        <v>2577</v>
      </c>
    </row>
    <row r="905" spans="1:54" ht="15">
      <c r="A905" s="316" t="s">
        <v>615</v>
      </c>
      <c r="B905" s="106" t="s">
        <v>616</v>
      </c>
      <c r="C905" s="106" t="s">
        <v>617</v>
      </c>
      <c r="D905" s="408" t="s">
        <v>3</v>
      </c>
      <c r="E905" s="14" t="s">
        <v>2486</v>
      </c>
      <c r="F905" s="422">
        <v>13136</v>
      </c>
      <c r="G905" s="245">
        <v>10</v>
      </c>
      <c r="H905" s="245" t="s">
        <v>1857</v>
      </c>
      <c r="I905" s="179" t="s">
        <v>2458</v>
      </c>
      <c r="J905" s="179" t="s">
        <v>2577</v>
      </c>
      <c r="K905" s="158">
        <v>905</v>
      </c>
      <c r="L905" s="1" t="b">
        <f t="shared" si="323"/>
        <v>1</v>
      </c>
      <c r="M905" s="1" t="b">
        <f t="shared" si="324"/>
        <v>1</v>
      </c>
      <c r="N905" s="1" t="b">
        <f t="shared" si="325"/>
        <v>1</v>
      </c>
      <c r="O905" s="1" t="b">
        <f t="shared" si="326"/>
        <v>1</v>
      </c>
      <c r="P905" s="1" t="b">
        <f t="shared" si="327"/>
        <v>1</v>
      </c>
      <c r="Q905" s="1" t="b">
        <f t="shared" si="328"/>
        <v>1</v>
      </c>
      <c r="R905" s="1" t="b">
        <f t="shared" si="329"/>
        <v>1</v>
      </c>
      <c r="S905" s="1" t="b">
        <f t="shared" si="330"/>
        <v>1</v>
      </c>
      <c r="T905" s="1" t="b">
        <f t="shared" si="331"/>
        <v>1</v>
      </c>
      <c r="U905" s="1" t="b">
        <f t="shared" si="332"/>
        <v>1</v>
      </c>
      <c r="W905" s="316" t="s">
        <v>615</v>
      </c>
      <c r="X905" s="106" t="s">
        <v>616</v>
      </c>
      <c r="Y905" s="106" t="s">
        <v>617</v>
      </c>
      <c r="Z905" s="408" t="s">
        <v>3</v>
      </c>
      <c r="AA905" s="14" t="s">
        <v>2486</v>
      </c>
      <c r="AB905" s="422">
        <v>13136</v>
      </c>
      <c r="AC905" s="245">
        <v>10</v>
      </c>
      <c r="AD905" s="245" t="s">
        <v>1857</v>
      </c>
      <c r="AE905" s="179" t="s">
        <v>2458</v>
      </c>
      <c r="AF905" s="179" t="s">
        <v>2577</v>
      </c>
      <c r="AH905" s="159" t="b">
        <f t="shared" ref="AH905:AH968" si="333">W905=AS905</f>
        <v>1</v>
      </c>
      <c r="AI905" s="1" t="b">
        <f t="shared" ref="AI905:AI968" si="334">X905=AT905</f>
        <v>1</v>
      </c>
      <c r="AJ905" s="1" t="b">
        <f t="shared" ref="AJ905:AJ968" si="335">Y905=AU905</f>
        <v>1</v>
      </c>
      <c r="AK905" s="1" t="b">
        <f t="shared" ref="AK905:AK968" si="336">Z905=AV905</f>
        <v>1</v>
      </c>
      <c r="AL905" s="1" t="b">
        <f t="shared" ref="AL905:AL968" si="337">AA905=AW905</f>
        <v>1</v>
      </c>
      <c r="AM905" s="1" t="b">
        <f t="shared" ref="AM905:AM968" si="338">AB905=AX905</f>
        <v>1</v>
      </c>
      <c r="AN905" s="1" t="b">
        <f t="shared" ref="AN905:AN968" si="339">AC905=AY905</f>
        <v>1</v>
      </c>
      <c r="AO905" s="1" t="b">
        <f t="shared" ref="AO905:AO968" si="340">AD905=AZ905</f>
        <v>1</v>
      </c>
      <c r="AP905" s="1" t="b">
        <f t="shared" ref="AP905:AP968" si="341">AE905=BA905</f>
        <v>1</v>
      </c>
      <c r="AQ905" s="1" t="b">
        <f t="shared" ref="AQ905:AQ968" si="342">AF905=BB905</f>
        <v>1</v>
      </c>
      <c r="AS905" s="316" t="s">
        <v>615</v>
      </c>
      <c r="AT905" s="106" t="s">
        <v>616</v>
      </c>
      <c r="AU905" s="106" t="s">
        <v>617</v>
      </c>
      <c r="AV905" s="408" t="s">
        <v>3</v>
      </c>
      <c r="AW905" s="14" t="s">
        <v>2486</v>
      </c>
      <c r="AX905" s="422">
        <v>13136</v>
      </c>
      <c r="AY905" s="245">
        <v>10</v>
      </c>
      <c r="AZ905" s="245" t="s">
        <v>1857</v>
      </c>
      <c r="BA905" s="179" t="s">
        <v>2458</v>
      </c>
      <c r="BB905" s="179" t="s">
        <v>2577</v>
      </c>
    </row>
    <row r="906" spans="1:54" ht="15">
      <c r="A906" s="316" t="s">
        <v>358</v>
      </c>
      <c r="B906" s="106" t="s">
        <v>357</v>
      </c>
      <c r="C906" s="106" t="s">
        <v>359</v>
      </c>
      <c r="D906" s="408" t="s">
        <v>10</v>
      </c>
      <c r="E906" s="14" t="s">
        <v>2498</v>
      </c>
      <c r="F906" s="422">
        <v>16051</v>
      </c>
      <c r="G906" s="245">
        <v>10</v>
      </c>
      <c r="H906" s="245" t="s">
        <v>1859</v>
      </c>
      <c r="I906" s="179" t="s">
        <v>2459</v>
      </c>
      <c r="J906" s="179" t="s">
        <v>2525</v>
      </c>
      <c r="K906" s="158">
        <v>906</v>
      </c>
      <c r="L906" s="1" t="b">
        <f t="shared" si="323"/>
        <v>1</v>
      </c>
      <c r="M906" s="1" t="b">
        <f t="shared" si="324"/>
        <v>1</v>
      </c>
      <c r="N906" s="1" t="b">
        <f t="shared" si="325"/>
        <v>1</v>
      </c>
      <c r="O906" s="1" t="b">
        <f t="shared" si="326"/>
        <v>1</v>
      </c>
      <c r="P906" s="1" t="b">
        <f t="shared" si="327"/>
        <v>1</v>
      </c>
      <c r="Q906" s="1" t="b">
        <f t="shared" si="328"/>
        <v>1</v>
      </c>
      <c r="R906" s="1" t="b">
        <f t="shared" si="329"/>
        <v>1</v>
      </c>
      <c r="S906" s="1" t="b">
        <f t="shared" si="330"/>
        <v>1</v>
      </c>
      <c r="T906" s="1" t="b">
        <f t="shared" si="331"/>
        <v>1</v>
      </c>
      <c r="U906" s="1" t="b">
        <f t="shared" si="332"/>
        <v>1</v>
      </c>
      <c r="W906" s="316" t="s">
        <v>358</v>
      </c>
      <c r="X906" s="106" t="s">
        <v>357</v>
      </c>
      <c r="Y906" s="106" t="s">
        <v>359</v>
      </c>
      <c r="Z906" s="408" t="s">
        <v>10</v>
      </c>
      <c r="AA906" s="14" t="s">
        <v>2498</v>
      </c>
      <c r="AB906" s="422">
        <v>16051</v>
      </c>
      <c r="AC906" s="245">
        <v>10</v>
      </c>
      <c r="AD906" s="245" t="s">
        <v>1859</v>
      </c>
      <c r="AE906" s="179" t="s">
        <v>2459</v>
      </c>
      <c r="AF906" s="179" t="s">
        <v>2525</v>
      </c>
      <c r="AH906" s="159" t="b">
        <f t="shared" si="333"/>
        <v>1</v>
      </c>
      <c r="AI906" s="1" t="b">
        <f t="shared" si="334"/>
        <v>1</v>
      </c>
      <c r="AJ906" s="1" t="b">
        <f t="shared" si="335"/>
        <v>1</v>
      </c>
      <c r="AK906" s="1" t="b">
        <f t="shared" si="336"/>
        <v>1</v>
      </c>
      <c r="AL906" s="1" t="b">
        <f t="shared" si="337"/>
        <v>1</v>
      </c>
      <c r="AM906" s="1" t="b">
        <f t="shared" si="338"/>
        <v>1</v>
      </c>
      <c r="AN906" s="1" t="b">
        <f t="shared" si="339"/>
        <v>1</v>
      </c>
      <c r="AO906" s="1" t="b">
        <f t="shared" si="340"/>
        <v>1</v>
      </c>
      <c r="AP906" s="1" t="b">
        <f t="shared" si="341"/>
        <v>1</v>
      </c>
      <c r="AQ906" s="1" t="b">
        <f t="shared" si="342"/>
        <v>1</v>
      </c>
      <c r="AS906" s="316" t="s">
        <v>358</v>
      </c>
      <c r="AT906" s="106" t="s">
        <v>357</v>
      </c>
      <c r="AU906" s="106" t="s">
        <v>359</v>
      </c>
      <c r="AV906" s="408" t="s">
        <v>10</v>
      </c>
      <c r="AW906" s="14" t="s">
        <v>2498</v>
      </c>
      <c r="AX906" s="422">
        <v>16051</v>
      </c>
      <c r="AY906" s="245">
        <v>10</v>
      </c>
      <c r="AZ906" s="245" t="s">
        <v>1859</v>
      </c>
      <c r="BA906" s="179" t="s">
        <v>2459</v>
      </c>
      <c r="BB906" s="179" t="s">
        <v>2525</v>
      </c>
    </row>
    <row r="907" spans="1:54" ht="15">
      <c r="A907" s="316" t="s">
        <v>505</v>
      </c>
      <c r="B907" s="106" t="s">
        <v>506</v>
      </c>
      <c r="C907" s="106" t="s">
        <v>2017</v>
      </c>
      <c r="D907" s="408" t="s">
        <v>10</v>
      </c>
      <c r="E907" s="14" t="s">
        <v>2563</v>
      </c>
      <c r="F907" s="422">
        <v>31704</v>
      </c>
      <c r="G907" s="245">
        <v>10</v>
      </c>
      <c r="H907" s="245" t="s">
        <v>1859</v>
      </c>
      <c r="I907" s="179" t="s">
        <v>2472</v>
      </c>
      <c r="J907" s="179" t="s">
        <v>2476</v>
      </c>
      <c r="K907" s="158">
        <v>907</v>
      </c>
      <c r="L907" s="1" t="b">
        <f t="shared" si="323"/>
        <v>1</v>
      </c>
      <c r="M907" s="1" t="b">
        <f t="shared" si="324"/>
        <v>1</v>
      </c>
      <c r="N907" s="1" t="b">
        <f t="shared" si="325"/>
        <v>1</v>
      </c>
      <c r="O907" s="1" t="b">
        <f t="shared" si="326"/>
        <v>1</v>
      </c>
      <c r="P907" s="1" t="b">
        <f t="shared" si="327"/>
        <v>1</v>
      </c>
      <c r="Q907" s="1" t="b">
        <f t="shared" si="328"/>
        <v>1</v>
      </c>
      <c r="R907" s="1" t="b">
        <f t="shared" si="329"/>
        <v>1</v>
      </c>
      <c r="S907" s="1" t="b">
        <f t="shared" si="330"/>
        <v>1</v>
      </c>
      <c r="T907" s="1" t="b">
        <f t="shared" si="331"/>
        <v>1</v>
      </c>
      <c r="U907" s="1" t="b">
        <f t="shared" si="332"/>
        <v>1</v>
      </c>
      <c r="W907" s="316" t="s">
        <v>505</v>
      </c>
      <c r="X907" s="106" t="s">
        <v>506</v>
      </c>
      <c r="Y907" s="106" t="s">
        <v>2017</v>
      </c>
      <c r="Z907" s="408" t="s">
        <v>10</v>
      </c>
      <c r="AA907" s="14" t="s">
        <v>2563</v>
      </c>
      <c r="AB907" s="422">
        <v>31704</v>
      </c>
      <c r="AC907" s="245">
        <v>10</v>
      </c>
      <c r="AD907" s="245" t="s">
        <v>1859</v>
      </c>
      <c r="AE907" s="179" t="s">
        <v>2472</v>
      </c>
      <c r="AF907" s="179" t="s">
        <v>2476</v>
      </c>
      <c r="AH907" s="159" t="b">
        <f t="shared" si="333"/>
        <v>1</v>
      </c>
      <c r="AI907" s="1" t="b">
        <f t="shared" si="334"/>
        <v>1</v>
      </c>
      <c r="AJ907" s="1" t="b">
        <f t="shared" si="335"/>
        <v>1</v>
      </c>
      <c r="AK907" s="1" t="b">
        <f t="shared" si="336"/>
        <v>1</v>
      </c>
      <c r="AL907" s="1" t="b">
        <f t="shared" si="337"/>
        <v>1</v>
      </c>
      <c r="AM907" s="1" t="b">
        <f t="shared" si="338"/>
        <v>1</v>
      </c>
      <c r="AN907" s="1" t="b">
        <f t="shared" si="339"/>
        <v>1</v>
      </c>
      <c r="AO907" s="1" t="b">
        <f t="shared" si="340"/>
        <v>1</v>
      </c>
      <c r="AP907" s="1" t="b">
        <f t="shared" si="341"/>
        <v>1</v>
      </c>
      <c r="AQ907" s="1" t="b">
        <f t="shared" si="342"/>
        <v>1</v>
      </c>
      <c r="AS907" s="316" t="s">
        <v>505</v>
      </c>
      <c r="AT907" s="106" t="s">
        <v>506</v>
      </c>
      <c r="AU907" s="106" t="s">
        <v>2017</v>
      </c>
      <c r="AV907" s="408" t="s">
        <v>10</v>
      </c>
      <c r="AW907" s="14" t="s">
        <v>2563</v>
      </c>
      <c r="AX907" s="422">
        <v>31704</v>
      </c>
      <c r="AY907" s="245">
        <v>10</v>
      </c>
      <c r="AZ907" s="245" t="s">
        <v>1859</v>
      </c>
      <c r="BA907" s="179" t="s">
        <v>2472</v>
      </c>
      <c r="BB907" s="179" t="s">
        <v>2476</v>
      </c>
    </row>
    <row r="908" spans="1:54" ht="15">
      <c r="A908" s="449" t="s">
        <v>1679</v>
      </c>
      <c r="B908" s="290" t="s">
        <v>2273</v>
      </c>
      <c r="C908" s="182" t="s">
        <v>2072</v>
      </c>
      <c r="D908" s="291" t="s">
        <v>3</v>
      </c>
      <c r="E908" s="14" t="s">
        <v>2563</v>
      </c>
      <c r="F908" s="422">
        <v>30273</v>
      </c>
      <c r="G908" s="245">
        <v>10</v>
      </c>
      <c r="H908" s="245" t="s">
        <v>1858</v>
      </c>
      <c r="I908" s="179" t="s">
        <v>2609</v>
      </c>
      <c r="J908" s="179" t="s">
        <v>2476</v>
      </c>
      <c r="K908" s="158">
        <v>908</v>
      </c>
      <c r="L908" s="1" t="b">
        <f t="shared" si="323"/>
        <v>1</v>
      </c>
      <c r="M908" s="1" t="b">
        <f t="shared" si="324"/>
        <v>1</v>
      </c>
      <c r="N908" s="1" t="b">
        <f t="shared" si="325"/>
        <v>1</v>
      </c>
      <c r="O908" s="1" t="b">
        <f t="shared" si="326"/>
        <v>1</v>
      </c>
      <c r="P908" s="1" t="b">
        <f t="shared" si="327"/>
        <v>1</v>
      </c>
      <c r="Q908" s="1" t="b">
        <f t="shared" si="328"/>
        <v>1</v>
      </c>
      <c r="R908" s="1" t="b">
        <f t="shared" si="329"/>
        <v>1</v>
      </c>
      <c r="S908" s="1" t="b">
        <f t="shared" si="330"/>
        <v>1</v>
      </c>
      <c r="T908" s="1" t="b">
        <f t="shared" si="331"/>
        <v>1</v>
      </c>
      <c r="U908" s="1" t="b">
        <f t="shared" si="332"/>
        <v>1</v>
      </c>
      <c r="W908" s="449" t="s">
        <v>1679</v>
      </c>
      <c r="X908" s="290" t="s">
        <v>2273</v>
      </c>
      <c r="Y908" s="182" t="s">
        <v>2072</v>
      </c>
      <c r="Z908" s="291" t="s">
        <v>3</v>
      </c>
      <c r="AA908" s="14" t="s">
        <v>2563</v>
      </c>
      <c r="AB908" s="422">
        <v>30273</v>
      </c>
      <c r="AC908" s="245">
        <v>10</v>
      </c>
      <c r="AD908" s="245" t="s">
        <v>1858</v>
      </c>
      <c r="AE908" s="179" t="s">
        <v>2609</v>
      </c>
      <c r="AF908" s="179" t="s">
        <v>2476</v>
      </c>
      <c r="AH908" s="159" t="b">
        <f t="shared" si="333"/>
        <v>1</v>
      </c>
      <c r="AI908" s="1" t="b">
        <f t="shared" si="334"/>
        <v>1</v>
      </c>
      <c r="AJ908" s="1" t="b">
        <f t="shared" si="335"/>
        <v>1</v>
      </c>
      <c r="AK908" s="1" t="b">
        <f t="shared" si="336"/>
        <v>1</v>
      </c>
      <c r="AL908" s="1" t="b">
        <f t="shared" si="337"/>
        <v>1</v>
      </c>
      <c r="AM908" s="1" t="b">
        <f t="shared" si="338"/>
        <v>1</v>
      </c>
      <c r="AN908" s="1" t="b">
        <f t="shared" si="339"/>
        <v>1</v>
      </c>
      <c r="AO908" s="1" t="b">
        <f t="shared" si="340"/>
        <v>1</v>
      </c>
      <c r="AP908" s="1" t="b">
        <f t="shared" si="341"/>
        <v>1</v>
      </c>
      <c r="AQ908" s="1" t="b">
        <f t="shared" si="342"/>
        <v>1</v>
      </c>
      <c r="AS908" s="449" t="s">
        <v>1679</v>
      </c>
      <c r="AT908" s="290" t="s">
        <v>2273</v>
      </c>
      <c r="AU908" s="182" t="s">
        <v>2072</v>
      </c>
      <c r="AV908" s="291" t="s">
        <v>3</v>
      </c>
      <c r="AW908" s="14" t="s">
        <v>2563</v>
      </c>
      <c r="AX908" s="422">
        <v>30273</v>
      </c>
      <c r="AY908" s="245">
        <v>10</v>
      </c>
      <c r="AZ908" s="245" t="s">
        <v>1858</v>
      </c>
      <c r="BA908" s="179" t="s">
        <v>2609</v>
      </c>
      <c r="BB908" s="179" t="s">
        <v>2476</v>
      </c>
    </row>
    <row r="909" spans="1:54" ht="15">
      <c r="A909" s="316" t="s">
        <v>892</v>
      </c>
      <c r="B909" s="289" t="s">
        <v>158</v>
      </c>
      <c r="C909" s="108" t="s">
        <v>786</v>
      </c>
      <c r="D909" s="410" t="s">
        <v>3</v>
      </c>
      <c r="E909" s="14" t="s">
        <v>2490</v>
      </c>
      <c r="F909" s="422">
        <v>23088</v>
      </c>
      <c r="G909" s="245">
        <v>10</v>
      </c>
      <c r="H909" s="245" t="s">
        <v>2062</v>
      </c>
      <c r="I909" s="179" t="s">
        <v>2676</v>
      </c>
      <c r="J909" s="179" t="s">
        <v>2476</v>
      </c>
      <c r="K909" s="158">
        <v>909</v>
      </c>
      <c r="L909" s="1" t="b">
        <f t="shared" si="323"/>
        <v>1</v>
      </c>
      <c r="M909" s="1" t="b">
        <f t="shared" si="324"/>
        <v>1</v>
      </c>
      <c r="N909" s="1" t="b">
        <f t="shared" si="325"/>
        <v>1</v>
      </c>
      <c r="O909" s="1" t="b">
        <f t="shared" si="326"/>
        <v>1</v>
      </c>
      <c r="P909" s="1" t="b">
        <f t="shared" si="327"/>
        <v>1</v>
      </c>
      <c r="Q909" s="1" t="b">
        <f t="shared" si="328"/>
        <v>1</v>
      </c>
      <c r="R909" s="1" t="b">
        <f t="shared" si="329"/>
        <v>1</v>
      </c>
      <c r="S909" s="1" t="b">
        <f t="shared" si="330"/>
        <v>1</v>
      </c>
      <c r="T909" s="1" t="b">
        <f t="shared" si="331"/>
        <v>1</v>
      </c>
      <c r="U909" s="1" t="b">
        <f t="shared" si="332"/>
        <v>1</v>
      </c>
      <c r="W909" s="316" t="s">
        <v>892</v>
      </c>
      <c r="X909" s="289" t="s">
        <v>158</v>
      </c>
      <c r="Y909" s="108" t="s">
        <v>786</v>
      </c>
      <c r="Z909" s="410" t="s">
        <v>3</v>
      </c>
      <c r="AA909" s="14" t="s">
        <v>2490</v>
      </c>
      <c r="AB909" s="422">
        <v>23088</v>
      </c>
      <c r="AC909" s="245">
        <v>10</v>
      </c>
      <c r="AD909" s="245" t="s">
        <v>2062</v>
      </c>
      <c r="AE909" s="179" t="s">
        <v>2676</v>
      </c>
      <c r="AF909" s="179" t="s">
        <v>2476</v>
      </c>
      <c r="AH909" s="159" t="b">
        <f t="shared" si="333"/>
        <v>1</v>
      </c>
      <c r="AI909" s="1" t="b">
        <f t="shared" si="334"/>
        <v>1</v>
      </c>
      <c r="AJ909" s="1" t="b">
        <f t="shared" si="335"/>
        <v>1</v>
      </c>
      <c r="AK909" s="1" t="b">
        <f t="shared" si="336"/>
        <v>1</v>
      </c>
      <c r="AL909" s="1" t="b">
        <f t="shared" si="337"/>
        <v>1</v>
      </c>
      <c r="AM909" s="1" t="b">
        <f t="shared" si="338"/>
        <v>1</v>
      </c>
      <c r="AN909" s="1" t="b">
        <f t="shared" si="339"/>
        <v>1</v>
      </c>
      <c r="AO909" s="1" t="b">
        <f t="shared" si="340"/>
        <v>1</v>
      </c>
      <c r="AP909" s="1" t="b">
        <f t="shared" si="341"/>
        <v>1</v>
      </c>
      <c r="AQ909" s="1" t="b">
        <f t="shared" si="342"/>
        <v>1</v>
      </c>
      <c r="AS909" s="316" t="s">
        <v>892</v>
      </c>
      <c r="AT909" s="289" t="s">
        <v>158</v>
      </c>
      <c r="AU909" s="108" t="s">
        <v>786</v>
      </c>
      <c r="AV909" s="410" t="s">
        <v>3</v>
      </c>
      <c r="AW909" s="14" t="s">
        <v>2490</v>
      </c>
      <c r="AX909" s="422">
        <v>23088</v>
      </c>
      <c r="AY909" s="245">
        <v>10</v>
      </c>
      <c r="AZ909" s="245" t="s">
        <v>2062</v>
      </c>
      <c r="BA909" s="179" t="s">
        <v>2676</v>
      </c>
      <c r="BB909" s="179" t="s">
        <v>2476</v>
      </c>
    </row>
    <row r="910" spans="1:54" ht="15">
      <c r="A910" s="454" t="s">
        <v>893</v>
      </c>
      <c r="B910" s="440" t="s">
        <v>2504</v>
      </c>
      <c r="C910" s="441" t="s">
        <v>2505</v>
      </c>
      <c r="D910" s="1" t="s">
        <v>10</v>
      </c>
      <c r="E910" s="351" t="s">
        <v>2501</v>
      </c>
      <c r="F910" s="422">
        <v>23379</v>
      </c>
      <c r="G910" s="245">
        <v>10</v>
      </c>
      <c r="H910" s="245" t="s">
        <v>1858</v>
      </c>
      <c r="I910" s="179" t="s">
        <v>2677</v>
      </c>
      <c r="J910" s="179" t="s">
        <v>2476</v>
      </c>
      <c r="K910" s="158">
        <v>910</v>
      </c>
      <c r="L910" s="1" t="b">
        <f t="shared" si="323"/>
        <v>1</v>
      </c>
      <c r="M910" s="1" t="b">
        <f t="shared" si="324"/>
        <v>1</v>
      </c>
      <c r="N910" s="1" t="b">
        <f t="shared" si="325"/>
        <v>1</v>
      </c>
      <c r="O910" s="1" t="b">
        <f t="shared" si="326"/>
        <v>1</v>
      </c>
      <c r="P910" s="1" t="b">
        <f t="shared" si="327"/>
        <v>1</v>
      </c>
      <c r="Q910" s="1" t="b">
        <f t="shared" si="328"/>
        <v>1</v>
      </c>
      <c r="R910" s="1" t="b">
        <f t="shared" si="329"/>
        <v>1</v>
      </c>
      <c r="S910" s="1" t="b">
        <f t="shared" si="330"/>
        <v>1</v>
      </c>
      <c r="T910" s="1" t="b">
        <f t="shared" si="331"/>
        <v>1</v>
      </c>
      <c r="U910" s="1" t="b">
        <f t="shared" si="332"/>
        <v>1</v>
      </c>
      <c r="W910" s="454" t="s">
        <v>893</v>
      </c>
      <c r="X910" s="440" t="s">
        <v>2504</v>
      </c>
      <c r="Y910" s="441" t="s">
        <v>2505</v>
      </c>
      <c r="Z910" s="1" t="s">
        <v>10</v>
      </c>
      <c r="AA910" s="351" t="s">
        <v>2501</v>
      </c>
      <c r="AB910" s="422">
        <v>23379</v>
      </c>
      <c r="AC910" s="245">
        <v>10</v>
      </c>
      <c r="AD910" s="245" t="s">
        <v>1858</v>
      </c>
      <c r="AE910" s="179" t="s">
        <v>2677</v>
      </c>
      <c r="AF910" s="179" t="s">
        <v>2476</v>
      </c>
      <c r="AH910" s="159" t="b">
        <f t="shared" si="333"/>
        <v>1</v>
      </c>
      <c r="AI910" s="1" t="b">
        <f t="shared" si="334"/>
        <v>1</v>
      </c>
      <c r="AJ910" s="1" t="b">
        <f t="shared" si="335"/>
        <v>1</v>
      </c>
      <c r="AK910" s="1" t="b">
        <f t="shared" si="336"/>
        <v>1</v>
      </c>
      <c r="AL910" s="1" t="b">
        <f t="shared" si="337"/>
        <v>1</v>
      </c>
      <c r="AM910" s="1" t="b">
        <f t="shared" si="338"/>
        <v>1</v>
      </c>
      <c r="AN910" s="1" t="b">
        <f t="shared" si="339"/>
        <v>1</v>
      </c>
      <c r="AO910" s="1" t="b">
        <f t="shared" si="340"/>
        <v>1</v>
      </c>
      <c r="AP910" s="1" t="b">
        <f t="shared" si="341"/>
        <v>1</v>
      </c>
      <c r="AQ910" s="1" t="b">
        <f t="shared" si="342"/>
        <v>1</v>
      </c>
      <c r="AS910" s="454" t="s">
        <v>893</v>
      </c>
      <c r="AT910" s="440" t="s">
        <v>2504</v>
      </c>
      <c r="AU910" s="441" t="s">
        <v>2505</v>
      </c>
      <c r="AV910" s="1" t="s">
        <v>10</v>
      </c>
      <c r="AW910" s="351" t="s">
        <v>2501</v>
      </c>
      <c r="AX910" s="422">
        <v>23379</v>
      </c>
      <c r="AY910" s="245">
        <v>10</v>
      </c>
      <c r="AZ910" s="245" t="s">
        <v>1858</v>
      </c>
      <c r="BA910" s="179" t="s">
        <v>2677</v>
      </c>
      <c r="BB910" s="179" t="s">
        <v>2476</v>
      </c>
    </row>
    <row r="911" spans="1:54" ht="15.75">
      <c r="A911" s="316" t="s">
        <v>361</v>
      </c>
      <c r="B911" s="179" t="s">
        <v>277</v>
      </c>
      <c r="C911" s="179" t="s">
        <v>362</v>
      </c>
      <c r="D911" s="409" t="s">
        <v>3</v>
      </c>
      <c r="E911" s="344" t="s">
        <v>2498</v>
      </c>
      <c r="F911" s="422">
        <v>16081</v>
      </c>
      <c r="G911" s="245">
        <v>10</v>
      </c>
      <c r="H911" s="245" t="s">
        <v>1859</v>
      </c>
      <c r="I911" s="179" t="s">
        <v>2457</v>
      </c>
      <c r="J911" s="179" t="s">
        <v>2525</v>
      </c>
      <c r="K911" s="158">
        <v>911</v>
      </c>
      <c r="L911" s="1" t="b">
        <f t="shared" si="323"/>
        <v>1</v>
      </c>
      <c r="M911" s="1" t="b">
        <f t="shared" si="324"/>
        <v>1</v>
      </c>
      <c r="N911" s="1" t="b">
        <f t="shared" si="325"/>
        <v>1</v>
      </c>
      <c r="O911" s="1" t="b">
        <f t="shared" si="326"/>
        <v>1</v>
      </c>
      <c r="P911" s="1" t="b">
        <f t="shared" si="327"/>
        <v>1</v>
      </c>
      <c r="Q911" s="1" t="b">
        <f t="shared" si="328"/>
        <v>1</v>
      </c>
      <c r="R911" s="1" t="b">
        <f t="shared" si="329"/>
        <v>1</v>
      </c>
      <c r="S911" s="1" t="b">
        <f t="shared" si="330"/>
        <v>1</v>
      </c>
      <c r="T911" s="1" t="b">
        <f t="shared" si="331"/>
        <v>1</v>
      </c>
      <c r="U911" s="1" t="b">
        <f t="shared" si="332"/>
        <v>1</v>
      </c>
      <c r="W911" s="316" t="s">
        <v>361</v>
      </c>
      <c r="X911" s="179" t="s">
        <v>277</v>
      </c>
      <c r="Y911" s="179" t="s">
        <v>362</v>
      </c>
      <c r="Z911" s="409" t="s">
        <v>3</v>
      </c>
      <c r="AA911" s="344" t="s">
        <v>2498</v>
      </c>
      <c r="AB911" s="422">
        <v>16081</v>
      </c>
      <c r="AC911" s="245">
        <v>10</v>
      </c>
      <c r="AD911" s="245" t="s">
        <v>1859</v>
      </c>
      <c r="AE911" s="179" t="s">
        <v>2457</v>
      </c>
      <c r="AF911" s="179" t="s">
        <v>2525</v>
      </c>
      <c r="AH911" s="159" t="b">
        <f t="shared" si="333"/>
        <v>1</v>
      </c>
      <c r="AI911" s="1" t="b">
        <f t="shared" si="334"/>
        <v>1</v>
      </c>
      <c r="AJ911" s="1" t="b">
        <f t="shared" si="335"/>
        <v>1</v>
      </c>
      <c r="AK911" s="1" t="b">
        <f t="shared" si="336"/>
        <v>1</v>
      </c>
      <c r="AL911" s="1" t="b">
        <f t="shared" si="337"/>
        <v>1</v>
      </c>
      <c r="AM911" s="1" t="b">
        <f t="shared" si="338"/>
        <v>1</v>
      </c>
      <c r="AN911" s="1" t="b">
        <f t="shared" si="339"/>
        <v>1</v>
      </c>
      <c r="AO911" s="1" t="b">
        <f t="shared" si="340"/>
        <v>1</v>
      </c>
      <c r="AP911" s="1" t="b">
        <f t="shared" si="341"/>
        <v>1</v>
      </c>
      <c r="AQ911" s="1" t="b">
        <f t="shared" si="342"/>
        <v>1</v>
      </c>
      <c r="AS911" s="316" t="s">
        <v>361</v>
      </c>
      <c r="AT911" s="179" t="s">
        <v>277</v>
      </c>
      <c r="AU911" s="179" t="s">
        <v>362</v>
      </c>
      <c r="AV911" s="409" t="s">
        <v>3</v>
      </c>
      <c r="AW911" s="344" t="s">
        <v>2498</v>
      </c>
      <c r="AX911" s="422">
        <v>16081</v>
      </c>
      <c r="AY911" s="245">
        <v>10</v>
      </c>
      <c r="AZ911" s="245" t="s">
        <v>1859</v>
      </c>
      <c r="BA911" s="179" t="s">
        <v>2457</v>
      </c>
      <c r="BB911" s="179" t="s">
        <v>2525</v>
      </c>
    </row>
    <row r="912" spans="1:54" ht="15.75">
      <c r="A912" s="453" t="s">
        <v>1035</v>
      </c>
      <c r="B912" s="106" t="s">
        <v>106</v>
      </c>
      <c r="C912" s="106" t="s">
        <v>517</v>
      </c>
      <c r="D912" s="408" t="s">
        <v>3</v>
      </c>
      <c r="E912" s="344" t="s">
        <v>2497</v>
      </c>
      <c r="F912" s="422">
        <v>13215</v>
      </c>
      <c r="G912" s="245">
        <v>10</v>
      </c>
      <c r="H912" s="245" t="e">
        <v>#DIV/0!</v>
      </c>
      <c r="I912" s="179" t="s">
        <v>2094</v>
      </c>
      <c r="J912" s="179" t="s">
        <v>2577</v>
      </c>
      <c r="K912" s="158">
        <v>912</v>
      </c>
      <c r="L912" s="1" t="b">
        <f t="shared" si="323"/>
        <v>1</v>
      </c>
      <c r="M912" s="1" t="b">
        <f t="shared" si="324"/>
        <v>1</v>
      </c>
      <c r="N912" s="1" t="b">
        <f t="shared" si="325"/>
        <v>1</v>
      </c>
      <c r="O912" s="1" t="b">
        <f t="shared" si="326"/>
        <v>1</v>
      </c>
      <c r="P912" s="1" t="b">
        <f t="shared" si="327"/>
        <v>1</v>
      </c>
      <c r="Q912" s="1" t="b">
        <f t="shared" si="328"/>
        <v>1</v>
      </c>
      <c r="R912" s="1" t="b">
        <f t="shared" si="329"/>
        <v>1</v>
      </c>
      <c r="S912" s="1" t="e">
        <f t="shared" si="330"/>
        <v>#DIV/0!</v>
      </c>
      <c r="T912" s="1" t="b">
        <f t="shared" si="331"/>
        <v>1</v>
      </c>
      <c r="U912" s="1" t="b">
        <f t="shared" si="332"/>
        <v>1</v>
      </c>
      <c r="W912" s="453" t="s">
        <v>1035</v>
      </c>
      <c r="X912" s="106" t="s">
        <v>106</v>
      </c>
      <c r="Y912" s="106" t="s">
        <v>517</v>
      </c>
      <c r="Z912" s="408" t="s">
        <v>3</v>
      </c>
      <c r="AA912" s="344" t="s">
        <v>2497</v>
      </c>
      <c r="AB912" s="422">
        <v>13215</v>
      </c>
      <c r="AC912" s="245">
        <v>10</v>
      </c>
      <c r="AD912" s="245" t="e">
        <v>#DIV/0!</v>
      </c>
      <c r="AE912" s="179" t="s">
        <v>2094</v>
      </c>
      <c r="AF912" s="179" t="s">
        <v>2577</v>
      </c>
      <c r="AH912" s="159" t="b">
        <f t="shared" si="333"/>
        <v>1</v>
      </c>
      <c r="AI912" s="1" t="b">
        <f t="shared" si="334"/>
        <v>1</v>
      </c>
      <c r="AJ912" s="1" t="b">
        <f t="shared" si="335"/>
        <v>1</v>
      </c>
      <c r="AK912" s="1" t="b">
        <f t="shared" si="336"/>
        <v>1</v>
      </c>
      <c r="AL912" s="1" t="b">
        <f t="shared" si="337"/>
        <v>1</v>
      </c>
      <c r="AM912" s="1" t="b">
        <f t="shared" si="338"/>
        <v>1</v>
      </c>
      <c r="AN912" s="1" t="b">
        <f t="shared" si="339"/>
        <v>1</v>
      </c>
      <c r="AO912" s="1" t="e">
        <f t="shared" si="340"/>
        <v>#DIV/0!</v>
      </c>
      <c r="AP912" s="1" t="b">
        <f t="shared" si="341"/>
        <v>1</v>
      </c>
      <c r="AQ912" s="1" t="b">
        <f t="shared" si="342"/>
        <v>1</v>
      </c>
      <c r="AS912" s="453" t="s">
        <v>1035</v>
      </c>
      <c r="AT912" s="106" t="s">
        <v>106</v>
      </c>
      <c r="AU912" s="106" t="s">
        <v>517</v>
      </c>
      <c r="AV912" s="408" t="s">
        <v>3</v>
      </c>
      <c r="AW912" s="344" t="s">
        <v>2497</v>
      </c>
      <c r="AX912" s="422">
        <v>13215</v>
      </c>
      <c r="AY912" s="245">
        <v>10</v>
      </c>
      <c r="AZ912" s="245" t="e">
        <v>#DIV/0!</v>
      </c>
      <c r="BA912" s="179" t="s">
        <v>2094</v>
      </c>
      <c r="BB912" s="179" t="s">
        <v>2577</v>
      </c>
    </row>
    <row r="913" spans="1:54" ht="15.75">
      <c r="A913" s="316" t="s">
        <v>1036</v>
      </c>
      <c r="B913" s="106" t="s">
        <v>1820</v>
      </c>
      <c r="C913" s="106" t="s">
        <v>1821</v>
      </c>
      <c r="D913" s="408" t="s">
        <v>3</v>
      </c>
      <c r="E913" s="344" t="s">
        <v>2563</v>
      </c>
      <c r="F913" s="422">
        <v>21601</v>
      </c>
      <c r="G913" s="245">
        <v>10</v>
      </c>
      <c r="H913" s="245" t="s">
        <v>1859</v>
      </c>
      <c r="I913" s="179" t="s">
        <v>2472</v>
      </c>
      <c r="J913" s="179" t="s">
        <v>2476</v>
      </c>
      <c r="K913" s="158">
        <v>913</v>
      </c>
      <c r="L913" s="1" t="b">
        <f t="shared" si="323"/>
        <v>1</v>
      </c>
      <c r="M913" s="1" t="b">
        <f t="shared" si="324"/>
        <v>1</v>
      </c>
      <c r="N913" s="1" t="b">
        <f t="shared" si="325"/>
        <v>1</v>
      </c>
      <c r="O913" s="1" t="b">
        <f t="shared" si="326"/>
        <v>1</v>
      </c>
      <c r="P913" s="1" t="b">
        <f t="shared" si="327"/>
        <v>1</v>
      </c>
      <c r="Q913" s="1" t="b">
        <f t="shared" si="328"/>
        <v>1</v>
      </c>
      <c r="R913" s="1" t="b">
        <f t="shared" si="329"/>
        <v>1</v>
      </c>
      <c r="S913" s="1" t="b">
        <f t="shared" si="330"/>
        <v>1</v>
      </c>
      <c r="T913" s="1" t="b">
        <f t="shared" si="331"/>
        <v>1</v>
      </c>
      <c r="U913" s="1" t="b">
        <f t="shared" si="332"/>
        <v>1</v>
      </c>
      <c r="W913" s="316" t="s">
        <v>1036</v>
      </c>
      <c r="X913" s="106" t="s">
        <v>1820</v>
      </c>
      <c r="Y913" s="106" t="s">
        <v>1821</v>
      </c>
      <c r="Z913" s="408" t="s">
        <v>3</v>
      </c>
      <c r="AA913" s="344" t="s">
        <v>2563</v>
      </c>
      <c r="AB913" s="422">
        <v>21601</v>
      </c>
      <c r="AC913" s="245">
        <v>10</v>
      </c>
      <c r="AD913" s="245" t="s">
        <v>1859</v>
      </c>
      <c r="AE913" s="179" t="s">
        <v>2472</v>
      </c>
      <c r="AF913" s="179" t="s">
        <v>2476</v>
      </c>
      <c r="AH913" s="159" t="b">
        <f t="shared" si="333"/>
        <v>1</v>
      </c>
      <c r="AI913" s="1" t="b">
        <f t="shared" si="334"/>
        <v>1</v>
      </c>
      <c r="AJ913" s="1" t="b">
        <f t="shared" si="335"/>
        <v>1</v>
      </c>
      <c r="AK913" s="1" t="b">
        <f t="shared" si="336"/>
        <v>1</v>
      </c>
      <c r="AL913" s="1" t="b">
        <f t="shared" si="337"/>
        <v>1</v>
      </c>
      <c r="AM913" s="1" t="b">
        <f t="shared" si="338"/>
        <v>1</v>
      </c>
      <c r="AN913" s="1" t="b">
        <f t="shared" si="339"/>
        <v>1</v>
      </c>
      <c r="AO913" s="1" t="b">
        <f t="shared" si="340"/>
        <v>1</v>
      </c>
      <c r="AP913" s="1" t="b">
        <f t="shared" si="341"/>
        <v>1</v>
      </c>
      <c r="AQ913" s="1" t="b">
        <f t="shared" si="342"/>
        <v>1</v>
      </c>
      <c r="AS913" s="316" t="s">
        <v>1036</v>
      </c>
      <c r="AT913" s="106" t="s">
        <v>1820</v>
      </c>
      <c r="AU913" s="106" t="s">
        <v>1821</v>
      </c>
      <c r="AV913" s="408" t="s">
        <v>3</v>
      </c>
      <c r="AW913" s="344" t="s">
        <v>2563</v>
      </c>
      <c r="AX913" s="422">
        <v>21601</v>
      </c>
      <c r="AY913" s="245">
        <v>10</v>
      </c>
      <c r="AZ913" s="245" t="s">
        <v>1859</v>
      </c>
      <c r="BA913" s="179" t="s">
        <v>2472</v>
      </c>
      <c r="BB913" s="179" t="s">
        <v>2476</v>
      </c>
    </row>
    <row r="914" spans="1:54" ht="15">
      <c r="A914" s="454" t="s">
        <v>2407</v>
      </c>
      <c r="B914" s="179" t="s">
        <v>2408</v>
      </c>
      <c r="C914" s="179" t="s">
        <v>2409</v>
      </c>
      <c r="D914" s="1" t="s">
        <v>10</v>
      </c>
      <c r="E914" s="179" t="s">
        <v>2497</v>
      </c>
      <c r="F914" s="422">
        <v>23085</v>
      </c>
      <c r="G914" s="245">
        <v>10</v>
      </c>
      <c r="H914" s="245" t="s">
        <v>1859</v>
      </c>
      <c r="I914" s="179" t="s">
        <v>2331</v>
      </c>
      <c r="J914" s="179" t="s">
        <v>2476</v>
      </c>
      <c r="K914" s="158">
        <v>914</v>
      </c>
      <c r="L914" s="1" t="b">
        <f t="shared" si="323"/>
        <v>1</v>
      </c>
      <c r="M914" s="1" t="b">
        <f t="shared" si="324"/>
        <v>1</v>
      </c>
      <c r="N914" s="1" t="b">
        <f t="shared" si="325"/>
        <v>1</v>
      </c>
      <c r="O914" s="1" t="b">
        <f t="shared" si="326"/>
        <v>1</v>
      </c>
      <c r="P914" s="1" t="b">
        <f t="shared" si="327"/>
        <v>1</v>
      </c>
      <c r="Q914" s="1" t="b">
        <f t="shared" si="328"/>
        <v>1</v>
      </c>
      <c r="R914" s="1" t="b">
        <f t="shared" si="329"/>
        <v>1</v>
      </c>
      <c r="S914" s="1" t="b">
        <f t="shared" si="330"/>
        <v>1</v>
      </c>
      <c r="T914" s="1" t="b">
        <f t="shared" si="331"/>
        <v>1</v>
      </c>
      <c r="U914" s="1" t="b">
        <f t="shared" si="332"/>
        <v>1</v>
      </c>
      <c r="W914" s="454" t="s">
        <v>2407</v>
      </c>
      <c r="X914" s="179" t="s">
        <v>2408</v>
      </c>
      <c r="Y914" s="179" t="s">
        <v>2409</v>
      </c>
      <c r="Z914" s="1" t="s">
        <v>10</v>
      </c>
      <c r="AA914" s="179" t="s">
        <v>2497</v>
      </c>
      <c r="AB914" s="422">
        <v>23085</v>
      </c>
      <c r="AC914" s="245">
        <v>10</v>
      </c>
      <c r="AD914" s="245" t="s">
        <v>1859</v>
      </c>
      <c r="AE914" s="179" t="s">
        <v>2331</v>
      </c>
      <c r="AF914" s="179" t="s">
        <v>2476</v>
      </c>
      <c r="AH914" s="159" t="b">
        <f t="shared" si="333"/>
        <v>1</v>
      </c>
      <c r="AI914" s="1" t="b">
        <f t="shared" si="334"/>
        <v>1</v>
      </c>
      <c r="AJ914" s="1" t="b">
        <f t="shared" si="335"/>
        <v>1</v>
      </c>
      <c r="AK914" s="1" t="b">
        <f t="shared" si="336"/>
        <v>1</v>
      </c>
      <c r="AL914" s="1" t="b">
        <f t="shared" si="337"/>
        <v>1</v>
      </c>
      <c r="AM914" s="1" t="b">
        <f t="shared" si="338"/>
        <v>1</v>
      </c>
      <c r="AN914" s="1" t="b">
        <f t="shared" si="339"/>
        <v>1</v>
      </c>
      <c r="AO914" s="1" t="b">
        <f t="shared" si="340"/>
        <v>1</v>
      </c>
      <c r="AP914" s="1" t="b">
        <f t="shared" si="341"/>
        <v>1</v>
      </c>
      <c r="AQ914" s="1" t="b">
        <f t="shared" si="342"/>
        <v>1</v>
      </c>
      <c r="AS914" s="454" t="s">
        <v>2407</v>
      </c>
      <c r="AT914" s="179" t="s">
        <v>2408</v>
      </c>
      <c r="AU914" s="179" t="s">
        <v>2409</v>
      </c>
      <c r="AV914" s="1" t="s">
        <v>10</v>
      </c>
      <c r="AW914" s="179" t="s">
        <v>2497</v>
      </c>
      <c r="AX914" s="422">
        <v>23085</v>
      </c>
      <c r="AY914" s="245">
        <v>10</v>
      </c>
      <c r="AZ914" s="245" t="s">
        <v>1859</v>
      </c>
      <c r="BA914" s="179" t="s">
        <v>2331</v>
      </c>
      <c r="BB914" s="179" t="s">
        <v>2476</v>
      </c>
    </row>
    <row r="915" spans="1:54" ht="15.75">
      <c r="A915" s="316" t="s">
        <v>1086</v>
      </c>
      <c r="B915" s="179" t="s">
        <v>1087</v>
      </c>
      <c r="C915" s="179" t="s">
        <v>390</v>
      </c>
      <c r="D915" s="409" t="s">
        <v>3</v>
      </c>
      <c r="E915" s="344" t="s">
        <v>2498</v>
      </c>
      <c r="F915" s="422">
        <v>12726</v>
      </c>
      <c r="G915" s="245">
        <v>10</v>
      </c>
      <c r="H915" s="245" t="s">
        <v>1859</v>
      </c>
      <c r="I915" s="179" t="s">
        <v>2457</v>
      </c>
      <c r="J915" s="179" t="s">
        <v>2577</v>
      </c>
      <c r="K915" s="158">
        <v>915</v>
      </c>
      <c r="L915" s="1" t="b">
        <f t="shared" si="323"/>
        <v>1</v>
      </c>
      <c r="M915" s="1" t="b">
        <f t="shared" si="324"/>
        <v>1</v>
      </c>
      <c r="N915" s="1" t="b">
        <f t="shared" si="325"/>
        <v>1</v>
      </c>
      <c r="O915" s="1" t="b">
        <f t="shared" si="326"/>
        <v>1</v>
      </c>
      <c r="P915" s="1" t="b">
        <f t="shared" si="327"/>
        <v>1</v>
      </c>
      <c r="Q915" s="1" t="b">
        <f t="shared" si="328"/>
        <v>1</v>
      </c>
      <c r="R915" s="1" t="b">
        <f t="shared" si="329"/>
        <v>1</v>
      </c>
      <c r="S915" s="1" t="b">
        <f t="shared" si="330"/>
        <v>1</v>
      </c>
      <c r="T915" s="1" t="b">
        <f t="shared" si="331"/>
        <v>1</v>
      </c>
      <c r="U915" s="1" t="b">
        <f t="shared" si="332"/>
        <v>1</v>
      </c>
      <c r="W915" s="316" t="s">
        <v>1086</v>
      </c>
      <c r="X915" s="179" t="s">
        <v>1087</v>
      </c>
      <c r="Y915" s="179" t="s">
        <v>390</v>
      </c>
      <c r="Z915" s="409" t="s">
        <v>3</v>
      </c>
      <c r="AA915" s="344" t="s">
        <v>2498</v>
      </c>
      <c r="AB915" s="422">
        <v>12726</v>
      </c>
      <c r="AC915" s="245">
        <v>10</v>
      </c>
      <c r="AD915" s="245" t="s">
        <v>1859</v>
      </c>
      <c r="AE915" s="179" t="s">
        <v>2457</v>
      </c>
      <c r="AF915" s="179" t="s">
        <v>2577</v>
      </c>
      <c r="AH915" s="159" t="b">
        <f t="shared" si="333"/>
        <v>1</v>
      </c>
      <c r="AI915" s="1" t="b">
        <f t="shared" si="334"/>
        <v>1</v>
      </c>
      <c r="AJ915" s="1" t="b">
        <f t="shared" si="335"/>
        <v>1</v>
      </c>
      <c r="AK915" s="1" t="b">
        <f t="shared" si="336"/>
        <v>1</v>
      </c>
      <c r="AL915" s="1" t="b">
        <f t="shared" si="337"/>
        <v>1</v>
      </c>
      <c r="AM915" s="1" t="b">
        <f t="shared" si="338"/>
        <v>1</v>
      </c>
      <c r="AN915" s="1" t="b">
        <f t="shared" si="339"/>
        <v>1</v>
      </c>
      <c r="AO915" s="1" t="b">
        <f t="shared" si="340"/>
        <v>1</v>
      </c>
      <c r="AP915" s="1" t="b">
        <f t="shared" si="341"/>
        <v>1</v>
      </c>
      <c r="AQ915" s="1" t="b">
        <f t="shared" si="342"/>
        <v>1</v>
      </c>
      <c r="AS915" s="316" t="s">
        <v>1086</v>
      </c>
      <c r="AT915" s="179" t="s">
        <v>1087</v>
      </c>
      <c r="AU915" s="179" t="s">
        <v>390</v>
      </c>
      <c r="AV915" s="409" t="s">
        <v>3</v>
      </c>
      <c r="AW915" s="344" t="s">
        <v>2498</v>
      </c>
      <c r="AX915" s="422">
        <v>12726</v>
      </c>
      <c r="AY915" s="245">
        <v>10</v>
      </c>
      <c r="AZ915" s="245" t="s">
        <v>1859</v>
      </c>
      <c r="BA915" s="179" t="s">
        <v>2457</v>
      </c>
      <c r="BB915" s="179" t="s">
        <v>2577</v>
      </c>
    </row>
    <row r="916" spans="1:54" ht="15.75">
      <c r="A916" s="453" t="s">
        <v>1091</v>
      </c>
      <c r="B916" s="106" t="s">
        <v>652</v>
      </c>
      <c r="C916" s="106" t="s">
        <v>1092</v>
      </c>
      <c r="D916" s="408" t="s">
        <v>3</v>
      </c>
      <c r="E916" s="344" t="s">
        <v>2498</v>
      </c>
      <c r="F916" s="422">
        <v>10649</v>
      </c>
      <c r="G916" s="245">
        <v>10</v>
      </c>
      <c r="H916" s="245" t="s">
        <v>1859</v>
      </c>
      <c r="I916" s="179" t="s">
        <v>2461</v>
      </c>
      <c r="J916" s="179" t="s">
        <v>2577</v>
      </c>
      <c r="K916" s="158">
        <v>916</v>
      </c>
      <c r="L916" s="1" t="b">
        <f t="shared" si="323"/>
        <v>1</v>
      </c>
      <c r="M916" s="1" t="b">
        <f t="shared" si="324"/>
        <v>1</v>
      </c>
      <c r="N916" s="1" t="b">
        <f t="shared" si="325"/>
        <v>1</v>
      </c>
      <c r="O916" s="1" t="b">
        <f t="shared" si="326"/>
        <v>1</v>
      </c>
      <c r="P916" s="1" t="b">
        <f t="shared" si="327"/>
        <v>1</v>
      </c>
      <c r="Q916" s="1" t="b">
        <f t="shared" si="328"/>
        <v>1</v>
      </c>
      <c r="R916" s="1" t="b">
        <f t="shared" si="329"/>
        <v>1</v>
      </c>
      <c r="S916" s="1" t="b">
        <f t="shared" si="330"/>
        <v>1</v>
      </c>
      <c r="T916" s="1" t="b">
        <f t="shared" si="331"/>
        <v>1</v>
      </c>
      <c r="U916" s="1" t="b">
        <f t="shared" si="332"/>
        <v>1</v>
      </c>
      <c r="W916" s="453" t="s">
        <v>1091</v>
      </c>
      <c r="X916" s="106" t="s">
        <v>652</v>
      </c>
      <c r="Y916" s="106" t="s">
        <v>1092</v>
      </c>
      <c r="Z916" s="408" t="s">
        <v>3</v>
      </c>
      <c r="AA916" s="344" t="s">
        <v>2498</v>
      </c>
      <c r="AB916" s="422">
        <v>10649</v>
      </c>
      <c r="AC916" s="245">
        <v>10</v>
      </c>
      <c r="AD916" s="245" t="s">
        <v>1859</v>
      </c>
      <c r="AE916" s="179" t="s">
        <v>2461</v>
      </c>
      <c r="AF916" s="179" t="s">
        <v>2577</v>
      </c>
      <c r="AH916" s="159" t="b">
        <f t="shared" si="333"/>
        <v>1</v>
      </c>
      <c r="AI916" s="1" t="b">
        <f t="shared" si="334"/>
        <v>1</v>
      </c>
      <c r="AJ916" s="1" t="b">
        <f t="shared" si="335"/>
        <v>1</v>
      </c>
      <c r="AK916" s="1" t="b">
        <f t="shared" si="336"/>
        <v>1</v>
      </c>
      <c r="AL916" s="1" t="b">
        <f t="shared" si="337"/>
        <v>1</v>
      </c>
      <c r="AM916" s="1" t="b">
        <f t="shared" si="338"/>
        <v>1</v>
      </c>
      <c r="AN916" s="1" t="b">
        <f t="shared" si="339"/>
        <v>1</v>
      </c>
      <c r="AO916" s="1" t="b">
        <f t="shared" si="340"/>
        <v>1</v>
      </c>
      <c r="AP916" s="1" t="b">
        <f t="shared" si="341"/>
        <v>1</v>
      </c>
      <c r="AQ916" s="1" t="b">
        <f t="shared" si="342"/>
        <v>1</v>
      </c>
      <c r="AS916" s="453" t="s">
        <v>1091</v>
      </c>
      <c r="AT916" s="106" t="s">
        <v>652</v>
      </c>
      <c r="AU916" s="106" t="s">
        <v>1092</v>
      </c>
      <c r="AV916" s="408" t="s">
        <v>3</v>
      </c>
      <c r="AW916" s="344" t="s">
        <v>2498</v>
      </c>
      <c r="AX916" s="422">
        <v>10649</v>
      </c>
      <c r="AY916" s="245">
        <v>10</v>
      </c>
      <c r="AZ916" s="245" t="s">
        <v>1859</v>
      </c>
      <c r="BA916" s="179" t="s">
        <v>2461</v>
      </c>
      <c r="BB916" s="179" t="s">
        <v>2577</v>
      </c>
    </row>
    <row r="917" spans="1:54" ht="15.75">
      <c r="A917" s="156" t="s">
        <v>1038</v>
      </c>
      <c r="B917" s="108" t="s">
        <v>2308</v>
      </c>
      <c r="C917" s="108" t="s">
        <v>2309</v>
      </c>
      <c r="D917" s="410" t="s">
        <v>10</v>
      </c>
      <c r="E917" s="344" t="s">
        <v>2509</v>
      </c>
      <c r="F917" s="422">
        <v>24669</v>
      </c>
      <c r="G917" s="245">
        <v>10</v>
      </c>
      <c r="H917" s="245" t="s">
        <v>1859</v>
      </c>
      <c r="I917" s="179" t="s">
        <v>2458</v>
      </c>
      <c r="J917" s="179" t="s">
        <v>2476</v>
      </c>
      <c r="K917" s="158">
        <v>917</v>
      </c>
      <c r="L917" s="1" t="b">
        <f t="shared" si="323"/>
        <v>1</v>
      </c>
      <c r="M917" s="1" t="b">
        <f t="shared" si="324"/>
        <v>1</v>
      </c>
      <c r="N917" s="1" t="b">
        <f t="shared" si="325"/>
        <v>1</v>
      </c>
      <c r="O917" s="1" t="b">
        <f t="shared" si="326"/>
        <v>1</v>
      </c>
      <c r="P917" s="1" t="b">
        <f t="shared" si="327"/>
        <v>1</v>
      </c>
      <c r="Q917" s="1" t="b">
        <f t="shared" si="328"/>
        <v>1</v>
      </c>
      <c r="R917" s="1" t="b">
        <f t="shared" si="329"/>
        <v>1</v>
      </c>
      <c r="S917" s="1" t="b">
        <f t="shared" si="330"/>
        <v>1</v>
      </c>
      <c r="T917" s="1" t="b">
        <f t="shared" si="331"/>
        <v>1</v>
      </c>
      <c r="U917" s="1" t="b">
        <f t="shared" si="332"/>
        <v>1</v>
      </c>
      <c r="W917" s="156" t="s">
        <v>1038</v>
      </c>
      <c r="X917" s="108" t="s">
        <v>2308</v>
      </c>
      <c r="Y917" s="108" t="s">
        <v>2309</v>
      </c>
      <c r="Z917" s="410" t="s">
        <v>10</v>
      </c>
      <c r="AA917" s="344" t="s">
        <v>2509</v>
      </c>
      <c r="AB917" s="422">
        <v>24669</v>
      </c>
      <c r="AC917" s="245">
        <v>10</v>
      </c>
      <c r="AD917" s="245" t="s">
        <v>1859</v>
      </c>
      <c r="AE917" s="179" t="s">
        <v>2458</v>
      </c>
      <c r="AF917" s="179" t="s">
        <v>2476</v>
      </c>
      <c r="AH917" s="159" t="b">
        <f t="shared" si="333"/>
        <v>1</v>
      </c>
      <c r="AI917" s="1" t="b">
        <f t="shared" si="334"/>
        <v>1</v>
      </c>
      <c r="AJ917" s="1" t="b">
        <f t="shared" si="335"/>
        <v>1</v>
      </c>
      <c r="AK917" s="1" t="b">
        <f t="shared" si="336"/>
        <v>1</v>
      </c>
      <c r="AL917" s="1" t="b">
        <f t="shared" si="337"/>
        <v>1</v>
      </c>
      <c r="AM917" s="1" t="b">
        <f t="shared" si="338"/>
        <v>1</v>
      </c>
      <c r="AN917" s="1" t="b">
        <f t="shared" si="339"/>
        <v>1</v>
      </c>
      <c r="AO917" s="1" t="b">
        <f t="shared" si="340"/>
        <v>1</v>
      </c>
      <c r="AP917" s="1" t="b">
        <f t="shared" si="341"/>
        <v>1</v>
      </c>
      <c r="AQ917" s="1" t="b">
        <f t="shared" si="342"/>
        <v>1</v>
      </c>
      <c r="AS917" s="156" t="s">
        <v>1038</v>
      </c>
      <c r="AT917" s="108" t="s">
        <v>2308</v>
      </c>
      <c r="AU917" s="108" t="s">
        <v>2309</v>
      </c>
      <c r="AV917" s="410" t="s">
        <v>10</v>
      </c>
      <c r="AW917" s="344" t="s">
        <v>2509</v>
      </c>
      <c r="AX917" s="422">
        <v>24669</v>
      </c>
      <c r="AY917" s="245">
        <v>10</v>
      </c>
      <c r="AZ917" s="245" t="s">
        <v>1859</v>
      </c>
      <c r="BA917" s="179" t="s">
        <v>2458</v>
      </c>
      <c r="BB917" s="179" t="s">
        <v>2476</v>
      </c>
    </row>
    <row r="918" spans="1:54" ht="15.75">
      <c r="A918" s="455" t="s">
        <v>896</v>
      </c>
      <c r="B918" s="108" t="s">
        <v>897</v>
      </c>
      <c r="C918" s="108" t="s">
        <v>898</v>
      </c>
      <c r="D918" s="410" t="s">
        <v>3</v>
      </c>
      <c r="E918" s="344" t="s">
        <v>2490</v>
      </c>
      <c r="F918" s="422">
        <v>14564</v>
      </c>
      <c r="G918" s="245">
        <v>10</v>
      </c>
      <c r="H918" s="245" t="s">
        <v>1859</v>
      </c>
      <c r="I918" s="179" t="s">
        <v>2538</v>
      </c>
      <c r="J918" s="179" t="s">
        <v>2577</v>
      </c>
      <c r="K918" s="158">
        <v>918</v>
      </c>
      <c r="L918" s="1" t="b">
        <f t="shared" si="323"/>
        <v>1</v>
      </c>
      <c r="M918" s="1" t="b">
        <f t="shared" si="324"/>
        <v>1</v>
      </c>
      <c r="N918" s="1" t="b">
        <f t="shared" si="325"/>
        <v>1</v>
      </c>
      <c r="O918" s="1" t="b">
        <f t="shared" si="326"/>
        <v>1</v>
      </c>
      <c r="P918" s="1" t="b">
        <f t="shared" si="327"/>
        <v>1</v>
      </c>
      <c r="Q918" s="1" t="b">
        <f t="shared" si="328"/>
        <v>1</v>
      </c>
      <c r="R918" s="1" t="b">
        <f t="shared" si="329"/>
        <v>1</v>
      </c>
      <c r="S918" s="1" t="b">
        <f t="shared" si="330"/>
        <v>1</v>
      </c>
      <c r="T918" s="1" t="b">
        <f t="shared" si="331"/>
        <v>1</v>
      </c>
      <c r="U918" s="1" t="b">
        <f t="shared" si="332"/>
        <v>1</v>
      </c>
      <c r="W918" s="455" t="s">
        <v>896</v>
      </c>
      <c r="X918" s="108" t="s">
        <v>897</v>
      </c>
      <c r="Y918" s="108" t="s">
        <v>898</v>
      </c>
      <c r="Z918" s="410" t="s">
        <v>3</v>
      </c>
      <c r="AA918" s="344" t="s">
        <v>2490</v>
      </c>
      <c r="AB918" s="422">
        <v>14564</v>
      </c>
      <c r="AC918" s="245">
        <v>10</v>
      </c>
      <c r="AD918" s="245" t="s">
        <v>1859</v>
      </c>
      <c r="AE918" s="179" t="s">
        <v>2538</v>
      </c>
      <c r="AF918" s="179" t="s">
        <v>2577</v>
      </c>
      <c r="AH918" s="159" t="b">
        <f t="shared" si="333"/>
        <v>1</v>
      </c>
      <c r="AI918" s="1" t="b">
        <f t="shared" si="334"/>
        <v>1</v>
      </c>
      <c r="AJ918" s="1" t="b">
        <f t="shared" si="335"/>
        <v>1</v>
      </c>
      <c r="AK918" s="1" t="b">
        <f t="shared" si="336"/>
        <v>1</v>
      </c>
      <c r="AL918" s="1" t="b">
        <f t="shared" si="337"/>
        <v>1</v>
      </c>
      <c r="AM918" s="1" t="b">
        <f t="shared" si="338"/>
        <v>1</v>
      </c>
      <c r="AN918" s="1" t="b">
        <f t="shared" si="339"/>
        <v>1</v>
      </c>
      <c r="AO918" s="1" t="b">
        <f t="shared" si="340"/>
        <v>1</v>
      </c>
      <c r="AP918" s="1" t="b">
        <f t="shared" si="341"/>
        <v>1</v>
      </c>
      <c r="AQ918" s="1" t="b">
        <f t="shared" si="342"/>
        <v>1</v>
      </c>
      <c r="AS918" s="455" t="s">
        <v>896</v>
      </c>
      <c r="AT918" s="108" t="s">
        <v>897</v>
      </c>
      <c r="AU918" s="108" t="s">
        <v>898</v>
      </c>
      <c r="AV918" s="410" t="s">
        <v>3</v>
      </c>
      <c r="AW918" s="344" t="s">
        <v>2490</v>
      </c>
      <c r="AX918" s="422">
        <v>14564</v>
      </c>
      <c r="AY918" s="245">
        <v>10</v>
      </c>
      <c r="AZ918" s="245" t="s">
        <v>1859</v>
      </c>
      <c r="BA918" s="179" t="s">
        <v>2538</v>
      </c>
      <c r="BB918" s="179" t="s">
        <v>2577</v>
      </c>
    </row>
    <row r="919" spans="1:54" ht="15.75">
      <c r="A919" s="341" t="s">
        <v>1682</v>
      </c>
      <c r="B919" s="418" t="s">
        <v>2304</v>
      </c>
      <c r="C919" s="418" t="s">
        <v>2305</v>
      </c>
      <c r="D919" s="410" t="s">
        <v>3</v>
      </c>
      <c r="E919" s="344" t="s">
        <v>2501</v>
      </c>
      <c r="F919" s="422">
        <v>26004</v>
      </c>
      <c r="G919" s="245">
        <v>10</v>
      </c>
      <c r="H919" s="245" t="s">
        <v>1858</v>
      </c>
      <c r="I919" s="179" t="s">
        <v>2458</v>
      </c>
      <c r="J919" s="179" t="s">
        <v>2476</v>
      </c>
      <c r="K919" s="158">
        <v>919</v>
      </c>
      <c r="L919" s="1" t="b">
        <f t="shared" si="323"/>
        <v>1</v>
      </c>
      <c r="M919" s="1" t="b">
        <f t="shared" si="324"/>
        <v>1</v>
      </c>
      <c r="N919" s="1" t="b">
        <f t="shared" si="325"/>
        <v>1</v>
      </c>
      <c r="O919" s="1" t="b">
        <f t="shared" si="326"/>
        <v>1</v>
      </c>
      <c r="P919" s="1" t="b">
        <f t="shared" si="327"/>
        <v>1</v>
      </c>
      <c r="Q919" s="1" t="b">
        <f t="shared" si="328"/>
        <v>1</v>
      </c>
      <c r="R919" s="1" t="b">
        <f t="shared" si="329"/>
        <v>1</v>
      </c>
      <c r="S919" s="1" t="b">
        <f t="shared" si="330"/>
        <v>1</v>
      </c>
      <c r="T919" s="1" t="b">
        <f t="shared" si="331"/>
        <v>1</v>
      </c>
      <c r="U919" s="1" t="b">
        <f t="shared" si="332"/>
        <v>1</v>
      </c>
      <c r="W919" s="341" t="s">
        <v>1682</v>
      </c>
      <c r="X919" s="418" t="s">
        <v>2304</v>
      </c>
      <c r="Y919" s="418" t="s">
        <v>2305</v>
      </c>
      <c r="Z919" s="410" t="s">
        <v>3</v>
      </c>
      <c r="AA919" s="344" t="s">
        <v>2501</v>
      </c>
      <c r="AB919" s="422">
        <v>26004</v>
      </c>
      <c r="AC919" s="245">
        <v>10</v>
      </c>
      <c r="AD919" s="245" t="s">
        <v>1858</v>
      </c>
      <c r="AE919" s="179" t="s">
        <v>2458</v>
      </c>
      <c r="AF919" s="179" t="s">
        <v>2476</v>
      </c>
      <c r="AH919" s="159" t="b">
        <f t="shared" si="333"/>
        <v>1</v>
      </c>
      <c r="AI919" s="1" t="b">
        <f t="shared" si="334"/>
        <v>1</v>
      </c>
      <c r="AJ919" s="1" t="b">
        <f t="shared" si="335"/>
        <v>1</v>
      </c>
      <c r="AK919" s="1" t="b">
        <f t="shared" si="336"/>
        <v>1</v>
      </c>
      <c r="AL919" s="1" t="b">
        <f t="shared" si="337"/>
        <v>1</v>
      </c>
      <c r="AM919" s="1" t="b">
        <f t="shared" si="338"/>
        <v>1</v>
      </c>
      <c r="AN919" s="1" t="b">
        <f t="shared" si="339"/>
        <v>1</v>
      </c>
      <c r="AO919" s="1" t="b">
        <f t="shared" si="340"/>
        <v>1</v>
      </c>
      <c r="AP919" s="1" t="b">
        <f t="shared" si="341"/>
        <v>1</v>
      </c>
      <c r="AQ919" s="1" t="b">
        <f t="shared" si="342"/>
        <v>1</v>
      </c>
      <c r="AS919" s="341" t="s">
        <v>1682</v>
      </c>
      <c r="AT919" s="418" t="s">
        <v>2304</v>
      </c>
      <c r="AU919" s="418" t="s">
        <v>2305</v>
      </c>
      <c r="AV919" s="410" t="s">
        <v>3</v>
      </c>
      <c r="AW919" s="344" t="s">
        <v>2501</v>
      </c>
      <c r="AX919" s="422">
        <v>26004</v>
      </c>
      <c r="AY919" s="245">
        <v>10</v>
      </c>
      <c r="AZ919" s="245" t="s">
        <v>1858</v>
      </c>
      <c r="BA919" s="179" t="s">
        <v>2458</v>
      </c>
      <c r="BB919" s="179" t="s">
        <v>2476</v>
      </c>
    </row>
    <row r="920" spans="1:54" ht="15">
      <c r="A920" s="454" t="s">
        <v>1684</v>
      </c>
      <c r="B920" s="179" t="s">
        <v>1830</v>
      </c>
      <c r="C920" s="179" t="s">
        <v>346</v>
      </c>
      <c r="D920" s="431" t="s">
        <v>3</v>
      </c>
      <c r="E920" s="179" t="s">
        <v>2490</v>
      </c>
      <c r="F920" s="422">
        <v>13115</v>
      </c>
      <c r="G920" s="245">
        <v>10</v>
      </c>
      <c r="H920" s="245" t="e">
        <v>#DIV/0!</v>
      </c>
      <c r="I920" s="179" t="s">
        <v>2016</v>
      </c>
      <c r="J920" s="179" t="s">
        <v>2577</v>
      </c>
      <c r="K920" s="158">
        <v>920</v>
      </c>
      <c r="L920" s="1" t="b">
        <f t="shared" si="323"/>
        <v>1</v>
      </c>
      <c r="M920" s="1" t="b">
        <f t="shared" si="324"/>
        <v>1</v>
      </c>
      <c r="N920" s="1" t="b">
        <f t="shared" si="325"/>
        <v>1</v>
      </c>
      <c r="O920" s="1" t="b">
        <f t="shared" si="326"/>
        <v>1</v>
      </c>
      <c r="P920" s="1" t="b">
        <f t="shared" si="327"/>
        <v>1</v>
      </c>
      <c r="Q920" s="1" t="b">
        <f t="shared" si="328"/>
        <v>1</v>
      </c>
      <c r="R920" s="1" t="b">
        <f t="shared" si="329"/>
        <v>1</v>
      </c>
      <c r="S920" s="1" t="e">
        <f t="shared" si="330"/>
        <v>#DIV/0!</v>
      </c>
      <c r="T920" s="1" t="b">
        <f t="shared" si="331"/>
        <v>1</v>
      </c>
      <c r="U920" s="1" t="b">
        <f t="shared" si="332"/>
        <v>1</v>
      </c>
      <c r="W920" s="454" t="s">
        <v>1684</v>
      </c>
      <c r="X920" s="179" t="s">
        <v>1830</v>
      </c>
      <c r="Y920" s="179" t="s">
        <v>346</v>
      </c>
      <c r="Z920" s="431" t="s">
        <v>3</v>
      </c>
      <c r="AA920" s="179" t="s">
        <v>2490</v>
      </c>
      <c r="AB920" s="422">
        <v>13115</v>
      </c>
      <c r="AC920" s="245">
        <v>10</v>
      </c>
      <c r="AD920" s="245" t="e">
        <v>#DIV/0!</v>
      </c>
      <c r="AE920" s="179" t="s">
        <v>2016</v>
      </c>
      <c r="AF920" s="179" t="s">
        <v>2577</v>
      </c>
      <c r="AH920" s="159" t="b">
        <f t="shared" si="333"/>
        <v>1</v>
      </c>
      <c r="AI920" s="1" t="b">
        <f t="shared" si="334"/>
        <v>1</v>
      </c>
      <c r="AJ920" s="1" t="b">
        <f t="shared" si="335"/>
        <v>1</v>
      </c>
      <c r="AK920" s="1" t="b">
        <f t="shared" si="336"/>
        <v>1</v>
      </c>
      <c r="AL920" s="1" t="b">
        <f t="shared" si="337"/>
        <v>1</v>
      </c>
      <c r="AM920" s="1" t="b">
        <f t="shared" si="338"/>
        <v>1</v>
      </c>
      <c r="AN920" s="1" t="b">
        <f t="shared" si="339"/>
        <v>1</v>
      </c>
      <c r="AO920" s="1" t="e">
        <f t="shared" si="340"/>
        <v>#DIV/0!</v>
      </c>
      <c r="AP920" s="1" t="b">
        <f t="shared" si="341"/>
        <v>1</v>
      </c>
      <c r="AQ920" s="1" t="b">
        <f t="shared" si="342"/>
        <v>1</v>
      </c>
      <c r="AS920" s="454" t="s">
        <v>1684</v>
      </c>
      <c r="AT920" s="179" t="s">
        <v>1830</v>
      </c>
      <c r="AU920" s="179" t="s">
        <v>346</v>
      </c>
      <c r="AV920" s="431" t="s">
        <v>3</v>
      </c>
      <c r="AW920" s="179" t="s">
        <v>2490</v>
      </c>
      <c r="AX920" s="422">
        <v>13115</v>
      </c>
      <c r="AY920" s="245">
        <v>10</v>
      </c>
      <c r="AZ920" s="245" t="e">
        <v>#DIV/0!</v>
      </c>
      <c r="BA920" s="179" t="s">
        <v>2016</v>
      </c>
      <c r="BB920" s="179" t="s">
        <v>2577</v>
      </c>
    </row>
    <row r="921" spans="1:54" ht="15.75">
      <c r="A921" s="373" t="s">
        <v>899</v>
      </c>
      <c r="B921" s="1" t="s">
        <v>900</v>
      </c>
      <c r="C921" s="1" t="s">
        <v>24</v>
      </c>
      <c r="D921" s="409" t="s">
        <v>3</v>
      </c>
      <c r="E921" s="344" t="s">
        <v>2490</v>
      </c>
      <c r="F921" s="422">
        <v>15319</v>
      </c>
      <c r="G921" s="245">
        <v>10</v>
      </c>
      <c r="H921" s="245" t="s">
        <v>1859</v>
      </c>
      <c r="I921" s="179" t="s">
        <v>2190</v>
      </c>
      <c r="J921" s="179" t="s">
        <v>2577</v>
      </c>
      <c r="K921" s="158">
        <v>921</v>
      </c>
      <c r="L921" s="1" t="b">
        <f t="shared" si="323"/>
        <v>1</v>
      </c>
      <c r="M921" s="1" t="b">
        <f t="shared" si="324"/>
        <v>1</v>
      </c>
      <c r="N921" s="1" t="b">
        <f t="shared" si="325"/>
        <v>1</v>
      </c>
      <c r="O921" s="1" t="b">
        <f t="shared" si="326"/>
        <v>1</v>
      </c>
      <c r="P921" s="1" t="b">
        <f t="shared" si="327"/>
        <v>1</v>
      </c>
      <c r="Q921" s="1" t="b">
        <f t="shared" si="328"/>
        <v>1</v>
      </c>
      <c r="R921" s="1" t="b">
        <f t="shared" si="329"/>
        <v>1</v>
      </c>
      <c r="S921" s="1" t="b">
        <f t="shared" si="330"/>
        <v>1</v>
      </c>
      <c r="T921" s="1" t="b">
        <f t="shared" si="331"/>
        <v>1</v>
      </c>
      <c r="U921" s="1" t="b">
        <f t="shared" si="332"/>
        <v>1</v>
      </c>
      <c r="W921" s="373" t="s">
        <v>899</v>
      </c>
      <c r="X921" s="1" t="s">
        <v>900</v>
      </c>
      <c r="Y921" s="1" t="s">
        <v>24</v>
      </c>
      <c r="Z921" s="409" t="s">
        <v>3</v>
      </c>
      <c r="AA921" s="344" t="s">
        <v>2490</v>
      </c>
      <c r="AB921" s="422">
        <v>15319</v>
      </c>
      <c r="AC921" s="245">
        <v>10</v>
      </c>
      <c r="AD921" s="245" t="s">
        <v>1859</v>
      </c>
      <c r="AE921" s="179" t="s">
        <v>2190</v>
      </c>
      <c r="AF921" s="179" t="s">
        <v>2577</v>
      </c>
      <c r="AH921" s="159" t="b">
        <f t="shared" si="333"/>
        <v>1</v>
      </c>
      <c r="AI921" s="1" t="b">
        <f t="shared" si="334"/>
        <v>1</v>
      </c>
      <c r="AJ921" s="1" t="b">
        <f t="shared" si="335"/>
        <v>1</v>
      </c>
      <c r="AK921" s="1" t="b">
        <f t="shared" si="336"/>
        <v>1</v>
      </c>
      <c r="AL921" s="1" t="b">
        <f t="shared" si="337"/>
        <v>1</v>
      </c>
      <c r="AM921" s="1" t="b">
        <f t="shared" si="338"/>
        <v>1</v>
      </c>
      <c r="AN921" s="1" t="b">
        <f t="shared" si="339"/>
        <v>1</v>
      </c>
      <c r="AO921" s="1" t="b">
        <f t="shared" si="340"/>
        <v>1</v>
      </c>
      <c r="AP921" s="1" t="b">
        <f t="shared" si="341"/>
        <v>1</v>
      </c>
      <c r="AQ921" s="1" t="b">
        <f t="shared" si="342"/>
        <v>1</v>
      </c>
      <c r="AS921" s="373" t="s">
        <v>899</v>
      </c>
      <c r="AT921" s="1" t="s">
        <v>900</v>
      </c>
      <c r="AU921" s="1" t="s">
        <v>24</v>
      </c>
      <c r="AV921" s="409" t="s">
        <v>3</v>
      </c>
      <c r="AW921" s="344" t="s">
        <v>2490</v>
      </c>
      <c r="AX921" s="422">
        <v>15319</v>
      </c>
      <c r="AY921" s="245">
        <v>10</v>
      </c>
      <c r="AZ921" s="245" t="s">
        <v>1859</v>
      </c>
      <c r="BA921" s="179" t="s">
        <v>2190</v>
      </c>
      <c r="BB921" s="179" t="s">
        <v>2577</v>
      </c>
    </row>
    <row r="922" spans="1:54" ht="15.75">
      <c r="A922" s="453" t="s">
        <v>1039</v>
      </c>
      <c r="B922" s="106" t="s">
        <v>1040</v>
      </c>
      <c r="C922" s="106" t="s">
        <v>210</v>
      </c>
      <c r="D922" s="408" t="s">
        <v>3</v>
      </c>
      <c r="E922" s="344" t="s">
        <v>2497</v>
      </c>
      <c r="F922" s="422">
        <v>15349</v>
      </c>
      <c r="G922" s="245">
        <v>10</v>
      </c>
      <c r="H922" s="245" t="s">
        <v>1859</v>
      </c>
      <c r="I922" s="179" t="s">
        <v>2609</v>
      </c>
      <c r="J922" s="179" t="s">
        <v>2525</v>
      </c>
      <c r="K922" s="158">
        <v>922</v>
      </c>
      <c r="L922" s="1" t="b">
        <f t="shared" si="323"/>
        <v>1</v>
      </c>
      <c r="M922" s="1" t="b">
        <f t="shared" si="324"/>
        <v>1</v>
      </c>
      <c r="N922" s="1" t="b">
        <f t="shared" si="325"/>
        <v>1</v>
      </c>
      <c r="O922" s="1" t="b">
        <f t="shared" si="326"/>
        <v>1</v>
      </c>
      <c r="P922" s="1" t="b">
        <f t="shared" si="327"/>
        <v>1</v>
      </c>
      <c r="Q922" s="1" t="b">
        <f t="shared" si="328"/>
        <v>1</v>
      </c>
      <c r="R922" s="1" t="b">
        <f t="shared" si="329"/>
        <v>1</v>
      </c>
      <c r="S922" s="1" t="b">
        <f t="shared" si="330"/>
        <v>1</v>
      </c>
      <c r="T922" s="1" t="b">
        <f t="shared" si="331"/>
        <v>1</v>
      </c>
      <c r="U922" s="1" t="b">
        <f t="shared" si="332"/>
        <v>1</v>
      </c>
      <c r="W922" s="453" t="s">
        <v>1039</v>
      </c>
      <c r="X922" s="106" t="s">
        <v>1040</v>
      </c>
      <c r="Y922" s="106" t="s">
        <v>210</v>
      </c>
      <c r="Z922" s="408" t="s">
        <v>3</v>
      </c>
      <c r="AA922" s="344" t="s">
        <v>2497</v>
      </c>
      <c r="AB922" s="422">
        <v>15349</v>
      </c>
      <c r="AC922" s="245">
        <v>10</v>
      </c>
      <c r="AD922" s="245" t="s">
        <v>1859</v>
      </c>
      <c r="AE922" s="179" t="s">
        <v>2609</v>
      </c>
      <c r="AF922" s="179" t="s">
        <v>2525</v>
      </c>
      <c r="AH922" s="159" t="b">
        <f t="shared" si="333"/>
        <v>1</v>
      </c>
      <c r="AI922" s="1" t="b">
        <f t="shared" si="334"/>
        <v>1</v>
      </c>
      <c r="AJ922" s="1" t="b">
        <f t="shared" si="335"/>
        <v>1</v>
      </c>
      <c r="AK922" s="1" t="b">
        <f t="shared" si="336"/>
        <v>1</v>
      </c>
      <c r="AL922" s="1" t="b">
        <f t="shared" si="337"/>
        <v>1</v>
      </c>
      <c r="AM922" s="1" t="b">
        <f t="shared" si="338"/>
        <v>1</v>
      </c>
      <c r="AN922" s="1" t="b">
        <f t="shared" si="339"/>
        <v>1</v>
      </c>
      <c r="AO922" s="1" t="b">
        <f t="shared" si="340"/>
        <v>1</v>
      </c>
      <c r="AP922" s="1" t="b">
        <f t="shared" si="341"/>
        <v>1</v>
      </c>
      <c r="AQ922" s="1" t="b">
        <f t="shared" si="342"/>
        <v>1</v>
      </c>
      <c r="AS922" s="453" t="s">
        <v>1039</v>
      </c>
      <c r="AT922" s="106" t="s">
        <v>1040</v>
      </c>
      <c r="AU922" s="106" t="s">
        <v>210</v>
      </c>
      <c r="AV922" s="408" t="s">
        <v>3</v>
      </c>
      <c r="AW922" s="344" t="s">
        <v>2497</v>
      </c>
      <c r="AX922" s="422">
        <v>15349</v>
      </c>
      <c r="AY922" s="245">
        <v>10</v>
      </c>
      <c r="AZ922" s="245" t="s">
        <v>1859</v>
      </c>
      <c r="BA922" s="179" t="s">
        <v>2609</v>
      </c>
      <c r="BB922" s="179" t="s">
        <v>2525</v>
      </c>
    </row>
    <row r="923" spans="1:54" ht="15.75">
      <c r="A923" s="316" t="s">
        <v>1685</v>
      </c>
      <c r="B923" s="106" t="s">
        <v>1818</v>
      </c>
      <c r="C923" s="106" t="s">
        <v>1819</v>
      </c>
      <c r="D923" s="408" t="s">
        <v>3</v>
      </c>
      <c r="E923" s="344" t="s">
        <v>2498</v>
      </c>
      <c r="F923" s="422">
        <v>17134</v>
      </c>
      <c r="G923" s="245">
        <v>10</v>
      </c>
      <c r="H923" s="245" t="s">
        <v>1859</v>
      </c>
      <c r="I923" s="179" t="s">
        <v>2461</v>
      </c>
      <c r="J923" s="179" t="s">
        <v>2525</v>
      </c>
      <c r="K923" s="158">
        <v>923</v>
      </c>
      <c r="L923" s="1" t="b">
        <f t="shared" si="323"/>
        <v>1</v>
      </c>
      <c r="M923" s="1" t="b">
        <f t="shared" si="324"/>
        <v>1</v>
      </c>
      <c r="N923" s="1" t="b">
        <f t="shared" si="325"/>
        <v>1</v>
      </c>
      <c r="O923" s="1" t="b">
        <f t="shared" si="326"/>
        <v>1</v>
      </c>
      <c r="P923" s="1" t="b">
        <f t="shared" si="327"/>
        <v>1</v>
      </c>
      <c r="Q923" s="1" t="b">
        <f t="shared" si="328"/>
        <v>1</v>
      </c>
      <c r="R923" s="1" t="b">
        <f t="shared" si="329"/>
        <v>1</v>
      </c>
      <c r="S923" s="1" t="b">
        <f t="shared" si="330"/>
        <v>1</v>
      </c>
      <c r="T923" s="1" t="b">
        <f t="shared" si="331"/>
        <v>1</v>
      </c>
      <c r="U923" s="1" t="b">
        <f t="shared" si="332"/>
        <v>1</v>
      </c>
      <c r="W923" s="316" t="s">
        <v>1685</v>
      </c>
      <c r="X923" s="106" t="s">
        <v>1818</v>
      </c>
      <c r="Y923" s="106" t="s">
        <v>1819</v>
      </c>
      <c r="Z923" s="408" t="s">
        <v>3</v>
      </c>
      <c r="AA923" s="344" t="s">
        <v>2498</v>
      </c>
      <c r="AB923" s="422">
        <v>17134</v>
      </c>
      <c r="AC923" s="245">
        <v>10</v>
      </c>
      <c r="AD923" s="245" t="s">
        <v>1859</v>
      </c>
      <c r="AE923" s="179" t="s">
        <v>2461</v>
      </c>
      <c r="AF923" s="179" t="s">
        <v>2525</v>
      </c>
      <c r="AH923" s="159" t="b">
        <f t="shared" si="333"/>
        <v>1</v>
      </c>
      <c r="AI923" s="1" t="b">
        <f t="shared" si="334"/>
        <v>1</v>
      </c>
      <c r="AJ923" s="1" t="b">
        <f t="shared" si="335"/>
        <v>1</v>
      </c>
      <c r="AK923" s="1" t="b">
        <f t="shared" si="336"/>
        <v>1</v>
      </c>
      <c r="AL923" s="1" t="b">
        <f t="shared" si="337"/>
        <v>1</v>
      </c>
      <c r="AM923" s="1" t="b">
        <f t="shared" si="338"/>
        <v>1</v>
      </c>
      <c r="AN923" s="1" t="b">
        <f t="shared" si="339"/>
        <v>1</v>
      </c>
      <c r="AO923" s="1" t="b">
        <f t="shared" si="340"/>
        <v>1</v>
      </c>
      <c r="AP923" s="1" t="b">
        <f t="shared" si="341"/>
        <v>1</v>
      </c>
      <c r="AQ923" s="1" t="b">
        <f t="shared" si="342"/>
        <v>1</v>
      </c>
      <c r="AS923" s="316" t="s">
        <v>1685</v>
      </c>
      <c r="AT923" s="106" t="s">
        <v>1818</v>
      </c>
      <c r="AU923" s="106" t="s">
        <v>1819</v>
      </c>
      <c r="AV923" s="408" t="s">
        <v>3</v>
      </c>
      <c r="AW923" s="344" t="s">
        <v>2498</v>
      </c>
      <c r="AX923" s="422">
        <v>17134</v>
      </c>
      <c r="AY923" s="245">
        <v>10</v>
      </c>
      <c r="AZ923" s="245" t="s">
        <v>1859</v>
      </c>
      <c r="BA923" s="179" t="s">
        <v>2461</v>
      </c>
      <c r="BB923" s="179" t="s">
        <v>2525</v>
      </c>
    </row>
    <row r="924" spans="1:54" ht="15.75">
      <c r="A924" s="453" t="s">
        <v>1042</v>
      </c>
      <c r="B924" s="106" t="s">
        <v>1043</v>
      </c>
      <c r="C924" s="106" t="s">
        <v>342</v>
      </c>
      <c r="D924" s="291" t="s">
        <v>3</v>
      </c>
      <c r="E924" s="344" t="s">
        <v>2497</v>
      </c>
      <c r="F924" s="422">
        <v>15690</v>
      </c>
      <c r="G924" s="245">
        <v>10</v>
      </c>
      <c r="H924" s="245" t="s">
        <v>1859</v>
      </c>
      <c r="I924" s="179" t="s">
        <v>2458</v>
      </c>
      <c r="J924" s="179" t="s">
        <v>2525</v>
      </c>
      <c r="K924" s="158">
        <v>924</v>
      </c>
      <c r="L924" s="1" t="b">
        <f t="shared" si="323"/>
        <v>1</v>
      </c>
      <c r="M924" s="1" t="b">
        <f t="shared" si="324"/>
        <v>1</v>
      </c>
      <c r="N924" s="1" t="b">
        <f t="shared" si="325"/>
        <v>1</v>
      </c>
      <c r="O924" s="1" t="b">
        <f t="shared" si="326"/>
        <v>1</v>
      </c>
      <c r="P924" s="1" t="b">
        <f t="shared" si="327"/>
        <v>1</v>
      </c>
      <c r="Q924" s="1" t="b">
        <f t="shared" si="328"/>
        <v>1</v>
      </c>
      <c r="R924" s="1" t="b">
        <f t="shared" si="329"/>
        <v>1</v>
      </c>
      <c r="S924" s="1" t="b">
        <f t="shared" si="330"/>
        <v>1</v>
      </c>
      <c r="T924" s="1" t="b">
        <f t="shared" si="331"/>
        <v>1</v>
      </c>
      <c r="U924" s="1" t="b">
        <f t="shared" si="332"/>
        <v>1</v>
      </c>
      <c r="W924" s="453" t="s">
        <v>1042</v>
      </c>
      <c r="X924" s="106" t="s">
        <v>1043</v>
      </c>
      <c r="Y924" s="106" t="s">
        <v>342</v>
      </c>
      <c r="Z924" s="291" t="s">
        <v>3</v>
      </c>
      <c r="AA924" s="344" t="s">
        <v>2497</v>
      </c>
      <c r="AB924" s="422">
        <v>15690</v>
      </c>
      <c r="AC924" s="245">
        <v>10</v>
      </c>
      <c r="AD924" s="245" t="s">
        <v>1859</v>
      </c>
      <c r="AE924" s="179" t="s">
        <v>2458</v>
      </c>
      <c r="AF924" s="179" t="s">
        <v>2525</v>
      </c>
      <c r="AH924" s="159" t="b">
        <f t="shared" si="333"/>
        <v>1</v>
      </c>
      <c r="AI924" s="1" t="b">
        <f t="shared" si="334"/>
        <v>1</v>
      </c>
      <c r="AJ924" s="1" t="b">
        <f t="shared" si="335"/>
        <v>1</v>
      </c>
      <c r="AK924" s="1" t="b">
        <f t="shared" si="336"/>
        <v>1</v>
      </c>
      <c r="AL924" s="1" t="b">
        <f t="shared" si="337"/>
        <v>1</v>
      </c>
      <c r="AM924" s="1" t="b">
        <f t="shared" si="338"/>
        <v>1</v>
      </c>
      <c r="AN924" s="1" t="b">
        <f t="shared" si="339"/>
        <v>1</v>
      </c>
      <c r="AO924" s="1" t="b">
        <f t="shared" si="340"/>
        <v>1</v>
      </c>
      <c r="AP924" s="1" t="b">
        <f t="shared" si="341"/>
        <v>1</v>
      </c>
      <c r="AQ924" s="1" t="b">
        <f t="shared" si="342"/>
        <v>1</v>
      </c>
      <c r="AS924" s="453" t="s">
        <v>1042</v>
      </c>
      <c r="AT924" s="106" t="s">
        <v>1043</v>
      </c>
      <c r="AU924" s="106" t="s">
        <v>342</v>
      </c>
      <c r="AV924" s="291" t="s">
        <v>3</v>
      </c>
      <c r="AW924" s="344" t="s">
        <v>2497</v>
      </c>
      <c r="AX924" s="422">
        <v>15690</v>
      </c>
      <c r="AY924" s="245">
        <v>10</v>
      </c>
      <c r="AZ924" s="245" t="s">
        <v>1859</v>
      </c>
      <c r="BA924" s="179" t="s">
        <v>2458</v>
      </c>
      <c r="BB924" s="179" t="s">
        <v>2525</v>
      </c>
    </row>
    <row r="925" spans="1:54" ht="15.75">
      <c r="A925" s="316" t="s">
        <v>1044</v>
      </c>
      <c r="B925" s="108" t="s">
        <v>1842</v>
      </c>
      <c r="C925" s="108" t="s">
        <v>118</v>
      </c>
      <c r="D925" s="409" t="s">
        <v>3</v>
      </c>
      <c r="E925" s="344" t="s">
        <v>2565</v>
      </c>
      <c r="F925" s="422">
        <v>19025</v>
      </c>
      <c r="G925" s="245">
        <v>10</v>
      </c>
      <c r="H925" s="245" t="e">
        <v>#DIV/0!</v>
      </c>
      <c r="I925" s="179" t="s">
        <v>2013</v>
      </c>
      <c r="J925" s="179" t="s">
        <v>2476</v>
      </c>
      <c r="K925" s="158">
        <v>925</v>
      </c>
      <c r="L925" s="1" t="b">
        <f t="shared" si="323"/>
        <v>1</v>
      </c>
      <c r="M925" s="1" t="b">
        <f t="shared" si="324"/>
        <v>1</v>
      </c>
      <c r="N925" s="1" t="b">
        <f t="shared" si="325"/>
        <v>1</v>
      </c>
      <c r="O925" s="1" t="b">
        <f t="shared" si="326"/>
        <v>1</v>
      </c>
      <c r="P925" s="1" t="b">
        <f t="shared" si="327"/>
        <v>1</v>
      </c>
      <c r="Q925" s="1" t="b">
        <f t="shared" si="328"/>
        <v>1</v>
      </c>
      <c r="R925" s="1" t="b">
        <f t="shared" si="329"/>
        <v>1</v>
      </c>
      <c r="S925" s="1" t="e">
        <f t="shared" si="330"/>
        <v>#DIV/0!</v>
      </c>
      <c r="T925" s="1" t="b">
        <f t="shared" si="331"/>
        <v>1</v>
      </c>
      <c r="U925" s="1" t="b">
        <f t="shared" si="332"/>
        <v>1</v>
      </c>
      <c r="W925" s="316" t="s">
        <v>1044</v>
      </c>
      <c r="X925" s="108" t="s">
        <v>1842</v>
      </c>
      <c r="Y925" s="108" t="s">
        <v>118</v>
      </c>
      <c r="Z925" s="409" t="s">
        <v>3</v>
      </c>
      <c r="AA925" s="344" t="s">
        <v>2565</v>
      </c>
      <c r="AB925" s="422">
        <v>19025</v>
      </c>
      <c r="AC925" s="245">
        <v>10</v>
      </c>
      <c r="AD925" s="245" t="e">
        <v>#DIV/0!</v>
      </c>
      <c r="AE925" s="179" t="s">
        <v>2013</v>
      </c>
      <c r="AF925" s="179" t="s">
        <v>2476</v>
      </c>
      <c r="AH925" s="159" t="b">
        <f t="shared" si="333"/>
        <v>1</v>
      </c>
      <c r="AI925" s="1" t="b">
        <f t="shared" si="334"/>
        <v>1</v>
      </c>
      <c r="AJ925" s="1" t="b">
        <f t="shared" si="335"/>
        <v>1</v>
      </c>
      <c r="AK925" s="1" t="b">
        <f t="shared" si="336"/>
        <v>1</v>
      </c>
      <c r="AL925" s="1" t="b">
        <f t="shared" si="337"/>
        <v>1</v>
      </c>
      <c r="AM925" s="1" t="b">
        <f t="shared" si="338"/>
        <v>1</v>
      </c>
      <c r="AN925" s="1" t="b">
        <f t="shared" si="339"/>
        <v>1</v>
      </c>
      <c r="AO925" s="1" t="e">
        <f t="shared" si="340"/>
        <v>#DIV/0!</v>
      </c>
      <c r="AP925" s="1" t="b">
        <f t="shared" si="341"/>
        <v>1</v>
      </c>
      <c r="AQ925" s="1" t="b">
        <f t="shared" si="342"/>
        <v>1</v>
      </c>
      <c r="AS925" s="316" t="s">
        <v>1044</v>
      </c>
      <c r="AT925" s="108" t="s">
        <v>1842</v>
      </c>
      <c r="AU925" s="108" t="s">
        <v>118</v>
      </c>
      <c r="AV925" s="409" t="s">
        <v>3</v>
      </c>
      <c r="AW925" s="344" t="s">
        <v>2565</v>
      </c>
      <c r="AX925" s="422">
        <v>19025</v>
      </c>
      <c r="AY925" s="245">
        <v>10</v>
      </c>
      <c r="AZ925" s="245" t="e">
        <v>#DIV/0!</v>
      </c>
      <c r="BA925" s="179" t="s">
        <v>2013</v>
      </c>
      <c r="BB925" s="179" t="s">
        <v>2476</v>
      </c>
    </row>
    <row r="926" spans="1:54" ht="15.75">
      <c r="A926" s="453" t="s">
        <v>365</v>
      </c>
      <c r="B926" s="106" t="s">
        <v>1726</v>
      </c>
      <c r="C926" s="106" t="s">
        <v>1843</v>
      </c>
      <c r="D926" s="291" t="s">
        <v>10</v>
      </c>
      <c r="E926" s="344" t="s">
        <v>2487</v>
      </c>
      <c r="F926" s="422">
        <v>19604</v>
      </c>
      <c r="G926" s="245">
        <v>10</v>
      </c>
      <c r="H926" s="245" t="s">
        <v>1859</v>
      </c>
      <c r="I926" s="179" t="s">
        <v>2458</v>
      </c>
      <c r="J926" s="179" t="s">
        <v>2476</v>
      </c>
      <c r="K926" s="158">
        <v>926</v>
      </c>
      <c r="L926" s="1" t="b">
        <f t="shared" si="323"/>
        <v>1</v>
      </c>
      <c r="M926" s="1" t="b">
        <f t="shared" si="324"/>
        <v>1</v>
      </c>
      <c r="N926" s="1" t="b">
        <f t="shared" si="325"/>
        <v>1</v>
      </c>
      <c r="O926" s="1" t="b">
        <f t="shared" si="326"/>
        <v>1</v>
      </c>
      <c r="P926" s="1" t="b">
        <f t="shared" si="327"/>
        <v>1</v>
      </c>
      <c r="Q926" s="1" t="b">
        <f t="shared" si="328"/>
        <v>1</v>
      </c>
      <c r="R926" s="1" t="b">
        <f t="shared" si="329"/>
        <v>1</v>
      </c>
      <c r="S926" s="1" t="b">
        <f t="shared" si="330"/>
        <v>1</v>
      </c>
      <c r="T926" s="1" t="b">
        <f t="shared" si="331"/>
        <v>1</v>
      </c>
      <c r="U926" s="1" t="b">
        <f t="shared" si="332"/>
        <v>1</v>
      </c>
      <c r="W926" s="453" t="s">
        <v>365</v>
      </c>
      <c r="X926" s="106" t="s">
        <v>1726</v>
      </c>
      <c r="Y926" s="106" t="s">
        <v>1843</v>
      </c>
      <c r="Z926" s="291" t="s">
        <v>10</v>
      </c>
      <c r="AA926" s="344" t="s">
        <v>2487</v>
      </c>
      <c r="AB926" s="422">
        <v>19604</v>
      </c>
      <c r="AC926" s="245">
        <v>10</v>
      </c>
      <c r="AD926" s="245" t="s">
        <v>1859</v>
      </c>
      <c r="AE926" s="179" t="s">
        <v>2458</v>
      </c>
      <c r="AF926" s="179" t="s">
        <v>2476</v>
      </c>
      <c r="AH926" s="159" t="b">
        <f t="shared" si="333"/>
        <v>1</v>
      </c>
      <c r="AI926" s="1" t="b">
        <f t="shared" si="334"/>
        <v>1</v>
      </c>
      <c r="AJ926" s="1" t="b">
        <f t="shared" si="335"/>
        <v>1</v>
      </c>
      <c r="AK926" s="1" t="b">
        <f t="shared" si="336"/>
        <v>1</v>
      </c>
      <c r="AL926" s="1" t="b">
        <f t="shared" si="337"/>
        <v>1</v>
      </c>
      <c r="AM926" s="1" t="b">
        <f t="shared" si="338"/>
        <v>1</v>
      </c>
      <c r="AN926" s="1" t="b">
        <f t="shared" si="339"/>
        <v>1</v>
      </c>
      <c r="AO926" s="1" t="b">
        <f t="shared" si="340"/>
        <v>1</v>
      </c>
      <c r="AP926" s="1" t="b">
        <f t="shared" si="341"/>
        <v>1</v>
      </c>
      <c r="AQ926" s="1" t="b">
        <f t="shared" si="342"/>
        <v>1</v>
      </c>
      <c r="AS926" s="453" t="s">
        <v>365</v>
      </c>
      <c r="AT926" s="106" t="s">
        <v>1726</v>
      </c>
      <c r="AU926" s="106" t="s">
        <v>1843</v>
      </c>
      <c r="AV926" s="291" t="s">
        <v>10</v>
      </c>
      <c r="AW926" s="344" t="s">
        <v>2487</v>
      </c>
      <c r="AX926" s="422">
        <v>19604</v>
      </c>
      <c r="AY926" s="245">
        <v>10</v>
      </c>
      <c r="AZ926" s="245" t="s">
        <v>1859</v>
      </c>
      <c r="BA926" s="179" t="s">
        <v>2458</v>
      </c>
      <c r="BB926" s="179" t="s">
        <v>2476</v>
      </c>
    </row>
    <row r="927" spans="1:54" ht="15">
      <c r="A927" s="373" t="s">
        <v>1105</v>
      </c>
      <c r="B927" s="363" t="s">
        <v>1106</v>
      </c>
      <c r="C927" s="363" t="s">
        <v>1107</v>
      </c>
      <c r="D927" s="409" t="s">
        <v>3</v>
      </c>
      <c r="E927" s="1" t="s">
        <v>2573</v>
      </c>
      <c r="F927" s="422">
        <v>13693</v>
      </c>
      <c r="G927" s="245">
        <v>10</v>
      </c>
      <c r="H927" s="245" t="e">
        <v>#DIV/0!</v>
      </c>
      <c r="I927" s="179" t="s">
        <v>1799</v>
      </c>
      <c r="J927" s="179" t="s">
        <v>2577</v>
      </c>
      <c r="K927" s="158">
        <v>927</v>
      </c>
      <c r="L927" s="1" t="b">
        <f t="shared" si="323"/>
        <v>1</v>
      </c>
      <c r="M927" s="1" t="b">
        <f t="shared" si="324"/>
        <v>1</v>
      </c>
      <c r="N927" s="1" t="b">
        <f t="shared" si="325"/>
        <v>1</v>
      </c>
      <c r="O927" s="1" t="b">
        <f t="shared" si="326"/>
        <v>1</v>
      </c>
      <c r="P927" s="1" t="b">
        <f t="shared" si="327"/>
        <v>1</v>
      </c>
      <c r="Q927" s="1" t="b">
        <f t="shared" si="328"/>
        <v>1</v>
      </c>
      <c r="R927" s="1" t="b">
        <f t="shared" si="329"/>
        <v>1</v>
      </c>
      <c r="S927" s="1" t="e">
        <f t="shared" si="330"/>
        <v>#DIV/0!</v>
      </c>
      <c r="T927" s="1" t="b">
        <f t="shared" si="331"/>
        <v>1</v>
      </c>
      <c r="U927" s="1" t="b">
        <f t="shared" si="332"/>
        <v>1</v>
      </c>
      <c r="W927" s="373" t="s">
        <v>1105</v>
      </c>
      <c r="X927" s="363" t="s">
        <v>1106</v>
      </c>
      <c r="Y927" s="363" t="s">
        <v>1107</v>
      </c>
      <c r="Z927" s="409" t="s">
        <v>3</v>
      </c>
      <c r="AA927" s="1" t="s">
        <v>2573</v>
      </c>
      <c r="AB927" s="422">
        <v>13693</v>
      </c>
      <c r="AC927" s="245">
        <v>10</v>
      </c>
      <c r="AD927" s="245" t="e">
        <v>#DIV/0!</v>
      </c>
      <c r="AE927" s="179" t="s">
        <v>1799</v>
      </c>
      <c r="AF927" s="179" t="s">
        <v>2577</v>
      </c>
      <c r="AH927" s="159" t="b">
        <f t="shared" si="333"/>
        <v>1</v>
      </c>
      <c r="AI927" s="1" t="b">
        <f t="shared" si="334"/>
        <v>1</v>
      </c>
      <c r="AJ927" s="1" t="b">
        <f t="shared" si="335"/>
        <v>1</v>
      </c>
      <c r="AK927" s="1" t="b">
        <f t="shared" si="336"/>
        <v>1</v>
      </c>
      <c r="AL927" s="1" t="b">
        <f t="shared" si="337"/>
        <v>1</v>
      </c>
      <c r="AM927" s="1" t="b">
        <f t="shared" si="338"/>
        <v>1</v>
      </c>
      <c r="AN927" s="1" t="b">
        <f t="shared" si="339"/>
        <v>1</v>
      </c>
      <c r="AO927" s="1" t="e">
        <f t="shared" si="340"/>
        <v>#DIV/0!</v>
      </c>
      <c r="AP927" s="1" t="b">
        <f t="shared" si="341"/>
        <v>1</v>
      </c>
      <c r="AQ927" s="1" t="b">
        <f t="shared" si="342"/>
        <v>1</v>
      </c>
      <c r="AS927" s="373" t="s">
        <v>1105</v>
      </c>
      <c r="AT927" s="363" t="s">
        <v>1106</v>
      </c>
      <c r="AU927" s="363" t="s">
        <v>1107</v>
      </c>
      <c r="AV927" s="409" t="s">
        <v>3</v>
      </c>
      <c r="AW927" s="1" t="s">
        <v>2573</v>
      </c>
      <c r="AX927" s="422">
        <v>13693</v>
      </c>
      <c r="AY927" s="245">
        <v>10</v>
      </c>
      <c r="AZ927" s="245" t="e">
        <v>#DIV/0!</v>
      </c>
      <c r="BA927" s="179" t="s">
        <v>1799</v>
      </c>
      <c r="BB927" s="179" t="s">
        <v>2577</v>
      </c>
    </row>
    <row r="928" spans="1:54" ht="15.75">
      <c r="A928" s="453" t="s">
        <v>1687</v>
      </c>
      <c r="B928" s="108" t="s">
        <v>1176</v>
      </c>
      <c r="C928" s="179" t="s">
        <v>1052</v>
      </c>
      <c r="D928" s="410" t="s">
        <v>10</v>
      </c>
      <c r="E928" s="344" t="s">
        <v>2486</v>
      </c>
      <c r="F928" s="422">
        <v>14035</v>
      </c>
      <c r="G928" s="245">
        <v>10</v>
      </c>
      <c r="H928" s="245" t="s">
        <v>1859</v>
      </c>
      <c r="I928" s="179" t="s">
        <v>2472</v>
      </c>
      <c r="J928" s="179" t="s">
        <v>2577</v>
      </c>
      <c r="K928" s="158">
        <v>928</v>
      </c>
      <c r="L928" s="1" t="b">
        <f t="shared" si="323"/>
        <v>1</v>
      </c>
      <c r="M928" s="1" t="b">
        <f t="shared" si="324"/>
        <v>1</v>
      </c>
      <c r="N928" s="1" t="b">
        <f t="shared" si="325"/>
        <v>1</v>
      </c>
      <c r="O928" s="1" t="b">
        <f t="shared" si="326"/>
        <v>1</v>
      </c>
      <c r="P928" s="1" t="b">
        <f t="shared" si="327"/>
        <v>1</v>
      </c>
      <c r="Q928" s="1" t="b">
        <f t="shared" si="328"/>
        <v>1</v>
      </c>
      <c r="R928" s="1" t="b">
        <f t="shared" si="329"/>
        <v>1</v>
      </c>
      <c r="S928" s="1" t="b">
        <f t="shared" si="330"/>
        <v>1</v>
      </c>
      <c r="T928" s="1" t="b">
        <f t="shared" si="331"/>
        <v>1</v>
      </c>
      <c r="U928" s="1" t="b">
        <f t="shared" si="332"/>
        <v>1</v>
      </c>
      <c r="W928" s="453" t="s">
        <v>1687</v>
      </c>
      <c r="X928" s="108" t="s">
        <v>1176</v>
      </c>
      <c r="Y928" s="179" t="s">
        <v>1052</v>
      </c>
      <c r="Z928" s="410" t="s">
        <v>10</v>
      </c>
      <c r="AA928" s="344" t="s">
        <v>2486</v>
      </c>
      <c r="AB928" s="422">
        <v>14035</v>
      </c>
      <c r="AC928" s="245">
        <v>10</v>
      </c>
      <c r="AD928" s="245" t="s">
        <v>1859</v>
      </c>
      <c r="AE928" s="179" t="s">
        <v>2472</v>
      </c>
      <c r="AF928" s="179" t="s">
        <v>2577</v>
      </c>
      <c r="AH928" s="159" t="b">
        <f t="shared" si="333"/>
        <v>1</v>
      </c>
      <c r="AI928" s="1" t="b">
        <f t="shared" si="334"/>
        <v>1</v>
      </c>
      <c r="AJ928" s="1" t="b">
        <f t="shared" si="335"/>
        <v>1</v>
      </c>
      <c r="AK928" s="1" t="b">
        <f t="shared" si="336"/>
        <v>1</v>
      </c>
      <c r="AL928" s="1" t="b">
        <f t="shared" si="337"/>
        <v>1</v>
      </c>
      <c r="AM928" s="1" t="b">
        <f t="shared" si="338"/>
        <v>1</v>
      </c>
      <c r="AN928" s="1" t="b">
        <f t="shared" si="339"/>
        <v>1</v>
      </c>
      <c r="AO928" s="1" t="b">
        <f t="shared" si="340"/>
        <v>1</v>
      </c>
      <c r="AP928" s="1" t="b">
        <f t="shared" si="341"/>
        <v>1</v>
      </c>
      <c r="AQ928" s="1" t="b">
        <f t="shared" si="342"/>
        <v>1</v>
      </c>
      <c r="AS928" s="453" t="s">
        <v>1687</v>
      </c>
      <c r="AT928" s="108" t="s">
        <v>1176</v>
      </c>
      <c r="AU928" s="179" t="s">
        <v>1052</v>
      </c>
      <c r="AV928" s="410" t="s">
        <v>10</v>
      </c>
      <c r="AW928" s="344" t="s">
        <v>2486</v>
      </c>
      <c r="AX928" s="422">
        <v>14035</v>
      </c>
      <c r="AY928" s="245">
        <v>10</v>
      </c>
      <c r="AZ928" s="245" t="s">
        <v>1859</v>
      </c>
      <c r="BA928" s="179" t="s">
        <v>2472</v>
      </c>
      <c r="BB928" s="179" t="s">
        <v>2577</v>
      </c>
    </row>
    <row r="929" spans="1:54" ht="15.75">
      <c r="A929" s="316" t="s">
        <v>1110</v>
      </c>
      <c r="B929" s="108" t="s">
        <v>2310</v>
      </c>
      <c r="C929" s="179" t="s">
        <v>2311</v>
      </c>
      <c r="D929" s="410" t="s">
        <v>10</v>
      </c>
      <c r="E929" s="344" t="s">
        <v>2509</v>
      </c>
      <c r="F929" s="422">
        <v>14812</v>
      </c>
      <c r="G929" s="245">
        <v>10</v>
      </c>
      <c r="H929" s="245" t="s">
        <v>1859</v>
      </c>
      <c r="I929" s="179" t="s">
        <v>2539</v>
      </c>
      <c r="J929" s="179" t="s">
        <v>2577</v>
      </c>
      <c r="K929" s="158">
        <v>929</v>
      </c>
      <c r="L929" s="1" t="b">
        <f t="shared" si="323"/>
        <v>1</v>
      </c>
      <c r="M929" s="1" t="b">
        <f t="shared" si="324"/>
        <v>1</v>
      </c>
      <c r="N929" s="1" t="b">
        <f t="shared" si="325"/>
        <v>1</v>
      </c>
      <c r="O929" s="1" t="b">
        <f t="shared" si="326"/>
        <v>1</v>
      </c>
      <c r="P929" s="1" t="b">
        <f t="shared" si="327"/>
        <v>1</v>
      </c>
      <c r="Q929" s="1" t="b">
        <f t="shared" si="328"/>
        <v>1</v>
      </c>
      <c r="R929" s="1" t="b">
        <f t="shared" si="329"/>
        <v>1</v>
      </c>
      <c r="S929" s="1" t="b">
        <f t="shared" si="330"/>
        <v>1</v>
      </c>
      <c r="T929" s="1" t="b">
        <f t="shared" si="331"/>
        <v>1</v>
      </c>
      <c r="U929" s="1" t="b">
        <f t="shared" si="332"/>
        <v>1</v>
      </c>
      <c r="W929" s="316" t="s">
        <v>1110</v>
      </c>
      <c r="X929" s="108" t="s">
        <v>2310</v>
      </c>
      <c r="Y929" s="179" t="s">
        <v>2311</v>
      </c>
      <c r="Z929" s="410" t="s">
        <v>10</v>
      </c>
      <c r="AA929" s="344" t="s">
        <v>2509</v>
      </c>
      <c r="AB929" s="422">
        <v>14812</v>
      </c>
      <c r="AC929" s="245">
        <v>10</v>
      </c>
      <c r="AD929" s="245" t="s">
        <v>1859</v>
      </c>
      <c r="AE929" s="179" t="s">
        <v>2539</v>
      </c>
      <c r="AF929" s="179" t="s">
        <v>2577</v>
      </c>
      <c r="AH929" s="159" t="b">
        <f t="shared" si="333"/>
        <v>1</v>
      </c>
      <c r="AI929" s="1" t="b">
        <f t="shared" si="334"/>
        <v>1</v>
      </c>
      <c r="AJ929" s="1" t="b">
        <f t="shared" si="335"/>
        <v>1</v>
      </c>
      <c r="AK929" s="1" t="b">
        <f t="shared" si="336"/>
        <v>1</v>
      </c>
      <c r="AL929" s="1" t="b">
        <f t="shared" si="337"/>
        <v>1</v>
      </c>
      <c r="AM929" s="1" t="b">
        <f t="shared" si="338"/>
        <v>1</v>
      </c>
      <c r="AN929" s="1" t="b">
        <f t="shared" si="339"/>
        <v>1</v>
      </c>
      <c r="AO929" s="1" t="b">
        <f t="shared" si="340"/>
        <v>1</v>
      </c>
      <c r="AP929" s="1" t="b">
        <f t="shared" si="341"/>
        <v>1</v>
      </c>
      <c r="AQ929" s="1" t="b">
        <f t="shared" si="342"/>
        <v>1</v>
      </c>
      <c r="AS929" s="316" t="s">
        <v>1110</v>
      </c>
      <c r="AT929" s="108" t="s">
        <v>2310</v>
      </c>
      <c r="AU929" s="179" t="s">
        <v>2311</v>
      </c>
      <c r="AV929" s="410" t="s">
        <v>10</v>
      </c>
      <c r="AW929" s="344" t="s">
        <v>2509</v>
      </c>
      <c r="AX929" s="422">
        <v>14812</v>
      </c>
      <c r="AY929" s="245">
        <v>10</v>
      </c>
      <c r="AZ929" s="245" t="s">
        <v>1859</v>
      </c>
      <c r="BA929" s="179" t="s">
        <v>2539</v>
      </c>
      <c r="BB929" s="179" t="s">
        <v>2577</v>
      </c>
    </row>
    <row r="930" spans="1:54" ht="15.75">
      <c r="A930" s="316" t="s">
        <v>1112</v>
      </c>
      <c r="B930" s="106" t="s">
        <v>125</v>
      </c>
      <c r="C930" s="106" t="s">
        <v>1113</v>
      </c>
      <c r="D930" s="408" t="s">
        <v>3</v>
      </c>
      <c r="E930" s="344" t="s">
        <v>2501</v>
      </c>
      <c r="F930" s="422">
        <v>18265</v>
      </c>
      <c r="G930" s="245">
        <v>10</v>
      </c>
      <c r="H930" s="245" t="s">
        <v>1857</v>
      </c>
      <c r="I930" s="179" t="s">
        <v>2265</v>
      </c>
      <c r="J930" s="179" t="s">
        <v>2525</v>
      </c>
      <c r="K930" s="158">
        <v>930</v>
      </c>
      <c r="L930" s="1" t="b">
        <f t="shared" si="323"/>
        <v>1</v>
      </c>
      <c r="M930" s="1" t="b">
        <f t="shared" si="324"/>
        <v>1</v>
      </c>
      <c r="N930" s="1" t="b">
        <f t="shared" si="325"/>
        <v>1</v>
      </c>
      <c r="O930" s="1" t="b">
        <f t="shared" si="326"/>
        <v>1</v>
      </c>
      <c r="P930" s="1" t="b">
        <f t="shared" si="327"/>
        <v>1</v>
      </c>
      <c r="Q930" s="1" t="b">
        <f t="shared" si="328"/>
        <v>1</v>
      </c>
      <c r="R930" s="1" t="b">
        <f t="shared" si="329"/>
        <v>1</v>
      </c>
      <c r="S930" s="1" t="b">
        <f t="shared" si="330"/>
        <v>1</v>
      </c>
      <c r="T930" s="1" t="b">
        <f t="shared" si="331"/>
        <v>1</v>
      </c>
      <c r="U930" s="1" t="b">
        <f t="shared" si="332"/>
        <v>1</v>
      </c>
      <c r="W930" s="316" t="s">
        <v>1112</v>
      </c>
      <c r="X930" s="106" t="s">
        <v>125</v>
      </c>
      <c r="Y930" s="106" t="s">
        <v>1113</v>
      </c>
      <c r="Z930" s="408" t="s">
        <v>3</v>
      </c>
      <c r="AA930" s="344" t="s">
        <v>2501</v>
      </c>
      <c r="AB930" s="422">
        <v>18265</v>
      </c>
      <c r="AC930" s="245">
        <v>10</v>
      </c>
      <c r="AD930" s="245" t="s">
        <v>1857</v>
      </c>
      <c r="AE930" s="179" t="s">
        <v>2265</v>
      </c>
      <c r="AF930" s="179" t="s">
        <v>2525</v>
      </c>
      <c r="AH930" s="159" t="b">
        <f t="shared" si="333"/>
        <v>1</v>
      </c>
      <c r="AI930" s="1" t="b">
        <f t="shared" si="334"/>
        <v>1</v>
      </c>
      <c r="AJ930" s="1" t="b">
        <f t="shared" si="335"/>
        <v>1</v>
      </c>
      <c r="AK930" s="1" t="b">
        <f t="shared" si="336"/>
        <v>1</v>
      </c>
      <c r="AL930" s="1" t="b">
        <f t="shared" si="337"/>
        <v>1</v>
      </c>
      <c r="AM930" s="1" t="b">
        <f t="shared" si="338"/>
        <v>1</v>
      </c>
      <c r="AN930" s="1" t="b">
        <f t="shared" si="339"/>
        <v>1</v>
      </c>
      <c r="AO930" s="1" t="b">
        <f t="shared" si="340"/>
        <v>1</v>
      </c>
      <c r="AP930" s="1" t="b">
        <f t="shared" si="341"/>
        <v>1</v>
      </c>
      <c r="AQ930" s="1" t="b">
        <f t="shared" si="342"/>
        <v>1</v>
      </c>
      <c r="AS930" s="316" t="s">
        <v>1112</v>
      </c>
      <c r="AT930" s="106" t="s">
        <v>125</v>
      </c>
      <c r="AU930" s="106" t="s">
        <v>1113</v>
      </c>
      <c r="AV930" s="408" t="s">
        <v>3</v>
      </c>
      <c r="AW930" s="344" t="s">
        <v>2501</v>
      </c>
      <c r="AX930" s="422">
        <v>18265</v>
      </c>
      <c r="AY930" s="245">
        <v>10</v>
      </c>
      <c r="AZ930" s="245" t="s">
        <v>1857</v>
      </c>
      <c r="BA930" s="179" t="s">
        <v>2265</v>
      </c>
      <c r="BB930" s="179" t="s">
        <v>2525</v>
      </c>
    </row>
    <row r="931" spans="1:54" ht="15.75">
      <c r="A931" s="316" t="s">
        <v>1114</v>
      </c>
      <c r="B931" s="106" t="s">
        <v>1103</v>
      </c>
      <c r="C931" s="106" t="s">
        <v>16</v>
      </c>
      <c r="D931" s="408" t="s">
        <v>3</v>
      </c>
      <c r="E931" s="344" t="s">
        <v>2501</v>
      </c>
      <c r="F931" s="422">
        <v>18669</v>
      </c>
      <c r="G931" s="245">
        <v>10</v>
      </c>
      <c r="H931" s="245" t="s">
        <v>1857</v>
      </c>
      <c r="I931" s="179" t="s">
        <v>2677</v>
      </c>
      <c r="J931" s="179" t="s">
        <v>2525</v>
      </c>
      <c r="K931" s="158">
        <v>931</v>
      </c>
      <c r="L931" s="1" t="b">
        <f t="shared" si="323"/>
        <v>1</v>
      </c>
      <c r="M931" s="1" t="b">
        <f t="shared" si="324"/>
        <v>1</v>
      </c>
      <c r="N931" s="1" t="b">
        <f t="shared" si="325"/>
        <v>1</v>
      </c>
      <c r="O931" s="1" t="b">
        <f t="shared" si="326"/>
        <v>1</v>
      </c>
      <c r="P931" s="1" t="b">
        <f t="shared" si="327"/>
        <v>1</v>
      </c>
      <c r="Q931" s="1" t="b">
        <f t="shared" si="328"/>
        <v>1</v>
      </c>
      <c r="R931" s="1" t="b">
        <f t="shared" si="329"/>
        <v>1</v>
      </c>
      <c r="S931" s="1" t="b">
        <f t="shared" si="330"/>
        <v>1</v>
      </c>
      <c r="T931" s="1" t="b">
        <f t="shared" si="331"/>
        <v>1</v>
      </c>
      <c r="U931" s="1" t="b">
        <f t="shared" si="332"/>
        <v>1</v>
      </c>
      <c r="W931" s="316" t="s">
        <v>1114</v>
      </c>
      <c r="X931" s="106" t="s">
        <v>1103</v>
      </c>
      <c r="Y931" s="106" t="s">
        <v>16</v>
      </c>
      <c r="Z931" s="408" t="s">
        <v>3</v>
      </c>
      <c r="AA931" s="344" t="s">
        <v>2501</v>
      </c>
      <c r="AB931" s="422">
        <v>18669</v>
      </c>
      <c r="AC931" s="245">
        <v>10</v>
      </c>
      <c r="AD931" s="245" t="s">
        <v>1857</v>
      </c>
      <c r="AE931" s="179" t="s">
        <v>2677</v>
      </c>
      <c r="AF931" s="179" t="s">
        <v>2525</v>
      </c>
      <c r="AH931" s="159" t="b">
        <f t="shared" si="333"/>
        <v>1</v>
      </c>
      <c r="AI931" s="1" t="b">
        <f t="shared" si="334"/>
        <v>1</v>
      </c>
      <c r="AJ931" s="1" t="b">
        <f t="shared" si="335"/>
        <v>1</v>
      </c>
      <c r="AK931" s="1" t="b">
        <f t="shared" si="336"/>
        <v>1</v>
      </c>
      <c r="AL931" s="1" t="b">
        <f t="shared" si="337"/>
        <v>1</v>
      </c>
      <c r="AM931" s="1" t="b">
        <f t="shared" si="338"/>
        <v>1</v>
      </c>
      <c r="AN931" s="1" t="b">
        <f t="shared" si="339"/>
        <v>1</v>
      </c>
      <c r="AO931" s="1" t="b">
        <f t="shared" si="340"/>
        <v>1</v>
      </c>
      <c r="AP931" s="1" t="b">
        <f t="shared" si="341"/>
        <v>1</v>
      </c>
      <c r="AQ931" s="1" t="b">
        <f t="shared" si="342"/>
        <v>1</v>
      </c>
      <c r="AS931" s="316" t="s">
        <v>1114</v>
      </c>
      <c r="AT931" s="106" t="s">
        <v>1103</v>
      </c>
      <c r="AU931" s="106" t="s">
        <v>16</v>
      </c>
      <c r="AV931" s="408" t="s">
        <v>3</v>
      </c>
      <c r="AW931" s="344" t="s">
        <v>2501</v>
      </c>
      <c r="AX931" s="422">
        <v>18669</v>
      </c>
      <c r="AY931" s="245">
        <v>10</v>
      </c>
      <c r="AZ931" s="245" t="s">
        <v>1857</v>
      </c>
      <c r="BA931" s="179" t="s">
        <v>2677</v>
      </c>
      <c r="BB931" s="179" t="s">
        <v>2525</v>
      </c>
    </row>
    <row r="932" spans="1:54" ht="15.75">
      <c r="A932" s="316" t="s">
        <v>1115</v>
      </c>
      <c r="B932" s="106" t="s">
        <v>2306</v>
      </c>
      <c r="C932" s="106" t="s">
        <v>1116</v>
      </c>
      <c r="D932" s="291" t="s">
        <v>10</v>
      </c>
      <c r="E932" s="344" t="s">
        <v>2501</v>
      </c>
      <c r="F932" s="422">
        <v>23394</v>
      </c>
      <c r="G932" s="245">
        <v>10</v>
      </c>
      <c r="H932" s="245" t="s">
        <v>1858</v>
      </c>
      <c r="I932" s="179" t="s">
        <v>2677</v>
      </c>
      <c r="J932" s="179" t="s">
        <v>2476</v>
      </c>
      <c r="K932" s="158">
        <v>932</v>
      </c>
      <c r="L932" s="1" t="b">
        <f t="shared" si="323"/>
        <v>1</v>
      </c>
      <c r="M932" s="1" t="b">
        <f t="shared" si="324"/>
        <v>1</v>
      </c>
      <c r="N932" s="1" t="b">
        <f t="shared" si="325"/>
        <v>1</v>
      </c>
      <c r="O932" s="1" t="b">
        <f t="shared" si="326"/>
        <v>1</v>
      </c>
      <c r="P932" s="1" t="b">
        <f t="shared" si="327"/>
        <v>1</v>
      </c>
      <c r="Q932" s="1" t="b">
        <f t="shared" si="328"/>
        <v>1</v>
      </c>
      <c r="R932" s="1" t="b">
        <f t="shared" si="329"/>
        <v>1</v>
      </c>
      <c r="S932" s="1" t="b">
        <f t="shared" si="330"/>
        <v>1</v>
      </c>
      <c r="T932" s="1" t="b">
        <f t="shared" si="331"/>
        <v>1</v>
      </c>
      <c r="U932" s="1" t="b">
        <f t="shared" si="332"/>
        <v>1</v>
      </c>
      <c r="W932" s="316" t="s">
        <v>1115</v>
      </c>
      <c r="X932" s="106" t="s">
        <v>2306</v>
      </c>
      <c r="Y932" s="106" t="s">
        <v>1116</v>
      </c>
      <c r="Z932" s="291" t="s">
        <v>10</v>
      </c>
      <c r="AA932" s="344" t="s">
        <v>2501</v>
      </c>
      <c r="AB932" s="422">
        <v>23394</v>
      </c>
      <c r="AC932" s="245">
        <v>10</v>
      </c>
      <c r="AD932" s="245" t="s">
        <v>1858</v>
      </c>
      <c r="AE932" s="179" t="s">
        <v>2677</v>
      </c>
      <c r="AF932" s="179" t="s">
        <v>2476</v>
      </c>
      <c r="AH932" s="159" t="b">
        <f t="shared" si="333"/>
        <v>1</v>
      </c>
      <c r="AI932" s="1" t="b">
        <f t="shared" si="334"/>
        <v>1</v>
      </c>
      <c r="AJ932" s="1" t="b">
        <f t="shared" si="335"/>
        <v>1</v>
      </c>
      <c r="AK932" s="1" t="b">
        <f t="shared" si="336"/>
        <v>1</v>
      </c>
      <c r="AL932" s="1" t="b">
        <f t="shared" si="337"/>
        <v>1</v>
      </c>
      <c r="AM932" s="1" t="b">
        <f t="shared" si="338"/>
        <v>1</v>
      </c>
      <c r="AN932" s="1" t="b">
        <f t="shared" si="339"/>
        <v>1</v>
      </c>
      <c r="AO932" s="1" t="b">
        <f t="shared" si="340"/>
        <v>1</v>
      </c>
      <c r="AP932" s="1" t="b">
        <f t="shared" si="341"/>
        <v>1</v>
      </c>
      <c r="AQ932" s="1" t="b">
        <f t="shared" si="342"/>
        <v>1</v>
      </c>
      <c r="AS932" s="316" t="s">
        <v>1115</v>
      </c>
      <c r="AT932" s="106" t="s">
        <v>2306</v>
      </c>
      <c r="AU932" s="106" t="s">
        <v>1116</v>
      </c>
      <c r="AV932" s="291" t="s">
        <v>10</v>
      </c>
      <c r="AW932" s="344" t="s">
        <v>2501</v>
      </c>
      <c r="AX932" s="422">
        <v>23394</v>
      </c>
      <c r="AY932" s="245">
        <v>10</v>
      </c>
      <c r="AZ932" s="245" t="s">
        <v>1858</v>
      </c>
      <c r="BA932" s="179" t="s">
        <v>2677</v>
      </c>
      <c r="BB932" s="179" t="s">
        <v>2476</v>
      </c>
    </row>
    <row r="933" spans="1:54" ht="15.75">
      <c r="A933" s="316" t="s">
        <v>1118</v>
      </c>
      <c r="B933" s="179" t="s">
        <v>2264</v>
      </c>
      <c r="C933" s="179" t="s">
        <v>2312</v>
      </c>
      <c r="D933" s="409" t="s">
        <v>3</v>
      </c>
      <c r="E933" s="344" t="s">
        <v>2509</v>
      </c>
      <c r="F933" s="422">
        <v>13324</v>
      </c>
      <c r="G933" s="245">
        <v>10</v>
      </c>
      <c r="H933" s="245" t="s">
        <v>1859</v>
      </c>
      <c r="I933" s="179" t="s">
        <v>2609</v>
      </c>
      <c r="J933" s="179" t="s">
        <v>2577</v>
      </c>
      <c r="K933" s="158">
        <v>933</v>
      </c>
      <c r="L933" s="1" t="b">
        <f t="shared" si="323"/>
        <v>1</v>
      </c>
      <c r="M933" s="1" t="b">
        <f t="shared" si="324"/>
        <v>1</v>
      </c>
      <c r="N933" s="1" t="b">
        <f t="shared" si="325"/>
        <v>1</v>
      </c>
      <c r="O933" s="1" t="b">
        <f t="shared" si="326"/>
        <v>1</v>
      </c>
      <c r="P933" s="1" t="b">
        <f t="shared" si="327"/>
        <v>1</v>
      </c>
      <c r="Q933" s="1" t="b">
        <f t="shared" si="328"/>
        <v>1</v>
      </c>
      <c r="R933" s="1" t="b">
        <f t="shared" si="329"/>
        <v>1</v>
      </c>
      <c r="S933" s="1" t="b">
        <f t="shared" si="330"/>
        <v>1</v>
      </c>
      <c r="T933" s="1" t="b">
        <f t="shared" si="331"/>
        <v>1</v>
      </c>
      <c r="U933" s="1" t="b">
        <f t="shared" si="332"/>
        <v>1</v>
      </c>
      <c r="W933" s="316" t="s">
        <v>1118</v>
      </c>
      <c r="X933" s="179" t="s">
        <v>2264</v>
      </c>
      <c r="Y933" s="179" t="s">
        <v>2312</v>
      </c>
      <c r="Z933" s="409" t="s">
        <v>3</v>
      </c>
      <c r="AA933" s="344" t="s">
        <v>2509</v>
      </c>
      <c r="AB933" s="422">
        <v>13324</v>
      </c>
      <c r="AC933" s="245">
        <v>10</v>
      </c>
      <c r="AD933" s="245" t="s">
        <v>1859</v>
      </c>
      <c r="AE933" s="179" t="s">
        <v>2609</v>
      </c>
      <c r="AF933" s="179" t="s">
        <v>2577</v>
      </c>
      <c r="AH933" s="159" t="b">
        <f t="shared" si="333"/>
        <v>1</v>
      </c>
      <c r="AI933" s="1" t="b">
        <f t="shared" si="334"/>
        <v>1</v>
      </c>
      <c r="AJ933" s="1" t="b">
        <f t="shared" si="335"/>
        <v>1</v>
      </c>
      <c r="AK933" s="1" t="b">
        <f t="shared" si="336"/>
        <v>1</v>
      </c>
      <c r="AL933" s="1" t="b">
        <f t="shared" si="337"/>
        <v>1</v>
      </c>
      <c r="AM933" s="1" t="b">
        <f t="shared" si="338"/>
        <v>1</v>
      </c>
      <c r="AN933" s="1" t="b">
        <f t="shared" si="339"/>
        <v>1</v>
      </c>
      <c r="AO933" s="1" t="b">
        <f t="shared" si="340"/>
        <v>1</v>
      </c>
      <c r="AP933" s="1" t="b">
        <f t="shared" si="341"/>
        <v>1</v>
      </c>
      <c r="AQ933" s="1" t="b">
        <f t="shared" si="342"/>
        <v>1</v>
      </c>
      <c r="AS933" s="316" t="s">
        <v>1118</v>
      </c>
      <c r="AT933" s="179" t="s">
        <v>2264</v>
      </c>
      <c r="AU933" s="179" t="s">
        <v>2312</v>
      </c>
      <c r="AV933" s="409" t="s">
        <v>3</v>
      </c>
      <c r="AW933" s="344" t="s">
        <v>2509</v>
      </c>
      <c r="AX933" s="422">
        <v>13324</v>
      </c>
      <c r="AY933" s="245">
        <v>10</v>
      </c>
      <c r="AZ933" s="245" t="s">
        <v>1859</v>
      </c>
      <c r="BA933" s="179" t="s">
        <v>2609</v>
      </c>
      <c r="BB933" s="179" t="s">
        <v>2577</v>
      </c>
    </row>
    <row r="934" spans="1:54" ht="15.75">
      <c r="A934" s="316" t="s">
        <v>1689</v>
      </c>
      <c r="B934" s="106" t="s">
        <v>125</v>
      </c>
      <c r="C934" s="106" t="s">
        <v>2534</v>
      </c>
      <c r="D934" s="291" t="s">
        <v>3</v>
      </c>
      <c r="E934" s="344" t="s">
        <v>2509</v>
      </c>
      <c r="F934" s="422">
        <v>19474</v>
      </c>
      <c r="G934" s="245">
        <v>10</v>
      </c>
      <c r="H934" s="245" t="s">
        <v>1858</v>
      </c>
      <c r="I934" s="179" t="s">
        <v>2677</v>
      </c>
      <c r="J934" s="179" t="s">
        <v>2476</v>
      </c>
      <c r="K934" s="158">
        <v>934</v>
      </c>
      <c r="L934" s="1" t="b">
        <f t="shared" si="323"/>
        <v>1</v>
      </c>
      <c r="M934" s="1" t="b">
        <f t="shared" si="324"/>
        <v>1</v>
      </c>
      <c r="N934" s="1" t="b">
        <f t="shared" si="325"/>
        <v>1</v>
      </c>
      <c r="O934" s="1" t="b">
        <f t="shared" si="326"/>
        <v>1</v>
      </c>
      <c r="P934" s="1" t="b">
        <f t="shared" si="327"/>
        <v>1</v>
      </c>
      <c r="Q934" s="1" t="b">
        <f t="shared" si="328"/>
        <v>1</v>
      </c>
      <c r="R934" s="1" t="b">
        <f t="shared" si="329"/>
        <v>1</v>
      </c>
      <c r="S934" s="1" t="b">
        <f t="shared" si="330"/>
        <v>1</v>
      </c>
      <c r="T934" s="1" t="b">
        <f t="shared" si="331"/>
        <v>1</v>
      </c>
      <c r="U934" s="1" t="b">
        <f t="shared" si="332"/>
        <v>1</v>
      </c>
      <c r="W934" s="316" t="s">
        <v>1689</v>
      </c>
      <c r="X934" s="106" t="s">
        <v>125</v>
      </c>
      <c r="Y934" s="106" t="s">
        <v>2534</v>
      </c>
      <c r="Z934" s="291" t="s">
        <v>3</v>
      </c>
      <c r="AA934" s="344" t="s">
        <v>2509</v>
      </c>
      <c r="AB934" s="422">
        <v>19474</v>
      </c>
      <c r="AC934" s="245">
        <v>10</v>
      </c>
      <c r="AD934" s="245" t="s">
        <v>1858</v>
      </c>
      <c r="AE934" s="179" t="s">
        <v>2677</v>
      </c>
      <c r="AF934" s="179" t="s">
        <v>2476</v>
      </c>
      <c r="AH934" s="159" t="b">
        <f t="shared" si="333"/>
        <v>1</v>
      </c>
      <c r="AI934" s="1" t="b">
        <f t="shared" si="334"/>
        <v>1</v>
      </c>
      <c r="AJ934" s="1" t="b">
        <f t="shared" si="335"/>
        <v>1</v>
      </c>
      <c r="AK934" s="1" t="b">
        <f t="shared" si="336"/>
        <v>1</v>
      </c>
      <c r="AL934" s="1" t="b">
        <f t="shared" si="337"/>
        <v>1</v>
      </c>
      <c r="AM934" s="1" t="b">
        <f t="shared" si="338"/>
        <v>1</v>
      </c>
      <c r="AN934" s="1" t="b">
        <f t="shared" si="339"/>
        <v>1</v>
      </c>
      <c r="AO934" s="1" t="b">
        <f t="shared" si="340"/>
        <v>1</v>
      </c>
      <c r="AP934" s="1" t="b">
        <f t="shared" si="341"/>
        <v>1</v>
      </c>
      <c r="AQ934" s="1" t="b">
        <f t="shared" si="342"/>
        <v>1</v>
      </c>
      <c r="AS934" s="316" t="s">
        <v>1689</v>
      </c>
      <c r="AT934" s="106" t="s">
        <v>125</v>
      </c>
      <c r="AU934" s="106" t="s">
        <v>2534</v>
      </c>
      <c r="AV934" s="291" t="s">
        <v>3</v>
      </c>
      <c r="AW934" s="344" t="s">
        <v>2509</v>
      </c>
      <c r="AX934" s="422">
        <v>19474</v>
      </c>
      <c r="AY934" s="245">
        <v>10</v>
      </c>
      <c r="AZ934" s="245" t="s">
        <v>1858</v>
      </c>
      <c r="BA934" s="179" t="s">
        <v>2677</v>
      </c>
      <c r="BB934" s="179" t="s">
        <v>2476</v>
      </c>
    </row>
    <row r="935" spans="1:54" ht="15.75">
      <c r="A935" s="316" t="s">
        <v>902</v>
      </c>
      <c r="B935" s="108" t="s">
        <v>903</v>
      </c>
      <c r="C935" s="108" t="s">
        <v>904</v>
      </c>
      <c r="D935" s="409" t="s">
        <v>3</v>
      </c>
      <c r="E935" s="344" t="s">
        <v>2490</v>
      </c>
      <c r="F935" s="422">
        <v>15300</v>
      </c>
      <c r="G935" s="245">
        <v>10</v>
      </c>
      <c r="H935" s="245" t="s">
        <v>1857</v>
      </c>
      <c r="I935" s="179" t="s">
        <v>2676</v>
      </c>
      <c r="J935" s="179" t="s">
        <v>2577</v>
      </c>
      <c r="K935" s="158">
        <v>935</v>
      </c>
      <c r="L935" s="1" t="b">
        <f t="shared" si="323"/>
        <v>1</v>
      </c>
      <c r="M935" s="1" t="b">
        <f t="shared" si="324"/>
        <v>1</v>
      </c>
      <c r="N935" s="1" t="b">
        <f t="shared" si="325"/>
        <v>1</v>
      </c>
      <c r="O935" s="1" t="b">
        <f t="shared" si="326"/>
        <v>1</v>
      </c>
      <c r="P935" s="1" t="b">
        <f t="shared" si="327"/>
        <v>1</v>
      </c>
      <c r="Q935" s="1" t="b">
        <f t="shared" si="328"/>
        <v>1</v>
      </c>
      <c r="R935" s="1" t="b">
        <f t="shared" si="329"/>
        <v>1</v>
      </c>
      <c r="S935" s="1" t="b">
        <f t="shared" si="330"/>
        <v>1</v>
      </c>
      <c r="T935" s="1" t="b">
        <f t="shared" si="331"/>
        <v>1</v>
      </c>
      <c r="U935" s="1" t="b">
        <f t="shared" si="332"/>
        <v>1</v>
      </c>
      <c r="W935" s="316" t="s">
        <v>902</v>
      </c>
      <c r="X935" s="108" t="s">
        <v>903</v>
      </c>
      <c r="Y935" s="108" t="s">
        <v>904</v>
      </c>
      <c r="Z935" s="409" t="s">
        <v>3</v>
      </c>
      <c r="AA935" s="344" t="s">
        <v>2490</v>
      </c>
      <c r="AB935" s="422">
        <v>15300</v>
      </c>
      <c r="AC935" s="245">
        <v>10</v>
      </c>
      <c r="AD935" s="245" t="s">
        <v>1857</v>
      </c>
      <c r="AE935" s="179" t="s">
        <v>2676</v>
      </c>
      <c r="AF935" s="179" t="s">
        <v>2577</v>
      </c>
      <c r="AH935" s="159" t="b">
        <f t="shared" si="333"/>
        <v>1</v>
      </c>
      <c r="AI935" s="1" t="b">
        <f t="shared" si="334"/>
        <v>1</v>
      </c>
      <c r="AJ935" s="1" t="b">
        <f t="shared" si="335"/>
        <v>1</v>
      </c>
      <c r="AK935" s="1" t="b">
        <f t="shared" si="336"/>
        <v>1</v>
      </c>
      <c r="AL935" s="1" t="b">
        <f t="shared" si="337"/>
        <v>1</v>
      </c>
      <c r="AM935" s="1" t="b">
        <f t="shared" si="338"/>
        <v>1</v>
      </c>
      <c r="AN935" s="1" t="b">
        <f t="shared" si="339"/>
        <v>1</v>
      </c>
      <c r="AO935" s="1" t="b">
        <f t="shared" si="340"/>
        <v>1</v>
      </c>
      <c r="AP935" s="1" t="b">
        <f t="shared" si="341"/>
        <v>1</v>
      </c>
      <c r="AQ935" s="1" t="b">
        <f t="shared" si="342"/>
        <v>1</v>
      </c>
      <c r="AS935" s="316" t="s">
        <v>902</v>
      </c>
      <c r="AT935" s="108" t="s">
        <v>903</v>
      </c>
      <c r="AU935" s="108" t="s">
        <v>904</v>
      </c>
      <c r="AV935" s="409" t="s">
        <v>3</v>
      </c>
      <c r="AW935" s="344" t="s">
        <v>2490</v>
      </c>
      <c r="AX935" s="422">
        <v>15300</v>
      </c>
      <c r="AY935" s="245">
        <v>10</v>
      </c>
      <c r="AZ935" s="245" t="s">
        <v>1857</v>
      </c>
      <c r="BA935" s="179" t="s">
        <v>2676</v>
      </c>
      <c r="BB935" s="179" t="s">
        <v>2577</v>
      </c>
    </row>
    <row r="936" spans="1:54" ht="15.75">
      <c r="A936" s="449" t="s">
        <v>1125</v>
      </c>
      <c r="B936" s="289" t="s">
        <v>1126</v>
      </c>
      <c r="C936" s="1" t="s">
        <v>1127</v>
      </c>
      <c r="D936" s="410" t="s">
        <v>3</v>
      </c>
      <c r="E936" s="344" t="s">
        <v>2501</v>
      </c>
      <c r="F936" s="422">
        <v>15817</v>
      </c>
      <c r="G936" s="245">
        <v>10</v>
      </c>
      <c r="H936" s="245" t="s">
        <v>1858</v>
      </c>
      <c r="I936" s="179" t="s">
        <v>2465</v>
      </c>
      <c r="J936" s="179" t="s">
        <v>2525</v>
      </c>
      <c r="K936" s="158">
        <v>936</v>
      </c>
      <c r="L936" s="1" t="b">
        <f t="shared" si="323"/>
        <v>1</v>
      </c>
      <c r="M936" s="1" t="b">
        <f t="shared" si="324"/>
        <v>1</v>
      </c>
      <c r="N936" s="1" t="b">
        <f t="shared" si="325"/>
        <v>1</v>
      </c>
      <c r="O936" s="1" t="b">
        <f t="shared" si="326"/>
        <v>1</v>
      </c>
      <c r="P936" s="1" t="b">
        <f t="shared" si="327"/>
        <v>1</v>
      </c>
      <c r="Q936" s="1" t="b">
        <f t="shared" si="328"/>
        <v>1</v>
      </c>
      <c r="R936" s="1" t="b">
        <f t="shared" si="329"/>
        <v>1</v>
      </c>
      <c r="S936" s="1" t="b">
        <f t="shared" si="330"/>
        <v>1</v>
      </c>
      <c r="T936" s="1" t="b">
        <f t="shared" si="331"/>
        <v>1</v>
      </c>
      <c r="U936" s="1" t="b">
        <f t="shared" si="332"/>
        <v>1</v>
      </c>
      <c r="W936" s="449" t="s">
        <v>1125</v>
      </c>
      <c r="X936" s="289" t="s">
        <v>1126</v>
      </c>
      <c r="Y936" s="1" t="s">
        <v>1127</v>
      </c>
      <c r="Z936" s="410" t="s">
        <v>3</v>
      </c>
      <c r="AA936" s="344" t="s">
        <v>2501</v>
      </c>
      <c r="AB936" s="422">
        <v>15817</v>
      </c>
      <c r="AC936" s="245">
        <v>10</v>
      </c>
      <c r="AD936" s="245" t="s">
        <v>1858</v>
      </c>
      <c r="AE936" s="179" t="s">
        <v>2465</v>
      </c>
      <c r="AF936" s="179" t="s">
        <v>2525</v>
      </c>
      <c r="AH936" s="159" t="b">
        <f t="shared" si="333"/>
        <v>1</v>
      </c>
      <c r="AI936" s="1" t="b">
        <f t="shared" si="334"/>
        <v>1</v>
      </c>
      <c r="AJ936" s="1" t="b">
        <f t="shared" si="335"/>
        <v>1</v>
      </c>
      <c r="AK936" s="1" t="b">
        <f t="shared" si="336"/>
        <v>1</v>
      </c>
      <c r="AL936" s="1" t="b">
        <f t="shared" si="337"/>
        <v>1</v>
      </c>
      <c r="AM936" s="1" t="b">
        <f t="shared" si="338"/>
        <v>1</v>
      </c>
      <c r="AN936" s="1" t="b">
        <f t="shared" si="339"/>
        <v>1</v>
      </c>
      <c r="AO936" s="1" t="b">
        <f t="shared" si="340"/>
        <v>1</v>
      </c>
      <c r="AP936" s="1" t="b">
        <f t="shared" si="341"/>
        <v>1</v>
      </c>
      <c r="AQ936" s="1" t="b">
        <f t="shared" si="342"/>
        <v>1</v>
      </c>
      <c r="AS936" s="449" t="s">
        <v>1125</v>
      </c>
      <c r="AT936" s="289" t="s">
        <v>1126</v>
      </c>
      <c r="AU936" s="1" t="s">
        <v>1127</v>
      </c>
      <c r="AV936" s="410" t="s">
        <v>3</v>
      </c>
      <c r="AW936" s="344" t="s">
        <v>2501</v>
      </c>
      <c r="AX936" s="422">
        <v>15817</v>
      </c>
      <c r="AY936" s="245">
        <v>10</v>
      </c>
      <c r="AZ936" s="245" t="s">
        <v>1858</v>
      </c>
      <c r="BA936" s="179" t="s">
        <v>2465</v>
      </c>
      <c r="BB936" s="179" t="s">
        <v>2525</v>
      </c>
    </row>
    <row r="937" spans="1:54" ht="15">
      <c r="A937" s="156" t="s">
        <v>1096</v>
      </c>
      <c r="B937" s="1" t="s">
        <v>1097</v>
      </c>
      <c r="C937" s="179" t="s">
        <v>463</v>
      </c>
      <c r="D937" s="424" t="s">
        <v>3</v>
      </c>
      <c r="E937" s="179" t="s">
        <v>2498</v>
      </c>
      <c r="F937" s="422">
        <v>15648</v>
      </c>
      <c r="G937" s="245">
        <v>10</v>
      </c>
      <c r="H937" s="245" t="s">
        <v>1859</v>
      </c>
      <c r="I937" s="179" t="s">
        <v>2457</v>
      </c>
      <c r="J937" s="179" t="s">
        <v>2525</v>
      </c>
      <c r="K937" s="158">
        <v>937</v>
      </c>
      <c r="L937" s="1" t="b">
        <f t="shared" si="323"/>
        <v>1</v>
      </c>
      <c r="M937" s="1" t="b">
        <f t="shared" si="324"/>
        <v>1</v>
      </c>
      <c r="N937" s="1" t="b">
        <f t="shared" si="325"/>
        <v>1</v>
      </c>
      <c r="O937" s="1" t="b">
        <f t="shared" si="326"/>
        <v>1</v>
      </c>
      <c r="P937" s="1" t="b">
        <f t="shared" si="327"/>
        <v>1</v>
      </c>
      <c r="Q937" s="1" t="b">
        <f t="shared" si="328"/>
        <v>1</v>
      </c>
      <c r="R937" s="1" t="b">
        <f t="shared" si="329"/>
        <v>1</v>
      </c>
      <c r="S937" s="1" t="b">
        <f t="shared" si="330"/>
        <v>1</v>
      </c>
      <c r="T937" s="1" t="b">
        <f t="shared" si="331"/>
        <v>1</v>
      </c>
      <c r="U937" s="1" t="b">
        <f t="shared" si="332"/>
        <v>1</v>
      </c>
      <c r="W937" s="156" t="s">
        <v>1096</v>
      </c>
      <c r="X937" s="1" t="s">
        <v>1097</v>
      </c>
      <c r="Y937" s="179" t="s">
        <v>463</v>
      </c>
      <c r="Z937" s="424" t="s">
        <v>3</v>
      </c>
      <c r="AA937" s="179" t="s">
        <v>2498</v>
      </c>
      <c r="AB937" s="422">
        <v>15648</v>
      </c>
      <c r="AC937" s="245">
        <v>10</v>
      </c>
      <c r="AD937" s="245" t="s">
        <v>1859</v>
      </c>
      <c r="AE937" s="179" t="s">
        <v>2457</v>
      </c>
      <c r="AF937" s="179" t="s">
        <v>2525</v>
      </c>
      <c r="AH937" s="159" t="b">
        <f t="shared" si="333"/>
        <v>1</v>
      </c>
      <c r="AI937" s="1" t="b">
        <f t="shared" si="334"/>
        <v>1</v>
      </c>
      <c r="AJ937" s="1" t="b">
        <f t="shared" si="335"/>
        <v>1</v>
      </c>
      <c r="AK937" s="1" t="b">
        <f t="shared" si="336"/>
        <v>1</v>
      </c>
      <c r="AL937" s="1" t="b">
        <f t="shared" si="337"/>
        <v>1</v>
      </c>
      <c r="AM937" s="1" t="b">
        <f t="shared" si="338"/>
        <v>1</v>
      </c>
      <c r="AN937" s="1" t="b">
        <f t="shared" si="339"/>
        <v>1</v>
      </c>
      <c r="AO937" s="1" t="b">
        <f t="shared" si="340"/>
        <v>1</v>
      </c>
      <c r="AP937" s="1" t="b">
        <f t="shared" si="341"/>
        <v>1</v>
      </c>
      <c r="AQ937" s="1" t="b">
        <f t="shared" si="342"/>
        <v>1</v>
      </c>
      <c r="AS937" s="156" t="s">
        <v>1096</v>
      </c>
      <c r="AT937" s="1" t="s">
        <v>1097</v>
      </c>
      <c r="AU937" s="179" t="s">
        <v>463</v>
      </c>
      <c r="AV937" s="424" t="s">
        <v>3</v>
      </c>
      <c r="AW937" s="179" t="s">
        <v>2498</v>
      </c>
      <c r="AX937" s="422">
        <v>15648</v>
      </c>
      <c r="AY937" s="245">
        <v>10</v>
      </c>
      <c r="AZ937" s="245" t="s">
        <v>1859</v>
      </c>
      <c r="BA937" s="179" t="s">
        <v>2457</v>
      </c>
      <c r="BB937" s="179" t="s">
        <v>2525</v>
      </c>
    </row>
    <row r="938" spans="1:54" ht="15.75">
      <c r="A938" s="316" t="s">
        <v>1128</v>
      </c>
      <c r="B938" s="106" t="s">
        <v>748</v>
      </c>
      <c r="C938" s="106" t="s">
        <v>1129</v>
      </c>
      <c r="D938" s="408" t="s">
        <v>3</v>
      </c>
      <c r="E938" s="344" t="s">
        <v>2501</v>
      </c>
      <c r="F938" s="422">
        <v>14934</v>
      </c>
      <c r="G938" s="245">
        <v>10</v>
      </c>
      <c r="H938" s="245" t="s">
        <v>1857</v>
      </c>
      <c r="I938" s="179" t="s">
        <v>2677</v>
      </c>
      <c r="J938" s="179" t="s">
        <v>2577</v>
      </c>
      <c r="K938" s="158">
        <v>938</v>
      </c>
      <c r="L938" s="1" t="b">
        <f t="shared" si="323"/>
        <v>1</v>
      </c>
      <c r="M938" s="1" t="b">
        <f t="shared" si="324"/>
        <v>1</v>
      </c>
      <c r="N938" s="1" t="b">
        <f t="shared" si="325"/>
        <v>1</v>
      </c>
      <c r="O938" s="1" t="b">
        <f t="shared" si="326"/>
        <v>1</v>
      </c>
      <c r="P938" s="1" t="b">
        <f t="shared" si="327"/>
        <v>1</v>
      </c>
      <c r="Q938" s="1" t="b">
        <f t="shared" si="328"/>
        <v>1</v>
      </c>
      <c r="R938" s="1" t="b">
        <f t="shared" si="329"/>
        <v>1</v>
      </c>
      <c r="S938" s="1" t="b">
        <f t="shared" si="330"/>
        <v>1</v>
      </c>
      <c r="T938" s="1" t="b">
        <f t="shared" si="331"/>
        <v>1</v>
      </c>
      <c r="U938" s="1" t="b">
        <f t="shared" si="332"/>
        <v>1</v>
      </c>
      <c r="W938" s="316" t="s">
        <v>1128</v>
      </c>
      <c r="X938" s="106" t="s">
        <v>748</v>
      </c>
      <c r="Y938" s="106" t="s">
        <v>1129</v>
      </c>
      <c r="Z938" s="408" t="s">
        <v>3</v>
      </c>
      <c r="AA938" s="344" t="s">
        <v>2501</v>
      </c>
      <c r="AB938" s="422">
        <v>14934</v>
      </c>
      <c r="AC938" s="245">
        <v>10</v>
      </c>
      <c r="AD938" s="245" t="s">
        <v>1857</v>
      </c>
      <c r="AE938" s="179" t="s">
        <v>2677</v>
      </c>
      <c r="AF938" s="179" t="s">
        <v>2577</v>
      </c>
      <c r="AH938" s="159" t="b">
        <f t="shared" si="333"/>
        <v>1</v>
      </c>
      <c r="AI938" s="1" t="b">
        <f t="shared" si="334"/>
        <v>1</v>
      </c>
      <c r="AJ938" s="1" t="b">
        <f t="shared" si="335"/>
        <v>1</v>
      </c>
      <c r="AK938" s="1" t="b">
        <f t="shared" si="336"/>
        <v>1</v>
      </c>
      <c r="AL938" s="1" t="b">
        <f t="shared" si="337"/>
        <v>1</v>
      </c>
      <c r="AM938" s="1" t="b">
        <f t="shared" si="338"/>
        <v>1</v>
      </c>
      <c r="AN938" s="1" t="b">
        <f t="shared" si="339"/>
        <v>1</v>
      </c>
      <c r="AO938" s="1" t="b">
        <f t="shared" si="340"/>
        <v>1</v>
      </c>
      <c r="AP938" s="1" t="b">
        <f t="shared" si="341"/>
        <v>1</v>
      </c>
      <c r="AQ938" s="1" t="b">
        <f t="shared" si="342"/>
        <v>1</v>
      </c>
      <c r="AS938" s="316" t="s">
        <v>1128</v>
      </c>
      <c r="AT938" s="106" t="s">
        <v>748</v>
      </c>
      <c r="AU938" s="106" t="s">
        <v>1129</v>
      </c>
      <c r="AV938" s="408" t="s">
        <v>3</v>
      </c>
      <c r="AW938" s="344" t="s">
        <v>2501</v>
      </c>
      <c r="AX938" s="422">
        <v>14934</v>
      </c>
      <c r="AY938" s="245">
        <v>10</v>
      </c>
      <c r="AZ938" s="245" t="s">
        <v>1857</v>
      </c>
      <c r="BA938" s="179" t="s">
        <v>2677</v>
      </c>
      <c r="BB938" s="179" t="s">
        <v>2577</v>
      </c>
    </row>
    <row r="939" spans="1:54" ht="15.75">
      <c r="A939" s="316" t="s">
        <v>906</v>
      </c>
      <c r="B939" s="108" t="s">
        <v>907</v>
      </c>
      <c r="C939" s="179" t="s">
        <v>908</v>
      </c>
      <c r="D939" s="410" t="s">
        <v>10</v>
      </c>
      <c r="E939" s="344" t="s">
        <v>2490</v>
      </c>
      <c r="F939" s="422">
        <v>18310</v>
      </c>
      <c r="G939" s="245">
        <v>10</v>
      </c>
      <c r="H939" s="245" t="s">
        <v>1859</v>
      </c>
      <c r="I939" s="179" t="s">
        <v>2473</v>
      </c>
      <c r="J939" s="179" t="s">
        <v>2525</v>
      </c>
      <c r="K939" s="158">
        <v>939</v>
      </c>
      <c r="L939" s="1" t="b">
        <f t="shared" si="323"/>
        <v>1</v>
      </c>
      <c r="M939" s="1" t="b">
        <f t="shared" si="324"/>
        <v>1</v>
      </c>
      <c r="N939" s="1" t="b">
        <f t="shared" si="325"/>
        <v>1</v>
      </c>
      <c r="O939" s="1" t="b">
        <f t="shared" si="326"/>
        <v>1</v>
      </c>
      <c r="P939" s="1" t="b">
        <f t="shared" si="327"/>
        <v>1</v>
      </c>
      <c r="Q939" s="1" t="b">
        <f t="shared" si="328"/>
        <v>1</v>
      </c>
      <c r="R939" s="1" t="b">
        <f t="shared" si="329"/>
        <v>1</v>
      </c>
      <c r="S939" s="1" t="b">
        <f t="shared" si="330"/>
        <v>1</v>
      </c>
      <c r="T939" s="1" t="b">
        <f t="shared" si="331"/>
        <v>1</v>
      </c>
      <c r="U939" s="1" t="b">
        <f t="shared" si="332"/>
        <v>1</v>
      </c>
      <c r="W939" s="316" t="s">
        <v>906</v>
      </c>
      <c r="X939" s="108" t="s">
        <v>907</v>
      </c>
      <c r="Y939" s="179" t="s">
        <v>908</v>
      </c>
      <c r="Z939" s="410" t="s">
        <v>10</v>
      </c>
      <c r="AA939" s="344" t="s">
        <v>2490</v>
      </c>
      <c r="AB939" s="422">
        <v>18310</v>
      </c>
      <c r="AC939" s="245">
        <v>10</v>
      </c>
      <c r="AD939" s="245" t="s">
        <v>1859</v>
      </c>
      <c r="AE939" s="179" t="s">
        <v>2473</v>
      </c>
      <c r="AF939" s="179" t="s">
        <v>2525</v>
      </c>
      <c r="AH939" s="159" t="b">
        <f t="shared" si="333"/>
        <v>1</v>
      </c>
      <c r="AI939" s="1" t="b">
        <f t="shared" si="334"/>
        <v>1</v>
      </c>
      <c r="AJ939" s="1" t="b">
        <f t="shared" si="335"/>
        <v>1</v>
      </c>
      <c r="AK939" s="1" t="b">
        <f t="shared" si="336"/>
        <v>1</v>
      </c>
      <c r="AL939" s="1" t="b">
        <f t="shared" si="337"/>
        <v>1</v>
      </c>
      <c r="AM939" s="1" t="b">
        <f t="shared" si="338"/>
        <v>1</v>
      </c>
      <c r="AN939" s="1" t="b">
        <f t="shared" si="339"/>
        <v>1</v>
      </c>
      <c r="AO939" s="1" t="b">
        <f t="shared" si="340"/>
        <v>1</v>
      </c>
      <c r="AP939" s="1" t="b">
        <f t="shared" si="341"/>
        <v>1</v>
      </c>
      <c r="AQ939" s="1" t="b">
        <f t="shared" si="342"/>
        <v>1</v>
      </c>
      <c r="AS939" s="316" t="s">
        <v>906</v>
      </c>
      <c r="AT939" s="108" t="s">
        <v>907</v>
      </c>
      <c r="AU939" s="179" t="s">
        <v>908</v>
      </c>
      <c r="AV939" s="410" t="s">
        <v>10</v>
      </c>
      <c r="AW939" s="344" t="s">
        <v>2490</v>
      </c>
      <c r="AX939" s="422">
        <v>18310</v>
      </c>
      <c r="AY939" s="245">
        <v>10</v>
      </c>
      <c r="AZ939" s="245" t="s">
        <v>1859</v>
      </c>
      <c r="BA939" s="179" t="s">
        <v>2473</v>
      </c>
      <c r="BB939" s="179" t="s">
        <v>2525</v>
      </c>
    </row>
    <row r="940" spans="1:54" ht="15.75">
      <c r="A940" s="316" t="s">
        <v>510</v>
      </c>
      <c r="B940" s="106" t="s">
        <v>511</v>
      </c>
      <c r="C940" s="106" t="s">
        <v>512</v>
      </c>
      <c r="D940" s="408" t="s">
        <v>3</v>
      </c>
      <c r="E940" s="344" t="s">
        <v>2563</v>
      </c>
      <c r="F940" s="422">
        <v>16841</v>
      </c>
      <c r="G940" s="245">
        <v>10</v>
      </c>
      <c r="H940" s="245" t="s">
        <v>1858</v>
      </c>
      <c r="I940" s="179" t="s">
        <v>2676</v>
      </c>
      <c r="J940" s="179" t="s">
        <v>2525</v>
      </c>
      <c r="K940" s="158">
        <v>940</v>
      </c>
      <c r="L940" s="1" t="b">
        <f t="shared" si="323"/>
        <v>1</v>
      </c>
      <c r="M940" s="1" t="b">
        <f t="shared" si="324"/>
        <v>1</v>
      </c>
      <c r="N940" s="1" t="b">
        <f t="shared" si="325"/>
        <v>1</v>
      </c>
      <c r="O940" s="1" t="b">
        <f t="shared" si="326"/>
        <v>1</v>
      </c>
      <c r="P940" s="1" t="b">
        <f t="shared" si="327"/>
        <v>1</v>
      </c>
      <c r="Q940" s="1" t="b">
        <f t="shared" si="328"/>
        <v>1</v>
      </c>
      <c r="R940" s="1" t="b">
        <f t="shared" si="329"/>
        <v>1</v>
      </c>
      <c r="S940" s="1" t="b">
        <f t="shared" si="330"/>
        <v>1</v>
      </c>
      <c r="T940" s="1" t="b">
        <f t="shared" si="331"/>
        <v>1</v>
      </c>
      <c r="U940" s="1" t="b">
        <f t="shared" si="332"/>
        <v>1</v>
      </c>
      <c r="W940" s="316" t="s">
        <v>510</v>
      </c>
      <c r="X940" s="106" t="s">
        <v>511</v>
      </c>
      <c r="Y940" s="106" t="s">
        <v>512</v>
      </c>
      <c r="Z940" s="408" t="s">
        <v>3</v>
      </c>
      <c r="AA940" s="344" t="s">
        <v>2563</v>
      </c>
      <c r="AB940" s="422">
        <v>16841</v>
      </c>
      <c r="AC940" s="245">
        <v>10</v>
      </c>
      <c r="AD940" s="245" t="s">
        <v>1858</v>
      </c>
      <c r="AE940" s="179" t="s">
        <v>2676</v>
      </c>
      <c r="AF940" s="179" t="s">
        <v>2525</v>
      </c>
      <c r="AH940" s="159" t="b">
        <f t="shared" si="333"/>
        <v>1</v>
      </c>
      <c r="AI940" s="1" t="b">
        <f t="shared" si="334"/>
        <v>1</v>
      </c>
      <c r="AJ940" s="1" t="b">
        <f t="shared" si="335"/>
        <v>1</v>
      </c>
      <c r="AK940" s="1" t="b">
        <f t="shared" si="336"/>
        <v>1</v>
      </c>
      <c r="AL940" s="1" t="b">
        <f t="shared" si="337"/>
        <v>1</v>
      </c>
      <c r="AM940" s="1" t="b">
        <f t="shared" si="338"/>
        <v>1</v>
      </c>
      <c r="AN940" s="1" t="b">
        <f t="shared" si="339"/>
        <v>1</v>
      </c>
      <c r="AO940" s="1" t="b">
        <f t="shared" si="340"/>
        <v>1</v>
      </c>
      <c r="AP940" s="1" t="b">
        <f t="shared" si="341"/>
        <v>1</v>
      </c>
      <c r="AQ940" s="1" t="b">
        <f t="shared" si="342"/>
        <v>1</v>
      </c>
      <c r="AS940" s="316" t="s">
        <v>510</v>
      </c>
      <c r="AT940" s="106" t="s">
        <v>511</v>
      </c>
      <c r="AU940" s="106" t="s">
        <v>512</v>
      </c>
      <c r="AV940" s="408" t="s">
        <v>3</v>
      </c>
      <c r="AW940" s="344" t="s">
        <v>2563</v>
      </c>
      <c r="AX940" s="422">
        <v>16841</v>
      </c>
      <c r="AY940" s="245">
        <v>10</v>
      </c>
      <c r="AZ940" s="245" t="s">
        <v>1858</v>
      </c>
      <c r="BA940" s="179" t="s">
        <v>2676</v>
      </c>
      <c r="BB940" s="179" t="s">
        <v>2525</v>
      </c>
    </row>
    <row r="941" spans="1:54" ht="15">
      <c r="A941" s="316" t="s">
        <v>2188</v>
      </c>
      <c r="B941" s="179" t="s">
        <v>511</v>
      </c>
      <c r="C941" s="179" t="s">
        <v>513</v>
      </c>
      <c r="D941" s="410" t="s">
        <v>10</v>
      </c>
      <c r="E941" s="14" t="s">
        <v>2563</v>
      </c>
      <c r="F941" s="422">
        <v>16796</v>
      </c>
      <c r="G941" s="245">
        <v>10</v>
      </c>
      <c r="H941" s="245" t="s">
        <v>1859</v>
      </c>
      <c r="I941" s="179" t="s">
        <v>2189</v>
      </c>
      <c r="J941" s="179" t="s">
        <v>2525</v>
      </c>
      <c r="K941" s="158">
        <v>941</v>
      </c>
      <c r="L941" s="1" t="b">
        <f t="shared" si="323"/>
        <v>1</v>
      </c>
      <c r="M941" s="1" t="b">
        <f t="shared" si="324"/>
        <v>1</v>
      </c>
      <c r="N941" s="1" t="b">
        <f t="shared" si="325"/>
        <v>1</v>
      </c>
      <c r="O941" s="1" t="b">
        <f t="shared" si="326"/>
        <v>1</v>
      </c>
      <c r="P941" s="1" t="b">
        <f t="shared" si="327"/>
        <v>1</v>
      </c>
      <c r="Q941" s="1" t="b">
        <f t="shared" si="328"/>
        <v>1</v>
      </c>
      <c r="R941" s="1" t="b">
        <f t="shared" si="329"/>
        <v>1</v>
      </c>
      <c r="S941" s="1" t="b">
        <f t="shared" si="330"/>
        <v>1</v>
      </c>
      <c r="T941" s="1" t="b">
        <f t="shared" si="331"/>
        <v>1</v>
      </c>
      <c r="U941" s="1" t="b">
        <f t="shared" si="332"/>
        <v>1</v>
      </c>
      <c r="W941" s="316" t="s">
        <v>2188</v>
      </c>
      <c r="X941" s="179" t="s">
        <v>511</v>
      </c>
      <c r="Y941" s="179" t="s">
        <v>513</v>
      </c>
      <c r="Z941" s="410" t="s">
        <v>10</v>
      </c>
      <c r="AA941" s="14" t="s">
        <v>2563</v>
      </c>
      <c r="AB941" s="422">
        <v>16796</v>
      </c>
      <c r="AC941" s="245">
        <v>10</v>
      </c>
      <c r="AD941" s="245" t="s">
        <v>1859</v>
      </c>
      <c r="AE941" s="179" t="s">
        <v>2189</v>
      </c>
      <c r="AF941" s="179" t="s">
        <v>2525</v>
      </c>
      <c r="AH941" s="159" t="b">
        <f t="shared" si="333"/>
        <v>1</v>
      </c>
      <c r="AI941" s="1" t="b">
        <f t="shared" si="334"/>
        <v>1</v>
      </c>
      <c r="AJ941" s="1" t="b">
        <f t="shared" si="335"/>
        <v>1</v>
      </c>
      <c r="AK941" s="1" t="b">
        <f t="shared" si="336"/>
        <v>1</v>
      </c>
      <c r="AL941" s="1" t="b">
        <f t="shared" si="337"/>
        <v>1</v>
      </c>
      <c r="AM941" s="1" t="b">
        <f t="shared" si="338"/>
        <v>1</v>
      </c>
      <c r="AN941" s="1" t="b">
        <f t="shared" si="339"/>
        <v>1</v>
      </c>
      <c r="AO941" s="1" t="b">
        <f t="shared" si="340"/>
        <v>1</v>
      </c>
      <c r="AP941" s="1" t="b">
        <f t="shared" si="341"/>
        <v>1</v>
      </c>
      <c r="AQ941" s="1" t="b">
        <f t="shared" si="342"/>
        <v>1</v>
      </c>
      <c r="AS941" s="316" t="s">
        <v>2188</v>
      </c>
      <c r="AT941" s="179" t="s">
        <v>511</v>
      </c>
      <c r="AU941" s="179" t="s">
        <v>513</v>
      </c>
      <c r="AV941" s="410" t="s">
        <v>10</v>
      </c>
      <c r="AW941" s="14" t="s">
        <v>2563</v>
      </c>
      <c r="AX941" s="422">
        <v>16796</v>
      </c>
      <c r="AY941" s="245">
        <v>10</v>
      </c>
      <c r="AZ941" s="245" t="s">
        <v>1859</v>
      </c>
      <c r="BA941" s="179" t="s">
        <v>2189</v>
      </c>
      <c r="BB941" s="179" t="s">
        <v>2525</v>
      </c>
    </row>
    <row r="942" spans="1:54" ht="15.75">
      <c r="A942" s="316" t="s">
        <v>1051</v>
      </c>
      <c r="B942" s="179" t="s">
        <v>2313</v>
      </c>
      <c r="C942" s="179" t="s">
        <v>2315</v>
      </c>
      <c r="D942" s="410" t="s">
        <v>10</v>
      </c>
      <c r="E942" s="344" t="s">
        <v>2509</v>
      </c>
      <c r="F942" s="422">
        <v>28516</v>
      </c>
      <c r="G942" s="245">
        <v>10</v>
      </c>
      <c r="H942" s="245" t="s">
        <v>1859</v>
      </c>
      <c r="I942" s="179" t="s">
        <v>2539</v>
      </c>
      <c r="J942" s="179" t="s">
        <v>2476</v>
      </c>
      <c r="K942" s="158">
        <v>942</v>
      </c>
      <c r="L942" s="1" t="b">
        <f t="shared" si="323"/>
        <v>1</v>
      </c>
      <c r="M942" s="1" t="b">
        <f t="shared" si="324"/>
        <v>1</v>
      </c>
      <c r="N942" s="1" t="b">
        <f t="shared" si="325"/>
        <v>1</v>
      </c>
      <c r="O942" s="1" t="b">
        <f t="shared" si="326"/>
        <v>1</v>
      </c>
      <c r="P942" s="1" t="b">
        <f t="shared" si="327"/>
        <v>1</v>
      </c>
      <c r="Q942" s="1" t="b">
        <f t="shared" si="328"/>
        <v>1</v>
      </c>
      <c r="R942" s="1" t="b">
        <f t="shared" si="329"/>
        <v>1</v>
      </c>
      <c r="S942" s="1" t="b">
        <f t="shared" si="330"/>
        <v>1</v>
      </c>
      <c r="T942" s="1" t="b">
        <f t="shared" si="331"/>
        <v>1</v>
      </c>
      <c r="U942" s="1" t="b">
        <f t="shared" si="332"/>
        <v>1</v>
      </c>
      <c r="W942" s="316" t="s">
        <v>1051</v>
      </c>
      <c r="X942" s="179" t="s">
        <v>2313</v>
      </c>
      <c r="Y942" s="179" t="s">
        <v>2315</v>
      </c>
      <c r="Z942" s="410" t="s">
        <v>10</v>
      </c>
      <c r="AA942" s="344" t="s">
        <v>2509</v>
      </c>
      <c r="AB942" s="422">
        <v>28516</v>
      </c>
      <c r="AC942" s="245">
        <v>10</v>
      </c>
      <c r="AD942" s="245" t="s">
        <v>1859</v>
      </c>
      <c r="AE942" s="179" t="s">
        <v>2539</v>
      </c>
      <c r="AF942" s="179" t="s">
        <v>2476</v>
      </c>
      <c r="AH942" s="159" t="b">
        <f t="shared" si="333"/>
        <v>1</v>
      </c>
      <c r="AI942" s="1" t="b">
        <f t="shared" si="334"/>
        <v>1</v>
      </c>
      <c r="AJ942" s="1" t="b">
        <f t="shared" si="335"/>
        <v>1</v>
      </c>
      <c r="AK942" s="1" t="b">
        <f t="shared" si="336"/>
        <v>1</v>
      </c>
      <c r="AL942" s="1" t="b">
        <f t="shared" si="337"/>
        <v>1</v>
      </c>
      <c r="AM942" s="1" t="b">
        <f t="shared" si="338"/>
        <v>1</v>
      </c>
      <c r="AN942" s="1" t="b">
        <f t="shared" si="339"/>
        <v>1</v>
      </c>
      <c r="AO942" s="1" t="b">
        <f t="shared" si="340"/>
        <v>1</v>
      </c>
      <c r="AP942" s="1" t="b">
        <f t="shared" si="341"/>
        <v>1</v>
      </c>
      <c r="AQ942" s="1" t="b">
        <f t="shared" si="342"/>
        <v>1</v>
      </c>
      <c r="AS942" s="316" t="s">
        <v>1051</v>
      </c>
      <c r="AT942" s="179" t="s">
        <v>2313</v>
      </c>
      <c r="AU942" s="179" t="s">
        <v>2315</v>
      </c>
      <c r="AV942" s="410" t="s">
        <v>10</v>
      </c>
      <c r="AW942" s="344" t="s">
        <v>2509</v>
      </c>
      <c r="AX942" s="422">
        <v>28516</v>
      </c>
      <c r="AY942" s="245">
        <v>10</v>
      </c>
      <c r="AZ942" s="245" t="s">
        <v>1859</v>
      </c>
      <c r="BA942" s="179" t="s">
        <v>2539</v>
      </c>
      <c r="BB942" s="179" t="s">
        <v>2476</v>
      </c>
    </row>
    <row r="943" spans="1:54" ht="15.75">
      <c r="A943" s="316" t="s">
        <v>911</v>
      </c>
      <c r="B943" s="106" t="s">
        <v>2438</v>
      </c>
      <c r="C943" s="182" t="s">
        <v>2439</v>
      </c>
      <c r="D943" s="291" t="s">
        <v>3</v>
      </c>
      <c r="E943" s="344" t="s">
        <v>2508</v>
      </c>
      <c r="F943" s="422">
        <v>25903</v>
      </c>
      <c r="G943" s="245">
        <v>10</v>
      </c>
      <c r="H943" s="245" t="s">
        <v>1859</v>
      </c>
      <c r="I943" s="179" t="s">
        <v>2677</v>
      </c>
      <c r="J943" s="179" t="s">
        <v>2476</v>
      </c>
      <c r="K943" s="158">
        <v>943</v>
      </c>
      <c r="L943" s="1" t="b">
        <f t="shared" si="323"/>
        <v>1</v>
      </c>
      <c r="M943" s="1" t="b">
        <f t="shared" si="324"/>
        <v>1</v>
      </c>
      <c r="N943" s="1" t="b">
        <f t="shared" si="325"/>
        <v>1</v>
      </c>
      <c r="O943" s="1" t="b">
        <f t="shared" si="326"/>
        <v>1</v>
      </c>
      <c r="P943" s="1" t="b">
        <f t="shared" si="327"/>
        <v>1</v>
      </c>
      <c r="Q943" s="1" t="b">
        <f t="shared" si="328"/>
        <v>1</v>
      </c>
      <c r="R943" s="1" t="b">
        <f t="shared" si="329"/>
        <v>1</v>
      </c>
      <c r="S943" s="1" t="b">
        <f t="shared" si="330"/>
        <v>1</v>
      </c>
      <c r="T943" s="1" t="b">
        <f t="shared" si="331"/>
        <v>1</v>
      </c>
      <c r="U943" s="1" t="b">
        <f t="shared" si="332"/>
        <v>1</v>
      </c>
      <c r="W943" s="316" t="s">
        <v>911</v>
      </c>
      <c r="X943" s="106" t="s">
        <v>2438</v>
      </c>
      <c r="Y943" s="182" t="s">
        <v>2439</v>
      </c>
      <c r="Z943" s="291" t="s">
        <v>3</v>
      </c>
      <c r="AA943" s="344" t="s">
        <v>2508</v>
      </c>
      <c r="AB943" s="422">
        <v>25903</v>
      </c>
      <c r="AC943" s="245">
        <v>10</v>
      </c>
      <c r="AD943" s="245" t="s">
        <v>1859</v>
      </c>
      <c r="AE943" s="179" t="s">
        <v>2677</v>
      </c>
      <c r="AF943" s="179" t="s">
        <v>2476</v>
      </c>
      <c r="AH943" s="159" t="b">
        <f t="shared" si="333"/>
        <v>1</v>
      </c>
      <c r="AI943" s="1" t="b">
        <f t="shared" si="334"/>
        <v>1</v>
      </c>
      <c r="AJ943" s="1" t="b">
        <f t="shared" si="335"/>
        <v>1</v>
      </c>
      <c r="AK943" s="1" t="b">
        <f t="shared" si="336"/>
        <v>1</v>
      </c>
      <c r="AL943" s="1" t="b">
        <f t="shared" si="337"/>
        <v>1</v>
      </c>
      <c r="AM943" s="1" t="b">
        <f t="shared" si="338"/>
        <v>1</v>
      </c>
      <c r="AN943" s="1" t="b">
        <f t="shared" si="339"/>
        <v>1</v>
      </c>
      <c r="AO943" s="1" t="b">
        <f t="shared" si="340"/>
        <v>1</v>
      </c>
      <c r="AP943" s="1" t="b">
        <f t="shared" si="341"/>
        <v>1</v>
      </c>
      <c r="AQ943" s="1" t="b">
        <f t="shared" si="342"/>
        <v>1</v>
      </c>
      <c r="AS943" s="316" t="s">
        <v>911</v>
      </c>
      <c r="AT943" s="106" t="s">
        <v>2438</v>
      </c>
      <c r="AU943" s="182" t="s">
        <v>2439</v>
      </c>
      <c r="AV943" s="291" t="s">
        <v>3</v>
      </c>
      <c r="AW943" s="344" t="s">
        <v>2508</v>
      </c>
      <c r="AX943" s="422">
        <v>25903</v>
      </c>
      <c r="AY943" s="245">
        <v>10</v>
      </c>
      <c r="AZ943" s="245" t="s">
        <v>1859</v>
      </c>
      <c r="BA943" s="179" t="s">
        <v>2677</v>
      </c>
      <c r="BB943" s="179" t="s">
        <v>2476</v>
      </c>
    </row>
    <row r="944" spans="1:54" ht="15">
      <c r="A944" s="373" t="s">
        <v>700</v>
      </c>
      <c r="B944" s="1" t="s">
        <v>2340</v>
      </c>
      <c r="C944" s="1" t="s">
        <v>2530</v>
      </c>
      <c r="D944" s="409" t="s">
        <v>10</v>
      </c>
      <c r="E944" s="351" t="s">
        <v>2490</v>
      </c>
      <c r="F944" s="422">
        <v>14509</v>
      </c>
      <c r="G944" s="245">
        <v>10</v>
      </c>
      <c r="H944" s="245" t="s">
        <v>1859</v>
      </c>
      <c r="I944" s="179" t="s">
        <v>2676</v>
      </c>
      <c r="J944" s="179" t="s">
        <v>2577</v>
      </c>
      <c r="K944" s="158">
        <v>944</v>
      </c>
      <c r="L944" s="1" t="b">
        <f t="shared" si="323"/>
        <v>1</v>
      </c>
      <c r="M944" s="1" t="b">
        <f t="shared" si="324"/>
        <v>1</v>
      </c>
      <c r="N944" s="1" t="b">
        <f t="shared" si="325"/>
        <v>1</v>
      </c>
      <c r="O944" s="1" t="b">
        <f t="shared" si="326"/>
        <v>1</v>
      </c>
      <c r="P944" s="1" t="b">
        <f t="shared" si="327"/>
        <v>1</v>
      </c>
      <c r="Q944" s="1" t="b">
        <f t="shared" si="328"/>
        <v>1</v>
      </c>
      <c r="R944" s="1" t="b">
        <f t="shared" si="329"/>
        <v>1</v>
      </c>
      <c r="S944" s="1" t="b">
        <f t="shared" si="330"/>
        <v>1</v>
      </c>
      <c r="T944" s="1" t="b">
        <f t="shared" si="331"/>
        <v>1</v>
      </c>
      <c r="U944" s="1" t="b">
        <f t="shared" si="332"/>
        <v>1</v>
      </c>
      <c r="W944" s="373" t="s">
        <v>700</v>
      </c>
      <c r="X944" s="1" t="s">
        <v>2340</v>
      </c>
      <c r="Y944" s="1" t="s">
        <v>2530</v>
      </c>
      <c r="Z944" s="409" t="s">
        <v>10</v>
      </c>
      <c r="AA944" s="351" t="s">
        <v>2490</v>
      </c>
      <c r="AB944" s="422">
        <v>14509</v>
      </c>
      <c r="AC944" s="245">
        <v>10</v>
      </c>
      <c r="AD944" s="245" t="s">
        <v>1859</v>
      </c>
      <c r="AE944" s="179" t="s">
        <v>2676</v>
      </c>
      <c r="AF944" s="179" t="s">
        <v>2577</v>
      </c>
      <c r="AH944" s="159" t="b">
        <f t="shared" si="333"/>
        <v>1</v>
      </c>
      <c r="AI944" s="1" t="b">
        <f t="shared" si="334"/>
        <v>1</v>
      </c>
      <c r="AJ944" s="1" t="b">
        <f t="shared" si="335"/>
        <v>1</v>
      </c>
      <c r="AK944" s="1" t="b">
        <f t="shared" si="336"/>
        <v>1</v>
      </c>
      <c r="AL944" s="1" t="b">
        <f t="shared" si="337"/>
        <v>1</v>
      </c>
      <c r="AM944" s="1" t="b">
        <f t="shared" si="338"/>
        <v>1</v>
      </c>
      <c r="AN944" s="1" t="b">
        <f t="shared" si="339"/>
        <v>1</v>
      </c>
      <c r="AO944" s="1" t="b">
        <f t="shared" si="340"/>
        <v>1</v>
      </c>
      <c r="AP944" s="1" t="b">
        <f t="shared" si="341"/>
        <v>1</v>
      </c>
      <c r="AQ944" s="1" t="b">
        <f t="shared" si="342"/>
        <v>1</v>
      </c>
      <c r="AS944" s="373" t="s">
        <v>700</v>
      </c>
      <c r="AT944" s="1" t="s">
        <v>2340</v>
      </c>
      <c r="AU944" s="1" t="s">
        <v>2530</v>
      </c>
      <c r="AV944" s="409" t="s">
        <v>10</v>
      </c>
      <c r="AW944" s="351" t="s">
        <v>2490</v>
      </c>
      <c r="AX944" s="422">
        <v>14509</v>
      </c>
      <c r="AY944" s="245">
        <v>10</v>
      </c>
      <c r="AZ944" s="245" t="s">
        <v>1859</v>
      </c>
      <c r="BA944" s="179" t="s">
        <v>2676</v>
      </c>
      <c r="BB944" s="179" t="s">
        <v>2577</v>
      </c>
    </row>
    <row r="945" spans="1:54" ht="15.75">
      <c r="A945" s="316" t="s">
        <v>1098</v>
      </c>
      <c r="B945" s="108" t="s">
        <v>1099</v>
      </c>
      <c r="C945" s="108" t="s">
        <v>1100</v>
      </c>
      <c r="D945" s="411" t="s">
        <v>3</v>
      </c>
      <c r="E945" s="344" t="s">
        <v>2498</v>
      </c>
      <c r="F945" s="422">
        <v>15554</v>
      </c>
      <c r="G945" s="245">
        <v>10</v>
      </c>
      <c r="H945" s="245" t="s">
        <v>1859</v>
      </c>
      <c r="I945" s="179" t="s">
        <v>2457</v>
      </c>
      <c r="J945" s="179" t="s">
        <v>2525</v>
      </c>
      <c r="K945" s="158">
        <v>945</v>
      </c>
      <c r="L945" s="1" t="b">
        <f t="shared" si="323"/>
        <v>1</v>
      </c>
      <c r="M945" s="1" t="b">
        <f t="shared" si="324"/>
        <v>1</v>
      </c>
      <c r="N945" s="1" t="b">
        <f t="shared" si="325"/>
        <v>1</v>
      </c>
      <c r="O945" s="1" t="b">
        <f t="shared" si="326"/>
        <v>1</v>
      </c>
      <c r="P945" s="1" t="b">
        <f t="shared" si="327"/>
        <v>1</v>
      </c>
      <c r="Q945" s="1" t="b">
        <f t="shared" si="328"/>
        <v>1</v>
      </c>
      <c r="R945" s="1" t="b">
        <f t="shared" si="329"/>
        <v>1</v>
      </c>
      <c r="S945" s="1" t="b">
        <f t="shared" si="330"/>
        <v>1</v>
      </c>
      <c r="T945" s="1" t="b">
        <f t="shared" si="331"/>
        <v>1</v>
      </c>
      <c r="U945" s="1" t="b">
        <f t="shared" si="332"/>
        <v>1</v>
      </c>
      <c r="W945" s="316" t="s">
        <v>1098</v>
      </c>
      <c r="X945" s="108" t="s">
        <v>1099</v>
      </c>
      <c r="Y945" s="108" t="s">
        <v>1100</v>
      </c>
      <c r="Z945" s="411" t="s">
        <v>3</v>
      </c>
      <c r="AA945" s="344" t="s">
        <v>2498</v>
      </c>
      <c r="AB945" s="422">
        <v>15554</v>
      </c>
      <c r="AC945" s="245">
        <v>10</v>
      </c>
      <c r="AD945" s="245" t="s">
        <v>1859</v>
      </c>
      <c r="AE945" s="179" t="s">
        <v>2457</v>
      </c>
      <c r="AF945" s="179" t="s">
        <v>2525</v>
      </c>
      <c r="AH945" s="159" t="b">
        <f t="shared" si="333"/>
        <v>1</v>
      </c>
      <c r="AI945" s="1" t="b">
        <f t="shared" si="334"/>
        <v>1</v>
      </c>
      <c r="AJ945" s="1" t="b">
        <f t="shared" si="335"/>
        <v>1</v>
      </c>
      <c r="AK945" s="1" t="b">
        <f t="shared" si="336"/>
        <v>1</v>
      </c>
      <c r="AL945" s="1" t="b">
        <f t="shared" si="337"/>
        <v>1</v>
      </c>
      <c r="AM945" s="1" t="b">
        <f t="shared" si="338"/>
        <v>1</v>
      </c>
      <c r="AN945" s="1" t="b">
        <f t="shared" si="339"/>
        <v>1</v>
      </c>
      <c r="AO945" s="1" t="b">
        <f t="shared" si="340"/>
        <v>1</v>
      </c>
      <c r="AP945" s="1" t="b">
        <f t="shared" si="341"/>
        <v>1</v>
      </c>
      <c r="AQ945" s="1" t="b">
        <f t="shared" si="342"/>
        <v>1</v>
      </c>
      <c r="AS945" s="316" t="s">
        <v>1098</v>
      </c>
      <c r="AT945" s="108" t="s">
        <v>1099</v>
      </c>
      <c r="AU945" s="108" t="s">
        <v>1100</v>
      </c>
      <c r="AV945" s="411" t="s">
        <v>3</v>
      </c>
      <c r="AW945" s="344" t="s">
        <v>2498</v>
      </c>
      <c r="AX945" s="422">
        <v>15554</v>
      </c>
      <c r="AY945" s="245">
        <v>10</v>
      </c>
      <c r="AZ945" s="245" t="s">
        <v>1859</v>
      </c>
      <c r="BA945" s="179" t="s">
        <v>2457</v>
      </c>
      <c r="BB945" s="179" t="s">
        <v>2525</v>
      </c>
    </row>
    <row r="946" spans="1:54" ht="15.75">
      <c r="A946" s="449" t="s">
        <v>912</v>
      </c>
      <c r="B946" s="1" t="s">
        <v>2289</v>
      </c>
      <c r="C946" s="1" t="s">
        <v>2290</v>
      </c>
      <c r="D946" s="409" t="s">
        <v>3</v>
      </c>
      <c r="E946" s="344" t="s">
        <v>2490</v>
      </c>
      <c r="F946" s="422">
        <v>17350</v>
      </c>
      <c r="G946" s="245">
        <v>10</v>
      </c>
      <c r="H946" s="245" t="s">
        <v>1859</v>
      </c>
      <c r="I946" s="179" t="s">
        <v>2538</v>
      </c>
      <c r="J946" s="179" t="s">
        <v>2525</v>
      </c>
      <c r="K946" s="158">
        <v>946</v>
      </c>
      <c r="L946" s="1" t="b">
        <f t="shared" si="323"/>
        <v>1</v>
      </c>
      <c r="M946" s="1" t="b">
        <f t="shared" si="324"/>
        <v>1</v>
      </c>
      <c r="N946" s="1" t="b">
        <f t="shared" si="325"/>
        <v>1</v>
      </c>
      <c r="O946" s="1" t="b">
        <f t="shared" si="326"/>
        <v>1</v>
      </c>
      <c r="P946" s="1" t="b">
        <f t="shared" si="327"/>
        <v>1</v>
      </c>
      <c r="Q946" s="1" t="b">
        <f t="shared" si="328"/>
        <v>1</v>
      </c>
      <c r="R946" s="1" t="b">
        <f t="shared" si="329"/>
        <v>1</v>
      </c>
      <c r="S946" s="1" t="b">
        <f t="shared" si="330"/>
        <v>1</v>
      </c>
      <c r="T946" s="1" t="b">
        <f t="shared" si="331"/>
        <v>1</v>
      </c>
      <c r="U946" s="1" t="b">
        <f t="shared" si="332"/>
        <v>1</v>
      </c>
      <c r="W946" s="449" t="s">
        <v>912</v>
      </c>
      <c r="X946" s="1" t="s">
        <v>2289</v>
      </c>
      <c r="Y946" s="1" t="s">
        <v>2290</v>
      </c>
      <c r="Z946" s="409" t="s">
        <v>3</v>
      </c>
      <c r="AA946" s="344" t="s">
        <v>2490</v>
      </c>
      <c r="AB946" s="422">
        <v>17350</v>
      </c>
      <c r="AC946" s="245">
        <v>10</v>
      </c>
      <c r="AD946" s="245" t="s">
        <v>1859</v>
      </c>
      <c r="AE946" s="179" t="s">
        <v>2538</v>
      </c>
      <c r="AF946" s="179" t="s">
        <v>2525</v>
      </c>
      <c r="AH946" s="159" t="b">
        <f t="shared" si="333"/>
        <v>1</v>
      </c>
      <c r="AI946" s="1" t="b">
        <f t="shared" si="334"/>
        <v>1</v>
      </c>
      <c r="AJ946" s="1" t="b">
        <f t="shared" si="335"/>
        <v>1</v>
      </c>
      <c r="AK946" s="1" t="b">
        <f t="shared" si="336"/>
        <v>1</v>
      </c>
      <c r="AL946" s="1" t="b">
        <f t="shared" si="337"/>
        <v>1</v>
      </c>
      <c r="AM946" s="1" t="b">
        <f t="shared" si="338"/>
        <v>1</v>
      </c>
      <c r="AN946" s="1" t="b">
        <f t="shared" si="339"/>
        <v>1</v>
      </c>
      <c r="AO946" s="1" t="b">
        <f t="shared" si="340"/>
        <v>1</v>
      </c>
      <c r="AP946" s="1" t="b">
        <f t="shared" si="341"/>
        <v>1</v>
      </c>
      <c r="AQ946" s="1" t="b">
        <f t="shared" si="342"/>
        <v>1</v>
      </c>
      <c r="AS946" s="449" t="s">
        <v>912</v>
      </c>
      <c r="AT946" s="1" t="s">
        <v>2289</v>
      </c>
      <c r="AU946" s="1" t="s">
        <v>2290</v>
      </c>
      <c r="AV946" s="409" t="s">
        <v>3</v>
      </c>
      <c r="AW946" s="344" t="s">
        <v>2490</v>
      </c>
      <c r="AX946" s="422">
        <v>17350</v>
      </c>
      <c r="AY946" s="245">
        <v>10</v>
      </c>
      <c r="AZ946" s="245" t="s">
        <v>1859</v>
      </c>
      <c r="BA946" s="179" t="s">
        <v>2538</v>
      </c>
      <c r="BB946" s="179" t="s">
        <v>2525</v>
      </c>
    </row>
    <row r="947" spans="1:54" ht="15">
      <c r="A947" s="156" t="s">
        <v>2410</v>
      </c>
      <c r="B947" s="179" t="s">
        <v>2411</v>
      </c>
      <c r="C947" s="179" t="s">
        <v>517</v>
      </c>
      <c r="D947" s="431" t="s">
        <v>3</v>
      </c>
      <c r="E947" s="179" t="s">
        <v>2563</v>
      </c>
      <c r="F947" s="422">
        <v>15508</v>
      </c>
      <c r="G947" s="245">
        <v>10</v>
      </c>
      <c r="H947" s="245" t="s">
        <v>1858</v>
      </c>
      <c r="I947" s="179" t="s">
        <v>2412</v>
      </c>
      <c r="J947" s="179" t="s">
        <v>2525</v>
      </c>
      <c r="K947" s="158">
        <v>947</v>
      </c>
      <c r="L947" s="1" t="b">
        <f t="shared" si="323"/>
        <v>1</v>
      </c>
      <c r="M947" s="1" t="b">
        <f t="shared" si="324"/>
        <v>1</v>
      </c>
      <c r="N947" s="1" t="b">
        <f t="shared" si="325"/>
        <v>1</v>
      </c>
      <c r="O947" s="1" t="b">
        <f t="shared" si="326"/>
        <v>1</v>
      </c>
      <c r="P947" s="1" t="b">
        <f t="shared" si="327"/>
        <v>1</v>
      </c>
      <c r="Q947" s="1" t="b">
        <f t="shared" si="328"/>
        <v>1</v>
      </c>
      <c r="R947" s="1" t="b">
        <f t="shared" si="329"/>
        <v>1</v>
      </c>
      <c r="S947" s="1" t="b">
        <f t="shared" si="330"/>
        <v>1</v>
      </c>
      <c r="T947" s="1" t="b">
        <f t="shared" si="331"/>
        <v>1</v>
      </c>
      <c r="U947" s="1" t="b">
        <f t="shared" si="332"/>
        <v>1</v>
      </c>
      <c r="W947" s="156" t="s">
        <v>2410</v>
      </c>
      <c r="X947" s="179" t="s">
        <v>2411</v>
      </c>
      <c r="Y947" s="179" t="s">
        <v>517</v>
      </c>
      <c r="Z947" s="431" t="s">
        <v>3</v>
      </c>
      <c r="AA947" s="179" t="s">
        <v>2563</v>
      </c>
      <c r="AB947" s="422">
        <v>15508</v>
      </c>
      <c r="AC947" s="245">
        <v>10</v>
      </c>
      <c r="AD947" s="245" t="s">
        <v>1858</v>
      </c>
      <c r="AE947" s="179" t="s">
        <v>2412</v>
      </c>
      <c r="AF947" s="179" t="s">
        <v>2525</v>
      </c>
      <c r="AH947" s="159" t="b">
        <f t="shared" si="333"/>
        <v>1</v>
      </c>
      <c r="AI947" s="1" t="b">
        <f t="shared" si="334"/>
        <v>1</v>
      </c>
      <c r="AJ947" s="1" t="b">
        <f t="shared" si="335"/>
        <v>1</v>
      </c>
      <c r="AK947" s="1" t="b">
        <f t="shared" si="336"/>
        <v>1</v>
      </c>
      <c r="AL947" s="1" t="b">
        <f t="shared" si="337"/>
        <v>1</v>
      </c>
      <c r="AM947" s="1" t="b">
        <f t="shared" si="338"/>
        <v>1</v>
      </c>
      <c r="AN947" s="1" t="b">
        <f t="shared" si="339"/>
        <v>1</v>
      </c>
      <c r="AO947" s="1" t="b">
        <f t="shared" si="340"/>
        <v>1</v>
      </c>
      <c r="AP947" s="1" t="b">
        <f t="shared" si="341"/>
        <v>1</v>
      </c>
      <c r="AQ947" s="1" t="b">
        <f t="shared" si="342"/>
        <v>1</v>
      </c>
      <c r="AS947" s="156" t="s">
        <v>2410</v>
      </c>
      <c r="AT947" s="179" t="s">
        <v>2411</v>
      </c>
      <c r="AU947" s="179" t="s">
        <v>517</v>
      </c>
      <c r="AV947" s="431" t="s">
        <v>3</v>
      </c>
      <c r="AW947" s="179" t="s">
        <v>2563</v>
      </c>
      <c r="AX947" s="422">
        <v>15508</v>
      </c>
      <c r="AY947" s="245">
        <v>10</v>
      </c>
      <c r="AZ947" s="245" t="s">
        <v>1858</v>
      </c>
      <c r="BA947" s="179" t="s">
        <v>2412</v>
      </c>
      <c r="BB947" s="179" t="s">
        <v>2525</v>
      </c>
    </row>
    <row r="948" spans="1:54" ht="15.75">
      <c r="A948" s="449" t="s">
        <v>518</v>
      </c>
      <c r="B948" s="1" t="s">
        <v>2291</v>
      </c>
      <c r="C948" s="1" t="s">
        <v>2325</v>
      </c>
      <c r="D948" s="1" t="s">
        <v>10</v>
      </c>
      <c r="E948" s="344" t="s">
        <v>2490</v>
      </c>
      <c r="F948" s="422">
        <v>14974</v>
      </c>
      <c r="G948" s="245">
        <v>10</v>
      </c>
      <c r="H948" s="245" t="s">
        <v>1859</v>
      </c>
      <c r="I948" s="179" t="s">
        <v>2538</v>
      </c>
      <c r="J948" s="179" t="s">
        <v>2577</v>
      </c>
      <c r="K948" s="158">
        <v>948</v>
      </c>
      <c r="L948" s="1" t="b">
        <f t="shared" si="323"/>
        <v>1</v>
      </c>
      <c r="M948" s="1" t="b">
        <f t="shared" si="324"/>
        <v>1</v>
      </c>
      <c r="N948" s="1" t="b">
        <f t="shared" si="325"/>
        <v>1</v>
      </c>
      <c r="O948" s="1" t="b">
        <f t="shared" si="326"/>
        <v>1</v>
      </c>
      <c r="P948" s="1" t="b">
        <f t="shared" si="327"/>
        <v>1</v>
      </c>
      <c r="Q948" s="1" t="b">
        <f t="shared" si="328"/>
        <v>1</v>
      </c>
      <c r="R948" s="1" t="b">
        <f t="shared" si="329"/>
        <v>1</v>
      </c>
      <c r="S948" s="1" t="b">
        <f t="shared" si="330"/>
        <v>1</v>
      </c>
      <c r="T948" s="1" t="b">
        <f t="shared" si="331"/>
        <v>1</v>
      </c>
      <c r="U948" s="1" t="b">
        <f t="shared" si="332"/>
        <v>1</v>
      </c>
      <c r="W948" s="449" t="s">
        <v>518</v>
      </c>
      <c r="X948" s="1" t="s">
        <v>2291</v>
      </c>
      <c r="Y948" s="1" t="s">
        <v>2325</v>
      </c>
      <c r="Z948" s="1" t="s">
        <v>10</v>
      </c>
      <c r="AA948" s="344" t="s">
        <v>2490</v>
      </c>
      <c r="AB948" s="422">
        <v>14974</v>
      </c>
      <c r="AC948" s="245">
        <v>10</v>
      </c>
      <c r="AD948" s="245" t="s">
        <v>1859</v>
      </c>
      <c r="AE948" s="179" t="s">
        <v>2538</v>
      </c>
      <c r="AF948" s="179" t="s">
        <v>2577</v>
      </c>
      <c r="AH948" s="159" t="b">
        <f t="shared" si="333"/>
        <v>1</v>
      </c>
      <c r="AI948" s="1" t="b">
        <f t="shared" si="334"/>
        <v>1</v>
      </c>
      <c r="AJ948" s="1" t="b">
        <f t="shared" si="335"/>
        <v>1</v>
      </c>
      <c r="AK948" s="1" t="b">
        <f t="shared" si="336"/>
        <v>1</v>
      </c>
      <c r="AL948" s="1" t="b">
        <f t="shared" si="337"/>
        <v>1</v>
      </c>
      <c r="AM948" s="1" t="b">
        <f t="shared" si="338"/>
        <v>1</v>
      </c>
      <c r="AN948" s="1" t="b">
        <f t="shared" si="339"/>
        <v>1</v>
      </c>
      <c r="AO948" s="1" t="b">
        <f t="shared" si="340"/>
        <v>1</v>
      </c>
      <c r="AP948" s="1" t="b">
        <f t="shared" si="341"/>
        <v>1</v>
      </c>
      <c r="AQ948" s="1" t="b">
        <f t="shared" si="342"/>
        <v>1</v>
      </c>
      <c r="AS948" s="449" t="s">
        <v>518</v>
      </c>
      <c r="AT948" s="1" t="s">
        <v>2291</v>
      </c>
      <c r="AU948" s="1" t="s">
        <v>2325</v>
      </c>
      <c r="AV948" s="1" t="s">
        <v>10</v>
      </c>
      <c r="AW948" s="344" t="s">
        <v>2490</v>
      </c>
      <c r="AX948" s="422">
        <v>14974</v>
      </c>
      <c r="AY948" s="245">
        <v>10</v>
      </c>
      <c r="AZ948" s="245" t="s">
        <v>1859</v>
      </c>
      <c r="BA948" s="179" t="s">
        <v>2538</v>
      </c>
      <c r="BB948" s="179" t="s">
        <v>2577</v>
      </c>
    </row>
    <row r="949" spans="1:54" ht="15.75">
      <c r="A949" s="316" t="s">
        <v>519</v>
      </c>
      <c r="B949" s="290" t="s">
        <v>2276</v>
      </c>
      <c r="C949" s="106" t="s">
        <v>2277</v>
      </c>
      <c r="D949" s="408" t="s">
        <v>3</v>
      </c>
      <c r="E949" s="344" t="s">
        <v>2486</v>
      </c>
      <c r="F949" s="422">
        <v>17540</v>
      </c>
      <c r="G949" s="245">
        <v>10</v>
      </c>
      <c r="H949" s="245" t="s">
        <v>1858</v>
      </c>
      <c r="I949" s="179" t="s">
        <v>2677</v>
      </c>
      <c r="J949" s="179" t="s">
        <v>2525</v>
      </c>
      <c r="K949" s="158">
        <v>949</v>
      </c>
      <c r="L949" s="1" t="b">
        <f t="shared" si="323"/>
        <v>1</v>
      </c>
      <c r="M949" s="1" t="b">
        <f t="shared" si="324"/>
        <v>1</v>
      </c>
      <c r="N949" s="1" t="b">
        <f t="shared" si="325"/>
        <v>1</v>
      </c>
      <c r="O949" s="1" t="b">
        <f t="shared" si="326"/>
        <v>1</v>
      </c>
      <c r="P949" s="1" t="b">
        <f t="shared" si="327"/>
        <v>1</v>
      </c>
      <c r="Q949" s="1" t="b">
        <f t="shared" si="328"/>
        <v>1</v>
      </c>
      <c r="R949" s="1" t="b">
        <f t="shared" si="329"/>
        <v>1</v>
      </c>
      <c r="S949" s="1" t="b">
        <f t="shared" si="330"/>
        <v>1</v>
      </c>
      <c r="T949" s="1" t="b">
        <f t="shared" si="331"/>
        <v>1</v>
      </c>
      <c r="U949" s="1" t="b">
        <f t="shared" si="332"/>
        <v>1</v>
      </c>
      <c r="W949" s="316" t="s">
        <v>519</v>
      </c>
      <c r="X949" s="290" t="s">
        <v>2276</v>
      </c>
      <c r="Y949" s="106" t="s">
        <v>2277</v>
      </c>
      <c r="Z949" s="408" t="s">
        <v>3</v>
      </c>
      <c r="AA949" s="344" t="s">
        <v>2486</v>
      </c>
      <c r="AB949" s="422">
        <v>17540</v>
      </c>
      <c r="AC949" s="245">
        <v>10</v>
      </c>
      <c r="AD949" s="245" t="s">
        <v>1858</v>
      </c>
      <c r="AE949" s="179" t="s">
        <v>2677</v>
      </c>
      <c r="AF949" s="179" t="s">
        <v>2525</v>
      </c>
      <c r="AH949" s="159" t="b">
        <f t="shared" si="333"/>
        <v>1</v>
      </c>
      <c r="AI949" s="1" t="b">
        <f t="shared" si="334"/>
        <v>1</v>
      </c>
      <c r="AJ949" s="1" t="b">
        <f t="shared" si="335"/>
        <v>1</v>
      </c>
      <c r="AK949" s="1" t="b">
        <f t="shared" si="336"/>
        <v>1</v>
      </c>
      <c r="AL949" s="1" t="b">
        <f t="shared" si="337"/>
        <v>1</v>
      </c>
      <c r="AM949" s="1" t="b">
        <f t="shared" si="338"/>
        <v>1</v>
      </c>
      <c r="AN949" s="1" t="b">
        <f t="shared" si="339"/>
        <v>1</v>
      </c>
      <c r="AO949" s="1" t="b">
        <f t="shared" si="340"/>
        <v>1</v>
      </c>
      <c r="AP949" s="1" t="b">
        <f t="shared" si="341"/>
        <v>1</v>
      </c>
      <c r="AQ949" s="1" t="b">
        <f t="shared" si="342"/>
        <v>1</v>
      </c>
      <c r="AS949" s="316" t="s">
        <v>519</v>
      </c>
      <c r="AT949" s="290" t="s">
        <v>2276</v>
      </c>
      <c r="AU949" s="106" t="s">
        <v>2277</v>
      </c>
      <c r="AV949" s="408" t="s">
        <v>3</v>
      </c>
      <c r="AW949" s="344" t="s">
        <v>2486</v>
      </c>
      <c r="AX949" s="422">
        <v>17540</v>
      </c>
      <c r="AY949" s="245">
        <v>10</v>
      </c>
      <c r="AZ949" s="245" t="s">
        <v>1858</v>
      </c>
      <c r="BA949" s="179" t="s">
        <v>2677</v>
      </c>
      <c r="BB949" s="179" t="s">
        <v>2525</v>
      </c>
    </row>
    <row r="950" spans="1:54" ht="15.75">
      <c r="A950" s="316" t="s">
        <v>2413</v>
      </c>
      <c r="B950" s="106" t="s">
        <v>2414</v>
      </c>
      <c r="C950" s="106" t="s">
        <v>2415</v>
      </c>
      <c r="D950" s="408" t="s">
        <v>10</v>
      </c>
      <c r="E950" s="344" t="s">
        <v>2563</v>
      </c>
      <c r="F950" s="422">
        <v>12608</v>
      </c>
      <c r="G950" s="245">
        <v>10</v>
      </c>
      <c r="H950" s="245" t="s">
        <v>1859</v>
      </c>
      <c r="I950" s="179" t="s">
        <v>2334</v>
      </c>
      <c r="J950" s="179" t="s">
        <v>2577</v>
      </c>
      <c r="K950" s="158">
        <v>950</v>
      </c>
      <c r="L950" s="1" t="b">
        <f t="shared" si="323"/>
        <v>1</v>
      </c>
      <c r="M950" s="1" t="b">
        <f t="shared" si="324"/>
        <v>1</v>
      </c>
      <c r="N950" s="1" t="b">
        <f t="shared" si="325"/>
        <v>1</v>
      </c>
      <c r="O950" s="1" t="b">
        <f t="shared" si="326"/>
        <v>1</v>
      </c>
      <c r="P950" s="1" t="b">
        <f t="shared" si="327"/>
        <v>1</v>
      </c>
      <c r="Q950" s="1" t="b">
        <f t="shared" si="328"/>
        <v>1</v>
      </c>
      <c r="R950" s="1" t="b">
        <f t="shared" si="329"/>
        <v>1</v>
      </c>
      <c r="S950" s="1" t="b">
        <f t="shared" si="330"/>
        <v>1</v>
      </c>
      <c r="T950" s="1" t="b">
        <f t="shared" si="331"/>
        <v>1</v>
      </c>
      <c r="U950" s="1" t="b">
        <f t="shared" si="332"/>
        <v>1</v>
      </c>
      <c r="W950" s="316" t="s">
        <v>2413</v>
      </c>
      <c r="X950" s="106" t="s">
        <v>2414</v>
      </c>
      <c r="Y950" s="106" t="s">
        <v>2415</v>
      </c>
      <c r="Z950" s="408" t="s">
        <v>10</v>
      </c>
      <c r="AA950" s="344" t="s">
        <v>2563</v>
      </c>
      <c r="AB950" s="422">
        <v>12608</v>
      </c>
      <c r="AC950" s="245">
        <v>10</v>
      </c>
      <c r="AD950" s="245" t="s">
        <v>1859</v>
      </c>
      <c r="AE950" s="179" t="s">
        <v>2334</v>
      </c>
      <c r="AF950" s="179" t="s">
        <v>2577</v>
      </c>
      <c r="AH950" s="159" t="b">
        <f t="shared" si="333"/>
        <v>1</v>
      </c>
      <c r="AI950" s="1" t="b">
        <f t="shared" si="334"/>
        <v>1</v>
      </c>
      <c r="AJ950" s="1" t="b">
        <f t="shared" si="335"/>
        <v>1</v>
      </c>
      <c r="AK950" s="1" t="b">
        <f t="shared" si="336"/>
        <v>1</v>
      </c>
      <c r="AL950" s="1" t="b">
        <f t="shared" si="337"/>
        <v>1</v>
      </c>
      <c r="AM950" s="1" t="b">
        <f t="shared" si="338"/>
        <v>1</v>
      </c>
      <c r="AN950" s="1" t="b">
        <f t="shared" si="339"/>
        <v>1</v>
      </c>
      <c r="AO950" s="1" t="b">
        <f t="shared" si="340"/>
        <v>1</v>
      </c>
      <c r="AP950" s="1" t="b">
        <f t="shared" si="341"/>
        <v>1</v>
      </c>
      <c r="AQ950" s="1" t="b">
        <f t="shared" si="342"/>
        <v>1</v>
      </c>
      <c r="AS950" s="316" t="s">
        <v>2413</v>
      </c>
      <c r="AT950" s="106" t="s">
        <v>2414</v>
      </c>
      <c r="AU950" s="106" t="s">
        <v>2415</v>
      </c>
      <c r="AV950" s="408" t="s">
        <v>10</v>
      </c>
      <c r="AW950" s="344" t="s">
        <v>2563</v>
      </c>
      <c r="AX950" s="422">
        <v>12608</v>
      </c>
      <c r="AY950" s="245">
        <v>10</v>
      </c>
      <c r="AZ950" s="245" t="s">
        <v>1859</v>
      </c>
      <c r="BA950" s="179" t="s">
        <v>2334</v>
      </c>
      <c r="BB950" s="179" t="s">
        <v>2577</v>
      </c>
    </row>
    <row r="951" spans="1:54" ht="15.75">
      <c r="A951" s="316" t="s">
        <v>2416</v>
      </c>
      <c r="B951" s="180" t="s">
        <v>2414</v>
      </c>
      <c r="C951" s="180" t="s">
        <v>380</v>
      </c>
      <c r="D951" s="408" t="s">
        <v>3</v>
      </c>
      <c r="E951" s="344" t="s">
        <v>2563</v>
      </c>
      <c r="F951" s="422">
        <v>11665</v>
      </c>
      <c r="G951" s="245">
        <v>10</v>
      </c>
      <c r="H951" s="245" t="s">
        <v>1859</v>
      </c>
      <c r="I951" s="179" t="s">
        <v>2334</v>
      </c>
      <c r="J951" s="179" t="s">
        <v>2577</v>
      </c>
      <c r="K951" s="158">
        <v>951</v>
      </c>
      <c r="L951" s="1" t="b">
        <f t="shared" si="323"/>
        <v>1</v>
      </c>
      <c r="M951" s="1" t="b">
        <f t="shared" si="324"/>
        <v>1</v>
      </c>
      <c r="N951" s="1" t="b">
        <f t="shared" si="325"/>
        <v>1</v>
      </c>
      <c r="O951" s="1" t="b">
        <f t="shared" si="326"/>
        <v>1</v>
      </c>
      <c r="P951" s="1" t="b">
        <f t="shared" si="327"/>
        <v>1</v>
      </c>
      <c r="Q951" s="1" t="b">
        <f t="shared" si="328"/>
        <v>1</v>
      </c>
      <c r="R951" s="1" t="b">
        <f t="shared" si="329"/>
        <v>1</v>
      </c>
      <c r="S951" s="1" t="b">
        <f t="shared" si="330"/>
        <v>1</v>
      </c>
      <c r="T951" s="1" t="b">
        <f t="shared" si="331"/>
        <v>1</v>
      </c>
      <c r="U951" s="1" t="b">
        <f t="shared" si="332"/>
        <v>1</v>
      </c>
      <c r="W951" s="316" t="s">
        <v>2416</v>
      </c>
      <c r="X951" s="180" t="s">
        <v>2414</v>
      </c>
      <c r="Y951" s="180" t="s">
        <v>380</v>
      </c>
      <c r="Z951" s="408" t="s">
        <v>3</v>
      </c>
      <c r="AA951" s="344" t="s">
        <v>2563</v>
      </c>
      <c r="AB951" s="422">
        <v>11665</v>
      </c>
      <c r="AC951" s="245">
        <v>10</v>
      </c>
      <c r="AD951" s="245" t="s">
        <v>1859</v>
      </c>
      <c r="AE951" s="179" t="s">
        <v>2334</v>
      </c>
      <c r="AF951" s="179" t="s">
        <v>2577</v>
      </c>
      <c r="AH951" s="159" t="b">
        <f t="shared" si="333"/>
        <v>1</v>
      </c>
      <c r="AI951" s="1" t="b">
        <f t="shared" si="334"/>
        <v>1</v>
      </c>
      <c r="AJ951" s="1" t="b">
        <f t="shared" si="335"/>
        <v>1</v>
      </c>
      <c r="AK951" s="1" t="b">
        <f t="shared" si="336"/>
        <v>1</v>
      </c>
      <c r="AL951" s="1" t="b">
        <f t="shared" si="337"/>
        <v>1</v>
      </c>
      <c r="AM951" s="1" t="b">
        <f t="shared" si="338"/>
        <v>1</v>
      </c>
      <c r="AN951" s="1" t="b">
        <f t="shared" si="339"/>
        <v>1</v>
      </c>
      <c r="AO951" s="1" t="b">
        <f t="shared" si="340"/>
        <v>1</v>
      </c>
      <c r="AP951" s="1" t="b">
        <f t="shared" si="341"/>
        <v>1</v>
      </c>
      <c r="AQ951" s="1" t="b">
        <f t="shared" si="342"/>
        <v>1</v>
      </c>
      <c r="AS951" s="316" t="s">
        <v>2416</v>
      </c>
      <c r="AT951" s="180" t="s">
        <v>2414</v>
      </c>
      <c r="AU951" s="180" t="s">
        <v>380</v>
      </c>
      <c r="AV951" s="408" t="s">
        <v>3</v>
      </c>
      <c r="AW951" s="344" t="s">
        <v>2563</v>
      </c>
      <c r="AX951" s="422">
        <v>11665</v>
      </c>
      <c r="AY951" s="245">
        <v>10</v>
      </c>
      <c r="AZ951" s="245" t="s">
        <v>1859</v>
      </c>
      <c r="BA951" s="179" t="s">
        <v>2334</v>
      </c>
      <c r="BB951" s="179" t="s">
        <v>2577</v>
      </c>
    </row>
    <row r="952" spans="1:54" ht="15">
      <c r="A952" s="373" t="s">
        <v>98</v>
      </c>
      <c r="B952" s="1" t="s">
        <v>6</v>
      </c>
      <c r="C952" s="1" t="s">
        <v>99</v>
      </c>
      <c r="D952" s="1" t="s">
        <v>3</v>
      </c>
      <c r="E952" s="1" t="s">
        <v>2567</v>
      </c>
      <c r="F952" s="422">
        <v>24502</v>
      </c>
      <c r="G952" s="245">
        <v>10</v>
      </c>
      <c r="H952" s="245" t="e">
        <v>#DIV/0!</v>
      </c>
      <c r="I952" s="179" t="s">
        <v>2014</v>
      </c>
      <c r="J952" s="179" t="s">
        <v>2476</v>
      </c>
      <c r="K952" s="158">
        <v>952</v>
      </c>
      <c r="L952" s="1" t="b">
        <f t="shared" si="323"/>
        <v>1</v>
      </c>
      <c r="M952" s="1" t="b">
        <f t="shared" si="324"/>
        <v>1</v>
      </c>
      <c r="N952" s="1" t="b">
        <f t="shared" si="325"/>
        <v>1</v>
      </c>
      <c r="O952" s="1" t="b">
        <f t="shared" si="326"/>
        <v>1</v>
      </c>
      <c r="P952" s="1" t="b">
        <f t="shared" si="327"/>
        <v>1</v>
      </c>
      <c r="Q952" s="1" t="b">
        <f t="shared" si="328"/>
        <v>1</v>
      </c>
      <c r="R952" s="1" t="b">
        <f t="shared" si="329"/>
        <v>1</v>
      </c>
      <c r="S952" s="1" t="e">
        <f t="shared" si="330"/>
        <v>#DIV/0!</v>
      </c>
      <c r="T952" s="1" t="b">
        <f t="shared" si="331"/>
        <v>1</v>
      </c>
      <c r="U952" s="1" t="b">
        <f t="shared" si="332"/>
        <v>1</v>
      </c>
      <c r="W952" s="373" t="s">
        <v>98</v>
      </c>
      <c r="X952" s="1" t="s">
        <v>6</v>
      </c>
      <c r="Y952" s="1" t="s">
        <v>99</v>
      </c>
      <c r="Z952" s="1" t="s">
        <v>3</v>
      </c>
      <c r="AA952" s="1" t="s">
        <v>2567</v>
      </c>
      <c r="AB952" s="422">
        <v>24502</v>
      </c>
      <c r="AC952" s="245">
        <v>10</v>
      </c>
      <c r="AD952" s="245" t="e">
        <v>#DIV/0!</v>
      </c>
      <c r="AE952" s="179" t="s">
        <v>2014</v>
      </c>
      <c r="AF952" s="179" t="s">
        <v>2476</v>
      </c>
      <c r="AH952" s="159" t="b">
        <f t="shared" si="333"/>
        <v>1</v>
      </c>
      <c r="AI952" s="1" t="b">
        <f t="shared" si="334"/>
        <v>1</v>
      </c>
      <c r="AJ952" s="1" t="b">
        <f t="shared" si="335"/>
        <v>1</v>
      </c>
      <c r="AK952" s="1" t="b">
        <f t="shared" si="336"/>
        <v>1</v>
      </c>
      <c r="AL952" s="1" t="b">
        <f t="shared" si="337"/>
        <v>1</v>
      </c>
      <c r="AM952" s="1" t="b">
        <f t="shared" si="338"/>
        <v>1</v>
      </c>
      <c r="AN952" s="1" t="b">
        <f t="shared" si="339"/>
        <v>1</v>
      </c>
      <c r="AO952" s="1" t="e">
        <f t="shared" si="340"/>
        <v>#DIV/0!</v>
      </c>
      <c r="AP952" s="1" t="b">
        <f t="shared" si="341"/>
        <v>1</v>
      </c>
      <c r="AQ952" s="1" t="b">
        <f t="shared" si="342"/>
        <v>1</v>
      </c>
      <c r="AS952" s="373" t="s">
        <v>98</v>
      </c>
      <c r="AT952" s="1" t="s">
        <v>6</v>
      </c>
      <c r="AU952" s="1" t="s">
        <v>99</v>
      </c>
      <c r="AV952" s="1" t="s">
        <v>3</v>
      </c>
      <c r="AW952" s="1" t="s">
        <v>2567</v>
      </c>
      <c r="AX952" s="422">
        <v>24502</v>
      </c>
      <c r="AY952" s="245">
        <v>10</v>
      </c>
      <c r="AZ952" s="245" t="e">
        <v>#DIV/0!</v>
      </c>
      <c r="BA952" s="179" t="s">
        <v>2014</v>
      </c>
      <c r="BB952" s="179" t="s">
        <v>2476</v>
      </c>
    </row>
    <row r="953" spans="1:54" ht="15.75">
      <c r="A953" s="316" t="s">
        <v>1053</v>
      </c>
      <c r="B953" s="346" t="s">
        <v>2316</v>
      </c>
      <c r="C953" s="179" t="s">
        <v>86</v>
      </c>
      <c r="D953" s="1" t="s">
        <v>3</v>
      </c>
      <c r="E953" s="344" t="s">
        <v>2509</v>
      </c>
      <c r="F953" s="422">
        <v>15690</v>
      </c>
      <c r="G953" s="245">
        <v>10</v>
      </c>
      <c r="H953" s="245" t="s">
        <v>1859</v>
      </c>
      <c r="I953" s="179" t="s">
        <v>2464</v>
      </c>
      <c r="J953" s="179" t="s">
        <v>2525</v>
      </c>
      <c r="K953" s="158">
        <v>953</v>
      </c>
      <c r="L953" s="1" t="b">
        <f t="shared" si="323"/>
        <v>1</v>
      </c>
      <c r="M953" s="1" t="b">
        <f t="shared" si="324"/>
        <v>1</v>
      </c>
      <c r="N953" s="1" t="b">
        <f t="shared" si="325"/>
        <v>1</v>
      </c>
      <c r="O953" s="1" t="b">
        <f t="shared" si="326"/>
        <v>1</v>
      </c>
      <c r="P953" s="1" t="b">
        <f t="shared" si="327"/>
        <v>1</v>
      </c>
      <c r="Q953" s="1" t="b">
        <f t="shared" si="328"/>
        <v>1</v>
      </c>
      <c r="R953" s="1" t="b">
        <f t="shared" si="329"/>
        <v>1</v>
      </c>
      <c r="S953" s="1" t="b">
        <f t="shared" si="330"/>
        <v>1</v>
      </c>
      <c r="T953" s="1" t="b">
        <f t="shared" si="331"/>
        <v>1</v>
      </c>
      <c r="U953" s="1" t="b">
        <f t="shared" si="332"/>
        <v>1</v>
      </c>
      <c r="W953" s="316" t="s">
        <v>1053</v>
      </c>
      <c r="X953" s="346" t="s">
        <v>2316</v>
      </c>
      <c r="Y953" s="179" t="s">
        <v>86</v>
      </c>
      <c r="Z953" s="1" t="s">
        <v>3</v>
      </c>
      <c r="AA953" s="344" t="s">
        <v>2509</v>
      </c>
      <c r="AB953" s="422">
        <v>15690</v>
      </c>
      <c r="AC953" s="245">
        <v>10</v>
      </c>
      <c r="AD953" s="245" t="s">
        <v>1859</v>
      </c>
      <c r="AE953" s="179" t="s">
        <v>2464</v>
      </c>
      <c r="AF953" s="179" t="s">
        <v>2525</v>
      </c>
      <c r="AH953" s="159" t="b">
        <f t="shared" si="333"/>
        <v>1</v>
      </c>
      <c r="AI953" s="1" t="b">
        <f t="shared" si="334"/>
        <v>1</v>
      </c>
      <c r="AJ953" s="1" t="b">
        <f t="shared" si="335"/>
        <v>1</v>
      </c>
      <c r="AK953" s="1" t="b">
        <f t="shared" si="336"/>
        <v>1</v>
      </c>
      <c r="AL953" s="1" t="b">
        <f t="shared" si="337"/>
        <v>1</v>
      </c>
      <c r="AM953" s="1" t="b">
        <f t="shared" si="338"/>
        <v>1</v>
      </c>
      <c r="AN953" s="1" t="b">
        <f t="shared" si="339"/>
        <v>1</v>
      </c>
      <c r="AO953" s="1" t="b">
        <f t="shared" si="340"/>
        <v>1</v>
      </c>
      <c r="AP953" s="1" t="b">
        <f t="shared" si="341"/>
        <v>1</v>
      </c>
      <c r="AQ953" s="1" t="b">
        <f t="shared" si="342"/>
        <v>1</v>
      </c>
      <c r="AS953" s="316" t="s">
        <v>1053</v>
      </c>
      <c r="AT953" s="346" t="s">
        <v>2316</v>
      </c>
      <c r="AU953" s="179" t="s">
        <v>86</v>
      </c>
      <c r="AV953" s="1" t="s">
        <v>3</v>
      </c>
      <c r="AW953" s="344" t="s">
        <v>2509</v>
      </c>
      <c r="AX953" s="422">
        <v>15690</v>
      </c>
      <c r="AY953" s="245">
        <v>10</v>
      </c>
      <c r="AZ953" s="245" t="s">
        <v>1859</v>
      </c>
      <c r="BA953" s="179" t="s">
        <v>2464</v>
      </c>
      <c r="BB953" s="179" t="s">
        <v>2525</v>
      </c>
    </row>
    <row r="954" spans="1:54" ht="15.75">
      <c r="A954" s="316" t="s">
        <v>1054</v>
      </c>
      <c r="B954" s="106" t="s">
        <v>1155</v>
      </c>
      <c r="C954" s="106" t="s">
        <v>2317</v>
      </c>
      <c r="D954" s="408" t="s">
        <v>10</v>
      </c>
      <c r="E954" s="344" t="s">
        <v>2509</v>
      </c>
      <c r="F954" s="422">
        <v>16694</v>
      </c>
      <c r="G954" s="245">
        <v>10</v>
      </c>
      <c r="H954" s="245" t="s">
        <v>1859</v>
      </c>
      <c r="I954" s="179" t="s">
        <v>2458</v>
      </c>
      <c r="J954" s="179" t="s">
        <v>2525</v>
      </c>
      <c r="K954" s="158">
        <v>954</v>
      </c>
      <c r="L954" s="1" t="b">
        <f t="shared" si="323"/>
        <v>1</v>
      </c>
      <c r="M954" s="1" t="b">
        <f t="shared" si="324"/>
        <v>1</v>
      </c>
      <c r="N954" s="1" t="b">
        <f t="shared" si="325"/>
        <v>1</v>
      </c>
      <c r="O954" s="1" t="b">
        <f t="shared" si="326"/>
        <v>1</v>
      </c>
      <c r="P954" s="1" t="b">
        <f t="shared" si="327"/>
        <v>1</v>
      </c>
      <c r="Q954" s="1" t="b">
        <f t="shared" si="328"/>
        <v>1</v>
      </c>
      <c r="R954" s="1" t="b">
        <f t="shared" si="329"/>
        <v>1</v>
      </c>
      <c r="S954" s="1" t="b">
        <f t="shared" si="330"/>
        <v>1</v>
      </c>
      <c r="T954" s="1" t="b">
        <f t="shared" si="331"/>
        <v>1</v>
      </c>
      <c r="U954" s="1" t="b">
        <f t="shared" si="332"/>
        <v>1</v>
      </c>
      <c r="W954" s="316" t="s">
        <v>1054</v>
      </c>
      <c r="X954" s="106" t="s">
        <v>1155</v>
      </c>
      <c r="Y954" s="106" t="s">
        <v>2317</v>
      </c>
      <c r="Z954" s="408" t="s">
        <v>10</v>
      </c>
      <c r="AA954" s="344" t="s">
        <v>2509</v>
      </c>
      <c r="AB954" s="422">
        <v>16694</v>
      </c>
      <c r="AC954" s="245">
        <v>10</v>
      </c>
      <c r="AD954" s="245" t="s">
        <v>1859</v>
      </c>
      <c r="AE954" s="179" t="s">
        <v>2458</v>
      </c>
      <c r="AF954" s="179" t="s">
        <v>2525</v>
      </c>
      <c r="AH954" s="159" t="b">
        <f t="shared" si="333"/>
        <v>1</v>
      </c>
      <c r="AI954" s="1" t="b">
        <f t="shared" si="334"/>
        <v>1</v>
      </c>
      <c r="AJ954" s="1" t="b">
        <f t="shared" si="335"/>
        <v>1</v>
      </c>
      <c r="AK954" s="1" t="b">
        <f t="shared" si="336"/>
        <v>1</v>
      </c>
      <c r="AL954" s="1" t="b">
        <f t="shared" si="337"/>
        <v>1</v>
      </c>
      <c r="AM954" s="1" t="b">
        <f t="shared" si="338"/>
        <v>1</v>
      </c>
      <c r="AN954" s="1" t="b">
        <f t="shared" si="339"/>
        <v>1</v>
      </c>
      <c r="AO954" s="1" t="b">
        <f t="shared" si="340"/>
        <v>1</v>
      </c>
      <c r="AP954" s="1" t="b">
        <f t="shared" si="341"/>
        <v>1</v>
      </c>
      <c r="AQ954" s="1" t="b">
        <f t="shared" si="342"/>
        <v>1</v>
      </c>
      <c r="AS954" s="316" t="s">
        <v>1054</v>
      </c>
      <c r="AT954" s="106" t="s">
        <v>1155</v>
      </c>
      <c r="AU954" s="106" t="s">
        <v>2317</v>
      </c>
      <c r="AV954" s="408" t="s">
        <v>10</v>
      </c>
      <c r="AW954" s="344" t="s">
        <v>2509</v>
      </c>
      <c r="AX954" s="422">
        <v>16694</v>
      </c>
      <c r="AY954" s="245">
        <v>10</v>
      </c>
      <c r="AZ954" s="245" t="s">
        <v>1859</v>
      </c>
      <c r="BA954" s="179" t="s">
        <v>2458</v>
      </c>
      <c r="BB954" s="179" t="s">
        <v>2525</v>
      </c>
    </row>
    <row r="955" spans="1:54" ht="15.75">
      <c r="A955" s="316" t="s">
        <v>628</v>
      </c>
      <c r="B955" s="179" t="s">
        <v>629</v>
      </c>
      <c r="C955" s="179" t="s">
        <v>630</v>
      </c>
      <c r="D955" s="1" t="s">
        <v>3</v>
      </c>
      <c r="E955" s="344" t="s">
        <v>2566</v>
      </c>
      <c r="F955" s="422">
        <v>11722</v>
      </c>
      <c r="G955" s="245">
        <v>10</v>
      </c>
      <c r="H955" s="245" t="e">
        <v>#DIV/0!</v>
      </c>
      <c r="I955" s="179" t="s">
        <v>2015</v>
      </c>
      <c r="J955" s="179" t="s">
        <v>2577</v>
      </c>
      <c r="K955" s="158">
        <v>955</v>
      </c>
      <c r="L955" s="1" t="b">
        <f t="shared" si="323"/>
        <v>1</v>
      </c>
      <c r="M955" s="1" t="b">
        <f t="shared" si="324"/>
        <v>1</v>
      </c>
      <c r="N955" s="1" t="b">
        <f t="shared" si="325"/>
        <v>1</v>
      </c>
      <c r="O955" s="1" t="b">
        <f t="shared" si="326"/>
        <v>1</v>
      </c>
      <c r="P955" s="1" t="b">
        <f t="shared" si="327"/>
        <v>1</v>
      </c>
      <c r="Q955" s="1" t="b">
        <f t="shared" si="328"/>
        <v>1</v>
      </c>
      <c r="R955" s="1" t="b">
        <f t="shared" si="329"/>
        <v>1</v>
      </c>
      <c r="S955" s="1" t="e">
        <f t="shared" si="330"/>
        <v>#DIV/0!</v>
      </c>
      <c r="T955" s="1" t="b">
        <f t="shared" si="331"/>
        <v>1</v>
      </c>
      <c r="U955" s="1" t="b">
        <f t="shared" si="332"/>
        <v>1</v>
      </c>
      <c r="W955" s="316" t="s">
        <v>628</v>
      </c>
      <c r="X955" s="179" t="s">
        <v>629</v>
      </c>
      <c r="Y955" s="179" t="s">
        <v>630</v>
      </c>
      <c r="Z955" s="1" t="s">
        <v>3</v>
      </c>
      <c r="AA955" s="344" t="s">
        <v>2566</v>
      </c>
      <c r="AB955" s="422">
        <v>11722</v>
      </c>
      <c r="AC955" s="245">
        <v>10</v>
      </c>
      <c r="AD955" s="245" t="e">
        <v>#DIV/0!</v>
      </c>
      <c r="AE955" s="179" t="s">
        <v>2015</v>
      </c>
      <c r="AF955" s="179" t="s">
        <v>2577</v>
      </c>
      <c r="AH955" s="159" t="b">
        <f t="shared" si="333"/>
        <v>1</v>
      </c>
      <c r="AI955" s="1" t="b">
        <f t="shared" si="334"/>
        <v>1</v>
      </c>
      <c r="AJ955" s="1" t="b">
        <f t="shared" si="335"/>
        <v>1</v>
      </c>
      <c r="AK955" s="1" t="b">
        <f t="shared" si="336"/>
        <v>1</v>
      </c>
      <c r="AL955" s="1" t="b">
        <f t="shared" si="337"/>
        <v>1</v>
      </c>
      <c r="AM955" s="1" t="b">
        <f t="shared" si="338"/>
        <v>1</v>
      </c>
      <c r="AN955" s="1" t="b">
        <f t="shared" si="339"/>
        <v>1</v>
      </c>
      <c r="AO955" s="1" t="e">
        <f t="shared" si="340"/>
        <v>#DIV/0!</v>
      </c>
      <c r="AP955" s="1" t="b">
        <f t="shared" si="341"/>
        <v>1</v>
      </c>
      <c r="AQ955" s="1" t="b">
        <f t="shared" si="342"/>
        <v>1</v>
      </c>
      <c r="AS955" s="316" t="s">
        <v>628</v>
      </c>
      <c r="AT955" s="179" t="s">
        <v>629</v>
      </c>
      <c r="AU955" s="179" t="s">
        <v>630</v>
      </c>
      <c r="AV955" s="1" t="s">
        <v>3</v>
      </c>
      <c r="AW955" s="344" t="s">
        <v>2566</v>
      </c>
      <c r="AX955" s="422">
        <v>11722</v>
      </c>
      <c r="AY955" s="245">
        <v>10</v>
      </c>
      <c r="AZ955" s="245" t="e">
        <v>#DIV/0!</v>
      </c>
      <c r="BA955" s="179" t="s">
        <v>2015</v>
      </c>
      <c r="BB955" s="179" t="s">
        <v>2577</v>
      </c>
    </row>
    <row r="956" spans="1:54" ht="15">
      <c r="A956" s="159" t="s">
        <v>1055</v>
      </c>
      <c r="B956" s="442" t="s">
        <v>2292</v>
      </c>
      <c r="C956" s="1" t="s">
        <v>2293</v>
      </c>
      <c r="D956" s="424" t="s">
        <v>3</v>
      </c>
      <c r="E956" s="179" t="s">
        <v>2490</v>
      </c>
      <c r="F956" s="422">
        <v>18158</v>
      </c>
      <c r="G956" s="245">
        <v>10</v>
      </c>
      <c r="H956" s="245" t="s">
        <v>1859</v>
      </c>
      <c r="I956" s="179" t="s">
        <v>2540</v>
      </c>
      <c r="J956" s="179" t="s">
        <v>2525</v>
      </c>
      <c r="K956" s="158">
        <v>956</v>
      </c>
      <c r="L956" s="1" t="b">
        <f t="shared" si="323"/>
        <v>1</v>
      </c>
      <c r="M956" s="1" t="b">
        <f t="shared" si="324"/>
        <v>1</v>
      </c>
      <c r="N956" s="1" t="b">
        <f t="shared" si="325"/>
        <v>1</v>
      </c>
      <c r="O956" s="1" t="b">
        <f t="shared" si="326"/>
        <v>1</v>
      </c>
      <c r="P956" s="1" t="b">
        <f t="shared" si="327"/>
        <v>1</v>
      </c>
      <c r="Q956" s="1" t="b">
        <f t="shared" si="328"/>
        <v>1</v>
      </c>
      <c r="R956" s="1" t="b">
        <f t="shared" si="329"/>
        <v>1</v>
      </c>
      <c r="S956" s="1" t="b">
        <f t="shared" si="330"/>
        <v>1</v>
      </c>
      <c r="T956" s="1" t="b">
        <f t="shared" si="331"/>
        <v>1</v>
      </c>
      <c r="U956" s="1" t="b">
        <f t="shared" si="332"/>
        <v>1</v>
      </c>
      <c r="W956" s="159" t="s">
        <v>1055</v>
      </c>
      <c r="X956" s="442" t="s">
        <v>2292</v>
      </c>
      <c r="Y956" s="1" t="s">
        <v>2293</v>
      </c>
      <c r="Z956" s="424" t="s">
        <v>3</v>
      </c>
      <c r="AA956" s="179" t="s">
        <v>2490</v>
      </c>
      <c r="AB956" s="422">
        <v>18158</v>
      </c>
      <c r="AC956" s="245">
        <v>10</v>
      </c>
      <c r="AD956" s="245" t="s">
        <v>1859</v>
      </c>
      <c r="AE956" s="179" t="s">
        <v>2540</v>
      </c>
      <c r="AF956" s="179" t="s">
        <v>2525</v>
      </c>
      <c r="AH956" s="159" t="b">
        <f t="shared" si="333"/>
        <v>1</v>
      </c>
      <c r="AI956" s="1" t="b">
        <f t="shared" si="334"/>
        <v>1</v>
      </c>
      <c r="AJ956" s="1" t="b">
        <f t="shared" si="335"/>
        <v>1</v>
      </c>
      <c r="AK956" s="1" t="b">
        <f t="shared" si="336"/>
        <v>1</v>
      </c>
      <c r="AL956" s="1" t="b">
        <f t="shared" si="337"/>
        <v>1</v>
      </c>
      <c r="AM956" s="1" t="b">
        <f t="shared" si="338"/>
        <v>1</v>
      </c>
      <c r="AN956" s="1" t="b">
        <f t="shared" si="339"/>
        <v>1</v>
      </c>
      <c r="AO956" s="1" t="b">
        <f t="shared" si="340"/>
        <v>1</v>
      </c>
      <c r="AP956" s="1" t="b">
        <f t="shared" si="341"/>
        <v>1</v>
      </c>
      <c r="AQ956" s="1" t="b">
        <f t="shared" si="342"/>
        <v>1</v>
      </c>
      <c r="AS956" s="159" t="s">
        <v>1055</v>
      </c>
      <c r="AT956" s="442" t="s">
        <v>2292</v>
      </c>
      <c r="AU956" s="1" t="s">
        <v>2293</v>
      </c>
      <c r="AV956" s="424" t="s">
        <v>3</v>
      </c>
      <c r="AW956" s="179" t="s">
        <v>2490</v>
      </c>
      <c r="AX956" s="422">
        <v>18158</v>
      </c>
      <c r="AY956" s="245">
        <v>10</v>
      </c>
      <c r="AZ956" s="245" t="s">
        <v>1859</v>
      </c>
      <c r="BA956" s="179" t="s">
        <v>2540</v>
      </c>
      <c r="BB956" s="179" t="s">
        <v>2525</v>
      </c>
    </row>
    <row r="957" spans="1:54" ht="15.75">
      <c r="A957" s="453" t="s">
        <v>520</v>
      </c>
      <c r="B957" s="179" t="s">
        <v>2292</v>
      </c>
      <c r="C957" s="179" t="s">
        <v>2294</v>
      </c>
      <c r="D957" s="1" t="s">
        <v>10</v>
      </c>
      <c r="E957" s="344" t="s">
        <v>2490</v>
      </c>
      <c r="F957" s="422">
        <v>19399</v>
      </c>
      <c r="G957" s="245">
        <v>10</v>
      </c>
      <c r="H957" s="245" t="s">
        <v>1859</v>
      </c>
      <c r="I957" s="179" t="s">
        <v>2609</v>
      </c>
      <c r="J957" s="179" t="s">
        <v>2476</v>
      </c>
      <c r="K957" s="158">
        <v>957</v>
      </c>
      <c r="L957" s="1" t="b">
        <f t="shared" si="323"/>
        <v>1</v>
      </c>
      <c r="M957" s="1" t="b">
        <f t="shared" si="324"/>
        <v>1</v>
      </c>
      <c r="N957" s="1" t="b">
        <f t="shared" si="325"/>
        <v>1</v>
      </c>
      <c r="O957" s="1" t="b">
        <f t="shared" si="326"/>
        <v>1</v>
      </c>
      <c r="P957" s="1" t="b">
        <f t="shared" si="327"/>
        <v>1</v>
      </c>
      <c r="Q957" s="1" t="b">
        <f t="shared" si="328"/>
        <v>1</v>
      </c>
      <c r="R957" s="1" t="b">
        <f t="shared" si="329"/>
        <v>1</v>
      </c>
      <c r="S957" s="1" t="b">
        <f t="shared" si="330"/>
        <v>1</v>
      </c>
      <c r="T957" s="1" t="b">
        <f t="shared" si="331"/>
        <v>1</v>
      </c>
      <c r="U957" s="1" t="b">
        <f t="shared" si="332"/>
        <v>1</v>
      </c>
      <c r="W957" s="453" t="s">
        <v>520</v>
      </c>
      <c r="X957" s="179" t="s">
        <v>2292</v>
      </c>
      <c r="Y957" s="179" t="s">
        <v>2294</v>
      </c>
      <c r="Z957" s="1" t="s">
        <v>10</v>
      </c>
      <c r="AA957" s="344" t="s">
        <v>2490</v>
      </c>
      <c r="AB957" s="422">
        <v>19399</v>
      </c>
      <c r="AC957" s="245">
        <v>10</v>
      </c>
      <c r="AD957" s="245" t="s">
        <v>1859</v>
      </c>
      <c r="AE957" s="179" t="s">
        <v>2609</v>
      </c>
      <c r="AF957" s="179" t="s">
        <v>2476</v>
      </c>
      <c r="AH957" s="159" t="b">
        <f t="shared" si="333"/>
        <v>1</v>
      </c>
      <c r="AI957" s="1" t="b">
        <f t="shared" si="334"/>
        <v>1</v>
      </c>
      <c r="AJ957" s="1" t="b">
        <f t="shared" si="335"/>
        <v>1</v>
      </c>
      <c r="AK957" s="1" t="b">
        <f t="shared" si="336"/>
        <v>1</v>
      </c>
      <c r="AL957" s="1" t="b">
        <f t="shared" si="337"/>
        <v>1</v>
      </c>
      <c r="AM957" s="1" t="b">
        <f t="shared" si="338"/>
        <v>1</v>
      </c>
      <c r="AN957" s="1" t="b">
        <f t="shared" si="339"/>
        <v>1</v>
      </c>
      <c r="AO957" s="1" t="b">
        <f t="shared" si="340"/>
        <v>1</v>
      </c>
      <c r="AP957" s="1" t="b">
        <f t="shared" si="341"/>
        <v>1</v>
      </c>
      <c r="AQ957" s="1" t="b">
        <f t="shared" si="342"/>
        <v>1</v>
      </c>
      <c r="AS957" s="453" t="s">
        <v>520</v>
      </c>
      <c r="AT957" s="179" t="s">
        <v>2292</v>
      </c>
      <c r="AU957" s="179" t="s">
        <v>2294</v>
      </c>
      <c r="AV957" s="1" t="s">
        <v>10</v>
      </c>
      <c r="AW957" s="344" t="s">
        <v>2490</v>
      </c>
      <c r="AX957" s="422">
        <v>19399</v>
      </c>
      <c r="AY957" s="245">
        <v>10</v>
      </c>
      <c r="AZ957" s="245" t="s">
        <v>1859</v>
      </c>
      <c r="BA957" s="179" t="s">
        <v>2609</v>
      </c>
      <c r="BB957" s="179" t="s">
        <v>2476</v>
      </c>
    </row>
    <row r="958" spans="1:54" ht="15">
      <c r="A958" s="159" t="s">
        <v>631</v>
      </c>
      <c r="B958" s="1" t="s">
        <v>209</v>
      </c>
      <c r="C958" s="1" t="s">
        <v>2295</v>
      </c>
      <c r="D958" s="424" t="s">
        <v>10</v>
      </c>
      <c r="E958" s="179" t="s">
        <v>2490</v>
      </c>
      <c r="F958" s="422">
        <v>23557</v>
      </c>
      <c r="G958" s="245">
        <v>10</v>
      </c>
      <c r="H958" s="245" t="s">
        <v>1858</v>
      </c>
      <c r="I958" s="179" t="s">
        <v>2676</v>
      </c>
      <c r="J958" s="179" t="s">
        <v>2476</v>
      </c>
      <c r="K958" s="158">
        <v>958</v>
      </c>
      <c r="L958" s="1" t="b">
        <f t="shared" si="323"/>
        <v>1</v>
      </c>
      <c r="M958" s="1" t="b">
        <f t="shared" si="324"/>
        <v>1</v>
      </c>
      <c r="N958" s="1" t="b">
        <f t="shared" si="325"/>
        <v>1</v>
      </c>
      <c r="O958" s="1" t="b">
        <f t="shared" si="326"/>
        <v>1</v>
      </c>
      <c r="P958" s="1" t="b">
        <f t="shared" si="327"/>
        <v>1</v>
      </c>
      <c r="Q958" s="1" t="b">
        <f t="shared" si="328"/>
        <v>1</v>
      </c>
      <c r="R958" s="1" t="b">
        <f t="shared" si="329"/>
        <v>1</v>
      </c>
      <c r="S958" s="1" t="b">
        <f t="shared" si="330"/>
        <v>1</v>
      </c>
      <c r="T958" s="1" t="b">
        <f t="shared" si="331"/>
        <v>1</v>
      </c>
      <c r="U958" s="1" t="b">
        <f t="shared" si="332"/>
        <v>1</v>
      </c>
      <c r="W958" s="159" t="s">
        <v>631</v>
      </c>
      <c r="X958" s="1" t="s">
        <v>209</v>
      </c>
      <c r="Y958" s="1" t="s">
        <v>2295</v>
      </c>
      <c r="Z958" s="424" t="s">
        <v>10</v>
      </c>
      <c r="AA958" s="179" t="s">
        <v>2490</v>
      </c>
      <c r="AB958" s="422">
        <v>23557</v>
      </c>
      <c r="AC958" s="245">
        <v>10</v>
      </c>
      <c r="AD958" s="245" t="s">
        <v>1858</v>
      </c>
      <c r="AE958" s="179" t="s">
        <v>2676</v>
      </c>
      <c r="AF958" s="179" t="s">
        <v>2476</v>
      </c>
      <c r="AH958" s="159" t="b">
        <f t="shared" si="333"/>
        <v>1</v>
      </c>
      <c r="AI958" s="1" t="b">
        <f t="shared" si="334"/>
        <v>1</v>
      </c>
      <c r="AJ958" s="1" t="b">
        <f t="shared" si="335"/>
        <v>1</v>
      </c>
      <c r="AK958" s="1" t="b">
        <f t="shared" si="336"/>
        <v>1</v>
      </c>
      <c r="AL958" s="1" t="b">
        <f t="shared" si="337"/>
        <v>1</v>
      </c>
      <c r="AM958" s="1" t="b">
        <f t="shared" si="338"/>
        <v>1</v>
      </c>
      <c r="AN958" s="1" t="b">
        <f t="shared" si="339"/>
        <v>1</v>
      </c>
      <c r="AO958" s="1" t="b">
        <f t="shared" si="340"/>
        <v>1</v>
      </c>
      <c r="AP958" s="1" t="b">
        <f t="shared" si="341"/>
        <v>1</v>
      </c>
      <c r="AQ958" s="1" t="b">
        <f t="shared" si="342"/>
        <v>1</v>
      </c>
      <c r="AS958" s="159" t="s">
        <v>631</v>
      </c>
      <c r="AT958" s="1" t="s">
        <v>209</v>
      </c>
      <c r="AU958" s="1" t="s">
        <v>2295</v>
      </c>
      <c r="AV958" s="424" t="s">
        <v>10</v>
      </c>
      <c r="AW958" s="179" t="s">
        <v>2490</v>
      </c>
      <c r="AX958" s="422">
        <v>23557</v>
      </c>
      <c r="AY958" s="245">
        <v>10</v>
      </c>
      <c r="AZ958" s="245" t="s">
        <v>1858</v>
      </c>
      <c r="BA958" s="179" t="s">
        <v>2676</v>
      </c>
      <c r="BB958" s="179" t="s">
        <v>2476</v>
      </c>
    </row>
    <row r="959" spans="1:54" ht="15">
      <c r="A959" s="159" t="s">
        <v>521</v>
      </c>
      <c r="B959" s="1" t="s">
        <v>522</v>
      </c>
      <c r="C959" s="1" t="s">
        <v>523</v>
      </c>
      <c r="D959" s="424" t="s">
        <v>3</v>
      </c>
      <c r="E959" s="179" t="s">
        <v>2563</v>
      </c>
      <c r="F959" s="422">
        <v>10080</v>
      </c>
      <c r="G959" s="245">
        <v>10</v>
      </c>
      <c r="H959" s="245" t="s">
        <v>1859</v>
      </c>
      <c r="I959" s="179" t="s">
        <v>2265</v>
      </c>
      <c r="J959" s="179" t="s">
        <v>2577</v>
      </c>
      <c r="K959" s="158">
        <v>959</v>
      </c>
      <c r="L959" s="1" t="b">
        <f t="shared" si="323"/>
        <v>1</v>
      </c>
      <c r="M959" s="1" t="b">
        <f t="shared" si="324"/>
        <v>1</v>
      </c>
      <c r="N959" s="1" t="b">
        <f t="shared" si="325"/>
        <v>1</v>
      </c>
      <c r="O959" s="1" t="b">
        <f t="shared" si="326"/>
        <v>1</v>
      </c>
      <c r="P959" s="1" t="b">
        <f t="shared" si="327"/>
        <v>1</v>
      </c>
      <c r="Q959" s="1" t="b">
        <f t="shared" si="328"/>
        <v>1</v>
      </c>
      <c r="R959" s="1" t="b">
        <f t="shared" si="329"/>
        <v>1</v>
      </c>
      <c r="S959" s="1" t="b">
        <f t="shared" si="330"/>
        <v>1</v>
      </c>
      <c r="T959" s="1" t="b">
        <f t="shared" si="331"/>
        <v>1</v>
      </c>
      <c r="U959" s="1" t="b">
        <f t="shared" si="332"/>
        <v>1</v>
      </c>
      <c r="W959" s="159" t="s">
        <v>521</v>
      </c>
      <c r="X959" s="1" t="s">
        <v>522</v>
      </c>
      <c r="Y959" s="1" t="s">
        <v>523</v>
      </c>
      <c r="Z959" s="424" t="s">
        <v>3</v>
      </c>
      <c r="AA959" s="179" t="s">
        <v>2563</v>
      </c>
      <c r="AB959" s="422">
        <v>10080</v>
      </c>
      <c r="AC959" s="245">
        <v>10</v>
      </c>
      <c r="AD959" s="245" t="s">
        <v>1859</v>
      </c>
      <c r="AE959" s="179" t="s">
        <v>2265</v>
      </c>
      <c r="AF959" s="179" t="s">
        <v>2577</v>
      </c>
      <c r="AH959" s="159" t="b">
        <f t="shared" si="333"/>
        <v>1</v>
      </c>
      <c r="AI959" s="1" t="b">
        <f t="shared" si="334"/>
        <v>1</v>
      </c>
      <c r="AJ959" s="1" t="b">
        <f t="shared" si="335"/>
        <v>1</v>
      </c>
      <c r="AK959" s="1" t="b">
        <f t="shared" si="336"/>
        <v>1</v>
      </c>
      <c r="AL959" s="1" t="b">
        <f t="shared" si="337"/>
        <v>1</v>
      </c>
      <c r="AM959" s="1" t="b">
        <f t="shared" si="338"/>
        <v>1</v>
      </c>
      <c r="AN959" s="1" t="b">
        <f t="shared" si="339"/>
        <v>1</v>
      </c>
      <c r="AO959" s="1" t="b">
        <f t="shared" si="340"/>
        <v>1</v>
      </c>
      <c r="AP959" s="1" t="b">
        <f t="shared" si="341"/>
        <v>1</v>
      </c>
      <c r="AQ959" s="1" t="b">
        <f t="shared" si="342"/>
        <v>1</v>
      </c>
      <c r="AS959" s="159" t="s">
        <v>521</v>
      </c>
      <c r="AT959" s="1" t="s">
        <v>522</v>
      </c>
      <c r="AU959" s="1" t="s">
        <v>523</v>
      </c>
      <c r="AV959" s="424" t="s">
        <v>3</v>
      </c>
      <c r="AW959" s="179" t="s">
        <v>2563</v>
      </c>
      <c r="AX959" s="422">
        <v>10080</v>
      </c>
      <c r="AY959" s="245">
        <v>10</v>
      </c>
      <c r="AZ959" s="245" t="s">
        <v>1859</v>
      </c>
      <c r="BA959" s="179" t="s">
        <v>2265</v>
      </c>
      <c r="BB959" s="179" t="s">
        <v>2577</v>
      </c>
    </row>
    <row r="960" spans="1:54" ht="15">
      <c r="A960" s="373" t="s">
        <v>371</v>
      </c>
      <c r="B960" s="1" t="s">
        <v>478</v>
      </c>
      <c r="C960" s="1" t="s">
        <v>2326</v>
      </c>
      <c r="D960" s="1" t="s">
        <v>3</v>
      </c>
      <c r="E960" s="351" t="s">
        <v>2498</v>
      </c>
      <c r="F960" s="422">
        <v>20274</v>
      </c>
      <c r="G960" s="245">
        <v>10</v>
      </c>
      <c r="H960" s="245" t="s">
        <v>1859</v>
      </c>
      <c r="I960" s="179" t="s">
        <v>2538</v>
      </c>
      <c r="J960" s="179" t="s">
        <v>2476</v>
      </c>
      <c r="K960" s="158">
        <v>960</v>
      </c>
      <c r="L960" s="1" t="b">
        <f t="shared" si="323"/>
        <v>1</v>
      </c>
      <c r="M960" s="1" t="b">
        <f t="shared" si="324"/>
        <v>1</v>
      </c>
      <c r="N960" s="1" t="b">
        <f t="shared" si="325"/>
        <v>1</v>
      </c>
      <c r="O960" s="1" t="b">
        <f t="shared" si="326"/>
        <v>1</v>
      </c>
      <c r="P960" s="1" t="b">
        <f t="shared" si="327"/>
        <v>1</v>
      </c>
      <c r="Q960" s="1" t="b">
        <f t="shared" si="328"/>
        <v>1</v>
      </c>
      <c r="R960" s="1" t="b">
        <f t="shared" si="329"/>
        <v>1</v>
      </c>
      <c r="S960" s="1" t="b">
        <f t="shared" si="330"/>
        <v>1</v>
      </c>
      <c r="T960" s="1" t="b">
        <f t="shared" si="331"/>
        <v>1</v>
      </c>
      <c r="U960" s="1" t="b">
        <f t="shared" si="332"/>
        <v>1</v>
      </c>
      <c r="W960" s="373" t="s">
        <v>371</v>
      </c>
      <c r="X960" s="1" t="s">
        <v>478</v>
      </c>
      <c r="Y960" s="1" t="s">
        <v>2326</v>
      </c>
      <c r="Z960" s="1" t="s">
        <v>3</v>
      </c>
      <c r="AA960" s="351" t="s">
        <v>2498</v>
      </c>
      <c r="AB960" s="422">
        <v>20274</v>
      </c>
      <c r="AC960" s="245">
        <v>10</v>
      </c>
      <c r="AD960" s="245" t="s">
        <v>1859</v>
      </c>
      <c r="AE960" s="179" t="s">
        <v>2538</v>
      </c>
      <c r="AF960" s="179" t="s">
        <v>2476</v>
      </c>
      <c r="AH960" s="159" t="b">
        <f t="shared" si="333"/>
        <v>1</v>
      </c>
      <c r="AI960" s="1" t="b">
        <f t="shared" si="334"/>
        <v>1</v>
      </c>
      <c r="AJ960" s="1" t="b">
        <f t="shared" si="335"/>
        <v>1</v>
      </c>
      <c r="AK960" s="1" t="b">
        <f t="shared" si="336"/>
        <v>1</v>
      </c>
      <c r="AL960" s="1" t="b">
        <f t="shared" si="337"/>
        <v>1</v>
      </c>
      <c r="AM960" s="1" t="b">
        <f t="shared" si="338"/>
        <v>1</v>
      </c>
      <c r="AN960" s="1" t="b">
        <f t="shared" si="339"/>
        <v>1</v>
      </c>
      <c r="AO960" s="1" t="b">
        <f t="shared" si="340"/>
        <v>1</v>
      </c>
      <c r="AP960" s="1" t="b">
        <f t="shared" si="341"/>
        <v>1</v>
      </c>
      <c r="AQ960" s="1" t="b">
        <f t="shared" si="342"/>
        <v>1</v>
      </c>
      <c r="AS960" s="373" t="s">
        <v>371</v>
      </c>
      <c r="AT960" s="1" t="s">
        <v>478</v>
      </c>
      <c r="AU960" s="1" t="s">
        <v>2326</v>
      </c>
      <c r="AV960" s="1" t="s">
        <v>3</v>
      </c>
      <c r="AW960" s="351" t="s">
        <v>2498</v>
      </c>
      <c r="AX960" s="422">
        <v>20274</v>
      </c>
      <c r="AY960" s="245">
        <v>10</v>
      </c>
      <c r="AZ960" s="245" t="s">
        <v>1859</v>
      </c>
      <c r="BA960" s="179" t="s">
        <v>2538</v>
      </c>
      <c r="BB960" s="179" t="s">
        <v>2476</v>
      </c>
    </row>
    <row r="961" spans="1:54" ht="15">
      <c r="A961" s="456" t="s">
        <v>917</v>
      </c>
      <c r="B961" s="1" t="s">
        <v>918</v>
      </c>
      <c r="C961" s="1" t="s">
        <v>919</v>
      </c>
      <c r="D961" s="1" t="s">
        <v>10</v>
      </c>
      <c r="E961" s="179" t="s">
        <v>2490</v>
      </c>
      <c r="F961" s="422">
        <v>16185</v>
      </c>
      <c r="G961" s="245">
        <v>10</v>
      </c>
      <c r="H961" s="245" t="s">
        <v>1859</v>
      </c>
      <c r="I961" s="179" t="s">
        <v>2468</v>
      </c>
      <c r="J961" s="179" t="s">
        <v>2525</v>
      </c>
      <c r="K961" s="158">
        <v>961</v>
      </c>
      <c r="L961" s="1" t="b">
        <f t="shared" si="323"/>
        <v>1</v>
      </c>
      <c r="M961" s="1" t="b">
        <f t="shared" si="324"/>
        <v>1</v>
      </c>
      <c r="N961" s="1" t="b">
        <f t="shared" si="325"/>
        <v>1</v>
      </c>
      <c r="O961" s="1" t="b">
        <f t="shared" si="326"/>
        <v>1</v>
      </c>
      <c r="P961" s="1" t="b">
        <f t="shared" si="327"/>
        <v>1</v>
      </c>
      <c r="Q961" s="1" t="b">
        <f t="shared" si="328"/>
        <v>1</v>
      </c>
      <c r="R961" s="1" t="b">
        <f t="shared" si="329"/>
        <v>1</v>
      </c>
      <c r="S961" s="1" t="b">
        <f t="shared" si="330"/>
        <v>1</v>
      </c>
      <c r="T961" s="1" t="b">
        <f t="shared" si="331"/>
        <v>1</v>
      </c>
      <c r="U961" s="1" t="b">
        <f t="shared" si="332"/>
        <v>1</v>
      </c>
      <c r="W961" s="456" t="s">
        <v>917</v>
      </c>
      <c r="X961" s="1" t="s">
        <v>918</v>
      </c>
      <c r="Y961" s="1" t="s">
        <v>919</v>
      </c>
      <c r="Z961" s="1" t="s">
        <v>10</v>
      </c>
      <c r="AA961" s="179" t="s">
        <v>2490</v>
      </c>
      <c r="AB961" s="422">
        <v>16185</v>
      </c>
      <c r="AC961" s="245">
        <v>10</v>
      </c>
      <c r="AD961" s="245" t="s">
        <v>1859</v>
      </c>
      <c r="AE961" s="179" t="s">
        <v>2468</v>
      </c>
      <c r="AF961" s="179" t="s">
        <v>2525</v>
      </c>
      <c r="AH961" s="159" t="b">
        <f t="shared" si="333"/>
        <v>1</v>
      </c>
      <c r="AI961" s="1" t="b">
        <f t="shared" si="334"/>
        <v>1</v>
      </c>
      <c r="AJ961" s="1" t="b">
        <f t="shared" si="335"/>
        <v>1</v>
      </c>
      <c r="AK961" s="1" t="b">
        <f t="shared" si="336"/>
        <v>1</v>
      </c>
      <c r="AL961" s="1" t="b">
        <f t="shared" si="337"/>
        <v>1</v>
      </c>
      <c r="AM961" s="1" t="b">
        <f t="shared" si="338"/>
        <v>1</v>
      </c>
      <c r="AN961" s="1" t="b">
        <f t="shared" si="339"/>
        <v>1</v>
      </c>
      <c r="AO961" s="1" t="b">
        <f t="shared" si="340"/>
        <v>1</v>
      </c>
      <c r="AP961" s="1" t="b">
        <f t="shared" si="341"/>
        <v>1</v>
      </c>
      <c r="AQ961" s="1" t="b">
        <f t="shared" si="342"/>
        <v>1</v>
      </c>
      <c r="AS961" s="456" t="s">
        <v>917</v>
      </c>
      <c r="AT961" s="1" t="s">
        <v>918</v>
      </c>
      <c r="AU961" s="1" t="s">
        <v>919</v>
      </c>
      <c r="AV961" s="1" t="s">
        <v>10</v>
      </c>
      <c r="AW961" s="179" t="s">
        <v>2490</v>
      </c>
      <c r="AX961" s="422">
        <v>16185</v>
      </c>
      <c r="AY961" s="245">
        <v>10</v>
      </c>
      <c r="AZ961" s="245" t="s">
        <v>1859</v>
      </c>
      <c r="BA961" s="179" t="s">
        <v>2468</v>
      </c>
      <c r="BB961" s="179" t="s">
        <v>2525</v>
      </c>
    </row>
    <row r="962" spans="1:54" ht="15.75">
      <c r="A962" s="316" t="s">
        <v>920</v>
      </c>
      <c r="B962" s="179" t="s">
        <v>918</v>
      </c>
      <c r="C962" s="179" t="s">
        <v>921</v>
      </c>
      <c r="D962" s="1" t="s">
        <v>3</v>
      </c>
      <c r="E962" s="344" t="s">
        <v>2490</v>
      </c>
      <c r="F962" s="422">
        <v>14695</v>
      </c>
      <c r="G962" s="245">
        <v>10</v>
      </c>
      <c r="H962" s="245" t="s">
        <v>1858</v>
      </c>
      <c r="I962" s="179" t="s">
        <v>2468</v>
      </c>
      <c r="J962" s="179" t="s">
        <v>2577</v>
      </c>
      <c r="K962" s="158">
        <v>962</v>
      </c>
      <c r="L962" s="1" t="b">
        <f t="shared" si="323"/>
        <v>1</v>
      </c>
      <c r="M962" s="1" t="b">
        <f t="shared" si="324"/>
        <v>1</v>
      </c>
      <c r="N962" s="1" t="b">
        <f t="shared" si="325"/>
        <v>1</v>
      </c>
      <c r="O962" s="1" t="b">
        <f t="shared" si="326"/>
        <v>1</v>
      </c>
      <c r="P962" s="1" t="b">
        <f t="shared" si="327"/>
        <v>1</v>
      </c>
      <c r="Q962" s="1" t="b">
        <f t="shared" si="328"/>
        <v>1</v>
      </c>
      <c r="R962" s="1" t="b">
        <f t="shared" si="329"/>
        <v>1</v>
      </c>
      <c r="S962" s="1" t="b">
        <f t="shared" si="330"/>
        <v>1</v>
      </c>
      <c r="T962" s="1" t="b">
        <f t="shared" si="331"/>
        <v>1</v>
      </c>
      <c r="U962" s="1" t="b">
        <f t="shared" si="332"/>
        <v>1</v>
      </c>
      <c r="W962" s="316" t="s">
        <v>920</v>
      </c>
      <c r="X962" s="179" t="s">
        <v>918</v>
      </c>
      <c r="Y962" s="179" t="s">
        <v>921</v>
      </c>
      <c r="Z962" s="1" t="s">
        <v>3</v>
      </c>
      <c r="AA962" s="344" t="s">
        <v>2490</v>
      </c>
      <c r="AB962" s="422">
        <v>14695</v>
      </c>
      <c r="AC962" s="245">
        <v>10</v>
      </c>
      <c r="AD962" s="245" t="s">
        <v>1858</v>
      </c>
      <c r="AE962" s="179" t="s">
        <v>2468</v>
      </c>
      <c r="AF962" s="179" t="s">
        <v>2577</v>
      </c>
      <c r="AH962" s="159" t="b">
        <f t="shared" si="333"/>
        <v>1</v>
      </c>
      <c r="AI962" s="1" t="b">
        <f t="shared" si="334"/>
        <v>1</v>
      </c>
      <c r="AJ962" s="1" t="b">
        <f t="shared" si="335"/>
        <v>1</v>
      </c>
      <c r="AK962" s="1" t="b">
        <f t="shared" si="336"/>
        <v>1</v>
      </c>
      <c r="AL962" s="1" t="b">
        <f t="shared" si="337"/>
        <v>1</v>
      </c>
      <c r="AM962" s="1" t="b">
        <f t="shared" si="338"/>
        <v>1</v>
      </c>
      <c r="AN962" s="1" t="b">
        <f t="shared" si="339"/>
        <v>1</v>
      </c>
      <c r="AO962" s="1" t="b">
        <f t="shared" si="340"/>
        <v>1</v>
      </c>
      <c r="AP962" s="1" t="b">
        <f t="shared" si="341"/>
        <v>1</v>
      </c>
      <c r="AQ962" s="1" t="b">
        <f t="shared" si="342"/>
        <v>1</v>
      </c>
      <c r="AS962" s="316" t="s">
        <v>920</v>
      </c>
      <c r="AT962" s="179" t="s">
        <v>918</v>
      </c>
      <c r="AU962" s="179" t="s">
        <v>921</v>
      </c>
      <c r="AV962" s="1" t="s">
        <v>3</v>
      </c>
      <c r="AW962" s="344" t="s">
        <v>2490</v>
      </c>
      <c r="AX962" s="422">
        <v>14695</v>
      </c>
      <c r="AY962" s="245">
        <v>10</v>
      </c>
      <c r="AZ962" s="245" t="s">
        <v>1858</v>
      </c>
      <c r="BA962" s="179" t="s">
        <v>2468</v>
      </c>
      <c r="BB962" s="179" t="s">
        <v>2577</v>
      </c>
    </row>
    <row r="963" spans="1:54" ht="15">
      <c r="A963" s="373" t="s">
        <v>924</v>
      </c>
      <c r="B963" s="364" t="s">
        <v>250</v>
      </c>
      <c r="C963" s="364" t="s">
        <v>2318</v>
      </c>
      <c r="D963" s="1" t="s">
        <v>10</v>
      </c>
      <c r="E963" s="351" t="s">
        <v>2509</v>
      </c>
      <c r="F963" s="422">
        <v>21740</v>
      </c>
      <c r="G963" s="245">
        <v>10</v>
      </c>
      <c r="H963" s="245" t="s">
        <v>1859</v>
      </c>
      <c r="I963" s="179" t="s">
        <v>2539</v>
      </c>
      <c r="J963" s="179" t="s">
        <v>2476</v>
      </c>
      <c r="K963" s="158">
        <v>963</v>
      </c>
      <c r="L963" s="1" t="b">
        <f t="shared" si="323"/>
        <v>1</v>
      </c>
      <c r="M963" s="1" t="b">
        <f t="shared" si="324"/>
        <v>1</v>
      </c>
      <c r="N963" s="1" t="b">
        <f t="shared" si="325"/>
        <v>1</v>
      </c>
      <c r="O963" s="1" t="b">
        <f t="shared" si="326"/>
        <v>1</v>
      </c>
      <c r="P963" s="1" t="b">
        <f t="shared" si="327"/>
        <v>1</v>
      </c>
      <c r="Q963" s="1" t="b">
        <f t="shared" si="328"/>
        <v>1</v>
      </c>
      <c r="R963" s="1" t="b">
        <f t="shared" si="329"/>
        <v>1</v>
      </c>
      <c r="S963" s="1" t="b">
        <f t="shared" si="330"/>
        <v>1</v>
      </c>
      <c r="T963" s="1" t="b">
        <f t="shared" si="331"/>
        <v>1</v>
      </c>
      <c r="U963" s="1" t="b">
        <f t="shared" si="332"/>
        <v>1</v>
      </c>
      <c r="W963" s="373" t="s">
        <v>924</v>
      </c>
      <c r="X963" s="364" t="s">
        <v>250</v>
      </c>
      <c r="Y963" s="364" t="s">
        <v>2318</v>
      </c>
      <c r="Z963" s="1" t="s">
        <v>10</v>
      </c>
      <c r="AA963" s="351" t="s">
        <v>2509</v>
      </c>
      <c r="AB963" s="422">
        <v>21740</v>
      </c>
      <c r="AC963" s="245">
        <v>10</v>
      </c>
      <c r="AD963" s="245" t="s">
        <v>1859</v>
      </c>
      <c r="AE963" s="179" t="s">
        <v>2539</v>
      </c>
      <c r="AF963" s="179" t="s">
        <v>2476</v>
      </c>
      <c r="AH963" s="159" t="b">
        <f t="shared" si="333"/>
        <v>1</v>
      </c>
      <c r="AI963" s="1" t="b">
        <f t="shared" si="334"/>
        <v>1</v>
      </c>
      <c r="AJ963" s="1" t="b">
        <f t="shared" si="335"/>
        <v>1</v>
      </c>
      <c r="AK963" s="1" t="b">
        <f t="shared" si="336"/>
        <v>1</v>
      </c>
      <c r="AL963" s="1" t="b">
        <f t="shared" si="337"/>
        <v>1</v>
      </c>
      <c r="AM963" s="1" t="b">
        <f t="shared" si="338"/>
        <v>1</v>
      </c>
      <c r="AN963" s="1" t="b">
        <f t="shared" si="339"/>
        <v>1</v>
      </c>
      <c r="AO963" s="1" t="b">
        <f t="shared" si="340"/>
        <v>1</v>
      </c>
      <c r="AP963" s="1" t="b">
        <f t="shared" si="341"/>
        <v>1</v>
      </c>
      <c r="AQ963" s="1" t="b">
        <f t="shared" si="342"/>
        <v>1</v>
      </c>
      <c r="AS963" s="373" t="s">
        <v>924</v>
      </c>
      <c r="AT963" s="364" t="s">
        <v>250</v>
      </c>
      <c r="AU963" s="364" t="s">
        <v>2318</v>
      </c>
      <c r="AV963" s="1" t="s">
        <v>10</v>
      </c>
      <c r="AW963" s="351" t="s">
        <v>2509</v>
      </c>
      <c r="AX963" s="422">
        <v>21740</v>
      </c>
      <c r="AY963" s="245">
        <v>10</v>
      </c>
      <c r="AZ963" s="245" t="s">
        <v>1859</v>
      </c>
      <c r="BA963" s="179" t="s">
        <v>2539</v>
      </c>
      <c r="BB963" s="179" t="s">
        <v>2476</v>
      </c>
    </row>
    <row r="964" spans="1:54" ht="15">
      <c r="A964" s="159" t="s">
        <v>1058</v>
      </c>
      <c r="B964" s="1" t="s">
        <v>1683</v>
      </c>
      <c r="C964" s="1" t="s">
        <v>349</v>
      </c>
      <c r="D964" s="1" t="s">
        <v>3</v>
      </c>
      <c r="E964" s="179" t="s">
        <v>2488</v>
      </c>
      <c r="F964" s="422">
        <v>17879</v>
      </c>
      <c r="G964" s="245">
        <v>10</v>
      </c>
      <c r="H964" s="245" t="s">
        <v>1859</v>
      </c>
      <c r="I964" s="179" t="s">
        <v>2538</v>
      </c>
      <c r="J964" s="179" t="s">
        <v>2525</v>
      </c>
      <c r="K964" s="158">
        <v>964</v>
      </c>
      <c r="L964" s="1" t="b">
        <f t="shared" si="323"/>
        <v>1</v>
      </c>
      <c r="M964" s="1" t="b">
        <f t="shared" si="324"/>
        <v>1</v>
      </c>
      <c r="N964" s="1" t="b">
        <f t="shared" si="325"/>
        <v>1</v>
      </c>
      <c r="O964" s="1" t="b">
        <f t="shared" si="326"/>
        <v>1</v>
      </c>
      <c r="P964" s="1" t="b">
        <f t="shared" si="327"/>
        <v>1</v>
      </c>
      <c r="Q964" s="1" t="b">
        <f t="shared" si="328"/>
        <v>1</v>
      </c>
      <c r="R964" s="1" t="b">
        <f t="shared" si="329"/>
        <v>1</v>
      </c>
      <c r="S964" s="1" t="b">
        <f t="shared" si="330"/>
        <v>1</v>
      </c>
      <c r="T964" s="1" t="b">
        <f t="shared" si="331"/>
        <v>1</v>
      </c>
      <c r="U964" s="1" t="b">
        <f t="shared" si="332"/>
        <v>1</v>
      </c>
      <c r="W964" s="159" t="s">
        <v>1058</v>
      </c>
      <c r="X964" s="1" t="s">
        <v>1683</v>
      </c>
      <c r="Y964" s="1" t="s">
        <v>349</v>
      </c>
      <c r="Z964" s="1" t="s">
        <v>3</v>
      </c>
      <c r="AA964" s="179" t="s">
        <v>2488</v>
      </c>
      <c r="AB964" s="422">
        <v>17879</v>
      </c>
      <c r="AC964" s="245">
        <v>10</v>
      </c>
      <c r="AD964" s="245" t="s">
        <v>1859</v>
      </c>
      <c r="AE964" s="179" t="s">
        <v>2538</v>
      </c>
      <c r="AF964" s="179" t="s">
        <v>2525</v>
      </c>
      <c r="AH964" s="159" t="b">
        <f t="shared" si="333"/>
        <v>1</v>
      </c>
      <c r="AI964" s="1" t="b">
        <f t="shared" si="334"/>
        <v>1</v>
      </c>
      <c r="AJ964" s="1" t="b">
        <f t="shared" si="335"/>
        <v>1</v>
      </c>
      <c r="AK964" s="1" t="b">
        <f t="shared" si="336"/>
        <v>1</v>
      </c>
      <c r="AL964" s="1" t="b">
        <f t="shared" si="337"/>
        <v>1</v>
      </c>
      <c r="AM964" s="1" t="b">
        <f t="shared" si="338"/>
        <v>1</v>
      </c>
      <c r="AN964" s="1" t="b">
        <f t="shared" si="339"/>
        <v>1</v>
      </c>
      <c r="AO964" s="1" t="b">
        <f t="shared" si="340"/>
        <v>1</v>
      </c>
      <c r="AP964" s="1" t="b">
        <f t="shared" si="341"/>
        <v>1</v>
      </c>
      <c r="AQ964" s="1" t="b">
        <f t="shared" si="342"/>
        <v>1</v>
      </c>
      <c r="AS964" s="159" t="s">
        <v>1058</v>
      </c>
      <c r="AT964" s="1" t="s">
        <v>1683</v>
      </c>
      <c r="AU964" s="1" t="s">
        <v>349</v>
      </c>
      <c r="AV964" s="1" t="s">
        <v>3</v>
      </c>
      <c r="AW964" s="179" t="s">
        <v>2488</v>
      </c>
      <c r="AX964" s="422">
        <v>17879</v>
      </c>
      <c r="AY964" s="245">
        <v>10</v>
      </c>
      <c r="AZ964" s="245" t="s">
        <v>1859</v>
      </c>
      <c r="BA964" s="179" t="s">
        <v>2538</v>
      </c>
      <c r="BB964" s="179" t="s">
        <v>2525</v>
      </c>
    </row>
    <row r="965" spans="1:54" ht="15.75">
      <c r="A965" s="316" t="s">
        <v>2417</v>
      </c>
      <c r="B965" s="179" t="s">
        <v>2418</v>
      </c>
      <c r="C965" s="179" t="s">
        <v>2419</v>
      </c>
      <c r="D965" s="1" t="s">
        <v>10</v>
      </c>
      <c r="E965" s="344" t="s">
        <v>2563</v>
      </c>
      <c r="F965" s="422">
        <v>13687</v>
      </c>
      <c r="G965" s="245">
        <v>10</v>
      </c>
      <c r="H965" s="245" t="s">
        <v>1859</v>
      </c>
      <c r="I965" s="179" t="s">
        <v>2334</v>
      </c>
      <c r="J965" s="179" t="s">
        <v>2577</v>
      </c>
      <c r="K965" s="158">
        <v>965</v>
      </c>
      <c r="L965" s="1" t="b">
        <f t="shared" si="323"/>
        <v>1</v>
      </c>
      <c r="M965" s="1" t="b">
        <f t="shared" si="324"/>
        <v>1</v>
      </c>
      <c r="N965" s="1" t="b">
        <f t="shared" si="325"/>
        <v>1</v>
      </c>
      <c r="O965" s="1" t="b">
        <f t="shared" si="326"/>
        <v>1</v>
      </c>
      <c r="P965" s="1" t="b">
        <f t="shared" si="327"/>
        <v>1</v>
      </c>
      <c r="Q965" s="1" t="b">
        <f t="shared" si="328"/>
        <v>1</v>
      </c>
      <c r="R965" s="1" t="b">
        <f t="shared" si="329"/>
        <v>1</v>
      </c>
      <c r="S965" s="1" t="b">
        <f t="shared" si="330"/>
        <v>1</v>
      </c>
      <c r="T965" s="1" t="b">
        <f t="shared" si="331"/>
        <v>1</v>
      </c>
      <c r="U965" s="1" t="b">
        <f t="shared" si="332"/>
        <v>1</v>
      </c>
      <c r="W965" s="316" t="s">
        <v>2417</v>
      </c>
      <c r="X965" s="179" t="s">
        <v>2418</v>
      </c>
      <c r="Y965" s="179" t="s">
        <v>2419</v>
      </c>
      <c r="Z965" s="1" t="s">
        <v>10</v>
      </c>
      <c r="AA965" s="344" t="s">
        <v>2563</v>
      </c>
      <c r="AB965" s="422">
        <v>13687</v>
      </c>
      <c r="AC965" s="245">
        <v>10</v>
      </c>
      <c r="AD965" s="245" t="s">
        <v>1859</v>
      </c>
      <c r="AE965" s="179" t="s">
        <v>2334</v>
      </c>
      <c r="AF965" s="179" t="s">
        <v>2577</v>
      </c>
      <c r="AH965" s="159" t="b">
        <f t="shared" si="333"/>
        <v>1</v>
      </c>
      <c r="AI965" s="1" t="b">
        <f t="shared" si="334"/>
        <v>1</v>
      </c>
      <c r="AJ965" s="1" t="b">
        <f t="shared" si="335"/>
        <v>1</v>
      </c>
      <c r="AK965" s="1" t="b">
        <f t="shared" si="336"/>
        <v>1</v>
      </c>
      <c r="AL965" s="1" t="b">
        <f t="shared" si="337"/>
        <v>1</v>
      </c>
      <c r="AM965" s="1" t="b">
        <f t="shared" si="338"/>
        <v>1</v>
      </c>
      <c r="AN965" s="1" t="b">
        <f t="shared" si="339"/>
        <v>1</v>
      </c>
      <c r="AO965" s="1" t="b">
        <f t="shared" si="340"/>
        <v>1</v>
      </c>
      <c r="AP965" s="1" t="b">
        <f t="shared" si="341"/>
        <v>1</v>
      </c>
      <c r="AQ965" s="1" t="b">
        <f t="shared" si="342"/>
        <v>1</v>
      </c>
      <c r="AS965" s="316" t="s">
        <v>2417</v>
      </c>
      <c r="AT965" s="179" t="s">
        <v>2418</v>
      </c>
      <c r="AU965" s="179" t="s">
        <v>2419</v>
      </c>
      <c r="AV965" s="1" t="s">
        <v>10</v>
      </c>
      <c r="AW965" s="344" t="s">
        <v>2563</v>
      </c>
      <c r="AX965" s="422">
        <v>13687</v>
      </c>
      <c r="AY965" s="245">
        <v>10</v>
      </c>
      <c r="AZ965" s="245" t="s">
        <v>1859</v>
      </c>
      <c r="BA965" s="179" t="s">
        <v>2334</v>
      </c>
      <c r="BB965" s="179" t="s">
        <v>2577</v>
      </c>
    </row>
    <row r="966" spans="1:54" ht="15">
      <c r="A966" s="159" t="s">
        <v>2420</v>
      </c>
      <c r="B966" s="1" t="s">
        <v>2421</v>
      </c>
      <c r="C966" s="1" t="s">
        <v>2422</v>
      </c>
      <c r="D966" s="424" t="s">
        <v>3</v>
      </c>
      <c r="E966" s="179" t="s">
        <v>2563</v>
      </c>
      <c r="F966" s="422">
        <v>13151</v>
      </c>
      <c r="G966" s="245">
        <v>10</v>
      </c>
      <c r="H966" s="245" t="s">
        <v>1859</v>
      </c>
      <c r="I966" s="179" t="s">
        <v>2334</v>
      </c>
      <c r="J966" s="179" t="s">
        <v>2577</v>
      </c>
      <c r="K966" s="158">
        <v>966</v>
      </c>
      <c r="L966" s="1" t="b">
        <f t="shared" si="323"/>
        <v>1</v>
      </c>
      <c r="M966" s="1" t="b">
        <f t="shared" si="324"/>
        <v>1</v>
      </c>
      <c r="N966" s="1" t="b">
        <f t="shared" si="325"/>
        <v>1</v>
      </c>
      <c r="O966" s="1" t="b">
        <f t="shared" si="326"/>
        <v>1</v>
      </c>
      <c r="P966" s="1" t="b">
        <f t="shared" si="327"/>
        <v>1</v>
      </c>
      <c r="Q966" s="1" t="b">
        <f t="shared" si="328"/>
        <v>1</v>
      </c>
      <c r="R966" s="1" t="b">
        <f t="shared" si="329"/>
        <v>1</v>
      </c>
      <c r="S966" s="1" t="b">
        <f t="shared" si="330"/>
        <v>1</v>
      </c>
      <c r="T966" s="1" t="b">
        <f t="shared" si="331"/>
        <v>1</v>
      </c>
      <c r="U966" s="1" t="b">
        <f t="shared" si="332"/>
        <v>1</v>
      </c>
      <c r="W966" s="159" t="s">
        <v>2420</v>
      </c>
      <c r="X966" s="1" t="s">
        <v>2421</v>
      </c>
      <c r="Y966" s="1" t="s">
        <v>2422</v>
      </c>
      <c r="Z966" s="424" t="s">
        <v>3</v>
      </c>
      <c r="AA966" s="179" t="s">
        <v>2563</v>
      </c>
      <c r="AB966" s="422">
        <v>13151</v>
      </c>
      <c r="AC966" s="245">
        <v>10</v>
      </c>
      <c r="AD966" s="245" t="s">
        <v>1859</v>
      </c>
      <c r="AE966" s="179" t="s">
        <v>2334</v>
      </c>
      <c r="AF966" s="179" t="s">
        <v>2577</v>
      </c>
      <c r="AH966" s="159" t="b">
        <f t="shared" si="333"/>
        <v>1</v>
      </c>
      <c r="AI966" s="1" t="b">
        <f t="shared" si="334"/>
        <v>1</v>
      </c>
      <c r="AJ966" s="1" t="b">
        <f t="shared" si="335"/>
        <v>1</v>
      </c>
      <c r="AK966" s="1" t="b">
        <f t="shared" si="336"/>
        <v>1</v>
      </c>
      <c r="AL966" s="1" t="b">
        <f t="shared" si="337"/>
        <v>1</v>
      </c>
      <c r="AM966" s="1" t="b">
        <f t="shared" si="338"/>
        <v>1</v>
      </c>
      <c r="AN966" s="1" t="b">
        <f t="shared" si="339"/>
        <v>1</v>
      </c>
      <c r="AO966" s="1" t="b">
        <f t="shared" si="340"/>
        <v>1</v>
      </c>
      <c r="AP966" s="1" t="b">
        <f t="shared" si="341"/>
        <v>1</v>
      </c>
      <c r="AQ966" s="1" t="b">
        <f t="shared" si="342"/>
        <v>1</v>
      </c>
      <c r="AS966" s="159" t="s">
        <v>2420</v>
      </c>
      <c r="AT966" s="1" t="s">
        <v>2421</v>
      </c>
      <c r="AU966" s="1" t="s">
        <v>2422</v>
      </c>
      <c r="AV966" s="424" t="s">
        <v>3</v>
      </c>
      <c r="AW966" s="179" t="s">
        <v>2563</v>
      </c>
      <c r="AX966" s="422">
        <v>13151</v>
      </c>
      <c r="AY966" s="245">
        <v>10</v>
      </c>
      <c r="AZ966" s="245" t="s">
        <v>1859</v>
      </c>
      <c r="BA966" s="179" t="s">
        <v>2334</v>
      </c>
      <c r="BB966" s="179" t="s">
        <v>2577</v>
      </c>
    </row>
    <row r="967" spans="1:54" ht="15.75">
      <c r="A967" s="316" t="s">
        <v>1130</v>
      </c>
      <c r="B967" s="108" t="s">
        <v>2447</v>
      </c>
      <c r="C967" s="108" t="s">
        <v>2448</v>
      </c>
      <c r="D967" s="1" t="s">
        <v>3</v>
      </c>
      <c r="E967" s="344" t="s">
        <v>2561</v>
      </c>
      <c r="F967" s="422">
        <v>30613</v>
      </c>
      <c r="G967" s="245">
        <v>10</v>
      </c>
      <c r="H967" s="245" t="s">
        <v>1859</v>
      </c>
      <c r="I967" s="179" t="s">
        <v>2680</v>
      </c>
      <c r="J967" s="179" t="s">
        <v>2476</v>
      </c>
      <c r="K967" s="158">
        <v>967</v>
      </c>
      <c r="L967" s="1" t="b">
        <f t="shared" ref="L967:L1003" si="343">A967=W967</f>
        <v>1</v>
      </c>
      <c r="M967" s="1" t="b">
        <f t="shared" ref="M967:M1003" si="344">B967=X967</f>
        <v>1</v>
      </c>
      <c r="N967" s="1" t="b">
        <f t="shared" ref="N967:N1003" si="345">C967=Y967</f>
        <v>1</v>
      </c>
      <c r="O967" s="1" t="b">
        <f t="shared" ref="O967:O1003" si="346">D967=Z967</f>
        <v>1</v>
      </c>
      <c r="P967" s="1" t="b">
        <f t="shared" ref="P967:P1003" si="347">E967=AA967</f>
        <v>1</v>
      </c>
      <c r="Q967" s="1" t="b">
        <f t="shared" ref="Q967:Q1003" si="348">F967=AB967</f>
        <v>1</v>
      </c>
      <c r="R967" s="1" t="b">
        <f t="shared" ref="R967:R1003" si="349">G967=AC967</f>
        <v>1</v>
      </c>
      <c r="S967" s="1" t="b">
        <f t="shared" ref="S967:S1003" si="350">H967=AD967</f>
        <v>1</v>
      </c>
      <c r="T967" s="1" t="b">
        <f t="shared" ref="T967:T1003" si="351">I967=AE967</f>
        <v>1</v>
      </c>
      <c r="U967" s="1" t="b">
        <f t="shared" ref="U967:U1003" si="352">J967=AF967</f>
        <v>1</v>
      </c>
      <c r="W967" s="316" t="s">
        <v>1130</v>
      </c>
      <c r="X967" s="108" t="s">
        <v>2447</v>
      </c>
      <c r="Y967" s="108" t="s">
        <v>2448</v>
      </c>
      <c r="Z967" s="1" t="s">
        <v>3</v>
      </c>
      <c r="AA967" s="344" t="s">
        <v>2561</v>
      </c>
      <c r="AB967" s="422">
        <v>30613</v>
      </c>
      <c r="AC967" s="245">
        <v>10</v>
      </c>
      <c r="AD967" s="245" t="s">
        <v>1859</v>
      </c>
      <c r="AE967" s="179" t="s">
        <v>2680</v>
      </c>
      <c r="AF967" s="179" t="s">
        <v>2476</v>
      </c>
      <c r="AH967" s="159" t="b">
        <f t="shared" si="333"/>
        <v>1</v>
      </c>
      <c r="AI967" s="1" t="b">
        <f t="shared" si="334"/>
        <v>1</v>
      </c>
      <c r="AJ967" s="1" t="b">
        <f t="shared" si="335"/>
        <v>1</v>
      </c>
      <c r="AK967" s="1" t="b">
        <f t="shared" si="336"/>
        <v>1</v>
      </c>
      <c r="AL967" s="1" t="b">
        <f t="shared" si="337"/>
        <v>1</v>
      </c>
      <c r="AM967" s="1" t="b">
        <f t="shared" si="338"/>
        <v>1</v>
      </c>
      <c r="AN967" s="1" t="b">
        <f t="shared" si="339"/>
        <v>1</v>
      </c>
      <c r="AO967" s="1" t="b">
        <f t="shared" si="340"/>
        <v>1</v>
      </c>
      <c r="AP967" s="1" t="b">
        <f t="shared" si="341"/>
        <v>1</v>
      </c>
      <c r="AQ967" s="1" t="b">
        <f t="shared" si="342"/>
        <v>1</v>
      </c>
      <c r="AS967" s="316" t="s">
        <v>1130</v>
      </c>
      <c r="AT967" s="108" t="s">
        <v>2447</v>
      </c>
      <c r="AU967" s="108" t="s">
        <v>2448</v>
      </c>
      <c r="AV967" s="1" t="s">
        <v>3</v>
      </c>
      <c r="AW967" s="344" t="s">
        <v>2561</v>
      </c>
      <c r="AX967" s="422">
        <v>30613</v>
      </c>
      <c r="AY967" s="245">
        <v>10</v>
      </c>
      <c r="AZ967" s="245" t="s">
        <v>1859</v>
      </c>
      <c r="BA967" s="179" t="s">
        <v>2680</v>
      </c>
      <c r="BB967" s="179" t="s">
        <v>2476</v>
      </c>
    </row>
    <row r="968" spans="1:54" ht="15.75">
      <c r="A968" s="316" t="s">
        <v>1132</v>
      </c>
      <c r="B968" s="106" t="s">
        <v>771</v>
      </c>
      <c r="C968" s="106" t="s">
        <v>2263</v>
      </c>
      <c r="D968" s="408" t="s">
        <v>3</v>
      </c>
      <c r="E968" s="344" t="s">
        <v>2509</v>
      </c>
      <c r="F968" s="422"/>
      <c r="G968" s="245">
        <v>10</v>
      </c>
      <c r="H968" s="245" t="s">
        <v>2062</v>
      </c>
      <c r="I968" s="179" t="s">
        <v>2458</v>
      </c>
      <c r="J968" s="179" t="s">
        <v>2577</v>
      </c>
      <c r="K968" s="158">
        <v>968</v>
      </c>
      <c r="L968" s="1" t="b">
        <f t="shared" si="343"/>
        <v>1</v>
      </c>
      <c r="M968" s="1" t="b">
        <f t="shared" si="344"/>
        <v>1</v>
      </c>
      <c r="N968" s="1" t="b">
        <f t="shared" si="345"/>
        <v>1</v>
      </c>
      <c r="O968" s="1" t="b">
        <f t="shared" si="346"/>
        <v>1</v>
      </c>
      <c r="P968" s="1" t="b">
        <f t="shared" si="347"/>
        <v>1</v>
      </c>
      <c r="Q968" s="1" t="b">
        <f t="shared" si="348"/>
        <v>1</v>
      </c>
      <c r="R968" s="1" t="b">
        <f t="shared" si="349"/>
        <v>1</v>
      </c>
      <c r="S968" s="1" t="b">
        <f t="shared" si="350"/>
        <v>1</v>
      </c>
      <c r="T968" s="1" t="b">
        <f t="shared" si="351"/>
        <v>1</v>
      </c>
      <c r="U968" s="1" t="b">
        <f t="shared" si="352"/>
        <v>1</v>
      </c>
      <c r="W968" s="316" t="s">
        <v>1132</v>
      </c>
      <c r="X968" s="106" t="s">
        <v>771</v>
      </c>
      <c r="Y968" s="106" t="s">
        <v>2263</v>
      </c>
      <c r="Z968" s="408" t="s">
        <v>3</v>
      </c>
      <c r="AA968" s="344" t="s">
        <v>2509</v>
      </c>
      <c r="AB968" s="422"/>
      <c r="AC968" s="245">
        <v>10</v>
      </c>
      <c r="AD968" s="245" t="s">
        <v>2062</v>
      </c>
      <c r="AE968" s="179" t="s">
        <v>2458</v>
      </c>
      <c r="AF968" s="179" t="s">
        <v>2577</v>
      </c>
      <c r="AH968" s="159" t="b">
        <f t="shared" si="333"/>
        <v>1</v>
      </c>
      <c r="AI968" s="1" t="b">
        <f t="shared" si="334"/>
        <v>1</v>
      </c>
      <c r="AJ968" s="1" t="b">
        <f t="shared" si="335"/>
        <v>1</v>
      </c>
      <c r="AK968" s="1" t="b">
        <f t="shared" si="336"/>
        <v>1</v>
      </c>
      <c r="AL968" s="1" t="b">
        <f t="shared" si="337"/>
        <v>1</v>
      </c>
      <c r="AM968" s="1" t="b">
        <f t="shared" si="338"/>
        <v>1</v>
      </c>
      <c r="AN968" s="1" t="b">
        <f t="shared" si="339"/>
        <v>1</v>
      </c>
      <c r="AO968" s="1" t="b">
        <f t="shared" si="340"/>
        <v>1</v>
      </c>
      <c r="AP968" s="1" t="b">
        <f t="shared" si="341"/>
        <v>1</v>
      </c>
      <c r="AQ968" s="1" t="b">
        <f t="shared" si="342"/>
        <v>1</v>
      </c>
      <c r="AS968" s="316" t="s">
        <v>1132</v>
      </c>
      <c r="AT968" s="106" t="s">
        <v>771</v>
      </c>
      <c r="AU968" s="106" t="s">
        <v>2263</v>
      </c>
      <c r="AV968" s="408" t="s">
        <v>3</v>
      </c>
      <c r="AW968" s="344" t="s">
        <v>2509</v>
      </c>
      <c r="AX968" s="422"/>
      <c r="AY968" s="245">
        <v>10</v>
      </c>
      <c r="AZ968" s="245" t="s">
        <v>2062</v>
      </c>
      <c r="BA968" s="179" t="s">
        <v>2458</v>
      </c>
      <c r="BB968" s="179" t="s">
        <v>2577</v>
      </c>
    </row>
    <row r="969" spans="1:54" ht="15.75">
      <c r="A969" s="316" t="s">
        <v>1135</v>
      </c>
      <c r="B969" s="106" t="s">
        <v>1868</v>
      </c>
      <c r="C969" s="106" t="s">
        <v>2319</v>
      </c>
      <c r="D969" s="408" t="s">
        <v>10</v>
      </c>
      <c r="E969" s="344" t="s">
        <v>2509</v>
      </c>
      <c r="F969" s="422">
        <v>19689</v>
      </c>
      <c r="G969" s="245">
        <v>10</v>
      </c>
      <c r="H969" s="245" t="s">
        <v>1859</v>
      </c>
      <c r="I969" s="179" t="s">
        <v>2609</v>
      </c>
      <c r="J969" s="179" t="s">
        <v>2476</v>
      </c>
      <c r="K969" s="158">
        <v>969</v>
      </c>
      <c r="L969" s="1" t="b">
        <f t="shared" si="343"/>
        <v>1</v>
      </c>
      <c r="M969" s="1" t="b">
        <f t="shared" si="344"/>
        <v>1</v>
      </c>
      <c r="N969" s="1" t="b">
        <f t="shared" si="345"/>
        <v>1</v>
      </c>
      <c r="O969" s="1" t="b">
        <f t="shared" si="346"/>
        <v>1</v>
      </c>
      <c r="P969" s="1" t="b">
        <f t="shared" si="347"/>
        <v>1</v>
      </c>
      <c r="Q969" s="1" t="b">
        <f t="shared" si="348"/>
        <v>1</v>
      </c>
      <c r="R969" s="1" t="b">
        <f t="shared" si="349"/>
        <v>1</v>
      </c>
      <c r="S969" s="1" t="b">
        <f t="shared" si="350"/>
        <v>1</v>
      </c>
      <c r="T969" s="1" t="b">
        <f t="shared" si="351"/>
        <v>1</v>
      </c>
      <c r="U969" s="1" t="b">
        <f t="shared" si="352"/>
        <v>1</v>
      </c>
      <c r="W969" s="316" t="s">
        <v>1135</v>
      </c>
      <c r="X969" s="106" t="s">
        <v>1868</v>
      </c>
      <c r="Y969" s="106" t="s">
        <v>2319</v>
      </c>
      <c r="Z969" s="408" t="s">
        <v>10</v>
      </c>
      <c r="AA969" s="344" t="s">
        <v>2509</v>
      </c>
      <c r="AB969" s="422">
        <v>19689</v>
      </c>
      <c r="AC969" s="245">
        <v>10</v>
      </c>
      <c r="AD969" s="245" t="s">
        <v>1859</v>
      </c>
      <c r="AE969" s="179" t="s">
        <v>2609</v>
      </c>
      <c r="AF969" s="179" t="s">
        <v>2476</v>
      </c>
      <c r="AH969" s="159" t="b">
        <f t="shared" ref="AH969:AH999" si="353">W969=AS969</f>
        <v>1</v>
      </c>
      <c r="AI969" s="1" t="b">
        <f t="shared" ref="AI969:AI999" si="354">X969=AT969</f>
        <v>1</v>
      </c>
      <c r="AJ969" s="1" t="b">
        <f t="shared" ref="AJ969:AJ999" si="355">Y969=AU969</f>
        <v>1</v>
      </c>
      <c r="AK969" s="1" t="b">
        <f t="shared" ref="AK969:AK999" si="356">Z969=AV969</f>
        <v>1</v>
      </c>
      <c r="AL969" s="1" t="b">
        <f t="shared" ref="AL969:AL999" si="357">AA969=AW969</f>
        <v>1</v>
      </c>
      <c r="AM969" s="1" t="b">
        <f t="shared" ref="AM969:AM999" si="358">AB969=AX969</f>
        <v>1</v>
      </c>
      <c r="AN969" s="1" t="b">
        <f t="shared" ref="AN969:AN999" si="359">AC969=AY969</f>
        <v>1</v>
      </c>
      <c r="AO969" s="1" t="b">
        <f t="shared" ref="AO969:AO999" si="360">AD969=AZ969</f>
        <v>1</v>
      </c>
      <c r="AP969" s="1" t="b">
        <f t="shared" ref="AP969:AP999" si="361">AE969=BA969</f>
        <v>1</v>
      </c>
      <c r="AQ969" s="1" t="b">
        <f t="shared" ref="AQ969:AQ999" si="362">AF969=BB969</f>
        <v>1</v>
      </c>
      <c r="AS969" s="316" t="s">
        <v>1135</v>
      </c>
      <c r="AT969" s="106" t="s">
        <v>1868</v>
      </c>
      <c r="AU969" s="106" t="s">
        <v>2319</v>
      </c>
      <c r="AV969" s="408" t="s">
        <v>10</v>
      </c>
      <c r="AW969" s="344" t="s">
        <v>2509</v>
      </c>
      <c r="AX969" s="422">
        <v>19689</v>
      </c>
      <c r="AY969" s="245">
        <v>10</v>
      </c>
      <c r="AZ969" s="245" t="s">
        <v>1859</v>
      </c>
      <c r="BA969" s="179" t="s">
        <v>2609</v>
      </c>
      <c r="BB969" s="179" t="s">
        <v>2476</v>
      </c>
    </row>
    <row r="970" spans="1:54" ht="15.75">
      <c r="A970" s="316" t="s">
        <v>1136</v>
      </c>
      <c r="B970" s="179" t="s">
        <v>1853</v>
      </c>
      <c r="C970" s="179" t="s">
        <v>1872</v>
      </c>
      <c r="D970" s="1" t="s">
        <v>10</v>
      </c>
      <c r="E970" s="344" t="s">
        <v>2490</v>
      </c>
      <c r="F970" s="422">
        <v>22794</v>
      </c>
      <c r="G970" s="245">
        <v>10</v>
      </c>
      <c r="H970" s="245" t="s">
        <v>1857</v>
      </c>
      <c r="I970" s="179" t="s">
        <v>2676</v>
      </c>
      <c r="J970" s="179" t="s">
        <v>2476</v>
      </c>
      <c r="K970" s="158">
        <v>970</v>
      </c>
      <c r="L970" s="1" t="b">
        <f t="shared" si="343"/>
        <v>1</v>
      </c>
      <c r="M970" s="1" t="b">
        <f t="shared" si="344"/>
        <v>1</v>
      </c>
      <c r="N970" s="1" t="b">
        <f t="shared" si="345"/>
        <v>1</v>
      </c>
      <c r="O970" s="1" t="b">
        <f t="shared" si="346"/>
        <v>1</v>
      </c>
      <c r="P970" s="1" t="b">
        <f t="shared" si="347"/>
        <v>1</v>
      </c>
      <c r="Q970" s="1" t="b">
        <f t="shared" si="348"/>
        <v>1</v>
      </c>
      <c r="R970" s="1" t="b">
        <f t="shared" si="349"/>
        <v>1</v>
      </c>
      <c r="S970" s="1" t="b">
        <f t="shared" si="350"/>
        <v>1</v>
      </c>
      <c r="T970" s="1" t="b">
        <f t="shared" si="351"/>
        <v>1</v>
      </c>
      <c r="U970" s="1" t="b">
        <f t="shared" si="352"/>
        <v>1</v>
      </c>
      <c r="W970" s="316" t="s">
        <v>1136</v>
      </c>
      <c r="X970" s="179" t="s">
        <v>1853</v>
      </c>
      <c r="Y970" s="179" t="s">
        <v>1872</v>
      </c>
      <c r="Z970" s="1" t="s">
        <v>10</v>
      </c>
      <c r="AA970" s="344" t="s">
        <v>2490</v>
      </c>
      <c r="AB970" s="422">
        <v>22794</v>
      </c>
      <c r="AC970" s="245">
        <v>10</v>
      </c>
      <c r="AD970" s="245" t="s">
        <v>1857</v>
      </c>
      <c r="AE970" s="179" t="s">
        <v>2676</v>
      </c>
      <c r="AF970" s="179" t="s">
        <v>2476</v>
      </c>
      <c r="AH970" s="159" t="b">
        <f t="shared" si="353"/>
        <v>1</v>
      </c>
      <c r="AI970" s="1" t="b">
        <f t="shared" si="354"/>
        <v>1</v>
      </c>
      <c r="AJ970" s="1" t="b">
        <f t="shared" si="355"/>
        <v>1</v>
      </c>
      <c r="AK970" s="1" t="b">
        <f t="shared" si="356"/>
        <v>1</v>
      </c>
      <c r="AL970" s="1" t="b">
        <f t="shared" si="357"/>
        <v>1</v>
      </c>
      <c r="AM970" s="1" t="b">
        <f t="shared" si="358"/>
        <v>1</v>
      </c>
      <c r="AN970" s="1" t="b">
        <f t="shared" si="359"/>
        <v>1</v>
      </c>
      <c r="AO970" s="1" t="b">
        <f t="shared" si="360"/>
        <v>1</v>
      </c>
      <c r="AP970" s="1" t="b">
        <f t="shared" si="361"/>
        <v>1</v>
      </c>
      <c r="AQ970" s="1" t="b">
        <f t="shared" si="362"/>
        <v>1</v>
      </c>
      <c r="AS970" s="316" t="s">
        <v>1136</v>
      </c>
      <c r="AT970" s="179" t="s">
        <v>1853</v>
      </c>
      <c r="AU970" s="179" t="s">
        <v>1872</v>
      </c>
      <c r="AV970" s="1" t="s">
        <v>10</v>
      </c>
      <c r="AW970" s="344" t="s">
        <v>2490</v>
      </c>
      <c r="AX970" s="422">
        <v>22794</v>
      </c>
      <c r="AY970" s="245">
        <v>10</v>
      </c>
      <c r="AZ970" s="245" t="s">
        <v>1857</v>
      </c>
      <c r="BA970" s="179" t="s">
        <v>2676</v>
      </c>
      <c r="BB970" s="179" t="s">
        <v>2476</v>
      </c>
    </row>
    <row r="971" spans="1:54" ht="15.75">
      <c r="A971" s="449" t="s">
        <v>1139</v>
      </c>
      <c r="B971" s="108" t="s">
        <v>1867</v>
      </c>
      <c r="C971" s="108" t="s">
        <v>207</v>
      </c>
      <c r="D971" s="1" t="s">
        <v>3</v>
      </c>
      <c r="E971" s="344" t="s">
        <v>2487</v>
      </c>
      <c r="F971" s="422">
        <v>14847</v>
      </c>
      <c r="G971" s="245">
        <v>10</v>
      </c>
      <c r="H971" s="245" t="s">
        <v>1859</v>
      </c>
      <c r="I971" s="179" t="s">
        <v>2473</v>
      </c>
      <c r="J971" s="179" t="s">
        <v>2577</v>
      </c>
      <c r="K971" s="158">
        <v>971</v>
      </c>
      <c r="L971" s="1" t="b">
        <f t="shared" si="343"/>
        <v>1</v>
      </c>
      <c r="M971" s="1" t="b">
        <f t="shared" si="344"/>
        <v>1</v>
      </c>
      <c r="N971" s="1" t="b">
        <f t="shared" si="345"/>
        <v>1</v>
      </c>
      <c r="O971" s="1" t="b">
        <f t="shared" si="346"/>
        <v>1</v>
      </c>
      <c r="P971" s="1" t="b">
        <f t="shared" si="347"/>
        <v>1</v>
      </c>
      <c r="Q971" s="1" t="b">
        <f t="shared" si="348"/>
        <v>1</v>
      </c>
      <c r="R971" s="1" t="b">
        <f t="shared" si="349"/>
        <v>1</v>
      </c>
      <c r="S971" s="1" t="b">
        <f t="shared" si="350"/>
        <v>1</v>
      </c>
      <c r="T971" s="1" t="b">
        <f t="shared" si="351"/>
        <v>1</v>
      </c>
      <c r="U971" s="1" t="b">
        <f t="shared" si="352"/>
        <v>1</v>
      </c>
      <c r="W971" s="449" t="s">
        <v>1139</v>
      </c>
      <c r="X971" s="108" t="s">
        <v>1867</v>
      </c>
      <c r="Y971" s="108" t="s">
        <v>207</v>
      </c>
      <c r="Z971" s="1" t="s">
        <v>3</v>
      </c>
      <c r="AA971" s="344" t="s">
        <v>2487</v>
      </c>
      <c r="AB971" s="422">
        <v>14847</v>
      </c>
      <c r="AC971" s="245">
        <v>10</v>
      </c>
      <c r="AD971" s="245" t="s">
        <v>1859</v>
      </c>
      <c r="AE971" s="179" t="s">
        <v>2473</v>
      </c>
      <c r="AF971" s="179" t="s">
        <v>2577</v>
      </c>
      <c r="AH971" s="159" t="b">
        <f t="shared" si="353"/>
        <v>1</v>
      </c>
      <c r="AI971" s="1" t="b">
        <f t="shared" si="354"/>
        <v>1</v>
      </c>
      <c r="AJ971" s="1" t="b">
        <f t="shared" si="355"/>
        <v>1</v>
      </c>
      <c r="AK971" s="1" t="b">
        <f t="shared" si="356"/>
        <v>1</v>
      </c>
      <c r="AL971" s="1" t="b">
        <f t="shared" si="357"/>
        <v>1</v>
      </c>
      <c r="AM971" s="1" t="b">
        <f t="shared" si="358"/>
        <v>1</v>
      </c>
      <c r="AN971" s="1" t="b">
        <f t="shared" si="359"/>
        <v>1</v>
      </c>
      <c r="AO971" s="1" t="b">
        <f t="shared" si="360"/>
        <v>1</v>
      </c>
      <c r="AP971" s="1" t="b">
        <f t="shared" si="361"/>
        <v>1</v>
      </c>
      <c r="AQ971" s="1" t="b">
        <f t="shared" si="362"/>
        <v>1</v>
      </c>
      <c r="AS971" s="449" t="s">
        <v>1139</v>
      </c>
      <c r="AT971" s="108" t="s">
        <v>1867</v>
      </c>
      <c r="AU971" s="108" t="s">
        <v>207</v>
      </c>
      <c r="AV971" s="1" t="s">
        <v>3</v>
      </c>
      <c r="AW971" s="344" t="s">
        <v>2487</v>
      </c>
      <c r="AX971" s="422">
        <v>14847</v>
      </c>
      <c r="AY971" s="245">
        <v>10</v>
      </c>
      <c r="AZ971" s="245" t="s">
        <v>1859</v>
      </c>
      <c r="BA971" s="179" t="s">
        <v>2473</v>
      </c>
      <c r="BB971" s="179" t="s">
        <v>2577</v>
      </c>
    </row>
    <row r="972" spans="1:54" ht="15">
      <c r="A972" s="457" t="s">
        <v>372</v>
      </c>
      <c r="B972" s="1" t="s">
        <v>373</v>
      </c>
      <c r="C972" s="365" t="s">
        <v>255</v>
      </c>
      <c r="D972" s="1" t="s">
        <v>3</v>
      </c>
      <c r="E972" s="179" t="s">
        <v>2510</v>
      </c>
      <c r="F972" s="422">
        <v>22377</v>
      </c>
      <c r="G972" s="245">
        <v>10</v>
      </c>
      <c r="H972" s="245" t="e">
        <v>#DIV/0!</v>
      </c>
      <c r="I972" s="179" t="s">
        <v>2015</v>
      </c>
      <c r="J972" s="179" t="s">
        <v>2476</v>
      </c>
      <c r="K972" s="158">
        <v>972</v>
      </c>
      <c r="L972" s="1" t="b">
        <f t="shared" si="343"/>
        <v>1</v>
      </c>
      <c r="M972" s="1" t="b">
        <f t="shared" si="344"/>
        <v>1</v>
      </c>
      <c r="N972" s="1" t="b">
        <f t="shared" si="345"/>
        <v>1</v>
      </c>
      <c r="O972" s="1" t="b">
        <f t="shared" si="346"/>
        <v>1</v>
      </c>
      <c r="P972" s="1" t="b">
        <f t="shared" si="347"/>
        <v>1</v>
      </c>
      <c r="Q972" s="1" t="b">
        <f t="shared" si="348"/>
        <v>1</v>
      </c>
      <c r="R972" s="1" t="b">
        <f t="shared" si="349"/>
        <v>1</v>
      </c>
      <c r="S972" s="1" t="e">
        <f t="shared" si="350"/>
        <v>#DIV/0!</v>
      </c>
      <c r="T972" s="1" t="b">
        <f t="shared" si="351"/>
        <v>1</v>
      </c>
      <c r="U972" s="1" t="b">
        <f t="shared" si="352"/>
        <v>1</v>
      </c>
      <c r="W972" s="457" t="s">
        <v>372</v>
      </c>
      <c r="X972" s="1" t="s">
        <v>373</v>
      </c>
      <c r="Y972" s="365" t="s">
        <v>255</v>
      </c>
      <c r="Z972" s="1" t="s">
        <v>3</v>
      </c>
      <c r="AA972" s="179" t="s">
        <v>2510</v>
      </c>
      <c r="AB972" s="422">
        <v>22377</v>
      </c>
      <c r="AC972" s="245">
        <v>10</v>
      </c>
      <c r="AD972" s="245" t="e">
        <v>#DIV/0!</v>
      </c>
      <c r="AE972" s="179" t="s">
        <v>2015</v>
      </c>
      <c r="AF972" s="179" t="s">
        <v>2476</v>
      </c>
      <c r="AH972" s="159" t="b">
        <f t="shared" si="353"/>
        <v>1</v>
      </c>
      <c r="AI972" s="1" t="b">
        <f t="shared" si="354"/>
        <v>1</v>
      </c>
      <c r="AJ972" s="1" t="b">
        <f t="shared" si="355"/>
        <v>1</v>
      </c>
      <c r="AK972" s="1" t="b">
        <f t="shared" si="356"/>
        <v>1</v>
      </c>
      <c r="AL972" s="1" t="b">
        <f t="shared" si="357"/>
        <v>1</v>
      </c>
      <c r="AM972" s="1" t="b">
        <f t="shared" si="358"/>
        <v>1</v>
      </c>
      <c r="AN972" s="1" t="b">
        <f t="shared" si="359"/>
        <v>1</v>
      </c>
      <c r="AO972" s="1" t="e">
        <f t="shared" si="360"/>
        <v>#DIV/0!</v>
      </c>
      <c r="AP972" s="1" t="b">
        <f t="shared" si="361"/>
        <v>1</v>
      </c>
      <c r="AQ972" s="1" t="b">
        <f t="shared" si="362"/>
        <v>1</v>
      </c>
      <c r="AS972" s="457" t="s">
        <v>372</v>
      </c>
      <c r="AT972" s="1" t="s">
        <v>373</v>
      </c>
      <c r="AU972" s="365" t="s">
        <v>255</v>
      </c>
      <c r="AV972" s="1" t="s">
        <v>3</v>
      </c>
      <c r="AW972" s="179" t="s">
        <v>2510</v>
      </c>
      <c r="AX972" s="422">
        <v>22377</v>
      </c>
      <c r="AY972" s="245">
        <v>10</v>
      </c>
      <c r="AZ972" s="245" t="e">
        <v>#DIV/0!</v>
      </c>
      <c r="BA972" s="179" t="s">
        <v>2015</v>
      </c>
      <c r="BB972" s="179" t="s">
        <v>2476</v>
      </c>
    </row>
    <row r="973" spans="1:54" ht="15">
      <c r="A973" s="457" t="s">
        <v>929</v>
      </c>
      <c r="B973" s="1" t="s">
        <v>2455</v>
      </c>
      <c r="C973" s="466" t="s">
        <v>2456</v>
      </c>
      <c r="D973" s="1" t="s">
        <v>10</v>
      </c>
      <c r="E973" s="179" t="s">
        <v>2490</v>
      </c>
      <c r="F973" s="422">
        <v>39190</v>
      </c>
      <c r="G973" s="245">
        <v>12</v>
      </c>
      <c r="H973" s="245" t="s">
        <v>1859</v>
      </c>
      <c r="I973" s="179" t="s">
        <v>2697</v>
      </c>
      <c r="J973" s="179" t="s">
        <v>2476</v>
      </c>
      <c r="K973" s="158">
        <v>973</v>
      </c>
      <c r="L973" s="1" t="b">
        <f t="shared" si="343"/>
        <v>1</v>
      </c>
      <c r="M973" s="1" t="b">
        <f t="shared" si="344"/>
        <v>1</v>
      </c>
      <c r="N973" s="1" t="b">
        <f t="shared" si="345"/>
        <v>1</v>
      </c>
      <c r="O973" s="1" t="b">
        <f t="shared" si="346"/>
        <v>1</v>
      </c>
      <c r="P973" s="1" t="b">
        <f t="shared" si="347"/>
        <v>1</v>
      </c>
      <c r="Q973" s="1" t="b">
        <f t="shared" si="348"/>
        <v>1</v>
      </c>
      <c r="R973" s="1" t="b">
        <f t="shared" si="349"/>
        <v>1</v>
      </c>
      <c r="S973" s="1" t="b">
        <f t="shared" si="350"/>
        <v>1</v>
      </c>
      <c r="T973" s="1" t="b">
        <f t="shared" si="351"/>
        <v>1</v>
      </c>
      <c r="U973" s="1" t="b">
        <f t="shared" si="352"/>
        <v>1</v>
      </c>
      <c r="W973" s="457" t="s">
        <v>929</v>
      </c>
      <c r="X973" s="1" t="s">
        <v>2455</v>
      </c>
      <c r="Y973" s="466" t="s">
        <v>2456</v>
      </c>
      <c r="Z973" s="1" t="s">
        <v>10</v>
      </c>
      <c r="AA973" s="179" t="s">
        <v>2490</v>
      </c>
      <c r="AB973" s="422">
        <v>39190</v>
      </c>
      <c r="AC973" s="245">
        <v>12</v>
      </c>
      <c r="AD973" s="245" t="s">
        <v>1859</v>
      </c>
      <c r="AE973" s="179" t="s">
        <v>2697</v>
      </c>
      <c r="AF973" s="179" t="s">
        <v>2476</v>
      </c>
      <c r="AH973" s="159" t="b">
        <f t="shared" si="353"/>
        <v>1</v>
      </c>
      <c r="AI973" s="1" t="b">
        <f t="shared" si="354"/>
        <v>1</v>
      </c>
      <c r="AJ973" s="1" t="b">
        <f t="shared" si="355"/>
        <v>1</v>
      </c>
      <c r="AK973" s="1" t="b">
        <f t="shared" si="356"/>
        <v>1</v>
      </c>
      <c r="AL973" s="1" t="b">
        <f t="shared" si="357"/>
        <v>1</v>
      </c>
      <c r="AM973" s="1" t="b">
        <f t="shared" si="358"/>
        <v>1</v>
      </c>
      <c r="AN973" s="1" t="b">
        <f t="shared" si="359"/>
        <v>1</v>
      </c>
      <c r="AO973" s="1" t="b">
        <f t="shared" si="360"/>
        <v>1</v>
      </c>
      <c r="AP973" s="1" t="b">
        <f t="shared" si="361"/>
        <v>1</v>
      </c>
      <c r="AQ973" s="1" t="b">
        <f t="shared" si="362"/>
        <v>1</v>
      </c>
      <c r="AS973" s="457" t="s">
        <v>929</v>
      </c>
      <c r="AT973" s="1" t="s">
        <v>2455</v>
      </c>
      <c r="AU973" s="466" t="s">
        <v>2456</v>
      </c>
      <c r="AV973" s="1" t="s">
        <v>10</v>
      </c>
      <c r="AW973" s="179" t="s">
        <v>2490</v>
      </c>
      <c r="AX973" s="422">
        <v>39190</v>
      </c>
      <c r="AY973" s="245">
        <v>12</v>
      </c>
      <c r="AZ973" s="245" t="s">
        <v>1859</v>
      </c>
      <c r="BA973" s="179" t="s">
        <v>2697</v>
      </c>
      <c r="BB973" s="179" t="s">
        <v>2476</v>
      </c>
    </row>
    <row r="974" spans="1:54" ht="15">
      <c r="A974" s="457" t="s">
        <v>374</v>
      </c>
      <c r="B974" s="1" t="s">
        <v>2320</v>
      </c>
      <c r="C974" s="1" t="s">
        <v>2321</v>
      </c>
      <c r="D974" s="424" t="s">
        <v>10</v>
      </c>
      <c r="E974" s="179" t="s">
        <v>2509</v>
      </c>
      <c r="F974" s="422">
        <v>19380</v>
      </c>
      <c r="G974" s="245">
        <v>10</v>
      </c>
      <c r="H974" s="245" t="s">
        <v>1859</v>
      </c>
      <c r="I974" s="179" t="s">
        <v>2458</v>
      </c>
      <c r="J974" s="179" t="s">
        <v>2476</v>
      </c>
      <c r="K974" s="158">
        <v>974</v>
      </c>
      <c r="L974" s="1" t="b">
        <f t="shared" si="343"/>
        <v>1</v>
      </c>
      <c r="M974" s="1" t="b">
        <f t="shared" si="344"/>
        <v>1</v>
      </c>
      <c r="N974" s="1" t="b">
        <f t="shared" si="345"/>
        <v>1</v>
      </c>
      <c r="O974" s="1" t="b">
        <f t="shared" si="346"/>
        <v>1</v>
      </c>
      <c r="P974" s="1" t="b">
        <f t="shared" si="347"/>
        <v>1</v>
      </c>
      <c r="Q974" s="1" t="b">
        <f t="shared" si="348"/>
        <v>1</v>
      </c>
      <c r="R974" s="1" t="b">
        <f t="shared" si="349"/>
        <v>1</v>
      </c>
      <c r="S974" s="1" t="b">
        <f t="shared" si="350"/>
        <v>1</v>
      </c>
      <c r="T974" s="1" t="b">
        <f t="shared" si="351"/>
        <v>1</v>
      </c>
      <c r="U974" s="1" t="b">
        <f t="shared" si="352"/>
        <v>1</v>
      </c>
      <c r="W974" s="457" t="s">
        <v>374</v>
      </c>
      <c r="X974" s="1" t="s">
        <v>2320</v>
      </c>
      <c r="Y974" s="1" t="s">
        <v>2321</v>
      </c>
      <c r="Z974" s="424" t="s">
        <v>10</v>
      </c>
      <c r="AA974" s="179" t="s">
        <v>2509</v>
      </c>
      <c r="AB974" s="422">
        <v>19380</v>
      </c>
      <c r="AC974" s="245">
        <v>10</v>
      </c>
      <c r="AD974" s="245" t="s">
        <v>1859</v>
      </c>
      <c r="AE974" s="179" t="s">
        <v>2458</v>
      </c>
      <c r="AF974" s="179" t="s">
        <v>2476</v>
      </c>
      <c r="AH974" s="159" t="b">
        <f t="shared" si="353"/>
        <v>1</v>
      </c>
      <c r="AI974" s="1" t="b">
        <f t="shared" si="354"/>
        <v>1</v>
      </c>
      <c r="AJ974" s="1" t="b">
        <f t="shared" si="355"/>
        <v>1</v>
      </c>
      <c r="AK974" s="1" t="b">
        <f t="shared" si="356"/>
        <v>1</v>
      </c>
      <c r="AL974" s="1" t="b">
        <f t="shared" si="357"/>
        <v>1</v>
      </c>
      <c r="AM974" s="1" t="b">
        <f t="shared" si="358"/>
        <v>1</v>
      </c>
      <c r="AN974" s="1" t="b">
        <f t="shared" si="359"/>
        <v>1</v>
      </c>
      <c r="AO974" s="1" t="b">
        <f t="shared" si="360"/>
        <v>1</v>
      </c>
      <c r="AP974" s="1" t="b">
        <f t="shared" si="361"/>
        <v>1</v>
      </c>
      <c r="AQ974" s="1" t="b">
        <f t="shared" si="362"/>
        <v>1</v>
      </c>
      <c r="AS974" s="457" t="s">
        <v>374</v>
      </c>
      <c r="AT974" s="1" t="s">
        <v>2320</v>
      </c>
      <c r="AU974" s="1" t="s">
        <v>2321</v>
      </c>
      <c r="AV974" s="424" t="s">
        <v>10</v>
      </c>
      <c r="AW974" s="179" t="s">
        <v>2509</v>
      </c>
      <c r="AX974" s="422">
        <v>19380</v>
      </c>
      <c r="AY974" s="245">
        <v>10</v>
      </c>
      <c r="AZ974" s="245" t="s">
        <v>1859</v>
      </c>
      <c r="BA974" s="179" t="s">
        <v>2458</v>
      </c>
      <c r="BB974" s="179" t="s">
        <v>2476</v>
      </c>
    </row>
    <row r="975" spans="1:54" ht="15.75">
      <c r="A975" s="449" t="s">
        <v>1140</v>
      </c>
      <c r="B975" s="366" t="s">
        <v>1141</v>
      </c>
      <c r="C975" s="366" t="s">
        <v>1142</v>
      </c>
      <c r="D975" s="1" t="s">
        <v>3</v>
      </c>
      <c r="E975" s="347" t="s">
        <v>2501</v>
      </c>
      <c r="F975" s="422">
        <v>20915</v>
      </c>
      <c r="G975" s="245">
        <v>10</v>
      </c>
      <c r="H975" s="245" t="s">
        <v>1858</v>
      </c>
      <c r="I975" s="179" t="s">
        <v>2538</v>
      </c>
      <c r="J975" s="179" t="s">
        <v>2476</v>
      </c>
      <c r="K975" s="158">
        <v>975</v>
      </c>
      <c r="L975" s="1" t="b">
        <f t="shared" si="343"/>
        <v>1</v>
      </c>
      <c r="M975" s="1" t="b">
        <f t="shared" si="344"/>
        <v>1</v>
      </c>
      <c r="N975" s="1" t="b">
        <f t="shared" si="345"/>
        <v>1</v>
      </c>
      <c r="O975" s="1" t="b">
        <f t="shared" si="346"/>
        <v>1</v>
      </c>
      <c r="P975" s="1" t="b">
        <f t="shared" si="347"/>
        <v>1</v>
      </c>
      <c r="Q975" s="1" t="b">
        <f t="shared" si="348"/>
        <v>1</v>
      </c>
      <c r="R975" s="1" t="b">
        <f t="shared" si="349"/>
        <v>1</v>
      </c>
      <c r="S975" s="1" t="b">
        <f t="shared" si="350"/>
        <v>1</v>
      </c>
      <c r="T975" s="1" t="b">
        <f t="shared" si="351"/>
        <v>1</v>
      </c>
      <c r="U975" s="1" t="b">
        <f t="shared" si="352"/>
        <v>1</v>
      </c>
      <c r="W975" s="449" t="s">
        <v>1140</v>
      </c>
      <c r="X975" s="366" t="s">
        <v>1141</v>
      </c>
      <c r="Y975" s="366" t="s">
        <v>1142</v>
      </c>
      <c r="Z975" s="1" t="s">
        <v>3</v>
      </c>
      <c r="AA975" s="347" t="s">
        <v>2501</v>
      </c>
      <c r="AB975" s="422">
        <v>20915</v>
      </c>
      <c r="AC975" s="245">
        <v>10</v>
      </c>
      <c r="AD975" s="245" t="s">
        <v>1858</v>
      </c>
      <c r="AE975" s="179" t="s">
        <v>2538</v>
      </c>
      <c r="AF975" s="179" t="s">
        <v>2476</v>
      </c>
      <c r="AH975" s="159" t="b">
        <f t="shared" si="353"/>
        <v>1</v>
      </c>
      <c r="AI975" s="1" t="b">
        <f t="shared" si="354"/>
        <v>1</v>
      </c>
      <c r="AJ975" s="1" t="b">
        <f t="shared" si="355"/>
        <v>1</v>
      </c>
      <c r="AK975" s="1" t="b">
        <f t="shared" si="356"/>
        <v>1</v>
      </c>
      <c r="AL975" s="1" t="b">
        <f t="shared" si="357"/>
        <v>1</v>
      </c>
      <c r="AM975" s="1" t="b">
        <f t="shared" si="358"/>
        <v>1</v>
      </c>
      <c r="AN975" s="1" t="b">
        <f t="shared" si="359"/>
        <v>1</v>
      </c>
      <c r="AO975" s="1" t="b">
        <f t="shared" si="360"/>
        <v>1</v>
      </c>
      <c r="AP975" s="1" t="b">
        <f t="shared" si="361"/>
        <v>1</v>
      </c>
      <c r="AQ975" s="1" t="b">
        <f t="shared" si="362"/>
        <v>1</v>
      </c>
      <c r="AS975" s="449" t="s">
        <v>1140</v>
      </c>
      <c r="AT975" s="366" t="s">
        <v>1141</v>
      </c>
      <c r="AU975" s="366" t="s">
        <v>1142</v>
      </c>
      <c r="AV975" s="1" t="s">
        <v>3</v>
      </c>
      <c r="AW975" s="347" t="s">
        <v>2501</v>
      </c>
      <c r="AX975" s="422">
        <v>20915</v>
      </c>
      <c r="AY975" s="245">
        <v>10</v>
      </c>
      <c r="AZ975" s="245" t="s">
        <v>1858</v>
      </c>
      <c r="BA975" s="179" t="s">
        <v>2538</v>
      </c>
      <c r="BB975" s="179" t="s">
        <v>2476</v>
      </c>
    </row>
    <row r="976" spans="1:54" ht="15.75">
      <c r="A976" s="449" t="s">
        <v>1143</v>
      </c>
      <c r="B976" s="179" t="s">
        <v>106</v>
      </c>
      <c r="C976" s="179" t="s">
        <v>1144</v>
      </c>
      <c r="D976" s="1" t="s">
        <v>3</v>
      </c>
      <c r="E976" s="344" t="s">
        <v>2501</v>
      </c>
      <c r="F976" s="422">
        <v>18530</v>
      </c>
      <c r="G976" s="245">
        <v>10</v>
      </c>
      <c r="H976" s="245" t="s">
        <v>1858</v>
      </c>
      <c r="I976" s="179" t="s">
        <v>2609</v>
      </c>
      <c r="J976" s="179" t="s">
        <v>2525</v>
      </c>
      <c r="K976" s="158">
        <v>976</v>
      </c>
      <c r="L976" s="1" t="b">
        <f t="shared" si="343"/>
        <v>1</v>
      </c>
      <c r="M976" s="1" t="b">
        <f t="shared" si="344"/>
        <v>1</v>
      </c>
      <c r="N976" s="1" t="b">
        <f t="shared" si="345"/>
        <v>1</v>
      </c>
      <c r="O976" s="1" t="b">
        <f t="shared" si="346"/>
        <v>1</v>
      </c>
      <c r="P976" s="1" t="b">
        <f t="shared" si="347"/>
        <v>1</v>
      </c>
      <c r="Q976" s="1" t="b">
        <f t="shared" si="348"/>
        <v>1</v>
      </c>
      <c r="R976" s="1" t="b">
        <f t="shared" si="349"/>
        <v>1</v>
      </c>
      <c r="S976" s="1" t="b">
        <f t="shared" si="350"/>
        <v>1</v>
      </c>
      <c r="T976" s="1" t="b">
        <f t="shared" si="351"/>
        <v>1</v>
      </c>
      <c r="U976" s="1" t="b">
        <f t="shared" si="352"/>
        <v>1</v>
      </c>
      <c r="W976" s="449" t="s">
        <v>1143</v>
      </c>
      <c r="X976" s="179" t="s">
        <v>106</v>
      </c>
      <c r="Y976" s="179" t="s">
        <v>1144</v>
      </c>
      <c r="Z976" s="1" t="s">
        <v>3</v>
      </c>
      <c r="AA976" s="344" t="s">
        <v>2501</v>
      </c>
      <c r="AB976" s="422">
        <v>18530</v>
      </c>
      <c r="AC976" s="245">
        <v>10</v>
      </c>
      <c r="AD976" s="245" t="s">
        <v>1858</v>
      </c>
      <c r="AE976" s="179" t="s">
        <v>2609</v>
      </c>
      <c r="AF976" s="179" t="s">
        <v>2525</v>
      </c>
      <c r="AH976" s="159" t="b">
        <f t="shared" si="353"/>
        <v>1</v>
      </c>
      <c r="AI976" s="1" t="b">
        <f t="shared" si="354"/>
        <v>1</v>
      </c>
      <c r="AJ976" s="1" t="b">
        <f t="shared" si="355"/>
        <v>1</v>
      </c>
      <c r="AK976" s="1" t="b">
        <f t="shared" si="356"/>
        <v>1</v>
      </c>
      <c r="AL976" s="1" t="b">
        <f t="shared" si="357"/>
        <v>1</v>
      </c>
      <c r="AM976" s="1" t="b">
        <f t="shared" si="358"/>
        <v>1</v>
      </c>
      <c r="AN976" s="1" t="b">
        <f t="shared" si="359"/>
        <v>1</v>
      </c>
      <c r="AO976" s="1" t="b">
        <f t="shared" si="360"/>
        <v>1</v>
      </c>
      <c r="AP976" s="1" t="b">
        <f t="shared" si="361"/>
        <v>1</v>
      </c>
      <c r="AQ976" s="1" t="b">
        <f t="shared" si="362"/>
        <v>1</v>
      </c>
      <c r="AS976" s="449" t="s">
        <v>1143</v>
      </c>
      <c r="AT976" s="179" t="s">
        <v>106</v>
      </c>
      <c r="AU976" s="179" t="s">
        <v>1144</v>
      </c>
      <c r="AV976" s="1" t="s">
        <v>3</v>
      </c>
      <c r="AW976" s="344" t="s">
        <v>2501</v>
      </c>
      <c r="AX976" s="422">
        <v>18530</v>
      </c>
      <c r="AY976" s="245">
        <v>10</v>
      </c>
      <c r="AZ976" s="245" t="s">
        <v>1858</v>
      </c>
      <c r="BA976" s="179" t="s">
        <v>2609</v>
      </c>
      <c r="BB976" s="179" t="s">
        <v>2525</v>
      </c>
    </row>
    <row r="977" spans="1:54" ht="15.75">
      <c r="A977" s="449" t="s">
        <v>1060</v>
      </c>
      <c r="B977" s="108" t="s">
        <v>1061</v>
      </c>
      <c r="C977" s="108" t="s">
        <v>617</v>
      </c>
      <c r="D977" s="410" t="s">
        <v>3</v>
      </c>
      <c r="E977" s="344" t="s">
        <v>2572</v>
      </c>
      <c r="F977" s="422">
        <v>13939</v>
      </c>
      <c r="G977" s="245">
        <v>10</v>
      </c>
      <c r="H977" s="245" t="e">
        <v>#DIV/0!</v>
      </c>
      <c r="I977" s="179" t="s">
        <v>1758</v>
      </c>
      <c r="J977" s="179" t="s">
        <v>2577</v>
      </c>
      <c r="K977" s="158">
        <v>977</v>
      </c>
      <c r="L977" s="1" t="b">
        <f t="shared" si="343"/>
        <v>1</v>
      </c>
      <c r="M977" s="1" t="b">
        <f t="shared" si="344"/>
        <v>1</v>
      </c>
      <c r="N977" s="1" t="b">
        <f t="shared" si="345"/>
        <v>1</v>
      </c>
      <c r="O977" s="1" t="b">
        <f t="shared" si="346"/>
        <v>1</v>
      </c>
      <c r="P977" s="1" t="b">
        <f t="shared" si="347"/>
        <v>1</v>
      </c>
      <c r="Q977" s="1" t="b">
        <f t="shared" si="348"/>
        <v>1</v>
      </c>
      <c r="R977" s="1" t="b">
        <f t="shared" si="349"/>
        <v>1</v>
      </c>
      <c r="S977" s="1" t="e">
        <f t="shared" si="350"/>
        <v>#DIV/0!</v>
      </c>
      <c r="T977" s="1" t="b">
        <f t="shared" si="351"/>
        <v>1</v>
      </c>
      <c r="U977" s="1" t="b">
        <f t="shared" si="352"/>
        <v>1</v>
      </c>
      <c r="W977" s="449" t="s">
        <v>1060</v>
      </c>
      <c r="X977" s="108" t="s">
        <v>1061</v>
      </c>
      <c r="Y977" s="108" t="s">
        <v>617</v>
      </c>
      <c r="Z977" s="410" t="s">
        <v>3</v>
      </c>
      <c r="AA977" s="344" t="s">
        <v>2572</v>
      </c>
      <c r="AB977" s="422">
        <v>13939</v>
      </c>
      <c r="AC977" s="245">
        <v>10</v>
      </c>
      <c r="AD977" s="245" t="e">
        <v>#DIV/0!</v>
      </c>
      <c r="AE977" s="179" t="s">
        <v>1758</v>
      </c>
      <c r="AF977" s="179" t="s">
        <v>2577</v>
      </c>
      <c r="AH977" s="159" t="b">
        <f t="shared" si="353"/>
        <v>1</v>
      </c>
      <c r="AI977" s="1" t="b">
        <f t="shared" si="354"/>
        <v>1</v>
      </c>
      <c r="AJ977" s="1" t="b">
        <f t="shared" si="355"/>
        <v>1</v>
      </c>
      <c r="AK977" s="1" t="b">
        <f t="shared" si="356"/>
        <v>1</v>
      </c>
      <c r="AL977" s="1" t="b">
        <f t="shared" si="357"/>
        <v>1</v>
      </c>
      <c r="AM977" s="1" t="b">
        <f t="shared" si="358"/>
        <v>1</v>
      </c>
      <c r="AN977" s="1" t="b">
        <f t="shared" si="359"/>
        <v>1</v>
      </c>
      <c r="AO977" s="1" t="e">
        <f t="shared" si="360"/>
        <v>#DIV/0!</v>
      </c>
      <c r="AP977" s="1" t="b">
        <f t="shared" si="361"/>
        <v>1</v>
      </c>
      <c r="AQ977" s="1" t="b">
        <f t="shared" si="362"/>
        <v>1</v>
      </c>
      <c r="AS977" s="449" t="s">
        <v>1060</v>
      </c>
      <c r="AT977" s="108" t="s">
        <v>1061</v>
      </c>
      <c r="AU977" s="108" t="s">
        <v>617</v>
      </c>
      <c r="AV977" s="410" t="s">
        <v>3</v>
      </c>
      <c r="AW977" s="344" t="s">
        <v>2572</v>
      </c>
      <c r="AX977" s="422">
        <v>13939</v>
      </c>
      <c r="AY977" s="245">
        <v>10</v>
      </c>
      <c r="AZ977" s="245" t="e">
        <v>#DIV/0!</v>
      </c>
      <c r="BA977" s="179" t="s">
        <v>1758</v>
      </c>
      <c r="BB977" s="179" t="s">
        <v>2577</v>
      </c>
    </row>
    <row r="978" spans="1:54" ht="15">
      <c r="A978" s="449" t="s">
        <v>272</v>
      </c>
      <c r="B978" s="109" t="s">
        <v>273</v>
      </c>
      <c r="C978" s="443" t="s">
        <v>88</v>
      </c>
      <c r="D978" s="1" t="s">
        <v>3</v>
      </c>
      <c r="E978" s="14" t="s">
        <v>2562</v>
      </c>
      <c r="F978" s="422">
        <v>19591</v>
      </c>
      <c r="G978" s="245">
        <v>10</v>
      </c>
      <c r="H978" s="245" t="s">
        <v>1857</v>
      </c>
      <c r="I978" s="179" t="s">
        <v>2265</v>
      </c>
      <c r="J978" s="179" t="s">
        <v>2476</v>
      </c>
      <c r="K978" s="158">
        <v>978</v>
      </c>
      <c r="L978" s="1" t="b">
        <f t="shared" si="343"/>
        <v>1</v>
      </c>
      <c r="M978" s="1" t="b">
        <f t="shared" si="344"/>
        <v>1</v>
      </c>
      <c r="N978" s="1" t="b">
        <f t="shared" si="345"/>
        <v>1</v>
      </c>
      <c r="O978" s="1" t="b">
        <f t="shared" si="346"/>
        <v>1</v>
      </c>
      <c r="P978" s="1" t="b">
        <f t="shared" si="347"/>
        <v>1</v>
      </c>
      <c r="Q978" s="1" t="b">
        <f t="shared" si="348"/>
        <v>1</v>
      </c>
      <c r="R978" s="1" t="b">
        <f t="shared" si="349"/>
        <v>1</v>
      </c>
      <c r="S978" s="1" t="b">
        <f t="shared" si="350"/>
        <v>1</v>
      </c>
      <c r="T978" s="1" t="b">
        <f t="shared" si="351"/>
        <v>1</v>
      </c>
      <c r="U978" s="1" t="b">
        <f t="shared" si="352"/>
        <v>1</v>
      </c>
      <c r="W978" s="449" t="s">
        <v>272</v>
      </c>
      <c r="X978" s="109" t="s">
        <v>273</v>
      </c>
      <c r="Y978" s="443" t="s">
        <v>88</v>
      </c>
      <c r="Z978" s="1" t="s">
        <v>3</v>
      </c>
      <c r="AA978" s="14" t="s">
        <v>2562</v>
      </c>
      <c r="AB978" s="422">
        <v>19591</v>
      </c>
      <c r="AC978" s="245">
        <v>10</v>
      </c>
      <c r="AD978" s="245" t="s">
        <v>1857</v>
      </c>
      <c r="AE978" s="179" t="s">
        <v>2265</v>
      </c>
      <c r="AF978" s="179" t="s">
        <v>2476</v>
      </c>
      <c r="AH978" s="159" t="b">
        <f t="shared" si="353"/>
        <v>1</v>
      </c>
      <c r="AI978" s="1" t="b">
        <f t="shared" si="354"/>
        <v>1</v>
      </c>
      <c r="AJ978" s="1" t="b">
        <f t="shared" si="355"/>
        <v>1</v>
      </c>
      <c r="AK978" s="1" t="b">
        <f t="shared" si="356"/>
        <v>1</v>
      </c>
      <c r="AL978" s="1" t="b">
        <f t="shared" si="357"/>
        <v>1</v>
      </c>
      <c r="AM978" s="1" t="b">
        <f t="shared" si="358"/>
        <v>1</v>
      </c>
      <c r="AN978" s="1" t="b">
        <f t="shared" si="359"/>
        <v>1</v>
      </c>
      <c r="AO978" s="1" t="b">
        <f t="shared" si="360"/>
        <v>1</v>
      </c>
      <c r="AP978" s="1" t="b">
        <f t="shared" si="361"/>
        <v>1</v>
      </c>
      <c r="AQ978" s="1" t="b">
        <f t="shared" si="362"/>
        <v>1</v>
      </c>
      <c r="AS978" s="449" t="s">
        <v>272</v>
      </c>
      <c r="AT978" s="109" t="s">
        <v>273</v>
      </c>
      <c r="AU978" s="443" t="s">
        <v>88</v>
      </c>
      <c r="AV978" s="1" t="s">
        <v>3</v>
      </c>
      <c r="AW978" s="14" t="s">
        <v>2562</v>
      </c>
      <c r="AX978" s="422">
        <v>19591</v>
      </c>
      <c r="AY978" s="245">
        <v>10</v>
      </c>
      <c r="AZ978" s="245" t="s">
        <v>1857</v>
      </c>
      <c r="BA978" s="179" t="s">
        <v>2265</v>
      </c>
      <c r="BB978" s="179" t="s">
        <v>2476</v>
      </c>
    </row>
    <row r="979" spans="1:54" ht="15.75">
      <c r="A979" s="316" t="s">
        <v>2423</v>
      </c>
      <c r="B979" s="179" t="s">
        <v>2424</v>
      </c>
      <c r="C979" s="179" t="s">
        <v>2425</v>
      </c>
      <c r="D979" s="1" t="s">
        <v>3</v>
      </c>
      <c r="E979" s="344" t="s">
        <v>2490</v>
      </c>
      <c r="F979" s="422">
        <v>14693</v>
      </c>
      <c r="G979" s="245">
        <v>10</v>
      </c>
      <c r="H979" s="245" t="s">
        <v>1859</v>
      </c>
      <c r="I979" s="179" t="s">
        <v>2331</v>
      </c>
      <c r="J979" s="179" t="s">
        <v>2577</v>
      </c>
      <c r="K979" s="158">
        <v>979</v>
      </c>
      <c r="L979" s="1" t="b">
        <f t="shared" si="343"/>
        <v>1</v>
      </c>
      <c r="M979" s="1" t="b">
        <f t="shared" si="344"/>
        <v>1</v>
      </c>
      <c r="N979" s="1" t="b">
        <f t="shared" si="345"/>
        <v>1</v>
      </c>
      <c r="O979" s="1" t="b">
        <f t="shared" si="346"/>
        <v>1</v>
      </c>
      <c r="P979" s="1" t="b">
        <f t="shared" si="347"/>
        <v>1</v>
      </c>
      <c r="Q979" s="1" t="b">
        <f t="shared" si="348"/>
        <v>1</v>
      </c>
      <c r="R979" s="1" t="b">
        <f t="shared" si="349"/>
        <v>1</v>
      </c>
      <c r="S979" s="1" t="b">
        <f t="shared" si="350"/>
        <v>1</v>
      </c>
      <c r="T979" s="1" t="b">
        <f t="shared" si="351"/>
        <v>1</v>
      </c>
      <c r="U979" s="1" t="b">
        <f t="shared" si="352"/>
        <v>1</v>
      </c>
      <c r="W979" s="316" t="s">
        <v>2423</v>
      </c>
      <c r="X979" s="179" t="s">
        <v>2424</v>
      </c>
      <c r="Y979" s="179" t="s">
        <v>2425</v>
      </c>
      <c r="Z979" s="1" t="s">
        <v>3</v>
      </c>
      <c r="AA979" s="344" t="s">
        <v>2490</v>
      </c>
      <c r="AB979" s="422">
        <v>14693</v>
      </c>
      <c r="AC979" s="245">
        <v>10</v>
      </c>
      <c r="AD979" s="245" t="s">
        <v>1859</v>
      </c>
      <c r="AE979" s="179" t="s">
        <v>2331</v>
      </c>
      <c r="AF979" s="179" t="s">
        <v>2577</v>
      </c>
      <c r="AH979" s="159" t="b">
        <f t="shared" si="353"/>
        <v>1</v>
      </c>
      <c r="AI979" s="1" t="b">
        <f t="shared" si="354"/>
        <v>1</v>
      </c>
      <c r="AJ979" s="1" t="b">
        <f t="shared" si="355"/>
        <v>1</v>
      </c>
      <c r="AK979" s="1" t="b">
        <f t="shared" si="356"/>
        <v>1</v>
      </c>
      <c r="AL979" s="1" t="b">
        <f t="shared" si="357"/>
        <v>1</v>
      </c>
      <c r="AM979" s="1" t="b">
        <f t="shared" si="358"/>
        <v>1</v>
      </c>
      <c r="AN979" s="1" t="b">
        <f t="shared" si="359"/>
        <v>1</v>
      </c>
      <c r="AO979" s="1" t="b">
        <f t="shared" si="360"/>
        <v>1</v>
      </c>
      <c r="AP979" s="1" t="b">
        <f t="shared" si="361"/>
        <v>1</v>
      </c>
      <c r="AQ979" s="1" t="b">
        <f t="shared" si="362"/>
        <v>1</v>
      </c>
      <c r="AS979" s="316" t="s">
        <v>2423</v>
      </c>
      <c r="AT979" s="179" t="s">
        <v>2424</v>
      </c>
      <c r="AU979" s="179" t="s">
        <v>2425</v>
      </c>
      <c r="AV979" s="1" t="s">
        <v>3</v>
      </c>
      <c r="AW979" s="344" t="s">
        <v>2490</v>
      </c>
      <c r="AX979" s="422">
        <v>14693</v>
      </c>
      <c r="AY979" s="245">
        <v>10</v>
      </c>
      <c r="AZ979" s="245" t="s">
        <v>1859</v>
      </c>
      <c r="BA979" s="179" t="s">
        <v>2331</v>
      </c>
      <c r="BB979" s="179" t="s">
        <v>2577</v>
      </c>
    </row>
    <row r="980" spans="1:54" ht="15.75">
      <c r="A980" s="449" t="s">
        <v>933</v>
      </c>
      <c r="B980" s="106" t="s">
        <v>2262</v>
      </c>
      <c r="C980" s="106" t="s">
        <v>268</v>
      </c>
      <c r="D980" s="408" t="s">
        <v>3</v>
      </c>
      <c r="E980" s="344" t="s">
        <v>2509</v>
      </c>
      <c r="F980" s="422">
        <v>12565</v>
      </c>
      <c r="G980" s="245">
        <v>10</v>
      </c>
      <c r="H980" s="245" t="s">
        <v>1859</v>
      </c>
      <c r="I980" s="179" t="s">
        <v>2539</v>
      </c>
      <c r="J980" s="179" t="s">
        <v>2577</v>
      </c>
      <c r="K980" s="158">
        <v>980</v>
      </c>
      <c r="L980" s="1" t="b">
        <f t="shared" si="343"/>
        <v>1</v>
      </c>
      <c r="M980" s="1" t="b">
        <f t="shared" si="344"/>
        <v>1</v>
      </c>
      <c r="N980" s="1" t="b">
        <f t="shared" si="345"/>
        <v>1</v>
      </c>
      <c r="O980" s="1" t="b">
        <f t="shared" si="346"/>
        <v>1</v>
      </c>
      <c r="P980" s="1" t="b">
        <f t="shared" si="347"/>
        <v>1</v>
      </c>
      <c r="Q980" s="1" t="b">
        <f t="shared" si="348"/>
        <v>1</v>
      </c>
      <c r="R980" s="1" t="b">
        <f t="shared" si="349"/>
        <v>1</v>
      </c>
      <c r="S980" s="1" t="b">
        <f t="shared" si="350"/>
        <v>1</v>
      </c>
      <c r="T980" s="1" t="b">
        <f t="shared" si="351"/>
        <v>1</v>
      </c>
      <c r="U980" s="1" t="b">
        <f t="shared" si="352"/>
        <v>1</v>
      </c>
      <c r="W980" s="449" t="s">
        <v>933</v>
      </c>
      <c r="X980" s="106" t="s">
        <v>2262</v>
      </c>
      <c r="Y980" s="106" t="s">
        <v>268</v>
      </c>
      <c r="Z980" s="408" t="s">
        <v>3</v>
      </c>
      <c r="AA980" s="344" t="s">
        <v>2509</v>
      </c>
      <c r="AB980" s="422">
        <v>12565</v>
      </c>
      <c r="AC980" s="245">
        <v>10</v>
      </c>
      <c r="AD980" s="245" t="s">
        <v>1859</v>
      </c>
      <c r="AE980" s="179" t="s">
        <v>2539</v>
      </c>
      <c r="AF980" s="179" t="s">
        <v>2577</v>
      </c>
      <c r="AH980" s="159" t="b">
        <f t="shared" si="353"/>
        <v>1</v>
      </c>
      <c r="AI980" s="1" t="b">
        <f t="shared" si="354"/>
        <v>1</v>
      </c>
      <c r="AJ980" s="1" t="b">
        <f t="shared" si="355"/>
        <v>1</v>
      </c>
      <c r="AK980" s="1" t="b">
        <f t="shared" si="356"/>
        <v>1</v>
      </c>
      <c r="AL980" s="1" t="b">
        <f t="shared" si="357"/>
        <v>1</v>
      </c>
      <c r="AM980" s="1" t="b">
        <f t="shared" si="358"/>
        <v>1</v>
      </c>
      <c r="AN980" s="1" t="b">
        <f t="shared" si="359"/>
        <v>1</v>
      </c>
      <c r="AO980" s="1" t="b">
        <f t="shared" si="360"/>
        <v>1</v>
      </c>
      <c r="AP980" s="1" t="b">
        <f t="shared" si="361"/>
        <v>1</v>
      </c>
      <c r="AQ980" s="1" t="b">
        <f t="shared" si="362"/>
        <v>1</v>
      </c>
      <c r="AS980" s="449" t="s">
        <v>933</v>
      </c>
      <c r="AT980" s="106" t="s">
        <v>2262</v>
      </c>
      <c r="AU980" s="106" t="s">
        <v>268</v>
      </c>
      <c r="AV980" s="408" t="s">
        <v>3</v>
      </c>
      <c r="AW980" s="344" t="s">
        <v>2509</v>
      </c>
      <c r="AX980" s="422">
        <v>12565</v>
      </c>
      <c r="AY980" s="245">
        <v>10</v>
      </c>
      <c r="AZ980" s="245" t="s">
        <v>1859</v>
      </c>
      <c r="BA980" s="179" t="s">
        <v>2539</v>
      </c>
      <c r="BB980" s="179" t="s">
        <v>2577</v>
      </c>
    </row>
    <row r="981" spans="1:54" ht="15.75">
      <c r="A981" s="449" t="s">
        <v>701</v>
      </c>
      <c r="B981" s="106" t="s">
        <v>702</v>
      </c>
      <c r="C981" s="106" t="s">
        <v>703</v>
      </c>
      <c r="D981" s="1" t="s">
        <v>3</v>
      </c>
      <c r="E981" s="344" t="s">
        <v>2487</v>
      </c>
      <c r="F981" s="422">
        <v>22703</v>
      </c>
      <c r="G981" s="245">
        <v>10</v>
      </c>
      <c r="H981" s="245" t="s">
        <v>2062</v>
      </c>
      <c r="I981" s="179" t="s">
        <v>2609</v>
      </c>
      <c r="J981" s="179" t="s">
        <v>2476</v>
      </c>
      <c r="K981" s="158">
        <v>981</v>
      </c>
      <c r="L981" s="1" t="b">
        <f t="shared" si="343"/>
        <v>1</v>
      </c>
      <c r="M981" s="1" t="b">
        <f t="shared" si="344"/>
        <v>1</v>
      </c>
      <c r="N981" s="1" t="b">
        <f t="shared" si="345"/>
        <v>1</v>
      </c>
      <c r="O981" s="1" t="b">
        <f t="shared" si="346"/>
        <v>1</v>
      </c>
      <c r="P981" s="1" t="b">
        <f t="shared" si="347"/>
        <v>1</v>
      </c>
      <c r="Q981" s="1" t="b">
        <f t="shared" si="348"/>
        <v>1</v>
      </c>
      <c r="R981" s="1" t="b">
        <f t="shared" si="349"/>
        <v>1</v>
      </c>
      <c r="S981" s="1" t="b">
        <f t="shared" si="350"/>
        <v>1</v>
      </c>
      <c r="T981" s="1" t="b">
        <f t="shared" si="351"/>
        <v>1</v>
      </c>
      <c r="U981" s="1" t="b">
        <f t="shared" si="352"/>
        <v>1</v>
      </c>
      <c r="W981" s="449" t="s">
        <v>701</v>
      </c>
      <c r="X981" s="106" t="s">
        <v>702</v>
      </c>
      <c r="Y981" s="106" t="s">
        <v>703</v>
      </c>
      <c r="Z981" s="1" t="s">
        <v>3</v>
      </c>
      <c r="AA981" s="344" t="s">
        <v>2487</v>
      </c>
      <c r="AB981" s="422">
        <v>22703</v>
      </c>
      <c r="AC981" s="245">
        <v>10</v>
      </c>
      <c r="AD981" s="245" t="s">
        <v>2062</v>
      </c>
      <c r="AE981" s="179" t="s">
        <v>2609</v>
      </c>
      <c r="AF981" s="179" t="s">
        <v>2476</v>
      </c>
      <c r="AH981" s="159" t="b">
        <f t="shared" si="353"/>
        <v>1</v>
      </c>
      <c r="AI981" s="1" t="b">
        <f t="shared" si="354"/>
        <v>1</v>
      </c>
      <c r="AJ981" s="1" t="b">
        <f t="shared" si="355"/>
        <v>1</v>
      </c>
      <c r="AK981" s="1" t="b">
        <f t="shared" si="356"/>
        <v>1</v>
      </c>
      <c r="AL981" s="1" t="b">
        <f t="shared" si="357"/>
        <v>1</v>
      </c>
      <c r="AM981" s="1" t="b">
        <f t="shared" si="358"/>
        <v>1</v>
      </c>
      <c r="AN981" s="1" t="b">
        <f t="shared" si="359"/>
        <v>1</v>
      </c>
      <c r="AO981" s="1" t="b">
        <f t="shared" si="360"/>
        <v>1</v>
      </c>
      <c r="AP981" s="1" t="b">
        <f t="shared" si="361"/>
        <v>1</v>
      </c>
      <c r="AQ981" s="1" t="b">
        <f t="shared" si="362"/>
        <v>1</v>
      </c>
      <c r="AS981" s="449" t="s">
        <v>701</v>
      </c>
      <c r="AT981" s="106" t="s">
        <v>702</v>
      </c>
      <c r="AU981" s="106" t="s">
        <v>703</v>
      </c>
      <c r="AV981" s="1" t="s">
        <v>3</v>
      </c>
      <c r="AW981" s="344" t="s">
        <v>2487</v>
      </c>
      <c r="AX981" s="422">
        <v>22703</v>
      </c>
      <c r="AY981" s="245">
        <v>10</v>
      </c>
      <c r="AZ981" s="245" t="s">
        <v>2062</v>
      </c>
      <c r="BA981" s="179" t="s">
        <v>2609</v>
      </c>
      <c r="BB981" s="179" t="s">
        <v>2476</v>
      </c>
    </row>
    <row r="982" spans="1:54" ht="15">
      <c r="A982" s="449" t="s">
        <v>100</v>
      </c>
      <c r="B982" s="182" t="s">
        <v>101</v>
      </c>
      <c r="C982" s="106" t="s">
        <v>62</v>
      </c>
      <c r="D982" s="408" t="s">
        <v>3</v>
      </c>
      <c r="E982" s="14" t="s">
        <v>2561</v>
      </c>
      <c r="F982" s="422">
        <v>19265</v>
      </c>
      <c r="G982" s="245">
        <v>10</v>
      </c>
      <c r="H982" s="245" t="s">
        <v>1858</v>
      </c>
      <c r="I982" s="179" t="s">
        <v>2680</v>
      </c>
      <c r="J982" s="179" t="s">
        <v>2476</v>
      </c>
      <c r="K982" s="158">
        <v>982</v>
      </c>
      <c r="L982" s="1" t="b">
        <f t="shared" si="343"/>
        <v>1</v>
      </c>
      <c r="M982" s="1" t="b">
        <f t="shared" si="344"/>
        <v>1</v>
      </c>
      <c r="N982" s="1" t="b">
        <f t="shared" si="345"/>
        <v>1</v>
      </c>
      <c r="O982" s="1" t="b">
        <f t="shared" si="346"/>
        <v>1</v>
      </c>
      <c r="P982" s="1" t="b">
        <f t="shared" si="347"/>
        <v>1</v>
      </c>
      <c r="Q982" s="1" t="b">
        <f t="shared" si="348"/>
        <v>1</v>
      </c>
      <c r="R982" s="1" t="b">
        <f t="shared" si="349"/>
        <v>1</v>
      </c>
      <c r="S982" s="1" t="b">
        <f t="shared" si="350"/>
        <v>1</v>
      </c>
      <c r="T982" s="1" t="b">
        <f t="shared" si="351"/>
        <v>1</v>
      </c>
      <c r="U982" s="1" t="b">
        <f t="shared" si="352"/>
        <v>1</v>
      </c>
      <c r="W982" s="449" t="s">
        <v>100</v>
      </c>
      <c r="X982" s="182" t="s">
        <v>101</v>
      </c>
      <c r="Y982" s="106" t="s">
        <v>62</v>
      </c>
      <c r="Z982" s="408" t="s">
        <v>3</v>
      </c>
      <c r="AA982" s="14" t="s">
        <v>2561</v>
      </c>
      <c r="AB982" s="422">
        <v>19265</v>
      </c>
      <c r="AC982" s="245">
        <v>10</v>
      </c>
      <c r="AD982" s="245" t="s">
        <v>1858</v>
      </c>
      <c r="AE982" s="179" t="s">
        <v>2680</v>
      </c>
      <c r="AF982" s="179" t="s">
        <v>2476</v>
      </c>
      <c r="AH982" s="159" t="b">
        <f t="shared" si="353"/>
        <v>1</v>
      </c>
      <c r="AI982" s="1" t="b">
        <f t="shared" si="354"/>
        <v>1</v>
      </c>
      <c r="AJ982" s="1" t="b">
        <f t="shared" si="355"/>
        <v>1</v>
      </c>
      <c r="AK982" s="1" t="b">
        <f t="shared" si="356"/>
        <v>1</v>
      </c>
      <c r="AL982" s="1" t="b">
        <f t="shared" si="357"/>
        <v>1</v>
      </c>
      <c r="AM982" s="1" t="b">
        <f t="shared" si="358"/>
        <v>1</v>
      </c>
      <c r="AN982" s="1" t="b">
        <f t="shared" si="359"/>
        <v>1</v>
      </c>
      <c r="AO982" s="1" t="b">
        <f t="shared" si="360"/>
        <v>1</v>
      </c>
      <c r="AP982" s="1" t="b">
        <f t="shared" si="361"/>
        <v>1</v>
      </c>
      <c r="AQ982" s="1" t="b">
        <f t="shared" si="362"/>
        <v>1</v>
      </c>
      <c r="AS982" s="449" t="s">
        <v>100</v>
      </c>
      <c r="AT982" s="182" t="s">
        <v>101</v>
      </c>
      <c r="AU982" s="106" t="s">
        <v>62</v>
      </c>
      <c r="AV982" s="408" t="s">
        <v>3</v>
      </c>
      <c r="AW982" s="14" t="s">
        <v>2561</v>
      </c>
      <c r="AX982" s="422">
        <v>19265</v>
      </c>
      <c r="AY982" s="245">
        <v>10</v>
      </c>
      <c r="AZ982" s="245" t="s">
        <v>1858</v>
      </c>
      <c r="BA982" s="179" t="s">
        <v>2680</v>
      </c>
      <c r="BB982" s="179" t="s">
        <v>2476</v>
      </c>
    </row>
    <row r="983" spans="1:54" ht="15">
      <c r="A983" s="159" t="s">
        <v>102</v>
      </c>
      <c r="B983" s="442" t="s">
        <v>103</v>
      </c>
      <c r="C983" s="1" t="s">
        <v>104</v>
      </c>
      <c r="D983" s="424" t="s">
        <v>3</v>
      </c>
      <c r="E983" s="179" t="s">
        <v>2509</v>
      </c>
      <c r="F983" s="422">
        <v>16510</v>
      </c>
      <c r="G983" s="245">
        <v>10</v>
      </c>
      <c r="H983" s="245" t="s">
        <v>1859</v>
      </c>
      <c r="I983" s="179" t="s">
        <v>2677</v>
      </c>
      <c r="J983" s="179" t="s">
        <v>2525</v>
      </c>
      <c r="K983" s="158">
        <v>983</v>
      </c>
      <c r="L983" s="1" t="b">
        <f t="shared" si="343"/>
        <v>1</v>
      </c>
      <c r="M983" s="1" t="b">
        <f t="shared" si="344"/>
        <v>1</v>
      </c>
      <c r="N983" s="1" t="b">
        <f t="shared" si="345"/>
        <v>1</v>
      </c>
      <c r="O983" s="1" t="b">
        <f t="shared" si="346"/>
        <v>1</v>
      </c>
      <c r="P983" s="1" t="b">
        <f t="shared" si="347"/>
        <v>1</v>
      </c>
      <c r="Q983" s="1" t="b">
        <f t="shared" si="348"/>
        <v>1</v>
      </c>
      <c r="R983" s="1" t="b">
        <f t="shared" si="349"/>
        <v>1</v>
      </c>
      <c r="S983" s="1" t="b">
        <f t="shared" si="350"/>
        <v>1</v>
      </c>
      <c r="T983" s="1" t="b">
        <f t="shared" si="351"/>
        <v>1</v>
      </c>
      <c r="U983" s="1" t="b">
        <f t="shared" si="352"/>
        <v>1</v>
      </c>
      <c r="W983" s="159" t="s">
        <v>102</v>
      </c>
      <c r="X983" s="442" t="s">
        <v>103</v>
      </c>
      <c r="Y983" s="1" t="s">
        <v>104</v>
      </c>
      <c r="Z983" s="424" t="s">
        <v>3</v>
      </c>
      <c r="AA983" s="179" t="s">
        <v>2509</v>
      </c>
      <c r="AB983" s="422">
        <v>16510</v>
      </c>
      <c r="AC983" s="245">
        <v>10</v>
      </c>
      <c r="AD983" s="245" t="s">
        <v>1859</v>
      </c>
      <c r="AE983" s="179" t="s">
        <v>2677</v>
      </c>
      <c r="AF983" s="179" t="s">
        <v>2525</v>
      </c>
      <c r="AH983" s="159" t="b">
        <f t="shared" si="353"/>
        <v>1</v>
      </c>
      <c r="AI983" s="1" t="b">
        <f t="shared" si="354"/>
        <v>1</v>
      </c>
      <c r="AJ983" s="1" t="b">
        <f t="shared" si="355"/>
        <v>1</v>
      </c>
      <c r="AK983" s="1" t="b">
        <f t="shared" si="356"/>
        <v>1</v>
      </c>
      <c r="AL983" s="1" t="b">
        <f t="shared" si="357"/>
        <v>1</v>
      </c>
      <c r="AM983" s="1" t="b">
        <f t="shared" si="358"/>
        <v>1</v>
      </c>
      <c r="AN983" s="1" t="b">
        <f t="shared" si="359"/>
        <v>1</v>
      </c>
      <c r="AO983" s="1" t="b">
        <f t="shared" si="360"/>
        <v>1</v>
      </c>
      <c r="AP983" s="1" t="b">
        <f t="shared" si="361"/>
        <v>1</v>
      </c>
      <c r="AQ983" s="1" t="b">
        <f t="shared" si="362"/>
        <v>1</v>
      </c>
      <c r="AS983" s="159" t="s">
        <v>102</v>
      </c>
      <c r="AT983" s="442" t="s">
        <v>103</v>
      </c>
      <c r="AU983" s="1" t="s">
        <v>104</v>
      </c>
      <c r="AV983" s="424" t="s">
        <v>3</v>
      </c>
      <c r="AW983" s="179" t="s">
        <v>2509</v>
      </c>
      <c r="AX983" s="422">
        <v>16510</v>
      </c>
      <c r="AY983" s="245">
        <v>10</v>
      </c>
      <c r="AZ983" s="245" t="s">
        <v>1859</v>
      </c>
      <c r="BA983" s="179" t="s">
        <v>2677</v>
      </c>
      <c r="BB983" s="179" t="s">
        <v>2525</v>
      </c>
    </row>
    <row r="984" spans="1:54" ht="15.75">
      <c r="A984" s="316" t="s">
        <v>1159</v>
      </c>
      <c r="B984" s="106" t="s">
        <v>999</v>
      </c>
      <c r="C984" s="181" t="s">
        <v>1160</v>
      </c>
      <c r="D984" s="408" t="s">
        <v>3</v>
      </c>
      <c r="E984" s="344" t="s">
        <v>2508</v>
      </c>
      <c r="F984" s="422">
        <v>16552</v>
      </c>
      <c r="G984" s="245">
        <v>10</v>
      </c>
      <c r="H984" s="245" t="s">
        <v>1859</v>
      </c>
      <c r="I984" s="179" t="s">
        <v>2677</v>
      </c>
      <c r="J984" s="179" t="s">
        <v>2525</v>
      </c>
      <c r="K984" s="158">
        <v>984</v>
      </c>
      <c r="L984" s="1" t="b">
        <f t="shared" si="343"/>
        <v>1</v>
      </c>
      <c r="M984" s="1" t="b">
        <f t="shared" si="344"/>
        <v>1</v>
      </c>
      <c r="N984" s="1" t="b">
        <f t="shared" si="345"/>
        <v>1</v>
      </c>
      <c r="O984" s="1" t="b">
        <f t="shared" si="346"/>
        <v>1</v>
      </c>
      <c r="P984" s="1" t="b">
        <f t="shared" si="347"/>
        <v>1</v>
      </c>
      <c r="Q984" s="1" t="b">
        <f t="shared" si="348"/>
        <v>1</v>
      </c>
      <c r="R984" s="1" t="b">
        <f t="shared" si="349"/>
        <v>1</v>
      </c>
      <c r="S984" s="1" t="b">
        <f t="shared" si="350"/>
        <v>1</v>
      </c>
      <c r="T984" s="1" t="b">
        <f t="shared" si="351"/>
        <v>1</v>
      </c>
      <c r="U984" s="1" t="b">
        <f t="shared" si="352"/>
        <v>1</v>
      </c>
      <c r="W984" s="316" t="s">
        <v>1159</v>
      </c>
      <c r="X984" s="106" t="s">
        <v>999</v>
      </c>
      <c r="Y984" s="181" t="s">
        <v>1160</v>
      </c>
      <c r="Z984" s="408" t="s">
        <v>3</v>
      </c>
      <c r="AA984" s="344" t="s">
        <v>2508</v>
      </c>
      <c r="AB984" s="422">
        <v>16552</v>
      </c>
      <c r="AC984" s="245">
        <v>10</v>
      </c>
      <c r="AD984" s="245" t="s">
        <v>1859</v>
      </c>
      <c r="AE984" s="179" t="s">
        <v>2677</v>
      </c>
      <c r="AF984" s="179" t="s">
        <v>2525</v>
      </c>
      <c r="AH984" s="159" t="b">
        <f t="shared" si="353"/>
        <v>1</v>
      </c>
      <c r="AI984" s="1" t="b">
        <f t="shared" si="354"/>
        <v>1</v>
      </c>
      <c r="AJ984" s="1" t="b">
        <f t="shared" si="355"/>
        <v>1</v>
      </c>
      <c r="AK984" s="1" t="b">
        <f t="shared" si="356"/>
        <v>1</v>
      </c>
      <c r="AL984" s="1" t="b">
        <f t="shared" si="357"/>
        <v>1</v>
      </c>
      <c r="AM984" s="1" t="b">
        <f t="shared" si="358"/>
        <v>1</v>
      </c>
      <c r="AN984" s="1" t="b">
        <f t="shared" si="359"/>
        <v>1</v>
      </c>
      <c r="AO984" s="1" t="b">
        <f t="shared" si="360"/>
        <v>1</v>
      </c>
      <c r="AP984" s="1" t="b">
        <f t="shared" si="361"/>
        <v>1</v>
      </c>
      <c r="AQ984" s="1" t="b">
        <f t="shared" si="362"/>
        <v>1</v>
      </c>
      <c r="AS984" s="316" t="s">
        <v>1159</v>
      </c>
      <c r="AT984" s="106" t="s">
        <v>999</v>
      </c>
      <c r="AU984" s="181" t="s">
        <v>1160</v>
      </c>
      <c r="AV984" s="408" t="s">
        <v>3</v>
      </c>
      <c r="AW984" s="344" t="s">
        <v>2508</v>
      </c>
      <c r="AX984" s="422">
        <v>16552</v>
      </c>
      <c r="AY984" s="245">
        <v>10</v>
      </c>
      <c r="AZ984" s="245" t="s">
        <v>1859</v>
      </c>
      <c r="BA984" s="179" t="s">
        <v>2677</v>
      </c>
      <c r="BB984" s="179" t="s">
        <v>2525</v>
      </c>
    </row>
    <row r="985" spans="1:54" ht="15.75">
      <c r="A985" s="449" t="s">
        <v>2426</v>
      </c>
      <c r="B985" s="179" t="s">
        <v>1868</v>
      </c>
      <c r="C985" s="179" t="s">
        <v>2427</v>
      </c>
      <c r="D985" s="1" t="s">
        <v>3</v>
      </c>
      <c r="E985" s="344" t="s">
        <v>2487</v>
      </c>
      <c r="F985" s="422">
        <v>10635</v>
      </c>
      <c r="G985" s="245">
        <v>10</v>
      </c>
      <c r="H985" s="245" t="s">
        <v>1859</v>
      </c>
      <c r="I985" s="179" t="s">
        <v>2331</v>
      </c>
      <c r="J985" s="179" t="s">
        <v>2577</v>
      </c>
      <c r="K985" s="158">
        <v>985</v>
      </c>
      <c r="L985" s="1" t="b">
        <f t="shared" si="343"/>
        <v>1</v>
      </c>
      <c r="M985" s="1" t="b">
        <f t="shared" si="344"/>
        <v>1</v>
      </c>
      <c r="N985" s="1" t="b">
        <f t="shared" si="345"/>
        <v>1</v>
      </c>
      <c r="O985" s="1" t="b">
        <f t="shared" si="346"/>
        <v>1</v>
      </c>
      <c r="P985" s="1" t="b">
        <f t="shared" si="347"/>
        <v>1</v>
      </c>
      <c r="Q985" s="1" t="b">
        <f t="shared" si="348"/>
        <v>1</v>
      </c>
      <c r="R985" s="1" t="b">
        <f t="shared" si="349"/>
        <v>1</v>
      </c>
      <c r="S985" s="1" t="b">
        <f t="shared" si="350"/>
        <v>1</v>
      </c>
      <c r="T985" s="1" t="b">
        <f t="shared" si="351"/>
        <v>1</v>
      </c>
      <c r="U985" s="1" t="b">
        <f t="shared" si="352"/>
        <v>1</v>
      </c>
      <c r="W985" s="449" t="s">
        <v>2426</v>
      </c>
      <c r="X985" s="179" t="s">
        <v>1868</v>
      </c>
      <c r="Y985" s="179" t="s">
        <v>2427</v>
      </c>
      <c r="Z985" s="1" t="s">
        <v>3</v>
      </c>
      <c r="AA985" s="344" t="s">
        <v>2487</v>
      </c>
      <c r="AB985" s="422">
        <v>10635</v>
      </c>
      <c r="AC985" s="245">
        <v>10</v>
      </c>
      <c r="AD985" s="245" t="s">
        <v>1859</v>
      </c>
      <c r="AE985" s="179" t="s">
        <v>2331</v>
      </c>
      <c r="AF985" s="179" t="s">
        <v>2577</v>
      </c>
      <c r="AH985" s="159" t="b">
        <f t="shared" si="353"/>
        <v>1</v>
      </c>
      <c r="AI985" s="1" t="b">
        <f t="shared" si="354"/>
        <v>1</v>
      </c>
      <c r="AJ985" s="1" t="b">
        <f t="shared" si="355"/>
        <v>1</v>
      </c>
      <c r="AK985" s="1" t="b">
        <f t="shared" si="356"/>
        <v>1</v>
      </c>
      <c r="AL985" s="1" t="b">
        <f t="shared" si="357"/>
        <v>1</v>
      </c>
      <c r="AM985" s="1" t="b">
        <f t="shared" si="358"/>
        <v>1</v>
      </c>
      <c r="AN985" s="1" t="b">
        <f t="shared" si="359"/>
        <v>1</v>
      </c>
      <c r="AO985" s="1" t="b">
        <f t="shared" si="360"/>
        <v>1</v>
      </c>
      <c r="AP985" s="1" t="b">
        <f t="shared" si="361"/>
        <v>1</v>
      </c>
      <c r="AQ985" s="1" t="b">
        <f t="shared" si="362"/>
        <v>1</v>
      </c>
      <c r="AS985" s="449" t="s">
        <v>2426</v>
      </c>
      <c r="AT985" s="179" t="s">
        <v>1868</v>
      </c>
      <c r="AU985" s="179" t="s">
        <v>2427</v>
      </c>
      <c r="AV985" s="1" t="s">
        <v>3</v>
      </c>
      <c r="AW985" s="344" t="s">
        <v>2487</v>
      </c>
      <c r="AX985" s="422">
        <v>10635</v>
      </c>
      <c r="AY985" s="245">
        <v>10</v>
      </c>
      <c r="AZ985" s="245" t="s">
        <v>1859</v>
      </c>
      <c r="BA985" s="179" t="s">
        <v>2331</v>
      </c>
      <c r="BB985" s="179" t="s">
        <v>2577</v>
      </c>
    </row>
    <row r="986" spans="1:54" ht="15.75">
      <c r="A986" s="316" t="s">
        <v>1169</v>
      </c>
      <c r="B986" s="106" t="s">
        <v>1864</v>
      </c>
      <c r="C986" s="179" t="s">
        <v>2440</v>
      </c>
      <c r="D986" s="408" t="s">
        <v>3</v>
      </c>
      <c r="E986" s="344" t="s">
        <v>2508</v>
      </c>
      <c r="F986" s="422">
        <v>20056</v>
      </c>
      <c r="G986" s="245">
        <v>10</v>
      </c>
      <c r="H986" s="245" t="s">
        <v>1859</v>
      </c>
      <c r="I986" s="179" t="s">
        <v>2677</v>
      </c>
      <c r="J986" s="179" t="s">
        <v>2476</v>
      </c>
      <c r="K986" s="158">
        <v>986</v>
      </c>
      <c r="L986" s="1" t="b">
        <f t="shared" si="343"/>
        <v>1</v>
      </c>
      <c r="M986" s="1" t="b">
        <f t="shared" si="344"/>
        <v>1</v>
      </c>
      <c r="N986" s="1" t="b">
        <f t="shared" si="345"/>
        <v>1</v>
      </c>
      <c r="O986" s="1" t="b">
        <f t="shared" si="346"/>
        <v>1</v>
      </c>
      <c r="P986" s="1" t="b">
        <f t="shared" si="347"/>
        <v>1</v>
      </c>
      <c r="Q986" s="1" t="b">
        <f t="shared" si="348"/>
        <v>1</v>
      </c>
      <c r="R986" s="1" t="b">
        <f t="shared" si="349"/>
        <v>1</v>
      </c>
      <c r="S986" s="1" t="b">
        <f t="shared" si="350"/>
        <v>1</v>
      </c>
      <c r="T986" s="1" t="b">
        <f t="shared" si="351"/>
        <v>1</v>
      </c>
      <c r="U986" s="1" t="b">
        <f t="shared" si="352"/>
        <v>1</v>
      </c>
      <c r="W986" s="316" t="s">
        <v>1169</v>
      </c>
      <c r="X986" s="106" t="s">
        <v>1864</v>
      </c>
      <c r="Y986" s="179" t="s">
        <v>2440</v>
      </c>
      <c r="Z986" s="408" t="s">
        <v>3</v>
      </c>
      <c r="AA986" s="344" t="s">
        <v>2508</v>
      </c>
      <c r="AB986" s="422">
        <v>20056</v>
      </c>
      <c r="AC986" s="245">
        <v>10</v>
      </c>
      <c r="AD986" s="245" t="s">
        <v>1859</v>
      </c>
      <c r="AE986" s="179" t="s">
        <v>2677</v>
      </c>
      <c r="AF986" s="179" t="s">
        <v>2476</v>
      </c>
      <c r="AH986" s="159" t="b">
        <f t="shared" si="353"/>
        <v>1</v>
      </c>
      <c r="AI986" s="1" t="b">
        <f t="shared" si="354"/>
        <v>1</v>
      </c>
      <c r="AJ986" s="1" t="b">
        <f t="shared" si="355"/>
        <v>1</v>
      </c>
      <c r="AK986" s="1" t="b">
        <f t="shared" si="356"/>
        <v>1</v>
      </c>
      <c r="AL986" s="1" t="b">
        <f t="shared" si="357"/>
        <v>1</v>
      </c>
      <c r="AM986" s="1" t="b">
        <f t="shared" si="358"/>
        <v>1</v>
      </c>
      <c r="AN986" s="1" t="b">
        <f t="shared" si="359"/>
        <v>1</v>
      </c>
      <c r="AO986" s="1" t="b">
        <f t="shared" si="360"/>
        <v>1</v>
      </c>
      <c r="AP986" s="1" t="b">
        <f t="shared" si="361"/>
        <v>1</v>
      </c>
      <c r="AQ986" s="1" t="b">
        <f t="shared" si="362"/>
        <v>1</v>
      </c>
      <c r="AS986" s="316" t="s">
        <v>1169</v>
      </c>
      <c r="AT986" s="106" t="s">
        <v>1864</v>
      </c>
      <c r="AU986" s="179" t="s">
        <v>2440</v>
      </c>
      <c r="AV986" s="408" t="s">
        <v>3</v>
      </c>
      <c r="AW986" s="344" t="s">
        <v>2508</v>
      </c>
      <c r="AX986" s="422">
        <v>20056</v>
      </c>
      <c r="AY986" s="245">
        <v>10</v>
      </c>
      <c r="AZ986" s="245" t="s">
        <v>1859</v>
      </c>
      <c r="BA986" s="179" t="s">
        <v>2677</v>
      </c>
      <c r="BB986" s="179" t="s">
        <v>2476</v>
      </c>
    </row>
    <row r="987" spans="1:54" ht="15.75">
      <c r="A987" s="316" t="s">
        <v>1171</v>
      </c>
      <c r="B987" s="179" t="s">
        <v>2441</v>
      </c>
      <c r="C987" s="179" t="s">
        <v>2442</v>
      </c>
      <c r="D987" s="410" t="s">
        <v>3</v>
      </c>
      <c r="E987" s="344" t="s">
        <v>2508</v>
      </c>
      <c r="F987" s="422">
        <v>24118</v>
      </c>
      <c r="G987" s="245">
        <v>10</v>
      </c>
      <c r="H987" s="245" t="s">
        <v>1859</v>
      </c>
      <c r="I987" s="179" t="s">
        <v>2539</v>
      </c>
      <c r="J987" s="179" t="s">
        <v>2476</v>
      </c>
      <c r="K987" s="158">
        <v>987</v>
      </c>
      <c r="L987" s="1" t="b">
        <f t="shared" si="343"/>
        <v>1</v>
      </c>
      <c r="M987" s="1" t="b">
        <f t="shared" si="344"/>
        <v>1</v>
      </c>
      <c r="N987" s="1" t="b">
        <f t="shared" si="345"/>
        <v>1</v>
      </c>
      <c r="O987" s="1" t="b">
        <f t="shared" si="346"/>
        <v>1</v>
      </c>
      <c r="P987" s="1" t="b">
        <f t="shared" si="347"/>
        <v>1</v>
      </c>
      <c r="Q987" s="1" t="b">
        <f t="shared" si="348"/>
        <v>1</v>
      </c>
      <c r="R987" s="1" t="b">
        <f t="shared" si="349"/>
        <v>1</v>
      </c>
      <c r="S987" s="1" t="b">
        <f t="shared" si="350"/>
        <v>1</v>
      </c>
      <c r="T987" s="1" t="b">
        <f t="shared" si="351"/>
        <v>1</v>
      </c>
      <c r="U987" s="1" t="b">
        <f t="shared" si="352"/>
        <v>1</v>
      </c>
      <c r="W987" s="316" t="s">
        <v>1171</v>
      </c>
      <c r="X987" s="179" t="s">
        <v>2441</v>
      </c>
      <c r="Y987" s="179" t="s">
        <v>2442</v>
      </c>
      <c r="Z987" s="410" t="s">
        <v>3</v>
      </c>
      <c r="AA987" s="344" t="s">
        <v>2508</v>
      </c>
      <c r="AB987" s="422">
        <v>24118</v>
      </c>
      <c r="AC987" s="245">
        <v>10</v>
      </c>
      <c r="AD987" s="245" t="s">
        <v>1859</v>
      </c>
      <c r="AE987" s="179" t="s">
        <v>2539</v>
      </c>
      <c r="AF987" s="179" t="s">
        <v>2476</v>
      </c>
      <c r="AH987" s="159" t="b">
        <f t="shared" si="353"/>
        <v>1</v>
      </c>
      <c r="AI987" s="1" t="b">
        <f t="shared" si="354"/>
        <v>1</v>
      </c>
      <c r="AJ987" s="1" t="b">
        <f t="shared" si="355"/>
        <v>1</v>
      </c>
      <c r="AK987" s="1" t="b">
        <f t="shared" si="356"/>
        <v>1</v>
      </c>
      <c r="AL987" s="1" t="b">
        <f t="shared" si="357"/>
        <v>1</v>
      </c>
      <c r="AM987" s="1" t="b">
        <f t="shared" si="358"/>
        <v>1</v>
      </c>
      <c r="AN987" s="1" t="b">
        <f t="shared" si="359"/>
        <v>1</v>
      </c>
      <c r="AO987" s="1" t="b">
        <f t="shared" si="360"/>
        <v>1</v>
      </c>
      <c r="AP987" s="1" t="b">
        <f t="shared" si="361"/>
        <v>1</v>
      </c>
      <c r="AQ987" s="1" t="b">
        <f t="shared" si="362"/>
        <v>1</v>
      </c>
      <c r="AS987" s="316" t="s">
        <v>1171</v>
      </c>
      <c r="AT987" s="179" t="s">
        <v>2441</v>
      </c>
      <c r="AU987" s="179" t="s">
        <v>2442</v>
      </c>
      <c r="AV987" s="410" t="s">
        <v>3</v>
      </c>
      <c r="AW987" s="344" t="s">
        <v>2508</v>
      </c>
      <c r="AX987" s="422">
        <v>24118</v>
      </c>
      <c r="AY987" s="245">
        <v>10</v>
      </c>
      <c r="AZ987" s="245" t="s">
        <v>1859</v>
      </c>
      <c r="BA987" s="179" t="s">
        <v>2539</v>
      </c>
      <c r="BB987" s="179" t="s">
        <v>2476</v>
      </c>
    </row>
    <row r="988" spans="1:54" ht="15.75">
      <c r="A988" s="316" t="s">
        <v>2428</v>
      </c>
      <c r="B988" s="179" t="s">
        <v>623</v>
      </c>
      <c r="C988" s="179" t="s">
        <v>1073</v>
      </c>
      <c r="D988" s="1" t="s">
        <v>10</v>
      </c>
      <c r="E988" s="344" t="s">
        <v>2509</v>
      </c>
      <c r="F988" s="422">
        <v>18177</v>
      </c>
      <c r="G988" s="245">
        <v>10</v>
      </c>
      <c r="H988" s="245" t="s">
        <v>1859</v>
      </c>
      <c r="I988" s="179" t="s">
        <v>2331</v>
      </c>
      <c r="J988" s="179" t="s">
        <v>2525</v>
      </c>
      <c r="K988" s="158">
        <v>988</v>
      </c>
      <c r="L988" s="1" t="b">
        <f t="shared" si="343"/>
        <v>1</v>
      </c>
      <c r="M988" s="1" t="b">
        <f t="shared" si="344"/>
        <v>1</v>
      </c>
      <c r="N988" s="1" t="b">
        <f t="shared" si="345"/>
        <v>1</v>
      </c>
      <c r="O988" s="1" t="b">
        <f t="shared" si="346"/>
        <v>1</v>
      </c>
      <c r="P988" s="1" t="b">
        <f t="shared" si="347"/>
        <v>1</v>
      </c>
      <c r="Q988" s="1" t="b">
        <f t="shared" si="348"/>
        <v>1</v>
      </c>
      <c r="R988" s="1" t="b">
        <f t="shared" si="349"/>
        <v>1</v>
      </c>
      <c r="S988" s="1" t="b">
        <f t="shared" si="350"/>
        <v>1</v>
      </c>
      <c r="T988" s="1" t="b">
        <f t="shared" si="351"/>
        <v>1</v>
      </c>
      <c r="U988" s="1" t="b">
        <f t="shared" si="352"/>
        <v>1</v>
      </c>
      <c r="W988" s="316" t="s">
        <v>2428</v>
      </c>
      <c r="X988" s="179" t="s">
        <v>623</v>
      </c>
      <c r="Y988" s="179" t="s">
        <v>1073</v>
      </c>
      <c r="Z988" s="1" t="s">
        <v>10</v>
      </c>
      <c r="AA988" s="344" t="s">
        <v>2509</v>
      </c>
      <c r="AB988" s="422">
        <v>18177</v>
      </c>
      <c r="AC988" s="245">
        <v>10</v>
      </c>
      <c r="AD988" s="245" t="s">
        <v>1859</v>
      </c>
      <c r="AE988" s="179" t="s">
        <v>2331</v>
      </c>
      <c r="AF988" s="179" t="s">
        <v>2525</v>
      </c>
      <c r="AH988" s="159" t="b">
        <f t="shared" si="353"/>
        <v>1</v>
      </c>
      <c r="AI988" s="1" t="b">
        <f t="shared" si="354"/>
        <v>1</v>
      </c>
      <c r="AJ988" s="1" t="b">
        <f t="shared" si="355"/>
        <v>1</v>
      </c>
      <c r="AK988" s="1" t="b">
        <f t="shared" si="356"/>
        <v>1</v>
      </c>
      <c r="AL988" s="1" t="b">
        <f t="shared" si="357"/>
        <v>1</v>
      </c>
      <c r="AM988" s="1" t="b">
        <f t="shared" si="358"/>
        <v>1</v>
      </c>
      <c r="AN988" s="1" t="b">
        <f t="shared" si="359"/>
        <v>1</v>
      </c>
      <c r="AO988" s="1" t="b">
        <f t="shared" si="360"/>
        <v>1</v>
      </c>
      <c r="AP988" s="1" t="b">
        <f t="shared" si="361"/>
        <v>1</v>
      </c>
      <c r="AQ988" s="1" t="b">
        <f t="shared" si="362"/>
        <v>1</v>
      </c>
      <c r="AS988" s="316" t="s">
        <v>2428</v>
      </c>
      <c r="AT988" s="179" t="s">
        <v>623</v>
      </c>
      <c r="AU988" s="179" t="s">
        <v>1073</v>
      </c>
      <c r="AV988" s="1" t="s">
        <v>10</v>
      </c>
      <c r="AW988" s="344" t="s">
        <v>2509</v>
      </c>
      <c r="AX988" s="422">
        <v>18177</v>
      </c>
      <c r="AY988" s="245">
        <v>10</v>
      </c>
      <c r="AZ988" s="245" t="s">
        <v>1859</v>
      </c>
      <c r="BA988" s="179" t="s">
        <v>2331</v>
      </c>
      <c r="BB988" s="179" t="s">
        <v>2525</v>
      </c>
    </row>
    <row r="989" spans="1:54" ht="15.75">
      <c r="A989" s="316" t="s">
        <v>1173</v>
      </c>
      <c r="B989" s="180" t="s">
        <v>103</v>
      </c>
      <c r="C989" s="180" t="s">
        <v>1174</v>
      </c>
      <c r="D989" s="408" t="s">
        <v>10</v>
      </c>
      <c r="E989" s="344" t="s">
        <v>2509</v>
      </c>
      <c r="F989" s="422">
        <v>17106</v>
      </c>
      <c r="G989" s="245">
        <v>10</v>
      </c>
      <c r="H989" s="245" t="s">
        <v>1859</v>
      </c>
      <c r="I989" s="179" t="s">
        <v>2677</v>
      </c>
      <c r="J989" s="179" t="s">
        <v>2525</v>
      </c>
      <c r="K989" s="158">
        <v>989</v>
      </c>
      <c r="L989" s="1" t="b">
        <f t="shared" si="343"/>
        <v>1</v>
      </c>
      <c r="M989" s="1" t="b">
        <f t="shared" si="344"/>
        <v>1</v>
      </c>
      <c r="N989" s="1" t="b">
        <f t="shared" si="345"/>
        <v>1</v>
      </c>
      <c r="O989" s="1" t="b">
        <f t="shared" si="346"/>
        <v>1</v>
      </c>
      <c r="P989" s="1" t="b">
        <f t="shared" si="347"/>
        <v>1</v>
      </c>
      <c r="Q989" s="1" t="b">
        <f t="shared" si="348"/>
        <v>1</v>
      </c>
      <c r="R989" s="1" t="b">
        <f t="shared" si="349"/>
        <v>1</v>
      </c>
      <c r="S989" s="1" t="b">
        <f t="shared" si="350"/>
        <v>1</v>
      </c>
      <c r="T989" s="1" t="b">
        <f t="shared" si="351"/>
        <v>1</v>
      </c>
      <c r="U989" s="1" t="b">
        <f t="shared" si="352"/>
        <v>1</v>
      </c>
      <c r="W989" s="316" t="s">
        <v>1173</v>
      </c>
      <c r="X989" s="180" t="s">
        <v>103</v>
      </c>
      <c r="Y989" s="180" t="s">
        <v>1174</v>
      </c>
      <c r="Z989" s="408" t="s">
        <v>10</v>
      </c>
      <c r="AA989" s="344" t="s">
        <v>2509</v>
      </c>
      <c r="AB989" s="422">
        <v>17106</v>
      </c>
      <c r="AC989" s="245">
        <v>10</v>
      </c>
      <c r="AD989" s="245" t="s">
        <v>1859</v>
      </c>
      <c r="AE989" s="179" t="s">
        <v>2677</v>
      </c>
      <c r="AF989" s="179" t="s">
        <v>2525</v>
      </c>
      <c r="AH989" s="159" t="b">
        <f t="shared" si="353"/>
        <v>1</v>
      </c>
      <c r="AI989" s="1" t="b">
        <f t="shared" si="354"/>
        <v>1</v>
      </c>
      <c r="AJ989" s="1" t="b">
        <f t="shared" si="355"/>
        <v>1</v>
      </c>
      <c r="AK989" s="1" t="b">
        <f t="shared" si="356"/>
        <v>1</v>
      </c>
      <c r="AL989" s="1" t="b">
        <f t="shared" si="357"/>
        <v>1</v>
      </c>
      <c r="AM989" s="1" t="b">
        <f t="shared" si="358"/>
        <v>1</v>
      </c>
      <c r="AN989" s="1" t="b">
        <f t="shared" si="359"/>
        <v>1</v>
      </c>
      <c r="AO989" s="1" t="b">
        <f t="shared" si="360"/>
        <v>1</v>
      </c>
      <c r="AP989" s="1" t="b">
        <f t="shared" si="361"/>
        <v>1</v>
      </c>
      <c r="AQ989" s="1" t="b">
        <f t="shared" si="362"/>
        <v>1</v>
      </c>
      <c r="AS989" s="316" t="s">
        <v>1173</v>
      </c>
      <c r="AT989" s="180" t="s">
        <v>103</v>
      </c>
      <c r="AU989" s="180" t="s">
        <v>1174</v>
      </c>
      <c r="AV989" s="408" t="s">
        <v>10</v>
      </c>
      <c r="AW989" s="344" t="s">
        <v>2509</v>
      </c>
      <c r="AX989" s="422">
        <v>17106</v>
      </c>
      <c r="AY989" s="245">
        <v>10</v>
      </c>
      <c r="AZ989" s="245" t="s">
        <v>1859</v>
      </c>
      <c r="BA989" s="179" t="s">
        <v>2677</v>
      </c>
      <c r="BB989" s="179" t="s">
        <v>2525</v>
      </c>
    </row>
    <row r="990" spans="1:54" ht="15.75">
      <c r="A990" s="316" t="s">
        <v>1734</v>
      </c>
      <c r="B990" s="180" t="s">
        <v>1177</v>
      </c>
      <c r="C990" s="180" t="s">
        <v>1178</v>
      </c>
      <c r="D990" s="408" t="s">
        <v>10</v>
      </c>
      <c r="E990" s="344" t="s">
        <v>2509</v>
      </c>
      <c r="F990" s="422">
        <v>16729</v>
      </c>
      <c r="G990" s="245">
        <v>10</v>
      </c>
      <c r="H990" s="245" t="s">
        <v>1859</v>
      </c>
      <c r="I990" s="179" t="s">
        <v>2473</v>
      </c>
      <c r="J990" s="179" t="s">
        <v>2525</v>
      </c>
      <c r="K990" s="158">
        <v>990</v>
      </c>
      <c r="L990" s="1" t="b">
        <f t="shared" si="343"/>
        <v>1</v>
      </c>
      <c r="M990" s="1" t="b">
        <f t="shared" si="344"/>
        <v>1</v>
      </c>
      <c r="N990" s="1" t="b">
        <f t="shared" si="345"/>
        <v>1</v>
      </c>
      <c r="O990" s="1" t="b">
        <f t="shared" si="346"/>
        <v>1</v>
      </c>
      <c r="P990" s="1" t="b">
        <f t="shared" si="347"/>
        <v>1</v>
      </c>
      <c r="Q990" s="1" t="b">
        <f t="shared" si="348"/>
        <v>1</v>
      </c>
      <c r="R990" s="1" t="b">
        <f t="shared" si="349"/>
        <v>1</v>
      </c>
      <c r="S990" s="1" t="b">
        <f t="shared" si="350"/>
        <v>1</v>
      </c>
      <c r="T990" s="1" t="b">
        <f t="shared" si="351"/>
        <v>1</v>
      </c>
      <c r="U990" s="1" t="b">
        <f t="shared" si="352"/>
        <v>1</v>
      </c>
      <c r="W990" s="316" t="s">
        <v>1734</v>
      </c>
      <c r="X990" s="180" t="s">
        <v>1177</v>
      </c>
      <c r="Y990" s="180" t="s">
        <v>1178</v>
      </c>
      <c r="Z990" s="408" t="s">
        <v>10</v>
      </c>
      <c r="AA990" s="344" t="s">
        <v>2509</v>
      </c>
      <c r="AB990" s="422">
        <v>16729</v>
      </c>
      <c r="AC990" s="245">
        <v>10</v>
      </c>
      <c r="AD990" s="245" t="s">
        <v>1859</v>
      </c>
      <c r="AE990" s="179" t="s">
        <v>2473</v>
      </c>
      <c r="AF990" s="179" t="s">
        <v>2525</v>
      </c>
      <c r="AH990" s="159" t="b">
        <f t="shared" si="353"/>
        <v>1</v>
      </c>
      <c r="AI990" s="1" t="b">
        <f t="shared" si="354"/>
        <v>1</v>
      </c>
      <c r="AJ990" s="1" t="b">
        <f t="shared" si="355"/>
        <v>1</v>
      </c>
      <c r="AK990" s="1" t="b">
        <f t="shared" si="356"/>
        <v>1</v>
      </c>
      <c r="AL990" s="1" t="b">
        <f t="shared" si="357"/>
        <v>1</v>
      </c>
      <c r="AM990" s="1" t="b">
        <f t="shared" si="358"/>
        <v>1</v>
      </c>
      <c r="AN990" s="1" t="b">
        <f t="shared" si="359"/>
        <v>1</v>
      </c>
      <c r="AO990" s="1" t="b">
        <f t="shared" si="360"/>
        <v>1</v>
      </c>
      <c r="AP990" s="1" t="b">
        <f t="shared" si="361"/>
        <v>1</v>
      </c>
      <c r="AQ990" s="1" t="b">
        <f t="shared" si="362"/>
        <v>1</v>
      </c>
      <c r="AS990" s="316" t="s">
        <v>1734</v>
      </c>
      <c r="AT990" s="180" t="s">
        <v>1177</v>
      </c>
      <c r="AU990" s="180" t="s">
        <v>1178</v>
      </c>
      <c r="AV990" s="408" t="s">
        <v>10</v>
      </c>
      <c r="AW990" s="344" t="s">
        <v>2509</v>
      </c>
      <c r="AX990" s="422">
        <v>16729</v>
      </c>
      <c r="AY990" s="245">
        <v>10</v>
      </c>
      <c r="AZ990" s="245" t="s">
        <v>1859</v>
      </c>
      <c r="BA990" s="179" t="s">
        <v>2473</v>
      </c>
      <c r="BB990" s="179" t="s">
        <v>2525</v>
      </c>
    </row>
    <row r="991" spans="1:54" ht="15.75">
      <c r="A991" s="316" t="s">
        <v>1179</v>
      </c>
      <c r="B991" s="180" t="s">
        <v>1170</v>
      </c>
      <c r="C991" s="180" t="s">
        <v>1180</v>
      </c>
      <c r="D991" s="408" t="s">
        <v>3</v>
      </c>
      <c r="E991" s="344" t="s">
        <v>2509</v>
      </c>
      <c r="F991" s="422">
        <v>19792</v>
      </c>
      <c r="G991" s="245">
        <v>10</v>
      </c>
      <c r="H991" s="245" t="s">
        <v>1858</v>
      </c>
      <c r="I991" s="179" t="s">
        <v>2472</v>
      </c>
      <c r="J991" s="179" t="s">
        <v>2476</v>
      </c>
      <c r="K991" s="158">
        <v>991</v>
      </c>
      <c r="L991" s="1" t="b">
        <f t="shared" si="343"/>
        <v>1</v>
      </c>
      <c r="M991" s="1" t="b">
        <f t="shared" si="344"/>
        <v>1</v>
      </c>
      <c r="N991" s="1" t="b">
        <f t="shared" si="345"/>
        <v>1</v>
      </c>
      <c r="O991" s="1" t="b">
        <f t="shared" si="346"/>
        <v>1</v>
      </c>
      <c r="P991" s="1" t="b">
        <f t="shared" si="347"/>
        <v>1</v>
      </c>
      <c r="Q991" s="1" t="b">
        <f t="shared" si="348"/>
        <v>1</v>
      </c>
      <c r="R991" s="1" t="b">
        <f t="shared" si="349"/>
        <v>1</v>
      </c>
      <c r="S991" s="1" t="b">
        <f t="shared" si="350"/>
        <v>1</v>
      </c>
      <c r="T991" s="1" t="b">
        <f t="shared" si="351"/>
        <v>1</v>
      </c>
      <c r="U991" s="1" t="b">
        <f t="shared" si="352"/>
        <v>1</v>
      </c>
      <c r="W991" s="316" t="s">
        <v>1179</v>
      </c>
      <c r="X991" s="180" t="s">
        <v>1170</v>
      </c>
      <c r="Y991" s="180" t="s">
        <v>1180</v>
      </c>
      <c r="Z991" s="408" t="s">
        <v>3</v>
      </c>
      <c r="AA991" s="344" t="s">
        <v>2509</v>
      </c>
      <c r="AB991" s="422">
        <v>19792</v>
      </c>
      <c r="AC991" s="245">
        <v>10</v>
      </c>
      <c r="AD991" s="245" t="s">
        <v>1858</v>
      </c>
      <c r="AE991" s="179" t="s">
        <v>2472</v>
      </c>
      <c r="AF991" s="179" t="s">
        <v>2476</v>
      </c>
      <c r="AH991" s="159" t="b">
        <f t="shared" si="353"/>
        <v>1</v>
      </c>
      <c r="AI991" s="1" t="b">
        <f t="shared" si="354"/>
        <v>1</v>
      </c>
      <c r="AJ991" s="1" t="b">
        <f t="shared" si="355"/>
        <v>1</v>
      </c>
      <c r="AK991" s="1" t="b">
        <f t="shared" si="356"/>
        <v>1</v>
      </c>
      <c r="AL991" s="1" t="b">
        <f t="shared" si="357"/>
        <v>1</v>
      </c>
      <c r="AM991" s="1" t="b">
        <f t="shared" si="358"/>
        <v>1</v>
      </c>
      <c r="AN991" s="1" t="b">
        <f t="shared" si="359"/>
        <v>1</v>
      </c>
      <c r="AO991" s="1" t="b">
        <f t="shared" si="360"/>
        <v>1</v>
      </c>
      <c r="AP991" s="1" t="b">
        <f t="shared" si="361"/>
        <v>1</v>
      </c>
      <c r="AQ991" s="1" t="b">
        <f t="shared" si="362"/>
        <v>1</v>
      </c>
      <c r="AS991" s="316" t="s">
        <v>1179</v>
      </c>
      <c r="AT991" s="180" t="s">
        <v>1170</v>
      </c>
      <c r="AU991" s="180" t="s">
        <v>1180</v>
      </c>
      <c r="AV991" s="408" t="s">
        <v>3</v>
      </c>
      <c r="AW991" s="344" t="s">
        <v>2509</v>
      </c>
      <c r="AX991" s="422">
        <v>19792</v>
      </c>
      <c r="AY991" s="245">
        <v>10</v>
      </c>
      <c r="AZ991" s="245" t="s">
        <v>1858</v>
      </c>
      <c r="BA991" s="179" t="s">
        <v>2472</v>
      </c>
      <c r="BB991" s="179" t="s">
        <v>2476</v>
      </c>
    </row>
    <row r="992" spans="1:54" ht="15.75">
      <c r="A992" s="316" t="s">
        <v>375</v>
      </c>
      <c r="B992" s="108" t="s">
        <v>1866</v>
      </c>
      <c r="C992" s="108" t="s">
        <v>1279</v>
      </c>
      <c r="D992" s="410" t="s">
        <v>10</v>
      </c>
      <c r="E992" s="344" t="s">
        <v>2561</v>
      </c>
      <c r="F992" s="422">
        <v>14547</v>
      </c>
      <c r="G992" s="245">
        <v>10</v>
      </c>
      <c r="H992" s="245" t="e">
        <v>#DIV/0!</v>
      </c>
      <c r="I992" s="179" t="s">
        <v>1875</v>
      </c>
      <c r="J992" s="179" t="s">
        <v>2577</v>
      </c>
      <c r="K992" s="158">
        <v>992</v>
      </c>
      <c r="L992" s="1" t="b">
        <f t="shared" si="343"/>
        <v>1</v>
      </c>
      <c r="M992" s="1" t="b">
        <f t="shared" si="344"/>
        <v>1</v>
      </c>
      <c r="N992" s="1" t="b">
        <f t="shared" si="345"/>
        <v>1</v>
      </c>
      <c r="O992" s="1" t="b">
        <f t="shared" si="346"/>
        <v>1</v>
      </c>
      <c r="P992" s="1" t="b">
        <f t="shared" si="347"/>
        <v>1</v>
      </c>
      <c r="Q992" s="1" t="b">
        <f t="shared" si="348"/>
        <v>1</v>
      </c>
      <c r="R992" s="1" t="b">
        <f t="shared" si="349"/>
        <v>1</v>
      </c>
      <c r="S992" s="1" t="e">
        <f t="shared" si="350"/>
        <v>#DIV/0!</v>
      </c>
      <c r="T992" s="1" t="b">
        <f t="shared" si="351"/>
        <v>1</v>
      </c>
      <c r="U992" s="1" t="b">
        <f t="shared" si="352"/>
        <v>1</v>
      </c>
      <c r="W992" s="316" t="s">
        <v>375</v>
      </c>
      <c r="X992" s="108" t="s">
        <v>1866</v>
      </c>
      <c r="Y992" s="108" t="s">
        <v>1279</v>
      </c>
      <c r="Z992" s="410" t="s">
        <v>10</v>
      </c>
      <c r="AA992" s="344" t="s">
        <v>2561</v>
      </c>
      <c r="AB992" s="422">
        <v>14547</v>
      </c>
      <c r="AC992" s="245">
        <v>10</v>
      </c>
      <c r="AD992" s="245" t="e">
        <v>#DIV/0!</v>
      </c>
      <c r="AE992" s="179" t="s">
        <v>1875</v>
      </c>
      <c r="AF992" s="179" t="s">
        <v>2577</v>
      </c>
      <c r="AH992" s="159" t="b">
        <f t="shared" si="353"/>
        <v>1</v>
      </c>
      <c r="AI992" s="1" t="b">
        <f t="shared" si="354"/>
        <v>1</v>
      </c>
      <c r="AJ992" s="1" t="b">
        <f t="shared" si="355"/>
        <v>1</v>
      </c>
      <c r="AK992" s="1" t="b">
        <f t="shared" si="356"/>
        <v>1</v>
      </c>
      <c r="AL992" s="1" t="b">
        <f t="shared" si="357"/>
        <v>1</v>
      </c>
      <c r="AM992" s="1" t="b">
        <f t="shared" si="358"/>
        <v>1</v>
      </c>
      <c r="AN992" s="1" t="b">
        <f t="shared" si="359"/>
        <v>1</v>
      </c>
      <c r="AO992" s="1" t="e">
        <f t="shared" si="360"/>
        <v>#DIV/0!</v>
      </c>
      <c r="AP992" s="1" t="b">
        <f t="shared" si="361"/>
        <v>1</v>
      </c>
      <c r="AQ992" s="1" t="b">
        <f t="shared" si="362"/>
        <v>1</v>
      </c>
      <c r="AS992" s="316" t="s">
        <v>375</v>
      </c>
      <c r="AT992" s="108" t="s">
        <v>1866</v>
      </c>
      <c r="AU992" s="108" t="s">
        <v>1279</v>
      </c>
      <c r="AV992" s="410" t="s">
        <v>10</v>
      </c>
      <c r="AW992" s="344" t="s">
        <v>2561</v>
      </c>
      <c r="AX992" s="422">
        <v>14547</v>
      </c>
      <c r="AY992" s="245">
        <v>10</v>
      </c>
      <c r="AZ992" s="245" t="e">
        <v>#DIV/0!</v>
      </c>
      <c r="BA992" s="179" t="s">
        <v>1875</v>
      </c>
      <c r="BB992" s="179" t="s">
        <v>2577</v>
      </c>
    </row>
    <row r="993" spans="1:54" ht="15">
      <c r="A993" s="159" t="s">
        <v>2689</v>
      </c>
      <c r="B993" s="365" t="s">
        <v>1181</v>
      </c>
      <c r="C993" s="365" t="s">
        <v>247</v>
      </c>
      <c r="D993" s="424" t="s">
        <v>3</v>
      </c>
      <c r="E993" s="179" t="s">
        <v>2509</v>
      </c>
      <c r="F993" s="422">
        <v>14509</v>
      </c>
      <c r="G993" s="245">
        <v>10</v>
      </c>
      <c r="H993" s="245" t="s">
        <v>1859</v>
      </c>
      <c r="I993" s="179" t="s">
        <v>2367</v>
      </c>
      <c r="J993" s="179" t="s">
        <v>2577</v>
      </c>
      <c r="K993" s="158">
        <v>993</v>
      </c>
      <c r="L993" s="1" t="b">
        <f t="shared" si="343"/>
        <v>1</v>
      </c>
      <c r="M993" s="1" t="b">
        <f t="shared" si="344"/>
        <v>1</v>
      </c>
      <c r="N993" s="1" t="b">
        <f t="shared" si="345"/>
        <v>1</v>
      </c>
      <c r="O993" s="1" t="b">
        <f t="shared" si="346"/>
        <v>1</v>
      </c>
      <c r="P993" s="1" t="b">
        <f t="shared" si="347"/>
        <v>1</v>
      </c>
      <c r="Q993" s="1" t="b">
        <f t="shared" si="348"/>
        <v>1</v>
      </c>
      <c r="R993" s="1" t="b">
        <f t="shared" si="349"/>
        <v>1</v>
      </c>
      <c r="S993" s="1" t="b">
        <f t="shared" si="350"/>
        <v>1</v>
      </c>
      <c r="T993" s="1" t="b">
        <f t="shared" si="351"/>
        <v>1</v>
      </c>
      <c r="U993" s="1" t="b">
        <f t="shared" si="352"/>
        <v>1</v>
      </c>
      <c r="W993" s="159" t="s">
        <v>2689</v>
      </c>
      <c r="X993" s="365" t="s">
        <v>1181</v>
      </c>
      <c r="Y993" s="365" t="s">
        <v>247</v>
      </c>
      <c r="Z993" s="424" t="s">
        <v>3</v>
      </c>
      <c r="AA993" s="179" t="s">
        <v>2509</v>
      </c>
      <c r="AB993" s="422">
        <v>14509</v>
      </c>
      <c r="AC993" s="245">
        <v>10</v>
      </c>
      <c r="AD993" s="245" t="s">
        <v>1859</v>
      </c>
      <c r="AE993" s="179" t="s">
        <v>2367</v>
      </c>
      <c r="AF993" s="179" t="s">
        <v>2577</v>
      </c>
      <c r="AH993" s="159" t="b">
        <f t="shared" si="353"/>
        <v>1</v>
      </c>
      <c r="AI993" s="1" t="b">
        <f t="shared" si="354"/>
        <v>1</v>
      </c>
      <c r="AJ993" s="1" t="b">
        <f t="shared" si="355"/>
        <v>1</v>
      </c>
      <c r="AK993" s="1" t="b">
        <f t="shared" si="356"/>
        <v>1</v>
      </c>
      <c r="AL993" s="1" t="b">
        <f t="shared" si="357"/>
        <v>1</v>
      </c>
      <c r="AM993" s="1" t="b">
        <f t="shared" si="358"/>
        <v>1</v>
      </c>
      <c r="AN993" s="1" t="b">
        <f t="shared" si="359"/>
        <v>1</v>
      </c>
      <c r="AO993" s="1" t="b">
        <f t="shared" si="360"/>
        <v>1</v>
      </c>
      <c r="AP993" s="1" t="b">
        <f t="shared" si="361"/>
        <v>1</v>
      </c>
      <c r="AQ993" s="1" t="b">
        <f t="shared" si="362"/>
        <v>1</v>
      </c>
      <c r="AS993" s="159" t="s">
        <v>2689</v>
      </c>
      <c r="AT993" s="365" t="s">
        <v>1181</v>
      </c>
      <c r="AU993" s="365" t="s">
        <v>247</v>
      </c>
      <c r="AV993" s="424" t="s">
        <v>3</v>
      </c>
      <c r="AW993" s="179" t="s">
        <v>2509</v>
      </c>
      <c r="AX993" s="422">
        <v>14509</v>
      </c>
      <c r="AY993" s="245">
        <v>10</v>
      </c>
      <c r="AZ993" s="245" t="s">
        <v>1859</v>
      </c>
      <c r="BA993" s="179" t="s">
        <v>2367</v>
      </c>
      <c r="BB993" s="179" t="s">
        <v>2577</v>
      </c>
    </row>
    <row r="994" spans="1:54" ht="15.75">
      <c r="A994" s="453" t="s">
        <v>2690</v>
      </c>
      <c r="B994" s="180" t="s">
        <v>101</v>
      </c>
      <c r="C994" s="106" t="s">
        <v>1183</v>
      </c>
      <c r="D994" s="408" t="s">
        <v>10</v>
      </c>
      <c r="E994" s="344" t="s">
        <v>2561</v>
      </c>
      <c r="F994" s="422">
        <v>20813</v>
      </c>
      <c r="G994" s="245">
        <v>10</v>
      </c>
      <c r="H994" s="245" t="s">
        <v>1859</v>
      </c>
      <c r="I994" s="179" t="s">
        <v>2457</v>
      </c>
      <c r="J994" s="179" t="s">
        <v>2476</v>
      </c>
      <c r="K994" s="158">
        <v>994</v>
      </c>
      <c r="L994" s="1" t="b">
        <f t="shared" si="343"/>
        <v>1</v>
      </c>
      <c r="M994" s="1" t="b">
        <f t="shared" si="344"/>
        <v>1</v>
      </c>
      <c r="N994" s="1" t="b">
        <f t="shared" si="345"/>
        <v>1</v>
      </c>
      <c r="O994" s="1" t="b">
        <f t="shared" si="346"/>
        <v>1</v>
      </c>
      <c r="P994" s="1" t="b">
        <f t="shared" si="347"/>
        <v>1</v>
      </c>
      <c r="Q994" s="1" t="b">
        <f t="shared" si="348"/>
        <v>1</v>
      </c>
      <c r="R994" s="1" t="b">
        <f t="shared" si="349"/>
        <v>1</v>
      </c>
      <c r="S994" s="1" t="b">
        <f t="shared" si="350"/>
        <v>1</v>
      </c>
      <c r="T994" s="1" t="b">
        <f t="shared" si="351"/>
        <v>1</v>
      </c>
      <c r="U994" s="1" t="b">
        <f t="shared" si="352"/>
        <v>1</v>
      </c>
      <c r="W994" s="453" t="s">
        <v>2690</v>
      </c>
      <c r="X994" s="180" t="s">
        <v>101</v>
      </c>
      <c r="Y994" s="106" t="s">
        <v>1183</v>
      </c>
      <c r="Z994" s="408" t="s">
        <v>10</v>
      </c>
      <c r="AA994" s="344" t="s">
        <v>2561</v>
      </c>
      <c r="AB994" s="422">
        <v>20813</v>
      </c>
      <c r="AC994" s="245">
        <v>10</v>
      </c>
      <c r="AD994" s="245" t="s">
        <v>1859</v>
      </c>
      <c r="AE994" s="179" t="s">
        <v>2457</v>
      </c>
      <c r="AF994" s="179" t="s">
        <v>2476</v>
      </c>
      <c r="AH994" s="159" t="b">
        <f t="shared" si="353"/>
        <v>1</v>
      </c>
      <c r="AI994" s="1" t="b">
        <f t="shared" si="354"/>
        <v>1</v>
      </c>
      <c r="AJ994" s="1" t="b">
        <f t="shared" si="355"/>
        <v>1</v>
      </c>
      <c r="AK994" s="1" t="b">
        <f t="shared" si="356"/>
        <v>1</v>
      </c>
      <c r="AL994" s="1" t="b">
        <f t="shared" si="357"/>
        <v>1</v>
      </c>
      <c r="AM994" s="1" t="b">
        <f t="shared" si="358"/>
        <v>1</v>
      </c>
      <c r="AN994" s="1" t="b">
        <f t="shared" si="359"/>
        <v>1</v>
      </c>
      <c r="AO994" s="1" t="b">
        <f t="shared" si="360"/>
        <v>1</v>
      </c>
      <c r="AP994" s="1" t="b">
        <f t="shared" si="361"/>
        <v>1</v>
      </c>
      <c r="AQ994" s="1" t="b">
        <f t="shared" si="362"/>
        <v>1</v>
      </c>
      <c r="AS994" s="453" t="s">
        <v>2690</v>
      </c>
      <c r="AT994" s="180" t="s">
        <v>101</v>
      </c>
      <c r="AU994" s="106" t="s">
        <v>1183</v>
      </c>
      <c r="AV994" s="408" t="s">
        <v>10</v>
      </c>
      <c r="AW994" s="344" t="s">
        <v>2561</v>
      </c>
      <c r="AX994" s="422">
        <v>20813</v>
      </c>
      <c r="AY994" s="245">
        <v>10</v>
      </c>
      <c r="AZ994" s="245" t="s">
        <v>1859</v>
      </c>
      <c r="BA994" s="179" t="s">
        <v>2457</v>
      </c>
      <c r="BB994" s="179" t="s">
        <v>2476</v>
      </c>
    </row>
    <row r="995" spans="1:54" ht="15">
      <c r="A995" s="373" t="s">
        <v>2691</v>
      </c>
      <c r="B995" s="180" t="s">
        <v>633</v>
      </c>
      <c r="C995" s="180" t="s">
        <v>264</v>
      </c>
      <c r="D995" s="408" t="s">
        <v>3</v>
      </c>
      <c r="E995" s="367" t="s">
        <v>2568</v>
      </c>
      <c r="F995" s="422">
        <v>21201</v>
      </c>
      <c r="G995" s="245">
        <v>10</v>
      </c>
      <c r="H995" s="245" t="e">
        <v>#DIV/0!</v>
      </c>
      <c r="I995" s="179" t="s">
        <v>1704</v>
      </c>
      <c r="J995" s="179" t="s">
        <v>2476</v>
      </c>
      <c r="K995" s="158">
        <v>995</v>
      </c>
      <c r="L995" s="1" t="b">
        <f t="shared" si="343"/>
        <v>1</v>
      </c>
      <c r="M995" s="1" t="b">
        <f t="shared" si="344"/>
        <v>1</v>
      </c>
      <c r="N995" s="1" t="b">
        <f t="shared" si="345"/>
        <v>1</v>
      </c>
      <c r="O995" s="1" t="b">
        <f t="shared" si="346"/>
        <v>1</v>
      </c>
      <c r="P995" s="1" t="b">
        <f t="shared" si="347"/>
        <v>1</v>
      </c>
      <c r="Q995" s="1" t="b">
        <f t="shared" si="348"/>
        <v>1</v>
      </c>
      <c r="R995" s="1" t="b">
        <f t="shared" si="349"/>
        <v>1</v>
      </c>
      <c r="S995" s="1" t="e">
        <f t="shared" si="350"/>
        <v>#DIV/0!</v>
      </c>
      <c r="T995" s="1" t="b">
        <f t="shared" si="351"/>
        <v>1</v>
      </c>
      <c r="U995" s="1" t="b">
        <f t="shared" si="352"/>
        <v>1</v>
      </c>
      <c r="W995" s="373" t="s">
        <v>2691</v>
      </c>
      <c r="X995" s="180" t="s">
        <v>633</v>
      </c>
      <c r="Y995" s="180" t="s">
        <v>264</v>
      </c>
      <c r="Z995" s="408" t="s">
        <v>3</v>
      </c>
      <c r="AA995" s="367" t="s">
        <v>2568</v>
      </c>
      <c r="AB995" s="422">
        <v>21201</v>
      </c>
      <c r="AC995" s="245">
        <v>10</v>
      </c>
      <c r="AD995" s="245" t="e">
        <v>#DIV/0!</v>
      </c>
      <c r="AE995" s="179" t="s">
        <v>1704</v>
      </c>
      <c r="AF995" s="179" t="s">
        <v>2476</v>
      </c>
      <c r="AH995" s="159" t="b">
        <f t="shared" si="353"/>
        <v>1</v>
      </c>
      <c r="AI995" s="1" t="b">
        <f t="shared" si="354"/>
        <v>1</v>
      </c>
      <c r="AJ995" s="1" t="b">
        <f t="shared" si="355"/>
        <v>1</v>
      </c>
      <c r="AK995" s="1" t="b">
        <f t="shared" si="356"/>
        <v>1</v>
      </c>
      <c r="AL995" s="1" t="b">
        <f t="shared" si="357"/>
        <v>1</v>
      </c>
      <c r="AM995" s="1" t="b">
        <f t="shared" si="358"/>
        <v>1</v>
      </c>
      <c r="AN995" s="1" t="b">
        <f t="shared" si="359"/>
        <v>1</v>
      </c>
      <c r="AO995" s="1" t="e">
        <f t="shared" si="360"/>
        <v>#DIV/0!</v>
      </c>
      <c r="AP995" s="1" t="b">
        <f t="shared" si="361"/>
        <v>1</v>
      </c>
      <c r="AQ995" s="1" t="b">
        <f t="shared" si="362"/>
        <v>1</v>
      </c>
      <c r="AS995" s="373" t="s">
        <v>2691</v>
      </c>
      <c r="AT995" s="180" t="s">
        <v>633</v>
      </c>
      <c r="AU995" s="180" t="s">
        <v>264</v>
      </c>
      <c r="AV995" s="408" t="s">
        <v>3</v>
      </c>
      <c r="AW995" s="367" t="s">
        <v>2568</v>
      </c>
      <c r="AX995" s="422">
        <v>21201</v>
      </c>
      <c r="AY995" s="245">
        <v>10</v>
      </c>
      <c r="AZ995" s="245" t="e">
        <v>#DIV/0!</v>
      </c>
      <c r="BA995" s="179" t="s">
        <v>1704</v>
      </c>
      <c r="BB995" s="179" t="s">
        <v>2476</v>
      </c>
    </row>
    <row r="996" spans="1:54" ht="15.75">
      <c r="A996" s="316" t="s">
        <v>2692</v>
      </c>
      <c r="B996" s="180" t="s">
        <v>1184</v>
      </c>
      <c r="C996" s="180" t="s">
        <v>746</v>
      </c>
      <c r="D996" s="408" t="s">
        <v>3</v>
      </c>
      <c r="E996" s="344" t="s">
        <v>2509</v>
      </c>
      <c r="F996" s="422">
        <v>19366</v>
      </c>
      <c r="G996" s="245">
        <v>10</v>
      </c>
      <c r="H996" s="245" t="s">
        <v>1857</v>
      </c>
      <c r="I996" s="179" t="s">
        <v>2473</v>
      </c>
      <c r="J996" s="179" t="s">
        <v>2476</v>
      </c>
      <c r="K996" s="158">
        <v>996</v>
      </c>
      <c r="L996" s="1" t="b">
        <f t="shared" si="343"/>
        <v>1</v>
      </c>
      <c r="M996" s="1" t="b">
        <f t="shared" si="344"/>
        <v>1</v>
      </c>
      <c r="N996" s="1" t="b">
        <f t="shared" si="345"/>
        <v>1</v>
      </c>
      <c r="O996" s="1" t="b">
        <f t="shared" si="346"/>
        <v>1</v>
      </c>
      <c r="P996" s="1" t="b">
        <f t="shared" si="347"/>
        <v>1</v>
      </c>
      <c r="Q996" s="1" t="b">
        <f t="shared" si="348"/>
        <v>1</v>
      </c>
      <c r="R996" s="1" t="b">
        <f t="shared" si="349"/>
        <v>1</v>
      </c>
      <c r="S996" s="1" t="b">
        <f t="shared" si="350"/>
        <v>1</v>
      </c>
      <c r="T996" s="1" t="b">
        <f t="shared" si="351"/>
        <v>1</v>
      </c>
      <c r="U996" s="1" t="b">
        <f t="shared" si="352"/>
        <v>1</v>
      </c>
      <c r="W996" s="316" t="s">
        <v>2692</v>
      </c>
      <c r="X996" s="180" t="s">
        <v>1184</v>
      </c>
      <c r="Y996" s="180" t="s">
        <v>746</v>
      </c>
      <c r="Z996" s="408" t="s">
        <v>3</v>
      </c>
      <c r="AA996" s="344" t="s">
        <v>2509</v>
      </c>
      <c r="AB996" s="422">
        <v>19366</v>
      </c>
      <c r="AC996" s="245">
        <v>10</v>
      </c>
      <c r="AD996" s="245" t="s">
        <v>1857</v>
      </c>
      <c r="AE996" s="179" t="s">
        <v>2473</v>
      </c>
      <c r="AF996" s="179" t="s">
        <v>2476</v>
      </c>
      <c r="AH996" s="159" t="b">
        <f t="shared" si="353"/>
        <v>1</v>
      </c>
      <c r="AI996" s="1" t="b">
        <f t="shared" si="354"/>
        <v>1</v>
      </c>
      <c r="AJ996" s="1" t="b">
        <f t="shared" si="355"/>
        <v>1</v>
      </c>
      <c r="AK996" s="1" t="b">
        <f t="shared" si="356"/>
        <v>1</v>
      </c>
      <c r="AL996" s="1" t="b">
        <f t="shared" si="357"/>
        <v>1</v>
      </c>
      <c r="AM996" s="1" t="b">
        <f t="shared" si="358"/>
        <v>1</v>
      </c>
      <c r="AN996" s="1" t="b">
        <f t="shared" si="359"/>
        <v>1</v>
      </c>
      <c r="AO996" s="1" t="b">
        <f t="shared" si="360"/>
        <v>1</v>
      </c>
      <c r="AP996" s="1" t="b">
        <f t="shared" si="361"/>
        <v>1</v>
      </c>
      <c r="AQ996" s="1" t="b">
        <f t="shared" si="362"/>
        <v>1</v>
      </c>
      <c r="AS996" s="316" t="s">
        <v>2692</v>
      </c>
      <c r="AT996" s="180" t="s">
        <v>1184</v>
      </c>
      <c r="AU996" s="180" t="s">
        <v>746</v>
      </c>
      <c r="AV996" s="408" t="s">
        <v>3</v>
      </c>
      <c r="AW996" s="344" t="s">
        <v>2509</v>
      </c>
      <c r="AX996" s="422">
        <v>19366</v>
      </c>
      <c r="AY996" s="245">
        <v>10</v>
      </c>
      <c r="AZ996" s="245" t="s">
        <v>1857</v>
      </c>
      <c r="BA996" s="179" t="s">
        <v>2473</v>
      </c>
      <c r="BB996" s="179" t="s">
        <v>2476</v>
      </c>
    </row>
    <row r="997" spans="1:54" ht="15.75">
      <c r="A997" s="316" t="s">
        <v>2693</v>
      </c>
      <c r="B997" s="180" t="s">
        <v>1184</v>
      </c>
      <c r="C997" s="180" t="s">
        <v>1185</v>
      </c>
      <c r="D997" s="408" t="s">
        <v>10</v>
      </c>
      <c r="E997" s="344" t="s">
        <v>2509</v>
      </c>
      <c r="F997" s="422">
        <v>21826</v>
      </c>
      <c r="G997" s="245">
        <v>10</v>
      </c>
      <c r="H997" s="245" t="s">
        <v>1859</v>
      </c>
      <c r="I997" s="179" t="s">
        <v>2473</v>
      </c>
      <c r="J997" s="179" t="s">
        <v>2476</v>
      </c>
      <c r="K997" s="158">
        <v>997</v>
      </c>
      <c r="L997" s="1" t="b">
        <f t="shared" si="343"/>
        <v>1</v>
      </c>
      <c r="M997" s="1" t="b">
        <f t="shared" si="344"/>
        <v>1</v>
      </c>
      <c r="N997" s="1" t="b">
        <f t="shared" si="345"/>
        <v>1</v>
      </c>
      <c r="O997" s="1" t="b">
        <f t="shared" si="346"/>
        <v>1</v>
      </c>
      <c r="P997" s="1" t="b">
        <f t="shared" si="347"/>
        <v>1</v>
      </c>
      <c r="Q997" s="1" t="b">
        <f t="shared" si="348"/>
        <v>1</v>
      </c>
      <c r="R997" s="1" t="b">
        <f t="shared" si="349"/>
        <v>1</v>
      </c>
      <c r="S997" s="1" t="b">
        <f t="shared" si="350"/>
        <v>1</v>
      </c>
      <c r="T997" s="1" t="b">
        <f t="shared" si="351"/>
        <v>1</v>
      </c>
      <c r="U997" s="1" t="b">
        <f t="shared" si="352"/>
        <v>1</v>
      </c>
      <c r="W997" s="316" t="s">
        <v>2693</v>
      </c>
      <c r="X997" s="180" t="s">
        <v>1184</v>
      </c>
      <c r="Y997" s="180" t="s">
        <v>1185</v>
      </c>
      <c r="Z997" s="408" t="s">
        <v>10</v>
      </c>
      <c r="AA997" s="344" t="s">
        <v>2509</v>
      </c>
      <c r="AB997" s="422">
        <v>21826</v>
      </c>
      <c r="AC997" s="245">
        <v>10</v>
      </c>
      <c r="AD997" s="245" t="s">
        <v>1859</v>
      </c>
      <c r="AE997" s="179" t="s">
        <v>2473</v>
      </c>
      <c r="AF997" s="179" t="s">
        <v>2476</v>
      </c>
      <c r="AH997" s="159" t="b">
        <f t="shared" si="353"/>
        <v>1</v>
      </c>
      <c r="AI997" s="1" t="b">
        <f t="shared" si="354"/>
        <v>1</v>
      </c>
      <c r="AJ997" s="1" t="b">
        <f t="shared" si="355"/>
        <v>1</v>
      </c>
      <c r="AK997" s="1" t="b">
        <f t="shared" si="356"/>
        <v>1</v>
      </c>
      <c r="AL997" s="1" t="b">
        <f t="shared" si="357"/>
        <v>1</v>
      </c>
      <c r="AM997" s="1" t="b">
        <f t="shared" si="358"/>
        <v>1</v>
      </c>
      <c r="AN997" s="1" t="b">
        <f t="shared" si="359"/>
        <v>1</v>
      </c>
      <c r="AO997" s="1" t="b">
        <f t="shared" si="360"/>
        <v>1</v>
      </c>
      <c r="AP997" s="1" t="b">
        <f t="shared" si="361"/>
        <v>1</v>
      </c>
      <c r="AQ997" s="1" t="b">
        <f t="shared" si="362"/>
        <v>1</v>
      </c>
      <c r="AS997" s="316" t="s">
        <v>2693</v>
      </c>
      <c r="AT997" s="180" t="s">
        <v>1184</v>
      </c>
      <c r="AU997" s="180" t="s">
        <v>1185</v>
      </c>
      <c r="AV997" s="408" t="s">
        <v>10</v>
      </c>
      <c r="AW997" s="344" t="s">
        <v>2509</v>
      </c>
      <c r="AX997" s="422">
        <v>21826</v>
      </c>
      <c r="AY997" s="245">
        <v>10</v>
      </c>
      <c r="AZ997" s="245" t="s">
        <v>1859</v>
      </c>
      <c r="BA997" s="179" t="s">
        <v>2473</v>
      </c>
      <c r="BB997" s="179" t="s">
        <v>2476</v>
      </c>
    </row>
    <row r="998" spans="1:54" ht="15.75">
      <c r="A998" s="453" t="s">
        <v>2694</v>
      </c>
      <c r="B998" s="444" t="s">
        <v>478</v>
      </c>
      <c r="C998" s="444" t="s">
        <v>1183</v>
      </c>
      <c r="D998" s="1" t="s">
        <v>10</v>
      </c>
      <c r="E998" s="344" t="s">
        <v>2509</v>
      </c>
      <c r="F998" s="422">
        <v>15895</v>
      </c>
      <c r="G998" s="245">
        <v>10</v>
      </c>
      <c r="H998" s="245" t="s">
        <v>1859</v>
      </c>
      <c r="I998" s="179" t="s">
        <v>2472</v>
      </c>
      <c r="J998" s="179" t="s">
        <v>2525</v>
      </c>
      <c r="K998" s="158">
        <v>998</v>
      </c>
      <c r="L998" s="1" t="b">
        <f t="shared" si="343"/>
        <v>1</v>
      </c>
      <c r="M998" s="1" t="b">
        <f t="shared" si="344"/>
        <v>1</v>
      </c>
      <c r="N998" s="1" t="b">
        <f t="shared" si="345"/>
        <v>1</v>
      </c>
      <c r="O998" s="1" t="b">
        <f t="shared" si="346"/>
        <v>1</v>
      </c>
      <c r="P998" s="1" t="b">
        <f t="shared" si="347"/>
        <v>1</v>
      </c>
      <c r="Q998" s="1" t="b">
        <f t="shared" si="348"/>
        <v>1</v>
      </c>
      <c r="R998" s="1" t="b">
        <f t="shared" si="349"/>
        <v>1</v>
      </c>
      <c r="S998" s="1" t="b">
        <f t="shared" si="350"/>
        <v>1</v>
      </c>
      <c r="T998" s="1" t="b">
        <f t="shared" si="351"/>
        <v>1</v>
      </c>
      <c r="U998" s="1" t="b">
        <f t="shared" si="352"/>
        <v>1</v>
      </c>
      <c r="W998" s="453" t="s">
        <v>2694</v>
      </c>
      <c r="X998" s="444" t="s">
        <v>478</v>
      </c>
      <c r="Y998" s="444" t="s">
        <v>1183</v>
      </c>
      <c r="Z998" s="1" t="s">
        <v>10</v>
      </c>
      <c r="AA998" s="344" t="s">
        <v>2509</v>
      </c>
      <c r="AB998" s="422">
        <v>15895</v>
      </c>
      <c r="AC998" s="245">
        <v>10</v>
      </c>
      <c r="AD998" s="245" t="s">
        <v>1859</v>
      </c>
      <c r="AE998" s="179" t="s">
        <v>2472</v>
      </c>
      <c r="AF998" s="179" t="s">
        <v>2525</v>
      </c>
      <c r="AH998" s="159" t="b">
        <f t="shared" si="353"/>
        <v>1</v>
      </c>
      <c r="AI998" s="1" t="b">
        <f t="shared" si="354"/>
        <v>1</v>
      </c>
      <c r="AJ998" s="1" t="b">
        <f t="shared" si="355"/>
        <v>1</v>
      </c>
      <c r="AK998" s="1" t="b">
        <f t="shared" si="356"/>
        <v>1</v>
      </c>
      <c r="AL998" s="1" t="b">
        <f t="shared" si="357"/>
        <v>1</v>
      </c>
      <c r="AM998" s="1" t="b">
        <f t="shared" si="358"/>
        <v>1</v>
      </c>
      <c r="AN998" s="1" t="b">
        <f t="shared" si="359"/>
        <v>1</v>
      </c>
      <c r="AO998" s="1" t="b">
        <f t="shared" si="360"/>
        <v>1</v>
      </c>
      <c r="AP998" s="1" t="b">
        <f t="shared" si="361"/>
        <v>1</v>
      </c>
      <c r="AQ998" s="1" t="b">
        <f t="shared" si="362"/>
        <v>1</v>
      </c>
      <c r="AS998" s="453" t="s">
        <v>2694</v>
      </c>
      <c r="AT998" s="444" t="s">
        <v>478</v>
      </c>
      <c r="AU998" s="444" t="s">
        <v>1183</v>
      </c>
      <c r="AV998" s="1" t="s">
        <v>10</v>
      </c>
      <c r="AW998" s="344" t="s">
        <v>2509</v>
      </c>
      <c r="AX998" s="422">
        <v>15895</v>
      </c>
      <c r="AY998" s="245">
        <v>10</v>
      </c>
      <c r="AZ998" s="245" t="s">
        <v>1859</v>
      </c>
      <c r="BA998" s="179" t="s">
        <v>2472</v>
      </c>
      <c r="BB998" s="179" t="s">
        <v>2525</v>
      </c>
    </row>
    <row r="999" spans="1:54" ht="15.75">
      <c r="A999" s="316" t="s">
        <v>2695</v>
      </c>
      <c r="B999" s="180" t="s">
        <v>1170</v>
      </c>
      <c r="C999" s="180" t="s">
        <v>718</v>
      </c>
      <c r="D999" s="408" t="s">
        <v>10</v>
      </c>
      <c r="E999" s="344" t="s">
        <v>2509</v>
      </c>
      <c r="F999" s="422">
        <v>19977</v>
      </c>
      <c r="G999" s="245">
        <v>10</v>
      </c>
      <c r="H999" s="245" t="e">
        <v>#DIV/0!</v>
      </c>
      <c r="I999" s="179" t="s">
        <v>1875</v>
      </c>
      <c r="J999" s="179" t="s">
        <v>2476</v>
      </c>
      <c r="K999" s="158">
        <v>999</v>
      </c>
      <c r="L999" s="1" t="b">
        <f t="shared" si="343"/>
        <v>1</v>
      </c>
      <c r="M999" s="1" t="b">
        <f t="shared" si="344"/>
        <v>1</v>
      </c>
      <c r="N999" s="1" t="b">
        <f t="shared" si="345"/>
        <v>1</v>
      </c>
      <c r="O999" s="1" t="b">
        <f t="shared" si="346"/>
        <v>1</v>
      </c>
      <c r="P999" s="1" t="b">
        <f t="shared" si="347"/>
        <v>1</v>
      </c>
      <c r="Q999" s="1" t="b">
        <f t="shared" si="348"/>
        <v>1</v>
      </c>
      <c r="R999" s="1" t="b">
        <f t="shared" si="349"/>
        <v>1</v>
      </c>
      <c r="S999" s="1" t="e">
        <f t="shared" si="350"/>
        <v>#DIV/0!</v>
      </c>
      <c r="T999" s="1" t="b">
        <f t="shared" si="351"/>
        <v>1</v>
      </c>
      <c r="U999" s="1" t="b">
        <f t="shared" si="352"/>
        <v>1</v>
      </c>
      <c r="W999" s="316" t="s">
        <v>2695</v>
      </c>
      <c r="X999" s="180" t="s">
        <v>1170</v>
      </c>
      <c r="Y999" s="180" t="s">
        <v>718</v>
      </c>
      <c r="Z999" s="408" t="s">
        <v>10</v>
      </c>
      <c r="AA999" s="344" t="s">
        <v>2509</v>
      </c>
      <c r="AB999" s="422">
        <v>19977</v>
      </c>
      <c r="AC999" s="245">
        <v>10</v>
      </c>
      <c r="AD999" s="245" t="e">
        <v>#DIV/0!</v>
      </c>
      <c r="AE999" s="179" t="s">
        <v>1875</v>
      </c>
      <c r="AF999" s="179" t="s">
        <v>2476</v>
      </c>
      <c r="AH999" s="159" t="b">
        <f t="shared" si="353"/>
        <v>1</v>
      </c>
      <c r="AI999" s="1" t="b">
        <f t="shared" si="354"/>
        <v>1</v>
      </c>
      <c r="AJ999" s="1" t="b">
        <f t="shared" si="355"/>
        <v>1</v>
      </c>
      <c r="AK999" s="1" t="b">
        <f t="shared" si="356"/>
        <v>1</v>
      </c>
      <c r="AL999" s="1" t="b">
        <f t="shared" si="357"/>
        <v>1</v>
      </c>
      <c r="AM999" s="1" t="b">
        <f t="shared" si="358"/>
        <v>1</v>
      </c>
      <c r="AN999" s="1" t="b">
        <f t="shared" si="359"/>
        <v>1</v>
      </c>
      <c r="AO999" s="1" t="e">
        <f t="shared" si="360"/>
        <v>#DIV/0!</v>
      </c>
      <c r="AP999" s="1" t="b">
        <f t="shared" si="361"/>
        <v>1</v>
      </c>
      <c r="AQ999" s="1" t="b">
        <f t="shared" si="362"/>
        <v>1</v>
      </c>
      <c r="AS999" s="316" t="s">
        <v>2695</v>
      </c>
      <c r="AT999" s="180" t="s">
        <v>1170</v>
      </c>
      <c r="AU999" s="180" t="s">
        <v>718</v>
      </c>
      <c r="AV999" s="408" t="s">
        <v>10</v>
      </c>
      <c r="AW999" s="344" t="s">
        <v>2509</v>
      </c>
      <c r="AX999" s="422">
        <v>19977</v>
      </c>
      <c r="AY999" s="245">
        <v>10</v>
      </c>
      <c r="AZ999" s="245" t="e">
        <v>#DIV/0!</v>
      </c>
      <c r="BA999" s="179" t="s">
        <v>1875</v>
      </c>
      <c r="BB999" s="179" t="s">
        <v>2476</v>
      </c>
    </row>
    <row r="1000" spans="1:54">
      <c r="A1000" s="176" t="s">
        <v>1894</v>
      </c>
      <c r="F1000" s="104">
        <v>46368</v>
      </c>
      <c r="G1000" s="246">
        <v>13</v>
      </c>
      <c r="H1000" s="7" t="s">
        <v>2483</v>
      </c>
      <c r="K1000" s="158">
        <v>1000</v>
      </c>
      <c r="L1000" s="1" t="b">
        <f t="shared" si="343"/>
        <v>0</v>
      </c>
      <c r="M1000" s="1" t="b">
        <f t="shared" si="344"/>
        <v>0</v>
      </c>
      <c r="N1000" s="1" t="b">
        <f t="shared" si="345"/>
        <v>0</v>
      </c>
      <c r="O1000" s="1" t="b">
        <f t="shared" si="346"/>
        <v>0</v>
      </c>
      <c r="P1000" s="1" t="b">
        <f t="shared" si="347"/>
        <v>0</v>
      </c>
      <c r="Q1000" s="1" t="b">
        <f t="shared" si="348"/>
        <v>0</v>
      </c>
      <c r="R1000" s="1" t="b">
        <f t="shared" si="349"/>
        <v>1</v>
      </c>
      <c r="S1000" s="1" t="b">
        <f t="shared" si="350"/>
        <v>0</v>
      </c>
      <c r="T1000" s="1" t="b">
        <f t="shared" si="351"/>
        <v>0</v>
      </c>
      <c r="U1000" s="1" t="b">
        <f t="shared" si="352"/>
        <v>0</v>
      </c>
      <c r="W1000" s="453">
        <v>998</v>
      </c>
      <c r="X1000" s="444" t="s">
        <v>478</v>
      </c>
      <c r="Y1000" s="444" t="s">
        <v>1183</v>
      </c>
      <c r="Z1000" s="1" t="s">
        <v>10</v>
      </c>
      <c r="AA1000" s="344" t="s">
        <v>2509</v>
      </c>
      <c r="AB1000" s="422">
        <v>15895</v>
      </c>
      <c r="AC1000" s="245">
        <v>13</v>
      </c>
      <c r="AD1000" s="245" t="s">
        <v>1859</v>
      </c>
      <c r="AE1000" s="179" t="s">
        <v>2472</v>
      </c>
      <c r="AF1000" s="179" t="s">
        <v>2525</v>
      </c>
    </row>
    <row r="1001" spans="1:54">
      <c r="K1001" s="158">
        <v>1001</v>
      </c>
      <c r="L1001" s="1" t="b">
        <f t="shared" si="343"/>
        <v>0</v>
      </c>
      <c r="M1001" s="1" t="b">
        <f t="shared" si="344"/>
        <v>0</v>
      </c>
      <c r="N1001" s="1" t="b">
        <f t="shared" si="345"/>
        <v>0</v>
      </c>
      <c r="O1001" s="1" t="b">
        <f t="shared" si="346"/>
        <v>0</v>
      </c>
      <c r="P1001" s="1" t="b">
        <f t="shared" si="347"/>
        <v>0</v>
      </c>
      <c r="Q1001" s="1" t="b">
        <f t="shared" si="348"/>
        <v>0</v>
      </c>
      <c r="R1001" s="1" t="e">
        <f t="shared" si="349"/>
        <v>#DIV/0!</v>
      </c>
      <c r="S1001" s="1" t="e">
        <f t="shared" si="350"/>
        <v>#DIV/0!</v>
      </c>
      <c r="T1001" s="1" t="b">
        <f t="shared" si="351"/>
        <v>0</v>
      </c>
      <c r="U1001" s="1" t="b">
        <f t="shared" si="352"/>
        <v>0</v>
      </c>
      <c r="W1001" s="316">
        <v>999</v>
      </c>
      <c r="X1001" s="180" t="s">
        <v>1170</v>
      </c>
      <c r="Y1001" s="180" t="s">
        <v>718</v>
      </c>
      <c r="Z1001" s="408" t="s">
        <v>10</v>
      </c>
      <c r="AA1001" s="344" t="s">
        <v>2509</v>
      </c>
      <c r="AB1001" s="422">
        <v>19977</v>
      </c>
      <c r="AC1001" s="245" t="e">
        <v>#DIV/0!</v>
      </c>
      <c r="AD1001" s="245" t="e">
        <v>#DIV/0!</v>
      </c>
      <c r="AE1001" s="179" t="s">
        <v>1875</v>
      </c>
      <c r="AF1001" s="179" t="s">
        <v>2476</v>
      </c>
    </row>
    <row r="1002" spans="1:54">
      <c r="K1002" s="158">
        <v>1002</v>
      </c>
      <c r="L1002" s="1" t="b">
        <f t="shared" si="343"/>
        <v>1</v>
      </c>
      <c r="M1002" s="1" t="b">
        <f t="shared" si="344"/>
        <v>1</v>
      </c>
      <c r="N1002" s="1" t="b">
        <f t="shared" si="345"/>
        <v>1</v>
      </c>
      <c r="O1002" s="1" t="b">
        <f t="shared" si="346"/>
        <v>1</v>
      </c>
      <c r="P1002" s="1" t="b">
        <f t="shared" si="347"/>
        <v>1</v>
      </c>
      <c r="Q1002" s="1" t="b">
        <f t="shared" si="348"/>
        <v>1</v>
      </c>
      <c r="R1002" s="1" t="b">
        <f t="shared" si="349"/>
        <v>1</v>
      </c>
      <c r="S1002" s="1" t="b">
        <f t="shared" si="350"/>
        <v>1</v>
      </c>
      <c r="T1002" s="1" t="b">
        <f t="shared" si="351"/>
        <v>1</v>
      </c>
      <c r="U1002" s="1" t="b">
        <f t="shared" si="352"/>
        <v>1</v>
      </c>
    </row>
    <row r="1003" spans="1:54">
      <c r="K1003" s="158">
        <v>1003</v>
      </c>
      <c r="L1003" s="1" t="b">
        <f t="shared" si="343"/>
        <v>1</v>
      </c>
      <c r="M1003" s="1" t="b">
        <f t="shared" si="344"/>
        <v>1</v>
      </c>
      <c r="N1003" s="1" t="b">
        <f t="shared" si="345"/>
        <v>1</v>
      </c>
      <c r="O1003" s="1" t="b">
        <f t="shared" si="346"/>
        <v>1</v>
      </c>
      <c r="P1003" s="1" t="b">
        <f t="shared" si="347"/>
        <v>1</v>
      </c>
      <c r="Q1003" s="1" t="b">
        <f t="shared" si="348"/>
        <v>1</v>
      </c>
      <c r="R1003" s="1" t="b">
        <f t="shared" si="349"/>
        <v>1</v>
      </c>
      <c r="S1003" s="1" t="b">
        <f t="shared" si="350"/>
        <v>1</v>
      </c>
      <c r="T1003" s="1" t="b">
        <f t="shared" si="351"/>
        <v>1</v>
      </c>
      <c r="U1003" s="1" t="b">
        <f t="shared" si="352"/>
        <v>1</v>
      </c>
    </row>
  </sheetData>
  <sortState xmlns:xlrd2="http://schemas.microsoft.com/office/spreadsheetml/2017/richdata2" ref="A1:K999">
    <sortCondition ref="A1:A999"/>
  </sortState>
  <phoneticPr fontId="8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9900"/>
  </sheetPr>
  <dimension ref="A1:AY74"/>
  <sheetViews>
    <sheetView showGridLines="0" topLeftCell="A3" zoomScale="110" zoomScaleNormal="110" workbookViewId="0">
      <selection activeCell="R10" sqref="R10"/>
    </sheetView>
  </sheetViews>
  <sheetFormatPr defaultRowHeight="15"/>
  <cols>
    <col min="1" max="8" width="2.140625" style="15" customWidth="1"/>
    <col min="9" max="16" width="2.7109375" style="15" customWidth="1"/>
    <col min="17" max="17" width="1.7109375" style="15" customWidth="1"/>
    <col min="18" max="19" width="2.140625" style="15" customWidth="1"/>
    <col min="20" max="21" width="1.140625" style="15" customWidth="1"/>
    <col min="22" max="22" width="2.140625" style="15" customWidth="1"/>
    <col min="23" max="23" width="2.7109375" style="15" customWidth="1"/>
    <col min="24" max="25" width="2.140625" style="15" customWidth="1"/>
    <col min="26" max="26" width="2.5703125" style="15" customWidth="1"/>
    <col min="27" max="28" width="1.28515625" style="15" customWidth="1"/>
    <col min="29" max="29" width="2.5703125" style="15" customWidth="1"/>
    <col min="30" max="31" width="1.28515625" style="15" customWidth="1"/>
    <col min="32" max="33" width="2.5703125" style="15" customWidth="1"/>
    <col min="34" max="35" width="1.28515625" style="15" customWidth="1"/>
    <col min="36" max="37" width="2.5703125" style="15" customWidth="1"/>
    <col min="38" max="48" width="2.28515625" style="15"/>
    <col min="49" max="49" width="3" style="15" bestFit="1" customWidth="1"/>
    <col min="50" max="51" width="9.28515625" style="15" bestFit="1" customWidth="1"/>
    <col min="52" max="16384" width="9.140625" style="15"/>
  </cols>
  <sheetData>
    <row r="1" spans="1:42" ht="14.25" customHeight="1">
      <c r="A1" s="97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9"/>
    </row>
    <row r="2" spans="1:42" ht="21" customHeight="1">
      <c r="A2" s="1021" t="s">
        <v>2708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/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1022"/>
      <c r="AG2" s="1022"/>
      <c r="AH2" s="1022"/>
      <c r="AI2" s="1022"/>
      <c r="AJ2" s="1022"/>
      <c r="AK2" s="1023"/>
    </row>
    <row r="3" spans="1:42" ht="21" customHeight="1">
      <c r="A3" s="1021"/>
      <c r="B3" s="1022"/>
      <c r="C3" s="1022"/>
      <c r="D3" s="1022"/>
      <c r="E3" s="1022"/>
      <c r="F3" s="1022"/>
      <c r="G3" s="1022"/>
      <c r="H3" s="1022"/>
      <c r="I3" s="1022"/>
      <c r="J3" s="1022"/>
      <c r="K3" s="1022"/>
      <c r="L3" s="1022"/>
      <c r="M3" s="1022"/>
      <c r="N3" s="1022"/>
      <c r="O3" s="1022"/>
      <c r="P3" s="1022"/>
      <c r="Q3" s="1022"/>
      <c r="R3" s="1022"/>
      <c r="S3" s="1022"/>
      <c r="T3" s="1022"/>
      <c r="U3" s="1022"/>
      <c r="V3" s="1022"/>
      <c r="W3" s="1022"/>
      <c r="X3" s="1022"/>
      <c r="Y3" s="1022"/>
      <c r="Z3" s="1022"/>
      <c r="AA3" s="1022"/>
      <c r="AB3" s="1022"/>
      <c r="AC3" s="1022"/>
      <c r="AD3" s="1022"/>
      <c r="AE3" s="1022"/>
      <c r="AF3" s="1022"/>
      <c r="AG3" s="1022"/>
      <c r="AH3" s="1022"/>
      <c r="AI3" s="1022"/>
      <c r="AJ3" s="1022"/>
      <c r="AK3" s="1023"/>
    </row>
    <row r="4" spans="1:42" ht="21" customHeight="1">
      <c r="A4" s="1021"/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  <c r="S4" s="1022"/>
      <c r="T4" s="1022"/>
      <c r="U4" s="1022"/>
      <c r="V4" s="1022"/>
      <c r="W4" s="1022"/>
      <c r="X4" s="1022"/>
      <c r="Y4" s="1022"/>
      <c r="Z4" s="1022"/>
      <c r="AA4" s="1022"/>
      <c r="AB4" s="1022"/>
      <c r="AC4" s="1022"/>
      <c r="AD4" s="1022"/>
      <c r="AE4" s="1022"/>
      <c r="AF4" s="1022"/>
      <c r="AG4" s="1022"/>
      <c r="AH4" s="1022"/>
      <c r="AI4" s="1022"/>
      <c r="AJ4" s="1022"/>
      <c r="AK4" s="1023"/>
    </row>
    <row r="5" spans="1:42" ht="21" customHeight="1">
      <c r="A5" s="100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101"/>
    </row>
    <row r="6" spans="1:42" ht="21" customHeight="1">
      <c r="A6" s="100"/>
      <c r="B6" s="96"/>
      <c r="C6" s="96"/>
      <c r="D6" s="1027"/>
      <c r="E6" s="1027"/>
      <c r="F6" s="1027"/>
      <c r="G6" s="1027"/>
      <c r="H6" s="1027"/>
      <c r="I6" s="1027"/>
      <c r="J6" s="1027"/>
      <c r="K6" s="1027"/>
      <c r="L6" s="1027"/>
      <c r="M6" s="1027"/>
      <c r="N6" s="1027"/>
      <c r="O6" s="1027"/>
      <c r="P6" s="1027"/>
      <c r="Q6" s="1027"/>
      <c r="R6" s="1027"/>
      <c r="S6" s="1027"/>
      <c r="T6" s="1027"/>
      <c r="U6" s="1027"/>
      <c r="V6" s="1027"/>
      <c r="W6" s="1027"/>
      <c r="X6" s="1027"/>
      <c r="Y6" s="1027"/>
      <c r="Z6" s="1027"/>
      <c r="AA6" s="1027"/>
      <c r="AB6" s="1027"/>
      <c r="AC6" s="1027"/>
      <c r="AD6" s="1027"/>
      <c r="AE6" s="1027"/>
      <c r="AF6" s="1027"/>
      <c r="AG6" s="1027"/>
      <c r="AH6" s="96"/>
      <c r="AI6" s="96"/>
      <c r="AJ6" s="96"/>
      <c r="AK6" s="101"/>
    </row>
    <row r="7" spans="1:42" ht="21" customHeight="1">
      <c r="A7" s="100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101"/>
    </row>
    <row r="8" spans="1:42" ht="21" customHeight="1">
      <c r="A8" s="100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101"/>
    </row>
    <row r="9" spans="1:42" ht="21" customHeight="1">
      <c r="A9" s="100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>
        <v>214</v>
      </c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101"/>
    </row>
    <row r="10" spans="1:42" ht="21" customHeight="1">
      <c r="A10" s="100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101"/>
    </row>
    <row r="11" spans="1:42" ht="21" customHeight="1">
      <c r="A11" s="100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101"/>
    </row>
    <row r="12" spans="1:42" ht="21" customHeight="1">
      <c r="A12" s="100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101"/>
    </row>
    <row r="13" spans="1:42" ht="21" customHeight="1">
      <c r="A13" s="100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101"/>
    </row>
    <row r="14" spans="1:42" ht="21" customHeight="1">
      <c r="A14" s="1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101"/>
    </row>
    <row r="15" spans="1:42" ht="36.75" customHeight="1">
      <c r="A15" s="100"/>
      <c r="B15" s="96"/>
      <c r="C15" s="1019" t="s">
        <v>2709</v>
      </c>
      <c r="D15" s="1019"/>
      <c r="E15" s="1019"/>
      <c r="F15" s="1019"/>
      <c r="G15" s="1019"/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1019"/>
      <c r="W15" s="1019"/>
      <c r="X15" s="1019"/>
      <c r="Y15" s="1019"/>
      <c r="Z15" s="1019"/>
      <c r="AA15" s="1019"/>
      <c r="AB15" s="1019"/>
      <c r="AC15" s="1019"/>
      <c r="AD15" s="1019"/>
      <c r="AE15" s="1019"/>
      <c r="AF15" s="1019"/>
      <c r="AG15" s="1019"/>
      <c r="AH15" s="1019"/>
      <c r="AI15" s="96"/>
      <c r="AJ15" s="96"/>
      <c r="AK15" s="101"/>
      <c r="AP15" s="459"/>
    </row>
    <row r="16" spans="1:42" ht="32.25" customHeight="1" thickBot="1">
      <c r="A16" s="100"/>
      <c r="B16" s="96"/>
      <c r="C16" s="96"/>
      <c r="D16" s="96"/>
      <c r="E16" s="96"/>
      <c r="F16" s="96"/>
      <c r="G16" s="96"/>
      <c r="H16" s="1020"/>
      <c r="I16" s="1020"/>
      <c r="J16" s="1020"/>
      <c r="K16" s="1020"/>
      <c r="L16" s="1020"/>
      <c r="M16" s="1020"/>
      <c r="N16" s="1020"/>
      <c r="O16" s="1020"/>
      <c r="P16" s="1020"/>
      <c r="Q16" s="1020"/>
      <c r="R16" s="1020"/>
      <c r="S16" s="1020"/>
      <c r="T16" s="1020"/>
      <c r="U16" s="1020"/>
      <c r="V16" s="1020"/>
      <c r="W16" s="1020"/>
      <c r="X16" s="1020"/>
      <c r="Y16" s="1020"/>
      <c r="Z16" s="1020"/>
      <c r="AA16" s="1020"/>
      <c r="AB16" s="96"/>
      <c r="AC16" s="96"/>
      <c r="AD16" s="96"/>
      <c r="AE16" s="96"/>
      <c r="AF16" s="96"/>
      <c r="AG16" s="96"/>
      <c r="AH16" s="96"/>
      <c r="AI16" s="96"/>
      <c r="AJ16" s="96"/>
      <c r="AK16" s="101"/>
    </row>
    <row r="17" spans="1:37" ht="23.25" customHeight="1" thickBot="1">
      <c r="A17" s="468" t="s">
        <v>2244</v>
      </c>
      <c r="B17" s="469"/>
      <c r="C17" s="469"/>
      <c r="D17" s="469"/>
      <c r="E17" s="469"/>
      <c r="F17" s="469"/>
      <c r="G17" s="469"/>
      <c r="H17" s="469"/>
      <c r="I17" s="470">
        <v>2</v>
      </c>
      <c r="J17" s="469"/>
      <c r="K17" s="1001"/>
      <c r="L17" s="1002"/>
      <c r="M17" s="1002"/>
      <c r="N17" s="1002"/>
      <c r="O17" s="1002"/>
      <c r="P17" s="1003"/>
      <c r="Q17" s="25"/>
      <c r="R17" s="155" t="s">
        <v>1771</v>
      </c>
      <c r="S17" s="153"/>
      <c r="T17" s="152"/>
      <c r="U17" s="797">
        <f>'CAMPO 1'!U1</f>
        <v>218</v>
      </c>
      <c r="V17" s="797"/>
      <c r="W17" s="797"/>
      <c r="X17" s="797"/>
      <c r="Y17" s="798"/>
      <c r="Z17" s="1014" t="s">
        <v>1847</v>
      </c>
      <c r="AA17" s="1015"/>
      <c r="AB17" s="1015"/>
      <c r="AC17" s="1015"/>
      <c r="AD17" s="1015"/>
      <c r="AE17" s="1015"/>
      <c r="AF17" s="1016"/>
      <c r="AG17" s="1013" t="s">
        <v>1780</v>
      </c>
      <c r="AH17" s="799"/>
      <c r="AI17" s="799"/>
      <c r="AJ17" s="799"/>
      <c r="AK17" s="800"/>
    </row>
    <row r="18" spans="1:37" ht="13.5" customHeight="1">
      <c r="A18" s="1026" t="s">
        <v>1739</v>
      </c>
      <c r="B18" s="757"/>
      <c r="C18" s="757"/>
      <c r="D18" s="757"/>
      <c r="E18" s="757"/>
      <c r="F18" s="757"/>
      <c r="G18" s="757"/>
      <c r="H18" s="757"/>
      <c r="I18" s="1004" t="str">
        <f>VLOOKUP($U$17,Sorteio!$1:$1048576,4,FALSE)</f>
        <v>398</v>
      </c>
      <c r="J18" s="795"/>
      <c r="K18" s="793" t="str">
        <f>VLOOKUP($U$17,Sorteio!$1:$1048576,14,FALSE)</f>
        <v>646</v>
      </c>
      <c r="L18" s="795"/>
      <c r="M18" s="793" t="str">
        <f>VLOOKUP($U$17,Sorteio!$1:$1048576,24,FALSE)</f>
        <v>495</v>
      </c>
      <c r="N18" s="795"/>
      <c r="O18" s="793" t="str">
        <f>VLOOKUP($U$17,Sorteio!$1:$1048576,34,FALSE)</f>
        <v>714</v>
      </c>
      <c r="P18" s="796"/>
      <c r="Q18" s="25"/>
      <c r="R18" s="787" t="s">
        <v>1739</v>
      </c>
      <c r="S18" s="788"/>
      <c r="T18" s="788"/>
      <c r="U18" s="788"/>
      <c r="V18" s="788"/>
      <c r="W18" s="788"/>
      <c r="X18" s="788"/>
      <c r="Y18" s="788"/>
      <c r="Z18" s="789"/>
      <c r="AA18" s="1004" t="str">
        <f>I18</f>
        <v>398</v>
      </c>
      <c r="AB18" s="794"/>
      <c r="AC18" s="795"/>
      <c r="AD18" s="793" t="str">
        <f>K18</f>
        <v>646</v>
      </c>
      <c r="AE18" s="794"/>
      <c r="AF18" s="795"/>
      <c r="AG18" s="793" t="str">
        <f>M18</f>
        <v>495</v>
      </c>
      <c r="AH18" s="794"/>
      <c r="AI18" s="795"/>
      <c r="AJ18" s="793" t="str">
        <f>O18</f>
        <v>714</v>
      </c>
      <c r="AK18" s="796"/>
    </row>
    <row r="19" spans="1:37" ht="12.75" customHeight="1" thickBot="1">
      <c r="A19" s="1024" t="s">
        <v>1745</v>
      </c>
      <c r="B19" s="1025"/>
      <c r="C19" s="1025"/>
      <c r="D19" s="1025"/>
      <c r="E19" s="1025"/>
      <c r="F19" s="1025"/>
      <c r="G19" s="1025"/>
      <c r="H19" s="1025"/>
      <c r="I19" s="66" t="str">
        <f>VLOOKUP($U$17,Sorteio!$1:$1048576,11,FALSE)</f>
        <v>C</v>
      </c>
      <c r="J19" s="240">
        <f>VLOOKUP($U$17,Sorteio!$1:$1048576,10,FALSE)</f>
        <v>12</v>
      </c>
      <c r="K19" s="240" t="str">
        <f>VLOOKUP($U$17,Sorteio!$1:$1048576,21,FALSE)</f>
        <v>B</v>
      </c>
      <c r="L19" s="240">
        <f>VLOOKUP($U$17,Sorteio!$1:$1048576,20,FALSE)</f>
        <v>9</v>
      </c>
      <c r="M19" s="240" t="str">
        <f>VLOOKUP($U$17,Sorteio!$1:$1048576,31,FALSE)</f>
        <v>B</v>
      </c>
      <c r="N19" s="240">
        <f>VLOOKUP($U$17,Sorteio!$1:$1048576,30,FALSE)</f>
        <v>9</v>
      </c>
      <c r="O19" s="240" t="str">
        <f>VLOOKUP($U$17,Sorteio!$1:$1048576,41,FALSE)</f>
        <v>C</v>
      </c>
      <c r="P19" s="241">
        <f>VLOOKUP($U$17,Sorteio!$1:$1048576,40,FALSE)</f>
        <v>12</v>
      </c>
      <c r="Q19" s="25"/>
      <c r="R19" s="811" t="s">
        <v>1748</v>
      </c>
      <c r="S19" s="812"/>
      <c r="T19" s="812"/>
      <c r="U19" s="812"/>
      <c r="V19" s="812"/>
      <c r="W19" s="812"/>
      <c r="X19" s="812"/>
      <c r="Y19" s="812"/>
      <c r="Z19" s="814"/>
      <c r="AA19" s="804" t="str">
        <f>VLOOKUP($U$17,Sorteio!$1:$1048576,8,FALSE)</f>
        <v>PIE</v>
      </c>
      <c r="AB19" s="805"/>
      <c r="AC19" s="806"/>
      <c r="AD19" s="807" t="str">
        <f>VLOOKUP($U$17,Sorteio!$1:$1048576,18,FALSE)</f>
        <v>BIR</v>
      </c>
      <c r="AE19" s="808"/>
      <c r="AF19" s="809"/>
      <c r="AG19" s="807" t="str">
        <f>VLOOKUP($U$17,Sorteio!$1:$1048576,28,FALSE)</f>
        <v>COO</v>
      </c>
      <c r="AH19" s="808"/>
      <c r="AI19" s="809"/>
      <c r="AJ19" s="807" t="str">
        <f>VLOOKUP($U$17,Sorteio!$1:$1048576,38,FALSE)</f>
        <v>KOK</v>
      </c>
      <c r="AK19" s="810"/>
    </row>
    <row r="20" spans="1:37" ht="78.75" customHeight="1" thickBot="1">
      <c r="A20" s="1035" t="s">
        <v>1699</v>
      </c>
      <c r="B20" s="1036"/>
      <c r="C20" s="92" t="s">
        <v>1740</v>
      </c>
      <c r="D20" s="93" t="s">
        <v>1741</v>
      </c>
      <c r="E20" s="92" t="s">
        <v>1742</v>
      </c>
      <c r="F20" s="93" t="s">
        <v>1743</v>
      </c>
      <c r="G20" s="1017" t="s">
        <v>1744</v>
      </c>
      <c r="H20" s="1018"/>
      <c r="I20" s="67" t="str">
        <f>VLOOKUP($U$17,Sorteio!$1:$1048576,5,FALSE)</f>
        <v>MURAKAMI DOKAN</v>
      </c>
      <c r="J20" s="68" t="str">
        <f>VLOOKUP($U$17,Sorteio!$1:$1048576,6,FALSE)</f>
        <v>RUMI</v>
      </c>
      <c r="K20" s="242" t="str">
        <f>VLOOKUP($U$17,Sorteio!$1:$1048576,15,FALSE)</f>
        <v>OGATA</v>
      </c>
      <c r="L20" s="68" t="str">
        <f>VLOOKUP($U$17,Sorteio!$1:$1048576,16,FALSE)</f>
        <v>SEISHI</v>
      </c>
      <c r="M20" s="242" t="str">
        <f>VLOOKUP($U$17,Sorteio!$1:$1048576,25,FALSE)</f>
        <v>SHIMANOE</v>
      </c>
      <c r="N20" s="68" t="str">
        <f>VLOOKUP($U$17,Sorteio!$1:$1048576,26,FALSE)</f>
        <v>PAULO MASSATO</v>
      </c>
      <c r="O20" s="242" t="str">
        <f>VLOOKUP($U$17,Sorteio!$1:$1048576,35,FALSE)</f>
        <v>MARTINS DE MELLO</v>
      </c>
      <c r="P20" s="243" t="str">
        <f>VLOOKUP($U$17,Sorteio!$1:$1048576,36,FALSE)</f>
        <v>VANESSA</v>
      </c>
      <c r="Q20" s="25"/>
      <c r="R20" s="769" t="s">
        <v>1699</v>
      </c>
      <c r="S20" s="770"/>
      <c r="T20" s="1028" t="s">
        <v>1740</v>
      </c>
      <c r="U20" s="1029"/>
      <c r="V20" s="94" t="s">
        <v>1741</v>
      </c>
      <c r="W20" s="95" t="s">
        <v>1742</v>
      </c>
      <c r="X20" s="94" t="s">
        <v>1743</v>
      </c>
      <c r="Y20" s="771" t="s">
        <v>1744</v>
      </c>
      <c r="Z20" s="1031"/>
      <c r="AA20" s="1009" t="str">
        <f>I20</f>
        <v>MURAKAMI DOKAN</v>
      </c>
      <c r="AB20" s="1010"/>
      <c r="AC20" s="68" t="str">
        <f>J20</f>
        <v>RUMI</v>
      </c>
      <c r="AD20" s="1030" t="str">
        <f>K20</f>
        <v>OGATA</v>
      </c>
      <c r="AE20" s="1010"/>
      <c r="AF20" s="68" t="str">
        <f>L20</f>
        <v>SEISHI</v>
      </c>
      <c r="AG20" s="242" t="str">
        <f>M20</f>
        <v>SHIMANOE</v>
      </c>
      <c r="AH20" s="1010" t="str">
        <f>N20</f>
        <v>PAULO MASSATO</v>
      </c>
      <c r="AI20" s="1012"/>
      <c r="AJ20" s="242" t="str">
        <f>O20</f>
        <v>MARTINS DE MELLO</v>
      </c>
      <c r="AK20" s="243" t="str">
        <f>P20</f>
        <v>VANESSA</v>
      </c>
    </row>
    <row r="21" spans="1:37" ht="18.75" customHeight="1">
      <c r="A21" s="1049">
        <v>1</v>
      </c>
      <c r="B21" s="1050"/>
      <c r="C21" s="1098">
        <v>17</v>
      </c>
      <c r="D21" s="843"/>
      <c r="E21" s="842">
        <v>40</v>
      </c>
      <c r="F21" s="843"/>
      <c r="G21" s="1047">
        <v>3</v>
      </c>
      <c r="H21" s="1048"/>
      <c r="I21" s="1101"/>
      <c r="J21" s="1102"/>
      <c r="K21" s="1005"/>
      <c r="L21" s="1005"/>
      <c r="M21" s="1005"/>
      <c r="N21" s="1005"/>
      <c r="O21" s="1005"/>
      <c r="P21" s="1006"/>
      <c r="Q21" s="25"/>
      <c r="R21" s="1099">
        <v>10</v>
      </c>
      <c r="S21" s="1100"/>
      <c r="T21" s="832">
        <v>13</v>
      </c>
      <c r="U21" s="833"/>
      <c r="V21" s="834"/>
      <c r="W21" s="832">
        <v>59</v>
      </c>
      <c r="X21" s="834"/>
      <c r="Y21" s="1007">
        <v>3</v>
      </c>
      <c r="Z21" s="1008"/>
      <c r="AA21" s="1011"/>
      <c r="AB21" s="1005"/>
      <c r="AC21" s="1005"/>
      <c r="AD21" s="1005"/>
      <c r="AE21" s="1005"/>
      <c r="AF21" s="1005"/>
      <c r="AG21" s="1005"/>
      <c r="AH21" s="1005"/>
      <c r="AI21" s="1005"/>
      <c r="AJ21" s="1005"/>
      <c r="AK21" s="1006"/>
    </row>
    <row r="22" spans="1:37" ht="18.75" customHeight="1">
      <c r="A22" s="1045">
        <v>2</v>
      </c>
      <c r="B22" s="1046"/>
      <c r="C22" s="1034">
        <v>35</v>
      </c>
      <c r="D22" s="763"/>
      <c r="E22" s="762">
        <v>43</v>
      </c>
      <c r="F22" s="763"/>
      <c r="G22" s="764">
        <v>3</v>
      </c>
      <c r="H22" s="1039"/>
      <c r="I22" s="1096"/>
      <c r="J22" s="1097"/>
      <c r="K22" s="1037"/>
      <c r="L22" s="1037"/>
      <c r="M22" s="1037"/>
      <c r="N22" s="1037"/>
      <c r="O22" s="1037"/>
      <c r="P22" s="1038"/>
      <c r="Q22" s="25"/>
      <c r="R22" s="1041">
        <v>11</v>
      </c>
      <c r="S22" s="1042"/>
      <c r="T22" s="783">
        <v>22</v>
      </c>
      <c r="U22" s="784"/>
      <c r="V22" s="785"/>
      <c r="W22" s="783">
        <v>57</v>
      </c>
      <c r="X22" s="785"/>
      <c r="Y22" s="1043">
        <v>3</v>
      </c>
      <c r="Z22" s="1044"/>
      <c r="AA22" s="1040"/>
      <c r="AB22" s="1037"/>
      <c r="AC22" s="1037"/>
      <c r="AD22" s="1037"/>
      <c r="AE22" s="1037"/>
      <c r="AF22" s="1037"/>
      <c r="AG22" s="1037"/>
      <c r="AH22" s="1037"/>
      <c r="AI22" s="1037"/>
      <c r="AJ22" s="1037"/>
      <c r="AK22" s="1038"/>
    </row>
    <row r="23" spans="1:37" ht="18.75" customHeight="1">
      <c r="A23" s="1032">
        <v>3</v>
      </c>
      <c r="B23" s="1033"/>
      <c r="C23" s="1034">
        <v>9</v>
      </c>
      <c r="D23" s="763"/>
      <c r="E23" s="762">
        <v>54</v>
      </c>
      <c r="F23" s="763"/>
      <c r="G23" s="764">
        <v>3</v>
      </c>
      <c r="H23" s="1039"/>
      <c r="I23" s="1040"/>
      <c r="J23" s="1037"/>
      <c r="K23" s="1037"/>
      <c r="L23" s="1037"/>
      <c r="M23" s="1037"/>
      <c r="N23" s="1037"/>
      <c r="O23" s="1037"/>
      <c r="P23" s="1038"/>
      <c r="Q23" s="25"/>
      <c r="R23" s="1041">
        <v>12</v>
      </c>
      <c r="S23" s="1042"/>
      <c r="T23" s="783">
        <v>14</v>
      </c>
      <c r="U23" s="784"/>
      <c r="V23" s="785"/>
      <c r="W23" s="783">
        <v>54</v>
      </c>
      <c r="X23" s="785"/>
      <c r="Y23" s="1043">
        <v>3</v>
      </c>
      <c r="Z23" s="1044"/>
      <c r="AA23" s="1040"/>
      <c r="AB23" s="1037"/>
      <c r="AC23" s="1037"/>
      <c r="AD23" s="1037"/>
      <c r="AE23" s="1037"/>
      <c r="AF23" s="1037"/>
      <c r="AG23" s="1037"/>
      <c r="AH23" s="1037"/>
      <c r="AI23" s="1037"/>
      <c r="AJ23" s="1037"/>
      <c r="AK23" s="1038"/>
    </row>
    <row r="24" spans="1:37" ht="18.75" customHeight="1">
      <c r="A24" s="1032">
        <v>4</v>
      </c>
      <c r="B24" s="1033"/>
      <c r="C24" s="1034">
        <v>4</v>
      </c>
      <c r="D24" s="763"/>
      <c r="E24" s="762">
        <v>65</v>
      </c>
      <c r="F24" s="763"/>
      <c r="G24" s="764">
        <v>3</v>
      </c>
      <c r="H24" s="1039"/>
      <c r="I24" s="1040"/>
      <c r="J24" s="1037"/>
      <c r="K24" s="1037"/>
      <c r="L24" s="1037"/>
      <c r="M24" s="1037"/>
      <c r="N24" s="1037"/>
      <c r="O24" s="1037"/>
      <c r="P24" s="1038"/>
      <c r="Q24" s="25"/>
      <c r="R24" s="1041">
        <v>13</v>
      </c>
      <c r="S24" s="1042"/>
      <c r="T24" s="783">
        <v>10</v>
      </c>
      <c r="U24" s="784"/>
      <c r="V24" s="785"/>
      <c r="W24" s="783">
        <v>59</v>
      </c>
      <c r="X24" s="785"/>
      <c r="Y24" s="1043">
        <v>3</v>
      </c>
      <c r="Z24" s="1044"/>
      <c r="AA24" s="1040"/>
      <c r="AB24" s="1037"/>
      <c r="AC24" s="1037"/>
      <c r="AD24" s="1037"/>
      <c r="AE24" s="1037"/>
      <c r="AF24" s="1037"/>
      <c r="AG24" s="1037"/>
      <c r="AH24" s="1037"/>
      <c r="AI24" s="1037"/>
      <c r="AJ24" s="1037"/>
      <c r="AK24" s="1038"/>
    </row>
    <row r="25" spans="1:37" ht="18.75" customHeight="1">
      <c r="A25" s="1032">
        <v>5</v>
      </c>
      <c r="B25" s="1033"/>
      <c r="C25" s="1034">
        <v>18</v>
      </c>
      <c r="D25" s="763"/>
      <c r="E25" s="762">
        <v>60</v>
      </c>
      <c r="F25" s="763"/>
      <c r="G25" s="764">
        <v>3</v>
      </c>
      <c r="H25" s="1039"/>
      <c r="I25" s="1040"/>
      <c r="J25" s="1037"/>
      <c r="K25" s="1037"/>
      <c r="L25" s="1037"/>
      <c r="M25" s="1037"/>
      <c r="N25" s="1037"/>
      <c r="O25" s="1037"/>
      <c r="P25" s="1038"/>
      <c r="Q25" s="25"/>
      <c r="R25" s="1041">
        <v>14</v>
      </c>
      <c r="S25" s="1042"/>
      <c r="T25" s="783">
        <v>16</v>
      </c>
      <c r="U25" s="784"/>
      <c r="V25" s="785"/>
      <c r="W25" s="783">
        <v>46</v>
      </c>
      <c r="X25" s="785"/>
      <c r="Y25" s="1043">
        <v>3</v>
      </c>
      <c r="Z25" s="1044"/>
      <c r="AA25" s="1040"/>
      <c r="AB25" s="1037"/>
      <c r="AC25" s="1037"/>
      <c r="AD25" s="1037"/>
      <c r="AE25" s="1037"/>
      <c r="AF25" s="1037"/>
      <c r="AG25" s="1037"/>
      <c r="AH25" s="1037"/>
      <c r="AI25" s="1037"/>
      <c r="AJ25" s="1037"/>
      <c r="AK25" s="1038"/>
    </row>
    <row r="26" spans="1:37" ht="18.75" customHeight="1">
      <c r="A26" s="1032">
        <v>6</v>
      </c>
      <c r="B26" s="1033"/>
      <c r="C26" s="1034">
        <v>27</v>
      </c>
      <c r="D26" s="763"/>
      <c r="E26" s="762">
        <v>63</v>
      </c>
      <c r="F26" s="763"/>
      <c r="G26" s="764">
        <v>3</v>
      </c>
      <c r="H26" s="1039"/>
      <c r="I26" s="1040"/>
      <c r="J26" s="1037"/>
      <c r="K26" s="1037"/>
      <c r="L26" s="1037"/>
      <c r="M26" s="1037"/>
      <c r="N26" s="1037"/>
      <c r="O26" s="1037"/>
      <c r="P26" s="1038"/>
      <c r="Q26" s="25"/>
      <c r="R26" s="1041">
        <v>15</v>
      </c>
      <c r="S26" s="1042"/>
      <c r="T26" s="783">
        <v>1</v>
      </c>
      <c r="U26" s="784"/>
      <c r="V26" s="785"/>
      <c r="W26" s="783">
        <v>23</v>
      </c>
      <c r="X26" s="785"/>
      <c r="Y26" s="1043">
        <v>3</v>
      </c>
      <c r="Z26" s="1044"/>
      <c r="AA26" s="1040"/>
      <c r="AB26" s="1037"/>
      <c r="AC26" s="1037"/>
      <c r="AD26" s="1037"/>
      <c r="AE26" s="1037"/>
      <c r="AF26" s="1037"/>
      <c r="AG26" s="1037"/>
      <c r="AH26" s="1037"/>
      <c r="AI26" s="1037"/>
      <c r="AJ26" s="1037"/>
      <c r="AK26" s="1038"/>
    </row>
    <row r="27" spans="1:37" ht="18.75" customHeight="1">
      <c r="A27" s="1032">
        <v>7</v>
      </c>
      <c r="B27" s="1033"/>
      <c r="C27" s="1034">
        <v>28</v>
      </c>
      <c r="D27" s="763"/>
      <c r="E27" s="762">
        <v>80</v>
      </c>
      <c r="F27" s="763"/>
      <c r="G27" s="764">
        <v>3</v>
      </c>
      <c r="H27" s="1039"/>
      <c r="I27" s="1040"/>
      <c r="J27" s="1037"/>
      <c r="K27" s="1037"/>
      <c r="L27" s="1037"/>
      <c r="M27" s="1037"/>
      <c r="N27" s="1037"/>
      <c r="O27" s="1037"/>
      <c r="P27" s="1038"/>
      <c r="Q27" s="25"/>
      <c r="R27" s="1041">
        <v>16</v>
      </c>
      <c r="S27" s="1042"/>
      <c r="T27" s="783">
        <v>15</v>
      </c>
      <c r="U27" s="784"/>
      <c r="V27" s="785"/>
      <c r="W27" s="783">
        <v>35</v>
      </c>
      <c r="X27" s="785"/>
      <c r="Y27" s="1043">
        <v>3</v>
      </c>
      <c r="Z27" s="1044"/>
      <c r="AA27" s="1040"/>
      <c r="AB27" s="1037"/>
      <c r="AC27" s="1037"/>
      <c r="AD27" s="1037"/>
      <c r="AE27" s="1037"/>
      <c r="AF27" s="1037"/>
      <c r="AG27" s="1037"/>
      <c r="AH27" s="1037"/>
      <c r="AI27" s="1037"/>
      <c r="AJ27" s="1037"/>
      <c r="AK27" s="1038"/>
    </row>
    <row r="28" spans="1:37" ht="18.75" customHeight="1">
      <c r="A28" s="1051">
        <v>8</v>
      </c>
      <c r="B28" s="1052"/>
      <c r="C28" s="1034">
        <v>23</v>
      </c>
      <c r="D28" s="763"/>
      <c r="E28" s="762">
        <v>55</v>
      </c>
      <c r="F28" s="763"/>
      <c r="G28" s="764">
        <v>3</v>
      </c>
      <c r="H28" s="1039"/>
      <c r="I28" s="1040"/>
      <c r="J28" s="1037"/>
      <c r="K28" s="1037"/>
      <c r="L28" s="1037"/>
      <c r="M28" s="1037"/>
      <c r="N28" s="1037"/>
      <c r="O28" s="1037"/>
      <c r="P28" s="1038"/>
      <c r="Q28" s="25"/>
      <c r="R28" s="1041">
        <v>17</v>
      </c>
      <c r="S28" s="1042"/>
      <c r="T28" s="783">
        <v>21</v>
      </c>
      <c r="U28" s="784"/>
      <c r="V28" s="785"/>
      <c r="W28" s="783">
        <v>59</v>
      </c>
      <c r="X28" s="785"/>
      <c r="Y28" s="1043">
        <v>3</v>
      </c>
      <c r="Z28" s="1044"/>
      <c r="AA28" s="1040"/>
      <c r="AB28" s="1037"/>
      <c r="AC28" s="1037"/>
      <c r="AD28" s="1037"/>
      <c r="AE28" s="1037"/>
      <c r="AF28" s="1037"/>
      <c r="AG28" s="1037"/>
      <c r="AH28" s="1037"/>
      <c r="AI28" s="1037"/>
      <c r="AJ28" s="1037"/>
      <c r="AK28" s="1038"/>
    </row>
    <row r="29" spans="1:37" ht="18.75" customHeight="1" thickBot="1">
      <c r="A29" s="1054">
        <v>9</v>
      </c>
      <c r="B29" s="1055"/>
      <c r="C29" s="1053">
        <v>12</v>
      </c>
      <c r="D29" s="891"/>
      <c r="E29" s="890">
        <v>60</v>
      </c>
      <c r="F29" s="891"/>
      <c r="G29" s="1056">
        <v>3</v>
      </c>
      <c r="H29" s="1057"/>
      <c r="I29" s="1058"/>
      <c r="J29" s="1059"/>
      <c r="K29" s="1059"/>
      <c r="L29" s="1059"/>
      <c r="M29" s="1059"/>
      <c r="N29" s="1059"/>
      <c r="O29" s="1059"/>
      <c r="P29" s="1084"/>
      <c r="Q29" s="25"/>
      <c r="R29" s="1073">
        <v>18</v>
      </c>
      <c r="S29" s="1074"/>
      <c r="T29" s="877">
        <v>25</v>
      </c>
      <c r="U29" s="878"/>
      <c r="V29" s="879"/>
      <c r="W29" s="877">
        <v>50</v>
      </c>
      <c r="X29" s="879"/>
      <c r="Y29" s="1086">
        <v>3</v>
      </c>
      <c r="Z29" s="1087"/>
      <c r="AA29" s="1088"/>
      <c r="AB29" s="1083"/>
      <c r="AC29" s="1083"/>
      <c r="AD29" s="1083"/>
      <c r="AE29" s="1083"/>
      <c r="AF29" s="1083"/>
      <c r="AG29" s="1083"/>
      <c r="AH29" s="1083"/>
      <c r="AI29" s="1083"/>
      <c r="AJ29" s="1083"/>
      <c r="AK29" s="1085"/>
    </row>
    <row r="30" spans="1:37" ht="18.75" customHeight="1" thickBot="1">
      <c r="A30" s="1068" t="s">
        <v>1747</v>
      </c>
      <c r="B30" s="1069"/>
      <c r="C30" s="1069"/>
      <c r="D30" s="1070"/>
      <c r="E30" s="1071">
        <f>SUM(E21:F29)</f>
        <v>520</v>
      </c>
      <c r="F30" s="1072"/>
      <c r="G30" s="869">
        <f>SUM(G21:H29)</f>
        <v>27</v>
      </c>
      <c r="H30" s="1060"/>
      <c r="I30" s="1090" t="str">
        <f>IF(AA19=AG17,"+1","--")</f>
        <v>+1</v>
      </c>
      <c r="J30" s="1091"/>
      <c r="K30" s="1091" t="str">
        <f>IF(AD19=AG17,"+1","--")</f>
        <v>--</v>
      </c>
      <c r="L30" s="1091"/>
      <c r="M30" s="1091" t="str">
        <f>IF(AG19=AG17,"+1","--")</f>
        <v>--</v>
      </c>
      <c r="N30" s="1091"/>
      <c r="O30" s="1091" t="str">
        <f>IF(AJ19=AG17,"+1","--")</f>
        <v>--</v>
      </c>
      <c r="P30" s="1092"/>
      <c r="Q30" s="25"/>
      <c r="R30" s="1093" t="s">
        <v>1746</v>
      </c>
      <c r="S30" s="1080"/>
      <c r="T30" s="1080"/>
      <c r="U30" s="1080"/>
      <c r="V30" s="1081"/>
      <c r="W30" s="1075">
        <f>SUM(W21:X29)</f>
        <v>442</v>
      </c>
      <c r="X30" s="1076"/>
      <c r="Y30" s="1077">
        <f>SUM(Y21:Z29)</f>
        <v>27</v>
      </c>
      <c r="Z30" s="1078"/>
      <c r="AA30" s="1079"/>
      <c r="AB30" s="1080"/>
      <c r="AC30" s="1081"/>
      <c r="AD30" s="1082"/>
      <c r="AE30" s="1080"/>
      <c r="AF30" s="1081"/>
      <c r="AG30" s="1082"/>
      <c r="AH30" s="1080"/>
      <c r="AI30" s="1081"/>
      <c r="AJ30" s="1082"/>
      <c r="AK30" s="1089"/>
    </row>
    <row r="31" spans="1:37" ht="18.75" customHeight="1" thickBot="1">
      <c r="A31" s="933" t="s">
        <v>2484</v>
      </c>
      <c r="B31" s="934"/>
      <c r="C31" s="934"/>
      <c r="D31" s="934"/>
      <c r="E31" s="934"/>
      <c r="F31" s="934"/>
      <c r="G31" s="934"/>
      <c r="H31" s="934"/>
      <c r="I31" s="1064" t="str">
        <f>'CAMPO 1'!I15</f>
        <v>NSR</v>
      </c>
      <c r="J31" s="1065"/>
      <c r="K31" s="1065" t="str">
        <f>'CAMPO 1'!K15</f>
        <v>SR</v>
      </c>
      <c r="L31" s="1065"/>
      <c r="M31" s="1065" t="str">
        <f>'CAMPO 1'!M15</f>
        <v>SR</v>
      </c>
      <c r="N31" s="1065"/>
      <c r="O31" s="1065" t="str">
        <f>'CAMPO 1'!O15</f>
        <v>NSR</v>
      </c>
      <c r="P31" s="1095"/>
      <c r="Q31" s="25"/>
      <c r="R31" s="874" t="s">
        <v>1747</v>
      </c>
      <c r="S31" s="875"/>
      <c r="T31" s="875"/>
      <c r="U31" s="875"/>
      <c r="V31" s="876"/>
      <c r="W31" s="892">
        <f>E30</f>
        <v>520</v>
      </c>
      <c r="X31" s="893"/>
      <c r="Y31" s="897">
        <f>G30</f>
        <v>27</v>
      </c>
      <c r="Z31" s="899"/>
      <c r="AA31" s="1094"/>
      <c r="AB31" s="875"/>
      <c r="AC31" s="876"/>
      <c r="AD31" s="902"/>
      <c r="AE31" s="875"/>
      <c r="AF31" s="876"/>
      <c r="AG31" s="902"/>
      <c r="AH31" s="875"/>
      <c r="AI31" s="876"/>
      <c r="AJ31" s="902"/>
      <c r="AK31" s="903"/>
    </row>
    <row r="32" spans="1:37" ht="19.5" customHeight="1" thickBot="1">
      <c r="A32" s="313" t="s">
        <v>2037</v>
      </c>
      <c r="B32" s="314"/>
      <c r="C32" s="314"/>
      <c r="D32" s="314"/>
      <c r="E32" s="1066" t="s">
        <v>2039</v>
      </c>
      <c r="F32" s="1066"/>
      <c r="G32" s="1066"/>
      <c r="H32" s="1066"/>
      <c r="I32" s="737">
        <f>VLOOKUP($U$17,Sorteio!$1:$1048576,2,FALSE)</f>
        <v>2</v>
      </c>
      <c r="J32" s="739"/>
      <c r="K32" s="1067" t="s">
        <v>2038</v>
      </c>
      <c r="L32" s="1067"/>
      <c r="M32" s="1067"/>
      <c r="N32" s="737">
        <f>VLOOKUP($U$17,Sorteio!$1:$1048576,3,FALSE)</f>
        <v>18</v>
      </c>
      <c r="O32" s="738"/>
      <c r="P32" s="739"/>
      <c r="Q32" s="25"/>
      <c r="R32" s="916" t="s">
        <v>1700</v>
      </c>
      <c r="S32" s="917"/>
      <c r="T32" s="917"/>
      <c r="U32" s="917"/>
      <c r="V32" s="918"/>
      <c r="W32" s="1061">
        <f>SUM(W30:X31)</f>
        <v>962</v>
      </c>
      <c r="X32" s="1062"/>
      <c r="Y32" s="921">
        <f>Y31+Y30</f>
        <v>54</v>
      </c>
      <c r="Z32" s="923"/>
      <c r="AA32" s="1063"/>
      <c r="AB32" s="917"/>
      <c r="AC32" s="918"/>
      <c r="AD32" s="926"/>
      <c r="AE32" s="917"/>
      <c r="AF32" s="918"/>
      <c r="AG32" s="926"/>
      <c r="AH32" s="917"/>
      <c r="AI32" s="918"/>
      <c r="AJ32" s="926"/>
      <c r="AK32" s="927"/>
    </row>
    <row r="33" spans="14:39" ht="27.75">
      <c r="N33" s="276"/>
      <c r="O33" s="276"/>
      <c r="P33" s="276"/>
      <c r="AM33" s="277"/>
    </row>
    <row r="56" spans="49:51">
      <c r="AW56" s="211"/>
      <c r="AX56" s="212" t="s">
        <v>2241</v>
      </c>
      <c r="AY56" s="212" t="s">
        <v>2242</v>
      </c>
    </row>
    <row r="57" spans="49:51">
      <c r="AW57" s="211">
        <v>1</v>
      </c>
      <c r="AX57" s="212">
        <f>IF(I$32=I$17,AW57,0)</f>
        <v>1</v>
      </c>
      <c r="AY57" s="233">
        <f>IF(AX57=N$32,AX57,0)</f>
        <v>0</v>
      </c>
    </row>
    <row r="58" spans="49:51">
      <c r="AW58" s="211">
        <v>2</v>
      </c>
      <c r="AX58" s="212">
        <f t="shared" ref="AX58:AX74" si="0">IF(I$32=I$17,AW58,0)</f>
        <v>2</v>
      </c>
      <c r="AY58" s="233">
        <f t="shared" ref="AY58:AY74" si="1">IF(AX58=N$32,AX58,0)</f>
        <v>0</v>
      </c>
    </row>
    <row r="59" spans="49:51">
      <c r="AW59" s="211">
        <v>3</v>
      </c>
      <c r="AX59" s="212">
        <f t="shared" si="0"/>
        <v>3</v>
      </c>
      <c r="AY59" s="233">
        <f t="shared" si="1"/>
        <v>0</v>
      </c>
    </row>
    <row r="60" spans="49:51">
      <c r="AW60" s="211">
        <v>4</v>
      </c>
      <c r="AX60" s="212">
        <f t="shared" si="0"/>
        <v>4</v>
      </c>
      <c r="AY60" s="233">
        <f t="shared" si="1"/>
        <v>0</v>
      </c>
    </row>
    <row r="61" spans="49:51">
      <c r="AW61" s="211">
        <v>5</v>
      </c>
      <c r="AX61" s="212">
        <f t="shared" si="0"/>
        <v>5</v>
      </c>
      <c r="AY61" s="233">
        <f t="shared" si="1"/>
        <v>0</v>
      </c>
    </row>
    <row r="62" spans="49:51">
      <c r="AW62" s="211">
        <v>6</v>
      </c>
      <c r="AX62" s="212">
        <f t="shared" si="0"/>
        <v>6</v>
      </c>
      <c r="AY62" s="233">
        <f t="shared" si="1"/>
        <v>0</v>
      </c>
    </row>
    <row r="63" spans="49:51">
      <c r="AW63" s="211">
        <v>7</v>
      </c>
      <c r="AX63" s="212">
        <f t="shared" si="0"/>
        <v>7</v>
      </c>
      <c r="AY63" s="233">
        <f t="shared" si="1"/>
        <v>0</v>
      </c>
    </row>
    <row r="64" spans="49:51">
      <c r="AW64" s="211">
        <v>8</v>
      </c>
      <c r="AX64" s="212">
        <f t="shared" si="0"/>
        <v>8</v>
      </c>
      <c r="AY64" s="233">
        <f t="shared" si="1"/>
        <v>0</v>
      </c>
    </row>
    <row r="65" spans="49:51">
      <c r="AW65" s="211">
        <v>9</v>
      </c>
      <c r="AX65" s="212">
        <f t="shared" si="0"/>
        <v>9</v>
      </c>
      <c r="AY65" s="233">
        <f t="shared" si="1"/>
        <v>0</v>
      </c>
    </row>
    <row r="66" spans="49:51">
      <c r="AW66" s="211">
        <v>10</v>
      </c>
      <c r="AX66" s="212">
        <f t="shared" si="0"/>
        <v>10</v>
      </c>
      <c r="AY66" s="233">
        <f t="shared" si="1"/>
        <v>0</v>
      </c>
    </row>
    <row r="67" spans="49:51">
      <c r="AW67" s="211">
        <v>11</v>
      </c>
      <c r="AX67" s="212">
        <f t="shared" si="0"/>
        <v>11</v>
      </c>
      <c r="AY67" s="233">
        <f t="shared" si="1"/>
        <v>0</v>
      </c>
    </row>
    <row r="68" spans="49:51">
      <c r="AW68" s="211">
        <v>12</v>
      </c>
      <c r="AX68" s="212">
        <f t="shared" si="0"/>
        <v>12</v>
      </c>
      <c r="AY68" s="233">
        <f t="shared" si="1"/>
        <v>0</v>
      </c>
    </row>
    <row r="69" spans="49:51">
      <c r="AW69" s="211">
        <v>13</v>
      </c>
      <c r="AX69" s="212">
        <f t="shared" si="0"/>
        <v>13</v>
      </c>
      <c r="AY69" s="233">
        <f t="shared" si="1"/>
        <v>0</v>
      </c>
    </row>
    <row r="70" spans="49:51">
      <c r="AW70" s="211">
        <v>14</v>
      </c>
      <c r="AX70" s="212">
        <f t="shared" si="0"/>
        <v>14</v>
      </c>
      <c r="AY70" s="233">
        <f t="shared" si="1"/>
        <v>0</v>
      </c>
    </row>
    <row r="71" spans="49:51">
      <c r="AW71" s="211">
        <v>15</v>
      </c>
      <c r="AX71" s="212">
        <f t="shared" si="0"/>
        <v>15</v>
      </c>
      <c r="AY71" s="233">
        <f t="shared" si="1"/>
        <v>0</v>
      </c>
    </row>
    <row r="72" spans="49:51">
      <c r="AW72" s="211">
        <v>16</v>
      </c>
      <c r="AX72" s="212">
        <f t="shared" si="0"/>
        <v>16</v>
      </c>
      <c r="AY72" s="233">
        <f t="shared" si="1"/>
        <v>0</v>
      </c>
    </row>
    <row r="73" spans="49:51">
      <c r="AW73" s="211">
        <v>17</v>
      </c>
      <c r="AX73" s="212">
        <f t="shared" si="0"/>
        <v>17</v>
      </c>
      <c r="AY73" s="233">
        <f t="shared" si="1"/>
        <v>0</v>
      </c>
    </row>
    <row r="74" spans="49:51">
      <c r="AW74" s="211">
        <v>18</v>
      </c>
      <c r="AX74" s="212">
        <f t="shared" si="0"/>
        <v>18</v>
      </c>
      <c r="AY74" s="233">
        <f t="shared" si="1"/>
        <v>18</v>
      </c>
    </row>
  </sheetData>
  <mergeCells count="213">
    <mergeCell ref="AG26:AI26"/>
    <mergeCell ref="I26:J26"/>
    <mergeCell ref="K26:L26"/>
    <mergeCell ref="AJ26:AK26"/>
    <mergeCell ref="Y24:Z24"/>
    <mergeCell ref="AA24:AC24"/>
    <mergeCell ref="AG25:AI25"/>
    <mergeCell ref="O21:P21"/>
    <mergeCell ref="R21:S21"/>
    <mergeCell ref="I21:J21"/>
    <mergeCell ref="K21:L21"/>
    <mergeCell ref="AD23:AF23"/>
    <mergeCell ref="AD22:AF22"/>
    <mergeCell ref="AJ25:AK25"/>
    <mergeCell ref="Y25:Z25"/>
    <mergeCell ref="AA25:AC25"/>
    <mergeCell ref="AD25:AF25"/>
    <mergeCell ref="AD24:AF24"/>
    <mergeCell ref="AG21:AI21"/>
    <mergeCell ref="C26:D26"/>
    <mergeCell ref="E26:F26"/>
    <mergeCell ref="T28:V28"/>
    <mergeCell ref="M21:N21"/>
    <mergeCell ref="W28:X28"/>
    <mergeCell ref="G25:H25"/>
    <mergeCell ref="K22:L22"/>
    <mergeCell ref="M22:N22"/>
    <mergeCell ref="O23:P23"/>
    <mergeCell ref="R23:S23"/>
    <mergeCell ref="C24:D24"/>
    <mergeCell ref="E24:F24"/>
    <mergeCell ref="T21:V21"/>
    <mergeCell ref="W22:X22"/>
    <mergeCell ref="W23:X23"/>
    <mergeCell ref="T24:V24"/>
    <mergeCell ref="T25:V25"/>
    <mergeCell ref="T26:V26"/>
    <mergeCell ref="T22:V22"/>
    <mergeCell ref="T23:V23"/>
    <mergeCell ref="G26:H26"/>
    <mergeCell ref="E21:F21"/>
    <mergeCell ref="C21:D21"/>
    <mergeCell ref="M26:N26"/>
    <mergeCell ref="A25:B25"/>
    <mergeCell ref="A24:B24"/>
    <mergeCell ref="G22:H22"/>
    <mergeCell ref="I22:J22"/>
    <mergeCell ref="O25:P25"/>
    <mergeCell ref="R25:S25"/>
    <mergeCell ref="G24:H24"/>
    <mergeCell ref="I24:J24"/>
    <mergeCell ref="K24:L24"/>
    <mergeCell ref="M24:N24"/>
    <mergeCell ref="C25:D25"/>
    <mergeCell ref="E25:F25"/>
    <mergeCell ref="C23:D23"/>
    <mergeCell ref="E23:F23"/>
    <mergeCell ref="C22:D22"/>
    <mergeCell ref="E22:F22"/>
    <mergeCell ref="AG27:AI27"/>
    <mergeCell ref="AJ27:AK27"/>
    <mergeCell ref="AG24:AI24"/>
    <mergeCell ref="O27:P27"/>
    <mergeCell ref="R27:S27"/>
    <mergeCell ref="AA27:AC27"/>
    <mergeCell ref="I25:J25"/>
    <mergeCell ref="K25:L25"/>
    <mergeCell ref="M25:N25"/>
    <mergeCell ref="O24:P24"/>
    <mergeCell ref="R24:S24"/>
    <mergeCell ref="W24:X24"/>
    <mergeCell ref="W25:X25"/>
    <mergeCell ref="T27:V27"/>
    <mergeCell ref="W26:X26"/>
    <mergeCell ref="W27:X27"/>
    <mergeCell ref="AD27:AF27"/>
    <mergeCell ref="AD26:AF26"/>
    <mergeCell ref="O26:P26"/>
    <mergeCell ref="R26:S26"/>
    <mergeCell ref="Y26:Z26"/>
    <mergeCell ref="AA26:AC26"/>
    <mergeCell ref="Y27:Z27"/>
    <mergeCell ref="AJ24:AK24"/>
    <mergeCell ref="AG32:AI32"/>
    <mergeCell ref="AJ32:AK32"/>
    <mergeCell ref="AG30:AI30"/>
    <mergeCell ref="AJ30:AK30"/>
    <mergeCell ref="I30:J30"/>
    <mergeCell ref="K30:L30"/>
    <mergeCell ref="M30:N30"/>
    <mergeCell ref="O30:P30"/>
    <mergeCell ref="R30:V30"/>
    <mergeCell ref="AG31:AI31"/>
    <mergeCell ref="AJ31:AK31"/>
    <mergeCell ref="AA31:AC31"/>
    <mergeCell ref="AD31:AF31"/>
    <mergeCell ref="R31:V31"/>
    <mergeCell ref="W31:X31"/>
    <mergeCell ref="Y31:Z31"/>
    <mergeCell ref="N32:P32"/>
    <mergeCell ref="M31:N31"/>
    <mergeCell ref="O31:P31"/>
    <mergeCell ref="AD32:AF32"/>
    <mergeCell ref="AJ28:AK28"/>
    <mergeCell ref="R29:S29"/>
    <mergeCell ref="W30:X30"/>
    <mergeCell ref="Y30:Z30"/>
    <mergeCell ref="AA30:AC30"/>
    <mergeCell ref="AD30:AF30"/>
    <mergeCell ref="AD29:AF29"/>
    <mergeCell ref="O29:P29"/>
    <mergeCell ref="K28:L28"/>
    <mergeCell ref="M28:N28"/>
    <mergeCell ref="AA28:AC28"/>
    <mergeCell ref="AG29:AI29"/>
    <mergeCell ref="AJ29:AK29"/>
    <mergeCell ref="Y29:Z29"/>
    <mergeCell ref="AA29:AC29"/>
    <mergeCell ref="K29:L29"/>
    <mergeCell ref="M29:N29"/>
    <mergeCell ref="AG28:AI28"/>
    <mergeCell ref="W29:X29"/>
    <mergeCell ref="T29:V29"/>
    <mergeCell ref="Y28:Z28"/>
    <mergeCell ref="AD28:AF28"/>
    <mergeCell ref="O28:P28"/>
    <mergeCell ref="R28:S28"/>
    <mergeCell ref="G30:H30"/>
    <mergeCell ref="E29:F29"/>
    <mergeCell ref="R32:V32"/>
    <mergeCell ref="W32:X32"/>
    <mergeCell ref="Y32:Z32"/>
    <mergeCell ref="AA32:AC32"/>
    <mergeCell ref="A31:H31"/>
    <mergeCell ref="I31:J31"/>
    <mergeCell ref="K31:L31"/>
    <mergeCell ref="E32:H32"/>
    <mergeCell ref="K32:M32"/>
    <mergeCell ref="I32:J32"/>
    <mergeCell ref="A30:D30"/>
    <mergeCell ref="E30:F30"/>
    <mergeCell ref="A27:B27"/>
    <mergeCell ref="G27:H27"/>
    <mergeCell ref="I27:J27"/>
    <mergeCell ref="K27:L27"/>
    <mergeCell ref="M27:N27"/>
    <mergeCell ref="A28:B28"/>
    <mergeCell ref="G28:H28"/>
    <mergeCell ref="I28:J28"/>
    <mergeCell ref="C29:D29"/>
    <mergeCell ref="C28:D28"/>
    <mergeCell ref="E28:F28"/>
    <mergeCell ref="A29:B29"/>
    <mergeCell ref="G29:H29"/>
    <mergeCell ref="I29:J29"/>
    <mergeCell ref="A26:B26"/>
    <mergeCell ref="C27:D27"/>
    <mergeCell ref="E27:F27"/>
    <mergeCell ref="A20:B20"/>
    <mergeCell ref="AJ22:AK22"/>
    <mergeCell ref="A23:B23"/>
    <mergeCell ref="G23:H23"/>
    <mergeCell ref="I23:J23"/>
    <mergeCell ref="K23:L23"/>
    <mergeCell ref="M23:N23"/>
    <mergeCell ref="O22:P22"/>
    <mergeCell ref="R22:S22"/>
    <mergeCell ref="Y22:Z22"/>
    <mergeCell ref="AA22:AC22"/>
    <mergeCell ref="AG23:AI23"/>
    <mergeCell ref="AJ23:AK23"/>
    <mergeCell ref="Y23:Z23"/>
    <mergeCell ref="AA23:AC23"/>
    <mergeCell ref="A22:B22"/>
    <mergeCell ref="AG22:AI22"/>
    <mergeCell ref="G21:H21"/>
    <mergeCell ref="AD21:AF21"/>
    <mergeCell ref="A21:B21"/>
    <mergeCell ref="W21:X21"/>
    <mergeCell ref="G20:H20"/>
    <mergeCell ref="C15:AH15"/>
    <mergeCell ref="H16:AA16"/>
    <mergeCell ref="A2:AK4"/>
    <mergeCell ref="A19:H19"/>
    <mergeCell ref="R19:Z19"/>
    <mergeCell ref="A18:H18"/>
    <mergeCell ref="I18:J18"/>
    <mergeCell ref="K18:L18"/>
    <mergeCell ref="M18:N18"/>
    <mergeCell ref="O18:P18"/>
    <mergeCell ref="R18:Z18"/>
    <mergeCell ref="D6:AG6"/>
    <mergeCell ref="AJ18:AK18"/>
    <mergeCell ref="AD18:AF18"/>
    <mergeCell ref="AA19:AC19"/>
    <mergeCell ref="AD19:AF19"/>
    <mergeCell ref="AG19:AI19"/>
    <mergeCell ref="AJ19:AK19"/>
    <mergeCell ref="AG18:AI18"/>
    <mergeCell ref="R20:S20"/>
    <mergeCell ref="T20:U20"/>
    <mergeCell ref="AD20:AE20"/>
    <mergeCell ref="Y20:Z20"/>
    <mergeCell ref="K17:P17"/>
    <mergeCell ref="AA18:AC18"/>
    <mergeCell ref="AJ21:AK21"/>
    <mergeCell ref="Y21:Z21"/>
    <mergeCell ref="AA20:AB20"/>
    <mergeCell ref="AA21:AC21"/>
    <mergeCell ref="AH20:AI20"/>
    <mergeCell ref="U17:Y17"/>
    <mergeCell ref="AG17:AK17"/>
    <mergeCell ref="Z17:AF17"/>
  </mergeCells>
  <phoneticPr fontId="8"/>
  <conditionalFormatting sqref="A21:B29 R21:S29 AY57:AY74">
    <cfRule type="duplicateValues" dxfId="1" priority="2"/>
  </conditionalFormatting>
  <conditionalFormatting sqref="AY57">
    <cfRule type="cellIs" dxfId="0" priority="1" operator="equal">
      <formula>1</formula>
    </cfRule>
  </conditionalFormatting>
  <printOptions horizontalCentered="1"/>
  <pageMargins left="0" right="0" top="0.19685039370078741" bottom="0.19685039370078741" header="0" footer="0"/>
  <pageSetup paperSize="51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1000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209" sqref="B2:AD209"/>
    </sheetView>
  </sheetViews>
  <sheetFormatPr defaultColWidth="9.140625" defaultRowHeight="18.75" customHeight="1"/>
  <cols>
    <col min="1" max="1" width="8.42578125" style="127" bestFit="1" customWidth="1"/>
    <col min="2" max="2" width="4.42578125" style="2" customWidth="1"/>
    <col min="3" max="3" width="19.140625" style="121" bestFit="1" customWidth="1"/>
    <col min="4" max="4" width="19.42578125" style="121" bestFit="1" customWidth="1"/>
    <col min="5" max="5" width="3.140625" style="2" customWidth="1"/>
    <col min="6" max="6" width="6.7109375" style="2" customWidth="1"/>
    <col min="7" max="7" width="0.7109375" style="5" hidden="1" customWidth="1"/>
    <col min="8" max="8" width="3.85546875" style="2" customWidth="1"/>
    <col min="9" max="9" width="5.85546875" style="2" customWidth="1"/>
    <col min="10" max="10" width="7.5703125" style="2" hidden="1" customWidth="1"/>
    <col min="11" max="11" width="0.42578125" style="2" hidden="1" customWidth="1"/>
    <col min="12" max="12" width="5.28515625" style="2" customWidth="1"/>
    <col min="13" max="13" width="5.42578125" style="2" customWidth="1"/>
    <col min="14" max="14" width="7.28515625" style="134" customWidth="1"/>
    <col min="15" max="18" width="4" style="2" customWidth="1"/>
    <col min="19" max="22" width="2.42578125" style="2" hidden="1" customWidth="1"/>
    <col min="23" max="23" width="5.28515625" style="2" customWidth="1"/>
    <col min="24" max="24" width="5.5703125" style="135" bestFit="1" customWidth="1"/>
    <col min="25" max="25" width="10.7109375" style="2" hidden="1" customWidth="1"/>
    <col min="26" max="26" width="12" style="2" hidden="1" customWidth="1"/>
    <col min="27" max="27" width="10.85546875" style="2" customWidth="1"/>
    <col min="28" max="28" width="12" style="2" hidden="1" customWidth="1"/>
    <col min="29" max="29" width="6.85546875" style="2" bestFit="1" customWidth="1"/>
    <col min="30" max="30" width="8" style="2" bestFit="1" customWidth="1"/>
    <col min="31" max="16384" width="9.140625" style="2"/>
  </cols>
  <sheetData>
    <row r="1" spans="1:30" ht="27.6" customHeight="1">
      <c r="A1" s="112"/>
      <c r="B1" s="221" t="s">
        <v>2248</v>
      </c>
      <c r="C1" s="221" t="s">
        <v>1802</v>
      </c>
      <c r="D1" s="221" t="s">
        <v>2249</v>
      </c>
      <c r="E1" s="207" t="s">
        <v>1803</v>
      </c>
      <c r="F1" s="207" t="s">
        <v>2233</v>
      </c>
      <c r="G1" s="208" t="s">
        <v>2235</v>
      </c>
      <c r="H1" s="222" t="s">
        <v>2234</v>
      </c>
      <c r="I1" s="222" t="s">
        <v>1806</v>
      </c>
      <c r="J1" s="223" t="s">
        <v>2236</v>
      </c>
      <c r="K1" s="223" t="s">
        <v>1907</v>
      </c>
      <c r="L1" s="224" t="s">
        <v>2237</v>
      </c>
      <c r="M1" s="224" t="s">
        <v>2238</v>
      </c>
      <c r="N1" s="225" t="s">
        <v>2239</v>
      </c>
      <c r="O1" s="1109" t="s">
        <v>2246</v>
      </c>
      <c r="P1" s="1110"/>
      <c r="Q1" s="1110"/>
      <c r="R1" s="1111"/>
      <c r="S1" s="1104" t="s">
        <v>2245</v>
      </c>
      <c r="T1" s="1105"/>
      <c r="U1" s="1105"/>
      <c r="V1" s="1106"/>
      <c r="W1" s="209" t="s">
        <v>1912</v>
      </c>
      <c r="X1" s="213" t="s">
        <v>1913</v>
      </c>
      <c r="Y1" s="214"/>
      <c r="Z1" s="214"/>
      <c r="AA1" s="215" t="s">
        <v>1914</v>
      </c>
      <c r="AB1" s="216"/>
      <c r="AC1" s="209" t="s">
        <v>1915</v>
      </c>
      <c r="AD1" s="209" t="s">
        <v>1916</v>
      </c>
    </row>
    <row r="2" spans="1:30" ht="18.75" customHeight="1">
      <c r="A2" s="1103">
        <v>110</v>
      </c>
      <c r="B2" s="114" t="str">
        <f>IF($A$2:$A$2&gt;0,VLOOKUP($A$2,Sorteio!$A$1:$AS$76,4,FALSE),"")</f>
        <v>292</v>
      </c>
      <c r="C2" s="114" t="str">
        <f>IF($A$2:$A$2&gt;0,VLOOKUP($A$2,Sorteio!$A$1:$AS$76,5,FALSE),"")</f>
        <v>OKADA</v>
      </c>
      <c r="D2" s="114" t="str">
        <f>IF($A$2:$A$2&gt;0,VLOOKUP($A$2,Sorteio!$A$1:$AS$76,6,FALSE),"")</f>
        <v>OLIMPIO</v>
      </c>
      <c r="E2" s="114" t="str">
        <f>IF($A$2:$A$2&gt;0,VLOOKUP($A$2,Sorteio!$A$1:$AS$76,7,FALSE),"")</f>
        <v>M</v>
      </c>
      <c r="F2" s="114" t="str">
        <f>IF($A$2:$A$2&gt;0,VLOOKUP($A$2,Sorteio!$A$1:$AS$76,8,FALSE),"")</f>
        <v>NCC</v>
      </c>
      <c r="G2" s="136">
        <f>IF($A$2:$A$2&gt;0,VLOOKUP($A$2,Sorteio!$A$1:$AS$76,9,FALSE),"")</f>
        <v>19194</v>
      </c>
      <c r="H2" s="115">
        <f>IF($A$2:$A$2&gt;0,VLOOKUP($A$2,Sorteio!$A$1:$AS$76,10,FALSE),"")</f>
        <v>0</v>
      </c>
      <c r="I2" s="115" t="str">
        <f>IF($A$2:$A$2&gt;0,VLOOKUP($A$2,Sorteio!$A$1:$AS$76,11,FALSE),"")</f>
        <v>EX</v>
      </c>
      <c r="J2" s="114" t="str">
        <f>IF($A$2:$A$2&gt;0,VLOOKUP($A$2,Sorteio!$A$1:$AS$76,12,FALSE),"")</f>
        <v>LIB2026</v>
      </c>
      <c r="K2" s="114" t="str">
        <f>IF($A$2:$A$2&gt;0,VLOOKUP($A$2,Sorteio!$A$1:$AS$76,13,FALSE),"")</f>
        <v>NSR</v>
      </c>
      <c r="L2" s="116">
        <v>56</v>
      </c>
      <c r="M2" s="116">
        <v>49</v>
      </c>
      <c r="N2" s="117">
        <f>IF(A2&gt;0,L2+M2,"")</f>
        <v>105</v>
      </c>
      <c r="O2" s="226"/>
      <c r="P2" s="226"/>
      <c r="Q2" s="226"/>
      <c r="R2" s="226"/>
      <c r="S2" s="119" t="str">
        <f>IF(O2&gt;0,VLOOKUP(O2,HOLEINONE!$A$1:$B$37,2,FALSE),"")</f>
        <v/>
      </c>
      <c r="T2" s="119" t="str">
        <f>IF(P2&gt;0,VLOOKUP(P2,HOLEINONE!$A$1:$B$37,2,FALSE),"")</f>
        <v/>
      </c>
      <c r="U2" s="119" t="str">
        <f>IF(Q2&gt;0,VLOOKUP(Q2,HOLEINONE!$A$1:$B$37,2,FALSE),"")</f>
        <v/>
      </c>
      <c r="V2" s="119" t="str">
        <f>IF(R2&gt;0,VLOOKUP(R2,HOLEINONE!$A$1:$B$37,2,FALSE),"")</f>
        <v/>
      </c>
      <c r="W2" s="113" t="str">
        <f>IF(O2&gt;0,SUM(S2:V2),"")</f>
        <v/>
      </c>
      <c r="X2" s="120">
        <f>IF(A2&gt;0,N2-H2*2,"")</f>
        <v>105</v>
      </c>
      <c r="Y2" s="113">
        <f t="shared" ref="Y2:Y65" si="0">G2</f>
        <v>19194</v>
      </c>
      <c r="Z2" s="113">
        <f>IF(A2&gt;0,999.999999-N2+(H2*0.01)+(Y2*-0.000000001),"")</f>
        <v>894.99997980600006</v>
      </c>
      <c r="AA2" s="113">
        <f>IF(A2&gt;0,RANK(Z2,Z:Z),"")</f>
        <v>33</v>
      </c>
      <c r="AB2" s="113">
        <f>IF(A2&gt;0,999.999999-X2+(0.12-(H2*0.01))+(Y2*-0.00000001)," ")</f>
        <v>895.11980705999997</v>
      </c>
      <c r="AC2" s="113">
        <f>IF(A2&gt;0,RANK(AB2,AB:AB),"")</f>
        <v>144</v>
      </c>
      <c r="AD2" s="113" t="str">
        <f>IF(O2&gt;0,COUNT(O2:V2),"")</f>
        <v/>
      </c>
    </row>
    <row r="3" spans="1:30" ht="18.75" customHeight="1">
      <c r="A3" s="1103"/>
      <c r="B3" s="114" t="str">
        <f>IF($A$2:$A$2&gt;0,VLOOKUP($A$2,Sorteio!$A$1:$AS$76,14,FALSE),"")</f>
        <v>131</v>
      </c>
      <c r="C3" s="114" t="str">
        <f>IF($A$2:$A$2&gt;0,VLOOKUP($A$2,Sorteio!$A$1:$AS$76,15,FALSE),"")</f>
        <v>IBUSUKI</v>
      </c>
      <c r="D3" s="114" t="str">
        <f>IF($A$2:$A$2&gt;0,VLOOKUP($A$2,Sorteio!$A$1:$AS$76,16,FALSE),"")</f>
        <v>FUMIYOSHI</v>
      </c>
      <c r="E3" s="114" t="str">
        <f>IF($A$2:$A$2&gt;0,VLOOKUP($A$2,Sorteio!$A$1:$AS$76,17,FALSE),"")</f>
        <v>M</v>
      </c>
      <c r="F3" s="114" t="str">
        <f>IF($A$2:$A$2&gt;0,VLOOKUP($A$2,Sorteio!$A$1:$AS$76,18,FALSE),"")</f>
        <v>PIE</v>
      </c>
      <c r="G3" s="136">
        <f>IF($A$2:$A$2&gt;0,VLOOKUP($A$2,Sorteio!$A$1:$AS$76,19,FALSE),"")</f>
        <v>24985</v>
      </c>
      <c r="H3" s="115">
        <f>IF($A$2:$A$2&gt;0,VLOOKUP($A$2,Sorteio!$A$1:$AS$76,20,FALSE),"")</f>
        <v>4</v>
      </c>
      <c r="I3" s="115" t="str">
        <f>IF($A$2:$A$2&gt;0,VLOOKUP($A$2,Sorteio!$A$1:$AS$76,21,FALSE),"")</f>
        <v>A</v>
      </c>
      <c r="J3" s="114" t="str">
        <f>IF($A$2:$A$2&gt;0,VLOOKUP($A$2,Sorteio!$A$1:$AS$76,22,FALSE),"")</f>
        <v>LIB2026</v>
      </c>
      <c r="K3" s="114" t="str">
        <f>IF($A$2:$A$2&gt;0,VLOOKUP($A$2,Sorteio!$A$1:$AS$76,23,FALSE),"")</f>
        <v>NSR</v>
      </c>
      <c r="L3" s="116">
        <v>60</v>
      </c>
      <c r="M3" s="116">
        <v>44</v>
      </c>
      <c r="N3" s="117">
        <f>IF(A2&gt;0,L3+M3,"")</f>
        <v>104</v>
      </c>
      <c r="O3" s="226" t="s">
        <v>1947</v>
      </c>
      <c r="P3" s="226"/>
      <c r="Q3" s="226"/>
      <c r="R3" s="226"/>
      <c r="S3" s="119">
        <f>IF(O3&gt;0,VLOOKUP(O3,HOLEINONE!$A$1:$B$37,2,FALSE),"")</f>
        <v>22</v>
      </c>
      <c r="T3" s="119" t="str">
        <f>IF(P3&gt;0,VLOOKUP(P3,HOLEINONE!$A$1:$B$37,2,FALSE),"")</f>
        <v/>
      </c>
      <c r="U3" s="119" t="str">
        <f>IF(Q3&gt;0,VLOOKUP(Q3,HOLEINONE!$A$1:$B$37,2,FALSE),"")</f>
        <v/>
      </c>
      <c r="V3" s="119" t="str">
        <f>IF(R3&gt;0,VLOOKUP(R3,HOLEINONE!$A$1:$B$37,2,FALSE),"")</f>
        <v/>
      </c>
      <c r="W3" s="113">
        <f t="shared" ref="W3:W66" si="1">IF(O3&gt;0,SUM(S3:V3),"")</f>
        <v>22</v>
      </c>
      <c r="X3" s="120">
        <f>IF(A2&gt;0,N3-H3*2,"")</f>
        <v>96</v>
      </c>
      <c r="Y3" s="113">
        <f t="shared" si="0"/>
        <v>24985</v>
      </c>
      <c r="Z3" s="113">
        <f>IF(A2&gt;0,999.999999-N3+(H3*0.01)+(Y3*-0.000000001),"")</f>
        <v>896.03997401499998</v>
      </c>
      <c r="AA3" s="113">
        <f>IF(A2&gt;0,RANK(Z3,Z:Z),"")</f>
        <v>23</v>
      </c>
      <c r="AB3" s="113">
        <f>IF(A2&gt;0,999.999999-X3+(0.12-(H3*0.01))+(Y3*-0.00000001)," ")</f>
        <v>904.07974915</v>
      </c>
      <c r="AC3" s="113">
        <f>IF(A2&gt;0,RANK(AB3,AB:AB),"")</f>
        <v>37</v>
      </c>
      <c r="AD3" s="113">
        <f t="shared" ref="AD3:AD66" si="2">IF(O3&gt;0,COUNT(O3:V3),"")</f>
        <v>1</v>
      </c>
    </row>
    <row r="4" spans="1:30" ht="18.75" customHeight="1">
      <c r="A4" s="1103"/>
      <c r="B4" s="114" t="str">
        <f>IF($A$2:$A$2&gt;0,VLOOKUP($A$2,Sorteio!$A$1:$AS$76,24,FALSE),"")</f>
        <v>993</v>
      </c>
      <c r="C4" s="114" t="str">
        <f>IF($A$2:$A$2&gt;0,VLOOKUP($A$2,Sorteio!$A$1:$AS$76,25,FALSE),"")</f>
        <v>ABEMATSU</v>
      </c>
      <c r="D4" s="114" t="str">
        <f>IF($A$2:$A$2&gt;0,VLOOKUP($A$2,Sorteio!$A$1:$AS$76,26,FALSE),"")</f>
        <v>KATSUYUKI</v>
      </c>
      <c r="E4" s="114" t="str">
        <f>IF($A$2:$A$2&gt;0,VLOOKUP($A$2,Sorteio!$A$1:$AS$76,27,FALSE),"")</f>
        <v>M</v>
      </c>
      <c r="F4" s="114" t="str">
        <f>IF($A$2:$A$2&gt;0,VLOOKUP($A$2,Sorteio!$A$1:$AS$76,28,FALSE),"")</f>
        <v>GSP</v>
      </c>
      <c r="G4" s="136">
        <f>IF($A$2:$A$2&gt;0,VLOOKUP($A$2,Sorteio!$A$1:$AS$76,29,FALSE),"")</f>
        <v>17411</v>
      </c>
      <c r="H4" s="115">
        <f>IF($A$2:$A$2&gt;0,VLOOKUP($A$2,Sorteio!$A$1:$AS$76,30,FALSE),"")</f>
        <v>5</v>
      </c>
      <c r="I4" s="115" t="str">
        <f>IF($A$2:$A$2&gt;0,VLOOKUP($A$2,Sorteio!$A$1:$AS$76,31,FALSE),"")</f>
        <v>A</v>
      </c>
      <c r="J4" s="114" t="str">
        <f>IF($A$2:$A$2&gt;0,VLOOKUP($A$2,Sorteio!$A$1:$AS$76,32,FALSE),"")</f>
        <v>LIB2026</v>
      </c>
      <c r="K4" s="114" t="str">
        <f>IF($A$2:$A$2&gt;0,VLOOKUP($A$2,Sorteio!$A$1:$AS$76,33,FALSE),"")</f>
        <v>SR</v>
      </c>
      <c r="L4" s="116">
        <v>56</v>
      </c>
      <c r="M4" s="116">
        <v>56</v>
      </c>
      <c r="N4" s="117">
        <f>IF(A2&gt;0,L4+M4,"")</f>
        <v>112</v>
      </c>
      <c r="O4" s="226" t="s">
        <v>2137</v>
      </c>
      <c r="P4" s="226"/>
      <c r="Q4" s="226"/>
      <c r="R4" s="226"/>
      <c r="S4" s="119">
        <f>IF(O4&gt;0,VLOOKUP(O4,HOLEINONE!$A$1:$B$37,2,FALSE),"")</f>
        <v>5</v>
      </c>
      <c r="T4" s="119" t="str">
        <f>IF(P4&gt;0,VLOOKUP(P4,HOLEINONE!$A$1:$B$37,2,FALSE),"")</f>
        <v/>
      </c>
      <c r="U4" s="119" t="str">
        <f>IF(Q4&gt;0,VLOOKUP(Q4,HOLEINONE!$A$1:$B$37,2,FALSE),"")</f>
        <v/>
      </c>
      <c r="V4" s="119" t="str">
        <f>IF(R4&gt;0,VLOOKUP(R4,HOLEINONE!$A$1:$B$37,2,FALSE),"")</f>
        <v/>
      </c>
      <c r="W4" s="113">
        <f t="shared" si="1"/>
        <v>5</v>
      </c>
      <c r="X4" s="120">
        <f>IF(A2&gt;0,N4-H4*2,"")</f>
        <v>102</v>
      </c>
      <c r="Y4" s="113">
        <f t="shared" si="0"/>
        <v>17411</v>
      </c>
      <c r="Z4" s="113">
        <f>IF(A2&gt;0,999.999999-N4+(H4*0.01)+(Y4*-0.000000001),"")</f>
        <v>888.04998158899991</v>
      </c>
      <c r="AA4" s="113">
        <f>IF(A2&gt;0,RANK(Z4,Z:Z),"")</f>
        <v>78</v>
      </c>
      <c r="AB4" s="113">
        <f>IF(A2&gt;0,999.999999-X4+(0.12-(H4*0.01))+(Y4*-0.00000001)," ")</f>
        <v>898.06982489000006</v>
      </c>
      <c r="AC4" s="113">
        <f>IF(A2&gt;0,RANK(AB4,AB:AB),"")</f>
        <v>109</v>
      </c>
      <c r="AD4" s="113">
        <f t="shared" si="2"/>
        <v>1</v>
      </c>
    </row>
    <row r="5" spans="1:30" ht="18.75" customHeight="1">
      <c r="A5" s="1103"/>
      <c r="B5" s="114" t="str">
        <f>IF($A$2:$A$2&gt;0,VLOOKUP($A$2,Sorteio!$A$1:$AS$76,34,FALSE),"")</f>
        <v>472</v>
      </c>
      <c r="C5" s="114" t="str">
        <f>IF($A$2:$A$2&gt;0,VLOOKUP($A$2,Sorteio!$A$1:$AS$76,35,FALSE),"")</f>
        <v>NAKANO</v>
      </c>
      <c r="D5" s="114" t="str">
        <f>IF($A$2:$A$2&gt;0,VLOOKUP($A$2,Sorteio!$A$1:$AS$76,36,FALSE),"")</f>
        <v>MARIA LUCIA</v>
      </c>
      <c r="E5" s="114" t="str">
        <f>IF($A$2:$A$2&gt;0,VLOOKUP($A$2,Sorteio!$A$1:$AS$76,37,FALSE),"")</f>
        <v>F</v>
      </c>
      <c r="F5" s="114" t="str">
        <f>IF($A$2:$A$2&gt;0,VLOOKUP($A$2,Sorteio!$A$1:$AS$76,38,FALSE),"")</f>
        <v>NCC</v>
      </c>
      <c r="G5" s="136">
        <f>IF($A$2:$A$2&gt;0,VLOOKUP($A$2,Sorteio!$A$1:$AS$76,39,FALSE),"")</f>
        <v>18638</v>
      </c>
      <c r="H5" s="115">
        <f>IF($A$2:$A$2&gt;0,VLOOKUP($A$2,Sorteio!$A$1:$AS$76,40,FALSE),"")</f>
        <v>6</v>
      </c>
      <c r="I5" s="115" t="str">
        <f>IF($A$2:$A$2&gt;0,VLOOKUP($A$2,Sorteio!$A$1:$AS$76,41,FALSE),"")</f>
        <v>A</v>
      </c>
      <c r="J5" s="114" t="str">
        <f>IF($A$2:$A$2&gt;0,VLOOKUP($A$2,Sorteio!$A$1:$AS$76,42,FALSE),"")</f>
        <v>LIB2026</v>
      </c>
      <c r="K5" s="114" t="str">
        <f>IF($A$2:$A$2&gt;0,VLOOKUP($A$2,Sorteio!$A$1:$AS$76,43,FALSE),"")</f>
        <v>SR</v>
      </c>
      <c r="L5" s="116">
        <v>58</v>
      </c>
      <c r="M5" s="116">
        <v>46</v>
      </c>
      <c r="N5" s="117">
        <f>IF(A2&gt;0,L5+M5,"")</f>
        <v>104</v>
      </c>
      <c r="O5" s="226"/>
      <c r="P5" s="226"/>
      <c r="Q5" s="226"/>
      <c r="R5" s="226"/>
      <c r="S5" s="119" t="str">
        <f>IF(O5&gt;0,VLOOKUP(O5,HOLEINONE!$A$1:$B$37,2,FALSE),"")</f>
        <v/>
      </c>
      <c r="T5" s="119" t="str">
        <f>IF(P5&gt;0,VLOOKUP(P5,HOLEINONE!$A$1:$B$37,2,FALSE),"")</f>
        <v/>
      </c>
      <c r="U5" s="119" t="str">
        <f>IF(Q5&gt;0,VLOOKUP(Q5,HOLEINONE!$A$1:$B$37,2,FALSE),"")</f>
        <v/>
      </c>
      <c r="V5" s="119" t="str">
        <f>IF(R5&gt;0,VLOOKUP(R5,HOLEINONE!$A$1:$B$37,2,FALSE),"")</f>
        <v/>
      </c>
      <c r="W5" s="113" t="str">
        <f t="shared" si="1"/>
        <v/>
      </c>
      <c r="X5" s="120">
        <f>IF(A2&gt;0,N5-H5*2,"")</f>
        <v>92</v>
      </c>
      <c r="Y5" s="113">
        <f t="shared" si="0"/>
        <v>18638</v>
      </c>
      <c r="Z5" s="113">
        <f>IF(A2&gt;0,999.999999-N5+(H5*0.01)+(Y5*-0.000000001),"")</f>
        <v>896.05998036199992</v>
      </c>
      <c r="AA5" s="113">
        <f>IF(A2&gt;0,RANK(Z5,Z:Z),"")</f>
        <v>21</v>
      </c>
      <c r="AB5" s="113">
        <f>IF(A2&gt;0,999.999999-X5+(0.12-(H5*0.01))+(Y5*-0.00000001)," ")</f>
        <v>908.05981262</v>
      </c>
      <c r="AC5" s="113">
        <f>IF(A2&gt;0,RANK(AB5,AB:AB),"")</f>
        <v>17</v>
      </c>
      <c r="AD5" s="113" t="str">
        <f t="shared" si="2"/>
        <v/>
      </c>
    </row>
    <row r="6" spans="1:30" ht="18.75" customHeight="1">
      <c r="A6" s="1103">
        <v>101</v>
      </c>
      <c r="B6" s="114" t="str">
        <f>IF($A$6:$A$6&gt;0,VLOOKUP($A$6,Sorteio!$A$1:$AS$76,4,FALSE),"")</f>
        <v>860</v>
      </c>
      <c r="C6" s="114" t="str">
        <f>IF($A$6:$A$6&gt;0,VLOOKUP($A$6,Sorteio!$A$1:$AS$76,5,FALSE),"")</f>
        <v>MORI</v>
      </c>
      <c r="D6" s="114" t="str">
        <f>IF($A$6:$A$6&gt;0,VLOOKUP($A$6,Sorteio!$A$1:$AS$76,6,FALSE),"")</f>
        <v>TORAO</v>
      </c>
      <c r="E6" s="114" t="str">
        <f>IF($A$6:$A$6&gt;0,VLOOKUP($A$6,Sorteio!$A$1:$AS$76,7,FALSE),"")</f>
        <v>M</v>
      </c>
      <c r="F6" s="114" t="str">
        <f>IF($A$6:$A$6&gt;0,VLOOKUP($A$6,Sorteio!$A$1:$AS$76,8,FALSE),"")</f>
        <v>BIR</v>
      </c>
      <c r="G6" s="136">
        <f>IF($A$6:$A$6&gt;0,VLOOKUP($A$6,Sorteio!$A$1:$AS$76,9,FALSE),"")</f>
        <v>22977</v>
      </c>
      <c r="H6" s="115">
        <f>IF($A$6:$A$6&gt;0,VLOOKUP($A$6,Sorteio!$A$1:$AS$76,10,FALSE),"")</f>
        <v>2</v>
      </c>
      <c r="I6" s="115" t="str">
        <f>IF($A$6:$A$6&gt;0,VLOOKUP($A$6,Sorteio!$A$1:$AS$76,11,FALSE),"")</f>
        <v>EX</v>
      </c>
      <c r="J6" s="114" t="str">
        <f>IF($A$6:$A$6&gt;0,VLOOKUP($A$6,Sorteio!$A$1:$AS$76,12,FALSE),"")</f>
        <v>LIB2026</v>
      </c>
      <c r="K6" s="114" t="str">
        <f>IF($A$6:$A$6&gt;0,VLOOKUP($A$6,Sorteio!$A$1:$AS$76,13,FALSE),"")</f>
        <v>NSR</v>
      </c>
      <c r="L6" s="116">
        <v>57</v>
      </c>
      <c r="M6" s="116">
        <v>51</v>
      </c>
      <c r="N6" s="117">
        <f>IF(A6&gt;0,L6+M6,"")</f>
        <v>108</v>
      </c>
      <c r="O6" s="226"/>
      <c r="P6" s="226"/>
      <c r="Q6" s="226"/>
      <c r="R6" s="226"/>
      <c r="S6" s="119" t="str">
        <f>IF(O6&gt;0,VLOOKUP(O6,HOLEINONE!$A$1:$B$37,2,FALSE),"")</f>
        <v/>
      </c>
      <c r="T6" s="119" t="str">
        <f>IF(P6&gt;0,VLOOKUP(P6,HOLEINONE!$A$1:$B$37,2,FALSE),"")</f>
        <v/>
      </c>
      <c r="U6" s="119" t="str">
        <f>IF(Q6&gt;0,VLOOKUP(Q6,HOLEINONE!$A$1:$B$37,2,FALSE),"")</f>
        <v/>
      </c>
      <c r="V6" s="119" t="str">
        <f>IF(R6&gt;0,VLOOKUP(R6,HOLEINONE!$A$1:$B$37,2,FALSE),"")</f>
        <v/>
      </c>
      <c r="W6" s="113" t="str">
        <f t="shared" si="1"/>
        <v/>
      </c>
      <c r="X6" s="120">
        <f>IF(A6&gt;0,N6-H6*2,"")</f>
        <v>104</v>
      </c>
      <c r="Y6" s="113">
        <f t="shared" si="0"/>
        <v>22977</v>
      </c>
      <c r="Z6" s="113">
        <f>IF(A6&gt;0,999.999999-N6+(H6*0.01)+(Y6*-0.000000001),"")</f>
        <v>892.01997602300003</v>
      </c>
      <c r="AA6" s="113">
        <f>IF(A6&gt;0,RANK(Z6,Z:Z),"")</f>
        <v>50</v>
      </c>
      <c r="AB6" s="113">
        <f>IF(A6&gt;0,999.999999-X6+(0.12-(H6*0.01))+(Y6*-0.00000001)," ")</f>
        <v>896.09976922999999</v>
      </c>
      <c r="AC6" s="113">
        <f>IF(A6&gt;0,RANK(AB6,AB:AB),"")</f>
        <v>131</v>
      </c>
      <c r="AD6" s="113" t="str">
        <f t="shared" si="2"/>
        <v/>
      </c>
    </row>
    <row r="7" spans="1:30" ht="18.75" customHeight="1">
      <c r="A7" s="1103"/>
      <c r="B7" s="114" t="str">
        <f>IF($A$6:$A$6&gt;0,VLOOKUP($A$6,Sorteio!$A$1:$AS$76,14,FALSE),"")</f>
        <v>733</v>
      </c>
      <c r="C7" s="114" t="str">
        <f>IF($A$6:$A$6&gt;0,VLOOKUP($A$6,Sorteio!$A$1:$AS$76,15,FALSE),"")</f>
        <v>WATANABE</v>
      </c>
      <c r="D7" s="114" t="str">
        <f>IF($A$6:$A$6&gt;0,VLOOKUP($A$6,Sorteio!$A$1:$AS$76,16,FALSE),"")</f>
        <v>EMILIA</v>
      </c>
      <c r="E7" s="114" t="str">
        <f>IF($A$6:$A$6&gt;0,VLOOKUP($A$6,Sorteio!$A$1:$AS$76,17,FALSE),"")</f>
        <v>F</v>
      </c>
      <c r="F7" s="114" t="str">
        <f>IF($A$6:$A$6&gt;0,VLOOKUP($A$6,Sorteio!$A$1:$AS$76,18,FALSE),"")</f>
        <v>NCC</v>
      </c>
      <c r="G7" s="136">
        <f>IF($A$6:$A$6&gt;0,VLOOKUP($A$6,Sorteio!$A$1:$AS$76,19,FALSE),"")</f>
        <v>20589</v>
      </c>
      <c r="H7" s="115">
        <f>IF($A$6:$A$6&gt;0,VLOOKUP($A$6,Sorteio!$A$1:$AS$76,20,FALSE),"")</f>
        <v>3</v>
      </c>
      <c r="I7" s="115" t="str">
        <f>IF($A$6:$A$6&gt;0,VLOOKUP($A$6,Sorteio!$A$1:$AS$76,21,FALSE),"")</f>
        <v>EX</v>
      </c>
      <c r="J7" s="114" t="str">
        <f>IF($A$6:$A$6&gt;0,VLOOKUP($A$6,Sorteio!$A$1:$AS$76,22,FALSE),"")</f>
        <v>LIB2026</v>
      </c>
      <c r="K7" s="114" t="str">
        <f>IF($A$6:$A$6&gt;0,VLOOKUP($A$6,Sorteio!$A$1:$AS$76,23,FALSE),"")</f>
        <v>NSR</v>
      </c>
      <c r="L7" s="116">
        <v>56</v>
      </c>
      <c r="M7" s="116">
        <v>50</v>
      </c>
      <c r="N7" s="117">
        <f>IF(A6&gt;0,L7+M7,"")</f>
        <v>106</v>
      </c>
      <c r="O7" s="226"/>
      <c r="P7" s="226"/>
      <c r="Q7" s="226"/>
      <c r="R7" s="226"/>
      <c r="S7" s="119" t="str">
        <f>IF(O7&gt;0,VLOOKUP(O7,HOLEINONE!$A$1:$B$37,2,FALSE),"")</f>
        <v/>
      </c>
      <c r="T7" s="119" t="str">
        <f>IF(P7&gt;0,VLOOKUP(P7,HOLEINONE!$A$1:$B$37,2,FALSE),"")</f>
        <v/>
      </c>
      <c r="U7" s="119" t="str">
        <f>IF(Q7&gt;0,VLOOKUP(Q7,HOLEINONE!$A$1:$B$37,2,FALSE),"")</f>
        <v/>
      </c>
      <c r="V7" s="119" t="str">
        <f>IF(R7&gt;0,VLOOKUP(R7,HOLEINONE!$A$1:$B$37,2,FALSE),"")</f>
        <v/>
      </c>
      <c r="W7" s="113" t="str">
        <f t="shared" si="1"/>
        <v/>
      </c>
      <c r="X7" s="120">
        <f>IF(A6&gt;0,N7-H7*2,"")</f>
        <v>100</v>
      </c>
      <c r="Y7" s="113">
        <f t="shared" si="0"/>
        <v>20589</v>
      </c>
      <c r="Z7" s="113">
        <f>IF(A6&gt;0,999.999999-N7+(H7*0.01)+(Y7*-0.000000001),"")</f>
        <v>894.029978411</v>
      </c>
      <c r="AA7" s="113">
        <f>IF(A6&gt;0,RANK(Z7,Z:Z),"")</f>
        <v>39</v>
      </c>
      <c r="AB7" s="113">
        <f>IF(A6&gt;0,999.999999-X7+(0.12-(H7*0.01))+(Y7*-0.00000001)," ")</f>
        <v>900.08979311000007</v>
      </c>
      <c r="AC7" s="113">
        <f>IF(A6&gt;0,RANK(AB7,AB:AB),"")</f>
        <v>78</v>
      </c>
      <c r="AD7" s="113" t="str">
        <f t="shared" si="2"/>
        <v/>
      </c>
    </row>
    <row r="8" spans="1:30" ht="18.75" customHeight="1">
      <c r="A8" s="1103"/>
      <c r="B8" s="114" t="str">
        <f>IF($A$6:$A$6&gt;0,VLOOKUP($A$6,Sorteio!$A$1:$AS$76,24,FALSE),"")</f>
        <v>030</v>
      </c>
      <c r="C8" s="114" t="str">
        <f>IF($A$6:$A$6&gt;0,VLOOKUP($A$6,Sorteio!$A$1:$AS$76,25,FALSE),"")</f>
        <v>FUGIKAWA</v>
      </c>
      <c r="D8" s="114" t="str">
        <f>IF($A$6:$A$6&gt;0,VLOOKUP($A$6,Sorteio!$A$1:$AS$76,26,FALSE),"")</f>
        <v>WATARU</v>
      </c>
      <c r="E8" s="114" t="str">
        <f>IF($A$6:$A$6&gt;0,VLOOKUP($A$6,Sorteio!$A$1:$AS$76,27,FALSE),"")</f>
        <v>M</v>
      </c>
      <c r="F8" s="114" t="str">
        <f>IF($A$6:$A$6&gt;0,VLOOKUP($A$6,Sorteio!$A$1:$AS$76,28,FALSE),"")</f>
        <v>SMA</v>
      </c>
      <c r="G8" s="136">
        <f>IF($A$6:$A$6&gt;0,VLOOKUP($A$6,Sorteio!$A$1:$AS$76,29,FALSE),"")</f>
        <v>15177</v>
      </c>
      <c r="H8" s="115">
        <f>IF($A$6:$A$6&gt;0,VLOOKUP($A$6,Sorteio!$A$1:$AS$76,30,FALSE),"")</f>
        <v>5</v>
      </c>
      <c r="I8" s="115" t="str">
        <f>IF($A$6:$A$6&gt;0,VLOOKUP($A$6,Sorteio!$A$1:$AS$76,31,FALSE),"")</f>
        <v>A</v>
      </c>
      <c r="J8" s="114" t="str">
        <f>IF($A$6:$A$6&gt;0,VLOOKUP($A$6,Sorteio!$A$1:$AS$76,32,FALSE),"")</f>
        <v>LIB2026</v>
      </c>
      <c r="K8" s="114" t="str">
        <f>IF($A$6:$A$6&gt;0,VLOOKUP($A$6,Sorteio!$A$1:$AS$76,33,FALSE),"")</f>
        <v>MR</v>
      </c>
      <c r="L8" s="116">
        <v>54</v>
      </c>
      <c r="M8" s="116">
        <v>54</v>
      </c>
      <c r="N8" s="117">
        <f>IF(A6&gt;0,L8+M8,"")</f>
        <v>108</v>
      </c>
      <c r="O8" s="226"/>
      <c r="P8" s="226"/>
      <c r="Q8" s="226"/>
      <c r="R8" s="226"/>
      <c r="S8" s="119" t="str">
        <f>IF(O8&gt;0,VLOOKUP(O8,HOLEINONE!$A$1:$B$37,2,FALSE),"")</f>
        <v/>
      </c>
      <c r="T8" s="119" t="str">
        <f>IF(P8&gt;0,VLOOKUP(P8,HOLEINONE!$A$1:$B$37,2,FALSE),"")</f>
        <v/>
      </c>
      <c r="U8" s="119" t="str">
        <f>IF(Q8&gt;0,VLOOKUP(Q8,HOLEINONE!$A$1:$B$37,2,FALSE),"")</f>
        <v/>
      </c>
      <c r="V8" s="119" t="str">
        <f>IF(R8&gt;0,VLOOKUP(R8,HOLEINONE!$A$1:$B$37,2,FALSE),"")</f>
        <v/>
      </c>
      <c r="W8" s="113" t="str">
        <f>IF(O8&gt;0,SUM(S8:V8),"")</f>
        <v/>
      </c>
      <c r="X8" s="120">
        <f>IF(A6&gt;0,N8-H8*2,"")</f>
        <v>98</v>
      </c>
      <c r="Y8" s="113">
        <f t="shared" si="0"/>
        <v>15177</v>
      </c>
      <c r="Z8" s="113">
        <f>IF(A6&gt;0,999.999999-N8+(H8*0.01)+(Y8*-0.000000001),"")</f>
        <v>892.04998382299993</v>
      </c>
      <c r="AA8" s="113">
        <f>IF(A6&gt;0,RANK(Z8,Z:Z),"")</f>
        <v>46</v>
      </c>
      <c r="AB8" s="113">
        <f>IF(A6&gt;0,999.999999-X8+(0.12-(H8*0.01))+(Y8*-0.00000001)," ")</f>
        <v>902.06984723000005</v>
      </c>
      <c r="AC8" s="113">
        <f>IF(A6&gt;0,RANK(AB8,AB:AB),"")</f>
        <v>57</v>
      </c>
      <c r="AD8" s="113" t="str">
        <f t="shared" si="2"/>
        <v/>
      </c>
    </row>
    <row r="9" spans="1:30" ht="19.5" customHeight="1">
      <c r="A9" s="1103"/>
      <c r="B9" s="114" t="str">
        <f>IF($A$6:$A$6&gt;0,VLOOKUP($A$6,Sorteio!$A$1:$AS$76,34,FALSE),"")</f>
        <v>764</v>
      </c>
      <c r="C9" s="114" t="str">
        <f>IF($A$6:$A$6&gt;0,VLOOKUP($A$6,Sorteio!$A$1:$AS$76,35,FALSE),"")</f>
        <v>ISHIHARA</v>
      </c>
      <c r="D9" s="114" t="str">
        <f>IF($A$6:$A$6&gt;0,VLOOKUP($A$6,Sorteio!$A$1:$AS$76,36,FALSE),"")</f>
        <v>HILTON HARUAKI</v>
      </c>
      <c r="E9" s="114" t="str">
        <f>IF($A$6:$A$6&gt;0,VLOOKUP($A$6,Sorteio!$A$1:$AS$76,37,FALSE),"")</f>
        <v>M</v>
      </c>
      <c r="F9" s="114" t="str">
        <f>IF($A$6:$A$6&gt;0,VLOOKUP($A$6,Sorteio!$A$1:$AS$76,38,FALSE),"")</f>
        <v>PIE</v>
      </c>
      <c r="G9" s="136">
        <f>IF($A$6:$A$6&gt;0,VLOOKUP($A$6,Sorteio!$A$1:$AS$76,39,FALSE),"")</f>
        <v>41116</v>
      </c>
      <c r="H9" s="115">
        <f>IF($A$6:$A$6&gt;0,VLOOKUP($A$6,Sorteio!$A$1:$AS$76,40,FALSE),"")</f>
        <v>12</v>
      </c>
      <c r="I9" s="115" t="str">
        <f>IF($A$6:$A$6&gt;0,VLOOKUP($A$6,Sorteio!$A$1:$AS$76,41,FALSE),"")</f>
        <v>C</v>
      </c>
      <c r="J9" s="114" t="str">
        <f>IF($A$6:$A$6&gt;0,VLOOKUP($A$6,Sorteio!$A$1:$AS$76,42,FALSE),"")</f>
        <v>LIB2026</v>
      </c>
      <c r="K9" s="114" t="str">
        <f>IF($A$6:$A$6&gt;0,VLOOKUP($A$6,Sorteio!$A$1:$AS$76,43,FALSE),"")</f>
        <v>NSR</v>
      </c>
      <c r="L9" s="116">
        <v>57</v>
      </c>
      <c r="M9" s="116">
        <v>50</v>
      </c>
      <c r="N9" s="117">
        <f>IF(A6&gt;0,L9+M9,"")</f>
        <v>107</v>
      </c>
      <c r="O9" s="226"/>
      <c r="P9" s="226"/>
      <c r="Q9" s="226"/>
      <c r="R9" s="226"/>
      <c r="S9" s="119" t="str">
        <f>IF(O9&gt;0,VLOOKUP(O9,HOLEINONE!$A$1:$B$37,2,FALSE),"")</f>
        <v/>
      </c>
      <c r="T9" s="119" t="str">
        <f>IF(P9&gt;0,VLOOKUP(P9,HOLEINONE!$A$1:$B$37,2,FALSE),"")</f>
        <v/>
      </c>
      <c r="U9" s="119" t="str">
        <f>IF(Q9&gt;0,VLOOKUP(Q9,HOLEINONE!$A$1:$B$37,2,FALSE),"")</f>
        <v/>
      </c>
      <c r="V9" s="119" t="str">
        <f>IF(R9&gt;0,VLOOKUP(R9,HOLEINONE!$A$1:$B$37,2,FALSE),"")</f>
        <v/>
      </c>
      <c r="W9" s="113" t="str">
        <f t="shared" si="1"/>
        <v/>
      </c>
      <c r="X9" s="120">
        <f>IF(A6&gt;0,N9-H9*2,"")</f>
        <v>83</v>
      </c>
      <c r="Y9" s="113">
        <f>G9</f>
        <v>41116</v>
      </c>
      <c r="Z9" s="113">
        <f>IF(A6&gt;0,999.999999-N9+(H8*0.01)+(Y9*-0.000000001),"")</f>
        <v>893.04995788399992</v>
      </c>
      <c r="AA9" s="113">
        <f>IF(A6&gt;0,RANK(Z9,Z:Z),"")</f>
        <v>43</v>
      </c>
      <c r="AB9" s="113">
        <f>IF(A6&gt;0,999.999999-X9+(0.12-(H9*0.01))+(Y9*-0.00000001)," ")</f>
        <v>916.99958784</v>
      </c>
      <c r="AC9" s="113">
        <f>IF(A6&gt;0,RANK(AB9,AB:AB),"")</f>
        <v>1</v>
      </c>
      <c r="AD9" s="113" t="str">
        <f t="shared" si="2"/>
        <v/>
      </c>
    </row>
    <row r="10" spans="1:30" ht="19.5" customHeight="1">
      <c r="A10" s="1103">
        <v>111</v>
      </c>
      <c r="B10" s="114" t="str">
        <f>IF($A$10:$A$10&gt;0,VLOOKUP($A$10,Sorteio!$A$1:$AS$76,4,FALSE),"")</f>
        <v>951</v>
      </c>
      <c r="C10" s="114" t="str">
        <f>IF($A$10:$A$10&gt;0,VLOOKUP($A$10,Sorteio!$A$1:$AS$76,5,FALSE),"")</f>
        <v>YOSHIDA</v>
      </c>
      <c r="D10" s="114" t="str">
        <f>IF($A$10:$A$10&gt;0,VLOOKUP($A$10,Sorteio!$A$1:$AS$76,6,FALSE),"")</f>
        <v>AKIMITSU</v>
      </c>
      <c r="E10" s="114" t="str">
        <f>IF($A$10:$A$10&gt;0,VLOOKUP($A$10,Sorteio!$A$1:$AS$76,7,FALSE),"")</f>
        <v>M</v>
      </c>
      <c r="F10" s="114" t="str">
        <f>IF($A$10:$A$10&gt;0,VLOOKUP($A$10,Sorteio!$A$1:$AS$76,8,FALSE),"")</f>
        <v>NCC</v>
      </c>
      <c r="G10" s="136">
        <f>IF($A$10:$A$10&gt;0,VLOOKUP($A$10,Sorteio!$A$1:$AS$76,9,FALSE),"")</f>
        <v>16973</v>
      </c>
      <c r="H10" s="115">
        <f>IF($A$10:$A$10&gt;0,VLOOKUP($A$10,Sorteio!$A$1:$AS$76,10,FALSE),"")</f>
        <v>1</v>
      </c>
      <c r="I10" s="115" t="str">
        <f>IF($A$10:$A$10&gt;0,VLOOKUP($A$10,Sorteio!$A$1:$AS$76,11,FALSE),"")</f>
        <v>EX</v>
      </c>
      <c r="J10" s="114" t="str">
        <f>IF($A$10:$A$10&gt;0,VLOOKUP($A$10,Sorteio!$A$1:$AS$76,12,FALSE),"")</f>
        <v>LIB2026</v>
      </c>
      <c r="K10" s="114" t="str">
        <f>IF($A$10:$A$10&gt;0,VLOOKUP($A$10,Sorteio!$A$1:$AS$76,13,FALSE),"")</f>
        <v>SR</v>
      </c>
      <c r="L10" s="116">
        <v>46</v>
      </c>
      <c r="M10" s="116">
        <v>47</v>
      </c>
      <c r="N10" s="117">
        <f>IF(A10&gt;0,L10+M10,"")</f>
        <v>93</v>
      </c>
      <c r="O10" s="226"/>
      <c r="P10" s="226"/>
      <c r="Q10" s="226"/>
      <c r="R10" s="226"/>
      <c r="S10" s="119" t="str">
        <f>IF(O10&gt;0,VLOOKUP(O10,HOLEINONE!$A$1:$B$37,2,FALSE),"")</f>
        <v/>
      </c>
      <c r="T10" s="119" t="str">
        <f>IF(P10&gt;0,VLOOKUP(P10,HOLEINONE!$A$1:$B$37,2,FALSE),"")</f>
        <v/>
      </c>
      <c r="U10" s="119" t="str">
        <f>IF(Q10&gt;0,VLOOKUP(Q10,HOLEINONE!$A$1:$B$37,2,FALSE),"")</f>
        <v/>
      </c>
      <c r="V10" s="119" t="str">
        <f>IF(R10&gt;0,VLOOKUP(R10,HOLEINONE!$A$1:$B$37,2,FALSE),"")</f>
        <v/>
      </c>
      <c r="W10" s="113" t="str">
        <f t="shared" si="1"/>
        <v/>
      </c>
      <c r="X10" s="120">
        <f>IF(A10&gt;0,N10-H10*2,"")</f>
        <v>91</v>
      </c>
      <c r="Y10" s="113">
        <f t="shared" si="0"/>
        <v>16973</v>
      </c>
      <c r="Z10" s="113">
        <f>IF(A10&gt;0,999.999999-N10+(H10*0.01)+(Y10*-0.000000001),"")</f>
        <v>907.00998202699998</v>
      </c>
      <c r="AA10" s="113">
        <f>IF(A10&gt;0,RANK(Z10,Z:Z),"")</f>
        <v>1</v>
      </c>
      <c r="AB10" s="113">
        <f>IF(A10&gt;0,999.999999-X10+(0.12-(H10*0.01))+(Y10*-0.00000001)," ")</f>
        <v>909.10982926999998</v>
      </c>
      <c r="AC10" s="113">
        <f>IF(A10&gt;0,RANK(AB10,AB:AB),"")</f>
        <v>10</v>
      </c>
      <c r="AD10" s="113" t="str">
        <f t="shared" si="2"/>
        <v/>
      </c>
    </row>
    <row r="11" spans="1:30" ht="18.75" customHeight="1">
      <c r="A11" s="1103"/>
      <c r="B11" s="114" t="str">
        <f>IF($A$10:$A$10&gt;0,VLOOKUP($A$10,Sorteio!$A$1:$AS$76,14,FALSE),"")</f>
        <v>256</v>
      </c>
      <c r="C11" s="114" t="str">
        <f>IF($A$10:$A$10&gt;0,VLOOKUP($A$10,Sorteio!$A$1:$AS$76,15,FALSE),"")</f>
        <v>UEMURA</v>
      </c>
      <c r="D11" s="114" t="str">
        <f>IF($A$10:$A$10&gt;0,VLOOKUP($A$10,Sorteio!$A$1:$AS$76,16,FALSE),"")</f>
        <v>YASUGI</v>
      </c>
      <c r="E11" s="114" t="str">
        <f>IF($A$10:$A$10&gt;0,VLOOKUP($A$10,Sorteio!$A$1:$AS$76,17,FALSE),"")</f>
        <v>M</v>
      </c>
      <c r="F11" s="114" t="str">
        <f>IF($A$10:$A$10&gt;0,VLOOKUP($A$10,Sorteio!$A$1:$AS$76,18,FALSE),"")</f>
        <v>GSP</v>
      </c>
      <c r="G11" s="136">
        <f>IF($A$10:$A$10&gt;0,VLOOKUP($A$10,Sorteio!$A$1:$AS$76,19,FALSE),"")</f>
        <v>15220</v>
      </c>
      <c r="H11" s="115">
        <f>IF($A$10:$A$10&gt;0,VLOOKUP($A$10,Sorteio!$A$1:$AS$76,20,FALSE),"")</f>
        <v>3</v>
      </c>
      <c r="I11" s="115" t="str">
        <f>IF($A$10:$A$10&gt;0,VLOOKUP($A$10,Sorteio!$A$1:$AS$76,21,FALSE),"")</f>
        <v>EX</v>
      </c>
      <c r="J11" s="114" t="str">
        <f>IF($A$10:$A$10&gt;0,VLOOKUP($A$10,Sorteio!$A$1:$AS$76,22,FALSE),"")</f>
        <v>LIB2026</v>
      </c>
      <c r="K11" s="114" t="str">
        <f>IF($A$10:$A$10&gt;0,VLOOKUP($A$10,Sorteio!$A$1:$AS$76,23,FALSE),"")</f>
        <v>MR</v>
      </c>
      <c r="L11" s="116">
        <v>55</v>
      </c>
      <c r="M11" s="116">
        <v>51</v>
      </c>
      <c r="N11" s="117">
        <f>IF(A10&gt;0,L11+M11,"")</f>
        <v>106</v>
      </c>
      <c r="O11" s="226"/>
      <c r="P11" s="226"/>
      <c r="Q11" s="226"/>
      <c r="R11" s="226"/>
      <c r="S11" s="119" t="str">
        <f>IF(O11&gt;0,VLOOKUP(O11,HOLEINONE!$A$1:$B$37,2,FALSE),"")</f>
        <v/>
      </c>
      <c r="T11" s="119" t="str">
        <f>IF(P11&gt;0,VLOOKUP(P11,HOLEINONE!$A$1:$B$37,2,FALSE),"")</f>
        <v/>
      </c>
      <c r="U11" s="119" t="str">
        <f>IF(Q11&gt;0,VLOOKUP(Q11,HOLEINONE!$A$1:$B$37,2,FALSE),"")</f>
        <v/>
      </c>
      <c r="V11" s="119" t="str">
        <f>IF(R11&gt;0,VLOOKUP(R11,HOLEINONE!$A$1:$B$37,2,FALSE),"")</f>
        <v/>
      </c>
      <c r="W11" s="113" t="str">
        <f t="shared" si="1"/>
        <v/>
      </c>
      <c r="X11" s="120">
        <f>IF(A10&gt;0,N11-H11*2,"")</f>
        <v>100</v>
      </c>
      <c r="Y11" s="113">
        <f t="shared" si="0"/>
        <v>15220</v>
      </c>
      <c r="Z11" s="113">
        <f>IF(A10&gt;0,999.999999-N11+(H11*0.01)+(Y11*-0.000000001),"")</f>
        <v>894.02998377999995</v>
      </c>
      <c r="AA11" s="113">
        <f>IF(A10&gt;0,RANK(Z11,Z:Z),"")</f>
        <v>38</v>
      </c>
      <c r="AB11" s="113">
        <f>IF(A10&gt;0,999.999999-X11+(0.12-(H11*0.01))+(Y11*-0.00000001)," ")</f>
        <v>900.08984680000003</v>
      </c>
      <c r="AC11" s="113">
        <f>IF(A10&gt;0,RANK(AB11,AB:AB),"")</f>
        <v>77</v>
      </c>
      <c r="AD11" s="113" t="str">
        <f t="shared" si="2"/>
        <v/>
      </c>
    </row>
    <row r="12" spans="1:30" ht="18.75" customHeight="1">
      <c r="A12" s="1103"/>
      <c r="B12" s="114" t="str">
        <f>IF($A$10:$A$10&gt;0,VLOOKUP($A$10,Sorteio!$A$1:$AS$76,24,FALSE),"")</f>
        <v>866</v>
      </c>
      <c r="C12" s="114" t="str">
        <f>IF($A$10:$A$10&gt;0,VLOOKUP($A$10,Sorteio!$A$1:$AS$76,25,FALSE),"")</f>
        <v>SAKAGUTI</v>
      </c>
      <c r="D12" s="114" t="str">
        <f>IF($A$10:$A$10&gt;0,VLOOKUP($A$10,Sorteio!$A$1:$AS$76,26,FALSE),"")</f>
        <v>MARIO</v>
      </c>
      <c r="E12" s="114" t="str">
        <f>IF($A$10:$A$10&gt;0,VLOOKUP($A$10,Sorteio!$A$1:$AS$76,27,FALSE),"")</f>
        <v>M</v>
      </c>
      <c r="F12" s="114" t="str">
        <f>IF($A$10:$A$10&gt;0,VLOOKUP($A$10,Sorteio!$A$1:$AS$76,28,FALSE),"")</f>
        <v>PIE</v>
      </c>
      <c r="G12" s="136">
        <f>IF($A$10:$A$10&gt;0,VLOOKUP($A$10,Sorteio!$A$1:$AS$76,29,FALSE),"")</f>
        <v>28572</v>
      </c>
      <c r="H12" s="115">
        <f>IF($A$10:$A$10&gt;0,VLOOKUP($A$10,Sorteio!$A$1:$AS$76,30,FALSE),"")</f>
        <v>5</v>
      </c>
      <c r="I12" s="115" t="str">
        <f>IF($A$10:$A$10&gt;0,VLOOKUP($A$10,Sorteio!$A$1:$AS$76,31,FALSE),"")</f>
        <v>A</v>
      </c>
      <c r="J12" s="114" t="str">
        <f>IF($A$10:$A$10&gt;0,VLOOKUP($A$10,Sorteio!$A$1:$AS$76,32,FALSE),"")</f>
        <v>LIB2026</v>
      </c>
      <c r="K12" s="114" t="str">
        <f>IF($A$10:$A$10&gt;0,VLOOKUP($A$10,Sorteio!$A$1:$AS$76,33,FALSE),"")</f>
        <v>NSR</v>
      </c>
      <c r="L12" s="116">
        <v>54</v>
      </c>
      <c r="M12" s="116">
        <v>49</v>
      </c>
      <c r="N12" s="117">
        <f>IF(A10&gt;0,L12+M12,"")</f>
        <v>103</v>
      </c>
      <c r="O12" s="226"/>
      <c r="P12" s="226"/>
      <c r="Q12" s="226"/>
      <c r="R12" s="226"/>
      <c r="S12" s="119" t="str">
        <f>IF(O12&gt;0,VLOOKUP(O12,HOLEINONE!$A$1:$B$37,2,FALSE),"")</f>
        <v/>
      </c>
      <c r="T12" s="119" t="str">
        <f>IF(P12&gt;0,VLOOKUP(P12,HOLEINONE!$A$1:$B$37,2,FALSE),"")</f>
        <v/>
      </c>
      <c r="U12" s="119" t="str">
        <f>IF(Q12&gt;0,VLOOKUP(Q12,HOLEINONE!$A$1:$B$37,2,FALSE),"")</f>
        <v/>
      </c>
      <c r="V12" s="119" t="str">
        <f>IF(R12&gt;0,VLOOKUP(R12,HOLEINONE!$A$1:$B$37,2,FALSE),"")</f>
        <v/>
      </c>
      <c r="W12" s="113" t="str">
        <f t="shared" si="1"/>
        <v/>
      </c>
      <c r="X12" s="120">
        <f>IF(A10&gt;0,N12-H12*2,"")</f>
        <v>93</v>
      </c>
      <c r="Y12" s="113">
        <f t="shared" si="0"/>
        <v>28572</v>
      </c>
      <c r="Z12" s="113">
        <f>IF(A10&gt;0,999.999999-N12+(H12*0.01)+(Y12*-0.000000001),"")</f>
        <v>897.04997042799994</v>
      </c>
      <c r="AA12" s="113">
        <f>IF(A10&gt;0,RANK(Z12,Z:Z),"")</f>
        <v>17</v>
      </c>
      <c r="AB12" s="113">
        <f>IF(A10&gt;0,999.999999-X12+(0.12-(H12*0.01))+(Y12*-0.00000001)," ")</f>
        <v>907.06971328000009</v>
      </c>
      <c r="AC12" s="113">
        <f>IF(A10&gt;0,RANK(AB12,AB:AB),"")</f>
        <v>23</v>
      </c>
      <c r="AD12" s="113" t="str">
        <f t="shared" si="2"/>
        <v/>
      </c>
    </row>
    <row r="13" spans="1:30" ht="18.75" customHeight="1">
      <c r="A13" s="1103"/>
      <c r="B13" s="114" t="str">
        <f>IF($A$10:$A$10&gt;0,VLOOKUP($A$10,Sorteio!$A$1:$AS$76,34,FALSE),"")</f>
        <v>579</v>
      </c>
      <c r="C13" s="114" t="str">
        <f>IF($A$10:$A$10&gt;0,VLOOKUP($A$10,Sorteio!$A$1:$AS$76,35,FALSE),"")</f>
        <v>HITOMI</v>
      </c>
      <c r="D13" s="114" t="str">
        <f>IF($A$10:$A$10&gt;0,VLOOKUP($A$10,Sorteio!$A$1:$AS$76,36,FALSE),"")</f>
        <v>ITIRO</v>
      </c>
      <c r="E13" s="114" t="str">
        <f>IF($A$10:$A$10&gt;0,VLOOKUP($A$10,Sorteio!$A$1:$AS$76,37,FALSE),"")</f>
        <v>M</v>
      </c>
      <c r="F13" s="114" t="str">
        <f>IF($A$10:$A$10&gt;0,VLOOKUP($A$10,Sorteio!$A$1:$AS$76,38,FALSE),"")</f>
        <v>IBI</v>
      </c>
      <c r="G13" s="136">
        <f>IF($A$10:$A$10&gt;0,VLOOKUP($A$10,Sorteio!$A$1:$AS$76,39,FALSE),"")</f>
        <v>16522</v>
      </c>
      <c r="H13" s="115">
        <f>IF($A$10:$A$10&gt;0,VLOOKUP($A$10,Sorteio!$A$1:$AS$76,40,FALSE),"")</f>
        <v>6</v>
      </c>
      <c r="I13" s="115" t="str">
        <f>IF($A$10:$A$10&gt;0,VLOOKUP($A$10,Sorteio!$A$1:$AS$76,41,FALSE),"")</f>
        <v>A</v>
      </c>
      <c r="J13" s="114" t="str">
        <f>IF($A$10:$A$10&gt;0,VLOOKUP($A$10,Sorteio!$A$1:$AS$76,42,FALSE),"")</f>
        <v>LIB2026</v>
      </c>
      <c r="K13" s="114" t="str">
        <f>IF($A$10:$A$10&gt;0,VLOOKUP($A$10,Sorteio!$A$1:$AS$76,43,FALSE),"")</f>
        <v>SR</v>
      </c>
      <c r="L13" s="116">
        <v>57</v>
      </c>
      <c r="M13" s="116">
        <v>53</v>
      </c>
      <c r="N13" s="117">
        <f>IF(A10&gt;0,L13+M13,"")</f>
        <v>110</v>
      </c>
      <c r="O13" s="226"/>
      <c r="P13" s="226"/>
      <c r="Q13" s="226"/>
      <c r="R13" s="226"/>
      <c r="S13" s="119" t="str">
        <f>IF(O13&gt;0,VLOOKUP(O13,HOLEINONE!$A$1:$B$37,2,FALSE),"")</f>
        <v/>
      </c>
      <c r="T13" s="119" t="str">
        <f>IF(P13&gt;0,VLOOKUP(P13,HOLEINONE!$A$1:$B$37,2,FALSE),"")</f>
        <v/>
      </c>
      <c r="U13" s="119" t="str">
        <f>IF(Q13&gt;0,VLOOKUP(Q13,HOLEINONE!$A$1:$B$37,2,FALSE),"")</f>
        <v/>
      </c>
      <c r="V13" s="119" t="str">
        <f>IF(R13&gt;0,VLOOKUP(R13,HOLEINONE!$A$1:$B$37,2,FALSE),"")</f>
        <v/>
      </c>
      <c r="W13" s="113" t="str">
        <f t="shared" si="1"/>
        <v/>
      </c>
      <c r="X13" s="120">
        <f>IF(A10&gt;0,N13-H13*2,"")</f>
        <v>98</v>
      </c>
      <c r="Y13" s="113">
        <f t="shared" si="0"/>
        <v>16522</v>
      </c>
      <c r="Z13" s="113">
        <f>IF(A10&gt;0,999.999999-N13+(H13*0.01)+(Y13*-0.000000001),"")</f>
        <v>890.05998247799994</v>
      </c>
      <c r="AA13" s="113">
        <f>IF(A10&gt;0,RANK(Z13,Z:Z),"")</f>
        <v>59</v>
      </c>
      <c r="AB13" s="113">
        <f>IF(A10&gt;0,999.999999-X13+(0.12-(H13*0.01))+(Y13*-0.00000001)," ")</f>
        <v>902.05983377999996</v>
      </c>
      <c r="AC13" s="113">
        <f>IF(A10&gt;0,RANK(AB13,AB:AB),"")</f>
        <v>58</v>
      </c>
      <c r="AD13" s="113" t="str">
        <f t="shared" si="2"/>
        <v/>
      </c>
    </row>
    <row r="14" spans="1:30" ht="18.75" customHeight="1">
      <c r="A14" s="1103">
        <v>310</v>
      </c>
      <c r="B14" s="114" t="str">
        <f>IF(A14:A14&gt;0,VLOOKUP(A14,Sorteio!$A$1:$AS$76,4,FALSE),"")</f>
        <v>270</v>
      </c>
      <c r="C14" s="114" t="str">
        <f>IF(A14:A14&gt;0,VLOOKUP(A14,Sorteio!$A$1:$AS$76,5,FALSE),"")</f>
        <v>NOZAWA</v>
      </c>
      <c r="D14" s="114" t="str">
        <f>IF(A14:A14&gt;0,VLOOKUP(A14,Sorteio!$A$1:$AS$76,6,FALSE),"")</f>
        <v>ASSAMI</v>
      </c>
      <c r="E14" s="114" t="str">
        <f>IF(A14:A14&gt;0,VLOOKUP(A14,Sorteio!$A$1:$AS$76,7,FALSE),"")</f>
        <v>F</v>
      </c>
      <c r="F14" s="114" t="str">
        <f>IF(A14:A14&gt;0,VLOOKUP(A14,Sorteio!$A$1:$AS$76,8,FALSE),"")</f>
        <v>KOK</v>
      </c>
      <c r="G14" s="136">
        <f>IF(A14:A14&gt;0,VLOOKUP(A14,Sorteio!$A$1:$AS$76,9,FALSE),"")</f>
        <v>23351</v>
      </c>
      <c r="H14" s="115">
        <f>IF(A14:A14&gt;0,VLOOKUP(A14,Sorteio!$A$1:$AS$76,10,FALSE),"")</f>
        <v>12</v>
      </c>
      <c r="I14" s="115" t="str">
        <f>IF(A14:A14&gt;0,VLOOKUP(A14,Sorteio!$A$1:$AS$76,11,FALSE),"")</f>
        <v>C</v>
      </c>
      <c r="J14" s="114" t="str">
        <f>IF(A14:A14&gt;0,VLOOKUP(A14,Sorteio!$A$1:$AS$76,12,FALSE),"")</f>
        <v>LIB2026</v>
      </c>
      <c r="K14" s="114" t="str">
        <f>IF(A14:A14&gt;0,VLOOKUP(A14,Sorteio!$A$1:$AS$76,13,FALSE),"")</f>
        <v>NSR</v>
      </c>
      <c r="L14" s="116">
        <v>58</v>
      </c>
      <c r="M14" s="116">
        <v>67</v>
      </c>
      <c r="N14" s="117">
        <f>IF(A14&gt;0,L14+M14,"")</f>
        <v>125</v>
      </c>
      <c r="O14" s="226"/>
      <c r="P14" s="226"/>
      <c r="Q14" s="226"/>
      <c r="R14" s="226"/>
      <c r="S14" s="119" t="str">
        <f>IF(O14&gt;0,VLOOKUP(O14,HOLEINONE!$A$1:$B$37,2,FALSE),"")</f>
        <v/>
      </c>
      <c r="T14" s="119" t="str">
        <f>IF(P14&gt;0,VLOOKUP(P14,HOLEINONE!$A$1:$B$37,2,FALSE),"")</f>
        <v/>
      </c>
      <c r="U14" s="119" t="str">
        <f>IF(Q14&gt;0,VLOOKUP(Q14,HOLEINONE!$A$1:$B$37,2,FALSE),"")</f>
        <v/>
      </c>
      <c r="V14" s="119" t="str">
        <f>IF(R14&gt;0,VLOOKUP(R14,HOLEINONE!$A$1:$B$37,2,FALSE),"")</f>
        <v/>
      </c>
      <c r="W14" s="113" t="str">
        <f t="shared" si="1"/>
        <v/>
      </c>
      <c r="X14" s="120">
        <f>IF(A14&gt;0,N14-H14*2,"")</f>
        <v>101</v>
      </c>
      <c r="Y14" s="113">
        <f t="shared" si="0"/>
        <v>23351</v>
      </c>
      <c r="Z14" s="113">
        <f>IF(A14&gt;0,999.999999-N14+(H14*0.01)+(Y14*-0.000000001),"")</f>
        <v>875.11997564900003</v>
      </c>
      <c r="AA14" s="113">
        <f>IF(A14&gt;0,RANK(Z14,Z:Z),"")</f>
        <v>161</v>
      </c>
      <c r="AB14" s="113">
        <f>IF(A14&gt;0,999.999999-X14+(0.12-(H14*0.01))+(Y14*-0.00000001)," ")</f>
        <v>898.99976548999996</v>
      </c>
      <c r="AC14" s="113">
        <f>IF(A14&gt;0,RANK(AB14,AB:AB),"")</f>
        <v>101</v>
      </c>
      <c r="AD14" s="113" t="str">
        <f t="shared" si="2"/>
        <v/>
      </c>
    </row>
    <row r="15" spans="1:30" ht="18.75" customHeight="1">
      <c r="A15" s="1103"/>
      <c r="B15" s="114" t="str">
        <f>IF(A14:A14&gt;0,VLOOKUP(A14,Sorteio!$A$1:$AS$76,14,FALSE),"")</f>
        <v>604</v>
      </c>
      <c r="C15" s="114" t="str">
        <f>IF(A14:A14&gt;0,VLOOKUP(A14,Sorteio!$A$1:$AS$761,15,FALSE),"")</f>
        <v>P. DA S. DE OLIVEIRA</v>
      </c>
      <c r="D15" s="114" t="str">
        <f>IF(A14:A14&gt;0,VLOOKUP(A14,Sorteio!$A$1:$AS$761,16,FALSE),"")</f>
        <v>MARIA APARECIDA</v>
      </c>
      <c r="E15" s="114" t="str">
        <f>IF(A14:A14&gt;0,VLOOKUP(A14,Sorteio!$A$1:$AS$761,17,FALSE),"")</f>
        <v>F</v>
      </c>
      <c r="F15" s="114" t="str">
        <f>IF(A14:A14&gt;0,VLOOKUP(A14,Sorteio!$A$1:$AS$76,18,FALSE),"")</f>
        <v>SOR</v>
      </c>
      <c r="G15" s="136">
        <f>IF(A14:A14&gt;0,VLOOKUP(A14,Sorteio!$A$1:$AS$76,19,FALSE),"")</f>
        <v>22044</v>
      </c>
      <c r="H15" s="115">
        <f>IF(A14:A14&gt;0,VLOOKUP(A14,Sorteio!$A$1:$AS$76,20,FALSE),"")</f>
        <v>9</v>
      </c>
      <c r="I15" s="115" t="str">
        <f>IF(A14:A14&gt;0,VLOOKUP(A14,Sorteio!$A$1:$AS$76,21,FALSE),"")</f>
        <v>B</v>
      </c>
      <c r="J15" s="114" t="str">
        <f>IF(A14:A14&gt;0,VLOOKUP(A14,Sorteio!$A$1:$AS$76,22,FALSE),"")</f>
        <v>LIB2026</v>
      </c>
      <c r="K15" s="114" t="str">
        <f>IF(A14:A14&gt;0,VLOOKUP(A14,Sorteio!$A$1:$AS$76,23,FALSE),"")</f>
        <v>NSR</v>
      </c>
      <c r="L15" s="116">
        <v>55</v>
      </c>
      <c r="M15" s="116">
        <v>61</v>
      </c>
      <c r="N15" s="117">
        <f>IF(A14&gt;0,L15+M15,"")</f>
        <v>116</v>
      </c>
      <c r="O15" s="226" t="s">
        <v>1951</v>
      </c>
      <c r="P15" s="226"/>
      <c r="Q15" s="226"/>
      <c r="R15" s="226"/>
      <c r="S15" s="119">
        <f>IF(O15&gt;0,VLOOKUP(O15,HOLEINONE!$A$1:$B$37,2,FALSE),"")</f>
        <v>1</v>
      </c>
      <c r="T15" s="119" t="str">
        <f>IF(P15&gt;0,VLOOKUP(P15,HOLEINONE!$A$1:$B$37,2,FALSE),"")</f>
        <v/>
      </c>
      <c r="U15" s="119" t="str">
        <f>IF(Q15&gt;0,VLOOKUP(Q15,HOLEINONE!$A$1:$B$37,2,FALSE),"")</f>
        <v/>
      </c>
      <c r="V15" s="119" t="str">
        <f>IF(R15&gt;0,VLOOKUP(R15,HOLEINONE!$A$1:$B$37,2,FALSE),"")</f>
        <v/>
      </c>
      <c r="W15" s="113">
        <f t="shared" si="1"/>
        <v>1</v>
      </c>
      <c r="X15" s="120">
        <f>IF(A14&gt;0,N15-H15*2,"")</f>
        <v>98</v>
      </c>
      <c r="Y15" s="113">
        <f t="shared" si="0"/>
        <v>22044</v>
      </c>
      <c r="Z15" s="113">
        <f>IF(A14&gt;0,999.999999-N15+(H15*0.01)+(Y15*-0.000000001),"")</f>
        <v>884.08997695599999</v>
      </c>
      <c r="AA15" s="113">
        <f>IF(A14&gt;0,RANK(Z15,Z:Z),"")</f>
        <v>104</v>
      </c>
      <c r="AB15" s="113">
        <f>IF(A14&gt;0,999.999999-X15+(0.12-(H15*0.01))+(Y15*-0.00000001)," ")</f>
        <v>902.02977855999995</v>
      </c>
      <c r="AC15" s="113">
        <f>IF(A14&gt;0,RANK(AB15,AB:AB),"")</f>
        <v>65</v>
      </c>
      <c r="AD15" s="113">
        <f t="shared" si="2"/>
        <v>1</v>
      </c>
    </row>
    <row r="16" spans="1:30" ht="18.75" customHeight="1">
      <c r="A16" s="1103"/>
      <c r="B16" s="114" t="str">
        <f>IF(A14:A14&gt;0,VLOOKUP(A14,Sorteio!$A$1:$AS$76,24,FALSE),"")</f>
        <v>002</v>
      </c>
      <c r="C16" s="114" t="str">
        <f>IF(A14:A14&gt;0,VLOOKUP(A14,Sorteio!$A$1:$AS$76,25,FALSE),"")</f>
        <v>SAITO</v>
      </c>
      <c r="D16" s="114" t="str">
        <f>IF(A14:A14&gt;0,VLOOKUP(A14,Sorteio!$A$1:$AS$76,26,FALSE),"")</f>
        <v>SETSUKO</v>
      </c>
      <c r="E16" s="114" t="str">
        <f>IF(A14:A14&gt;0,VLOOKUP(A14,Sorteio!$A$1:$AS$76,27,FALSE),"")</f>
        <v>F</v>
      </c>
      <c r="F16" s="114" t="str">
        <f>IF(A14:A14&gt;0,VLOOKUP(A14,Sorteio!$A$1:$AS$76,28,FALSE),"")</f>
        <v>IBI</v>
      </c>
      <c r="G16" s="136">
        <f>IF(A14:A14&gt;0,VLOOKUP(A14,Sorteio!$A$1:$AS$76,29,FALSE),"")</f>
        <v>15412</v>
      </c>
      <c r="H16" s="115">
        <f>IF(A14:A14&gt;0,VLOOKUP(A14,Sorteio!$A$1:$AS$76,30,FALSE),"")</f>
        <v>7</v>
      </c>
      <c r="I16" s="115" t="str">
        <f>IF(A14:A14&gt;0,VLOOKUP(A14,Sorteio!$A$1:$AS$76,31,FALSE),"")</f>
        <v>B</v>
      </c>
      <c r="J16" s="114" t="str">
        <f>IF(A14:A14&gt;0,VLOOKUP(A14,Sorteio!$A$1:$AS$76,32,FALSE),"")</f>
        <v>LIB2026</v>
      </c>
      <c r="K16" s="114" t="str">
        <f>IF(A14:A14&gt;0,VLOOKUP(A14,Sorteio!$A$1:$AS$76,33,FALSE),"")</f>
        <v>SR</v>
      </c>
      <c r="L16" s="116">
        <v>58</v>
      </c>
      <c r="M16" s="116">
        <v>64</v>
      </c>
      <c r="N16" s="117">
        <f>IF(A14&gt;0,L16+M16,"")</f>
        <v>122</v>
      </c>
      <c r="O16" s="226"/>
      <c r="P16" s="226"/>
      <c r="Q16" s="226"/>
      <c r="R16" s="226"/>
      <c r="S16" s="119" t="str">
        <f>IF(O16&gt;0,VLOOKUP(O16,HOLEINONE!$A$1:$B$37,2,FALSE),"")</f>
        <v/>
      </c>
      <c r="T16" s="119" t="str">
        <f>IF(P16&gt;0,VLOOKUP(P16,HOLEINONE!$A$1:$B$37,2,FALSE),"")</f>
        <v/>
      </c>
      <c r="U16" s="119" t="str">
        <f>IF(Q16&gt;0,VLOOKUP(Q16,HOLEINONE!$A$1:$B$37,2,FALSE),"")</f>
        <v/>
      </c>
      <c r="V16" s="119" t="str">
        <f>IF(R16&gt;0,VLOOKUP(R16,HOLEINONE!$A$1:$B$37,2,FALSE),"")</f>
        <v/>
      </c>
      <c r="W16" s="113" t="str">
        <f>IF(O16&gt;0,SUM(S16:V16),"")</f>
        <v/>
      </c>
      <c r="X16" s="120">
        <f>IF(A14&gt;0,N16-H16*2,"")</f>
        <v>108</v>
      </c>
      <c r="Y16" s="113">
        <f t="shared" si="0"/>
        <v>15412</v>
      </c>
      <c r="Z16" s="113">
        <f>IF(A14&gt;0,999.999999-N16+(H16*0.01)+(Y16*-0.000000001),"")</f>
        <v>878.06998358800001</v>
      </c>
      <c r="AA16" s="113">
        <f>IF(A14&gt;0,RANK(Z16,Z:Z),"")</f>
        <v>143</v>
      </c>
      <c r="AB16" s="113">
        <f>IF(A14&gt;0,999.999999-X16+(0.12-(H16*0.01))+(Y16*-0.00000001)," ")</f>
        <v>892.04984487999991</v>
      </c>
      <c r="AC16" s="113">
        <f>IF(A14&gt;0,RANK(AB16,AB:AB),"")</f>
        <v>172</v>
      </c>
      <c r="AD16" s="113" t="str">
        <f t="shared" si="2"/>
        <v/>
      </c>
    </row>
    <row r="17" spans="1:30" ht="18.75" customHeight="1">
      <c r="A17" s="1103"/>
      <c r="B17" s="114" t="str">
        <f>IF(A14:A14&gt;0,VLOOKUP(A14,Sorteio!$A$1:$AS$76,34,FALSE),"")</f>
        <v>820</v>
      </c>
      <c r="C17" s="114" t="str">
        <f>IF(A14:A14&gt;0,VLOOKUP(A14,Sorteio!$A$1:$AS$76,35,FALSE),"")</f>
        <v>RIBEIRO</v>
      </c>
      <c r="D17" s="114" t="str">
        <f>IF(A14:A14&gt;0,VLOOKUP(A14,Sorteio!$A$1:$AS$76,36,FALSE),"")</f>
        <v>JORGE LUIZ</v>
      </c>
      <c r="E17" s="114" t="str">
        <f>IF(A14:A14&gt;0,VLOOKUP(A14,Sorteio!$A$1:$AS$76,37,FALSE),"")</f>
        <v>M</v>
      </c>
      <c r="F17" s="114" t="str">
        <f>IF(A14:A14&gt;0,VLOOKUP(A14,Sorteio!$A$1:$AS$76,38,FALSE),"")</f>
        <v>ITA</v>
      </c>
      <c r="G17" s="136">
        <f>IF(A14:A14&gt;0,VLOOKUP(A14,Sorteio!$A$1:$AS$76,39,FALSE),"")</f>
        <v>19037</v>
      </c>
      <c r="H17" s="115">
        <f>IF(A14:A14&gt;0,VLOOKUP(A14,Sorteio!$A$1:$AS$76,40,FALSE),"")</f>
        <v>12</v>
      </c>
      <c r="I17" s="115" t="str">
        <f>IF(A14:A14&gt;0,VLOOKUP(A14,Sorteio!$A$1:$AS$76,41,FALSE),"")</f>
        <v>C</v>
      </c>
      <c r="J17" s="114" t="str">
        <f>IF(A14:A14&gt;0,VLOOKUP(A14,Sorteio!$A$1:$AS$76,42,FALSE),"")</f>
        <v>LIB2026</v>
      </c>
      <c r="K17" s="114" t="str">
        <f>IF(A14:A14&gt;0,VLOOKUP(A14,Sorteio!$A$1:$AS$76,43,FALSE),"")</f>
        <v>NSR</v>
      </c>
      <c r="L17" s="116">
        <v>444</v>
      </c>
      <c r="M17" s="116">
        <v>555</v>
      </c>
      <c r="N17" s="117">
        <f>IF(A14&gt;0,L17+M17,"")</f>
        <v>999</v>
      </c>
      <c r="O17" s="226"/>
      <c r="P17" s="226"/>
      <c r="Q17" s="226"/>
      <c r="R17" s="226"/>
      <c r="S17" s="119" t="str">
        <f>IF(O17&gt;0,VLOOKUP(O17,HOLEINONE!$A$1:$B$37,2,FALSE),"")</f>
        <v/>
      </c>
      <c r="T17" s="119" t="str">
        <f>IF(P17&gt;0,VLOOKUP(P17,HOLEINONE!$A$1:$B$37,2,FALSE),"")</f>
        <v/>
      </c>
      <c r="U17" s="119" t="str">
        <f>IF(Q17&gt;0,VLOOKUP(Q17,HOLEINONE!$A$1:$B$37,2,FALSE),"")</f>
        <v/>
      </c>
      <c r="V17" s="119" t="str">
        <f>IF(R17&gt;0,VLOOKUP(R17,HOLEINONE!$A$1:$B$37,2,FALSE),"")</f>
        <v/>
      </c>
      <c r="W17" s="113" t="str">
        <f t="shared" si="1"/>
        <v/>
      </c>
      <c r="X17" s="120">
        <f>IF(A14&gt;0,N17-H17*2,"")</f>
        <v>975</v>
      </c>
      <c r="Y17" s="113">
        <f t="shared" si="0"/>
        <v>19037</v>
      </c>
      <c r="Z17" s="113">
        <f>IF(A14&gt;0,999.999999-N17+(H17*0.01)+(Y17*-0.000000001),"")</f>
        <v>1.1199799630000027</v>
      </c>
      <c r="AA17" s="113">
        <f>IF(A14&gt;0,RANK(Z17,Z:Z),"")</f>
        <v>203</v>
      </c>
      <c r="AB17" s="113">
        <f>IF(A14&gt;0,999.999999-X17+(0.12-(H17*0.01))+(Y17*-0.00000001)," ")</f>
        <v>24.999808630000004</v>
      </c>
      <c r="AC17" s="113">
        <f>IF(A14&gt;0,RANK(AB17,AB:AB),"")</f>
        <v>203</v>
      </c>
      <c r="AD17" s="113" t="str">
        <f t="shared" si="2"/>
        <v/>
      </c>
    </row>
    <row r="18" spans="1:30" ht="18.75" customHeight="1">
      <c r="A18" s="1103">
        <v>215</v>
      </c>
      <c r="B18" s="114" t="str">
        <f>IF(A18:A18&gt;0,VLOOKUP(A18,Sorteio!$A$1:$AS$76,4,FALSE),"")</f>
        <v>672</v>
      </c>
      <c r="C18" s="114" t="str">
        <f>IF(A18:A18&gt;0,VLOOKUP(A18,Sorteio!$A$1:$AS$76,5,FALSE),"")</f>
        <v>FUKUZAWA</v>
      </c>
      <c r="D18" s="114" t="str">
        <f>IF(A18:A18&gt;0,VLOOKUP(A18,Sorteio!$A$1:$AS$76,6,FALSE),"")</f>
        <v>ISAURA</v>
      </c>
      <c r="E18" s="114" t="str">
        <f>IF(A18:A18&gt;0,VLOOKUP(A18,Sorteio!$A$1:$AS$76,7,FALSE),"")</f>
        <v>F</v>
      </c>
      <c r="F18" s="114" t="str">
        <f>IF(A18:A18&gt;0,VLOOKUP(A18,Sorteio!$A$1:$AS$76,8,FALSE),"")</f>
        <v>KOK</v>
      </c>
      <c r="G18" s="136">
        <f>IF(A18:A18&gt;0,VLOOKUP(A18,Sorteio!$A$1:$AS$76,9,FALSE),"")</f>
        <v>19670</v>
      </c>
      <c r="H18" s="115">
        <f>IF(A18:A18&gt;0,VLOOKUP(A18,Sorteio!$A$1:$AS$76,10,FALSE),"")</f>
        <v>8</v>
      </c>
      <c r="I18" s="115" t="str">
        <f>IF(A18:A18&gt;0,VLOOKUP(A18,Sorteio!$A$1:$AS$76,11,FALSE),"")</f>
        <v>B</v>
      </c>
      <c r="J18" s="114" t="str">
        <f>IF(A18:A18&gt;0,VLOOKUP(A18,Sorteio!$A$1:$AS$76,12,FALSE),"")</f>
        <v>LIB2026</v>
      </c>
      <c r="K18" s="114" t="str">
        <f>IF(A18:A18&gt;0,VLOOKUP(A18,Sorteio!$A$1:$AS$76,13,FALSE),"")</f>
        <v>NSR</v>
      </c>
      <c r="L18" s="116">
        <v>62</v>
      </c>
      <c r="M18" s="116">
        <v>57</v>
      </c>
      <c r="N18" s="117">
        <f>IF(A18&gt;0,L18+M18,"")</f>
        <v>119</v>
      </c>
      <c r="O18" s="226"/>
      <c r="P18" s="226"/>
      <c r="Q18" s="226"/>
      <c r="R18" s="226"/>
      <c r="S18" s="119" t="str">
        <f>IF(O18&gt;0,VLOOKUP(O18,HOLEINONE!$A$1:$B$37,2,FALSE),"")</f>
        <v/>
      </c>
      <c r="T18" s="119" t="str">
        <f>IF(P18&gt;0,VLOOKUP(P18,HOLEINONE!$A$1:$B$37,2,FALSE),"")</f>
        <v/>
      </c>
      <c r="U18" s="119" t="str">
        <f>IF(Q18&gt;0,VLOOKUP(Q18,HOLEINONE!$A$1:$B$37,2,FALSE),"")</f>
        <v/>
      </c>
      <c r="V18" s="119" t="str">
        <f>IF(R18&gt;0,VLOOKUP(R18,HOLEINONE!$A$1:$B$37,2,FALSE),"")</f>
        <v/>
      </c>
      <c r="W18" s="113" t="str">
        <f t="shared" si="1"/>
        <v/>
      </c>
      <c r="X18" s="120">
        <f>IF(A18&gt;0,N18-H18*2,"")</f>
        <v>103</v>
      </c>
      <c r="Y18" s="113">
        <f t="shared" si="0"/>
        <v>19670</v>
      </c>
      <c r="Z18" s="113">
        <f>IF(A18&gt;0,999.999999-N18+(H18*0.01)+(Y18*-0.000000001),"")</f>
        <v>881.07997933000001</v>
      </c>
      <c r="AA18" s="113">
        <f>IF(A18&gt;0,RANK(Z18,Z:Z),"")</f>
        <v>120</v>
      </c>
      <c r="AB18" s="113">
        <f>IF(A18&gt;0,999.999999-X18+(0.12-(H18*0.01))+(Y18*-0.00000001)," ")</f>
        <v>897.03980230000002</v>
      </c>
      <c r="AC18" s="113">
        <f>IF(A18&gt;0,RANK(AB18,AB:AB),"")</f>
        <v>122</v>
      </c>
      <c r="AD18" s="113" t="str">
        <f t="shared" si="2"/>
        <v/>
      </c>
    </row>
    <row r="19" spans="1:30" ht="18.75" customHeight="1">
      <c r="A19" s="1103"/>
      <c r="B19" s="114" t="str">
        <f>IF(A18:A18&gt;0,VLOOKUP(A18,Sorteio!$A$1:$AS$76,14,FALSE),"")</f>
        <v>795</v>
      </c>
      <c r="C19" s="114" t="str">
        <f>IF(A18:A18&gt;0,VLOOKUP(A18,Sorteio!$A$1:$AS$761,15,FALSE),"")</f>
        <v>TOMITA</v>
      </c>
      <c r="D19" s="114" t="str">
        <f>IF(A18:A18&gt;0,VLOOKUP(A18,Sorteio!$A$1:$AS$761,16,FALSE),"")</f>
        <v>LUIZA</v>
      </c>
      <c r="E19" s="114" t="str">
        <f>IF(A18:A18&gt;0,VLOOKUP(A18,Sorteio!$A$1:$AS$761,17,FALSE),"")</f>
        <v>F</v>
      </c>
      <c r="F19" s="114" t="str">
        <f>IF(A18:A18&gt;0,VLOOKUP(A18,Sorteio!$A$1:$AS$76,18,FALSE),"")</f>
        <v>BIR</v>
      </c>
      <c r="G19" s="136">
        <f>IF(A18:A18&gt;0,VLOOKUP(A18,Sorteio!$A$1:$AS$76,19,FALSE),"")</f>
        <v>17976</v>
      </c>
      <c r="H19" s="115">
        <f>IF(A18:A18&gt;0,VLOOKUP(A18,Sorteio!$A$1:$AS$76,20,FALSE),"")</f>
        <v>9</v>
      </c>
      <c r="I19" s="115" t="str">
        <f>IF(A18:A18&gt;0,VLOOKUP(A18,Sorteio!$A$1:$AS$76,21,FALSE),"")</f>
        <v>B</v>
      </c>
      <c r="J19" s="114" t="str">
        <f>IF(A18:A18&gt;0,VLOOKUP(A18,Sorteio!$A$1:$AS$76,22,FALSE),"")</f>
        <v>LIB2026</v>
      </c>
      <c r="K19" s="114" t="str">
        <f>IF(A18:A18&gt;0,VLOOKUP(A18,Sorteio!$A$1:$AS$76,23,FALSE),"")</f>
        <v>SR</v>
      </c>
      <c r="L19" s="116">
        <v>74</v>
      </c>
      <c r="M19" s="116">
        <v>60</v>
      </c>
      <c r="N19" s="117">
        <f>IF(A18&gt;0,L19+M19,"")</f>
        <v>134</v>
      </c>
      <c r="O19" s="226"/>
      <c r="P19" s="226"/>
      <c r="Q19" s="226"/>
      <c r="R19" s="226"/>
      <c r="S19" s="119" t="str">
        <f>IF(O19&gt;0,VLOOKUP(O19,HOLEINONE!$A$1:$B$37,2,FALSE),"")</f>
        <v/>
      </c>
      <c r="T19" s="119" t="str">
        <f>IF(P19&gt;0,VLOOKUP(P19,HOLEINONE!$A$1:$B$37,2,FALSE),"")</f>
        <v/>
      </c>
      <c r="U19" s="119" t="str">
        <f>IF(Q19&gt;0,VLOOKUP(Q19,HOLEINONE!$A$1:$B$37,2,FALSE),"")</f>
        <v/>
      </c>
      <c r="V19" s="119" t="str">
        <f>IF(R19&gt;0,VLOOKUP(R19,HOLEINONE!$A$1:$B$37,2,FALSE),"")</f>
        <v/>
      </c>
      <c r="W19" s="113" t="str">
        <f t="shared" si="1"/>
        <v/>
      </c>
      <c r="X19" s="120">
        <f>IF(A18&gt;0,N19-H19*2,"")</f>
        <v>116</v>
      </c>
      <c r="Y19" s="113">
        <f t="shared" si="0"/>
        <v>17976</v>
      </c>
      <c r="Z19" s="113">
        <f>IF(A18&gt;0,999.999999-N19+(H19*0.01)+(Y19*-0.000000001),"")</f>
        <v>866.08998102400005</v>
      </c>
      <c r="AA19" s="113">
        <f>IF(A18&gt;0,RANK(Z19,Z:Z),"")</f>
        <v>191</v>
      </c>
      <c r="AB19" s="113">
        <f>IF(A18&gt;0,999.999999-X19+(0.12-(H19*0.01))+(Y19*-0.00000001)," ")</f>
        <v>884.02981923999994</v>
      </c>
      <c r="AC19" s="113">
        <f>IF(A18&gt;0,RANK(AB19,AB:AB),"")</f>
        <v>192</v>
      </c>
      <c r="AD19" s="113" t="str">
        <f t="shared" si="2"/>
        <v/>
      </c>
    </row>
    <row r="20" spans="1:30" ht="18.75" customHeight="1">
      <c r="A20" s="1103"/>
      <c r="B20" s="114" t="str">
        <f>IF(A18:A18&gt;0,VLOOKUP(A18,Sorteio!$A$1:$AS$76,24,FALSE),"")</f>
        <v>401</v>
      </c>
      <c r="C20" s="114" t="str">
        <f>IF(A18:A18&gt;0,VLOOKUP(A18,Sorteio!$A$1:$AS$76,25,FALSE),"")</f>
        <v>KANNO</v>
      </c>
      <c r="D20" s="114" t="str">
        <f>IF(A18:A18&gt;0,VLOOKUP(A18,Sorteio!$A$1:$AS$76,26,FALSE),"")</f>
        <v>HELIO MINORU</v>
      </c>
      <c r="E20" s="114" t="str">
        <f>IF(A18:A18&gt;0,VLOOKUP(A18,Sorteio!$A$1:$AS$76,27,FALSE),"")</f>
        <v>M</v>
      </c>
      <c r="F20" s="114" t="str">
        <f>IF(A18:A18&gt;0,VLOOKUP(A18,Sorteio!$A$1:$AS$76,28,FALSE),"")</f>
        <v>PIE</v>
      </c>
      <c r="G20" s="136">
        <f>IF(A18:A18&gt;0,VLOOKUP(A18,Sorteio!$A$1:$AS$76,29,FALSE),"")</f>
        <v>26227</v>
      </c>
      <c r="H20" s="115">
        <f>IF(A18:A18&gt;0,VLOOKUP(A18,Sorteio!$A$1:$AS$76,30,FALSE),"")</f>
        <v>12</v>
      </c>
      <c r="I20" s="115" t="str">
        <f>IF(A18:A18&gt;0,VLOOKUP(A18,Sorteio!$A$1:$AS$76,31,FALSE),"")</f>
        <v>C</v>
      </c>
      <c r="J20" s="114" t="str">
        <f>IF(A18:A18&gt;0,VLOOKUP(A18,Sorteio!$A$1:$AS$76,32,FALSE),"")</f>
        <v>LIB2026</v>
      </c>
      <c r="K20" s="114" t="str">
        <f>IF(A18:A18&gt;0,VLOOKUP(A18,Sorteio!$A$1:$AS$76,33,FALSE),"")</f>
        <v>NSR</v>
      </c>
      <c r="L20" s="116">
        <v>72</v>
      </c>
      <c r="M20" s="116">
        <v>65</v>
      </c>
      <c r="N20" s="117">
        <f>IF(A18&gt;0,L20+M20,"")</f>
        <v>137</v>
      </c>
      <c r="O20" s="226"/>
      <c r="P20" s="226"/>
      <c r="Q20" s="226"/>
      <c r="R20" s="226"/>
      <c r="S20" s="119" t="str">
        <f>IF(O20&gt;0,VLOOKUP(O20,HOLEINONE!$A$1:$B$37,2,FALSE),"")</f>
        <v/>
      </c>
      <c r="T20" s="119" t="str">
        <f>IF(P20&gt;0,VLOOKUP(P20,HOLEINONE!$A$1:$B$37,2,FALSE),"")</f>
        <v/>
      </c>
      <c r="U20" s="119" t="str">
        <f>IF(Q20&gt;0,VLOOKUP(Q20,HOLEINONE!$A$1:$B$37,2,FALSE),"")</f>
        <v/>
      </c>
      <c r="V20" s="119" t="str">
        <f>IF(R20&gt;0,VLOOKUP(R20,HOLEINONE!$A$1:$B$37,2,FALSE),"")</f>
        <v/>
      </c>
      <c r="W20" s="113" t="str">
        <f t="shared" si="1"/>
        <v/>
      </c>
      <c r="X20" s="120">
        <f>IF(A18&gt;0,N20-H20*2,"")</f>
        <v>113</v>
      </c>
      <c r="Y20" s="113">
        <f t="shared" si="0"/>
        <v>26227</v>
      </c>
      <c r="Z20" s="113">
        <f>IF(A18&gt;0,999.999999-N20+(H20*0.01)+(Y20*-0.000000001),"")</f>
        <v>863.11997277299997</v>
      </c>
      <c r="AA20" s="113">
        <f>IF(A18&gt;0,RANK(Z20,Z:Z),"")</f>
        <v>195</v>
      </c>
      <c r="AB20" s="113">
        <f>IF(A18&gt;0,999.999999-X20+(0.12-(H20*0.01))+(Y20*-0.00000001)," ")</f>
        <v>886.99973673</v>
      </c>
      <c r="AC20" s="113">
        <f>IF(A18&gt;0,RANK(AB20,AB:AB),"")</f>
        <v>189</v>
      </c>
      <c r="AD20" s="113" t="str">
        <f t="shared" si="2"/>
        <v/>
      </c>
    </row>
    <row r="21" spans="1:30" ht="18.75" customHeight="1">
      <c r="A21" s="1103"/>
      <c r="B21" s="114" t="str">
        <f>IF(A18:A18&gt;0,VLOOKUP(A18,Sorteio!$A$1:$AS$76,34,FALSE),"")</f>
        <v>979</v>
      </c>
      <c r="C21" s="114" t="str">
        <f>IF(A18:A18&gt;0,VLOOKUP(A18,Sorteio!$A$1:$AS$76,35,FALSE),"")</f>
        <v>KAMIMURA</v>
      </c>
      <c r="D21" s="114" t="str">
        <f>IF(A18:A18&gt;0,VLOOKUP(A18,Sorteio!$A$1:$AS$76,36,FALSE),"")</f>
        <v>MERCIA KIMIE</v>
      </c>
      <c r="E21" s="114" t="str">
        <f>IF(A18:A18&gt;0,VLOOKUP(A18,Sorteio!$A$1:$AS$76,37,FALSE),"")</f>
        <v>F</v>
      </c>
      <c r="F21" s="114" t="str">
        <f>IF(A18:A18&gt;0,VLOOKUP(A18,Sorteio!$A$1:$AS$76,38,FALSE),"")</f>
        <v>NCC</v>
      </c>
      <c r="G21" s="136">
        <f>IF(A18:A18&gt;0,VLOOKUP(A18,Sorteio!$A$1:$AS$76,39,FALSE),"")</f>
        <v>23817</v>
      </c>
      <c r="H21" s="115">
        <f>IF(A18:A18&gt;0,VLOOKUP(A18,Sorteio!$A$1:$AS$76,40,FALSE),"")</f>
        <v>12</v>
      </c>
      <c r="I21" s="115" t="str">
        <f>IF(A18:A18&gt;0,VLOOKUP(A18,Sorteio!$A$1:$AS$76,41,FALSE),"")</f>
        <v>C</v>
      </c>
      <c r="J21" s="114" t="str">
        <f>IF(A18:A18&gt;0,VLOOKUP(A18,Sorteio!$A$1:$AS$76,42,FALSE),"")</f>
        <v>LIB2026</v>
      </c>
      <c r="K21" s="114" t="str">
        <f>IF(A18:A18&gt;0,VLOOKUP(A18,Sorteio!$A$1:$AS$76,43,FALSE),"")</f>
        <v>NSR</v>
      </c>
      <c r="L21" s="116">
        <v>66</v>
      </c>
      <c r="M21" s="116">
        <v>62</v>
      </c>
      <c r="N21" s="117">
        <f>IF(A18&gt;0,L21+M21,"")</f>
        <v>128</v>
      </c>
      <c r="O21" s="226"/>
      <c r="P21" s="226"/>
      <c r="Q21" s="226"/>
      <c r="R21" s="226"/>
      <c r="S21" s="119" t="str">
        <f>IF(O21&gt;0,VLOOKUP(O21,HOLEINONE!$A$1:$B$37,2,FALSE),"")</f>
        <v/>
      </c>
      <c r="T21" s="119" t="str">
        <f>IF(P21&gt;0,VLOOKUP(P21,HOLEINONE!$A$1:$B$37,2,FALSE),"")</f>
        <v/>
      </c>
      <c r="U21" s="119" t="str">
        <f>IF(Q21&gt;0,VLOOKUP(Q21,HOLEINONE!$A$1:$B$37,2,FALSE),"")</f>
        <v/>
      </c>
      <c r="V21" s="119" t="str">
        <f>IF(R21&gt;0,VLOOKUP(R21,HOLEINONE!$A$1:$B$37,2,FALSE),"")</f>
        <v/>
      </c>
      <c r="W21" s="113" t="str">
        <f t="shared" si="1"/>
        <v/>
      </c>
      <c r="X21" s="120">
        <f>IF(A18&gt;0,N21-H21*2,"")</f>
        <v>104</v>
      </c>
      <c r="Y21" s="113">
        <f t="shared" si="0"/>
        <v>23817</v>
      </c>
      <c r="Z21" s="113">
        <f>IF(A18&gt;0,999.999999-N21+(H21*0.01)+(Y21*-0.000000001),"")</f>
        <v>872.11997518299995</v>
      </c>
      <c r="AA21" s="113">
        <f>IF(A18&gt;0,RANK(Z21,Z:Z),"")</f>
        <v>176</v>
      </c>
      <c r="AB21" s="113">
        <f>IF(A18&gt;0,999.999999-X21+(0.12-(H21*0.01))+(Y21*-0.00000001)," ")</f>
        <v>895.99976083000001</v>
      </c>
      <c r="AC21" s="113">
        <f>IF(A18&gt;0,RANK(AB21,AB:AB),"")</f>
        <v>143</v>
      </c>
      <c r="AD21" s="113" t="str">
        <f t="shared" si="2"/>
        <v/>
      </c>
    </row>
    <row r="22" spans="1:30" ht="18.75" customHeight="1">
      <c r="A22" s="1103">
        <v>108</v>
      </c>
      <c r="B22" s="114" t="str">
        <f>IF(A22:A22&gt;0,VLOOKUP(A22,Sorteio!$A$1:$AS$76,4,FALSE),"")</f>
        <v>952</v>
      </c>
      <c r="C22" s="114" t="str">
        <f>IF(A22:A22&gt;0,VLOOKUP(A22,Sorteio!$A$1:$AS$76,5,FALSE),"")</f>
        <v>HAYASI ARIMORI</v>
      </c>
      <c r="D22" s="114" t="str">
        <f>IF(A22:A22&gt;0,VLOOKUP(A22,Sorteio!$A$1:$AS$76,6,FALSE),"")</f>
        <v>IZAURA KAZUE</v>
      </c>
      <c r="E22" s="114" t="str">
        <f>IF(A22:A22&gt;0,VLOOKUP(A22,Sorteio!$A$1:$AS$76,7,FALSE),"")</f>
        <v>F</v>
      </c>
      <c r="F22" s="114" t="str">
        <f>IF(A22:A22&gt;0,VLOOKUP(A22,Sorteio!$A$1:$AS$76,8,FALSE),"")</f>
        <v>NCC</v>
      </c>
      <c r="G22" s="136">
        <f>IF(A22:A22&gt;0,VLOOKUP(A22,Sorteio!$A$1:$AS$76,9,FALSE),"")</f>
        <v>22219</v>
      </c>
      <c r="H22" s="115">
        <f>IF(A22:A22&gt;0,VLOOKUP(A22,Sorteio!$A$1:$AS$76,10,FALSE),"")</f>
        <v>1</v>
      </c>
      <c r="I22" s="115" t="str">
        <f>IF(A22:A22&gt;0,VLOOKUP(A22,Sorteio!$A$1:$AS$76,11,FALSE),"")</f>
        <v>EX</v>
      </c>
      <c r="J22" s="114" t="str">
        <f>IF(A22:A22&gt;0,VLOOKUP(A22,Sorteio!$A$1:$AS$76,12,FALSE),"")</f>
        <v>LIB2026</v>
      </c>
      <c r="K22" s="114" t="str">
        <f>IF(A22:A22&gt;0,VLOOKUP(A22,Sorteio!$A$1:$AS$76,13,FALSE),"")</f>
        <v>NSR</v>
      </c>
      <c r="L22" s="116">
        <v>57</v>
      </c>
      <c r="M22" s="116">
        <v>45</v>
      </c>
      <c r="N22" s="117">
        <f>IF(A22&gt;0,L22+M22,"")</f>
        <v>102</v>
      </c>
      <c r="O22" s="226"/>
      <c r="P22" s="226"/>
      <c r="Q22" s="226"/>
      <c r="R22" s="226"/>
      <c r="S22" s="119" t="str">
        <f>IF(O22&gt;0,VLOOKUP(O22,HOLEINONE!$A$1:$B$37,2,FALSE),"")</f>
        <v/>
      </c>
      <c r="T22" s="119" t="str">
        <f>IF(P22&gt;0,VLOOKUP(P22,HOLEINONE!$A$1:$B$37,2,FALSE),"")</f>
        <v/>
      </c>
      <c r="U22" s="119" t="str">
        <f>IF(Q22&gt;0,VLOOKUP(Q22,HOLEINONE!$A$1:$B$37,2,FALSE),"")</f>
        <v/>
      </c>
      <c r="V22" s="119" t="str">
        <f>IF(R22&gt;0,VLOOKUP(R22,HOLEINONE!$A$1:$B$37,2,FALSE),"")</f>
        <v/>
      </c>
      <c r="W22" s="113" t="str">
        <f t="shared" si="1"/>
        <v/>
      </c>
      <c r="X22" s="120">
        <f>IF(A22&gt;0,N22-H22*2,"")</f>
        <v>100</v>
      </c>
      <c r="Y22" s="113">
        <f t="shared" si="0"/>
        <v>22219</v>
      </c>
      <c r="Z22" s="113">
        <f>IF(A22&gt;0,999.999999-N22+(H22*0.01)+(Y22*-0.000000001),"")</f>
        <v>898.00997678099998</v>
      </c>
      <c r="AA22" s="113">
        <f>IF(A22&gt;0,RANK(Z22,Z:Z),"")</f>
        <v>15</v>
      </c>
      <c r="AB22" s="113">
        <f>IF(A22&gt;0,999.999999-X22+(0.12-(H22*0.01))+(Y22*-0.00000001)," ")</f>
        <v>900.10977680999997</v>
      </c>
      <c r="AC22" s="113">
        <f>IF(A22&gt;0,RANK(AB22,AB:AB),"")</f>
        <v>75</v>
      </c>
      <c r="AD22" s="113" t="str">
        <f t="shared" si="2"/>
        <v/>
      </c>
    </row>
    <row r="23" spans="1:30" ht="18.75" customHeight="1">
      <c r="A23" s="1103"/>
      <c r="B23" s="114" t="str">
        <f>IF(A22:A22&gt;0,VLOOKUP(A22,Sorteio!$A$1:$AS$76,14,FALSE),"")</f>
        <v>177</v>
      </c>
      <c r="C23" s="114" t="str">
        <f>IF(A22:A22&gt;0,VLOOKUP(A22,Sorteio!$A$1:$AS$761,15,FALSE),"")</f>
        <v>KAWAKAMI</v>
      </c>
      <c r="D23" s="114" t="str">
        <f>IF(A22:A22&gt;0,VLOOKUP(A22,Sorteio!$A$1:$AS$761,16,FALSE),"")</f>
        <v>LIKA</v>
      </c>
      <c r="E23" s="114" t="str">
        <f>IF(A22:A22&gt;0,VLOOKUP(A22,Sorteio!$A$1:$AS$761,17,FALSE),"")</f>
        <v>F</v>
      </c>
      <c r="F23" s="114" t="str">
        <f>IF(A22:A22&gt;0,VLOOKUP(A22,Sorteio!$A$1:$AS$76,18,FALSE),"")</f>
        <v>SMA</v>
      </c>
      <c r="G23" s="136">
        <f>IF(A22:A22&gt;0,VLOOKUP(A22,Sorteio!$A$1:$AS$76,19,FALSE),"")</f>
        <v>26516</v>
      </c>
      <c r="H23" s="115">
        <f>IF(A22:A22&gt;0,VLOOKUP(A22,Sorteio!$A$1:$AS$76,20,FALSE),"")</f>
        <v>3</v>
      </c>
      <c r="I23" s="115" t="str">
        <f>IF(A22:A22&gt;0,VLOOKUP(A22,Sorteio!$A$1:$AS$76,21,FALSE),"")</f>
        <v>EX</v>
      </c>
      <c r="J23" s="114" t="str">
        <f>IF(A22:A22&gt;0,VLOOKUP(A22,Sorteio!$A$1:$AS$76,22,FALSE),"")</f>
        <v>LIB2026</v>
      </c>
      <c r="K23" s="114" t="str">
        <f>IF(A22:A22&gt;0,VLOOKUP(A22,Sorteio!$A$1:$AS$76,23,FALSE),"")</f>
        <v>NSR</v>
      </c>
      <c r="L23" s="116">
        <v>60</v>
      </c>
      <c r="M23" s="116">
        <v>49</v>
      </c>
      <c r="N23" s="117">
        <f>IF(A22&gt;0,L23+M23,"")</f>
        <v>109</v>
      </c>
      <c r="O23" s="226"/>
      <c r="P23" s="226"/>
      <c r="Q23" s="226"/>
      <c r="R23" s="226"/>
      <c r="S23" s="119" t="str">
        <f>IF(O23&gt;0,VLOOKUP(O23,HOLEINONE!$A$1:$B$37,2,FALSE),"")</f>
        <v/>
      </c>
      <c r="T23" s="119" t="str">
        <f>IF(P23&gt;0,VLOOKUP(P23,HOLEINONE!$A$1:$B$37,2,FALSE),"")</f>
        <v/>
      </c>
      <c r="U23" s="119" t="str">
        <f>IF(Q23&gt;0,VLOOKUP(Q23,HOLEINONE!$A$1:$B$37,2,FALSE),"")</f>
        <v/>
      </c>
      <c r="V23" s="119" t="str">
        <f>IF(R23&gt;0,VLOOKUP(R23,HOLEINONE!$A$1:$B$37,2,FALSE),"")</f>
        <v/>
      </c>
      <c r="W23" s="113" t="str">
        <f t="shared" si="1"/>
        <v/>
      </c>
      <c r="X23" s="120">
        <f>IF(A22&gt;0,N23-H23*2,"")</f>
        <v>103</v>
      </c>
      <c r="Y23" s="113">
        <f t="shared" si="0"/>
        <v>26516</v>
      </c>
      <c r="Z23" s="113">
        <f>IF(A22&gt;0,999.999999-N23+(H23*0.01)+(Y23*-0.000000001),"")</f>
        <v>891.02997248399993</v>
      </c>
      <c r="AA23" s="113">
        <f>IF(A22&gt;0,RANK(Z23,Z:Z),"")</f>
        <v>57</v>
      </c>
      <c r="AB23" s="113">
        <f>IF(A22&gt;0,999.999999-X23+(0.12-(H23*0.01))+(Y23*-0.00000001)," ")</f>
        <v>897.08973384000001</v>
      </c>
      <c r="AC23" s="113">
        <f>IF(A22&gt;0,RANK(AB23,AB:AB),"")</f>
        <v>117</v>
      </c>
      <c r="AD23" s="113" t="str">
        <f t="shared" si="2"/>
        <v/>
      </c>
    </row>
    <row r="24" spans="1:30" ht="18.75" customHeight="1">
      <c r="A24" s="1103"/>
      <c r="B24" s="114" t="str">
        <f>IF(A22:A22&gt;0,VLOOKUP(A22,Sorteio!$A$1:$AS$76,24,FALSE),"")</f>
        <v>442</v>
      </c>
      <c r="C24" s="114" t="str">
        <f>IF(A22:A22&gt;0,VLOOKUP(A22,Sorteio!$A$1:$AS$76,25,FALSE),"")</f>
        <v>ARIZAWA</v>
      </c>
      <c r="D24" s="114" t="str">
        <f>IF(A22:A22&gt;0,VLOOKUP(A22,Sorteio!$A$1:$AS$76,26,FALSE),"")</f>
        <v>MARIKO</v>
      </c>
      <c r="E24" s="114" t="str">
        <f>IF(A22:A22&gt;0,VLOOKUP(A22,Sorteio!$A$1:$AS$76,27,FALSE),"")</f>
        <v>F</v>
      </c>
      <c r="F24" s="114" t="str">
        <f>IF(A22:A22&gt;0,VLOOKUP(A22,Sorteio!$A$1:$AS$76,28,FALSE),"")</f>
        <v>PIE</v>
      </c>
      <c r="G24" s="136">
        <f>IF(A22:A22&gt;0,VLOOKUP(A22,Sorteio!$A$1:$AS$76,29,FALSE),"")</f>
        <v>17503</v>
      </c>
      <c r="H24" s="115">
        <f>IF(A22:A22&gt;0,VLOOKUP(A22,Sorteio!$A$1:$AS$76,30,FALSE),"")</f>
        <v>6</v>
      </c>
      <c r="I24" s="115" t="str">
        <f>IF(A22:A22&gt;0,VLOOKUP(A22,Sorteio!$A$1:$AS$76,31,FALSE),"")</f>
        <v>A</v>
      </c>
      <c r="J24" s="114" t="str">
        <f>IF(A22:A22&gt;0,VLOOKUP(A22,Sorteio!$A$1:$AS$76,32,FALSE),"")</f>
        <v>LIB2026</v>
      </c>
      <c r="K24" s="114" t="str">
        <f>IF(A22:A22&gt;0,VLOOKUP(A22,Sorteio!$A$1:$AS$76,33,FALSE),"")</f>
        <v>SR</v>
      </c>
      <c r="L24" s="116">
        <v>444</v>
      </c>
      <c r="M24" s="116">
        <v>555</v>
      </c>
      <c r="N24" s="117">
        <f>IF(A22&gt;0,L24+M24,"")</f>
        <v>999</v>
      </c>
      <c r="O24" s="226"/>
      <c r="P24" s="226"/>
      <c r="Q24" s="226"/>
      <c r="R24" s="226"/>
      <c r="S24" s="119" t="str">
        <f>IF(O24&gt;0,VLOOKUP(O24,HOLEINONE!$A$1:$B$37,2,FALSE),"")</f>
        <v/>
      </c>
      <c r="T24" s="119" t="str">
        <f>IF(P24&gt;0,VLOOKUP(P24,HOLEINONE!$A$1:$B$37,2,FALSE),"")</f>
        <v/>
      </c>
      <c r="U24" s="119" t="str">
        <f>IF(Q24&gt;0,VLOOKUP(Q24,HOLEINONE!$A$1:$B$37,2,FALSE),"")</f>
        <v/>
      </c>
      <c r="V24" s="119" t="str">
        <f>IF(R24&gt;0,VLOOKUP(R24,HOLEINONE!$A$1:$B$37,2,FALSE),"")</f>
        <v/>
      </c>
      <c r="W24" s="113" t="str">
        <f t="shared" si="1"/>
        <v/>
      </c>
      <c r="X24" s="120">
        <f>IF(A22&gt;0,N24-H24*2,"")</f>
        <v>987</v>
      </c>
      <c r="Y24" s="113">
        <f t="shared" si="0"/>
        <v>17503</v>
      </c>
      <c r="Z24" s="113">
        <f>IF(A22&gt;0,999.999999-N24+(H24*0.01)+(Y24*-0.000000001),"")</f>
        <v>1.0599814970000025</v>
      </c>
      <c r="AA24" s="113">
        <f>IF(A22&gt;0,RANK(Z24,Z:Z),"")</f>
        <v>207</v>
      </c>
      <c r="AB24" s="113">
        <f>IF(A22&gt;0,999.999999-X24+(0.12-(H24*0.01))+(Y24*-0.00000001)," ")</f>
        <v>13.059823970000004</v>
      </c>
      <c r="AC24" s="113">
        <f>IF(A22&gt;0,RANK(AB24,AB:AB),"")</f>
        <v>207</v>
      </c>
      <c r="AD24" s="113" t="str">
        <f t="shared" si="2"/>
        <v/>
      </c>
    </row>
    <row r="25" spans="1:30" ht="18.75" customHeight="1">
      <c r="A25" s="1103"/>
      <c r="B25" s="114" t="str">
        <f>IF(A22:A22&gt;0,VLOOKUP(A22,Sorteio!$A$1:$AS$76,34,FALSE),"")</f>
        <v>834</v>
      </c>
      <c r="C25" s="114" t="str">
        <f>IF(A22:A22&gt;0,VLOOKUP(A22,Sorteio!$A$1:$AS$76,35,FALSE),"")</f>
        <v>YAMANO</v>
      </c>
      <c r="D25" s="114" t="str">
        <f>IF(A22:A22&gt;0,VLOOKUP(A22,Sorteio!$A$1:$AS$76,36,FALSE),"")</f>
        <v>PAULO</v>
      </c>
      <c r="E25" s="114" t="str">
        <f>IF(A22:A22&gt;0,VLOOKUP(A22,Sorteio!$A$1:$AS$76,37,FALSE),"")</f>
        <v>M</v>
      </c>
      <c r="F25" s="114" t="str">
        <f>IF(A22:A22&gt;0,VLOOKUP(A22,Sorteio!$A$1:$AS$76,38,FALSE),"")</f>
        <v>IBI</v>
      </c>
      <c r="G25" s="136">
        <f>IF(A22:A22&gt;0,VLOOKUP(A22,Sorteio!$A$1:$AS$76,39,FALSE),"")</f>
        <v>17828</v>
      </c>
      <c r="H25" s="115">
        <f>IF(A22:A22&gt;0,VLOOKUP(A22,Sorteio!$A$1:$AS$76,40,FALSE),"")</f>
        <v>6</v>
      </c>
      <c r="I25" s="115" t="str">
        <f>IF(A22:A22&gt;0,VLOOKUP(A22,Sorteio!$A$1:$AS$76,41,FALSE),"")</f>
        <v>A</v>
      </c>
      <c r="J25" s="114" t="str">
        <f>IF(A22:A22&gt;0,VLOOKUP(A22,Sorteio!$A$1:$AS$76,42,FALSE),"")</f>
        <v>LIB2026</v>
      </c>
      <c r="K25" s="114" t="str">
        <f>IF(A22:A22&gt;0,VLOOKUP(A22,Sorteio!$A$1:$AS$76,43,FALSE),"")</f>
        <v>SR</v>
      </c>
      <c r="L25" s="116">
        <v>59</v>
      </c>
      <c r="M25" s="116">
        <v>56</v>
      </c>
      <c r="N25" s="117">
        <f>IF(A22&gt;0,L25+M25,"")</f>
        <v>115</v>
      </c>
      <c r="O25" s="226" t="s">
        <v>2138</v>
      </c>
      <c r="P25" s="226"/>
      <c r="Q25" s="226"/>
      <c r="R25" s="226"/>
      <c r="S25" s="119">
        <f>IF(O25&gt;0,VLOOKUP(O25,HOLEINONE!$A$1:$B$37,2,FALSE),"")</f>
        <v>17</v>
      </c>
      <c r="T25" s="119" t="str">
        <f>IF(P25&gt;0,VLOOKUP(P25,HOLEINONE!$A$1:$B$37,2,FALSE),"")</f>
        <v/>
      </c>
      <c r="U25" s="119" t="str">
        <f>IF(Q25&gt;0,VLOOKUP(Q25,HOLEINONE!$A$1:$B$37,2,FALSE),"")</f>
        <v/>
      </c>
      <c r="V25" s="119" t="str">
        <f>IF(R25&gt;0,VLOOKUP(R25,HOLEINONE!$A$1:$B$37,2,FALSE),"")</f>
        <v/>
      </c>
      <c r="W25" s="113">
        <f t="shared" si="1"/>
        <v>17</v>
      </c>
      <c r="X25" s="120">
        <f>IF(A22&gt;0,N25-H25*2,"")</f>
        <v>103</v>
      </c>
      <c r="Y25" s="113">
        <f t="shared" si="0"/>
        <v>17828</v>
      </c>
      <c r="Z25" s="113">
        <f>IF(A22&gt;0,999.999999-N25+(H25*0.01)+(Y25*-0.000000001),"")</f>
        <v>885.05998117199999</v>
      </c>
      <c r="AA25" s="113">
        <f>IF(A22&gt;0,RANK(Z25,Z:Z),"")</f>
        <v>98</v>
      </c>
      <c r="AB25" s="113">
        <f>IF(A22&gt;0,999.999999-X25+(0.12-(H25*0.01))+(Y25*-0.00000001)," ")</f>
        <v>897.05982071999995</v>
      </c>
      <c r="AC25" s="113">
        <f>IF(A22&gt;0,RANK(AB25,AB:AB),"")</f>
        <v>118</v>
      </c>
      <c r="AD25" s="113">
        <f t="shared" si="2"/>
        <v>1</v>
      </c>
    </row>
    <row r="26" spans="1:30" ht="18.75" customHeight="1">
      <c r="A26" s="1103">
        <v>103</v>
      </c>
      <c r="B26" s="114" t="str">
        <f>IF(A26:A26&gt;0,VLOOKUP(A26,Sorteio!$A$1:$AS$76,4,FALSE),"")</f>
        <v>635</v>
      </c>
      <c r="C26" s="114" t="str">
        <f>IF(A26:A26&gt;0,VLOOKUP(A26,Sorteio!$A$1:$AS$76,5,FALSE),"")</f>
        <v>BABATA</v>
      </c>
      <c r="D26" s="114" t="str">
        <f>IF(A26:A26&gt;0,VLOOKUP(A26,Sorteio!$A$1:$AS$76,6,FALSE),"")</f>
        <v>JORGE TOSHIO</v>
      </c>
      <c r="E26" s="114" t="str">
        <f>IF(A26:A26&gt;0,VLOOKUP(A26,Sorteio!$A$1:$AS$76,7,FALSE),"")</f>
        <v>M</v>
      </c>
      <c r="F26" s="114" t="str">
        <f>IF(A26:A26&gt;0,VLOOKUP(A26,Sorteio!$A$1:$AS$76,8,FALSE),"")</f>
        <v>KOK</v>
      </c>
      <c r="G26" s="136">
        <f>IF(A26:A26&gt;0,VLOOKUP(A26,Sorteio!$A$1:$AS$76,9,FALSE),"")</f>
        <v>21124</v>
      </c>
      <c r="H26" s="115">
        <f>IF(A26:A26&gt;0,VLOOKUP(A26,Sorteio!$A$1:$AS$76,10,FALSE),"")</f>
        <v>3</v>
      </c>
      <c r="I26" s="115" t="str">
        <f>IF(A26:A26&gt;0,VLOOKUP(A26,Sorteio!$A$1:$AS$76,11,FALSE),"")</f>
        <v>EX</v>
      </c>
      <c r="J26" s="114" t="str">
        <f>IF(A26:A26&gt;0,VLOOKUP(A26,Sorteio!$A$1:$AS$76,12,FALSE),"")</f>
        <v>LIB2026</v>
      </c>
      <c r="K26" s="114" t="str">
        <f>IF(A26:A26&gt;0,VLOOKUP(A26,Sorteio!$A$1:$AS$76,13,FALSE),"")</f>
        <v>NSR</v>
      </c>
      <c r="L26" s="116">
        <v>53</v>
      </c>
      <c r="M26" s="116">
        <v>46</v>
      </c>
      <c r="N26" s="117">
        <f>IF(A26&gt;0,L26+M26,"")</f>
        <v>99</v>
      </c>
      <c r="O26" s="226"/>
      <c r="P26" s="226"/>
      <c r="Q26" s="226"/>
      <c r="R26" s="226"/>
      <c r="S26" s="119" t="str">
        <f>IF(O26&gt;0,VLOOKUP(O26,HOLEINONE!$A$1:$B$37,2,FALSE),"")</f>
        <v/>
      </c>
      <c r="T26" s="119" t="str">
        <f>IF(P26&gt;0,VLOOKUP(P26,HOLEINONE!$A$1:$B$37,2,FALSE),"")</f>
        <v/>
      </c>
      <c r="U26" s="119" t="str">
        <f>IF(Q26&gt;0,VLOOKUP(Q26,HOLEINONE!$A$1:$B$37,2,FALSE),"")</f>
        <v/>
      </c>
      <c r="V26" s="119" t="str">
        <f>IF(R26&gt;0,VLOOKUP(R26,HOLEINONE!$A$1:$B$37,2,FALSE),"")</f>
        <v/>
      </c>
      <c r="W26" s="113" t="str">
        <f t="shared" si="1"/>
        <v/>
      </c>
      <c r="X26" s="120">
        <f>IF(A26&gt;0,N26-H26*2,"")</f>
        <v>93</v>
      </c>
      <c r="Y26" s="113">
        <f t="shared" si="0"/>
        <v>21124</v>
      </c>
      <c r="Z26" s="113">
        <f>IF(A26&gt;0,999.999999-N26+(H26*0.01)+(Y26*-0.000000001),"")</f>
        <v>901.02997787599998</v>
      </c>
      <c r="AA26" s="113">
        <f>IF(A26&gt;0,RANK(Z26,Z:Z),"")</f>
        <v>6</v>
      </c>
      <c r="AB26" s="113">
        <f>IF(A26&gt;0,999.999999-X26+(0.12-(H26*0.01))+(Y26*-0.00000001)," ")</f>
        <v>907.08978776000004</v>
      </c>
      <c r="AC26" s="113">
        <f>IF(A26&gt;0,RANK(AB26,AB:AB),"")</f>
        <v>20</v>
      </c>
      <c r="AD26" s="113" t="str">
        <f t="shared" si="2"/>
        <v/>
      </c>
    </row>
    <row r="27" spans="1:30" ht="18.75" customHeight="1">
      <c r="A27" s="1103"/>
      <c r="B27" s="114" t="str">
        <f>IF(A26:A26&gt;0,VLOOKUP(A26,Sorteio!$A$1:$AS$76,14,FALSE),"")</f>
        <v>637</v>
      </c>
      <c r="C27" s="114" t="str">
        <f>IF(A26:A26&gt;0,VLOOKUP(A26,Sorteio!$A$1:$AS$761,15,FALSE),"")</f>
        <v>RIBEIRO DE SOUZA</v>
      </c>
      <c r="D27" s="114" t="str">
        <f>IF(A26:A26&gt;0,VLOOKUP(A26,Sorteio!$A$1:$AS$761,16,FALSE),"")</f>
        <v>TANIA DE FATIMA</v>
      </c>
      <c r="E27" s="114" t="str">
        <f>IF(A26:A26&gt;0,VLOOKUP(A26,Sorteio!$A$1:$AS$761,17,FALSE),"")</f>
        <v>F</v>
      </c>
      <c r="F27" s="114" t="str">
        <f>IF(A26:A26&gt;0,VLOOKUP(A26,Sorteio!$A$1:$AS$76,18,FALSE),"")</f>
        <v>NCC</v>
      </c>
      <c r="G27" s="136">
        <f>IF(A26:A26&gt;0,VLOOKUP(A26,Sorteio!$A$1:$AS$76,19,FALSE),"")</f>
        <v>23251</v>
      </c>
      <c r="H27" s="115">
        <f>IF(A26:A26&gt;0,VLOOKUP(A26,Sorteio!$A$1:$AS$76,20,FALSE),"")</f>
        <v>3</v>
      </c>
      <c r="I27" s="115" t="str">
        <f>IF(A26:A26&gt;0,VLOOKUP(A26,Sorteio!$A$1:$AS$76,21,FALSE),"")</f>
        <v>EX</v>
      </c>
      <c r="J27" s="114" t="str">
        <f>IF(A26:A26&gt;0,VLOOKUP(A26,Sorteio!$A$1:$AS$76,22,FALSE),"")</f>
        <v>LIB2026</v>
      </c>
      <c r="K27" s="114" t="str">
        <f>IF(A26:A26&gt;0,VLOOKUP(A26,Sorteio!$A$1:$AS$76,23,FALSE),"")</f>
        <v>NSR</v>
      </c>
      <c r="L27" s="116">
        <v>61</v>
      </c>
      <c r="M27" s="116">
        <v>49</v>
      </c>
      <c r="N27" s="117">
        <f>IF(A26&gt;0,L27+M27,"")</f>
        <v>110</v>
      </c>
      <c r="O27" s="226"/>
      <c r="P27" s="226"/>
      <c r="Q27" s="226"/>
      <c r="R27" s="226"/>
      <c r="S27" s="119" t="str">
        <f>IF(O27&gt;0,VLOOKUP(O27,HOLEINONE!$A$1:$B$37,2,FALSE),"")</f>
        <v/>
      </c>
      <c r="T27" s="119" t="str">
        <f>IF(P27&gt;0,VLOOKUP(P27,HOLEINONE!$A$1:$B$37,2,FALSE),"")</f>
        <v/>
      </c>
      <c r="U27" s="119" t="str">
        <f>IF(Q27&gt;0,VLOOKUP(Q27,HOLEINONE!$A$1:$B$37,2,FALSE),"")</f>
        <v/>
      </c>
      <c r="V27" s="119" t="str">
        <f>IF(R27&gt;0,VLOOKUP(R27,HOLEINONE!$A$1:$B$37,2,FALSE),"")</f>
        <v/>
      </c>
      <c r="W27" s="113" t="str">
        <f t="shared" si="1"/>
        <v/>
      </c>
      <c r="X27" s="120">
        <f>IF(A26&gt;0,N27-H27*2,"")</f>
        <v>104</v>
      </c>
      <c r="Y27" s="113">
        <f t="shared" si="0"/>
        <v>23251</v>
      </c>
      <c r="Z27" s="113">
        <f>IF(A26&gt;0,999.999999-N27+(H27*0.01)+(Y27*-0.000000001),"")</f>
        <v>890.02997574899996</v>
      </c>
      <c r="AA27" s="113">
        <f>IF(A26&gt;0,RANK(Z27,Z:Z),"")</f>
        <v>64</v>
      </c>
      <c r="AB27" s="113">
        <f>IF(A26&gt;0,999.999999-X27+(0.12-(H27*0.01))+(Y27*-0.00000001)," ")</f>
        <v>896.08976648999999</v>
      </c>
      <c r="AC27" s="113">
        <f>IF(A26&gt;0,RANK(AB27,AB:AB),"")</f>
        <v>133</v>
      </c>
      <c r="AD27" s="113" t="str">
        <f t="shared" si="2"/>
        <v/>
      </c>
    </row>
    <row r="28" spans="1:30" ht="18.75" customHeight="1">
      <c r="A28" s="1103"/>
      <c r="B28" s="114" t="str">
        <f>IF(A26:A26&gt;0,VLOOKUP(A26,Sorteio!$A$1:$AS$76,24,FALSE),"")</f>
        <v>347</v>
      </c>
      <c r="C28" s="114" t="str">
        <f>IF(A26:A26&gt;0,VLOOKUP(A26,Sorteio!$A$1:$AS$76,25,FALSE),"")</f>
        <v>MASUDA</v>
      </c>
      <c r="D28" s="114" t="str">
        <f>IF(A26:A26&gt;0,VLOOKUP(A26,Sorteio!$A$1:$AS$76,26,FALSE),"")</f>
        <v>TIZUKO</v>
      </c>
      <c r="E28" s="114" t="str">
        <f>IF(A26:A26&gt;0,VLOOKUP(A26,Sorteio!$A$1:$AS$76,27,FALSE),"")</f>
        <v>F</v>
      </c>
      <c r="F28" s="114" t="str">
        <f>IF(A26:A26&gt;0,VLOOKUP(A26,Sorteio!$A$1:$AS$76,28,FALSE),"")</f>
        <v>PIE</v>
      </c>
      <c r="G28" s="136">
        <f>IF(A26:A26&gt;0,VLOOKUP(A26,Sorteio!$A$1:$AS$76,29,FALSE),"")</f>
        <v>15977</v>
      </c>
      <c r="H28" s="115">
        <f>IF(A26:A26&gt;0,VLOOKUP(A26,Sorteio!$A$1:$AS$76,30,FALSE),"")</f>
        <v>5</v>
      </c>
      <c r="I28" s="115" t="str">
        <f>IF(A26:A26&gt;0,VLOOKUP(A26,Sorteio!$A$1:$AS$76,31,FALSE),"")</f>
        <v>A</v>
      </c>
      <c r="J28" s="114" t="str">
        <f>IF(A26:A26&gt;0,VLOOKUP(A26,Sorteio!$A$1:$AS$76,32,FALSE),"")</f>
        <v>LIB2026</v>
      </c>
      <c r="K28" s="114" t="str">
        <f>IF(A26:A26&gt;0,VLOOKUP(A26,Sorteio!$A$1:$AS$76,33,FALSE),"")</f>
        <v>SR</v>
      </c>
      <c r="L28" s="116">
        <v>57</v>
      </c>
      <c r="M28" s="116">
        <v>43</v>
      </c>
      <c r="N28" s="117">
        <f>IF(A26&gt;0,L28+M28,"")</f>
        <v>100</v>
      </c>
      <c r="O28" s="226"/>
      <c r="P28" s="226"/>
      <c r="Q28" s="226"/>
      <c r="R28" s="226"/>
      <c r="S28" s="119" t="str">
        <f>IF(O28&gt;0,VLOOKUP(O28,HOLEINONE!$A$1:$B$37,2,FALSE),"")</f>
        <v/>
      </c>
      <c r="T28" s="119" t="str">
        <f>IF(P28&gt;0,VLOOKUP(P28,HOLEINONE!$A$1:$B$37,2,FALSE),"")</f>
        <v/>
      </c>
      <c r="U28" s="119" t="str">
        <f>IF(Q28&gt;0,VLOOKUP(Q28,HOLEINONE!$A$1:$B$37,2,FALSE),"")</f>
        <v/>
      </c>
      <c r="V28" s="119" t="str">
        <f>IF(R28&gt;0,VLOOKUP(R28,HOLEINONE!$A$1:$B$37,2,FALSE),"")</f>
        <v/>
      </c>
      <c r="W28" s="113" t="str">
        <f t="shared" si="1"/>
        <v/>
      </c>
      <c r="X28" s="120">
        <f>IF(A26&gt;0,N28-H28*2,"")</f>
        <v>90</v>
      </c>
      <c r="Y28" s="113">
        <f t="shared" si="0"/>
        <v>15977</v>
      </c>
      <c r="Z28" s="113">
        <f>IF(A26&gt;0,999.999999-N28+(H28*0.01)+(Y28*-0.000000001),"")</f>
        <v>900.04998302299998</v>
      </c>
      <c r="AA28" s="113">
        <f>IF(A26&gt;0,RANK(Z28,Z:Z),"")</f>
        <v>7</v>
      </c>
      <c r="AB28" s="113">
        <f>IF(A26&gt;0,999.999999-X28+(0.12-(H28*0.01))+(Y28*-0.00000001)," ")</f>
        <v>910.06983923000007</v>
      </c>
      <c r="AC28" s="113">
        <f>IF(A26&gt;0,RANK(AB28,AB:AB),"")</f>
        <v>7</v>
      </c>
      <c r="AD28" s="113" t="str">
        <f t="shared" si="2"/>
        <v/>
      </c>
    </row>
    <row r="29" spans="1:30" ht="18.75" customHeight="1">
      <c r="A29" s="1103"/>
      <c r="B29" s="114" t="str">
        <f>IF(A26:A26&gt;0,VLOOKUP(A26,Sorteio!$A$1:$AS$76,34,FALSE),"")</f>
        <v>875</v>
      </c>
      <c r="C29" s="114" t="str">
        <f>IF(A26:A26&gt;0,VLOOKUP(A26,Sorteio!$A$1:$AS$76,35,FALSE),"")</f>
        <v>KAWASAKA</v>
      </c>
      <c r="D29" s="114" t="str">
        <f>IF(A26:A26&gt;0,VLOOKUP(A26,Sorteio!$A$1:$AS$76,36,FALSE),"")</f>
        <v>M. INES KINUKO</v>
      </c>
      <c r="E29" s="114" t="str">
        <f>IF(A26:A26&gt;0,VLOOKUP(A26,Sorteio!$A$1:$AS$76,37,FALSE),"")</f>
        <v>F</v>
      </c>
      <c r="F29" s="114" t="str">
        <f>IF(A26:A26&gt;0,VLOOKUP(A26,Sorteio!$A$1:$AS$76,38,FALSE),"")</f>
        <v>GSP</v>
      </c>
      <c r="G29" s="136">
        <f>IF(A26:A26&gt;0,VLOOKUP(A26,Sorteio!$A$1:$AS$76,39,FALSE),"")</f>
        <v>18296</v>
      </c>
      <c r="H29" s="115">
        <f>IF(A26:A26&gt;0,VLOOKUP(A26,Sorteio!$A$1:$AS$76,40,FALSE),"")</f>
        <v>6</v>
      </c>
      <c r="I29" s="115" t="str">
        <f>IF(A26:A26&gt;0,VLOOKUP(A26,Sorteio!$A$1:$AS$76,41,FALSE),"")</f>
        <v>A</v>
      </c>
      <c r="J29" s="114" t="str">
        <f>IF(A26:A26&gt;0,VLOOKUP(A26,Sorteio!$A$1:$AS$76,42,FALSE),"")</f>
        <v>LIB2026</v>
      </c>
      <c r="K29" s="114" t="str">
        <f>IF(A26:A26&gt;0,VLOOKUP(A26,Sorteio!$A$1:$AS$76,43,FALSE),"")</f>
        <v>SR</v>
      </c>
      <c r="L29" s="116">
        <v>61</v>
      </c>
      <c r="M29" s="116">
        <v>52</v>
      </c>
      <c r="N29" s="117">
        <f>IF(A26&gt;0,L29+M29,"")</f>
        <v>113</v>
      </c>
      <c r="O29" s="226"/>
      <c r="P29" s="226"/>
      <c r="Q29" s="226"/>
      <c r="R29" s="226"/>
      <c r="S29" s="119" t="str">
        <f>IF(O29&gt;0,VLOOKUP(O29,HOLEINONE!$A$1:$B$37,2,FALSE),"")</f>
        <v/>
      </c>
      <c r="T29" s="119" t="str">
        <f>IF(P29&gt;0,VLOOKUP(P29,HOLEINONE!$A$1:$B$37,2,FALSE),"")</f>
        <v/>
      </c>
      <c r="U29" s="119" t="str">
        <f>IF(Q29&gt;0,VLOOKUP(Q29,HOLEINONE!$A$1:$B$37,2,FALSE),"")</f>
        <v/>
      </c>
      <c r="V29" s="119" t="str">
        <f>IF(R29&gt;0,VLOOKUP(R29,HOLEINONE!$A$1:$B$37,2,FALSE),"")</f>
        <v/>
      </c>
      <c r="W29" s="113" t="str">
        <f t="shared" si="1"/>
        <v/>
      </c>
      <c r="X29" s="120">
        <f>IF(A26&gt;0,N29-H29*2,"")</f>
        <v>101</v>
      </c>
      <c r="Y29" s="113">
        <f t="shared" si="0"/>
        <v>18296</v>
      </c>
      <c r="Z29" s="113">
        <f>IF(A26&gt;0,999.999999-N29+(H29*0.01)+(Y29*-0.000000001),"")</f>
        <v>887.05998070399994</v>
      </c>
      <c r="AA29" s="113">
        <f>IF(A26&gt;0,RANK(Z29,Z:Z),"")</f>
        <v>87</v>
      </c>
      <c r="AB29" s="113">
        <f>IF(A26&gt;0,999.999999-X29+(0.12-(H29*0.01))+(Y29*-0.00000001)," ")</f>
        <v>899.05981603999999</v>
      </c>
      <c r="AC29" s="113">
        <f>IF(A26&gt;0,RANK(AB29,AB:AB),"")</f>
        <v>95</v>
      </c>
      <c r="AD29" s="113" t="str">
        <f t="shared" si="2"/>
        <v/>
      </c>
    </row>
    <row r="30" spans="1:30" ht="18.75" customHeight="1">
      <c r="A30" s="1103">
        <v>301</v>
      </c>
      <c r="B30" s="114" t="str">
        <f>IF(A30:A30&gt;0,VLOOKUP(A30,Sorteio!$A$1:$AS$76,4,FALSE),"")</f>
        <v>801</v>
      </c>
      <c r="C30" s="114" t="str">
        <f>IF(A30:A30&gt;0,VLOOKUP(A30,Sorteio!$A$1:$AS$76,5,FALSE),"")</f>
        <v>KOMOTO SATAKE</v>
      </c>
      <c r="D30" s="114" t="str">
        <f>IF(A30:A30&gt;0,VLOOKUP(A30,Sorteio!$A$1:$AS$76,6,FALSE),"")</f>
        <v>TOSHIE</v>
      </c>
      <c r="E30" s="114" t="str">
        <f>IF(A30:A30&gt;0,VLOOKUP(A30,Sorteio!$A$1:$AS$76,7,FALSE),"")</f>
        <v>F</v>
      </c>
      <c r="F30" s="114" t="str">
        <f>IF(A30:A30&gt;0,VLOOKUP(A30,Sorteio!$A$1:$AS$76,8,FALSE),"")</f>
        <v>BIR</v>
      </c>
      <c r="G30" s="136">
        <f>IF(A30:A30&gt;0,VLOOKUP(A30,Sorteio!$A$1:$AS$76,9,FALSE),"")</f>
        <v>21677</v>
      </c>
      <c r="H30" s="115">
        <f>IF(A30:A30&gt;0,VLOOKUP(A30,Sorteio!$A$1:$AS$76,10,FALSE),"")</f>
        <v>8</v>
      </c>
      <c r="I30" s="115" t="str">
        <f>IF(A30:A30&gt;0,VLOOKUP(A30,Sorteio!$A$1:$AS$76,11,FALSE),"")</f>
        <v>B</v>
      </c>
      <c r="J30" s="114" t="str">
        <f>IF(A30:A30&gt;0,VLOOKUP(A30,Sorteio!$A$1:$AS$76,12,FALSE),"")</f>
        <v>LIB2026</v>
      </c>
      <c r="K30" s="114" t="str">
        <f>IF(A30:A30&gt;0,VLOOKUP(A30,Sorteio!$A$1:$AS$76,13,FALSE),"")</f>
        <v>NSR</v>
      </c>
      <c r="L30" s="116">
        <v>66</v>
      </c>
      <c r="M30" s="116">
        <v>54</v>
      </c>
      <c r="N30" s="117">
        <f>IF(A30&gt;0,L30+M30,"")</f>
        <v>120</v>
      </c>
      <c r="O30" s="226"/>
      <c r="P30" s="226"/>
      <c r="Q30" s="226"/>
      <c r="R30" s="226"/>
      <c r="S30" s="119" t="str">
        <f>IF(O30&gt;0,VLOOKUP(O30,HOLEINONE!$A$1:$B$37,2,FALSE),"")</f>
        <v/>
      </c>
      <c r="T30" s="119" t="str">
        <f>IF(P30&gt;0,VLOOKUP(P30,HOLEINONE!$A$1:$B$37,2,FALSE),"")</f>
        <v/>
      </c>
      <c r="U30" s="119" t="str">
        <f>IF(Q30&gt;0,VLOOKUP(Q30,HOLEINONE!$A$1:$B$37,2,FALSE),"")</f>
        <v/>
      </c>
      <c r="V30" s="119" t="str">
        <f>IF(R30&gt;0,VLOOKUP(R30,HOLEINONE!$A$1:$B$37,2,FALSE),"")</f>
        <v/>
      </c>
      <c r="W30" s="113" t="str">
        <f t="shared" si="1"/>
        <v/>
      </c>
      <c r="X30" s="120">
        <f>IF(A30&gt;0,N30-H30*2,"")</f>
        <v>104</v>
      </c>
      <c r="Y30" s="113">
        <f t="shared" si="0"/>
        <v>21677</v>
      </c>
      <c r="Z30" s="113">
        <f>IF(A30&gt;0,999.999999-N30+(H30*0.01)+(Y30*-0.000000001),"")</f>
        <v>880.07997732300009</v>
      </c>
      <c r="AA30" s="113">
        <f>IF(A30&gt;0,RANK(Z30,Z:Z),"")</f>
        <v>127</v>
      </c>
      <c r="AB30" s="113">
        <f>IF(A30&gt;0,999.999999-X30+(0.12-(H30*0.01))+(Y30*-0.00000001)," ")</f>
        <v>896.03978223000001</v>
      </c>
      <c r="AC30" s="113">
        <f>IF(A30&gt;0,RANK(AB30,AB:AB),"")</f>
        <v>138</v>
      </c>
      <c r="AD30" s="113" t="str">
        <f t="shared" si="2"/>
        <v/>
      </c>
    </row>
    <row r="31" spans="1:30" ht="18.75" customHeight="1">
      <c r="A31" s="1103"/>
      <c r="B31" s="114" t="str">
        <f>IF(A30:A30&gt;0,VLOOKUP(A30,Sorteio!$A$1:$AS$76,14,FALSE),"")</f>
        <v>768</v>
      </c>
      <c r="C31" s="114" t="str">
        <f>IF(A30:A30&gt;0,VLOOKUP(A30,Sorteio!$A$1:$AS$761,15,FALSE),"")</f>
        <v>SATO</v>
      </c>
      <c r="D31" s="114" t="str">
        <f>IF(A30:A30&gt;0,VLOOKUP(A30,Sorteio!$A$1:$AS$761,16,FALSE),"")</f>
        <v>NOBUO</v>
      </c>
      <c r="E31" s="114" t="str">
        <f>IF(A30:A30&gt;0,VLOOKUP(A30,Sorteio!$A$1:$AS$761,17,FALSE),"")</f>
        <v>M</v>
      </c>
      <c r="F31" s="114" t="str">
        <f>IF(A30:A30&gt;0,VLOOKUP(A30,Sorteio!$A$1:$AS$76,18,FALSE),"")</f>
        <v>KOK</v>
      </c>
      <c r="G31" s="136">
        <f>IF(A30:A30&gt;0,VLOOKUP(A30,Sorteio!$A$1:$AS$76,19,FALSE),"")</f>
        <v>16524</v>
      </c>
      <c r="H31" s="115">
        <f>IF(A30:A30&gt;0,VLOOKUP(A30,Sorteio!$A$1:$AS$76,20,FALSE),"")</f>
        <v>9</v>
      </c>
      <c r="I31" s="115" t="str">
        <f>IF(A30:A30&gt;0,VLOOKUP(A30,Sorteio!$A$1:$AS$76,21,FALSE),"")</f>
        <v>B</v>
      </c>
      <c r="J31" s="114" t="str">
        <f>IF(A30:A30&gt;0,VLOOKUP(A30,Sorteio!$A$1:$AS$76,22,FALSE),"")</f>
        <v>LIB2026</v>
      </c>
      <c r="K31" s="114" t="str">
        <f>IF(A30:A30&gt;0,VLOOKUP(A30,Sorteio!$A$1:$AS$76,23,FALSE),"")</f>
        <v>SR</v>
      </c>
      <c r="L31" s="116">
        <v>66</v>
      </c>
      <c r="M31" s="116">
        <v>57</v>
      </c>
      <c r="N31" s="117">
        <f>IF(A30&gt;0,L31+M31,"")</f>
        <v>123</v>
      </c>
      <c r="O31" s="226"/>
      <c r="P31" s="226"/>
      <c r="Q31" s="226"/>
      <c r="R31" s="226"/>
      <c r="S31" s="119" t="str">
        <f>IF(O31&gt;0,VLOOKUP(O31,HOLEINONE!$A$1:$B$37,2,FALSE),"")</f>
        <v/>
      </c>
      <c r="T31" s="119" t="str">
        <f>IF(P31&gt;0,VLOOKUP(P31,HOLEINONE!$A$1:$B$37,2,FALSE),"")</f>
        <v/>
      </c>
      <c r="U31" s="119" t="str">
        <f>IF(Q31&gt;0,VLOOKUP(Q31,HOLEINONE!$A$1:$B$37,2,FALSE),"")</f>
        <v/>
      </c>
      <c r="V31" s="119" t="str">
        <f>IF(R31&gt;0,VLOOKUP(R31,HOLEINONE!$A$1:$B$37,2,FALSE),"")</f>
        <v/>
      </c>
      <c r="W31" s="113" t="str">
        <f t="shared" si="1"/>
        <v/>
      </c>
      <c r="X31" s="120">
        <f>IF(A30&gt;0,N31-H31*2,"")</f>
        <v>105</v>
      </c>
      <c r="Y31" s="113">
        <f t="shared" si="0"/>
        <v>16524</v>
      </c>
      <c r="Z31" s="113">
        <f>IF(A30&gt;0,999.999999-N31+(H31*0.01)+(Y31*-0.000000001),"")</f>
        <v>877.08998247600005</v>
      </c>
      <c r="AA31" s="113">
        <f>IF(A30&gt;0,RANK(Z31,Z:Z),"")</f>
        <v>146</v>
      </c>
      <c r="AB31" s="113">
        <f>IF(A30&gt;0,999.999999-X31+(0.12-(H31*0.01))+(Y31*-0.00000001)," ")</f>
        <v>895.02983375999997</v>
      </c>
      <c r="AC31" s="113">
        <f>IF(A30&gt;0,RANK(AB31,AB:AB),"")</f>
        <v>150</v>
      </c>
      <c r="AD31" s="113" t="str">
        <f t="shared" si="2"/>
        <v/>
      </c>
    </row>
    <row r="32" spans="1:30" ht="18.75" customHeight="1">
      <c r="A32" s="1103"/>
      <c r="B32" s="114" t="str">
        <f>IF(A30:A30&gt;0,VLOOKUP(A30,Sorteio!$A$1:$AS$76,24,FALSE),"")</f>
        <v>977</v>
      </c>
      <c r="C32" s="114" t="str">
        <f>IF(A30:A30&gt;0,VLOOKUP(A30,Sorteio!$A$1:$AS$76,25,FALSE),"")</f>
        <v>DE ARAUJO A. GOMES</v>
      </c>
      <c r="D32" s="114" t="str">
        <f>IF(A30:A30&gt;0,VLOOKUP(A30,Sorteio!$A$1:$AS$76,26,FALSE),"")</f>
        <v>ROSIMAR</v>
      </c>
      <c r="E32" s="114" t="str">
        <f>IF(A30:A30&gt;0,VLOOKUP(A30,Sorteio!$A$1:$AS$76,27,FALSE),"")</f>
        <v>F</v>
      </c>
      <c r="F32" s="114" t="str">
        <f>IF(A30:A30&gt;0,VLOOKUP(A30,Sorteio!$A$1:$AS$76,28,FALSE),"")</f>
        <v>NCC</v>
      </c>
      <c r="G32" s="136">
        <f>IF(A30:A30&gt;0,VLOOKUP(A30,Sorteio!$A$1:$AS$76,29,FALSE),"")</f>
        <v>23484</v>
      </c>
      <c r="H32" s="115">
        <f>IF(A30:A30&gt;0,VLOOKUP(A30,Sorteio!$A$1:$AS$76,30,FALSE),"")</f>
        <v>9</v>
      </c>
      <c r="I32" s="115" t="str">
        <f>IF(A30:A30&gt;0,VLOOKUP(A30,Sorteio!$A$1:$AS$76,31,FALSE),"")</f>
        <v>B</v>
      </c>
      <c r="J32" s="114" t="str">
        <f>IF(A30:A30&gt;0,VLOOKUP(A30,Sorteio!$A$1:$AS$76,32,FALSE),"")</f>
        <v>LIB2026</v>
      </c>
      <c r="K32" s="114" t="str">
        <f>IF(A30:A30&gt;0,VLOOKUP(A30,Sorteio!$A$1:$AS$76,33,FALSE),"")</f>
        <v>NSR</v>
      </c>
      <c r="L32" s="116">
        <v>65</v>
      </c>
      <c r="M32" s="116">
        <v>56</v>
      </c>
      <c r="N32" s="117">
        <f>IF(A30&gt;0,L32+M32,"")</f>
        <v>121</v>
      </c>
      <c r="O32" s="226"/>
      <c r="P32" s="226"/>
      <c r="Q32" s="226"/>
      <c r="R32" s="226"/>
      <c r="S32" s="119" t="str">
        <f>IF(O32&gt;0,VLOOKUP(O32,HOLEINONE!$A$1:$B$37,2,FALSE),"")</f>
        <v/>
      </c>
      <c r="T32" s="119" t="str">
        <f>IF(P32&gt;0,VLOOKUP(P32,HOLEINONE!$A$1:$B$37,2,FALSE),"")</f>
        <v/>
      </c>
      <c r="U32" s="119" t="str">
        <f>IF(Q32&gt;0,VLOOKUP(Q32,HOLEINONE!$A$1:$B$37,2,FALSE),"")</f>
        <v/>
      </c>
      <c r="V32" s="119" t="str">
        <f>IF(R32&gt;0,VLOOKUP(R32,HOLEINONE!$A$1:$B$37,2,FALSE),"")</f>
        <v/>
      </c>
      <c r="W32" s="113" t="str">
        <f t="shared" si="1"/>
        <v/>
      </c>
      <c r="X32" s="120">
        <f>IF(A30&gt;0,N32-H32*2,"")</f>
        <v>103</v>
      </c>
      <c r="Y32" s="113">
        <f t="shared" si="0"/>
        <v>23484</v>
      </c>
      <c r="Z32" s="113">
        <f>IF(A30&gt;0,999.999999-N32+(H32*0.01)+(Y32*-0.000000001),"")</f>
        <v>879.08997551599998</v>
      </c>
      <c r="AA32" s="113">
        <f>IF(A30&gt;0,RANK(Z32,Z:Z),"")</f>
        <v>133</v>
      </c>
      <c r="AB32" s="113">
        <f>IF(A30&gt;0,999.999999-X32+(0.12-(H32*0.01))+(Y32*-0.00000001)," ")</f>
        <v>897.02976416000001</v>
      </c>
      <c r="AC32" s="113">
        <f>IF(A30&gt;0,RANK(AB32,AB:AB),"")</f>
        <v>124</v>
      </c>
      <c r="AD32" s="113" t="str">
        <f t="shared" si="2"/>
        <v/>
      </c>
    </row>
    <row r="33" spans="1:30" ht="18.75" customHeight="1">
      <c r="A33" s="1103"/>
      <c r="B33" s="114" t="str">
        <f>IF(A30:A30&gt;0,VLOOKUP(A30,Sorteio!$A$1:$AS$76,34,FALSE),"")</f>
        <v>978</v>
      </c>
      <c r="C33" s="114" t="str">
        <f>IF(A30:A30&gt;0,VLOOKUP(A30,Sorteio!$A$1:$AS$76,35,FALSE),"")</f>
        <v>KANDA</v>
      </c>
      <c r="D33" s="114" t="str">
        <f>IF(A30:A30&gt;0,VLOOKUP(A30,Sorteio!$A$1:$AS$76,36,FALSE),"")</f>
        <v>LUIZA</v>
      </c>
      <c r="E33" s="114" t="str">
        <f>IF(A30:A30&gt;0,VLOOKUP(A30,Sorteio!$A$1:$AS$76,37,FALSE),"")</f>
        <v>F</v>
      </c>
      <c r="F33" s="114" t="str">
        <f>IF(A30:A30&gt;0,VLOOKUP(A30,Sorteio!$A$1:$AS$76,38,FALSE),"")</f>
        <v>SOR</v>
      </c>
      <c r="G33" s="136">
        <f>IF(A30:A30&gt;0,VLOOKUP(A30,Sorteio!$A$1:$AS$76,39,FALSE),"")</f>
        <v>20897</v>
      </c>
      <c r="H33" s="115">
        <f>IF(A30:A30&gt;0,VLOOKUP(A30,Sorteio!$A$1:$AS$76,40,FALSE),"")</f>
        <v>12</v>
      </c>
      <c r="I33" s="115" t="str">
        <f>IF(A30:A30&gt;0,VLOOKUP(A30,Sorteio!$A$1:$AS$76,41,FALSE),"")</f>
        <v>C</v>
      </c>
      <c r="J33" s="114" t="str">
        <f>IF(A30:A30&gt;0,VLOOKUP(A30,Sorteio!$A$1:$AS$76,42,FALSE),"")</f>
        <v>LIB2026</v>
      </c>
      <c r="K33" s="114" t="str">
        <f>IF(A30:A30&gt;0,VLOOKUP(A30,Sorteio!$A$1:$AS$76,43,FALSE),"")</f>
        <v>NSR</v>
      </c>
      <c r="L33" s="116">
        <v>83</v>
      </c>
      <c r="M33" s="116">
        <v>70</v>
      </c>
      <c r="N33" s="117">
        <f>IF(A30&gt;0,L33+M33,"")</f>
        <v>153</v>
      </c>
      <c r="O33" s="226"/>
      <c r="P33" s="226"/>
      <c r="Q33" s="226"/>
      <c r="R33" s="226"/>
      <c r="S33" s="119" t="str">
        <f>IF(O33&gt;0,VLOOKUP(O33,HOLEINONE!$A$1:$B$37,2,FALSE),"")</f>
        <v/>
      </c>
      <c r="T33" s="119" t="str">
        <f>IF(P33&gt;0,VLOOKUP(P33,HOLEINONE!$A$1:$B$37,2,FALSE),"")</f>
        <v/>
      </c>
      <c r="U33" s="119" t="str">
        <f>IF(Q33&gt;0,VLOOKUP(Q33,HOLEINONE!$A$1:$B$37,2,FALSE),"")</f>
        <v/>
      </c>
      <c r="V33" s="119" t="str">
        <f>IF(R33&gt;0,VLOOKUP(R33,HOLEINONE!$A$1:$B$37,2,FALSE),"")</f>
        <v/>
      </c>
      <c r="W33" s="113" t="str">
        <f t="shared" si="1"/>
        <v/>
      </c>
      <c r="X33" s="120">
        <f>IF(A30&gt;0,N33-H33*2,"")</f>
        <v>129</v>
      </c>
      <c r="Y33" s="113">
        <f t="shared" si="0"/>
        <v>20897</v>
      </c>
      <c r="Z33" s="113">
        <f>IF(A30&gt;0,999.999999-N33+(H33*0.01)+(Y33*-0.000000001),"")</f>
        <v>847.11997810299999</v>
      </c>
      <c r="AA33" s="113">
        <f>IF(A30&gt;0,RANK(Z33,Z:Z),"")</f>
        <v>199</v>
      </c>
      <c r="AB33" s="113">
        <f>IF(A30&gt;0,999.999999-X33+(0.12-(H33*0.01))+(Y33*-0.00000001)," ")</f>
        <v>870.99979002999999</v>
      </c>
      <c r="AC33" s="113">
        <f>IF(A30&gt;0,RANK(AB33,AB:AB),"")</f>
        <v>199</v>
      </c>
      <c r="AD33" s="113" t="str">
        <f t="shared" si="2"/>
        <v/>
      </c>
    </row>
    <row r="34" spans="1:30" ht="18.75" customHeight="1">
      <c r="A34" s="1103">
        <v>102</v>
      </c>
      <c r="B34" s="114" t="str">
        <f>IF(A34:A34&gt;0,VLOOKUP(A34,Sorteio!$A$1:$AS$76,4,FALSE),"")</f>
        <v>786</v>
      </c>
      <c r="C34" s="114" t="str">
        <f>IF(A34:A34&gt;0,VLOOKUP(A34,Sorteio!$A$1:$AS$76,5,FALSE),"")</f>
        <v>KAMIMURA</v>
      </c>
      <c r="D34" s="114" t="str">
        <f>IF(A34:A34&gt;0,VLOOKUP(A34,Sorteio!$A$1:$AS$76,6,FALSE),"")</f>
        <v>PAULO Y.</v>
      </c>
      <c r="E34" s="114" t="str">
        <f>IF(A34:A34&gt;0,VLOOKUP(A34,Sorteio!$A$1:$AS$76,7,FALSE),"")</f>
        <v>M</v>
      </c>
      <c r="F34" s="114" t="str">
        <f>IF(A34:A34&gt;0,VLOOKUP(A34,Sorteio!$A$1:$AS$76,8,FALSE),"")</f>
        <v>NCC</v>
      </c>
      <c r="G34" s="136">
        <f>IF(A34:A34&gt;0,VLOOKUP(A34,Sorteio!$A$1:$AS$76,9,FALSE),"")</f>
        <v>23165</v>
      </c>
      <c r="H34" s="115">
        <f>IF(A34:A34&gt;0,VLOOKUP(A34,Sorteio!$A$1:$AS$76,10,FALSE),"")</f>
        <v>2</v>
      </c>
      <c r="I34" s="115" t="str">
        <f>IF(A34:A34&gt;0,VLOOKUP(A34,Sorteio!$A$1:$AS$76,11,FALSE),"")</f>
        <v>EX</v>
      </c>
      <c r="J34" s="114" t="str">
        <f>IF(A34:A34&gt;0,VLOOKUP(A34,Sorteio!$A$1:$AS$76,12,FALSE),"")</f>
        <v>LIB2026</v>
      </c>
      <c r="K34" s="114" t="str">
        <f>IF(A34:A34&gt;0,VLOOKUP(A34,Sorteio!$A$1:$AS$76,13,FALSE),"")</f>
        <v>NSR</v>
      </c>
      <c r="L34" s="116">
        <v>55</v>
      </c>
      <c r="M34" s="116">
        <v>48</v>
      </c>
      <c r="N34" s="117">
        <f>IF(A34&gt;0,L34+M34,"")</f>
        <v>103</v>
      </c>
      <c r="O34" s="226"/>
      <c r="P34" s="226"/>
      <c r="Q34" s="226"/>
      <c r="R34" s="226"/>
      <c r="S34" s="119" t="str">
        <f>IF(O34&gt;0,VLOOKUP(O34,HOLEINONE!$A$1:$B$37,2,FALSE),"")</f>
        <v/>
      </c>
      <c r="T34" s="119" t="str">
        <f>IF(P34&gt;0,VLOOKUP(P34,HOLEINONE!$A$1:$B$37,2,FALSE),"")</f>
        <v/>
      </c>
      <c r="U34" s="119" t="str">
        <f>IF(Q34&gt;0,VLOOKUP(Q34,HOLEINONE!$A$1:$B$37,2,FALSE),"")</f>
        <v/>
      </c>
      <c r="V34" s="119" t="str">
        <f>IF(R34&gt;0,VLOOKUP(R34,HOLEINONE!$A$1:$B$37,2,FALSE),"")</f>
        <v/>
      </c>
      <c r="W34" s="113" t="str">
        <f t="shared" si="1"/>
        <v/>
      </c>
      <c r="X34" s="120">
        <f>IF(A34&gt;0,N34-H34*2,"")</f>
        <v>99</v>
      </c>
      <c r="Y34" s="113">
        <f t="shared" si="0"/>
        <v>23165</v>
      </c>
      <c r="Z34" s="113">
        <f>IF(A34&gt;0,999.999999-N34+(H34*0.01)+(Y34*-0.000000001),"")</f>
        <v>897.01997583499997</v>
      </c>
      <c r="AA34" s="113">
        <f>IF(A34&gt;0,RANK(Z34,Z:Z),"")</f>
        <v>19</v>
      </c>
      <c r="AB34" s="113">
        <f>IF(A34&gt;0,999.999999-X34+(0.12-(H34*0.01))+(Y34*-0.00000001)," ")</f>
        <v>901.09976734999998</v>
      </c>
      <c r="AC34" s="113">
        <f>IF(A34&gt;0,RANK(AB34,AB:AB),"")</f>
        <v>68</v>
      </c>
      <c r="AD34" s="113" t="str">
        <f t="shared" si="2"/>
        <v/>
      </c>
    </row>
    <row r="35" spans="1:30" ht="18.75" customHeight="1">
      <c r="A35" s="1103"/>
      <c r="B35" s="114" t="str">
        <f>IF(A34:A34&gt;0,VLOOKUP(A34,Sorteio!$A$1:$AS$76,14,FALSE),"")</f>
        <v>805</v>
      </c>
      <c r="C35" s="114" t="str">
        <f>IF(A34:A34&gt;0,VLOOKUP(A34,Sorteio!$A$1:$AS$761,15,FALSE),"")</f>
        <v>SUZUKI KANOMATA</v>
      </c>
      <c r="D35" s="114" t="str">
        <f>IF(A34:A34&gt;0,VLOOKUP(A34,Sorteio!$A$1:$AS$761,16,FALSE),"")</f>
        <v>ELENA TIKA</v>
      </c>
      <c r="E35" s="114" t="str">
        <f>IF(A34:A34&gt;0,VLOOKUP(A34,Sorteio!$A$1:$AS$761,17,FALSE),"")</f>
        <v>F</v>
      </c>
      <c r="F35" s="114" t="str">
        <f>IF(A34:A34&gt;0,VLOOKUP(A34,Sorteio!$A$1:$AS$76,18,FALSE),"")</f>
        <v>BIR</v>
      </c>
      <c r="G35" s="136">
        <f>IF(A34:A34&gt;0,VLOOKUP(A34,Sorteio!$A$1:$AS$76,19,FALSE),"")</f>
        <v>25014</v>
      </c>
      <c r="H35" s="115">
        <f>IF(A34:A34&gt;0,VLOOKUP(A34,Sorteio!$A$1:$AS$76,20,FALSE),"")</f>
        <v>4</v>
      </c>
      <c r="I35" s="115" t="str">
        <f>IF(A34:A34&gt;0,VLOOKUP(A34,Sorteio!$A$1:$AS$76,21,FALSE),"")</f>
        <v>A</v>
      </c>
      <c r="J35" s="114" t="str">
        <f>IF(A34:A34&gt;0,VLOOKUP(A34,Sorteio!$A$1:$AS$76,22,FALSE),"")</f>
        <v>LIB2026</v>
      </c>
      <c r="K35" s="114" t="str">
        <f>IF(A34:A34&gt;0,VLOOKUP(A34,Sorteio!$A$1:$AS$76,23,FALSE),"")</f>
        <v>NSR</v>
      </c>
      <c r="L35" s="116">
        <v>58</v>
      </c>
      <c r="M35" s="116">
        <v>52</v>
      </c>
      <c r="N35" s="117">
        <f>IF(A34&gt;0,L35+M35,"")</f>
        <v>110</v>
      </c>
      <c r="O35" s="226"/>
      <c r="P35" s="226"/>
      <c r="Q35" s="226"/>
      <c r="R35" s="226"/>
      <c r="S35" s="119" t="str">
        <f>IF(O35&gt;0,VLOOKUP(O35,HOLEINONE!$A$1:$B$37,2,FALSE),"")</f>
        <v/>
      </c>
      <c r="T35" s="119" t="str">
        <f>IF(P35&gt;0,VLOOKUP(P35,HOLEINONE!$A$1:$B$37,2,FALSE),"")</f>
        <v/>
      </c>
      <c r="U35" s="119" t="str">
        <f>IF(Q35&gt;0,VLOOKUP(Q35,HOLEINONE!$A$1:$B$37,2,FALSE),"")</f>
        <v/>
      </c>
      <c r="V35" s="119" t="str">
        <f>IF(R35&gt;0,VLOOKUP(R35,HOLEINONE!$A$1:$B$37,2,FALSE),"")</f>
        <v/>
      </c>
      <c r="W35" s="113" t="str">
        <f t="shared" si="1"/>
        <v/>
      </c>
      <c r="X35" s="120">
        <f>IF(A34&gt;0,N35-H35*2,"")</f>
        <v>102</v>
      </c>
      <c r="Y35" s="113">
        <f t="shared" si="0"/>
        <v>25014</v>
      </c>
      <c r="Z35" s="113">
        <f>IF(A34&gt;0,999.999999-N35+(H35*0.01)+(Y35*-0.000000001),"")</f>
        <v>890.03997398599995</v>
      </c>
      <c r="AA35" s="113">
        <f>IF(A34&gt;0,RANK(Z35,Z:Z),"")</f>
        <v>62</v>
      </c>
      <c r="AB35" s="113">
        <f>IF(A34&gt;0,999.999999-X35+(0.12-(H35*0.01))+(Y35*-0.00000001)," ")</f>
        <v>898.07974886</v>
      </c>
      <c r="AC35" s="113">
        <f>IF(A34&gt;0,RANK(AB35,AB:AB),"")</f>
        <v>107</v>
      </c>
      <c r="AD35" s="113" t="str">
        <f t="shared" si="2"/>
        <v/>
      </c>
    </row>
    <row r="36" spans="1:30" ht="18.75" customHeight="1">
      <c r="A36" s="1103"/>
      <c r="B36" s="114" t="str">
        <f>IF(A34:A34&gt;0,VLOOKUP(A34,Sorteio!$A$1:$AS$76,24,FALSE),"")</f>
        <v>756</v>
      </c>
      <c r="C36" s="114" t="str">
        <f>IF(A34:A34&gt;0,VLOOKUP(A34,Sorteio!$A$1:$AS$76,25,FALSE),"")</f>
        <v>TABATA</v>
      </c>
      <c r="D36" s="114" t="str">
        <f>IF(A34:A34&gt;0,VLOOKUP(A34,Sorteio!$A$1:$AS$76,26,FALSE),"")</f>
        <v>PAULO YUKIHARU</v>
      </c>
      <c r="E36" s="114" t="str">
        <f>IF(A34:A34&gt;0,VLOOKUP(A34,Sorteio!$A$1:$AS$76,27,FALSE),"")</f>
        <v>M</v>
      </c>
      <c r="F36" s="114" t="str">
        <f>IF(A34:A34&gt;0,VLOOKUP(A34,Sorteio!$A$1:$AS$76,28,FALSE),"")</f>
        <v>GSP</v>
      </c>
      <c r="G36" s="136">
        <f>IF(A34:A34&gt;0,VLOOKUP(A34,Sorteio!$A$1:$AS$76,29,FALSE),"")</f>
        <v>22876</v>
      </c>
      <c r="H36" s="115">
        <f>IF(A34:A34&gt;0,VLOOKUP(A34,Sorteio!$A$1:$AS$76,30,FALSE),"")</f>
        <v>4</v>
      </c>
      <c r="I36" s="115" t="str">
        <f>IF(A34:A34&gt;0,VLOOKUP(A34,Sorteio!$A$1:$AS$76,31,FALSE),"")</f>
        <v>A</v>
      </c>
      <c r="J36" s="114" t="str">
        <f>IF(A34:A34&gt;0,VLOOKUP(A34,Sorteio!$A$1:$AS$76,32,FALSE),"")</f>
        <v>LIB2026</v>
      </c>
      <c r="K36" s="114" t="str">
        <f>IF(A34:A34&gt;0,VLOOKUP(A34,Sorteio!$A$1:$AS$76,33,FALSE),"")</f>
        <v>NSR</v>
      </c>
      <c r="L36" s="116">
        <v>57</v>
      </c>
      <c r="M36" s="116">
        <v>49</v>
      </c>
      <c r="N36" s="117">
        <f>IF(A34&gt;0,L36+M36,"")</f>
        <v>106</v>
      </c>
      <c r="O36" s="226"/>
      <c r="P36" s="226"/>
      <c r="Q36" s="226"/>
      <c r="R36" s="226"/>
      <c r="S36" s="119" t="str">
        <f>IF(O36&gt;0,VLOOKUP(O36,HOLEINONE!$A$1:$B$37,2,FALSE),"")</f>
        <v/>
      </c>
      <c r="T36" s="119" t="str">
        <f>IF(P36&gt;0,VLOOKUP(P36,HOLEINONE!$A$1:$B$37,2,FALSE),"")</f>
        <v/>
      </c>
      <c r="U36" s="119" t="str">
        <f>IF(Q36&gt;0,VLOOKUP(Q36,HOLEINONE!$A$1:$B$37,2,FALSE),"")</f>
        <v/>
      </c>
      <c r="V36" s="119" t="str">
        <f>IF(R36&gt;0,VLOOKUP(R36,HOLEINONE!$A$1:$B$37,2,FALSE),"")</f>
        <v/>
      </c>
      <c r="W36" s="113" t="str">
        <f t="shared" si="1"/>
        <v/>
      </c>
      <c r="X36" s="120">
        <f>IF(A34&gt;0,N36-H36*2,"")</f>
        <v>98</v>
      </c>
      <c r="Y36" s="113">
        <f t="shared" si="0"/>
        <v>22876</v>
      </c>
      <c r="Z36" s="113">
        <f>IF(A34&gt;0,999.999999-N36+(H36*0.01)+(Y36*-0.000000001),"")</f>
        <v>894.03997612399996</v>
      </c>
      <c r="AA36" s="113">
        <f>IF(A34&gt;0,RANK(Z36,Z:Z),"")</f>
        <v>37</v>
      </c>
      <c r="AB36" s="113">
        <f>IF(A34&gt;0,999.999999-X36+(0.12-(H36*0.01))+(Y36*-0.00000001)," ")</f>
        <v>902.07977024000002</v>
      </c>
      <c r="AC36" s="113">
        <f>IF(A34&gt;0,RANK(AB36,AB:AB),"")</f>
        <v>56</v>
      </c>
      <c r="AD36" s="113" t="str">
        <f t="shared" si="2"/>
        <v/>
      </c>
    </row>
    <row r="37" spans="1:30" ht="18.75" customHeight="1">
      <c r="A37" s="1103"/>
      <c r="B37" s="114" t="str">
        <f>IF(A34:A34&gt;0,VLOOKUP(A34,Sorteio!$A$1:$AS$76,34,FALSE),"")</f>
        <v>073</v>
      </c>
      <c r="C37" s="114" t="str">
        <f>IF(A34:A34&gt;0,VLOOKUP(A34,Sorteio!$A$1:$AS$76,35,FALSE),"")</f>
        <v>TAKANO</v>
      </c>
      <c r="D37" s="114" t="str">
        <f>IF(A34:A34&gt;0,VLOOKUP(A34,Sorteio!$A$1:$AS$76,36,FALSE),"")</f>
        <v>YASUO</v>
      </c>
      <c r="E37" s="114" t="str">
        <f>IF(A34:A34&gt;0,VLOOKUP(A34,Sorteio!$A$1:$AS$76,37,FALSE),"")</f>
        <v>M</v>
      </c>
      <c r="F37" s="114" t="str">
        <f>IF(A34:A34&gt;0,VLOOKUP(A34,Sorteio!$A$1:$AS$76,38,FALSE),"")</f>
        <v>IBI</v>
      </c>
      <c r="G37" s="136">
        <f>IF(A34:A34&gt;0,VLOOKUP(A34,Sorteio!$A$1:$AS$76,39,FALSE),"")</f>
        <v>16369</v>
      </c>
      <c r="H37" s="115">
        <f>IF(A34:A34&gt;0,VLOOKUP(A34,Sorteio!$A$1:$AS$76,40,FALSE),"")</f>
        <v>6</v>
      </c>
      <c r="I37" s="115" t="str">
        <f>IF(A34:A34&gt;0,VLOOKUP(A34,Sorteio!$A$1:$AS$76,41,FALSE),"")</f>
        <v>A</v>
      </c>
      <c r="J37" s="114" t="str">
        <f>IF(A34:A34&gt;0,VLOOKUP(A34,Sorteio!$A$1:$AS$76,42,FALSE),"")</f>
        <v>LIB2026</v>
      </c>
      <c r="K37" s="114" t="str">
        <f>IF(A34:A34&gt;0,VLOOKUP(A34,Sorteio!$A$1:$AS$76,43,FALSE),"")</f>
        <v>SR</v>
      </c>
      <c r="L37" s="116">
        <v>64</v>
      </c>
      <c r="M37" s="116">
        <v>52</v>
      </c>
      <c r="N37" s="117">
        <f>IF(A34&gt;0,L37+M37,"")</f>
        <v>116</v>
      </c>
      <c r="O37" s="226"/>
      <c r="P37" s="226"/>
      <c r="Q37" s="226"/>
      <c r="R37" s="226"/>
      <c r="S37" s="119" t="str">
        <f>IF(O37&gt;0,VLOOKUP(O37,HOLEINONE!$A$1:$B$37,2,FALSE),"")</f>
        <v/>
      </c>
      <c r="T37" s="119" t="str">
        <f>IF(P37&gt;0,VLOOKUP(P37,HOLEINONE!$A$1:$B$37,2,FALSE),"")</f>
        <v/>
      </c>
      <c r="U37" s="119" t="str">
        <f>IF(Q37&gt;0,VLOOKUP(Q37,HOLEINONE!$A$1:$B$37,2,FALSE),"")</f>
        <v/>
      </c>
      <c r="V37" s="119" t="str">
        <f>IF(R37&gt;0,VLOOKUP(R37,HOLEINONE!$A$1:$B$37,2,FALSE),"")</f>
        <v/>
      </c>
      <c r="W37" s="113" t="str">
        <f t="shared" si="1"/>
        <v/>
      </c>
      <c r="X37" s="120">
        <f>IF(A34&gt;0,N37-H37*2,"")</f>
        <v>104</v>
      </c>
      <c r="Y37" s="113">
        <f t="shared" si="0"/>
        <v>16369</v>
      </c>
      <c r="Z37" s="113">
        <f>IF(A34&gt;0,999.999999-N37+(H37*0.01)+(Y37*-0.000000001),"")</f>
        <v>884.05998263099991</v>
      </c>
      <c r="AA37" s="113">
        <f>IF(A34&gt;0,RANK(Z37,Z:Z),"")</f>
        <v>107</v>
      </c>
      <c r="AB37" s="113">
        <f>IF(A34&gt;0,999.999999-X37+(0.12-(H37*0.01))+(Y37*-0.00000001)," ")</f>
        <v>896.05983530999993</v>
      </c>
      <c r="AC37" s="113">
        <f>IF(A34&gt;0,RANK(AB37,AB:AB),"")</f>
        <v>137</v>
      </c>
      <c r="AD37" s="113" t="str">
        <f t="shared" si="2"/>
        <v/>
      </c>
    </row>
    <row r="38" spans="1:30" ht="18.75" customHeight="1">
      <c r="A38" s="1103">
        <v>218</v>
      </c>
      <c r="B38" s="114" t="str">
        <f>IF(A38:A38&gt;0,VLOOKUP(A38,Sorteio!$A$1:$AS$76,4,FALSE),"")</f>
        <v>398</v>
      </c>
      <c r="C38" s="114" t="str">
        <f>IF(A38:A38&gt;0,VLOOKUP(A38,Sorteio!$A$1:$AS$76,5,FALSE),"")</f>
        <v>MURAKAMI DOKAN</v>
      </c>
      <c r="D38" s="114" t="str">
        <f>IF(A38:A38&gt;0,VLOOKUP(A38,Sorteio!$A$1:$AS$76,6,FALSE),"")</f>
        <v>RUMI</v>
      </c>
      <c r="E38" s="114" t="str">
        <f>IF(A38:A38&gt;0,VLOOKUP(A38,Sorteio!$A$1:$AS$76,7,FALSE),"")</f>
        <v>F</v>
      </c>
      <c r="F38" s="114" t="str">
        <f>IF(A38:A38&gt;0,VLOOKUP(A38,Sorteio!$A$1:$AS$76,8,FALSE),"")</f>
        <v>PIE</v>
      </c>
      <c r="G38" s="136">
        <f>IF(A38:A38&gt;0,VLOOKUP(A38,Sorteio!$A$1:$AS$76,9,FALSE),"")</f>
        <v>23097</v>
      </c>
      <c r="H38" s="115">
        <f>IF(A38:A38&gt;0,VLOOKUP(A38,Sorteio!$A$1:$AS$76,10,FALSE),"")</f>
        <v>12</v>
      </c>
      <c r="I38" s="115" t="str">
        <f>IF(A38:A38&gt;0,VLOOKUP(A38,Sorteio!$A$1:$AS$76,11,FALSE),"")</f>
        <v>C</v>
      </c>
      <c r="J38" s="114" t="str">
        <f>IF(A38:A38&gt;0,VLOOKUP(A38,Sorteio!$A$1:$AS$76,12,FALSE),"")</f>
        <v>LIB2026</v>
      </c>
      <c r="K38" s="114" t="str">
        <f>IF(A38:A38&gt;0,VLOOKUP(A38,Sorteio!$A$1:$AS$76,13,FALSE),"")</f>
        <v>NSR</v>
      </c>
      <c r="L38" s="116">
        <v>65</v>
      </c>
      <c r="M38" s="116">
        <v>57</v>
      </c>
      <c r="N38" s="117">
        <f>IF(A38&gt;0,L38+M38,"")</f>
        <v>122</v>
      </c>
      <c r="O38" s="226"/>
      <c r="P38" s="226"/>
      <c r="Q38" s="226"/>
      <c r="R38" s="226"/>
      <c r="S38" s="119" t="str">
        <f>IF(O38&gt;0,VLOOKUP(O38,HOLEINONE!$A$1:$B$37,2,FALSE),"")</f>
        <v/>
      </c>
      <c r="T38" s="119" t="str">
        <f>IF(P38&gt;0,VLOOKUP(P38,HOLEINONE!$A$1:$B$37,2,FALSE),"")</f>
        <v/>
      </c>
      <c r="U38" s="119" t="str">
        <f>IF(Q38&gt;0,VLOOKUP(Q38,HOLEINONE!$A$1:$B$37,2,FALSE),"")</f>
        <v/>
      </c>
      <c r="V38" s="119" t="str">
        <f>IF(R38&gt;0,VLOOKUP(R38,HOLEINONE!$A$1:$B$37,2,FALSE),"")</f>
        <v/>
      </c>
      <c r="W38" s="113" t="str">
        <f t="shared" si="1"/>
        <v/>
      </c>
      <c r="X38" s="120">
        <f>IF(A38&gt;0,N38-H38*2,"")</f>
        <v>98</v>
      </c>
      <c r="Y38" s="113">
        <f t="shared" si="0"/>
        <v>23097</v>
      </c>
      <c r="Z38" s="113">
        <f>IF(A38&gt;0,999.999999-N38+(H38*0.01)+(Y38*-0.000000001),"")</f>
        <v>878.11997590299995</v>
      </c>
      <c r="AA38" s="113">
        <f>IF(A38&gt;0,RANK(Z38,Z:Z),"")</f>
        <v>140</v>
      </c>
      <c r="AB38" s="113">
        <f>IF(A38&gt;0,999.999999-X38+(0.12-(H38*0.01))+(Y38*-0.00000001)," ")</f>
        <v>901.99976803000004</v>
      </c>
      <c r="AC38" s="113">
        <f>IF(A38&gt;0,RANK(AB38,AB:AB),"")</f>
        <v>67</v>
      </c>
      <c r="AD38" s="113" t="str">
        <f t="shared" si="2"/>
        <v/>
      </c>
    </row>
    <row r="39" spans="1:30" ht="18.75" customHeight="1">
      <c r="A39" s="1103"/>
      <c r="B39" s="114" t="str">
        <f>IF(A38:A38&gt;0,VLOOKUP(A38,Sorteio!$A$1:$AS$76,14,FALSE),"")</f>
        <v>646</v>
      </c>
      <c r="C39" s="114" t="str">
        <f>IF(A38:A38&gt;0,VLOOKUP(A38,Sorteio!$A$1:$AS$761,15,FALSE),"")</f>
        <v>OGATA</v>
      </c>
      <c r="D39" s="114" t="str">
        <f>IF(A38:A38&gt;0,VLOOKUP(A38,Sorteio!$A$1:$AS$761,16,FALSE),"")</f>
        <v>SEISHI</v>
      </c>
      <c r="E39" s="114" t="str">
        <f>IF(A38:A38&gt;0,VLOOKUP(A38,Sorteio!$A$1:$AS$761,17,FALSE),"")</f>
        <v>M</v>
      </c>
      <c r="F39" s="114" t="str">
        <f>IF(A38:A38&gt;0,VLOOKUP(A38,Sorteio!$A$1:$AS$76,18,FALSE),"")</f>
        <v>BIR</v>
      </c>
      <c r="G39" s="136">
        <f>IF(A38:A38&gt;0,VLOOKUP(A38,Sorteio!$A$1:$AS$76,19,FALSE),"")</f>
        <v>17605</v>
      </c>
      <c r="H39" s="115">
        <f>IF(A38:A38&gt;0,VLOOKUP(A38,Sorteio!$A$1:$AS$76,20,FALSE),"")</f>
        <v>9</v>
      </c>
      <c r="I39" s="115" t="str">
        <f>IF(A38:A38&gt;0,VLOOKUP(A38,Sorteio!$A$1:$AS$76,21,FALSE),"")</f>
        <v>B</v>
      </c>
      <c r="J39" s="114" t="str">
        <f>IF(A38:A38&gt;0,VLOOKUP(A38,Sorteio!$A$1:$AS$76,22,FALSE),"")</f>
        <v>LIB2026</v>
      </c>
      <c r="K39" s="114" t="str">
        <f>IF(A38:A38&gt;0,VLOOKUP(A38,Sorteio!$A$1:$AS$76,23,FALSE),"")</f>
        <v>SR</v>
      </c>
      <c r="L39" s="116">
        <v>67</v>
      </c>
      <c r="M39" s="116">
        <v>55</v>
      </c>
      <c r="N39" s="117">
        <f>IF(A38&gt;0,L39+M39,"")</f>
        <v>122</v>
      </c>
      <c r="O39" s="226"/>
      <c r="P39" s="226"/>
      <c r="Q39" s="226"/>
      <c r="R39" s="226"/>
      <c r="S39" s="119" t="str">
        <f>IF(O39&gt;0,VLOOKUP(O39,HOLEINONE!$A$1:$B$37,2,FALSE),"")</f>
        <v/>
      </c>
      <c r="T39" s="119" t="str">
        <f>IF(P39&gt;0,VLOOKUP(P39,HOLEINONE!$A$1:$B$37,2,FALSE),"")</f>
        <v/>
      </c>
      <c r="U39" s="119" t="str">
        <f>IF(Q39&gt;0,VLOOKUP(Q39,HOLEINONE!$A$1:$B$37,2,FALSE),"")</f>
        <v/>
      </c>
      <c r="V39" s="119" t="str">
        <f>IF(R39&gt;0,VLOOKUP(R39,HOLEINONE!$A$1:$B$37,2,FALSE),"")</f>
        <v/>
      </c>
      <c r="W39" s="113" t="str">
        <f t="shared" si="1"/>
        <v/>
      </c>
      <c r="X39" s="120">
        <f>IF(A38&gt;0,N39-H39*2,"")</f>
        <v>104</v>
      </c>
      <c r="Y39" s="113">
        <f t="shared" si="0"/>
        <v>17605</v>
      </c>
      <c r="Z39" s="113">
        <f>IF(A38&gt;0,999.999999-N39+(H39*0.01)+(Y39*-0.000000001),"")</f>
        <v>878.089981395</v>
      </c>
      <c r="AA39" s="113">
        <f>IF(A38&gt;0,RANK(Z39,Z:Z),"")</f>
        <v>142</v>
      </c>
      <c r="AB39" s="113">
        <f>IF(A38&gt;0,999.999999-X39+(0.12-(H39*0.01))+(Y39*-0.00000001)," ")</f>
        <v>896.02982294999993</v>
      </c>
      <c r="AC39" s="113">
        <f>IF(A38&gt;0,RANK(AB39,AB:AB),"")</f>
        <v>140</v>
      </c>
      <c r="AD39" s="113" t="str">
        <f t="shared" si="2"/>
        <v/>
      </c>
    </row>
    <row r="40" spans="1:30" ht="18.75" customHeight="1">
      <c r="A40" s="1103"/>
      <c r="B40" s="114" t="str">
        <f>IF(A38:A38&gt;0,VLOOKUP(A38,Sorteio!$A$1:$AS$76,24,FALSE),"")</f>
        <v>495</v>
      </c>
      <c r="C40" s="114" t="str">
        <f>IF(A38:A38&gt;0,VLOOKUP(A38,Sorteio!$A$1:$AS$76,25,FALSE),"")</f>
        <v>SHIMANOE</v>
      </c>
      <c r="D40" s="114" t="str">
        <f>IF(A38:A38&gt;0,VLOOKUP(A38,Sorteio!$A$1:$AS$76,26,FALSE),"")</f>
        <v>PAULO MASSATO</v>
      </c>
      <c r="E40" s="114" t="str">
        <f>IF(A38:A38&gt;0,VLOOKUP(A38,Sorteio!$A$1:$AS$76,27,FALSE),"")</f>
        <v>M</v>
      </c>
      <c r="F40" s="114" t="str">
        <f>IF(A38:A38&gt;0,VLOOKUP(A38,Sorteio!$A$1:$AS$76,28,FALSE),"")</f>
        <v>COO</v>
      </c>
      <c r="G40" s="136">
        <f>IF(A38:A38&gt;0,VLOOKUP(A38,Sorteio!$A$1:$AS$76,29,FALSE),"")</f>
        <v>18911</v>
      </c>
      <c r="H40" s="115">
        <f>IF(A38:A38&gt;0,VLOOKUP(A38,Sorteio!$A$1:$AS$76,30,FALSE),"")</f>
        <v>9</v>
      </c>
      <c r="I40" s="115" t="str">
        <f>IF(A38:A38&gt;0,VLOOKUP(A38,Sorteio!$A$1:$AS$76,31,FALSE),"")</f>
        <v>B</v>
      </c>
      <c r="J40" s="114" t="str">
        <f>IF(A38:A38&gt;0,VLOOKUP(A38,Sorteio!$A$1:$AS$76,32,FALSE),"")</f>
        <v>LIB2026</v>
      </c>
      <c r="K40" s="114" t="str">
        <f>IF(A38:A38&gt;0,VLOOKUP(A38,Sorteio!$A$1:$AS$76,33,FALSE),"")</f>
        <v>SR</v>
      </c>
      <c r="L40" s="116">
        <v>63</v>
      </c>
      <c r="M40" s="116">
        <v>49</v>
      </c>
      <c r="N40" s="117">
        <f>IF(A38&gt;0,L40+M40,"")</f>
        <v>112</v>
      </c>
      <c r="O40" s="226"/>
      <c r="P40" s="226"/>
      <c r="Q40" s="226"/>
      <c r="R40" s="226"/>
      <c r="S40" s="119" t="str">
        <f>IF(O40&gt;0,VLOOKUP(O40,HOLEINONE!$A$1:$B$37,2,FALSE),"")</f>
        <v/>
      </c>
      <c r="T40" s="119" t="str">
        <f>IF(P40&gt;0,VLOOKUP(P40,HOLEINONE!$A$1:$B$37,2,FALSE),"")</f>
        <v/>
      </c>
      <c r="U40" s="119" t="str">
        <f>IF(Q40&gt;0,VLOOKUP(Q40,HOLEINONE!$A$1:$B$37,2,FALSE),"")</f>
        <v/>
      </c>
      <c r="V40" s="119" t="str">
        <f>IF(R40&gt;0,VLOOKUP(R40,HOLEINONE!$A$1:$B$37,2,FALSE),"")</f>
        <v/>
      </c>
      <c r="W40" s="113" t="str">
        <f t="shared" si="1"/>
        <v/>
      </c>
      <c r="X40" s="120">
        <f>IF(A38&gt;0,N40-H40*2,"")</f>
        <v>94</v>
      </c>
      <c r="Y40" s="113">
        <f t="shared" si="0"/>
        <v>18911</v>
      </c>
      <c r="Z40" s="113">
        <f>IF(A38&gt;0,999.999999-N40+(H40*0.01)+(Y40*-0.000000001),"")</f>
        <v>888.08998008900005</v>
      </c>
      <c r="AA40" s="113">
        <f>IF(A38&gt;0,RANK(Z40,Z:Z),"")</f>
        <v>69</v>
      </c>
      <c r="AB40" s="113">
        <f>IF(A38&gt;0,999.999999-X40+(0.12-(H40*0.01))+(Y40*-0.00000001)," ")</f>
        <v>906.02980989000002</v>
      </c>
      <c r="AC40" s="113">
        <f>IF(A38&gt;0,RANK(AB40,AB:AB),"")</f>
        <v>29</v>
      </c>
      <c r="AD40" s="113" t="str">
        <f t="shared" si="2"/>
        <v/>
      </c>
    </row>
    <row r="41" spans="1:30" ht="18.75" customHeight="1">
      <c r="A41" s="1103"/>
      <c r="B41" s="114" t="str">
        <f>IF(A38:A38&gt;0,VLOOKUP(A38,Sorteio!$A$1:$AS$76,34,FALSE),"")</f>
        <v>714</v>
      </c>
      <c r="C41" s="114" t="str">
        <f>IF(A38:A38&gt;0,VLOOKUP(A38,Sorteio!$A$1:$AS$76,35,FALSE),"")</f>
        <v>MARTINS DE MELLO</v>
      </c>
      <c r="D41" s="114" t="str">
        <f>IF(A38:A38&gt;0,VLOOKUP(A38,Sorteio!$A$1:$AS$76,36,FALSE),"")</f>
        <v>VANESSA</v>
      </c>
      <c r="E41" s="114" t="str">
        <f>IF(A38:A38&gt;0,VLOOKUP(A38,Sorteio!$A$1:$AS$76,37,FALSE),"")</f>
        <v>F</v>
      </c>
      <c r="F41" s="114" t="str">
        <f>IF(A38:A38&gt;0,VLOOKUP(A38,Sorteio!$A$1:$AS$76,38,FALSE),"")</f>
        <v>KOK</v>
      </c>
      <c r="G41" s="136">
        <f>IF(A38:A38&gt;0,VLOOKUP(A38,Sorteio!$A$1:$AS$76,39,FALSE),"")</f>
        <v>28169</v>
      </c>
      <c r="H41" s="115">
        <f>IF(A38:A38&gt;0,VLOOKUP(A38,Sorteio!$A$1:$AS$76,40,FALSE),"")</f>
        <v>12</v>
      </c>
      <c r="I41" s="115" t="str">
        <f>IF(A38:A38&gt;0,VLOOKUP(A38,Sorteio!$A$1:$AS$76,41,FALSE),"")</f>
        <v>C</v>
      </c>
      <c r="J41" s="114" t="str">
        <f>IF(A38:A38&gt;0,VLOOKUP(A38,Sorteio!$A$1:$AS$76,42,FALSE),"")</f>
        <v>LIB2026</v>
      </c>
      <c r="K41" s="114" t="str">
        <f>IF(A38:A38&gt;0,VLOOKUP(A38,Sorteio!$A$1:$AS$76,43,FALSE),"")</f>
        <v>NSR</v>
      </c>
      <c r="L41" s="116">
        <v>74</v>
      </c>
      <c r="M41" s="116">
        <v>60</v>
      </c>
      <c r="N41" s="117">
        <f>IF(A38&gt;0,L41+M41,"")</f>
        <v>134</v>
      </c>
      <c r="O41" s="226"/>
      <c r="P41" s="226"/>
      <c r="Q41" s="226"/>
      <c r="R41" s="226"/>
      <c r="S41" s="119" t="str">
        <f>IF(O41&gt;0,VLOOKUP(O41,HOLEINONE!$A$1:$B$37,2,FALSE),"")</f>
        <v/>
      </c>
      <c r="T41" s="119" t="str">
        <f>IF(P41&gt;0,VLOOKUP(P41,HOLEINONE!$A$1:$B$37,2,FALSE),"")</f>
        <v/>
      </c>
      <c r="U41" s="119" t="str">
        <f>IF(Q41&gt;0,VLOOKUP(Q41,HOLEINONE!$A$1:$B$37,2,FALSE),"")</f>
        <v/>
      </c>
      <c r="V41" s="119" t="str">
        <f>IF(R41&gt;0,VLOOKUP(R41,HOLEINONE!$A$1:$B$37,2,FALSE),"")</f>
        <v/>
      </c>
      <c r="W41" s="113" t="str">
        <f t="shared" si="1"/>
        <v/>
      </c>
      <c r="X41" s="120">
        <f>IF(A38&gt;0,N41-H41*2,"")</f>
        <v>110</v>
      </c>
      <c r="Y41" s="113">
        <f t="shared" si="0"/>
        <v>28169</v>
      </c>
      <c r="Z41" s="113">
        <f>IF(A38&gt;0,999.999999-N41+(H41*0.01)+(Y41*-0.000000001),"")</f>
        <v>866.11997083100005</v>
      </c>
      <c r="AA41" s="113">
        <f>IF(A38&gt;0,RANK(Z41,Z:Z),"")</f>
        <v>190</v>
      </c>
      <c r="AB41" s="113">
        <f>IF(A38&gt;0,999.999999-X41+(0.12-(H41*0.01))+(Y41*-0.00000001)," ")</f>
        <v>889.99971731000005</v>
      </c>
      <c r="AC41" s="113">
        <f>IF(A38&gt;0,RANK(AB41,AB:AB),"")</f>
        <v>182</v>
      </c>
      <c r="AD41" s="113" t="str">
        <f t="shared" si="2"/>
        <v/>
      </c>
    </row>
    <row r="42" spans="1:30" ht="18.75" customHeight="1">
      <c r="A42" s="1103">
        <v>217</v>
      </c>
      <c r="B42" s="114" t="str">
        <f>IF(A42:A42&gt;0,VLOOKUP(A42,Sorteio!$A$1:$AS$76,4,FALSE),"")</f>
        <v>793</v>
      </c>
      <c r="C42" s="114" t="str">
        <f>IF(A42:A42&gt;0,VLOOKUP(A42,Sorteio!$A$1:$AS$76,5,FALSE),"")</f>
        <v>MINAMI</v>
      </c>
      <c r="D42" s="114" t="str">
        <f>IF(A42:A42&gt;0,VLOOKUP(A42,Sorteio!$A$1:$AS$76,6,FALSE),"")</f>
        <v>TEREZA</v>
      </c>
      <c r="E42" s="114" t="str">
        <f>IF(A42:A42&gt;0,VLOOKUP(A42,Sorteio!$A$1:$AS$76,7,FALSE),"")</f>
        <v>F</v>
      </c>
      <c r="F42" s="114" t="str">
        <f>IF(A42:A42&gt;0,VLOOKUP(A42,Sorteio!$A$1:$AS$76,8,FALSE),"")</f>
        <v>BIR</v>
      </c>
      <c r="G42" s="136">
        <f>IF(A42:A42&gt;0,VLOOKUP(A42,Sorteio!$A$1:$AS$76,9,FALSE),"")</f>
        <v>18584</v>
      </c>
      <c r="H42" s="115">
        <f>IF(A42:A42&gt;0,VLOOKUP(A42,Sorteio!$A$1:$AS$76,10,FALSE),"")</f>
        <v>7</v>
      </c>
      <c r="I42" s="115" t="str">
        <f>IF(A42:A42&gt;0,VLOOKUP(A42,Sorteio!$A$1:$AS$76,11,FALSE),"")</f>
        <v>B</v>
      </c>
      <c r="J42" s="114" t="str">
        <f>IF(A42:A42&gt;0,VLOOKUP(A42,Sorteio!$A$1:$AS$76,12,FALSE),"")</f>
        <v>LIB2026</v>
      </c>
      <c r="K42" s="114" t="str">
        <f>IF(A42:A42&gt;0,VLOOKUP(A42,Sorteio!$A$1:$AS$76,13,FALSE),"")</f>
        <v>SR</v>
      </c>
      <c r="L42" s="116">
        <v>64</v>
      </c>
      <c r="M42" s="116">
        <v>52</v>
      </c>
      <c r="N42" s="117">
        <f>IF(A42&gt;0,L42+M42,"")</f>
        <v>116</v>
      </c>
      <c r="O42" s="226" t="s">
        <v>1947</v>
      </c>
      <c r="P42" s="226"/>
      <c r="Q42" s="226"/>
      <c r="R42" s="226"/>
      <c r="S42" s="119">
        <f>IF(O42&gt;0,VLOOKUP(O42,HOLEINONE!$A$1:$B$37,2,FALSE),"")</f>
        <v>22</v>
      </c>
      <c r="T42" s="119" t="str">
        <f>IF(P42&gt;0,VLOOKUP(P42,HOLEINONE!$A$1:$B$37,2,FALSE),"")</f>
        <v/>
      </c>
      <c r="U42" s="119" t="str">
        <f>IF(Q42&gt;0,VLOOKUP(Q42,HOLEINONE!$A$1:$B$37,2,FALSE),"")</f>
        <v/>
      </c>
      <c r="V42" s="119" t="str">
        <f>IF(R42&gt;0,VLOOKUP(R42,HOLEINONE!$A$1:$B$37,2,FALSE),"")</f>
        <v/>
      </c>
      <c r="W42" s="113">
        <f t="shared" si="1"/>
        <v>22</v>
      </c>
      <c r="X42" s="120">
        <f>IF(A42&gt;0,N42-H42*2,"")</f>
        <v>102</v>
      </c>
      <c r="Y42" s="113">
        <f t="shared" si="0"/>
        <v>18584</v>
      </c>
      <c r="Z42" s="113">
        <f>IF(A42&gt;0,999.999999-N42+(H42*0.01)+(Y42*-0.000000001),"")</f>
        <v>884.06998041600002</v>
      </c>
      <c r="AA42" s="113">
        <f>IF(A42&gt;0,RANK(Z42,Z:Z),"")</f>
        <v>105</v>
      </c>
      <c r="AB42" s="113">
        <f>IF(A42&gt;0,999.999999-X42+(0.12-(H42*0.01))+(Y42*-0.00000001)," ")</f>
        <v>898.04981315999999</v>
      </c>
      <c r="AC42" s="113">
        <f>IF(A42&gt;0,RANK(AB42,AB:AB),"")</f>
        <v>111</v>
      </c>
      <c r="AD42" s="113">
        <f t="shared" si="2"/>
        <v>1</v>
      </c>
    </row>
    <row r="43" spans="1:30" ht="18.75" customHeight="1">
      <c r="A43" s="1103"/>
      <c r="B43" s="114" t="str">
        <f>IF(A42:A42&gt;0,VLOOKUP(A42,Sorteio!$A$1:$AS$76,14,FALSE),"")</f>
        <v>273</v>
      </c>
      <c r="C43" s="114" t="str">
        <f>IF(A42:A42&gt;0,VLOOKUP(A42,Sorteio!$A$1:$AS$761,15,FALSE),"")</f>
        <v>SHAKUDA</v>
      </c>
      <c r="D43" s="114" t="str">
        <f>IF(A42:A42&gt;0,VLOOKUP(A42,Sorteio!$A$1:$AS$761,16,FALSE),"")</f>
        <v>TADASHI</v>
      </c>
      <c r="E43" s="114" t="str">
        <f>IF(A42:A42&gt;0,VLOOKUP(A42,Sorteio!$A$1:$AS$761,17,FALSE),"")</f>
        <v>M</v>
      </c>
      <c r="F43" s="114" t="str">
        <f>IF(A42:A42&gt;0,VLOOKUP(A42,Sorteio!$A$1:$AS$76,18,FALSE),"")</f>
        <v>KOK</v>
      </c>
      <c r="G43" s="136">
        <f>IF(A42:A42&gt;0,VLOOKUP(A42,Sorteio!$A$1:$AS$76,19,FALSE),"")</f>
        <v>15013</v>
      </c>
      <c r="H43" s="115">
        <f>IF(A42:A42&gt;0,VLOOKUP(A42,Sorteio!$A$1:$AS$76,20,FALSE),"")</f>
        <v>7</v>
      </c>
      <c r="I43" s="115" t="str">
        <f>IF(A42:A42&gt;0,VLOOKUP(A42,Sorteio!$A$1:$AS$76,21,FALSE),"")</f>
        <v>B</v>
      </c>
      <c r="J43" s="114" t="str">
        <f>IF(A42:A42&gt;0,VLOOKUP(A42,Sorteio!$A$1:$AS$76,22,FALSE),"")</f>
        <v>LIB2026</v>
      </c>
      <c r="K43" s="114" t="str">
        <f>IF(A42:A42&gt;0,VLOOKUP(A42,Sorteio!$A$1:$AS$76,23,FALSE),"")</f>
        <v>MR</v>
      </c>
      <c r="L43" s="116">
        <v>444</v>
      </c>
      <c r="M43" s="116">
        <v>555</v>
      </c>
      <c r="N43" s="117">
        <f>IF(A42&gt;0,L43+M43,"")</f>
        <v>999</v>
      </c>
      <c r="O43" s="226"/>
      <c r="P43" s="226"/>
      <c r="Q43" s="226"/>
      <c r="R43" s="226"/>
      <c r="S43" s="119" t="str">
        <f>IF(O43&gt;0,VLOOKUP(O43,HOLEINONE!$A$1:$B$37,2,FALSE),"")</f>
        <v/>
      </c>
      <c r="T43" s="119" t="str">
        <f>IF(P43&gt;0,VLOOKUP(P43,HOLEINONE!$A$1:$B$37,2,FALSE),"")</f>
        <v/>
      </c>
      <c r="U43" s="119" t="str">
        <f>IF(Q43&gt;0,VLOOKUP(Q43,HOLEINONE!$A$1:$B$37,2,FALSE),"")</f>
        <v/>
      </c>
      <c r="V43" s="119" t="str">
        <f>IF(R43&gt;0,VLOOKUP(R43,HOLEINONE!$A$1:$B$37,2,FALSE),"")</f>
        <v/>
      </c>
      <c r="W43" s="113" t="str">
        <f t="shared" si="1"/>
        <v/>
      </c>
      <c r="X43" s="120">
        <f>IF(A42&gt;0,N43-H43*2,"")</f>
        <v>985</v>
      </c>
      <c r="Y43" s="113">
        <f t="shared" si="0"/>
        <v>15013</v>
      </c>
      <c r="Z43" s="113">
        <f>IF(A42&gt;0,999.999999-N43+(H43*0.01)+(Y43*-0.000000001),"")</f>
        <v>1.0699839870000025</v>
      </c>
      <c r="AA43" s="113">
        <f>IF(A42&gt;0,RANK(Z43,Z:Z),"")</f>
        <v>206</v>
      </c>
      <c r="AB43" s="113">
        <f>IF(A42&gt;0,999.999999-X43+(0.12-(H43*0.01))+(Y43*-0.00000001)," ")</f>
        <v>15.049848870000003</v>
      </c>
      <c r="AC43" s="113">
        <f>IF(A42&gt;0,RANK(AB43,AB:AB),"")</f>
        <v>206</v>
      </c>
      <c r="AD43" s="113" t="str">
        <f t="shared" si="2"/>
        <v/>
      </c>
    </row>
    <row r="44" spans="1:30" ht="18.75" customHeight="1">
      <c r="A44" s="1103"/>
      <c r="B44" s="114" t="str">
        <f>IF(A42:A42&gt;0,VLOOKUP(A42,Sorteio!$A$1:$AS$76,24,FALSE),"")</f>
        <v>647</v>
      </c>
      <c r="C44" s="114" t="str">
        <f>IF(A42:A42&gt;0,VLOOKUP(A42,Sorteio!$A$1:$AS$76,25,FALSE),"")</f>
        <v>YOKOTI</v>
      </c>
      <c r="D44" s="114" t="str">
        <f>IF(A42:A42&gt;0,VLOOKUP(A42,Sorteio!$A$1:$AS$76,26,FALSE),"")</f>
        <v>MINORU</v>
      </c>
      <c r="E44" s="114" t="str">
        <f>IF(A42:A42&gt;0,VLOOKUP(A42,Sorteio!$A$1:$AS$76,27,FALSE),"")</f>
        <v>M</v>
      </c>
      <c r="F44" s="114" t="str">
        <f>IF(A42:A42&gt;0,VLOOKUP(A42,Sorteio!$A$1:$AS$76,28,FALSE),"")</f>
        <v>GSP</v>
      </c>
      <c r="G44" s="136">
        <f>IF(A42:A42&gt;0,VLOOKUP(A42,Sorteio!$A$1:$AS$76,29,FALSE),"")</f>
        <v>11642</v>
      </c>
      <c r="H44" s="115">
        <f>IF(A42:A42&gt;0,VLOOKUP(A42,Sorteio!$A$1:$AS$76,30,FALSE),"")</f>
        <v>10</v>
      </c>
      <c r="I44" s="115" t="str">
        <f>IF(A42:A42&gt;0,VLOOKUP(A42,Sorteio!$A$1:$AS$76,31,FALSE),"")</f>
        <v>C</v>
      </c>
      <c r="J44" s="114" t="str">
        <f>IF(A42:A42&gt;0,VLOOKUP(A42,Sorteio!$A$1:$AS$76,32,FALSE),"")</f>
        <v>LIB2026i</v>
      </c>
      <c r="K44" s="114" t="str">
        <f>IF(A42:A42&gt;0,VLOOKUP(A42,Sorteio!$A$1:$AS$76,33,FALSE),"")</f>
        <v>MR</v>
      </c>
      <c r="L44" s="116">
        <v>60</v>
      </c>
      <c r="M44" s="116">
        <v>55</v>
      </c>
      <c r="N44" s="117">
        <f>IF(A42&gt;0,L44+M44,"")</f>
        <v>115</v>
      </c>
      <c r="O44" s="226"/>
      <c r="P44" s="226"/>
      <c r="Q44" s="226"/>
      <c r="R44" s="226"/>
      <c r="S44" s="119" t="str">
        <f>IF(O44&gt;0,VLOOKUP(O44,HOLEINONE!$A$1:$B$37,2,FALSE),"")</f>
        <v/>
      </c>
      <c r="T44" s="119" t="str">
        <f>IF(P44&gt;0,VLOOKUP(P44,HOLEINONE!$A$1:$B$37,2,FALSE),"")</f>
        <v/>
      </c>
      <c r="U44" s="119" t="str">
        <f>IF(Q44&gt;0,VLOOKUP(Q44,HOLEINONE!$A$1:$B$37,2,FALSE),"")</f>
        <v/>
      </c>
      <c r="V44" s="119" t="str">
        <f>IF(R44&gt;0,VLOOKUP(R44,HOLEINONE!$A$1:$B$37,2,FALSE),"")</f>
        <v/>
      </c>
      <c r="W44" s="113" t="str">
        <f t="shared" si="1"/>
        <v/>
      </c>
      <c r="X44" s="120">
        <f>IF(A42&gt;0,N44-H44*2,"")</f>
        <v>95</v>
      </c>
      <c r="Y44" s="113">
        <f t="shared" si="0"/>
        <v>11642</v>
      </c>
      <c r="Z44" s="113">
        <f>IF(A42&gt;0,999.999999-N44+(H44*0.01)+(Y44*-0.000000001),"")</f>
        <v>885.09998735800002</v>
      </c>
      <c r="AA44" s="113">
        <f>IF(A42&gt;0,RANK(Z44,Z:Z),"")</f>
        <v>94</v>
      </c>
      <c r="AB44" s="113">
        <f>IF(A42&gt;0,999.999999-X44+(0.12-(H44*0.01))+(Y44*-0.00000001)," ")</f>
        <v>905.01988257999994</v>
      </c>
      <c r="AC44" s="113">
        <f>IF(A42&gt;0,RANK(AB44,AB:AB),"")</f>
        <v>34</v>
      </c>
      <c r="AD44" s="113" t="str">
        <f t="shared" si="2"/>
        <v/>
      </c>
    </row>
    <row r="45" spans="1:30" ht="18.75" customHeight="1">
      <c r="A45" s="1103"/>
      <c r="B45" s="114" t="str">
        <f>IF(A42:A42&gt;0,VLOOKUP(A42,Sorteio!$A$1:$AS$76,34,FALSE),"")</f>
        <v>735</v>
      </c>
      <c r="C45" s="114" t="str">
        <f>IF(A42:A42&gt;0,VLOOKUP(A42,Sorteio!$A$1:$AS$76,35,FALSE),"")</f>
        <v>BARBOSA DE LIMA</v>
      </c>
      <c r="D45" s="114" t="str">
        <f>IF(A42:A42&gt;0,VLOOKUP(A42,Sorteio!$A$1:$AS$76,36,FALSE),"")</f>
        <v>JOSE HILTON</v>
      </c>
      <c r="E45" s="114" t="str">
        <f>IF(A42:A42&gt;0,VLOOKUP(A42,Sorteio!$A$1:$AS$76,37,FALSE),"")</f>
        <v>M</v>
      </c>
      <c r="F45" s="114" t="str">
        <f>IF(A42:A42&gt;0,VLOOKUP(A42,Sorteio!$A$1:$AS$76,38,FALSE),"")</f>
        <v>SOR</v>
      </c>
      <c r="G45" s="136">
        <f>IF(A42:A42&gt;0,VLOOKUP(A42,Sorteio!$A$1:$AS$76,39,FALSE),"")</f>
        <v>24988</v>
      </c>
      <c r="H45" s="115">
        <f>IF(A42:A42&gt;0,VLOOKUP(A42,Sorteio!$A$1:$AS$76,40,FALSE),"")</f>
        <v>12</v>
      </c>
      <c r="I45" s="115" t="str">
        <f>IF(A42:A42&gt;0,VLOOKUP(A42,Sorteio!$A$1:$AS$76,41,FALSE),"")</f>
        <v>C</v>
      </c>
      <c r="J45" s="114" t="str">
        <f>IF(A42:A42&gt;0,VLOOKUP(A42,Sorteio!$A$1:$AS$76,42,FALSE),"")</f>
        <v>LIB2026</v>
      </c>
      <c r="K45" s="114" t="str">
        <f>IF(A42:A42&gt;0,VLOOKUP(A42,Sorteio!$A$1:$AS$76,43,FALSE),"")</f>
        <v>NSR</v>
      </c>
      <c r="L45" s="116">
        <v>61</v>
      </c>
      <c r="M45" s="116">
        <v>57</v>
      </c>
      <c r="N45" s="117">
        <f>IF(A42&gt;0,L45+M45,"")</f>
        <v>118</v>
      </c>
      <c r="O45" s="226"/>
      <c r="P45" s="226"/>
      <c r="Q45" s="226"/>
      <c r="R45" s="226"/>
      <c r="S45" s="119" t="str">
        <f>IF(O45&gt;0,VLOOKUP(O45,HOLEINONE!$A$1:$B$37,2,FALSE),"")</f>
        <v/>
      </c>
      <c r="T45" s="119" t="str">
        <f>IF(P45&gt;0,VLOOKUP(P45,HOLEINONE!$A$1:$B$37,2,FALSE),"")</f>
        <v/>
      </c>
      <c r="U45" s="119" t="str">
        <f>IF(Q45&gt;0,VLOOKUP(Q45,HOLEINONE!$A$1:$B$37,2,FALSE),"")</f>
        <v/>
      </c>
      <c r="V45" s="119" t="str">
        <f>IF(R45&gt;0,VLOOKUP(R45,HOLEINONE!$A$1:$B$37,2,FALSE),"")</f>
        <v/>
      </c>
      <c r="W45" s="113" t="str">
        <f t="shared" si="1"/>
        <v/>
      </c>
      <c r="X45" s="120">
        <f>IF(A42&gt;0,N45-H45*2,"")</f>
        <v>94</v>
      </c>
      <c r="Y45" s="113">
        <f t="shared" si="0"/>
        <v>24988</v>
      </c>
      <c r="Z45" s="113">
        <f>IF(A42&gt;0,999.999999-N45+(H45*0.01)+(Y45*-0.000000001),"")</f>
        <v>882.11997401200006</v>
      </c>
      <c r="AA45" s="113">
        <f>IF(A42&gt;0,RANK(Z45,Z:Z),"")</f>
        <v>112</v>
      </c>
      <c r="AB45" s="113">
        <f>IF(A42&gt;0,999.999999-X45+(0.12-(H45*0.01))+(Y45*-0.00000001)," ")</f>
        <v>905.99974912000005</v>
      </c>
      <c r="AC45" s="113">
        <f>IF(A42&gt;0,RANK(AB45,AB:AB),"")</f>
        <v>31</v>
      </c>
      <c r="AD45" s="113" t="str">
        <f t="shared" si="2"/>
        <v/>
      </c>
    </row>
    <row r="46" spans="1:30" ht="18.75" customHeight="1">
      <c r="A46" s="1103">
        <v>303</v>
      </c>
      <c r="B46" s="114" t="str">
        <f>IF(A46:A46&gt;0,VLOOKUP(A46,Sorteio!$A$1:$AS$76,4,FALSE),"")</f>
        <v>737</v>
      </c>
      <c r="C46" s="114" t="str">
        <f>IF(A46:A46&gt;0,VLOOKUP(A46,Sorteio!$A$1:$AS$76,5,FALSE),"")</f>
        <v>SAKATA</v>
      </c>
      <c r="D46" s="114" t="str">
        <f>IF(A46:A46&gt;0,VLOOKUP(A46,Sorteio!$A$1:$AS$76,6,FALSE),"")</f>
        <v>JORGE</v>
      </c>
      <c r="E46" s="114" t="str">
        <f>IF(A46:A46&gt;0,VLOOKUP(A46,Sorteio!$A$1:$AS$76,7,FALSE),"")</f>
        <v>M</v>
      </c>
      <c r="F46" s="114" t="str">
        <f>IF(A46:A46&gt;0,VLOOKUP(A46,Sorteio!$A$1:$AS$76,8,FALSE),"")</f>
        <v>SOR</v>
      </c>
      <c r="G46" s="136">
        <f>IF(A46:A46&gt;0,VLOOKUP(A46,Sorteio!$A$1:$AS$76,9,FALSE),"")</f>
        <v>19445</v>
      </c>
      <c r="H46" s="115">
        <f>IF(A46:A46&gt;0,VLOOKUP(A46,Sorteio!$A$1:$AS$76,10,FALSE),"")</f>
        <v>9</v>
      </c>
      <c r="I46" s="115" t="str">
        <f>IF(A46:A46&gt;0,VLOOKUP(A46,Sorteio!$A$1:$AS$76,11,FALSE),"")</f>
        <v>B</v>
      </c>
      <c r="J46" s="114" t="str">
        <f>IF(A46:A46&gt;0,VLOOKUP(A46,Sorteio!$A$1:$AS$76,12,FALSE),"")</f>
        <v>LIB2026</v>
      </c>
      <c r="K46" s="114" t="str">
        <f>IF(A46:A46&gt;0,VLOOKUP(A46,Sorteio!$A$1:$AS$76,13,FALSE),"")</f>
        <v>NSR</v>
      </c>
      <c r="L46" s="116">
        <v>58</v>
      </c>
      <c r="M46" s="116">
        <v>57</v>
      </c>
      <c r="N46" s="117">
        <f>IF(A46&gt;0,L46+M46,"")</f>
        <v>115</v>
      </c>
      <c r="O46" s="226"/>
      <c r="P46" s="226"/>
      <c r="Q46" s="226"/>
      <c r="R46" s="226"/>
      <c r="S46" s="119" t="str">
        <f>IF(O46&gt;0,VLOOKUP(O46,HOLEINONE!$A$1:$B$37,2,FALSE),"")</f>
        <v/>
      </c>
      <c r="T46" s="119" t="str">
        <f>IF(P46&gt;0,VLOOKUP(P46,HOLEINONE!$A$1:$B$37,2,FALSE),"")</f>
        <v/>
      </c>
      <c r="U46" s="119" t="str">
        <f>IF(Q46&gt;0,VLOOKUP(Q46,HOLEINONE!$A$1:$B$37,2,FALSE),"")</f>
        <v/>
      </c>
      <c r="V46" s="119" t="str">
        <f>IF(R46&gt;0,VLOOKUP(R46,HOLEINONE!$A$1:$B$37,2,FALSE),"")</f>
        <v/>
      </c>
      <c r="W46" s="113" t="str">
        <f t="shared" si="1"/>
        <v/>
      </c>
      <c r="X46" s="120">
        <f>IF(A46&gt;0,N46-H46*2,"")</f>
        <v>97</v>
      </c>
      <c r="Y46" s="113">
        <f t="shared" si="0"/>
        <v>19445</v>
      </c>
      <c r="Z46" s="113">
        <f>IF(A46&gt;0,999.999999-N46+(H46*0.01)+(Y46*-0.000000001),"")</f>
        <v>885.08997955500001</v>
      </c>
      <c r="AA46" s="113">
        <f>IF(A46&gt;0,RANK(Z46,Z:Z),"")</f>
        <v>95</v>
      </c>
      <c r="AB46" s="113">
        <f>IF(A46&gt;0,999.999999-X46+(0.12-(H46*0.01))+(Y46*-0.00000001)," ")</f>
        <v>903.02980454999999</v>
      </c>
      <c r="AC46" s="113">
        <f>IF(A46&gt;0,RANK(AB46,AB:AB),"")</f>
        <v>49</v>
      </c>
      <c r="AD46" s="113" t="str">
        <f t="shared" si="2"/>
        <v/>
      </c>
    </row>
    <row r="47" spans="1:30" ht="18.75" customHeight="1">
      <c r="A47" s="1103"/>
      <c r="B47" s="114" t="str">
        <f>IF(A46:A46&gt;0,VLOOKUP(A46,Sorteio!$A$1:$AS$76,14,FALSE),"")</f>
        <v>522</v>
      </c>
      <c r="C47" s="114" t="str">
        <f>IF(A46:A46&gt;0,VLOOKUP(A46,Sorteio!$A$1:$AS$761,15,FALSE),"")</f>
        <v>TABATA</v>
      </c>
      <c r="D47" s="114" t="str">
        <f>IF(A46:A46&gt;0,VLOOKUP(A46,Sorteio!$A$1:$AS$761,16,FALSE),"")</f>
        <v>MARIO KAZUNORI</v>
      </c>
      <c r="E47" s="114" t="str">
        <f>IF(A46:A46&gt;0,VLOOKUP(A46,Sorteio!$A$1:$AS$761,17,FALSE),"")</f>
        <v>M</v>
      </c>
      <c r="F47" s="114" t="str">
        <f>IF(A46:A46&gt;0,VLOOKUP(A46,Sorteio!$A$1:$AS$76,18,FALSE),"")</f>
        <v>GSP</v>
      </c>
      <c r="G47" s="136">
        <f>IF(A46:A46&gt;0,VLOOKUP(A46,Sorteio!$A$1:$AS$76,19,FALSE),"")</f>
        <v>18853</v>
      </c>
      <c r="H47" s="115">
        <f>IF(A46:A46&gt;0,VLOOKUP(A46,Sorteio!$A$1:$AS$76,20,FALSE),"")</f>
        <v>8</v>
      </c>
      <c r="I47" s="115" t="str">
        <f>IF(A46:A46&gt;0,VLOOKUP(A46,Sorteio!$A$1:$AS$76,21,FALSE),"")</f>
        <v>B</v>
      </c>
      <c r="J47" s="114" t="str">
        <f>IF(A46:A46&gt;0,VLOOKUP(A46,Sorteio!$A$1:$AS$76,22,FALSE),"")</f>
        <v>LIB2026</v>
      </c>
      <c r="K47" s="114" t="str">
        <f>IF(A46:A46&gt;0,VLOOKUP(A46,Sorteio!$A$1:$AS$76,23,FALSE),"")</f>
        <v>SR</v>
      </c>
      <c r="L47" s="116">
        <v>69</v>
      </c>
      <c r="M47" s="116">
        <v>57</v>
      </c>
      <c r="N47" s="117">
        <f>IF(A46&gt;0,L47+M47,"")</f>
        <v>126</v>
      </c>
      <c r="O47" s="226"/>
      <c r="P47" s="226"/>
      <c r="Q47" s="226"/>
      <c r="R47" s="226"/>
      <c r="S47" s="119" t="str">
        <f>IF(O47&gt;0,VLOOKUP(O47,HOLEINONE!$A$1:$B$37,2,FALSE),"")</f>
        <v/>
      </c>
      <c r="T47" s="119" t="str">
        <f>IF(P47&gt;0,VLOOKUP(P47,HOLEINONE!$A$1:$B$37,2,FALSE),"")</f>
        <v/>
      </c>
      <c r="U47" s="119" t="str">
        <f>IF(Q47&gt;0,VLOOKUP(Q47,HOLEINONE!$A$1:$B$37,2,FALSE),"")</f>
        <v/>
      </c>
      <c r="V47" s="119" t="str">
        <f>IF(R47&gt;0,VLOOKUP(R47,HOLEINONE!$A$1:$B$37,2,FALSE),"")</f>
        <v/>
      </c>
      <c r="W47" s="113" t="str">
        <f t="shared" si="1"/>
        <v/>
      </c>
      <c r="X47" s="120">
        <f>IF(A46&gt;0,N47-H47*2,"")</f>
        <v>110</v>
      </c>
      <c r="Y47" s="113">
        <f t="shared" si="0"/>
        <v>18853</v>
      </c>
      <c r="Z47" s="113">
        <f>IF(A46&gt;0,999.999999-N47+(H47*0.01)+(Y47*-0.000000001),"")</f>
        <v>874.07998014700001</v>
      </c>
      <c r="AA47" s="113">
        <f>IF(A46&gt;0,RANK(Z47,Z:Z),"")</f>
        <v>169</v>
      </c>
      <c r="AB47" s="113">
        <f>IF(A46&gt;0,999.999999-X47+(0.12-(H47*0.01))+(Y47*-0.00000001)," ")</f>
        <v>890.03981047000002</v>
      </c>
      <c r="AC47" s="113">
        <f>IF(A46&gt;0,RANK(AB47,AB:AB),"")</f>
        <v>178</v>
      </c>
      <c r="AD47" s="113" t="str">
        <f t="shared" si="2"/>
        <v/>
      </c>
    </row>
    <row r="48" spans="1:30" ht="18.75" customHeight="1">
      <c r="A48" s="1103"/>
      <c r="B48" s="114" t="str">
        <f>IF(A46:A46&gt;0,VLOOKUP(A46,Sorteio!$A$1:$AS$76,24,FALSE),"")</f>
        <v>781</v>
      </c>
      <c r="C48" s="114" t="str">
        <f>IF(A46:A46&gt;0,VLOOKUP(A46,Sorteio!$A$1:$AS$76,25,FALSE),"")</f>
        <v>KOJA</v>
      </c>
      <c r="D48" s="114" t="str">
        <f>IF(A46:A46&gt;0,VLOOKUP(A46,Sorteio!$A$1:$AS$76,26,FALSE),"")</f>
        <v>MARIO</v>
      </c>
      <c r="E48" s="114" t="str">
        <f>IF(A46:A46&gt;0,VLOOKUP(A46,Sorteio!$A$1:$AS$76,27,FALSE),"")</f>
        <v>M</v>
      </c>
      <c r="F48" s="114" t="str">
        <f>IF(A46:A46&gt;0,VLOOKUP(A46,Sorteio!$A$1:$AS$76,28,FALSE),"")</f>
        <v>NCC</v>
      </c>
      <c r="G48" s="136">
        <f>IF(A46:A46&gt;0,VLOOKUP(A46,Sorteio!$A$1:$AS$76,29,FALSE),"")</f>
        <v>18155</v>
      </c>
      <c r="H48" s="115">
        <f>IF(A46:A46&gt;0,VLOOKUP(A46,Sorteio!$A$1:$AS$76,30,FALSE),"")</f>
        <v>9</v>
      </c>
      <c r="I48" s="115" t="str">
        <f>IF(A46:A46&gt;0,VLOOKUP(A46,Sorteio!$A$1:$AS$76,31,FALSE),"")</f>
        <v>B</v>
      </c>
      <c r="J48" s="114" t="str">
        <f>IF(A46:A46&gt;0,VLOOKUP(A46,Sorteio!$A$1:$AS$76,32,FALSE),"")</f>
        <v>LIB2026</v>
      </c>
      <c r="K48" s="114" t="str">
        <f>IF(A46:A46&gt;0,VLOOKUP(A46,Sorteio!$A$1:$AS$76,33,FALSE),"")</f>
        <v>SR</v>
      </c>
      <c r="L48" s="116">
        <v>60</v>
      </c>
      <c r="M48" s="116">
        <v>49</v>
      </c>
      <c r="N48" s="117">
        <f>IF(A46&gt;0,L48+M48,"")</f>
        <v>109</v>
      </c>
      <c r="O48" s="226"/>
      <c r="P48" s="226"/>
      <c r="Q48" s="226"/>
      <c r="R48" s="226"/>
      <c r="S48" s="119" t="str">
        <f>IF(O48&gt;0,VLOOKUP(O48,HOLEINONE!$A$1:$B$37,2,FALSE),"")</f>
        <v/>
      </c>
      <c r="T48" s="119" t="str">
        <f>IF(P48&gt;0,VLOOKUP(P48,HOLEINONE!$A$1:$B$37,2,FALSE),"")</f>
        <v/>
      </c>
      <c r="U48" s="119" t="str">
        <f>IF(Q48&gt;0,VLOOKUP(Q48,HOLEINONE!$A$1:$B$37,2,FALSE),"")</f>
        <v/>
      </c>
      <c r="V48" s="119" t="str">
        <f>IF(R48&gt;0,VLOOKUP(R48,HOLEINONE!$A$1:$B$37,2,FALSE),"")</f>
        <v/>
      </c>
      <c r="W48" s="113" t="str">
        <f t="shared" si="1"/>
        <v/>
      </c>
      <c r="X48" s="120">
        <f>IF(A46&gt;0,N48-H48*2,"")</f>
        <v>91</v>
      </c>
      <c r="Y48" s="113">
        <f t="shared" si="0"/>
        <v>18155</v>
      </c>
      <c r="Z48" s="113">
        <f>IF(A46&gt;0,999.999999-N48+(H48*0.01)+(Y48*-0.000000001),"")</f>
        <v>891.08998084500001</v>
      </c>
      <c r="AA48" s="113">
        <f>IF(A46&gt;0,RANK(Z48,Z:Z),"")</f>
        <v>52</v>
      </c>
      <c r="AB48" s="113">
        <f>IF(A46&gt;0,999.999999-X48+(0.12-(H48*0.01))+(Y48*-0.00000001)," ")</f>
        <v>909.02981745</v>
      </c>
      <c r="AC48" s="113">
        <f>IF(A46&gt;0,RANK(AB48,AB:AB),"")</f>
        <v>13</v>
      </c>
      <c r="AD48" s="113" t="str">
        <f t="shared" si="2"/>
        <v/>
      </c>
    </row>
    <row r="49" spans="1:30" ht="18.75" customHeight="1">
      <c r="A49" s="1103"/>
      <c r="B49" s="114" t="str">
        <f>IF(A46:A46&gt;0,VLOOKUP(A46,Sorteio!$A$1:$AS$76,34,FALSE),"")</f>
        <v>707</v>
      </c>
      <c r="C49" s="114" t="str">
        <f>IF(A46:A46&gt;0,VLOOKUP(A46,Sorteio!$A$1:$AS$76,35,FALSE),"")</f>
        <v>IWAMOTO HIRAKAWA</v>
      </c>
      <c r="D49" s="114" t="str">
        <f>IF(A46:A46&gt;0,VLOOKUP(A46,Sorteio!$A$1:$AS$76,36,FALSE),"")</f>
        <v>NORIE</v>
      </c>
      <c r="E49" s="114" t="str">
        <f>IF(A46:A46&gt;0,VLOOKUP(A46,Sorteio!$A$1:$AS$76,37,FALSE),"")</f>
        <v>F</v>
      </c>
      <c r="F49" s="114" t="str">
        <f>IF(A46:A46&gt;0,VLOOKUP(A46,Sorteio!$A$1:$AS$76,38,FALSE),"")</f>
        <v>KOK</v>
      </c>
      <c r="G49" s="136">
        <f>IF(A46:A46&gt;0,VLOOKUP(A46,Sorteio!$A$1:$AS$76,39,FALSE),"")</f>
        <v>19766</v>
      </c>
      <c r="H49" s="115">
        <f>IF(A46:A46&gt;0,VLOOKUP(A46,Sorteio!$A$1:$AS$76,40,FALSE),"")</f>
        <v>12</v>
      </c>
      <c r="I49" s="115" t="str">
        <f>IF(A46:A46&gt;0,VLOOKUP(A46,Sorteio!$A$1:$AS$76,41,FALSE),"")</f>
        <v>C</v>
      </c>
      <c r="J49" s="114" t="str">
        <f>IF(A46:A46&gt;0,VLOOKUP(A46,Sorteio!$A$1:$AS$76,42,FALSE),"")</f>
        <v>LIB2026</v>
      </c>
      <c r="K49" s="114" t="str">
        <f>IF(A46:A46&gt;0,VLOOKUP(A46,Sorteio!$A$1:$AS$76,43,FALSE),"")</f>
        <v>NSR</v>
      </c>
      <c r="L49" s="116">
        <v>64</v>
      </c>
      <c r="M49" s="116">
        <v>65</v>
      </c>
      <c r="N49" s="117">
        <f>IF(A46&gt;0,L49+M49,"")</f>
        <v>129</v>
      </c>
      <c r="O49" s="226"/>
      <c r="P49" s="226"/>
      <c r="Q49" s="226"/>
      <c r="R49" s="226"/>
      <c r="S49" s="119" t="str">
        <f>IF(O49&gt;0,VLOOKUP(O49,HOLEINONE!$A$1:$B$37,2,FALSE),"")</f>
        <v/>
      </c>
      <c r="T49" s="119" t="str">
        <f>IF(P49&gt;0,VLOOKUP(P49,HOLEINONE!$A$1:$B$37,2,FALSE),"")</f>
        <v/>
      </c>
      <c r="U49" s="119" t="str">
        <f>IF(Q49&gt;0,VLOOKUP(Q49,HOLEINONE!$A$1:$B$37,2,FALSE),"")</f>
        <v/>
      </c>
      <c r="V49" s="119" t="str">
        <f>IF(R49&gt;0,VLOOKUP(R49,HOLEINONE!$A$1:$B$37,2,FALSE),"")</f>
        <v/>
      </c>
      <c r="W49" s="113" t="str">
        <f t="shared" si="1"/>
        <v/>
      </c>
      <c r="X49" s="120">
        <f>IF(A46&gt;0,N49-H49*2,"")</f>
        <v>105</v>
      </c>
      <c r="Y49" s="113">
        <f t="shared" si="0"/>
        <v>19766</v>
      </c>
      <c r="Z49" s="113">
        <f>IF(A46&gt;0,999.999999-N49+(H49*0.01)+(Y49*-0.000000001),"")</f>
        <v>871.11997923399997</v>
      </c>
      <c r="AA49" s="113">
        <f>IF(A46&gt;0,RANK(Z49,Z:Z),"")</f>
        <v>180</v>
      </c>
      <c r="AB49" s="113">
        <f>IF(A46&gt;0,999.999999-X49+(0.12-(H49*0.01))+(Y49*-0.00000001)," ")</f>
        <v>894.99980133999998</v>
      </c>
      <c r="AC49" s="113">
        <f>IF(A46&gt;0,RANK(AB49,AB:AB),"")</f>
        <v>155</v>
      </c>
      <c r="AD49" s="113" t="str">
        <f t="shared" si="2"/>
        <v/>
      </c>
    </row>
    <row r="50" spans="1:30" ht="18.75" customHeight="1">
      <c r="A50" s="1103">
        <v>109</v>
      </c>
      <c r="B50" s="114" t="str">
        <f>IF(A50:A50&gt;0,VLOOKUP(A50,Sorteio!$A$1:$AS$76,4,FALSE),"")</f>
        <v>800</v>
      </c>
      <c r="C50" s="114" t="str">
        <f>IF(A50:A50&gt;0,VLOOKUP(A50,Sorteio!$A$1:$AS$76,5,FALSE),"")</f>
        <v>FIUZA DE OLIVEIRA</v>
      </c>
      <c r="D50" s="114" t="str">
        <f>IF(A50:A50&gt;0,VLOOKUP(A50,Sorteio!$A$1:$AS$76,6,FALSE),"")</f>
        <v>IVAN</v>
      </c>
      <c r="E50" s="114" t="str">
        <f>IF(A50:A50&gt;0,VLOOKUP(A50,Sorteio!$A$1:$AS$76,7,FALSE),"")</f>
        <v>M</v>
      </c>
      <c r="F50" s="114" t="str">
        <f>IF(A50:A50&gt;0,VLOOKUP(A50,Sorteio!$A$1:$AS$76,8,FALSE),"")</f>
        <v>IBI</v>
      </c>
      <c r="G50" s="136">
        <f>IF(A50:A50&gt;0,VLOOKUP(A50,Sorteio!$A$1:$AS$76,9,FALSE),"")</f>
        <v>29849</v>
      </c>
      <c r="H50" s="115">
        <f>IF(A50:A50&gt;0,VLOOKUP(A50,Sorteio!$A$1:$AS$76,10,FALSE),"")</f>
        <v>2</v>
      </c>
      <c r="I50" s="115" t="str">
        <f>IF(A50:A50&gt;0,VLOOKUP(A50,Sorteio!$A$1:$AS$76,11,FALSE),"")</f>
        <v>EX</v>
      </c>
      <c r="J50" s="114" t="str">
        <f>IF(A50:A50&gt;0,VLOOKUP(A50,Sorteio!$A$1:$AS$76,12,FALSE),"")</f>
        <v>LIB2026</v>
      </c>
      <c r="K50" s="114" t="str">
        <f>IF(A50:A50&gt;0,VLOOKUP(A50,Sorteio!$A$1:$AS$76,13,FALSE),"")</f>
        <v>NSR</v>
      </c>
      <c r="L50" s="116">
        <v>59</v>
      </c>
      <c r="M50" s="116">
        <v>45</v>
      </c>
      <c r="N50" s="117">
        <f>IF(A50&gt;0,L50+M50,"")</f>
        <v>104</v>
      </c>
      <c r="O50" s="226" t="s">
        <v>1933</v>
      </c>
      <c r="P50" s="226" t="s">
        <v>1945</v>
      </c>
      <c r="Q50" s="226"/>
      <c r="R50" s="226"/>
      <c r="S50" s="119">
        <f>IF(O50&gt;0,VLOOKUP(O50,HOLEINONE!$A$1:$B$37,2,FALSE),"")</f>
        <v>2</v>
      </c>
      <c r="T50" s="119">
        <f>IF(P50&gt;0,VLOOKUP(P50,HOLEINONE!$A$1:$B$37,2,FALSE),"")</f>
        <v>12</v>
      </c>
      <c r="U50" s="119" t="str">
        <f>IF(Q50&gt;0,VLOOKUP(Q50,HOLEINONE!$A$1:$B$37,2,FALSE),"")</f>
        <v/>
      </c>
      <c r="V50" s="119" t="str">
        <f>IF(R50&gt;0,VLOOKUP(R50,HOLEINONE!$A$1:$B$37,2,FALSE),"")</f>
        <v/>
      </c>
      <c r="W50" s="113">
        <f t="shared" si="1"/>
        <v>14</v>
      </c>
      <c r="X50" s="120">
        <f>IF(A50&gt;0,N50-H50*2,"")</f>
        <v>100</v>
      </c>
      <c r="Y50" s="113">
        <f t="shared" si="0"/>
        <v>29849</v>
      </c>
      <c r="Z50" s="113">
        <f>IF(A50&gt;0,999.999999-N50+(H50*0.01)+(Y50*-0.000000001),"")</f>
        <v>896.01996915099994</v>
      </c>
      <c r="AA50" s="113">
        <f>IF(A50&gt;0,RANK(Z50,Z:Z),"")</f>
        <v>26</v>
      </c>
      <c r="AB50" s="113">
        <f>IF(A50&gt;0,999.999999-X50+(0.12-(H50*0.01))+(Y50*-0.00000001)," ")</f>
        <v>900.09970051000005</v>
      </c>
      <c r="AC50" s="113">
        <f>IF(A50&gt;0,RANK(AB50,AB:AB),"")</f>
        <v>76</v>
      </c>
      <c r="AD50" s="113">
        <f t="shared" si="2"/>
        <v>2</v>
      </c>
    </row>
    <row r="51" spans="1:30" ht="18.75" customHeight="1">
      <c r="A51" s="1103"/>
      <c r="B51" s="114" t="str">
        <f>IF(A50:A50&gt;0,VLOOKUP(A50,Sorteio!$A$1:$AS$76,14,FALSE),"")</f>
        <v>676</v>
      </c>
      <c r="C51" s="114" t="str">
        <f>IF(A50:A50&gt;0,VLOOKUP(A50,Sorteio!$A$1:$AS$761,15,FALSE),"")</f>
        <v>OKAWARA</v>
      </c>
      <c r="D51" s="114" t="str">
        <f>IF(A50:A50&gt;0,VLOOKUP(A50,Sorteio!$A$1:$AS$761,16,FALSE),"")</f>
        <v>SUMIRE</v>
      </c>
      <c r="E51" s="114" t="str">
        <f>IF(A50:A50&gt;0,VLOOKUP(A50,Sorteio!$A$1:$AS$761,17,FALSE),"")</f>
        <v>F</v>
      </c>
      <c r="F51" s="114" t="str">
        <f>IF(A50:A50&gt;0,VLOOKUP(A50,Sorteio!$A$1:$AS$76,18,FALSE),"")</f>
        <v>SMA</v>
      </c>
      <c r="G51" s="136">
        <f>IF(A50:A50&gt;0,VLOOKUP(A50,Sorteio!$A$1:$AS$76,19,FALSE),"")</f>
        <v>23722</v>
      </c>
      <c r="H51" s="115">
        <f>IF(A50:A50&gt;0,VLOOKUP(A50,Sorteio!$A$1:$AS$76,20,FALSE),"")</f>
        <v>4</v>
      </c>
      <c r="I51" s="115" t="str">
        <f>IF(A50:A50&gt;0,VLOOKUP(A50,Sorteio!$A$1:$AS$76,21,FALSE),"")</f>
        <v>A</v>
      </c>
      <c r="J51" s="114" t="str">
        <f>IF(A50:A50&gt;0,VLOOKUP(A50,Sorteio!$A$1:$AS$76,22,FALSE),"")</f>
        <v>LIB2026</v>
      </c>
      <c r="K51" s="114" t="str">
        <f>IF(A50:A50&gt;0,VLOOKUP(A50,Sorteio!$A$1:$AS$76,23,FALSE),"")</f>
        <v>NSR</v>
      </c>
      <c r="L51" s="116">
        <v>55</v>
      </c>
      <c r="M51" s="116">
        <v>46</v>
      </c>
      <c r="N51" s="117">
        <f>IF(A50&gt;0,L51+M51,"")</f>
        <v>101</v>
      </c>
      <c r="O51" s="226"/>
      <c r="P51" s="226"/>
      <c r="Q51" s="226"/>
      <c r="R51" s="226"/>
      <c r="S51" s="119" t="str">
        <f>IF(O51&gt;0,VLOOKUP(O51,HOLEINONE!$A$1:$B$37,2,FALSE),"")</f>
        <v/>
      </c>
      <c r="T51" s="119" t="str">
        <f>IF(P51&gt;0,VLOOKUP(P51,HOLEINONE!$A$1:$B$37,2,FALSE),"")</f>
        <v/>
      </c>
      <c r="U51" s="119" t="str">
        <f>IF(Q51&gt;0,VLOOKUP(Q51,HOLEINONE!$A$1:$B$37,2,FALSE),"")</f>
        <v/>
      </c>
      <c r="V51" s="119" t="str">
        <f>IF(R51&gt;0,VLOOKUP(R51,HOLEINONE!$A$1:$B$37,2,FALSE),"")</f>
        <v/>
      </c>
      <c r="W51" s="113" t="str">
        <f t="shared" si="1"/>
        <v/>
      </c>
      <c r="X51" s="120">
        <f>IF(A50&gt;0,N51-H51*2,"")</f>
        <v>93</v>
      </c>
      <c r="Y51" s="113">
        <f t="shared" si="0"/>
        <v>23722</v>
      </c>
      <c r="Z51" s="113">
        <f>IF(A50&gt;0,999.999999-N51+(H51*0.01)+(Y51*-0.000000001),"")</f>
        <v>899.03997527799993</v>
      </c>
      <c r="AA51" s="113">
        <f>IF(A50&gt;0,RANK(Z51,Z:Z),"")</f>
        <v>9</v>
      </c>
      <c r="AB51" s="113">
        <f>IF(A50&gt;0,999.999999-X51+(0.12-(H51*0.01))+(Y51*-0.00000001)," ")</f>
        <v>907.07976178000001</v>
      </c>
      <c r="AC51" s="113">
        <f>IF(A50&gt;0,RANK(AB51,AB:AB),"")</f>
        <v>21</v>
      </c>
      <c r="AD51" s="113" t="str">
        <f t="shared" si="2"/>
        <v/>
      </c>
    </row>
    <row r="52" spans="1:30" ht="18.75" customHeight="1">
      <c r="A52" s="1103"/>
      <c r="B52" s="114" t="str">
        <f>IF(A50:A50&gt;0,VLOOKUP(A50,Sorteio!$A$1:$AS$76,24,FALSE),"")</f>
        <v>366</v>
      </c>
      <c r="C52" s="114" t="str">
        <f>IF(A50:A50&gt;0,VLOOKUP(A50,Sorteio!$A$1:$AS$76,25,FALSE),"")</f>
        <v>KOJA</v>
      </c>
      <c r="D52" s="114" t="str">
        <f>IF(A50:A50&gt;0,VLOOKUP(A50,Sorteio!$A$1:$AS$76,26,FALSE),"")</f>
        <v>T.EDISON</v>
      </c>
      <c r="E52" s="114" t="str">
        <f>IF(A50:A50&gt;0,VLOOKUP(A50,Sorteio!$A$1:$AS$76,27,FALSE),"")</f>
        <v>M</v>
      </c>
      <c r="F52" s="114" t="str">
        <f>IF(A50:A50&gt;0,VLOOKUP(A50,Sorteio!$A$1:$AS$76,28,FALSE),"")</f>
        <v>NCC</v>
      </c>
      <c r="G52" s="136">
        <f>IF(A50:A50&gt;0,VLOOKUP(A50,Sorteio!$A$1:$AS$76,29,FALSE),"")</f>
        <v>17495</v>
      </c>
      <c r="H52" s="115">
        <f>IF(A50:A50&gt;0,VLOOKUP(A50,Sorteio!$A$1:$AS$76,30,FALSE),"")</f>
        <v>4</v>
      </c>
      <c r="I52" s="115" t="str">
        <f>IF(A50:A50&gt;0,VLOOKUP(A50,Sorteio!$A$1:$AS$76,31,FALSE),"")</f>
        <v>A</v>
      </c>
      <c r="J52" s="114" t="str">
        <f>IF(A50:A50&gt;0,VLOOKUP(A50,Sorteio!$A$1:$AS$76,32,FALSE),"")</f>
        <v>LIB2026</v>
      </c>
      <c r="K52" s="114" t="str">
        <f>IF(A50:A50&gt;0,VLOOKUP(A50,Sorteio!$A$1:$AS$76,33,FALSE),"")</f>
        <v>SR</v>
      </c>
      <c r="L52" s="116">
        <v>61</v>
      </c>
      <c r="M52" s="116">
        <v>51</v>
      </c>
      <c r="N52" s="117">
        <f>IF(A50&gt;0,L52+M52,"")</f>
        <v>112</v>
      </c>
      <c r="O52" s="226"/>
      <c r="P52" s="226"/>
      <c r="Q52" s="226"/>
      <c r="R52" s="226"/>
      <c r="S52" s="119" t="str">
        <f>IF(O52&gt;0,VLOOKUP(O52,HOLEINONE!$A$1:$B$37,2,FALSE),"")</f>
        <v/>
      </c>
      <c r="T52" s="119" t="str">
        <f>IF(P52&gt;0,VLOOKUP(P52,HOLEINONE!$A$1:$B$37,2,FALSE),"")</f>
        <v/>
      </c>
      <c r="U52" s="119" t="str">
        <f>IF(Q52&gt;0,VLOOKUP(Q52,HOLEINONE!$A$1:$B$37,2,FALSE),"")</f>
        <v/>
      </c>
      <c r="V52" s="119" t="str">
        <f>IF(R52&gt;0,VLOOKUP(R52,HOLEINONE!$A$1:$B$37,2,FALSE),"")</f>
        <v/>
      </c>
      <c r="W52" s="113" t="str">
        <f t="shared" si="1"/>
        <v/>
      </c>
      <c r="X52" s="120">
        <f>IF(A50&gt;0,N52-H52*2,"")</f>
        <v>104</v>
      </c>
      <c r="Y52" s="113">
        <f t="shared" si="0"/>
        <v>17495</v>
      </c>
      <c r="Z52" s="113">
        <f>IF(A50&gt;0,999.999999-N52+(H52*0.01)+(Y52*-0.000000001),"")</f>
        <v>888.03998150500001</v>
      </c>
      <c r="AA52" s="113">
        <f>IF(A50&gt;0,RANK(Z52,Z:Z),"")</f>
        <v>79</v>
      </c>
      <c r="AB52" s="113">
        <f>IF(A50&gt;0,999.999999-X52+(0.12-(H52*0.01))+(Y52*-0.00000001)," ")</f>
        <v>896.07982405000007</v>
      </c>
      <c r="AC52" s="113">
        <f>IF(A50&gt;0,RANK(AB52,AB:AB),"")</f>
        <v>134</v>
      </c>
      <c r="AD52" s="113" t="str">
        <f t="shared" si="2"/>
        <v/>
      </c>
    </row>
    <row r="53" spans="1:30" ht="18.75" customHeight="1">
      <c r="A53" s="1103"/>
      <c r="B53" s="114" t="str">
        <f>IF(A50:A50&gt;0,VLOOKUP(A50,Sorteio!$A$1:$AS$76,34,FALSE),"")</f>
        <v>250</v>
      </c>
      <c r="C53" s="114" t="str">
        <f>IF(A50:A50&gt;0,VLOOKUP(A50,Sorteio!$A$1:$AS$76,35,FALSE),"")</f>
        <v>OSADA</v>
      </c>
      <c r="D53" s="114" t="str">
        <f>IF(A50:A50&gt;0,VLOOKUP(A50,Sorteio!$A$1:$AS$76,36,FALSE),"")</f>
        <v>ASAO</v>
      </c>
      <c r="E53" s="114" t="str">
        <f>IF(A50:A50&gt;0,VLOOKUP(A50,Sorteio!$A$1:$AS$76,37,FALSE),"")</f>
        <v>M</v>
      </c>
      <c r="F53" s="114" t="str">
        <f>IF(A50:A50&gt;0,VLOOKUP(A50,Sorteio!$A$1:$AS$76,38,FALSE),"")</f>
        <v>SOR</v>
      </c>
      <c r="G53" s="136">
        <f>IF(A50:A50&gt;0,VLOOKUP(A50,Sorteio!$A$1:$AS$76,39,FALSE),"")</f>
        <v>13681</v>
      </c>
      <c r="H53" s="115">
        <f>IF(A50:A50&gt;0,VLOOKUP(A50,Sorteio!$A$1:$AS$76,40,FALSE),"")</f>
        <v>6</v>
      </c>
      <c r="I53" s="115" t="str">
        <f>IF(A50:A50&gt;0,VLOOKUP(A50,Sorteio!$A$1:$AS$76,41,FALSE),"")</f>
        <v>A</v>
      </c>
      <c r="J53" s="114" t="str">
        <f>IF(A50:A50&gt;0,VLOOKUP(A50,Sorteio!$A$1:$AS$76,42,FALSE),"")</f>
        <v>LIB2026</v>
      </c>
      <c r="K53" s="114" t="str">
        <f>IF(A50:A50&gt;0,VLOOKUP(A50,Sorteio!$A$1:$AS$76,43,FALSE),"")</f>
        <v>MR</v>
      </c>
      <c r="L53" s="116">
        <v>55</v>
      </c>
      <c r="M53" s="116">
        <v>53</v>
      </c>
      <c r="N53" s="117">
        <f>IF(A50&gt;0,L53+M53,"")</f>
        <v>108</v>
      </c>
      <c r="O53" s="226" t="s">
        <v>1938</v>
      </c>
      <c r="P53" s="226"/>
      <c r="Q53" s="226"/>
      <c r="R53" s="226"/>
      <c r="S53" s="119">
        <f>IF(O53&gt;0,VLOOKUP(O53,HOLEINONE!$A$1:$B$37,2,FALSE),"")</f>
        <v>7</v>
      </c>
      <c r="T53" s="119" t="str">
        <f>IF(P53&gt;0,VLOOKUP(P53,HOLEINONE!$A$1:$B$37,2,FALSE),"")</f>
        <v/>
      </c>
      <c r="U53" s="119" t="str">
        <f>IF(Q53&gt;0,VLOOKUP(Q53,HOLEINONE!$A$1:$B$37,2,FALSE),"")</f>
        <v/>
      </c>
      <c r="V53" s="119" t="str">
        <f>IF(R53&gt;0,VLOOKUP(R53,HOLEINONE!$A$1:$B$37,2,FALSE),"")</f>
        <v/>
      </c>
      <c r="W53" s="113">
        <f t="shared" si="1"/>
        <v>7</v>
      </c>
      <c r="X53" s="120">
        <f>IF(A50&gt;0,N53-H53*2,"")</f>
        <v>96</v>
      </c>
      <c r="Y53" s="113">
        <f t="shared" si="0"/>
        <v>13681</v>
      </c>
      <c r="Z53" s="113">
        <f>IF(A50&gt;0,999.999999-N53+(H53*0.01)+(Y53*-0.000000001),"")</f>
        <v>892.05998531899991</v>
      </c>
      <c r="AA53" s="113">
        <f>IF(A50&gt;0,RANK(Z53,Z:Z),"")</f>
        <v>45</v>
      </c>
      <c r="AB53" s="113">
        <f>IF(A50&gt;0,999.999999-X53+(0.12-(H53*0.01))+(Y53*-0.00000001)," ")</f>
        <v>904.05986218999999</v>
      </c>
      <c r="AC53" s="113">
        <f>IF(A50&gt;0,RANK(AB53,AB:AB),"")</f>
        <v>39</v>
      </c>
      <c r="AD53" s="113">
        <f t="shared" si="2"/>
        <v>1</v>
      </c>
    </row>
    <row r="54" spans="1:30" ht="18.75" customHeight="1">
      <c r="A54" s="1103">
        <v>216</v>
      </c>
      <c r="B54" s="114" t="str">
        <f>IF(A54:A54&gt;0,VLOOKUP(A54,Sorteio!$A$1:$AS$76,4,FALSE),"")</f>
        <v>715</v>
      </c>
      <c r="C54" s="114" t="str">
        <f>IF(A54:A54&gt;0,VLOOKUP(A54,Sorteio!$A$1:$AS$76,5,FALSE),"")</f>
        <v>MAEDA</v>
      </c>
      <c r="D54" s="114" t="str">
        <f>IF(A54:A54&gt;0,VLOOKUP(A54,Sorteio!$A$1:$AS$76,6,FALSE),"")</f>
        <v>ALLAN YUJI</v>
      </c>
      <c r="E54" s="114" t="str">
        <f>IF(A54:A54&gt;0,VLOOKUP(A54,Sorteio!$A$1:$AS$76,7,FALSE),"")</f>
        <v>M</v>
      </c>
      <c r="F54" s="114" t="str">
        <f>IF(A54:A54&gt;0,VLOOKUP(A54,Sorteio!$A$1:$AS$76,8,FALSE),"")</f>
        <v>IBI</v>
      </c>
      <c r="G54" s="136">
        <f>IF(A54:A54&gt;0,VLOOKUP(A54,Sorteio!$A$1:$AS$76,9,FALSE),"")</f>
        <v>32498</v>
      </c>
      <c r="H54" s="115">
        <f>IF(A54:A54&gt;0,VLOOKUP(A54,Sorteio!$A$1:$AS$76,10,FALSE),"")</f>
        <v>7</v>
      </c>
      <c r="I54" s="115" t="str">
        <f>IF(A54:A54&gt;0,VLOOKUP(A54,Sorteio!$A$1:$AS$76,11,FALSE),"")</f>
        <v>B</v>
      </c>
      <c r="J54" s="114" t="str">
        <f>IF(A54:A54&gt;0,VLOOKUP(A54,Sorteio!$A$1:$AS$76,12,FALSE),"")</f>
        <v>LIB2026</v>
      </c>
      <c r="K54" s="114" t="str">
        <f>IF(A54:A54&gt;0,VLOOKUP(A54,Sorteio!$A$1:$AS$76,13,FALSE),"")</f>
        <v>NSR</v>
      </c>
      <c r="L54" s="116">
        <v>55</v>
      </c>
      <c r="M54" s="116">
        <v>50</v>
      </c>
      <c r="N54" s="117">
        <f>IF(A54&gt;0,L54+M54,"")</f>
        <v>105</v>
      </c>
      <c r="O54" s="226"/>
      <c r="P54" s="226"/>
      <c r="Q54" s="226"/>
      <c r="R54" s="226"/>
      <c r="S54" s="119" t="str">
        <f>IF(O54&gt;0,VLOOKUP(O54,HOLEINONE!$A$1:$B$37,2,FALSE),"")</f>
        <v/>
      </c>
      <c r="T54" s="119" t="str">
        <f>IF(P54&gt;0,VLOOKUP(P54,HOLEINONE!$A$1:$B$37,2,FALSE),"")</f>
        <v/>
      </c>
      <c r="U54" s="119" t="str">
        <f>IF(Q54&gt;0,VLOOKUP(Q54,HOLEINONE!$A$1:$B$37,2,FALSE),"")</f>
        <v/>
      </c>
      <c r="V54" s="119" t="str">
        <f>IF(R54&gt;0,VLOOKUP(R54,HOLEINONE!$A$1:$B$37,2,FALSE),"")</f>
        <v/>
      </c>
      <c r="W54" s="113" t="str">
        <f t="shared" si="1"/>
        <v/>
      </c>
      <c r="X54" s="120">
        <f>IF(A54&gt;0,N54-H54*2,"")</f>
        <v>91</v>
      </c>
      <c r="Y54" s="113">
        <f t="shared" si="0"/>
        <v>32498</v>
      </c>
      <c r="Z54" s="113">
        <f>IF(A54&gt;0,999.999999-N54+(H54*0.01)+(Y54*-0.000000001),"")</f>
        <v>895.06996650200006</v>
      </c>
      <c r="AA54" s="113">
        <f>IF(A54&gt;0,RANK(Z54,Z:Z),"")</f>
        <v>30</v>
      </c>
      <c r="AB54" s="113">
        <f>IF(A54&gt;0,999.999999-X54+(0.12-(H54*0.01))+(Y54*-0.00000001)," ")</f>
        <v>909.04967402</v>
      </c>
      <c r="AC54" s="113">
        <f>IF(A54&gt;0,RANK(AB54,AB:AB),"")</f>
        <v>12</v>
      </c>
      <c r="AD54" s="113" t="str">
        <f t="shared" si="2"/>
        <v/>
      </c>
    </row>
    <row r="55" spans="1:30" ht="18.75" customHeight="1">
      <c r="A55" s="1103"/>
      <c r="B55" s="114" t="str">
        <f>IF(A54:A54&gt;0,VLOOKUP(A54,Sorteio!$A$1:$AS$76,14,FALSE),"")</f>
        <v>463</v>
      </c>
      <c r="C55" s="114" t="str">
        <f>IF(A54:A54&gt;0,VLOOKUP(A54,Sorteio!$A$1:$AS$761,15,FALSE),"")</f>
        <v>ISHII</v>
      </c>
      <c r="D55" s="114" t="str">
        <f>IF(A54:A54&gt;0,VLOOKUP(A54,Sorteio!$A$1:$AS$761,16,FALSE),"")</f>
        <v>HISANOBU</v>
      </c>
      <c r="E55" s="114" t="str">
        <f>IF(A54:A54&gt;0,VLOOKUP(A54,Sorteio!$A$1:$AS$761,17,FALSE),"")</f>
        <v>M</v>
      </c>
      <c r="F55" s="114" t="str">
        <f>IF(A54:A54&gt;0,VLOOKUP(A54,Sorteio!$A$1:$AS$76,18,FALSE),"")</f>
        <v>KOK</v>
      </c>
      <c r="G55" s="136">
        <f>IF(A54:A54&gt;0,VLOOKUP(A54,Sorteio!$A$1:$AS$76,19,FALSE),"")</f>
        <v>14088</v>
      </c>
      <c r="H55" s="115">
        <f>IF(A54:A54&gt;0,VLOOKUP(A54,Sorteio!$A$1:$AS$76,20,FALSE),"")</f>
        <v>9</v>
      </c>
      <c r="I55" s="115" t="str">
        <f>IF(A54:A54&gt;0,VLOOKUP(A54,Sorteio!$A$1:$AS$76,21,FALSE),"")</f>
        <v>B</v>
      </c>
      <c r="J55" s="114" t="str">
        <f>IF(A54:A54&gt;0,VLOOKUP(A54,Sorteio!$A$1:$AS$76,22,FALSE),"")</f>
        <v>LIB2026</v>
      </c>
      <c r="K55" s="114" t="str">
        <f>IF(A54:A54&gt;0,VLOOKUP(A54,Sorteio!$A$1:$AS$76,23,FALSE),"")</f>
        <v>MR</v>
      </c>
      <c r="L55" s="116">
        <v>69</v>
      </c>
      <c r="M55" s="116">
        <v>61</v>
      </c>
      <c r="N55" s="117">
        <f>IF(A54&gt;0,L55+M55,"")</f>
        <v>130</v>
      </c>
      <c r="O55" s="226"/>
      <c r="P55" s="226"/>
      <c r="Q55" s="226"/>
      <c r="R55" s="226"/>
      <c r="S55" s="119" t="str">
        <f>IF(O55&gt;0,VLOOKUP(O55,HOLEINONE!$A$1:$B$37,2,FALSE),"")</f>
        <v/>
      </c>
      <c r="T55" s="119" t="str">
        <f>IF(P55&gt;0,VLOOKUP(P55,HOLEINONE!$A$1:$B$37,2,FALSE),"")</f>
        <v/>
      </c>
      <c r="U55" s="119" t="str">
        <f>IF(Q55&gt;0,VLOOKUP(Q55,HOLEINONE!$A$1:$B$37,2,FALSE),"")</f>
        <v/>
      </c>
      <c r="V55" s="119" t="str">
        <f>IF(R55&gt;0,VLOOKUP(R55,HOLEINONE!$A$1:$B$37,2,FALSE),"")</f>
        <v/>
      </c>
      <c r="W55" s="113" t="str">
        <f t="shared" si="1"/>
        <v/>
      </c>
      <c r="X55" s="120">
        <f>IF(A54&gt;0,N55-H55*2,"")</f>
        <v>112</v>
      </c>
      <c r="Y55" s="113">
        <f t="shared" si="0"/>
        <v>14088</v>
      </c>
      <c r="Z55" s="113">
        <f>IF(A54&gt;0,999.999999-N55+(H55*0.01)+(Y55*-0.000000001),"")</f>
        <v>870.08998491200009</v>
      </c>
      <c r="AA55" s="113">
        <f>IF(A54&gt;0,RANK(Z55,Z:Z),"")</f>
        <v>184</v>
      </c>
      <c r="AB55" s="113">
        <f>IF(A54&gt;0,999.999999-X55+(0.12-(H55*0.01))+(Y55*-0.00000001)," ")</f>
        <v>888.02985811999997</v>
      </c>
      <c r="AC55" s="113">
        <f>IF(A54&gt;0,RANK(AB55,AB:AB),"")</f>
        <v>186</v>
      </c>
      <c r="AD55" s="113" t="str">
        <f t="shared" si="2"/>
        <v/>
      </c>
    </row>
    <row r="56" spans="1:30" ht="18.75" customHeight="1">
      <c r="A56" s="1103"/>
      <c r="B56" s="114" t="str">
        <f>IF(A54:A54&gt;0,VLOOKUP(A54,Sorteio!$A$1:$AS$76,24,FALSE),"")</f>
        <v>815</v>
      </c>
      <c r="C56" s="114" t="str">
        <f>IF(A54:A54&gt;0,VLOOKUP(A54,Sorteio!$A$1:$AS$76,25,FALSE),"")</f>
        <v>KUADA</v>
      </c>
      <c r="D56" s="114" t="str">
        <f>IF(A54:A54&gt;0,VLOOKUP(A54,Sorteio!$A$1:$AS$76,26,FALSE),"")</f>
        <v>TEREZINHA ARICO</v>
      </c>
      <c r="E56" s="114" t="str">
        <f>IF(A54:A54&gt;0,VLOOKUP(A54,Sorteio!$A$1:$AS$76,27,FALSE),"")</f>
        <v>F</v>
      </c>
      <c r="F56" s="114" t="str">
        <f>IF(A54:A54&gt;0,VLOOKUP(A54,Sorteio!$A$1:$AS$76,28,FALSE),"")</f>
        <v>COO</v>
      </c>
      <c r="G56" s="136">
        <f>IF(A54:A54&gt;0,VLOOKUP(A54,Sorteio!$A$1:$AS$76,29,FALSE),"")</f>
        <v>19916</v>
      </c>
      <c r="H56" s="115">
        <f>IF(A54:A54&gt;0,VLOOKUP(A54,Sorteio!$A$1:$AS$76,30,FALSE),"")</f>
        <v>9</v>
      </c>
      <c r="I56" s="115" t="str">
        <f>IF(A54:A54&gt;0,VLOOKUP(A54,Sorteio!$A$1:$AS$76,31,FALSE),"")</f>
        <v>B</v>
      </c>
      <c r="J56" s="114" t="str">
        <f>IF(A54:A54&gt;0,VLOOKUP(A54,Sorteio!$A$1:$AS$76,32,FALSE),"")</f>
        <v>LIB2026</v>
      </c>
      <c r="K56" s="114" t="str">
        <f>IF(A54:A54&gt;0,VLOOKUP(A54,Sorteio!$A$1:$AS$76,33,FALSE),"")</f>
        <v>NSR</v>
      </c>
      <c r="L56" s="116">
        <v>69</v>
      </c>
      <c r="M56" s="116">
        <v>55</v>
      </c>
      <c r="N56" s="117">
        <f>IF(A54&gt;0,L56+M56,"")</f>
        <v>124</v>
      </c>
      <c r="O56" s="226"/>
      <c r="P56" s="226"/>
      <c r="Q56" s="226"/>
      <c r="R56" s="226"/>
      <c r="S56" s="119" t="str">
        <f>IF(O56&gt;0,VLOOKUP(O56,HOLEINONE!$A$1:$B$37,2,FALSE),"")</f>
        <v/>
      </c>
      <c r="T56" s="119" t="str">
        <f>IF(P56&gt;0,VLOOKUP(P56,HOLEINONE!$A$1:$B$37,2,FALSE),"")</f>
        <v/>
      </c>
      <c r="U56" s="119" t="str">
        <f>IF(Q56&gt;0,VLOOKUP(Q56,HOLEINONE!$A$1:$B$37,2,FALSE),"")</f>
        <v/>
      </c>
      <c r="V56" s="119" t="str">
        <f>IF(R56&gt;0,VLOOKUP(R56,HOLEINONE!$A$1:$B$37,2,FALSE),"")</f>
        <v/>
      </c>
      <c r="W56" s="113" t="str">
        <f t="shared" si="1"/>
        <v/>
      </c>
      <c r="X56" s="120">
        <f>IF(A54&gt;0,N56-H56*2,"")</f>
        <v>106</v>
      </c>
      <c r="Y56" s="113">
        <f>G56</f>
        <v>19916</v>
      </c>
      <c r="Z56" s="113">
        <f>IF(A54&gt;0,999.999999-N56+(H56*0.01)+(Y56*-0.000000001),"")</f>
        <v>876.08997908399999</v>
      </c>
      <c r="AA56" s="113">
        <f>IF(A54&gt;0,RANK(Z56,Z:Z),"")</f>
        <v>158</v>
      </c>
      <c r="AB56" s="113">
        <f>IF(A54&gt;0,999.999999-X56+(0.12-(H56*0.01))+(Y56*-0.00000001)," ")</f>
        <v>894.02979984000001</v>
      </c>
      <c r="AC56" s="113">
        <f>IF(A54&gt;0,RANK(AB56,AB:AB),"")</f>
        <v>163</v>
      </c>
      <c r="AD56" s="113" t="str">
        <f t="shared" si="2"/>
        <v/>
      </c>
    </row>
    <row r="57" spans="1:30" ht="18.75" customHeight="1">
      <c r="A57" s="1103"/>
      <c r="B57" s="114" t="str">
        <f>IF(A54:A54&gt;0,VLOOKUP(A54,Sorteio!$A$1:$AS$76,34,FALSE),"")</f>
        <v>814</v>
      </c>
      <c r="C57" s="114" t="str">
        <f>IF(A54:A54&gt;0,VLOOKUP(A54,Sorteio!$A$1:$AS$76,35,FALSE),"")</f>
        <v>ABEMATSU</v>
      </c>
      <c r="D57" s="114" t="str">
        <f>IF(A54:A54&gt;0,VLOOKUP(A54,Sorteio!$A$1:$AS$76,36,FALSE),"")</f>
        <v>EMILIA TERUKO</v>
      </c>
      <c r="E57" s="114" t="str">
        <f>IF(A54:A54&gt;0,VLOOKUP(A54,Sorteio!$A$1:$AS$76,37,FALSE),"")</f>
        <v>F</v>
      </c>
      <c r="F57" s="114" t="str">
        <f>IF(A54:A54&gt;0,VLOOKUP(A54,Sorteio!$A$1:$AS$76,38,FALSE),"")</f>
        <v>GSP</v>
      </c>
      <c r="G57" s="136">
        <f>IF(A54:A54&gt;0,VLOOKUP(A54,Sorteio!$A$1:$AS$76,39,FALSE),"")</f>
        <v>18352</v>
      </c>
      <c r="H57" s="115">
        <f>IF(A54:A54&gt;0,VLOOKUP(A54,Sorteio!$A$1:$AS$76,40,FALSE),"")</f>
        <v>12</v>
      </c>
      <c r="I57" s="115" t="str">
        <f>IF(A54:A54&gt;0,VLOOKUP(A54,Sorteio!$A$1:$AS$76,41,FALSE),"")</f>
        <v>C</v>
      </c>
      <c r="J57" s="114" t="str">
        <f>IF(A54:A54&gt;0,VLOOKUP(A54,Sorteio!$A$1:$AS$76,42,FALSE),"")</f>
        <v>LIB2026</v>
      </c>
      <c r="K57" s="114" t="str">
        <f>IF(A54:A54&gt;0,VLOOKUP(A54,Sorteio!$A$1:$AS$76,43,FALSE),"")</f>
        <v>SR</v>
      </c>
      <c r="L57" s="116">
        <v>63</v>
      </c>
      <c r="M57" s="116">
        <v>56</v>
      </c>
      <c r="N57" s="117">
        <f>IF(A54&gt;0,L57+M57,"")</f>
        <v>119</v>
      </c>
      <c r="O57" s="226"/>
      <c r="P57" s="226"/>
      <c r="Q57" s="226"/>
      <c r="R57" s="226"/>
      <c r="S57" s="119" t="str">
        <f>IF(O57&gt;0,VLOOKUP(O57,HOLEINONE!$A$1:$B$37,2,FALSE),"")</f>
        <v/>
      </c>
      <c r="T57" s="119" t="str">
        <f>IF(P57&gt;0,VLOOKUP(P57,HOLEINONE!$A$1:$B$37,2,FALSE),"")</f>
        <v/>
      </c>
      <c r="U57" s="119" t="str">
        <f>IF(Q57&gt;0,VLOOKUP(Q57,HOLEINONE!$A$1:$B$37,2,FALSE),"")</f>
        <v/>
      </c>
      <c r="V57" s="119" t="str">
        <f>IF(R57&gt;0,VLOOKUP(R57,HOLEINONE!$A$1:$B$37,2,FALSE),"")</f>
        <v/>
      </c>
      <c r="W57" s="113" t="str">
        <f t="shared" si="1"/>
        <v/>
      </c>
      <c r="X57" s="120">
        <f>IF(A54&gt;0,N57-H57*2,"")</f>
        <v>95</v>
      </c>
      <c r="Y57" s="113">
        <f t="shared" si="0"/>
        <v>18352</v>
      </c>
      <c r="Z57" s="113">
        <f>IF(A54&gt;0,999.999999-N57+(H57*0.01)+(Y57*-0.000000001),"")</f>
        <v>881.11998064800002</v>
      </c>
      <c r="AA57" s="113">
        <f>IF(A54&gt;0,RANK(Z57,Z:Z),"")</f>
        <v>116</v>
      </c>
      <c r="AB57" s="113">
        <f>IF(A54&gt;0,999.999999-X57+(0.12-(H57*0.01))+(Y57*-0.00000001)," ")</f>
        <v>904.99981548000005</v>
      </c>
      <c r="AC57" s="113">
        <f>IF(A54&gt;0,RANK(AB57,AB:AB),"")</f>
        <v>35</v>
      </c>
      <c r="AD57" s="113" t="str">
        <f t="shared" si="2"/>
        <v/>
      </c>
    </row>
    <row r="58" spans="1:30" ht="18.75" customHeight="1">
      <c r="A58" s="1103">
        <v>415</v>
      </c>
      <c r="B58" s="114" t="str">
        <f>IF(A58:A58&gt;0,VLOOKUP(A58,Sorteio!$A$1:$AS$76,4,FALSE),"")</f>
        <v>699</v>
      </c>
      <c r="C58" s="114" t="str">
        <f>IF(A58:A58&gt;0,VLOOKUP(A58,Sorteio!$A$1:$AS$76,5,FALSE),"")</f>
        <v>MISOBUSHI</v>
      </c>
      <c r="D58" s="114" t="str">
        <f>IF(A58:A58&gt;0,VLOOKUP(A58,Sorteio!$A$1:$AS$76,6,FALSE),"")</f>
        <v>ARMANDO KOMI</v>
      </c>
      <c r="E58" s="114" t="str">
        <f>IF(A58:A58&gt;0,VLOOKUP(A58,Sorteio!$A$1:$AS$76,7,FALSE),"")</f>
        <v>M</v>
      </c>
      <c r="F58" s="114" t="str">
        <f>IF(A58:A58&gt;0,VLOOKUP(A58,Sorteio!$A$1:$AS$76,8,FALSE),"")</f>
        <v>PIE</v>
      </c>
      <c r="G58" s="136">
        <f>IF(A58:A58&gt;0,VLOOKUP(A58,Sorteio!$A$1:$AS$76,9,FALSE),"")</f>
        <v>21065</v>
      </c>
      <c r="H58" s="115">
        <f>IF(A58:A58&gt;0,VLOOKUP(A58,Sorteio!$A$1:$AS$76,10,FALSE),"")</f>
        <v>11</v>
      </c>
      <c r="I58" s="115" t="str">
        <f>IF(A58:A58&gt;0,VLOOKUP(A58,Sorteio!$A$1:$AS$76,11,FALSE),"")</f>
        <v>C</v>
      </c>
      <c r="J58" s="114" t="str">
        <f>IF(A58:A58&gt;0,VLOOKUP(A58,Sorteio!$A$1:$AS$76,12,FALSE),"")</f>
        <v>LIB2026</v>
      </c>
      <c r="K58" s="114" t="str">
        <f>IF(A58:A58&gt;0,VLOOKUP(A58,Sorteio!$A$1:$AS$76,13,FALSE),"")</f>
        <v>NSR</v>
      </c>
      <c r="L58" s="116">
        <v>51</v>
      </c>
      <c r="M58" s="116">
        <v>58</v>
      </c>
      <c r="N58" s="117">
        <f>IF(A58&gt;0,L58+M58,"")</f>
        <v>109</v>
      </c>
      <c r="O58" s="226"/>
      <c r="P58" s="226"/>
      <c r="Q58" s="226"/>
      <c r="R58" s="226"/>
      <c r="S58" s="119" t="str">
        <f>IF(O58&gt;0,VLOOKUP(O58,HOLEINONE!$A$1:$B$37,2,FALSE),"")</f>
        <v/>
      </c>
      <c r="T58" s="119" t="str">
        <f>IF(P58&gt;0,VLOOKUP(P58,HOLEINONE!$A$1:$B$37,2,FALSE),"")</f>
        <v/>
      </c>
      <c r="U58" s="119" t="str">
        <f>IF(Q58&gt;0,VLOOKUP(Q58,HOLEINONE!$A$1:$B$37,2,FALSE),"")</f>
        <v/>
      </c>
      <c r="V58" s="119" t="str">
        <f>IF(R58&gt;0,VLOOKUP(R58,HOLEINONE!$A$1:$B$37,2,FALSE),"")</f>
        <v/>
      </c>
      <c r="W58" s="113" t="str">
        <f t="shared" si="1"/>
        <v/>
      </c>
      <c r="X58" s="120">
        <f>IF(A58&gt;0,N58-H58*2,"")</f>
        <v>87</v>
      </c>
      <c r="Y58" s="113">
        <f t="shared" si="0"/>
        <v>21065</v>
      </c>
      <c r="Z58" s="113">
        <f>IF(A58&gt;0,999.999999-N58+(H58*0.01)+(Y58*-0.000000001),"")</f>
        <v>891.10997793499996</v>
      </c>
      <c r="AA58" s="113">
        <f>IF(A58&gt;0,RANK(Z58,Z:Z),"")</f>
        <v>51</v>
      </c>
      <c r="AB58" s="113">
        <f>IF(A58&gt;0,999.999999-X58+(0.12-(H58*0.01))+(Y58*-0.00000001)," ")</f>
        <v>913.00978835000001</v>
      </c>
      <c r="AC58" s="113">
        <f>IF(A58&gt;0,RANK(AB58,AB:AB),"")</f>
        <v>3</v>
      </c>
      <c r="AD58" s="113" t="str">
        <f t="shared" si="2"/>
        <v/>
      </c>
    </row>
    <row r="59" spans="1:30" ht="18.75" customHeight="1">
      <c r="A59" s="1103"/>
      <c r="B59" s="114" t="str">
        <f>IF(A58:A58&gt;0,VLOOKUP(A58,Sorteio!$A$1:$AS$76,14,FALSE),"")</f>
        <v>711</v>
      </c>
      <c r="C59" s="114" t="str">
        <f>IF(A58:A58&gt;0,VLOOKUP(A58,Sorteio!$A$1:$AS$761,15,FALSE),"")</f>
        <v>NISHIMURA</v>
      </c>
      <c r="D59" s="114" t="str">
        <f>IF(A58:A58&gt;0,VLOOKUP(A58,Sorteio!$A$1:$AS$761,16,FALSE),"")</f>
        <v>ELENA</v>
      </c>
      <c r="E59" s="114" t="str">
        <f>IF(A58:A58&gt;0,VLOOKUP(A58,Sorteio!$A$1:$AS$761,17,FALSE),"")</f>
        <v>F</v>
      </c>
      <c r="F59" s="114" t="str">
        <f>IF(A58:A58&gt;0,VLOOKUP(A58,Sorteio!$A$1:$AS$76,18,FALSE),"")</f>
        <v>GSP</v>
      </c>
      <c r="G59" s="136">
        <f>IF(A58:A58&gt;0,VLOOKUP(A58,Sorteio!$A$1:$AS$76,19,FALSE),"")</f>
        <v>16868</v>
      </c>
      <c r="H59" s="115">
        <f>IF(A58:A58&gt;0,VLOOKUP(A58,Sorteio!$A$1:$AS$76,20,FALSE),"")</f>
        <v>8</v>
      </c>
      <c r="I59" s="115" t="str">
        <f>IF(A58:A58&gt;0,VLOOKUP(A58,Sorteio!$A$1:$AS$76,21,FALSE),"")</f>
        <v>B</v>
      </c>
      <c r="J59" s="114" t="str">
        <f>IF(A58:A58&gt;0,VLOOKUP(A58,Sorteio!$A$1:$AS$76,22,FALSE),"")</f>
        <v>LIB2026</v>
      </c>
      <c r="K59" s="114" t="str">
        <f>IF(A58:A58&gt;0,VLOOKUP(A58,Sorteio!$A$1:$AS$76,23,FALSE),"")</f>
        <v>SR</v>
      </c>
      <c r="L59" s="116">
        <v>58</v>
      </c>
      <c r="M59" s="116">
        <v>67</v>
      </c>
      <c r="N59" s="117">
        <f>IF(A58&gt;0,L59+M59,"")</f>
        <v>125</v>
      </c>
      <c r="O59" s="226"/>
      <c r="P59" s="226"/>
      <c r="Q59" s="226"/>
      <c r="R59" s="226"/>
      <c r="S59" s="119" t="str">
        <f>IF(O59&gt;0,VLOOKUP(O59,HOLEINONE!$A$1:$B$37,2,FALSE),"")</f>
        <v/>
      </c>
      <c r="T59" s="119" t="str">
        <f>IF(P59&gt;0,VLOOKUP(P59,HOLEINONE!$A$1:$B$37,2,FALSE),"")</f>
        <v/>
      </c>
      <c r="U59" s="119" t="str">
        <f>IF(Q59&gt;0,VLOOKUP(Q59,HOLEINONE!$A$1:$B$37,2,FALSE),"")</f>
        <v/>
      </c>
      <c r="V59" s="119" t="str">
        <f>IF(R59&gt;0,VLOOKUP(R59,HOLEINONE!$A$1:$B$37,2,FALSE),"")</f>
        <v/>
      </c>
      <c r="W59" s="113" t="str">
        <f t="shared" si="1"/>
        <v/>
      </c>
      <c r="X59" s="120">
        <f>IF(A58&gt;0,N59-H59*2,"")</f>
        <v>109</v>
      </c>
      <c r="Y59" s="113">
        <f t="shared" si="0"/>
        <v>16868</v>
      </c>
      <c r="Z59" s="113">
        <f>IF(A58&gt;0,999.999999-N59+(H59*0.01)+(Y59*-0.000000001),"")</f>
        <v>875.07998213200005</v>
      </c>
      <c r="AA59" s="113">
        <f>IF(A58&gt;0,RANK(Z59,Z:Z),"")</f>
        <v>165</v>
      </c>
      <c r="AB59" s="113">
        <f>IF(A58&gt;0,999.999999-X59+(0.12-(H59*0.01))+(Y59*-0.00000001)," ")</f>
        <v>891.03983031999996</v>
      </c>
      <c r="AC59" s="113">
        <f>IF(A58&gt;0,RANK(AB59,AB:AB),"")</f>
        <v>177</v>
      </c>
      <c r="AD59" s="113" t="str">
        <f t="shared" si="2"/>
        <v/>
      </c>
    </row>
    <row r="60" spans="1:30" ht="18.75" customHeight="1">
      <c r="A60" s="1103"/>
      <c r="B60" s="114" t="str">
        <f>IF(A58:A58&gt;0,VLOOKUP(A58,Sorteio!$A$1:$AS$76,24,FALSE),"")</f>
        <v>765</v>
      </c>
      <c r="C60" s="114" t="str">
        <f>IF(A58:A58&gt;0,VLOOKUP(A58,Sorteio!$A$1:$AS$76,25,FALSE),"")</f>
        <v>FUJIMOTO YAMANO</v>
      </c>
      <c r="D60" s="114" t="str">
        <f>IF(A58:A58&gt;0,VLOOKUP(A58,Sorteio!$A$1:$AS$76,26,FALSE),"")</f>
        <v>LAURA</v>
      </c>
      <c r="E60" s="114" t="str">
        <f>IF(A58:A58&gt;0,VLOOKUP(A58,Sorteio!$A$1:$AS$76,27,FALSE),"")</f>
        <v>F</v>
      </c>
      <c r="F60" s="114" t="str">
        <f>IF(A58:A58&gt;0,VLOOKUP(A58,Sorteio!$A$1:$AS$76,28,FALSE),"")</f>
        <v>IBI</v>
      </c>
      <c r="G60" s="136">
        <f>IF(A58:A58&gt;0,VLOOKUP(A58,Sorteio!$A$1:$AS$76,29,FALSE),"")</f>
        <v>18195</v>
      </c>
      <c r="H60" s="115">
        <f>IF(A58:A58&gt;0,VLOOKUP(A58,Sorteio!$A$1:$AS$76,30,FALSE),"")</f>
        <v>9</v>
      </c>
      <c r="I60" s="115" t="str">
        <f>IF(A58:A58&gt;0,VLOOKUP(A58,Sorteio!$A$1:$AS$76,31,FALSE),"")</f>
        <v>B</v>
      </c>
      <c r="J60" s="114" t="str">
        <f>IF(A58:A58&gt;0,VLOOKUP(A58,Sorteio!$A$1:$AS$76,32,FALSE),"")</f>
        <v>LIB2026</v>
      </c>
      <c r="K60" s="114" t="str">
        <f>IF(A58:A58&gt;0,VLOOKUP(A58,Sorteio!$A$1:$AS$76,33,FALSE),"")</f>
        <v>SR</v>
      </c>
      <c r="L60" s="116">
        <v>67</v>
      </c>
      <c r="M60" s="116">
        <v>74</v>
      </c>
      <c r="N60" s="117">
        <f>IF(A58&gt;0,L60+M60,"")</f>
        <v>141</v>
      </c>
      <c r="O60" s="226"/>
      <c r="P60" s="226"/>
      <c r="Q60" s="226"/>
      <c r="R60" s="226"/>
      <c r="S60" s="119" t="str">
        <f>IF(O60&gt;0,VLOOKUP(O60,HOLEINONE!$A$1:$B$37,2,FALSE),"")</f>
        <v/>
      </c>
      <c r="T60" s="119" t="str">
        <f>IF(P60&gt;0,VLOOKUP(P60,HOLEINONE!$A$1:$B$37,2,FALSE),"")</f>
        <v/>
      </c>
      <c r="U60" s="119" t="str">
        <f>IF(Q60&gt;0,VLOOKUP(Q60,HOLEINONE!$A$1:$B$37,2,FALSE),"")</f>
        <v/>
      </c>
      <c r="V60" s="119" t="str">
        <f>IF(R60&gt;0,VLOOKUP(R60,HOLEINONE!$A$1:$B$37,2,FALSE),"")</f>
        <v/>
      </c>
      <c r="W60" s="113" t="str">
        <f t="shared" si="1"/>
        <v/>
      </c>
      <c r="X60" s="120">
        <f>IF(A58&gt;0,N60-H60*2,"")</f>
        <v>123</v>
      </c>
      <c r="Y60" s="113">
        <f t="shared" si="0"/>
        <v>18195</v>
      </c>
      <c r="Z60" s="113">
        <f>IF(A58&gt;0,999.999999-N60+(H60*0.01)+(Y60*-0.000000001),"")</f>
        <v>859.08998080499998</v>
      </c>
      <c r="AA60" s="113">
        <f>IF(A58&gt;0,RANK(Z60,Z:Z),"")</f>
        <v>196</v>
      </c>
      <c r="AB60" s="113">
        <f>IF(A58&gt;0,999.999999-X60+(0.12-(H60*0.01))+(Y60*-0.00000001)," ")</f>
        <v>877.02981705000002</v>
      </c>
      <c r="AC60" s="113">
        <f>IF(A58&gt;0,RANK(AB60,AB:AB),"")</f>
        <v>197</v>
      </c>
      <c r="AD60" s="113" t="str">
        <f t="shared" si="2"/>
        <v/>
      </c>
    </row>
    <row r="61" spans="1:30" ht="18.75" customHeight="1">
      <c r="A61" s="1103"/>
      <c r="B61" s="114" t="str">
        <f>IF(A58:A58&gt;0,VLOOKUP(A58,Sorteio!$A$1:$AS$76,34,FALSE),"")</f>
        <v>479</v>
      </c>
      <c r="C61" s="114" t="str">
        <f>IF(A58:A58&gt;0,VLOOKUP(A58,Sorteio!$A$1:$AS$76,35,FALSE),"")</f>
        <v>SATO</v>
      </c>
      <c r="D61" s="114" t="str">
        <f>IF(A58:A58&gt;0,VLOOKUP(A58,Sorteio!$A$1:$AS$76,36,FALSE),"")</f>
        <v>EDSON ATUSHI</v>
      </c>
      <c r="E61" s="114" t="str">
        <f>IF(A58:A58&gt;0,VLOOKUP(A58,Sorteio!$A$1:$AS$76,37,FALSE),"")</f>
        <v>M</v>
      </c>
      <c r="F61" s="114" t="str">
        <f>IF(A58:A58&gt;0,VLOOKUP(A58,Sorteio!$A$1:$AS$76,38,FALSE),"")</f>
        <v>NCC</v>
      </c>
      <c r="G61" s="136">
        <f>IF(A58:A58&gt;0,VLOOKUP(A58,Sorteio!$A$1:$AS$76,39,FALSE),"")</f>
        <v>15912</v>
      </c>
      <c r="H61" s="115">
        <f>IF(A58:A58&gt;0,VLOOKUP(A58,Sorteio!$A$1:$AS$76,40,FALSE),"")</f>
        <v>12</v>
      </c>
      <c r="I61" s="115" t="str">
        <f>IF(A58:A58&gt;0,VLOOKUP(A58,Sorteio!$A$1:$AS$76,41,FALSE),"")</f>
        <v>C</v>
      </c>
      <c r="J61" s="114" t="str">
        <f>IF(A58:A58&gt;0,VLOOKUP(A58,Sorteio!$A$1:$AS$76,42,FALSE),"")</f>
        <v>LIB2026</v>
      </c>
      <c r="K61" s="114" t="str">
        <f>IF(A58:A58&gt;0,VLOOKUP(A58,Sorteio!$A$1:$AS$76,43,FALSE),"")</f>
        <v>SR</v>
      </c>
      <c r="L61" s="116">
        <v>57</v>
      </c>
      <c r="M61" s="116">
        <v>67</v>
      </c>
      <c r="N61" s="117">
        <f>IF(A58&gt;0,L61+M61,"")</f>
        <v>124</v>
      </c>
      <c r="O61" s="226"/>
      <c r="P61" s="226"/>
      <c r="Q61" s="226"/>
      <c r="R61" s="226"/>
      <c r="S61" s="119" t="str">
        <f>IF(O61&gt;0,VLOOKUP(O61,HOLEINONE!$A$1:$B$37,2,FALSE),"")</f>
        <v/>
      </c>
      <c r="T61" s="119" t="str">
        <f>IF(P61&gt;0,VLOOKUP(P61,HOLEINONE!$A$1:$B$37,2,FALSE),"")</f>
        <v/>
      </c>
      <c r="U61" s="119" t="str">
        <f>IF(Q61&gt;0,VLOOKUP(Q61,HOLEINONE!$A$1:$B$37,2,FALSE),"")</f>
        <v/>
      </c>
      <c r="V61" s="119" t="str">
        <f>IF(R61&gt;0,VLOOKUP(R61,HOLEINONE!$A$1:$B$37,2,FALSE),"")</f>
        <v/>
      </c>
      <c r="W61" s="113" t="str">
        <f t="shared" si="1"/>
        <v/>
      </c>
      <c r="X61" s="120">
        <f>IF(A58&gt;0,N61-H61*2,"")</f>
        <v>100</v>
      </c>
      <c r="Y61" s="113">
        <f t="shared" si="0"/>
        <v>15912</v>
      </c>
      <c r="Z61" s="113">
        <f>IF(A58&gt;0,999.999999-N61+(H61*0.01)+(Y61*-0.000000001),"")</f>
        <v>876.11998308800003</v>
      </c>
      <c r="AA61" s="113">
        <f>IF(A58&gt;0,RANK(Z61,Z:Z),"")</f>
        <v>152</v>
      </c>
      <c r="AB61" s="113">
        <f>IF(A58&gt;0,999.999999-X61+(0.12-(H61*0.01))+(Y61*-0.00000001)," ")</f>
        <v>899.99983987999997</v>
      </c>
      <c r="AC61" s="113">
        <f>IF(A58&gt;0,RANK(AB61,AB:AB),"")</f>
        <v>89</v>
      </c>
      <c r="AD61" s="113" t="str">
        <f t="shared" si="2"/>
        <v/>
      </c>
    </row>
    <row r="62" spans="1:30" ht="18.75" customHeight="1">
      <c r="A62" s="1103">
        <v>105</v>
      </c>
      <c r="B62" s="114" t="str">
        <f>IF(A62:A62&gt;0,VLOOKUP(A62,Sorteio!$A$1:$AS$76,4,FALSE),"")</f>
        <v>342</v>
      </c>
      <c r="C62" s="114" t="str">
        <f>IF(A62:A62&gt;0,VLOOKUP(A62,Sorteio!$A$1:$AS$76,5,FALSE),"")</f>
        <v>TOBIMATSU</v>
      </c>
      <c r="D62" s="114" t="str">
        <f>IF(A62:A62&gt;0,VLOOKUP(A62,Sorteio!$A$1:$AS$76,6,FALSE),"")</f>
        <v>SHINYA</v>
      </c>
      <c r="E62" s="114" t="str">
        <f>IF(A62:A62&gt;0,VLOOKUP(A62,Sorteio!$A$1:$AS$76,7,FALSE),"")</f>
        <v>M</v>
      </c>
      <c r="F62" s="114" t="str">
        <f>IF(A62:A62&gt;0,VLOOKUP(A62,Sorteio!$A$1:$AS$76,8,FALSE),"")</f>
        <v>KOK</v>
      </c>
      <c r="G62" s="136">
        <f>IF(A62:A62&gt;0,VLOOKUP(A62,Sorteio!$A$1:$AS$76,9,FALSE),"")</f>
        <v>17774</v>
      </c>
      <c r="H62" s="115">
        <f>IF(A62:A62&gt;0,VLOOKUP(A62,Sorteio!$A$1:$AS$76,10,FALSE),"")</f>
        <v>1</v>
      </c>
      <c r="I62" s="115" t="str">
        <f>IF(A62:A62&gt;0,VLOOKUP(A62,Sorteio!$A$1:$AS$76,11,FALSE),"")</f>
        <v>EX</v>
      </c>
      <c r="J62" s="114" t="str">
        <f>IF(A62:A62&gt;0,VLOOKUP(A62,Sorteio!$A$1:$AS$76,12,FALSE),"")</f>
        <v>LIB2026</v>
      </c>
      <c r="K62" s="114" t="str">
        <f>IF(A62:A62&gt;0,VLOOKUP(A62,Sorteio!$A$1:$AS$76,13,FALSE),"")</f>
        <v>SR</v>
      </c>
      <c r="L62" s="116">
        <v>54</v>
      </c>
      <c r="M62" s="116">
        <v>52</v>
      </c>
      <c r="N62" s="117">
        <f>IF(A62&gt;0,L62+M62,"")</f>
        <v>106</v>
      </c>
      <c r="O62" s="226"/>
      <c r="P62" s="226"/>
      <c r="Q62" s="226"/>
      <c r="R62" s="226"/>
      <c r="S62" s="119" t="str">
        <f>IF(O62&gt;0,VLOOKUP(O62,HOLEINONE!$A$1:$B$37,2,FALSE),"")</f>
        <v/>
      </c>
      <c r="T62" s="119" t="str">
        <f>IF(P62&gt;0,VLOOKUP(P62,HOLEINONE!$A$1:$B$37,2,FALSE),"")</f>
        <v/>
      </c>
      <c r="U62" s="119" t="str">
        <f>IF(Q62&gt;0,VLOOKUP(Q62,HOLEINONE!$A$1:$B$37,2,FALSE),"")</f>
        <v/>
      </c>
      <c r="V62" s="119" t="str">
        <f>IF(R62&gt;0,VLOOKUP(R62,HOLEINONE!$A$1:$B$37,2,FALSE),"")</f>
        <v/>
      </c>
      <c r="W62" s="113" t="str">
        <f t="shared" si="1"/>
        <v/>
      </c>
      <c r="X62" s="120">
        <f>IF(A62&gt;0,N62-H62*2,"")</f>
        <v>104</v>
      </c>
      <c r="Y62" s="113">
        <f t="shared" si="0"/>
        <v>17774</v>
      </c>
      <c r="Z62" s="113">
        <f>IF(A62&gt;0,999.999999-N62+(H62*0.01)+(Y62*-0.000000001),"")</f>
        <v>894.00998122600004</v>
      </c>
      <c r="AA62" s="113">
        <f>IF(A62&gt;0,RANK(Z62,Z:Z),"")</f>
        <v>42</v>
      </c>
      <c r="AB62" s="113">
        <f>IF(A62&gt;0,999.999999-X62+(0.12-(H62*0.01))+(Y62*-0.00000001)," ")</f>
        <v>896.10982125999999</v>
      </c>
      <c r="AC62" s="113">
        <f>IF(A62&gt;0,RANK(AB62,AB:AB),"")</f>
        <v>130</v>
      </c>
      <c r="AD62" s="113" t="str">
        <f t="shared" si="2"/>
        <v/>
      </c>
    </row>
    <row r="63" spans="1:30" ht="18.75" customHeight="1">
      <c r="A63" s="1103"/>
      <c r="B63" s="114" t="str">
        <f>IF(A62:A62&gt;0,VLOOKUP(A62,Sorteio!$A$1:$AS$76,14,FALSE),"")</f>
        <v>552</v>
      </c>
      <c r="C63" s="114" t="str">
        <f>IF(A62:A62&gt;0,VLOOKUP(A62,Sorteio!$A$1:$AS$761,15,FALSE),"")</f>
        <v>NISHIOKA</v>
      </c>
      <c r="D63" s="114" t="str">
        <f>IF(A62:A62&gt;0,VLOOKUP(A62,Sorteio!$A$1:$AS$761,16,FALSE),"")</f>
        <v>LAYUDO</v>
      </c>
      <c r="E63" s="114" t="str">
        <f>IF(A62:A62&gt;0,VLOOKUP(A62,Sorteio!$A$1:$AS$761,17,FALSE),"")</f>
        <v>M</v>
      </c>
      <c r="F63" s="114" t="str">
        <f>IF(A62:A62&gt;0,VLOOKUP(A62,Sorteio!$A$1:$AS$76,18,FALSE),"")</f>
        <v>SMA</v>
      </c>
      <c r="G63" s="136">
        <f>IF(A62:A62&gt;0,VLOOKUP(A62,Sorteio!$A$1:$AS$76,19,FALSE),"")</f>
        <v>25717</v>
      </c>
      <c r="H63" s="115">
        <f>IF(A62:A62&gt;0,VLOOKUP(A62,Sorteio!$A$1:$AS$76,20,FALSE),"")</f>
        <v>3</v>
      </c>
      <c r="I63" s="115" t="str">
        <f>IF(A62:A62&gt;0,VLOOKUP(A62,Sorteio!$A$1:$AS$76,21,FALSE),"")</f>
        <v>EX</v>
      </c>
      <c r="J63" s="114" t="str">
        <f>IF(A62:A62&gt;0,VLOOKUP(A62,Sorteio!$A$1:$AS$76,22,FALSE),"")</f>
        <v>LIB2026</v>
      </c>
      <c r="K63" s="114" t="str">
        <f>IF(A62:A62&gt;0,VLOOKUP(A62,Sorteio!$A$1:$AS$76,23,FALSE),"")</f>
        <v>NSR</v>
      </c>
      <c r="L63" s="116">
        <v>57</v>
      </c>
      <c r="M63" s="116">
        <v>49</v>
      </c>
      <c r="N63" s="117">
        <f>IF(A62&gt;0,L63+M63,"")</f>
        <v>106</v>
      </c>
      <c r="O63" s="226"/>
      <c r="P63" s="226"/>
      <c r="Q63" s="226"/>
      <c r="R63" s="226"/>
      <c r="S63" s="119" t="str">
        <f>IF(O63&gt;0,VLOOKUP(O63,HOLEINONE!$A$1:$B$37,2,FALSE),"")</f>
        <v/>
      </c>
      <c r="T63" s="119" t="str">
        <f>IF(P63&gt;0,VLOOKUP(P63,HOLEINONE!$A$1:$B$37,2,FALSE),"")</f>
        <v/>
      </c>
      <c r="U63" s="119" t="str">
        <f>IF(Q63&gt;0,VLOOKUP(Q63,HOLEINONE!$A$1:$B$37,2,FALSE),"")</f>
        <v/>
      </c>
      <c r="V63" s="119" t="str">
        <f>IF(R63&gt;0,VLOOKUP(R63,HOLEINONE!$A$1:$B$37,2,FALSE),"")</f>
        <v/>
      </c>
      <c r="W63" s="113" t="str">
        <f t="shared" si="1"/>
        <v/>
      </c>
      <c r="X63" s="120">
        <f>IF(A62&gt;0,N63-H63*2,"")</f>
        <v>100</v>
      </c>
      <c r="Y63" s="113">
        <f t="shared" si="0"/>
        <v>25717</v>
      </c>
      <c r="Z63" s="113">
        <f>IF(A62&gt;0,999.999999-N63+(H63*0.01)+(Y63*-0.000000001),"")</f>
        <v>894.029973283</v>
      </c>
      <c r="AA63" s="113">
        <f>IF(A62&gt;0,RANK(Z63,Z:Z),"")</f>
        <v>41</v>
      </c>
      <c r="AB63" s="113">
        <f>IF(A62&gt;0,999.999999-X63+(0.12-(H63*0.01))+(Y63*-0.00000001)," ")</f>
        <v>900.08974182999998</v>
      </c>
      <c r="AC63" s="113">
        <f>IF(A62&gt;0,RANK(AB63,AB:AB),"")</f>
        <v>80</v>
      </c>
      <c r="AD63" s="113" t="str">
        <f t="shared" si="2"/>
        <v/>
      </c>
    </row>
    <row r="64" spans="1:30" ht="18.75" customHeight="1">
      <c r="A64" s="1103"/>
      <c r="B64" s="114" t="str">
        <f>IF(A62:A62&gt;0,VLOOKUP(A62,Sorteio!$A$1:$AS$76,24,FALSE),"")</f>
        <v>178</v>
      </c>
      <c r="C64" s="114" t="str">
        <f>IF(A62:A62&gt;0,VLOOKUP(A62,Sorteio!$A$1:$AS$76,25,FALSE),"")</f>
        <v>KAWAKAMI</v>
      </c>
      <c r="D64" s="114" t="str">
        <f>IF(A62:A62&gt;0,VLOOKUP(A62,Sorteio!$A$1:$AS$76,26,FALSE),"")</f>
        <v>TETSUSHI</v>
      </c>
      <c r="E64" s="114" t="str">
        <f>IF(A62:A62&gt;0,VLOOKUP(A62,Sorteio!$A$1:$AS$76,27,FALSE),"")</f>
        <v>M</v>
      </c>
      <c r="F64" s="114" t="str">
        <f>IF(A62:A62&gt;0,VLOOKUP(A62,Sorteio!$A$1:$AS$76,28,FALSE),"")</f>
        <v>PIE</v>
      </c>
      <c r="G64" s="136">
        <f>IF(A62:A62&gt;0,VLOOKUP(A62,Sorteio!$A$1:$AS$76,29,FALSE),"")</f>
        <v>14323</v>
      </c>
      <c r="H64" s="115">
        <f>IF(A62:A62&gt;0,VLOOKUP(A62,Sorteio!$A$1:$AS$76,30,FALSE),"")</f>
        <v>6</v>
      </c>
      <c r="I64" s="115" t="str">
        <f>IF(A62:A62&gt;0,VLOOKUP(A62,Sorteio!$A$1:$AS$76,31,FALSE),"")</f>
        <v>A</v>
      </c>
      <c r="J64" s="114" t="str">
        <f>IF(A62:A62&gt;0,VLOOKUP(A62,Sorteio!$A$1:$AS$76,32,FALSE),"")</f>
        <v>LIB2026</v>
      </c>
      <c r="K64" s="114" t="str">
        <f>IF(A62:A62&gt;0,VLOOKUP(A62,Sorteio!$A$1:$AS$76,33,FALSE),"")</f>
        <v>MR</v>
      </c>
      <c r="L64" s="116">
        <v>54</v>
      </c>
      <c r="M64" s="116">
        <v>50</v>
      </c>
      <c r="N64" s="117">
        <f>IF(A62&gt;0,L64+M64,"")</f>
        <v>104</v>
      </c>
      <c r="O64" s="226"/>
      <c r="P64" s="226"/>
      <c r="Q64" s="226"/>
      <c r="R64" s="226"/>
      <c r="S64" s="119" t="str">
        <f>IF(O64&gt;0,VLOOKUP(O64,HOLEINONE!$A$1:$B$37,2,FALSE),"")</f>
        <v/>
      </c>
      <c r="T64" s="119" t="str">
        <f>IF(P64&gt;0,VLOOKUP(P64,HOLEINONE!$A$1:$B$37,2,FALSE),"")</f>
        <v/>
      </c>
      <c r="U64" s="119" t="str">
        <f>IF(Q64&gt;0,VLOOKUP(Q64,HOLEINONE!$A$1:$B$37,2,FALSE),"")</f>
        <v/>
      </c>
      <c r="V64" s="119" t="str">
        <f>IF(R64&gt;0,VLOOKUP(R64,HOLEINONE!$A$1:$B$37,2,FALSE),"")</f>
        <v/>
      </c>
      <c r="W64" s="113" t="str">
        <f t="shared" si="1"/>
        <v/>
      </c>
      <c r="X64" s="120">
        <f>IF(A62&gt;0,N64-H64*2,"")</f>
        <v>92</v>
      </c>
      <c r="Y64" s="113">
        <f t="shared" si="0"/>
        <v>14323</v>
      </c>
      <c r="Z64" s="113">
        <f>IF(A62&gt;0,999.999999-N64+(H64*0.01)+(Y64*-0.000000001),"")</f>
        <v>896.05998467699999</v>
      </c>
      <c r="AA64" s="113">
        <f>IF(A62&gt;0,RANK(Z64,Z:Z),"")</f>
        <v>20</v>
      </c>
      <c r="AB64" s="113">
        <f>IF(A62&gt;0,999.999999-X64+(0.12-(H64*0.01))+(Y64*-0.00000001)," ")</f>
        <v>908.0598557699999</v>
      </c>
      <c r="AC64" s="113">
        <f>IF(A62&gt;0,RANK(AB64,AB:AB),"")</f>
        <v>16</v>
      </c>
      <c r="AD64" s="113" t="str">
        <f t="shared" si="2"/>
        <v/>
      </c>
    </row>
    <row r="65" spans="1:30" ht="18.75" customHeight="1">
      <c r="A65" s="1103"/>
      <c r="B65" s="114" t="str">
        <f>IF(A62:A62&gt;0,VLOOKUP(A62,Sorteio!$A$1:$AS$76,34,FALSE),"")</f>
        <v>129</v>
      </c>
      <c r="C65" s="114" t="str">
        <f>IF(A62:A62&gt;0,VLOOKUP(A62,Sorteio!$A$1:$AS$76,35,FALSE),"")</f>
        <v>YAMAKAWA</v>
      </c>
      <c r="D65" s="114" t="str">
        <f>IF(A62:A62&gt;0,VLOOKUP(A62,Sorteio!$A$1:$AS$76,36,FALSE),"")</f>
        <v>TAKAO</v>
      </c>
      <c r="E65" s="114" t="str">
        <f>IF(A62:A62&gt;0,VLOOKUP(A62,Sorteio!$A$1:$AS$76,37,FALSE),"")</f>
        <v>M</v>
      </c>
      <c r="F65" s="114" t="str">
        <f>IF(A62:A62&gt;0,VLOOKUP(A62,Sorteio!$A$1:$AS$76,38,FALSE),"")</f>
        <v>NCC</v>
      </c>
      <c r="G65" s="136">
        <f>IF(A62:A62&gt;0,VLOOKUP(A62,Sorteio!$A$1:$AS$76,39,FALSE),"")</f>
        <v>16818</v>
      </c>
      <c r="H65" s="115">
        <f>IF(A62:A62&gt;0,VLOOKUP(A62,Sorteio!$A$1:$AS$76,40,FALSE),"")</f>
        <v>6</v>
      </c>
      <c r="I65" s="115" t="str">
        <f>IF(A62:A62&gt;0,VLOOKUP(A62,Sorteio!$A$1:$AS$76,41,FALSE),"")</f>
        <v>A</v>
      </c>
      <c r="J65" s="114" t="str">
        <f>IF(A62:A62&gt;0,VLOOKUP(A62,Sorteio!$A$1:$AS$76,42,FALSE),"")</f>
        <v>LIB2026</v>
      </c>
      <c r="K65" s="114" t="str">
        <f>IF(A62:A62&gt;0,VLOOKUP(A62,Sorteio!$A$1:$AS$76,43,FALSE),"")</f>
        <v>SR</v>
      </c>
      <c r="L65" s="116">
        <v>59</v>
      </c>
      <c r="M65" s="116">
        <v>54</v>
      </c>
      <c r="N65" s="117">
        <f>IF(A62&gt;0,L65+M65,"")</f>
        <v>113</v>
      </c>
      <c r="O65" s="226"/>
      <c r="P65" s="226"/>
      <c r="Q65" s="226"/>
      <c r="R65" s="226"/>
      <c r="S65" s="119" t="str">
        <f>IF(O65&gt;0,VLOOKUP(O65,HOLEINONE!$A$1:$B$37,2,FALSE),"")</f>
        <v/>
      </c>
      <c r="T65" s="119" t="str">
        <f>IF(P65&gt;0,VLOOKUP(P65,HOLEINONE!$A$1:$B$37,2,FALSE),"")</f>
        <v/>
      </c>
      <c r="U65" s="119" t="str">
        <f>IF(Q65&gt;0,VLOOKUP(Q65,HOLEINONE!$A$1:$B$37,2,FALSE),"")</f>
        <v/>
      </c>
      <c r="V65" s="119" t="str">
        <f>IF(R65&gt;0,VLOOKUP(R65,HOLEINONE!$A$1:$B$37,2,FALSE),"")</f>
        <v/>
      </c>
      <c r="W65" s="113" t="str">
        <f t="shared" si="1"/>
        <v/>
      </c>
      <c r="X65" s="120">
        <f>IF(A62&gt;0,N65-H65*2,"")</f>
        <v>101</v>
      </c>
      <c r="Y65" s="113">
        <f t="shared" si="0"/>
        <v>16818</v>
      </c>
      <c r="Z65" s="113">
        <f>IF(A62&gt;0,999.999999-N65+(H65*0.01)+(Y65*-0.000000001),"")</f>
        <v>887.059982182</v>
      </c>
      <c r="AA65" s="113">
        <f>IF(A62&gt;0,RANK(Z65,Z:Z),"")</f>
        <v>86</v>
      </c>
      <c r="AB65" s="113">
        <f>IF(A62&gt;0,999.999999-X65+(0.12-(H65*0.01))+(Y65*-0.00000001)," ")</f>
        <v>899.05983082</v>
      </c>
      <c r="AC65" s="113">
        <f>IF(A62&gt;0,RANK(AB65,AB:AB),"")</f>
        <v>94</v>
      </c>
      <c r="AD65" s="113" t="str">
        <f t="shared" si="2"/>
        <v/>
      </c>
    </row>
    <row r="66" spans="1:30" ht="18.75" customHeight="1">
      <c r="A66" s="1103">
        <v>214</v>
      </c>
      <c r="B66" s="114" t="str">
        <f>IF(A66:A66&gt;0,VLOOKUP(A66,Sorteio!$A$1:$AS$76,4,FALSE),"")</f>
        <v>697</v>
      </c>
      <c r="C66" s="114" t="str">
        <f>IF(A66:A66&gt;0,VLOOKUP(A66,Sorteio!$A$1:$AS$76,5,FALSE),"")</f>
        <v>YADOYA</v>
      </c>
      <c r="D66" s="114" t="str">
        <f>IF(A66:A66&gt;0,VLOOKUP(A66,Sorteio!$A$1:$AS$76,6,FALSE),"")</f>
        <v>KITARO</v>
      </c>
      <c r="E66" s="114" t="str">
        <f>IF(A66:A66&gt;0,VLOOKUP(A66,Sorteio!$A$1:$AS$76,7,FALSE),"")</f>
        <v>M</v>
      </c>
      <c r="F66" s="114" t="str">
        <f>IF(A66:A66&gt;0,VLOOKUP(A66,Sorteio!$A$1:$AS$76,8,FALSE),"")</f>
        <v>GSP</v>
      </c>
      <c r="G66" s="136">
        <f>IF(A66:A66&gt;0,VLOOKUP(A66,Sorteio!$A$1:$AS$76,9,FALSE),"")</f>
        <v>23259</v>
      </c>
      <c r="H66" s="115">
        <f>IF(A66:A66&gt;0,VLOOKUP(A66,Sorteio!$A$1:$AS$76,10,FALSE),"")</f>
        <v>9</v>
      </c>
      <c r="I66" s="115" t="str">
        <f>IF(A66:A66&gt;0,VLOOKUP(A66,Sorteio!$A$1:$AS$76,11,FALSE),"")</f>
        <v>B</v>
      </c>
      <c r="J66" s="114" t="str">
        <f>IF(A66:A66&gt;0,VLOOKUP(A66,Sorteio!$A$1:$AS$76,12,FALSE),"")</f>
        <v>LIB2026</v>
      </c>
      <c r="K66" s="114" t="str">
        <f>IF(A66:A66&gt;0,VLOOKUP(A66,Sorteio!$A$1:$AS$76,13,FALSE),"")</f>
        <v>NSR</v>
      </c>
      <c r="L66" s="116">
        <v>65</v>
      </c>
      <c r="M66" s="116">
        <v>52</v>
      </c>
      <c r="N66" s="117">
        <f>IF(A66&gt;0,L66+M66,"")</f>
        <v>117</v>
      </c>
      <c r="O66" s="226"/>
      <c r="P66" s="226"/>
      <c r="Q66" s="226"/>
      <c r="R66" s="226"/>
      <c r="S66" s="119" t="str">
        <f>IF(O66&gt;0,VLOOKUP(O66,HOLEINONE!$A$1:$B$37,2,FALSE),"")</f>
        <v/>
      </c>
      <c r="T66" s="119" t="str">
        <f>IF(P66&gt;0,VLOOKUP(P66,HOLEINONE!$A$1:$B$37,2,FALSE),"")</f>
        <v/>
      </c>
      <c r="U66" s="119" t="str">
        <f>IF(Q66&gt;0,VLOOKUP(Q66,HOLEINONE!$A$1:$B$37,2,FALSE),"")</f>
        <v/>
      </c>
      <c r="V66" s="119" t="str">
        <f>IF(R66&gt;0,VLOOKUP(R66,HOLEINONE!$A$1:$B$37,2,FALSE),"")</f>
        <v/>
      </c>
      <c r="W66" s="113" t="str">
        <f t="shared" si="1"/>
        <v/>
      </c>
      <c r="X66" s="120">
        <f>IF(A66&gt;0,N66-H66*2,"")</f>
        <v>99</v>
      </c>
      <c r="Y66" s="113">
        <f t="shared" ref="Y66:Y129" si="3">G66</f>
        <v>23259</v>
      </c>
      <c r="Z66" s="113">
        <f>IF(A66&gt;0,999.999999-N66+(H66*0.01)+(Y66*-0.000000001),"")</f>
        <v>883.08997574099999</v>
      </c>
      <c r="AA66" s="113">
        <f>IF(A66&gt;0,RANK(Z66,Z:Z),"")</f>
        <v>110</v>
      </c>
      <c r="AB66" s="113">
        <f>IF(A66&gt;0,999.999999-X66+(0.12-(H66*0.01))+(Y66*-0.00000001)," ")</f>
        <v>901.02976640999998</v>
      </c>
      <c r="AC66" s="113">
        <f>IF(A66&gt;0,RANK(AB66,AB:AB),"")</f>
        <v>73</v>
      </c>
      <c r="AD66" s="113" t="str">
        <f t="shared" si="2"/>
        <v/>
      </c>
    </row>
    <row r="67" spans="1:30" ht="18.75" customHeight="1">
      <c r="A67" s="1103"/>
      <c r="B67" s="114" t="str">
        <f>IF(A66:A66&gt;0,VLOOKUP(A66,Sorteio!$A$1:$AS$76,14,FALSE),"")</f>
        <v>907</v>
      </c>
      <c r="C67" s="114" t="str">
        <f>IF(A66:A66&gt;0,VLOOKUP(A66,Sorteio!$A$1:$AS$761,15,FALSE),"")</f>
        <v>MUKAI</v>
      </c>
      <c r="D67" s="114" t="str">
        <f>IF(A66:A66&gt;0,VLOOKUP(A66,Sorteio!$A$1:$AS$761,16,FALSE),"")</f>
        <v>MASAAKI</v>
      </c>
      <c r="E67" s="114" t="str">
        <f>IF(A66:A66&gt;0,VLOOKUP(A66,Sorteio!$A$1:$AS$761,17,FALSE),"")</f>
        <v>M</v>
      </c>
      <c r="F67" s="114" t="str">
        <f>IF(A66:A66&gt;0,VLOOKUP(A66,Sorteio!$A$1:$AS$76,18,FALSE),"")</f>
        <v>BIR</v>
      </c>
      <c r="G67" s="136">
        <f>IF(A66:A66&gt;0,VLOOKUP(A66,Sorteio!$A$1:$AS$76,19,FALSE),"")</f>
        <v>17335</v>
      </c>
      <c r="H67" s="115">
        <f>IF(A66:A66&gt;0,VLOOKUP(A66,Sorteio!$A$1:$AS$76,20,FALSE),"")</f>
        <v>8</v>
      </c>
      <c r="I67" s="115" t="str">
        <f>IF(A66:A66&gt;0,VLOOKUP(A66,Sorteio!$A$1:$AS$76,21,FALSE),"")</f>
        <v>B</v>
      </c>
      <c r="J67" s="114" t="str">
        <f>IF(A66:A66&gt;0,VLOOKUP(A66,Sorteio!$A$1:$AS$76,22,FALSE),"")</f>
        <v>LIB2026</v>
      </c>
      <c r="K67" s="114" t="str">
        <f>IF(A66:A66&gt;0,VLOOKUP(A66,Sorteio!$A$1:$AS$76,23,FALSE),"")</f>
        <v>SR</v>
      </c>
      <c r="L67" s="116">
        <v>63</v>
      </c>
      <c r="M67" s="116">
        <v>51</v>
      </c>
      <c r="N67" s="117">
        <f>IF(A66&gt;0,L67+M67,"")</f>
        <v>114</v>
      </c>
      <c r="O67" s="226"/>
      <c r="P67" s="226"/>
      <c r="Q67" s="226"/>
      <c r="R67" s="226"/>
      <c r="S67" s="119" t="str">
        <f>IF(O67&gt;0,VLOOKUP(O67,HOLEINONE!$A$1:$B$37,2,FALSE),"")</f>
        <v/>
      </c>
      <c r="T67" s="119" t="str">
        <f>IF(P67&gt;0,VLOOKUP(P67,HOLEINONE!$A$1:$B$37,2,FALSE),"")</f>
        <v/>
      </c>
      <c r="U67" s="119" t="str">
        <f>IF(Q67&gt;0,VLOOKUP(Q67,HOLEINONE!$A$1:$B$37,2,FALSE),"")</f>
        <v/>
      </c>
      <c r="V67" s="119" t="str">
        <f>IF(R67&gt;0,VLOOKUP(R67,HOLEINONE!$A$1:$B$37,2,FALSE),"")</f>
        <v/>
      </c>
      <c r="W67" s="113" t="str">
        <f t="shared" ref="W67:W130" si="4">IF(O67&gt;0,SUM(S67:V67),"")</f>
        <v/>
      </c>
      <c r="X67" s="120">
        <f>IF(A66&gt;0,N67-H67*2,"")</f>
        <v>98</v>
      </c>
      <c r="Y67" s="113">
        <f t="shared" si="3"/>
        <v>17335</v>
      </c>
      <c r="Z67" s="113">
        <f>IF(A66&gt;0,999.999999-N67+(H67*0.01)+(Y67*-0.000000001),"")</f>
        <v>886.07998166499999</v>
      </c>
      <c r="AA67" s="113">
        <f>IF(A66&gt;0,RANK(Z67,Z:Z),"")</f>
        <v>89</v>
      </c>
      <c r="AB67" s="113">
        <f>IF(A66&gt;0,999.999999-X67+(0.12-(H67*0.01))+(Y67*-0.00000001)," ")</f>
        <v>902.03982565000001</v>
      </c>
      <c r="AC67" s="113">
        <f>IF(A66&gt;0,RANK(AB67,AB:AB),"")</f>
        <v>62</v>
      </c>
      <c r="AD67" s="113" t="str">
        <f t="shared" ref="AD67:AD130" si="5">IF(O67&gt;0,COUNT(O67:V67),"")</f>
        <v/>
      </c>
    </row>
    <row r="68" spans="1:30" ht="18.75" customHeight="1">
      <c r="A68" s="1103"/>
      <c r="B68" s="114" t="str">
        <f>IF(A66:A66&gt;0,VLOOKUP(A66,Sorteio!$A$1:$AS$76,24,FALSE),"")</f>
        <v>900</v>
      </c>
      <c r="C68" s="114" t="str">
        <f>IF(A66:A66&gt;0,VLOOKUP(A66,Sorteio!$A$1:$AS$76,25,FALSE),"")</f>
        <v>OGATA</v>
      </c>
      <c r="D68" s="114" t="str">
        <f>IF(A66:A66&gt;0,VLOOKUP(A66,Sorteio!$A$1:$AS$76,26,FALSE),"")</f>
        <v>MITIKO</v>
      </c>
      <c r="E68" s="114" t="str">
        <f>IF(A66:A66&gt;0,VLOOKUP(A66,Sorteio!$A$1:$AS$76,27,FALSE),"")</f>
        <v>F</v>
      </c>
      <c r="F68" s="114" t="str">
        <f>IF(A66:A66&gt;0,VLOOKUP(A66,Sorteio!$A$1:$AS$76,28,FALSE),"")</f>
        <v>COO</v>
      </c>
      <c r="G68" s="136">
        <f>IF(A66:A66&gt;0,VLOOKUP(A66,Sorteio!$A$1:$AS$76,29,FALSE),"")</f>
        <v>20316</v>
      </c>
      <c r="H68" s="115">
        <f>IF(A66:A66&gt;0,VLOOKUP(A66,Sorteio!$A$1:$AS$76,30,FALSE),"")</f>
        <v>9</v>
      </c>
      <c r="I68" s="115" t="str">
        <f>IF(A66:A66&gt;0,VLOOKUP(A66,Sorteio!$A$1:$AS$76,31,FALSE),"")</f>
        <v>B</v>
      </c>
      <c r="J68" s="114" t="str">
        <f>IF(A66:A66&gt;0,VLOOKUP(A66,Sorteio!$A$1:$AS$76,32,FALSE),"")</f>
        <v>LIB2026</v>
      </c>
      <c r="K68" s="114" t="str">
        <f>IF(A66:A66&gt;0,VLOOKUP(A66,Sorteio!$A$1:$AS$76,33,FALSE),"")</f>
        <v>NSR</v>
      </c>
      <c r="L68" s="116">
        <v>68</v>
      </c>
      <c r="M68" s="116">
        <v>55</v>
      </c>
      <c r="N68" s="117">
        <f>IF(A66&gt;0,L68+M68,"")</f>
        <v>123</v>
      </c>
      <c r="O68" s="226"/>
      <c r="P68" s="226"/>
      <c r="Q68" s="226"/>
      <c r="R68" s="226"/>
      <c r="S68" s="119" t="str">
        <f>IF(O68&gt;0,VLOOKUP(O68,HOLEINONE!$A$1:$B$37,2,FALSE),"")</f>
        <v/>
      </c>
      <c r="T68" s="119" t="str">
        <f>IF(P68&gt;0,VLOOKUP(P68,HOLEINONE!$A$1:$B$37,2,FALSE),"")</f>
        <v/>
      </c>
      <c r="U68" s="119" t="str">
        <f>IF(Q68&gt;0,VLOOKUP(Q68,HOLEINONE!$A$1:$B$37,2,FALSE),"")</f>
        <v/>
      </c>
      <c r="V68" s="119" t="str">
        <f>IF(R68&gt;0,VLOOKUP(R68,HOLEINONE!$A$1:$B$37,2,FALSE),"")</f>
        <v/>
      </c>
      <c r="W68" s="113" t="str">
        <f t="shared" si="4"/>
        <v/>
      </c>
      <c r="X68" s="120">
        <f>IF(A66&gt;0,N68-H68*2,"")</f>
        <v>105</v>
      </c>
      <c r="Y68" s="113">
        <f t="shared" si="3"/>
        <v>20316</v>
      </c>
      <c r="Z68" s="113">
        <f>IF(A66&gt;0,999.999999-N68+(H68*0.01)+(Y68*-0.000000001),"")</f>
        <v>877.08997868400002</v>
      </c>
      <c r="AA68" s="113">
        <f>IF(A66&gt;0,RANK(Z68,Z:Z),"")</f>
        <v>149</v>
      </c>
      <c r="AB68" s="113">
        <f>IF(A66&gt;0,999.999999-X68+(0.12-(H68*0.01))+(Y68*-0.00000001)," ")</f>
        <v>895.02979584000002</v>
      </c>
      <c r="AC68" s="113">
        <f>IF(A66&gt;0,RANK(AB68,AB:AB),"")</f>
        <v>153</v>
      </c>
      <c r="AD68" s="113" t="str">
        <f t="shared" si="5"/>
        <v/>
      </c>
    </row>
    <row r="69" spans="1:30" ht="18.75" customHeight="1">
      <c r="A69" s="1103"/>
      <c r="B69" s="114" t="str">
        <f>IF(A66:A66&gt;0,VLOOKUP(A66,Sorteio!$A$1:$AS$76,34,FALSE),"")</f>
        <v>167</v>
      </c>
      <c r="C69" s="114" t="str">
        <f>IF(A66:A66&gt;0,VLOOKUP(A66,Sorteio!$A$1:$AS$76,35,FALSE),"")</f>
        <v>NOZAWA</v>
      </c>
      <c r="D69" s="114" t="str">
        <f>IF(A66:A66&gt;0,VLOOKUP(A66,Sorteio!$A$1:$AS$76,36,FALSE),"")</f>
        <v>YURIKO</v>
      </c>
      <c r="E69" s="114" t="str">
        <f>IF(A66:A66&gt;0,VLOOKUP(A66,Sorteio!$A$1:$AS$76,37,FALSE),"")</f>
        <v>F</v>
      </c>
      <c r="F69" s="114" t="str">
        <f>IF(A66:A66&gt;0,VLOOKUP(A66,Sorteio!$A$1:$AS$76,38,FALSE),"")</f>
        <v>KOK</v>
      </c>
      <c r="G69" s="136">
        <f>IF(A66:A66&gt;0,VLOOKUP(A66,Sorteio!$A$1:$AS$76,39,FALSE),"")</f>
        <v>13844</v>
      </c>
      <c r="H69" s="115">
        <f>IF(A66:A66&gt;0,VLOOKUP(A66,Sorteio!$A$1:$AS$76,40,FALSE),"")</f>
        <v>12</v>
      </c>
      <c r="I69" s="115" t="str">
        <f>IF(A66:A66&gt;0,VLOOKUP(A66,Sorteio!$A$1:$AS$76,41,FALSE),"")</f>
        <v>C</v>
      </c>
      <c r="J69" s="114" t="str">
        <f>IF(A66:A66&gt;0,VLOOKUP(A66,Sorteio!$A$1:$AS$76,42,FALSE),"")</f>
        <v>LIB2026</v>
      </c>
      <c r="K69" s="114" t="str">
        <f>IF(A66:A66&gt;0,VLOOKUP(A66,Sorteio!$A$1:$AS$76,43,FALSE),"")</f>
        <v>MR</v>
      </c>
      <c r="L69" s="116">
        <v>70</v>
      </c>
      <c r="M69" s="116">
        <v>65</v>
      </c>
      <c r="N69" s="117">
        <f>IF(A66&gt;0,L69+M69,"")</f>
        <v>135</v>
      </c>
      <c r="O69" s="226"/>
      <c r="P69" s="226"/>
      <c r="Q69" s="226"/>
      <c r="R69" s="226"/>
      <c r="S69" s="119" t="str">
        <f>IF(O69&gt;0,VLOOKUP(O69,HOLEINONE!$A$1:$B$37,2,FALSE),"")</f>
        <v/>
      </c>
      <c r="T69" s="119" t="str">
        <f>IF(P69&gt;0,VLOOKUP(P69,HOLEINONE!$A$1:$B$37,2,FALSE),"")</f>
        <v/>
      </c>
      <c r="U69" s="119" t="str">
        <f>IF(Q69&gt;0,VLOOKUP(Q69,HOLEINONE!$A$1:$B$37,2,FALSE),"")</f>
        <v/>
      </c>
      <c r="V69" s="119" t="str">
        <f>IF(R69&gt;0,VLOOKUP(R69,HOLEINONE!$A$1:$B$37,2,FALSE),"")</f>
        <v/>
      </c>
      <c r="W69" s="113" t="str">
        <f t="shared" si="4"/>
        <v/>
      </c>
      <c r="X69" s="120">
        <f>IF(A66&gt;0,N69-H69*2,"")</f>
        <v>111</v>
      </c>
      <c r="Y69" s="113">
        <f t="shared" si="3"/>
        <v>13844</v>
      </c>
      <c r="Z69" s="113">
        <f>IF(A66&gt;0,999.999999-N69+(H69*0.01)+(Y69*-0.000000001),"")</f>
        <v>865.11998515599998</v>
      </c>
      <c r="AA69" s="113">
        <f>IF(A66&gt;0,RANK(Z69,Z:Z),"")</f>
        <v>192</v>
      </c>
      <c r="AB69" s="113">
        <f>IF(A66&gt;0,999.999999-X69+(0.12-(H69*0.01))+(Y69*-0.00000001)," ")</f>
        <v>888.99986056</v>
      </c>
      <c r="AC69" s="113">
        <f>IF(A66&gt;0,RANK(AB69,AB:AB),"")</f>
        <v>184</v>
      </c>
      <c r="AD69" s="113" t="str">
        <f t="shared" si="5"/>
        <v/>
      </c>
    </row>
    <row r="70" spans="1:30" ht="18.75" customHeight="1">
      <c r="A70" s="1103">
        <v>107</v>
      </c>
      <c r="B70" s="114" t="str">
        <f>IF(A70:A70&gt;0,VLOOKUP(A70,Sorteio!$A$1:$AS$76,4,FALSE),"")</f>
        <v>671</v>
      </c>
      <c r="C70" s="114" t="str">
        <f>IF(A70:A70&gt;0,VLOOKUP(A70,Sorteio!$A$1:$AS$76,5,FALSE),"")</f>
        <v>OKAWARA</v>
      </c>
      <c r="D70" s="114" t="str">
        <f>IF(A70:A70&gt;0,VLOOKUP(A70,Sorteio!$A$1:$AS$76,6,FALSE),"")</f>
        <v>TOSHIO</v>
      </c>
      <c r="E70" s="114" t="str">
        <f>IF(A70:A70&gt;0,VLOOKUP(A70,Sorteio!$A$1:$AS$76,7,FALSE),"")</f>
        <v>M</v>
      </c>
      <c r="F70" s="114" t="str">
        <f>IF(A70:A70&gt;0,VLOOKUP(A70,Sorteio!$A$1:$AS$76,8,FALSE),"")</f>
        <v>SMA</v>
      </c>
      <c r="G70" s="136">
        <f>IF(A70:A70&gt;0,VLOOKUP(A70,Sorteio!$A$1:$AS$76,9,FALSE),"")</f>
        <v>24451</v>
      </c>
      <c r="H70" s="115">
        <f>IF(A70:A70&gt;0,VLOOKUP(A70,Sorteio!$A$1:$AS$76,10,FALSE),"")</f>
        <v>2</v>
      </c>
      <c r="I70" s="115" t="str">
        <f>IF(A70:A70&gt;0,VLOOKUP(A70,Sorteio!$A$1:$AS$76,11,FALSE),"")</f>
        <v>EX</v>
      </c>
      <c r="J70" s="114" t="str">
        <f>IF(A70:A70&gt;0,VLOOKUP(A70,Sorteio!$A$1:$AS$76,12,FALSE),"")</f>
        <v>LIB2026</v>
      </c>
      <c r="K70" s="114" t="str">
        <f>IF(A70:A70&gt;0,VLOOKUP(A70,Sorteio!$A$1:$AS$76,13,FALSE),"")</f>
        <v>NSR</v>
      </c>
      <c r="L70" s="116">
        <v>57</v>
      </c>
      <c r="M70" s="116">
        <v>44</v>
      </c>
      <c r="N70" s="117">
        <f>IF(A70&gt;0,L70+M70,"")</f>
        <v>101</v>
      </c>
      <c r="O70" s="226"/>
      <c r="P70" s="226"/>
      <c r="Q70" s="226"/>
      <c r="R70" s="226"/>
      <c r="S70" s="119" t="str">
        <f>IF(O70&gt;0,VLOOKUP(O70,HOLEINONE!$A$1:$B$37,2,FALSE),"")</f>
        <v/>
      </c>
      <c r="T70" s="119" t="str">
        <f>IF(P70&gt;0,VLOOKUP(P70,HOLEINONE!$A$1:$B$37,2,FALSE),"")</f>
        <v/>
      </c>
      <c r="U70" s="119" t="str">
        <f>IF(Q70&gt;0,VLOOKUP(Q70,HOLEINONE!$A$1:$B$37,2,FALSE),"")</f>
        <v/>
      </c>
      <c r="V70" s="119" t="str">
        <f>IF(R70&gt;0,VLOOKUP(R70,HOLEINONE!$A$1:$B$37,2,FALSE),"")</f>
        <v/>
      </c>
      <c r="W70" s="113" t="str">
        <f t="shared" si="4"/>
        <v/>
      </c>
      <c r="X70" s="120">
        <f>IF(A70&gt;0,N70-H70*2,"")</f>
        <v>97</v>
      </c>
      <c r="Y70" s="113">
        <f t="shared" si="3"/>
        <v>24451</v>
      </c>
      <c r="Z70" s="113">
        <f>IF(A70&gt;0,999.999999-N70+(H70*0.01)+(Y70*-0.000000001),"")</f>
        <v>899.01997454900004</v>
      </c>
      <c r="AA70" s="113">
        <f>IF(A70&gt;0,RANK(Z70,Z:Z),"")</f>
        <v>12</v>
      </c>
      <c r="AB70" s="113">
        <f>IF(A70&gt;0,999.999999-X70+(0.12-(H70*0.01))+(Y70*-0.00000001)," ")</f>
        <v>903.09975449000001</v>
      </c>
      <c r="AC70" s="113">
        <f>IF(A70&gt;0,RANK(AB70,AB:AB),"")</f>
        <v>44</v>
      </c>
      <c r="AD70" s="113" t="str">
        <f t="shared" si="5"/>
        <v/>
      </c>
    </row>
    <row r="71" spans="1:30" ht="18.75" customHeight="1">
      <c r="A71" s="1103"/>
      <c r="B71" s="114" t="str">
        <f>IF(A70:A70&gt;0,VLOOKUP(A70,Sorteio!$A$1:$AS$76,14,FALSE),"")</f>
        <v>201</v>
      </c>
      <c r="C71" s="114" t="str">
        <f>IF(A70:A70&gt;0,VLOOKUP(A70,Sorteio!$A$1:$AS$761,15,FALSE),"")</f>
        <v>MASUDA</v>
      </c>
      <c r="D71" s="114" t="str">
        <f>IF(A70:A70&gt;0,VLOOKUP(A70,Sorteio!$A$1:$AS$761,16,FALSE),"")</f>
        <v>TERUO</v>
      </c>
      <c r="E71" s="114" t="str">
        <f>IF(A70:A70&gt;0,VLOOKUP(A70,Sorteio!$A$1:$AS$761,17,FALSE),"")</f>
        <v>M</v>
      </c>
      <c r="F71" s="114" t="str">
        <f>IF(A70:A70&gt;0,VLOOKUP(A70,Sorteio!$A$1:$AS$76,18,FALSE),"")</f>
        <v>PIE</v>
      </c>
      <c r="G71" s="136">
        <f>IF(A70:A70&gt;0,VLOOKUP(A70,Sorteio!$A$1:$AS$76,19,FALSE),"")</f>
        <v>15336</v>
      </c>
      <c r="H71" s="115">
        <f>IF(A70:A70&gt;0,VLOOKUP(A70,Sorteio!$A$1:$AS$76,20,FALSE),"")</f>
        <v>3</v>
      </c>
      <c r="I71" s="115" t="str">
        <f>IF(A70:A70&gt;0,VLOOKUP(A70,Sorteio!$A$1:$AS$76,21,FALSE),"")</f>
        <v>EX</v>
      </c>
      <c r="J71" s="114" t="str">
        <f>IF(A70:A70&gt;0,VLOOKUP(A70,Sorteio!$A$1:$AS$76,22,FALSE),"")</f>
        <v>LIB2026</v>
      </c>
      <c r="K71" s="114" t="str">
        <f>IF(A70:A70&gt;0,VLOOKUP(A70,Sorteio!$A$1:$AS$76,23,FALSE),"")</f>
        <v>MR</v>
      </c>
      <c r="L71" s="116">
        <v>57</v>
      </c>
      <c r="M71" s="116">
        <v>44</v>
      </c>
      <c r="N71" s="117">
        <f>IF(A70&gt;0,L71+M71,"")</f>
        <v>101</v>
      </c>
      <c r="O71" s="226"/>
      <c r="P71" s="226"/>
      <c r="Q71" s="226"/>
      <c r="R71" s="226"/>
      <c r="S71" s="119" t="str">
        <f>IF(O71&gt;0,VLOOKUP(O71,HOLEINONE!$A$1:$B$37,2,FALSE),"")</f>
        <v/>
      </c>
      <c r="T71" s="119" t="str">
        <f>IF(P71&gt;0,VLOOKUP(P71,HOLEINONE!$A$1:$B$37,2,FALSE),"")</f>
        <v/>
      </c>
      <c r="U71" s="119" t="str">
        <f>IF(Q71&gt;0,VLOOKUP(Q71,HOLEINONE!$A$1:$B$37,2,FALSE),"")</f>
        <v/>
      </c>
      <c r="V71" s="119" t="str">
        <f>IF(R71&gt;0,VLOOKUP(R71,HOLEINONE!$A$1:$B$37,2,FALSE),"")</f>
        <v/>
      </c>
      <c r="W71" s="113" t="str">
        <f t="shared" si="4"/>
        <v/>
      </c>
      <c r="X71" s="120">
        <f>IF(A70&gt;0,N71-H71*2,"")</f>
        <v>95</v>
      </c>
      <c r="Y71" s="113">
        <f t="shared" si="3"/>
        <v>15336</v>
      </c>
      <c r="Z71" s="113">
        <f>IF(A70&gt;0,999.999999-N71+(H71*0.01)+(Y71*-0.000000001),"")</f>
        <v>899.02998366399993</v>
      </c>
      <c r="AA71" s="113">
        <f>IF(A70&gt;0,RANK(Z71,Z:Z),"")</f>
        <v>10</v>
      </c>
      <c r="AB71" s="113">
        <f>IF(A70&gt;0,999.999999-X71+(0.12-(H71*0.01))+(Y71*-0.00000001)," ")</f>
        <v>905.08984564000002</v>
      </c>
      <c r="AC71" s="113">
        <f>IF(A70&gt;0,RANK(AB71,AB:AB),"")</f>
        <v>32</v>
      </c>
      <c r="AD71" s="113" t="str">
        <f t="shared" si="5"/>
        <v/>
      </c>
    </row>
    <row r="72" spans="1:30" ht="18.75" customHeight="1">
      <c r="A72" s="1103"/>
      <c r="B72" s="114" t="str">
        <f>IF(A70:A70&gt;0,VLOOKUP(A70,Sorteio!$A$1:$AS$76,24,FALSE),"")</f>
        <v>677</v>
      </c>
      <c r="C72" s="114" t="str">
        <f>IF(A70:A70&gt;0,VLOOKUP(A70,Sorteio!$A$1:$AS$76,25,FALSE),"")</f>
        <v>KANASHIRO</v>
      </c>
      <c r="D72" s="114" t="str">
        <f>IF(A70:A70&gt;0,VLOOKUP(A70,Sorteio!$A$1:$AS$76,26,FALSE),"")</f>
        <v>TERUMI APARECIDO</v>
      </c>
      <c r="E72" s="114" t="str">
        <f>IF(A70:A70&gt;0,VLOOKUP(A70,Sorteio!$A$1:$AS$76,27,FALSE),"")</f>
        <v>M</v>
      </c>
      <c r="F72" s="114" t="str">
        <f>IF(A70:A70&gt;0,VLOOKUP(A70,Sorteio!$A$1:$AS$76,28,FALSE),"")</f>
        <v>NCC</v>
      </c>
      <c r="G72" s="136">
        <f>IF(A70:A70&gt;0,VLOOKUP(A70,Sorteio!$A$1:$AS$76,29,FALSE),"")</f>
        <v>19681</v>
      </c>
      <c r="H72" s="115">
        <f>IF(A70:A70&gt;0,VLOOKUP(A70,Sorteio!$A$1:$AS$76,30,FALSE),"")</f>
        <v>4</v>
      </c>
      <c r="I72" s="115" t="str">
        <f>IF(A70:A70&gt;0,VLOOKUP(A70,Sorteio!$A$1:$AS$76,31,FALSE),"")</f>
        <v>A</v>
      </c>
      <c r="J72" s="114" t="str">
        <f>IF(A70:A70&gt;0,VLOOKUP(A70,Sorteio!$A$1:$AS$76,32,FALSE),"")</f>
        <v>LIB2026</v>
      </c>
      <c r="K72" s="114" t="str">
        <f>IF(A70:A70&gt;0,VLOOKUP(A70,Sorteio!$A$1:$AS$76,33,FALSE),"")</f>
        <v>NSR</v>
      </c>
      <c r="L72" s="116">
        <v>61</v>
      </c>
      <c r="M72" s="116">
        <v>53</v>
      </c>
      <c r="N72" s="117">
        <f>IF(A70&gt;0,L72+M72,"")</f>
        <v>114</v>
      </c>
      <c r="O72" s="226"/>
      <c r="P72" s="226"/>
      <c r="Q72" s="226"/>
      <c r="R72" s="226"/>
      <c r="S72" s="119" t="str">
        <f>IF(O72&gt;0,VLOOKUP(O72,HOLEINONE!$A$1:$B$37,2,FALSE),"")</f>
        <v/>
      </c>
      <c r="T72" s="119" t="str">
        <f>IF(P72&gt;0,VLOOKUP(P72,HOLEINONE!$A$1:$B$37,2,FALSE),"")</f>
        <v/>
      </c>
      <c r="U72" s="119" t="str">
        <f>IF(Q72&gt;0,VLOOKUP(Q72,HOLEINONE!$A$1:$B$37,2,FALSE),"")</f>
        <v/>
      </c>
      <c r="V72" s="119" t="str">
        <f>IF(R72&gt;0,VLOOKUP(R72,HOLEINONE!$A$1:$B$37,2,FALSE),"")</f>
        <v/>
      </c>
      <c r="W72" s="113" t="str">
        <f t="shared" si="4"/>
        <v/>
      </c>
      <c r="X72" s="120">
        <f>IF(A70&gt;0,N72-H72*2,"")</f>
        <v>106</v>
      </c>
      <c r="Y72" s="113">
        <f t="shared" si="3"/>
        <v>19681</v>
      </c>
      <c r="Z72" s="113">
        <f>IF(A70&gt;0,999.999999-N72+(H72*0.01)+(Y72*-0.000000001),"")</f>
        <v>886.03997931899994</v>
      </c>
      <c r="AA72" s="113">
        <f>IF(A70&gt;0,RANK(Z72,Z:Z),"")</f>
        <v>92</v>
      </c>
      <c r="AB72" s="113">
        <f>IF(A70&gt;0,999.999999-X72+(0.12-(H72*0.01))+(Y72*-0.00000001)," ")</f>
        <v>894.07980219000001</v>
      </c>
      <c r="AC72" s="113">
        <f>IF(A70&gt;0,RANK(AB72,AB:AB),"")</f>
        <v>158</v>
      </c>
      <c r="AD72" s="113" t="str">
        <f t="shared" si="5"/>
        <v/>
      </c>
    </row>
    <row r="73" spans="1:30" ht="18.75" customHeight="1">
      <c r="A73" s="1103"/>
      <c r="B73" s="114" t="str">
        <f>IF(A70:A70&gt;0,VLOOKUP(A70,Sorteio!$A$1:$AS$76,34,FALSE),"")</f>
        <v>780</v>
      </c>
      <c r="C73" s="114" t="str">
        <f>IF(A70:A70&gt;0,VLOOKUP(A70,Sorteio!$A$1:$AS$76,35,FALSE),"")</f>
        <v>TOMITA</v>
      </c>
      <c r="D73" s="114" t="str">
        <f>IF(A70:A70&gt;0,VLOOKUP(A70,Sorteio!$A$1:$AS$76,36,FALSE),"")</f>
        <v>LUIZ</v>
      </c>
      <c r="E73" s="114" t="str">
        <f>IF(A70:A70&gt;0,VLOOKUP(A70,Sorteio!$A$1:$AS$76,37,FALSE),"")</f>
        <v>M</v>
      </c>
      <c r="F73" s="114" t="str">
        <f>IF(A70:A70&gt;0,VLOOKUP(A70,Sorteio!$A$1:$AS$76,38,FALSE),"")</f>
        <v>BIR</v>
      </c>
      <c r="G73" s="136">
        <f>IF(A70:A70&gt;0,VLOOKUP(A70,Sorteio!$A$1:$AS$76,39,FALSE),"")</f>
        <v>17710</v>
      </c>
      <c r="H73" s="115">
        <f>IF(A70:A70&gt;0,VLOOKUP(A70,Sorteio!$A$1:$AS$76,40,FALSE),"")</f>
        <v>6</v>
      </c>
      <c r="I73" s="115" t="str">
        <f>IF(A70:A70&gt;0,VLOOKUP(A70,Sorteio!$A$1:$AS$76,41,FALSE),"")</f>
        <v>A</v>
      </c>
      <c r="J73" s="114" t="str">
        <f>IF(A70:A70&gt;0,VLOOKUP(A70,Sorteio!$A$1:$AS$76,42,FALSE),"")</f>
        <v>LIB2026</v>
      </c>
      <c r="K73" s="114" t="str">
        <f>IF(A70:A70&gt;0,VLOOKUP(A70,Sorteio!$A$1:$AS$76,43,FALSE),"")</f>
        <v>SR</v>
      </c>
      <c r="L73" s="116">
        <v>65</v>
      </c>
      <c r="M73" s="116">
        <v>58</v>
      </c>
      <c r="N73" s="117">
        <f>IF(A70&gt;0,L73+M73,"")</f>
        <v>123</v>
      </c>
      <c r="O73" s="226"/>
      <c r="P73" s="226"/>
      <c r="Q73" s="226"/>
      <c r="R73" s="226"/>
      <c r="S73" s="119" t="str">
        <f>IF(O73&gt;0,VLOOKUP(O73,HOLEINONE!$A$1:$B$37,2,FALSE),"")</f>
        <v/>
      </c>
      <c r="T73" s="119" t="str">
        <f>IF(P73&gt;0,VLOOKUP(P73,HOLEINONE!$A$1:$B$37,2,FALSE),"")</f>
        <v/>
      </c>
      <c r="U73" s="119" t="str">
        <f>IF(Q73&gt;0,VLOOKUP(Q73,HOLEINONE!$A$1:$B$37,2,FALSE),"")</f>
        <v/>
      </c>
      <c r="V73" s="119" t="str">
        <f>IF(R73&gt;0,VLOOKUP(R73,HOLEINONE!$A$1:$B$37,2,FALSE),"")</f>
        <v/>
      </c>
      <c r="W73" s="113" t="str">
        <f t="shared" si="4"/>
        <v/>
      </c>
      <c r="X73" s="120">
        <f>IF(A70&gt;0,N73-H73*2,"")</f>
        <v>111</v>
      </c>
      <c r="Y73" s="113">
        <f t="shared" si="3"/>
        <v>17710</v>
      </c>
      <c r="Z73" s="113">
        <f>IF(A70&gt;0,999.999999-N73+(H73*0.01)+(Y73*-0.000000001),"")</f>
        <v>877.05998129</v>
      </c>
      <c r="AA73" s="113">
        <f>IF(A70&gt;0,RANK(Z73,Z:Z),"")</f>
        <v>151</v>
      </c>
      <c r="AB73" s="113">
        <f>IF(A70&gt;0,999.999999-X73+(0.12-(H73*0.01))+(Y73*-0.00000001)," ")</f>
        <v>889.05982189999997</v>
      </c>
      <c r="AC73" s="113">
        <f>IF(A70&gt;0,RANK(AB73,AB:AB),"")</f>
        <v>183</v>
      </c>
      <c r="AD73" s="113" t="str">
        <f t="shared" si="5"/>
        <v/>
      </c>
    </row>
    <row r="74" spans="1:30" ht="18.75" customHeight="1">
      <c r="A74" s="1103">
        <v>308</v>
      </c>
      <c r="B74" s="114" t="str">
        <f>IF(A74:A74&gt;0,VLOOKUP(A74,Sorteio!$A$1:$AS$76,4,FALSE),"")</f>
        <v>526</v>
      </c>
      <c r="C74" s="114" t="str">
        <f>IF(A74:A74&gt;0,VLOOKUP(A74,Sorteio!$A$1:$AS$76,5,FALSE),"")</f>
        <v>NAKAMURA</v>
      </c>
      <c r="D74" s="114" t="str">
        <f>IF(A74:A74&gt;0,VLOOKUP(A74,Sorteio!$A$1:$AS$76,6,FALSE),"")</f>
        <v>EMI KAWAKAMI</v>
      </c>
      <c r="E74" s="114" t="str">
        <f>IF(A74:A74&gt;0,VLOOKUP(A74,Sorteio!$A$1:$AS$76,7,FALSE),"")</f>
        <v>F</v>
      </c>
      <c r="F74" s="114" t="str">
        <f>IF(A74:A74&gt;0,VLOOKUP(A74,Sorteio!$A$1:$AS$76,8,FALSE),"")</f>
        <v>PIE</v>
      </c>
      <c r="G74" s="136">
        <f>IF(A74:A74&gt;0,VLOOKUP(A74,Sorteio!$A$1:$AS$76,9,FALSE),"")</f>
        <v>21828</v>
      </c>
      <c r="H74" s="115">
        <f>IF(A74:A74&gt;0,VLOOKUP(A74,Sorteio!$A$1:$AS$76,10,FALSE),"")</f>
        <v>12</v>
      </c>
      <c r="I74" s="115" t="str">
        <f>IF(A74:A74&gt;0,VLOOKUP(A74,Sorteio!$A$1:$AS$76,11,FALSE),"")</f>
        <v>C</v>
      </c>
      <c r="J74" s="114" t="str">
        <f>IF(A74:A74&gt;0,VLOOKUP(A74,Sorteio!$A$1:$AS$76,12,FALSE),"")</f>
        <v>LIB2026</v>
      </c>
      <c r="K74" s="114" t="str">
        <f>IF(A74:A74&gt;0,VLOOKUP(A74,Sorteio!$A$1:$AS$76,13,FALSE),"")</f>
        <v>NSR</v>
      </c>
      <c r="L74" s="116">
        <v>58</v>
      </c>
      <c r="M74" s="116">
        <v>55</v>
      </c>
      <c r="N74" s="117">
        <f>IF(A74&gt;0,L74+M74,"")</f>
        <v>113</v>
      </c>
      <c r="O74" s="226"/>
      <c r="P74" s="226"/>
      <c r="Q74" s="226"/>
      <c r="R74" s="226"/>
      <c r="S74" s="119" t="str">
        <f>IF(O74&gt;0,VLOOKUP(O74,HOLEINONE!$A$1:$B$37,2,FALSE),"")</f>
        <v/>
      </c>
      <c r="T74" s="119" t="str">
        <f>IF(P74&gt;0,VLOOKUP(P74,HOLEINONE!$A$1:$B$37,2,FALSE),"")</f>
        <v/>
      </c>
      <c r="U74" s="119" t="str">
        <f>IF(Q74&gt;0,VLOOKUP(Q74,HOLEINONE!$A$1:$B$37,2,FALSE),"")</f>
        <v/>
      </c>
      <c r="V74" s="119" t="str">
        <f>IF(R74&gt;0,VLOOKUP(R74,HOLEINONE!$A$1:$B$37,2,FALSE),"")</f>
        <v/>
      </c>
      <c r="W74" s="113" t="str">
        <f t="shared" si="4"/>
        <v/>
      </c>
      <c r="X74" s="120">
        <f>IF(A74&gt;0,N74-H74*2,"")</f>
        <v>89</v>
      </c>
      <c r="Y74" s="113">
        <f t="shared" si="3"/>
        <v>21828</v>
      </c>
      <c r="Z74" s="113">
        <f>IF(A74&gt;0,999.999999-N74+(H74*0.01)+(Y74*-0.000000001),"")</f>
        <v>887.11997717200006</v>
      </c>
      <c r="AA74" s="113">
        <f>IF(A74&gt;0,RANK(Z74,Z:Z),"")</f>
        <v>81</v>
      </c>
      <c r="AB74" s="113">
        <f>IF(A74&gt;0,999.999999-X74+(0.12-(H74*0.01))+(Y74*-0.00000001)," ")</f>
        <v>910.99978071999999</v>
      </c>
      <c r="AC74" s="113">
        <f>IF(A74&gt;0,RANK(AB74,AB:AB),"")</f>
        <v>5</v>
      </c>
      <c r="AD74" s="113" t="str">
        <f t="shared" si="5"/>
        <v/>
      </c>
    </row>
    <row r="75" spans="1:30" ht="18.75" customHeight="1">
      <c r="A75" s="1103"/>
      <c r="B75" s="114" t="str">
        <f>IF(A74:A74&gt;0,VLOOKUP(A74,Sorteio!$A$1:$AS$76,14,FALSE),"")</f>
        <v>794</v>
      </c>
      <c r="C75" s="114" t="str">
        <f>IF(A74:A74&gt;0,VLOOKUP(A74,Sorteio!$A$1:$AS$761,15,FALSE),"")</f>
        <v>GUNJI</v>
      </c>
      <c r="D75" s="114" t="str">
        <f>IF(A74:A74&gt;0,VLOOKUP(A74,Sorteio!$A$1:$AS$761,16,FALSE),"")</f>
        <v>YOSHIE</v>
      </c>
      <c r="E75" s="114" t="str">
        <f>IF(A74:A74&gt;0,VLOOKUP(A74,Sorteio!$A$1:$AS$761,17,FALSE),"")</f>
        <v>F</v>
      </c>
      <c r="F75" s="114" t="str">
        <f>IF(A74:A74&gt;0,VLOOKUP(A74,Sorteio!$A$1:$AS$76,18,FALSE),"")</f>
        <v>BIR</v>
      </c>
      <c r="G75" s="136">
        <f>IF(A74:A74&gt;0,VLOOKUP(A74,Sorteio!$A$1:$AS$76,19,FALSE),"")</f>
        <v>18222</v>
      </c>
      <c r="H75" s="115">
        <f>IF(A74:A74&gt;0,VLOOKUP(A74,Sorteio!$A$1:$AS$76,20,FALSE),"")</f>
        <v>9</v>
      </c>
      <c r="I75" s="115" t="str">
        <f>IF(A74:A74&gt;0,VLOOKUP(A74,Sorteio!$A$1:$AS$76,21,FALSE),"")</f>
        <v>B</v>
      </c>
      <c r="J75" s="114" t="str">
        <f>IF(A74:A74&gt;0,VLOOKUP(A74,Sorteio!$A$1:$AS$76,22,FALSE),"")</f>
        <v>LIB2026</v>
      </c>
      <c r="K75" s="114" t="str">
        <f>IF(A74:A74&gt;0,VLOOKUP(A74,Sorteio!$A$1:$AS$76,23,FALSE),"")</f>
        <v>SR</v>
      </c>
      <c r="L75" s="116">
        <v>63</v>
      </c>
      <c r="M75" s="116">
        <v>50</v>
      </c>
      <c r="N75" s="117">
        <f>IF(A74&gt;0,L75+M75,"")</f>
        <v>113</v>
      </c>
      <c r="O75" s="226"/>
      <c r="P75" s="226"/>
      <c r="Q75" s="226"/>
      <c r="R75" s="226"/>
      <c r="S75" s="119" t="str">
        <f>IF(O75&gt;0,VLOOKUP(O75,HOLEINONE!$A$1:$B$37,2,FALSE),"")</f>
        <v/>
      </c>
      <c r="T75" s="119" t="str">
        <f>IF(P75&gt;0,VLOOKUP(P75,HOLEINONE!$A$1:$B$37,2,FALSE),"")</f>
        <v/>
      </c>
      <c r="U75" s="119" t="str">
        <f>IF(Q75&gt;0,VLOOKUP(Q75,HOLEINONE!$A$1:$B$37,2,FALSE),"")</f>
        <v/>
      </c>
      <c r="V75" s="119" t="str">
        <f>IF(R75&gt;0,VLOOKUP(R75,HOLEINONE!$A$1:$B$37,2,FALSE),"")</f>
        <v/>
      </c>
      <c r="W75" s="113" t="str">
        <f t="shared" si="4"/>
        <v/>
      </c>
      <c r="X75" s="120">
        <f>IF(A74&gt;0,N75-H75*2,"")</f>
        <v>95</v>
      </c>
      <c r="Y75" s="113">
        <f t="shared" si="3"/>
        <v>18222</v>
      </c>
      <c r="Z75" s="113">
        <f>IF(A74&gt;0,999.999999-N75+(H75*0.01)+(Y75*-0.000000001),"")</f>
        <v>887.08998077800004</v>
      </c>
      <c r="AA75" s="113">
        <f>IF(A74&gt;0,RANK(Z75,Z:Z),"")</f>
        <v>83</v>
      </c>
      <c r="AB75" s="113">
        <f>IF(A74&gt;0,999.999999-X75+(0.12-(H75*0.01))+(Y75*-0.00000001)," ")</f>
        <v>905.02981677999992</v>
      </c>
      <c r="AC75" s="113">
        <f>IF(A74&gt;0,RANK(AB75,AB:AB),"")</f>
        <v>33</v>
      </c>
      <c r="AD75" s="113" t="str">
        <f t="shared" si="5"/>
        <v/>
      </c>
    </row>
    <row r="76" spans="1:30" ht="18.75" customHeight="1">
      <c r="A76" s="1103"/>
      <c r="B76" s="114" t="str">
        <f>IF(A74:A74&gt;0,VLOOKUP(A74,Sorteio!$A$1:$AS$76,24,FALSE),"")</f>
        <v>882</v>
      </c>
      <c r="C76" s="114" t="str">
        <f>IF(A74:A74&gt;0,VLOOKUP(A74,Sorteio!$A$1:$AS$76,25,FALSE),"")</f>
        <v>TOYAMA</v>
      </c>
      <c r="D76" s="114" t="str">
        <f>IF(A74:A74&gt;0,VLOOKUP(A74,Sorteio!$A$1:$AS$76,26,FALSE),"")</f>
        <v>MINAYUKI</v>
      </c>
      <c r="E76" s="114" t="str">
        <f>IF(A74:A74&gt;0,VLOOKUP(A74,Sorteio!$A$1:$AS$76,27,FALSE),"")</f>
        <v>M</v>
      </c>
      <c r="F76" s="114" t="str">
        <f>IF(A74:A74&gt;0,VLOOKUP(A74,Sorteio!$A$1:$AS$76,28,FALSE),"")</f>
        <v>COO</v>
      </c>
      <c r="G76" s="136">
        <f>IF(A74:A74&gt;0,VLOOKUP(A74,Sorteio!$A$1:$AS$76,29,FALSE),"")</f>
        <v>14759</v>
      </c>
      <c r="H76" s="115">
        <f>IF(A74:A74&gt;0,VLOOKUP(A74,Sorteio!$A$1:$AS$76,30,FALSE),"")</f>
        <v>9</v>
      </c>
      <c r="I76" s="115" t="str">
        <f>IF(A74:A74&gt;0,VLOOKUP(A74,Sorteio!$A$1:$AS$76,31,FALSE),"")</f>
        <v>B</v>
      </c>
      <c r="J76" s="114" t="str">
        <f>IF(A74:A74&gt;0,VLOOKUP(A74,Sorteio!$A$1:$AS$76,32,FALSE),"")</f>
        <v>LIB2026</v>
      </c>
      <c r="K76" s="114" t="str">
        <f>IF(A74:A74&gt;0,VLOOKUP(A74,Sorteio!$A$1:$AS$76,33,FALSE),"")</f>
        <v>MR</v>
      </c>
      <c r="L76" s="116">
        <v>72</v>
      </c>
      <c r="M76" s="116">
        <v>58</v>
      </c>
      <c r="N76" s="117">
        <f>IF(A74&gt;0,L76+M76,"")</f>
        <v>130</v>
      </c>
      <c r="O76" s="226"/>
      <c r="P76" s="226"/>
      <c r="Q76" s="226"/>
      <c r="R76" s="226"/>
      <c r="S76" s="119" t="str">
        <f>IF(O76&gt;0,VLOOKUP(O76,HOLEINONE!$A$1:$B$37,2,FALSE),"")</f>
        <v/>
      </c>
      <c r="T76" s="119" t="str">
        <f>IF(P76&gt;0,VLOOKUP(P76,HOLEINONE!$A$1:$B$37,2,FALSE),"")</f>
        <v/>
      </c>
      <c r="U76" s="119" t="str">
        <f>IF(Q76&gt;0,VLOOKUP(Q76,HOLEINONE!$A$1:$B$37,2,FALSE),"")</f>
        <v/>
      </c>
      <c r="V76" s="119" t="str">
        <f>IF(R76&gt;0,VLOOKUP(R76,HOLEINONE!$A$1:$B$37,2,FALSE),"")</f>
        <v/>
      </c>
      <c r="W76" s="113" t="str">
        <f t="shared" si="4"/>
        <v/>
      </c>
      <c r="X76" s="120">
        <f>IF(A74&gt;0,N76-H76*2,"")</f>
        <v>112</v>
      </c>
      <c r="Y76" s="113">
        <f t="shared" si="3"/>
        <v>14759</v>
      </c>
      <c r="Z76" s="113">
        <f>IF(A74&gt;0,999.999999-N76+(H76*0.01)+(Y76*-0.000000001),"")</f>
        <v>870.08998424100002</v>
      </c>
      <c r="AA76" s="113">
        <f>IF(A74&gt;0,RANK(Z76,Z:Z),"")</f>
        <v>185</v>
      </c>
      <c r="AB76" s="113">
        <f>IF(A74&gt;0,999.999999-X76+(0.12-(H76*0.01))+(Y76*-0.00000001)," ")</f>
        <v>888.02985140999999</v>
      </c>
      <c r="AC76" s="113">
        <f>IF(A74&gt;0,RANK(AB76,AB:AB),"")</f>
        <v>187</v>
      </c>
      <c r="AD76" s="113" t="str">
        <f t="shared" si="5"/>
        <v/>
      </c>
    </row>
    <row r="77" spans="1:30" ht="18.75" customHeight="1">
      <c r="A77" s="1103"/>
      <c r="B77" s="114" t="str">
        <f>IF(A74:A74&gt;0,VLOOKUP(A74,Sorteio!$A$1:$AS$76,34,FALSE),"")</f>
        <v>404</v>
      </c>
      <c r="C77" s="114" t="str">
        <f>IF(A74:A74&gt;0,VLOOKUP(A74,Sorteio!$A$1:$AS$76,35,FALSE),"")</f>
        <v>0ZAKI</v>
      </c>
      <c r="D77" s="114" t="str">
        <f>IF(A74:A74&gt;0,VLOOKUP(A74,Sorteio!$A$1:$AS$76,36,FALSE),"")</f>
        <v>RAPHAEL M.</v>
      </c>
      <c r="E77" s="114" t="str">
        <f>IF(A74:A74&gt;0,VLOOKUP(A74,Sorteio!$A$1:$AS$76,37,FALSE),"")</f>
        <v>M</v>
      </c>
      <c r="F77" s="114" t="str">
        <f>IF(A74:A74&gt;0,VLOOKUP(A74,Sorteio!$A$1:$AS$76,38,FALSE),"")</f>
        <v>KOK</v>
      </c>
      <c r="G77" s="136">
        <f>IF(A74:A74&gt;0,VLOOKUP(A74,Sorteio!$A$1:$AS$76,39,FALSE),"")</f>
        <v>32446</v>
      </c>
      <c r="H77" s="115">
        <f>IF(A74:A74&gt;0,VLOOKUP(A74,Sorteio!$A$1:$AS$76,40,FALSE),"")</f>
        <v>12</v>
      </c>
      <c r="I77" s="115" t="str">
        <f>IF(A74:A74&gt;0,VLOOKUP(A74,Sorteio!$A$1:$AS$76,41,FALSE),"")</f>
        <v>C</v>
      </c>
      <c r="J77" s="114" t="str">
        <f>IF(A74:A74&gt;0,VLOOKUP(A74,Sorteio!$A$1:$AS$76,42,FALSE),"")</f>
        <v>LIB2026</v>
      </c>
      <c r="K77" s="114" t="str">
        <f>IF(A74:A74&gt;0,VLOOKUP(A74,Sorteio!$A$1:$AS$76,43,FALSE),"")</f>
        <v>NSR</v>
      </c>
      <c r="L77" s="116">
        <v>67</v>
      </c>
      <c r="M77" s="116">
        <v>58</v>
      </c>
      <c r="N77" s="117">
        <f>IF(A74&gt;0,L77+M77,"")</f>
        <v>125</v>
      </c>
      <c r="O77" s="226"/>
      <c r="P77" s="226"/>
      <c r="Q77" s="226"/>
      <c r="R77" s="226"/>
      <c r="S77" s="119" t="str">
        <f>IF(O77&gt;0,VLOOKUP(O77,HOLEINONE!$A$1:$B$37,2,FALSE),"")</f>
        <v/>
      </c>
      <c r="T77" s="119" t="str">
        <f>IF(P77&gt;0,VLOOKUP(P77,HOLEINONE!$A$1:$B$37,2,FALSE),"")</f>
        <v/>
      </c>
      <c r="U77" s="119" t="str">
        <f>IF(Q77&gt;0,VLOOKUP(Q77,HOLEINONE!$A$1:$B$37,2,FALSE),"")</f>
        <v/>
      </c>
      <c r="V77" s="119" t="str">
        <f>IF(R77&gt;0,VLOOKUP(R77,HOLEINONE!$A$1:$B$37,2,FALSE),"")</f>
        <v/>
      </c>
      <c r="W77" s="113" t="str">
        <f t="shared" si="4"/>
        <v/>
      </c>
      <c r="X77" s="120">
        <f>IF(A74&gt;0,N77-H77*2,"")</f>
        <v>101</v>
      </c>
      <c r="Y77" s="113">
        <f t="shared" si="3"/>
        <v>32446</v>
      </c>
      <c r="Z77" s="113">
        <f>IF(A74&gt;0,999.999999-N77+(H77*0.01)+(Y77*-0.000000001),"")</f>
        <v>875.11996655400003</v>
      </c>
      <c r="AA77" s="113">
        <f>IF(A74&gt;0,RANK(Z77,Z:Z),"")</f>
        <v>162</v>
      </c>
      <c r="AB77" s="113">
        <f>IF(A74&gt;0,999.999999-X77+(0.12-(H77*0.01))+(Y77*-0.00000001)," ")</f>
        <v>898.99967454</v>
      </c>
      <c r="AC77" s="113">
        <f>IF(A74&gt;0,RANK(AB77,AB:AB),"")</f>
        <v>102</v>
      </c>
      <c r="AD77" s="113" t="str">
        <f t="shared" si="5"/>
        <v/>
      </c>
    </row>
    <row r="78" spans="1:30" ht="18.75" customHeight="1">
      <c r="A78" s="1103">
        <v>312</v>
      </c>
      <c r="B78" s="114" t="str">
        <f>IF(A78:A78&gt;0,VLOOKUP(A78,Sorteio!$A$1:$AS$76,4,FALSE),"")</f>
        <v>578</v>
      </c>
      <c r="C78" s="114" t="str">
        <f>IF(A78:A78&gt;0,VLOOKUP(A78,Sorteio!$A$1:$AS$76,5,FALSE),"")</f>
        <v>TAKAHASHI</v>
      </c>
      <c r="D78" s="114" t="str">
        <f>IF(A78:A78&gt;0,VLOOKUP(A78,Sorteio!$A$1:$AS$76,6,FALSE),"")</f>
        <v>EDSON SHOJI</v>
      </c>
      <c r="E78" s="114" t="str">
        <f>IF(A78:A78&gt;0,VLOOKUP(A78,Sorteio!$A$1:$AS$76,7,FALSE),"")</f>
        <v>M</v>
      </c>
      <c r="F78" s="114" t="str">
        <f>IF(A78:A78&gt;0,VLOOKUP(A78,Sorteio!$A$1:$AS$76,8,FALSE),"")</f>
        <v>SOR</v>
      </c>
      <c r="G78" s="136">
        <f>IF(A78:A78&gt;0,VLOOKUP(A78,Sorteio!$A$1:$AS$76,9,FALSE),"")</f>
        <v>27163</v>
      </c>
      <c r="H78" s="115">
        <f>IF(A78:A78&gt;0,VLOOKUP(A78,Sorteio!$A$1:$AS$76,10,FALSE),"")</f>
        <v>2</v>
      </c>
      <c r="I78" s="115" t="str">
        <f>IF(A78:A78&gt;0,VLOOKUP(A78,Sorteio!$A$1:$AS$76,11,FALSE),"")</f>
        <v>EX</v>
      </c>
      <c r="J78" s="114" t="str">
        <f>IF(A78:A78&gt;0,VLOOKUP(A78,Sorteio!$A$1:$AS$76,12,FALSE),"")</f>
        <v>LIB2026</v>
      </c>
      <c r="K78" s="114" t="str">
        <f>IF(A78:A78&gt;0,VLOOKUP(A78,Sorteio!$A$1:$AS$76,13,FALSE),"")</f>
        <v>NSR</v>
      </c>
      <c r="L78" s="116">
        <v>57</v>
      </c>
      <c r="M78" s="116">
        <v>54</v>
      </c>
      <c r="N78" s="117">
        <f>IF(A78&gt;0,L78+M78,"")</f>
        <v>111</v>
      </c>
      <c r="O78" s="226"/>
      <c r="P78" s="226"/>
      <c r="Q78" s="226"/>
      <c r="R78" s="226"/>
      <c r="S78" s="119" t="str">
        <f>IF(O78&gt;0,VLOOKUP(O78,HOLEINONE!$A$1:$B$37,2,FALSE),"")</f>
        <v/>
      </c>
      <c r="T78" s="119" t="str">
        <f>IF(P78&gt;0,VLOOKUP(P78,HOLEINONE!$A$1:$B$37,2,FALSE),"")</f>
        <v/>
      </c>
      <c r="U78" s="119" t="str">
        <f>IF(Q78&gt;0,VLOOKUP(Q78,HOLEINONE!$A$1:$B$37,2,FALSE),"")</f>
        <v/>
      </c>
      <c r="V78" s="119" t="str">
        <f>IF(R78&gt;0,VLOOKUP(R78,HOLEINONE!$A$1:$B$37,2,FALSE),"")</f>
        <v/>
      </c>
      <c r="W78" s="113" t="str">
        <f t="shared" si="4"/>
        <v/>
      </c>
      <c r="X78" s="120">
        <f>IF(A78&gt;0,N78-H78*2,"")</f>
        <v>107</v>
      </c>
      <c r="Y78" s="113">
        <f t="shared" si="3"/>
        <v>27163</v>
      </c>
      <c r="Z78" s="113">
        <f>IF(A78&gt;0,999.999999-N78+(H78*0.01)+(Y78*-0.000000001),"")</f>
        <v>889.01997183699996</v>
      </c>
      <c r="AA78" s="113">
        <f>IF(A78&gt;0,RANK(Z78,Z:Z),"")</f>
        <v>67</v>
      </c>
      <c r="AB78" s="113">
        <f>IF(A78&gt;0,999.999999-X78+(0.12-(H78*0.01))+(Y78*-0.00000001)," ")</f>
        <v>893.09972736999998</v>
      </c>
      <c r="AC78" s="113">
        <f>IF(A78&gt;0,RANK(AB78,AB:AB),"")</f>
        <v>166</v>
      </c>
      <c r="AD78" s="113" t="str">
        <f t="shared" si="5"/>
        <v/>
      </c>
    </row>
    <row r="79" spans="1:30" ht="18.75" customHeight="1">
      <c r="A79" s="1103"/>
      <c r="B79" s="114" t="str">
        <f>IF(A78:A78&gt;0,VLOOKUP(A78,Sorteio!$A$1:$AS$76,14,FALSE),"")</f>
        <v>703</v>
      </c>
      <c r="C79" s="114" t="str">
        <f>IF(A78:A78&gt;0,VLOOKUP(A78,Sorteio!$A$1:$AS$761,15,FALSE),"")</f>
        <v>MORIOKA</v>
      </c>
      <c r="D79" s="114" t="str">
        <f>IF(A78:A78&gt;0,VLOOKUP(A78,Sorteio!$A$1:$AS$761,16,FALSE),"")</f>
        <v>HIROMICHI</v>
      </c>
      <c r="E79" s="114" t="str">
        <f>IF(A78:A78&gt;0,VLOOKUP(A78,Sorteio!$A$1:$AS$761,17,FALSE),"")</f>
        <v>M</v>
      </c>
      <c r="F79" s="114" t="str">
        <f>IF(A78:A78&gt;0,VLOOKUP(A78,Sorteio!$A$1:$AS$76,18,FALSE),"")</f>
        <v>KOK</v>
      </c>
      <c r="G79" s="136">
        <f>IF(A78:A78&gt;0,VLOOKUP(A78,Sorteio!$A$1:$AS$76,19,FALSE),"")</f>
        <v>17997</v>
      </c>
      <c r="H79" s="115">
        <f>IF(A78:A78&gt;0,VLOOKUP(A78,Sorteio!$A$1:$AS$76,20,FALSE),"")</f>
        <v>3</v>
      </c>
      <c r="I79" s="115" t="str">
        <f>IF(A78:A78&gt;0,VLOOKUP(A78,Sorteio!$A$1:$AS$76,21,FALSE),"")</f>
        <v>EX</v>
      </c>
      <c r="J79" s="114" t="str">
        <f>IF(A78:A78&gt;0,VLOOKUP(A78,Sorteio!$A$1:$AS$76,22,FALSE),"")</f>
        <v>LIB2026</v>
      </c>
      <c r="K79" s="114" t="str">
        <f>IF(A78:A78&gt;0,VLOOKUP(A78,Sorteio!$A$1:$AS$76,23,FALSE),"")</f>
        <v>SR</v>
      </c>
      <c r="L79" s="116">
        <v>60</v>
      </c>
      <c r="M79" s="116">
        <v>49</v>
      </c>
      <c r="N79" s="117">
        <f>IF(A78&gt;0,L79+M79,"")</f>
        <v>109</v>
      </c>
      <c r="O79" s="226" t="s">
        <v>1947</v>
      </c>
      <c r="P79" s="226"/>
      <c r="Q79" s="226"/>
      <c r="R79" s="226"/>
      <c r="S79" s="119">
        <f>IF(O79&gt;0,VLOOKUP(O79,HOLEINONE!$A$1:$B$37,2,FALSE),"")</f>
        <v>22</v>
      </c>
      <c r="T79" s="119" t="str">
        <f>IF(P79&gt;0,VLOOKUP(P79,HOLEINONE!$A$1:$B$37,2,FALSE),"")</f>
        <v/>
      </c>
      <c r="U79" s="119" t="str">
        <f>IF(Q79&gt;0,VLOOKUP(Q79,HOLEINONE!$A$1:$B$37,2,FALSE),"")</f>
        <v/>
      </c>
      <c r="V79" s="119" t="str">
        <f>IF(R79&gt;0,VLOOKUP(R79,HOLEINONE!$A$1:$B$37,2,FALSE),"")</f>
        <v/>
      </c>
      <c r="W79" s="113">
        <f t="shared" si="4"/>
        <v>22</v>
      </c>
      <c r="X79" s="120">
        <f>IF(A78&gt;0,N79-H79*2,"")</f>
        <v>103</v>
      </c>
      <c r="Y79" s="113">
        <f t="shared" si="3"/>
        <v>17997</v>
      </c>
      <c r="Z79" s="113">
        <f>IF(A78&gt;0,999.999999-N79+(H79*0.01)+(Y79*-0.000000001),"")</f>
        <v>891.02998100299999</v>
      </c>
      <c r="AA79" s="113">
        <f>IF(A78&gt;0,RANK(Z79,Z:Z),"")</f>
        <v>55</v>
      </c>
      <c r="AB79" s="113">
        <f>IF(A78&gt;0,999.999999-X79+(0.12-(H79*0.01))+(Y79*-0.00000001)," ")</f>
        <v>897.08981903000006</v>
      </c>
      <c r="AC79" s="113">
        <f>IF(A78&gt;0,RANK(AB79,AB:AB),"")</f>
        <v>115</v>
      </c>
      <c r="AD79" s="113">
        <f t="shared" si="5"/>
        <v>1</v>
      </c>
    </row>
    <row r="80" spans="1:30" ht="18.75" customHeight="1">
      <c r="A80" s="1103"/>
      <c r="B80" s="114" t="str">
        <f>IF(A78:A78&gt;0,VLOOKUP(A78,Sorteio!$A$1:$AS$76,24,FALSE),"")</f>
        <v>734</v>
      </c>
      <c r="C80" s="114" t="str">
        <f>IF(A78:A78&gt;0,VLOOKUP(A78,Sorteio!$A$1:$AS$76,25,FALSE),"")</f>
        <v>NAKANO</v>
      </c>
      <c r="D80" s="114" t="str">
        <f>IF(A78:A78&gt;0,VLOOKUP(A78,Sorteio!$A$1:$AS$76,26,FALSE),"")</f>
        <v>MARIO K.</v>
      </c>
      <c r="E80" s="114" t="str">
        <f>IF(A78:A78&gt;0,VLOOKUP(A78,Sorteio!$A$1:$AS$76,27,FALSE),"")</f>
        <v>M</v>
      </c>
      <c r="F80" s="114" t="str">
        <f>IF(A78:A78&gt;0,VLOOKUP(A78,Sorteio!$A$1:$AS$76,28,FALSE),"")</f>
        <v>NCC</v>
      </c>
      <c r="G80" s="136">
        <f>IF(A78:A78&gt;0,VLOOKUP(A78,Sorteio!$A$1:$AS$76,29,FALSE),"")</f>
        <v>18534</v>
      </c>
      <c r="H80" s="115">
        <f>IF(A78:A78&gt;0,VLOOKUP(A78,Sorteio!$A$1:$AS$76,30,FALSE),"")</f>
        <v>5</v>
      </c>
      <c r="I80" s="115" t="str">
        <f>IF(A78:A78&gt;0,VLOOKUP(A78,Sorteio!$A$1:$AS$76,31,FALSE),"")</f>
        <v>A</v>
      </c>
      <c r="J80" s="114" t="str">
        <f>IF(A78:A78&gt;0,VLOOKUP(A78,Sorteio!$A$1:$AS$76,32,FALSE),"")</f>
        <v>LIB2026</v>
      </c>
      <c r="K80" s="114" t="str">
        <f>IF(A78:A78&gt;0,VLOOKUP(A78,Sorteio!$A$1:$AS$76,33,FALSE),"")</f>
        <v>SR</v>
      </c>
      <c r="L80" s="116">
        <v>57</v>
      </c>
      <c r="M80" s="116">
        <v>49</v>
      </c>
      <c r="N80" s="117">
        <f>IF(A78&gt;0,L80+M80,"")</f>
        <v>106</v>
      </c>
      <c r="O80" s="226"/>
      <c r="P80" s="226"/>
      <c r="Q80" s="226"/>
      <c r="R80" s="226"/>
      <c r="S80" s="119" t="str">
        <f>IF(O80&gt;0,VLOOKUP(O80,HOLEINONE!$A$1:$B$37,2,FALSE),"")</f>
        <v/>
      </c>
      <c r="T80" s="119" t="str">
        <f>IF(P80&gt;0,VLOOKUP(P80,HOLEINONE!$A$1:$B$37,2,FALSE),"")</f>
        <v/>
      </c>
      <c r="U80" s="119" t="str">
        <f>IF(Q80&gt;0,VLOOKUP(Q80,HOLEINONE!$A$1:$B$37,2,FALSE),"")</f>
        <v/>
      </c>
      <c r="V80" s="119" t="str">
        <f>IF(R80&gt;0,VLOOKUP(R80,HOLEINONE!$A$1:$B$37,2,FALSE),"")</f>
        <v/>
      </c>
      <c r="W80" s="113" t="str">
        <f t="shared" si="4"/>
        <v/>
      </c>
      <c r="X80" s="120">
        <f>IF(A78&gt;0,N80-H80*2,"")</f>
        <v>96</v>
      </c>
      <c r="Y80" s="113">
        <f t="shared" si="3"/>
        <v>18534</v>
      </c>
      <c r="Z80" s="113">
        <f>IF(A78&gt;0,999.999999-N80+(H80*0.01)+(Y80*-0.000000001),"")</f>
        <v>894.04998046599997</v>
      </c>
      <c r="AA80" s="113">
        <f>IF(A78&gt;0,RANK(Z80,Z:Z),"")</f>
        <v>35</v>
      </c>
      <c r="AB80" s="113">
        <f>IF(A78&gt;0,999.999999-X80+(0.12-(H80*0.01))+(Y80*-0.00000001)," ")</f>
        <v>904.06981366000002</v>
      </c>
      <c r="AC80" s="113">
        <f>IF(A78&gt;0,RANK(AB80,AB:AB),"")</f>
        <v>38</v>
      </c>
      <c r="AD80" s="113" t="str">
        <f t="shared" si="5"/>
        <v/>
      </c>
    </row>
    <row r="81" spans="1:30" ht="18.75" customHeight="1">
      <c r="A81" s="1103"/>
      <c r="B81" s="114" t="str">
        <f>IF(A78:A78&gt;0,VLOOKUP(A78,Sorteio!$A$1:$AS$76,34,FALSE),"")</f>
        <v>767</v>
      </c>
      <c r="C81" s="114" t="str">
        <f>IF(A78:A78&gt;0,VLOOKUP(A78,Sorteio!$A$1:$AS$76,35,FALSE),"")</f>
        <v>FURUKAWA</v>
      </c>
      <c r="D81" s="114" t="str">
        <f>IF(A78:A78&gt;0,VLOOKUP(A78,Sorteio!$A$1:$AS$76,36,FALSE),"")</f>
        <v>HIROSHI</v>
      </c>
      <c r="E81" s="114" t="str">
        <f>IF(A78:A78&gt;0,VLOOKUP(A78,Sorteio!$A$1:$AS$76,37,FALSE),"")</f>
        <v>M</v>
      </c>
      <c r="F81" s="114" t="str">
        <f>IF(A78:A78&gt;0,VLOOKUP(A78,Sorteio!$A$1:$AS$76,38,FALSE),"")</f>
        <v>KOK</v>
      </c>
      <c r="G81" s="136">
        <f>IF(A78:A78&gt;0,VLOOKUP(A78,Sorteio!$A$1:$AS$76,39,FALSE),"")</f>
        <v>14567</v>
      </c>
      <c r="H81" s="115">
        <f>IF(A78:A78&gt;0,VLOOKUP(A78,Sorteio!$A$1:$AS$76,40,FALSE),"")</f>
        <v>6</v>
      </c>
      <c r="I81" s="115" t="str">
        <f>IF(A78:A78&gt;0,VLOOKUP(A78,Sorteio!$A$1:$AS$76,41,FALSE),"")</f>
        <v>A</v>
      </c>
      <c r="J81" s="114" t="str">
        <f>IF(A78:A78&gt;0,VLOOKUP(A78,Sorteio!$A$1:$AS$76,42,FALSE),"")</f>
        <v>LIB2026</v>
      </c>
      <c r="K81" s="114" t="str">
        <f>IF(A78:A78&gt;0,VLOOKUP(A78,Sorteio!$A$1:$AS$76,43,FALSE),"")</f>
        <v>MR</v>
      </c>
      <c r="L81" s="116">
        <v>63</v>
      </c>
      <c r="M81" s="116">
        <v>53</v>
      </c>
      <c r="N81" s="117">
        <f>IF(A78&gt;0,L81+M81,"")</f>
        <v>116</v>
      </c>
      <c r="O81" s="226"/>
      <c r="P81" s="226"/>
      <c r="Q81" s="226"/>
      <c r="R81" s="226"/>
      <c r="S81" s="119" t="str">
        <f>IF(O81&gt;0,VLOOKUP(O81,HOLEINONE!$A$1:$B$37,2,FALSE),"")</f>
        <v/>
      </c>
      <c r="T81" s="119" t="str">
        <f>IF(P81&gt;0,VLOOKUP(P81,HOLEINONE!$A$1:$B$37,2,FALSE),"")</f>
        <v/>
      </c>
      <c r="U81" s="119" t="str">
        <f>IF(Q81&gt;0,VLOOKUP(Q81,HOLEINONE!$A$1:$B$37,2,FALSE),"")</f>
        <v/>
      </c>
      <c r="V81" s="119" t="str">
        <f>IF(R81&gt;0,VLOOKUP(R81,HOLEINONE!$A$1:$B$37,2,FALSE),"")</f>
        <v/>
      </c>
      <c r="W81" s="113" t="str">
        <f t="shared" si="4"/>
        <v/>
      </c>
      <c r="X81" s="120">
        <f>IF(A78&gt;0,N81-H81*2,"")</f>
        <v>104</v>
      </c>
      <c r="Y81" s="113">
        <f t="shared" si="3"/>
        <v>14567</v>
      </c>
      <c r="Z81" s="113">
        <f>IF(A78&gt;0,999.999999-N81+(H81*0.01)+(Y81*-0.000000001),"")</f>
        <v>884.05998443299995</v>
      </c>
      <c r="AA81" s="113">
        <f>IF(A78&gt;0,RANK(Z81,Z:Z),"")</f>
        <v>106</v>
      </c>
      <c r="AB81" s="113">
        <f>IF(A78&gt;0,999.999999-X81+(0.12-(H81*0.01))+(Y81*-0.00000001)," ")</f>
        <v>896.0598533299999</v>
      </c>
      <c r="AC81" s="113">
        <f>IF(A78&gt;0,RANK(AB81,AB:AB),"")</f>
        <v>136</v>
      </c>
      <c r="AD81" s="113" t="str">
        <f t="shared" si="5"/>
        <v/>
      </c>
    </row>
    <row r="82" spans="1:30" ht="18.75" customHeight="1">
      <c r="A82" s="1108">
        <v>417</v>
      </c>
      <c r="B82" s="114" t="str">
        <f>IF(A82:A82&gt;0,VLOOKUP(A82,Sorteio!$A$1:$AS$76,4,FALSE),"")</f>
        <v>887</v>
      </c>
      <c r="C82" s="114" t="str">
        <f>IF(A82:A82&gt;0,VLOOKUP(A82,Sorteio!$A$1:$AS$76,5,FALSE),"")</f>
        <v>A. GOMES</v>
      </c>
      <c r="D82" s="114" t="str">
        <f>IF(A82:A82&gt;0,VLOOKUP(A82,Sorteio!$A$1:$AS$76,6,FALSE),"")</f>
        <v>CLAUDEMIR</v>
      </c>
      <c r="E82" s="114" t="str">
        <f>IF(A82:A82&gt;0,VLOOKUP(A82,Sorteio!$A$1:$AS$76,7,FALSE),"")</f>
        <v>M</v>
      </c>
      <c r="F82" s="114" t="str">
        <f>IF(A82:A82&gt;0,VLOOKUP(A82,Sorteio!$A$1:$AS$76,8,FALSE),"")</f>
        <v>NCC</v>
      </c>
      <c r="G82" s="136">
        <f>IF(A82:A82&gt;0,VLOOKUP(A82,Sorteio!$A$1:$AS$76,9,FALSE),"")</f>
        <v>28815</v>
      </c>
      <c r="H82" s="115">
        <f>IF(A82:A82&gt;0,VLOOKUP(A82,Sorteio!$A$1:$AS$76,10,FALSE),"")</f>
        <v>8</v>
      </c>
      <c r="I82" s="115" t="str">
        <f>IF(A82:A82&gt;0,VLOOKUP(A82,Sorteio!$A$1:$AS$76,11,FALSE),"")</f>
        <v>B</v>
      </c>
      <c r="J82" s="114" t="str">
        <f>IF(A82:A82&gt;0,VLOOKUP(A82,Sorteio!$A$1:$AS$76,12,FALSE),"")</f>
        <v>LIB2026</v>
      </c>
      <c r="K82" s="114" t="str">
        <f>IF(A82:A82&gt;0,VLOOKUP(A82,Sorteio!$A$1:$AS$76,13,FALSE),"")</f>
        <v>NSR</v>
      </c>
      <c r="L82" s="116">
        <v>66</v>
      </c>
      <c r="M82" s="116">
        <v>55</v>
      </c>
      <c r="N82" s="117">
        <f>IF(A82&gt;0,L82+M82,"")</f>
        <v>121</v>
      </c>
      <c r="O82" s="226"/>
      <c r="P82" s="226"/>
      <c r="Q82" s="226"/>
      <c r="R82" s="226"/>
      <c r="S82" s="119" t="str">
        <f>IF(O82&gt;0,VLOOKUP(O82,HOLEINONE!$A$1:$B$37,2,FALSE),"")</f>
        <v/>
      </c>
      <c r="T82" s="119" t="str">
        <f>IF(P82&gt;0,VLOOKUP(P82,HOLEINONE!$A$1:$B$37,2,FALSE),"")</f>
        <v/>
      </c>
      <c r="U82" s="119" t="str">
        <f>IF(Q82&gt;0,VLOOKUP(Q82,HOLEINONE!$A$1:$B$37,2,FALSE),"")</f>
        <v/>
      </c>
      <c r="V82" s="119" t="str">
        <f>IF(R82&gt;0,VLOOKUP(R82,HOLEINONE!$A$1:$B$37,2,FALSE),"")</f>
        <v/>
      </c>
      <c r="W82" s="113" t="str">
        <f t="shared" si="4"/>
        <v/>
      </c>
      <c r="X82" s="120">
        <f>IF(A82&gt;0,N82-H82*2,"")</f>
        <v>105</v>
      </c>
      <c r="Y82" s="113">
        <f t="shared" si="3"/>
        <v>28815</v>
      </c>
      <c r="Z82" s="113">
        <f>IF(A82&gt;0,999.999999-N82+(H82*0.01)+(Y82*-0.000000001),"")</f>
        <v>879.07997018500009</v>
      </c>
      <c r="AA82" s="113">
        <f>IF(A82&gt;0,RANK(Z82,Z:Z),"")</f>
        <v>137</v>
      </c>
      <c r="AB82" s="113">
        <f>IF(A82&gt;0,999.999999-X82+(0.12-(H82*0.01))+(Y82*-0.00000001)," ")</f>
        <v>895.03971085000001</v>
      </c>
      <c r="AC82" s="113">
        <f>IF(A82&gt;0,RANK(AB82,AB:AB),"")</f>
        <v>148</v>
      </c>
      <c r="AD82" s="113" t="str">
        <f t="shared" si="5"/>
        <v/>
      </c>
    </row>
    <row r="83" spans="1:30" ht="18.75" customHeight="1">
      <c r="A83" s="1108"/>
      <c r="B83" s="114" t="str">
        <f>IF(A82:A82&gt;0,VLOOKUP(A82,Sorteio!$A$1:$AS$76,14,FALSE),"")</f>
        <v>661</v>
      </c>
      <c r="C83" s="114" t="str">
        <f>IF(A82:A82&gt;0,VLOOKUP(A82,Sorteio!$A$1:$AS$761,15,FALSE),"")</f>
        <v>FURUKAWA</v>
      </c>
      <c r="D83" s="114" t="str">
        <f>IF(A82:A82&gt;0,VLOOKUP(A82,Sorteio!$A$1:$AS$761,16,FALSE),"")</f>
        <v>KOITI</v>
      </c>
      <c r="E83" s="114" t="str">
        <f>IF(A82:A82&gt;0,VLOOKUP(A82,Sorteio!$A$1:$AS$761,17,FALSE),"")</f>
        <v>M</v>
      </c>
      <c r="F83" s="114" t="str">
        <f>IF(A82:A82&gt;0,VLOOKUP(A82,Sorteio!$A$1:$AS$76,18,FALSE),"")</f>
        <v>KOK</v>
      </c>
      <c r="G83" s="136">
        <f>IF(A82:A82&gt;0,VLOOKUP(A82,Sorteio!$A$1:$AS$76,19,FALSE),"")</f>
        <v>16653</v>
      </c>
      <c r="H83" s="115">
        <f>IF(A82:A82&gt;0,VLOOKUP(A82,Sorteio!$A$1:$AS$76,20,FALSE),"")</f>
        <v>9</v>
      </c>
      <c r="I83" s="115" t="str">
        <f>IF(A82:A82&gt;0,VLOOKUP(A82,Sorteio!$A$1:$AS$76,21,FALSE),"")</f>
        <v>B</v>
      </c>
      <c r="J83" s="114" t="str">
        <f>IF(A82:A82&gt;0,VLOOKUP(A82,Sorteio!$A$1:$AS$76,22,FALSE),"")</f>
        <v>LIB2026</v>
      </c>
      <c r="K83" s="114" t="str">
        <f>IF(A82:A82&gt;0,VLOOKUP(A82,Sorteio!$A$1:$AS$76,23,FALSE),"")</f>
        <v>SR</v>
      </c>
      <c r="L83" s="116">
        <v>68</v>
      </c>
      <c r="M83" s="116">
        <v>57</v>
      </c>
      <c r="N83" s="117">
        <f>IF(A82&gt;0,L83+M83,"")</f>
        <v>125</v>
      </c>
      <c r="O83" s="226"/>
      <c r="P83" s="226"/>
      <c r="Q83" s="226"/>
      <c r="R83" s="226"/>
      <c r="S83" s="119" t="str">
        <f>IF(O83&gt;0,VLOOKUP(O83,HOLEINONE!$A$1:$B$37,2,FALSE),"")</f>
        <v/>
      </c>
      <c r="T83" s="119" t="str">
        <f>IF(P83&gt;0,VLOOKUP(P83,HOLEINONE!$A$1:$B$37,2,FALSE),"")</f>
        <v/>
      </c>
      <c r="U83" s="119" t="str">
        <f>IF(Q83&gt;0,VLOOKUP(Q83,HOLEINONE!$A$1:$B$37,2,FALSE),"")</f>
        <v/>
      </c>
      <c r="V83" s="119" t="str">
        <f>IF(R83&gt;0,VLOOKUP(R83,HOLEINONE!$A$1:$B$37,2,FALSE),"")</f>
        <v/>
      </c>
      <c r="W83" s="113" t="str">
        <f t="shared" si="4"/>
        <v/>
      </c>
      <c r="X83" s="120">
        <f>IF(A82&gt;0,N83-H83*2,"")</f>
        <v>107</v>
      </c>
      <c r="Y83" s="113">
        <f t="shared" si="3"/>
        <v>16653</v>
      </c>
      <c r="Z83" s="113">
        <f>IF(A82&gt;0,999.999999-N83+(H83*0.01)+(Y83*-0.000000001),"")</f>
        <v>875.08998234700005</v>
      </c>
      <c r="AA83" s="113">
        <f>IF(A82&gt;0,RANK(Z83,Z:Z),"")</f>
        <v>163</v>
      </c>
      <c r="AB83" s="113">
        <f>IF(A82&gt;0,999.999999-X83+(0.12-(H83*0.01))+(Y83*-0.00000001)," ")</f>
        <v>893.02983246999997</v>
      </c>
      <c r="AC83" s="113">
        <f>IF(A82&gt;0,RANK(AB83,AB:AB),"")</f>
        <v>170</v>
      </c>
      <c r="AD83" s="113" t="str">
        <f t="shared" si="5"/>
        <v/>
      </c>
    </row>
    <row r="84" spans="1:30" ht="18.75" customHeight="1">
      <c r="A84" s="1108"/>
      <c r="B84" s="114" t="str">
        <f>IF(A82:A82&gt;0,VLOOKUP(A82,Sorteio!$A$1:$AS$76,24,FALSE),"")</f>
        <v>533</v>
      </c>
      <c r="C84" s="114" t="str">
        <f>IF(A82:A82&gt;0,VLOOKUP(A82,Sorteio!$A$1:$AS$76,25,FALSE),"")</f>
        <v>TANAKA</v>
      </c>
      <c r="D84" s="114" t="str">
        <f>IF(A82:A82&gt;0,VLOOKUP(A82,Sorteio!$A$1:$AS$76,26,FALSE),"")</f>
        <v>TAKAAKI</v>
      </c>
      <c r="E84" s="114" t="str">
        <f>IF(A82:A82&gt;0,VLOOKUP(A82,Sorteio!$A$1:$AS$76,27,FALSE),"")</f>
        <v>M</v>
      </c>
      <c r="F84" s="114" t="str">
        <f>IF(A82:A82&gt;0,VLOOKUP(A82,Sorteio!$A$1:$AS$76,28,FALSE),"")</f>
        <v>IBI</v>
      </c>
      <c r="G84" s="136">
        <f>IF(A82:A82&gt;0,VLOOKUP(A82,Sorteio!$A$1:$AS$76,29,FALSE),"")</f>
        <v>14124</v>
      </c>
      <c r="H84" s="115">
        <f>IF(A82:A82&gt;0,VLOOKUP(A82,Sorteio!$A$1:$AS$76,30,FALSE),"")</f>
        <v>12</v>
      </c>
      <c r="I84" s="115" t="str">
        <f>IF(A82:A82&gt;0,VLOOKUP(A82,Sorteio!$A$1:$AS$76,31,FALSE),"")</f>
        <v>C</v>
      </c>
      <c r="J84" s="114" t="str">
        <f>IF(A82:A82&gt;0,VLOOKUP(A82,Sorteio!$A$1:$AS$76,32,FALSE),"")</f>
        <v>LIB2026</v>
      </c>
      <c r="K84" s="114" t="str">
        <f>IF(A82:A82&gt;0,VLOOKUP(A82,Sorteio!$A$1:$AS$76,33,FALSE),"")</f>
        <v>MR</v>
      </c>
      <c r="L84" s="116">
        <v>69</v>
      </c>
      <c r="M84" s="116">
        <v>61</v>
      </c>
      <c r="N84" s="117">
        <f>IF(A82&gt;0,L84+M84,"")</f>
        <v>130</v>
      </c>
      <c r="O84" s="226"/>
      <c r="P84" s="226"/>
      <c r="Q84" s="226"/>
      <c r="R84" s="226"/>
      <c r="S84" s="119" t="str">
        <f>IF(O84&gt;0,VLOOKUP(O84,HOLEINONE!$A$1:$B$37,2,FALSE),"")</f>
        <v/>
      </c>
      <c r="T84" s="119" t="str">
        <f>IF(P84&gt;0,VLOOKUP(P84,HOLEINONE!$A$1:$B$37,2,FALSE),"")</f>
        <v/>
      </c>
      <c r="U84" s="119" t="str">
        <f>IF(Q84&gt;0,VLOOKUP(Q84,HOLEINONE!$A$1:$B$37,2,FALSE),"")</f>
        <v/>
      </c>
      <c r="V84" s="119" t="str">
        <f>IF(R84&gt;0,VLOOKUP(R84,HOLEINONE!$A$1:$B$37,2,FALSE),"")</f>
        <v/>
      </c>
      <c r="W84" s="113" t="str">
        <f t="shared" si="4"/>
        <v/>
      </c>
      <c r="X84" s="120">
        <f>IF(A82&gt;0,N84-H84*2,"")</f>
        <v>106</v>
      </c>
      <c r="Y84" s="113">
        <f t="shared" si="3"/>
        <v>14124</v>
      </c>
      <c r="Z84" s="113">
        <f>IF(A82&gt;0,999.999999-N84+(H84*0.01)+(Y84*-0.000000001),"")</f>
        <v>870.11998487599999</v>
      </c>
      <c r="AA84" s="113">
        <f>IF(A82&gt;0,RANK(Z84,Z:Z),"")</f>
        <v>183</v>
      </c>
      <c r="AB84" s="113">
        <f>IF(A82&gt;0,999.999999-X84+(0.12-(H84*0.01))+(Y84*-0.00000001)," ")</f>
        <v>893.99985776000005</v>
      </c>
      <c r="AC84" s="113">
        <f>IF(A82&gt;0,RANK(AB84,AB:AB),"")</f>
        <v>165</v>
      </c>
      <c r="AD84" s="113" t="str">
        <f t="shared" si="5"/>
        <v/>
      </c>
    </row>
    <row r="85" spans="1:30" ht="18.75" customHeight="1">
      <c r="A85" s="1108"/>
      <c r="B85" s="114" t="str">
        <f>IF(A82:A82&gt;0,VLOOKUP(A82,Sorteio!$A$1:$AS$76,34,FALSE),"")</f>
        <v>696</v>
      </c>
      <c r="C85" s="114" t="str">
        <f>IF(A82:A82&gt;0,VLOOKUP(A82,Sorteio!$A$1:$AS$76,35,FALSE),"")</f>
        <v>M. SILVA YADOYA</v>
      </c>
      <c r="D85" s="114" t="str">
        <f>IF(A82:A82&gt;0,VLOOKUP(A82,Sorteio!$A$1:$AS$76,36,FALSE),"")</f>
        <v>ROSILEIDE</v>
      </c>
      <c r="E85" s="114" t="str">
        <f>IF(A82:A82&gt;0,VLOOKUP(A82,Sorteio!$A$1:$AS$76,37,FALSE),"")</f>
        <v>F</v>
      </c>
      <c r="F85" s="114" t="str">
        <f>IF(A82:A82&gt;0,VLOOKUP(A82,Sorteio!$A$1:$AS$76,38,FALSE),"")</f>
        <v>GSP</v>
      </c>
      <c r="G85" s="136">
        <f>IF(A82:A82&gt;0,VLOOKUP(A82,Sorteio!$A$1:$AS$76,39,FALSE),"")</f>
        <v>26071</v>
      </c>
      <c r="H85" s="115">
        <f>IF(A82:A82&gt;0,VLOOKUP(A82,Sorteio!$A$1:$AS$76,40,FALSE),"")</f>
        <v>12</v>
      </c>
      <c r="I85" s="115" t="str">
        <f>IF(A82:A82&gt;0,VLOOKUP(A82,Sorteio!$A$1:$AS$76,41,FALSE),"")</f>
        <v>C</v>
      </c>
      <c r="J85" s="114" t="str">
        <f>IF(A82:A82&gt;0,VLOOKUP(A82,Sorteio!$A$1:$AS$76,42,FALSE),"")</f>
        <v>LIB2026</v>
      </c>
      <c r="K85" s="114" t="str">
        <f>IF(A82:A82&gt;0,VLOOKUP(A82,Sorteio!$A$1:$AS$76,43,FALSE),"")</f>
        <v>NSR</v>
      </c>
      <c r="L85" s="116">
        <v>65</v>
      </c>
      <c r="M85" s="116">
        <v>62</v>
      </c>
      <c r="N85" s="117">
        <f>IF(A82&gt;0,L85+M85,"")</f>
        <v>127</v>
      </c>
      <c r="O85" s="226"/>
      <c r="P85" s="226"/>
      <c r="Q85" s="226"/>
      <c r="R85" s="226"/>
      <c r="S85" s="119" t="str">
        <f>IF(O85&gt;0,VLOOKUP(O85,HOLEINONE!$A$1:$B$37,2,FALSE),"")</f>
        <v/>
      </c>
      <c r="T85" s="119" t="str">
        <f>IF(P85&gt;0,VLOOKUP(P85,HOLEINONE!$A$1:$B$37,2,FALSE),"")</f>
        <v/>
      </c>
      <c r="U85" s="119" t="str">
        <f>IF(Q85&gt;0,VLOOKUP(Q85,HOLEINONE!$A$1:$B$37,2,FALSE),"")</f>
        <v/>
      </c>
      <c r="V85" s="119" t="str">
        <f>IF(R85&gt;0,VLOOKUP(R85,HOLEINONE!$A$1:$B$37,2,FALSE),"")</f>
        <v/>
      </c>
      <c r="W85" s="113" t="str">
        <f t="shared" si="4"/>
        <v/>
      </c>
      <c r="X85" s="120">
        <f>IF(A82&gt;0,N85-H85*2,"")</f>
        <v>103</v>
      </c>
      <c r="Y85" s="113">
        <f t="shared" si="3"/>
        <v>26071</v>
      </c>
      <c r="Z85" s="113">
        <f>IF(A82&gt;0,999.999999-N85+(H85*0.01)+(Y85*-0.000000001),"")</f>
        <v>873.11997292900003</v>
      </c>
      <c r="AA85" s="113">
        <f>IF(A82&gt;0,RANK(Z85,Z:Z),"")</f>
        <v>173</v>
      </c>
      <c r="AB85" s="113">
        <f>IF(A82&gt;0,999.999999-X85+(0.12-(H85*0.01))+(Y85*-0.00000001)," ")</f>
        <v>896.99973828999998</v>
      </c>
      <c r="AC85" s="113">
        <f>IF(A82&gt;0,RANK(AB85,AB:AB),"")</f>
        <v>128</v>
      </c>
      <c r="AD85" s="113" t="str">
        <f t="shared" si="5"/>
        <v/>
      </c>
    </row>
    <row r="86" spans="1:30" ht="18.75" customHeight="1">
      <c r="A86" s="1103">
        <v>306</v>
      </c>
      <c r="B86" s="114" t="str">
        <f>IF(A86:A86&gt;0,VLOOKUP(A86,Sorteio!$A$1:$AS$76,4,FALSE),"")</f>
        <v>848</v>
      </c>
      <c r="C86" s="114" t="str">
        <f>IF(A86:A86&gt;0,VLOOKUP(A86,Sorteio!$A$1:$AS$76,5,FALSE),"")</f>
        <v>NOZAWA</v>
      </c>
      <c r="D86" s="114" t="str">
        <f>IF(A86:A86&gt;0,VLOOKUP(A86,Sorteio!$A$1:$AS$76,6,FALSE),"")</f>
        <v>CARLOS MASAYUKI</v>
      </c>
      <c r="E86" s="114" t="str">
        <f>IF(A86:A86&gt;0,VLOOKUP(A86,Sorteio!$A$1:$AS$76,7,FALSE),"")</f>
        <v>M</v>
      </c>
      <c r="F86" s="114" t="str">
        <f>IF(A86:A86&gt;0,VLOOKUP(A86,Sorteio!$A$1:$AS$76,8,FALSE),"")</f>
        <v>KOK</v>
      </c>
      <c r="G86" s="136">
        <f>IF(A86:A86&gt;0,VLOOKUP(A86,Sorteio!$A$1:$AS$76,9,FALSE),"")</f>
        <v>24027</v>
      </c>
      <c r="H86" s="115">
        <f>IF(A86:A86&gt;0,VLOOKUP(A86,Sorteio!$A$1:$AS$76,10,FALSE),"")</f>
        <v>9</v>
      </c>
      <c r="I86" s="115" t="str">
        <f>IF(A86:A86&gt;0,VLOOKUP(A86,Sorteio!$A$1:$AS$76,11,FALSE),"")</f>
        <v>B</v>
      </c>
      <c r="J86" s="114" t="str">
        <f>IF(A86:A86&gt;0,VLOOKUP(A86,Sorteio!$A$1:$AS$76,12,FALSE),"")</f>
        <v>LIB2026</v>
      </c>
      <c r="K86" s="114" t="str">
        <f>IF(A86:A86&gt;0,VLOOKUP(A86,Sorteio!$A$1:$AS$76,13,FALSE),"")</f>
        <v>NSR</v>
      </c>
      <c r="L86" s="116">
        <v>64</v>
      </c>
      <c r="M86" s="116">
        <v>59</v>
      </c>
      <c r="N86" s="117">
        <f>IF(A86&gt;0,L86+M86,"")</f>
        <v>123</v>
      </c>
      <c r="O86" s="226"/>
      <c r="P86" s="226"/>
      <c r="Q86" s="226"/>
      <c r="R86" s="226"/>
      <c r="S86" s="119" t="str">
        <f>IF(O86&gt;0,VLOOKUP(O86,HOLEINONE!$A$1:$B$37,2,FALSE),"")</f>
        <v/>
      </c>
      <c r="T86" s="119" t="str">
        <f>IF(P86&gt;0,VLOOKUP(P86,HOLEINONE!$A$1:$B$37,2,FALSE),"")</f>
        <v/>
      </c>
      <c r="U86" s="119" t="str">
        <f>IF(Q86&gt;0,VLOOKUP(Q86,HOLEINONE!$A$1:$B$37,2,FALSE),"")</f>
        <v/>
      </c>
      <c r="V86" s="119" t="str">
        <f>IF(R86&gt;0,VLOOKUP(R86,HOLEINONE!$A$1:$B$37,2,FALSE),"")</f>
        <v/>
      </c>
      <c r="W86" s="113" t="str">
        <f t="shared" si="4"/>
        <v/>
      </c>
      <c r="X86" s="120">
        <f>IF(A86&gt;0,N86-H86*2,"")</f>
        <v>105</v>
      </c>
      <c r="Y86" s="113">
        <f t="shared" si="3"/>
        <v>24027</v>
      </c>
      <c r="Z86" s="113">
        <f>IF(A86&gt;0,999.999999-N86+(H86*0.01)+(Y86*-0.000000001),"")</f>
        <v>877.08997497300004</v>
      </c>
      <c r="AA86" s="113">
        <f>IF(A86&gt;0,RANK(Z86,Z:Z),"")</f>
        <v>150</v>
      </c>
      <c r="AB86" s="113">
        <f>IF(A86&gt;0,999.999999-X86+(0.12-(H86*0.01))+(Y86*-0.00000001)," ")</f>
        <v>895.02975873000003</v>
      </c>
      <c r="AC86" s="113">
        <f>IF(A86&gt;0,RANK(AB86,AB:AB),"")</f>
        <v>154</v>
      </c>
      <c r="AD86" s="113" t="str">
        <f t="shared" si="5"/>
        <v/>
      </c>
    </row>
    <row r="87" spans="1:30" ht="18.75" customHeight="1">
      <c r="A87" s="1103"/>
      <c r="B87" s="114" t="str">
        <f>IF(A86:A86&gt;0,VLOOKUP(A86,Sorteio!$A$1:$AS$76,14,FALSE),"")</f>
        <v>894</v>
      </c>
      <c r="C87" s="114" t="str">
        <f>IF(A86:A86&gt;0,VLOOKUP(A86,Sorteio!$A$1:$AS$761,15,FALSE),"")</f>
        <v>NAKAGAWA</v>
      </c>
      <c r="D87" s="114" t="str">
        <f>IF(A86:A86&gt;0,VLOOKUP(A86,Sorteio!$A$1:$AS$761,16,FALSE),"")</f>
        <v>MARIA</v>
      </c>
      <c r="E87" s="114" t="str">
        <f>IF(A86:A86&gt;0,VLOOKUP(A86,Sorteio!$A$1:$AS$761,17,FALSE),"")</f>
        <v>F</v>
      </c>
      <c r="F87" s="114" t="str">
        <f>IF(A86:A86&gt;0,VLOOKUP(A86,Sorteio!$A$1:$AS$76,18,FALSE),"")</f>
        <v>SUM</v>
      </c>
      <c r="G87" s="136">
        <f>IF(A86:A86&gt;0,VLOOKUP(A86,Sorteio!$A$1:$AS$76,19,FALSE),"")</f>
        <v>16657</v>
      </c>
      <c r="H87" s="115">
        <f>IF(A86:A86&gt;0,VLOOKUP(A86,Sorteio!$A$1:$AS$76,20,FALSE),"")</f>
        <v>8</v>
      </c>
      <c r="I87" s="115" t="str">
        <f>IF(A86:A86&gt;0,VLOOKUP(A86,Sorteio!$A$1:$AS$76,21,FALSE),"")</f>
        <v>B</v>
      </c>
      <c r="J87" s="114" t="str">
        <f>IF(A86:A86&gt;0,VLOOKUP(A86,Sorteio!$A$1:$AS$76,22,FALSE),"")</f>
        <v>LIB2026</v>
      </c>
      <c r="K87" s="114" t="str">
        <f>IF(A86:A86&gt;0,VLOOKUP(A86,Sorteio!$A$1:$AS$76,23,FALSE),"")</f>
        <v>SR</v>
      </c>
      <c r="L87" s="116">
        <v>71</v>
      </c>
      <c r="M87" s="116">
        <v>59</v>
      </c>
      <c r="N87" s="117">
        <f>IF(A86&gt;0,L87+M87,"")</f>
        <v>130</v>
      </c>
      <c r="O87" s="226"/>
      <c r="P87" s="226"/>
      <c r="Q87" s="226"/>
      <c r="R87" s="226"/>
      <c r="S87" s="119" t="str">
        <f>IF(O87&gt;0,VLOOKUP(O87,HOLEINONE!$A$1:$B$37,2,FALSE),"")</f>
        <v/>
      </c>
      <c r="T87" s="119" t="str">
        <f>IF(P87&gt;0,VLOOKUP(P87,HOLEINONE!$A$1:$B$37,2,FALSE),"")</f>
        <v/>
      </c>
      <c r="U87" s="119" t="str">
        <f>IF(Q87&gt;0,VLOOKUP(Q87,HOLEINONE!$A$1:$B$37,2,FALSE),"")</f>
        <v/>
      </c>
      <c r="V87" s="119" t="str">
        <f>IF(R87&gt;0,VLOOKUP(R87,HOLEINONE!$A$1:$B$37,2,FALSE),"")</f>
        <v/>
      </c>
      <c r="W87" s="113" t="str">
        <f t="shared" si="4"/>
        <v/>
      </c>
      <c r="X87" s="120">
        <f>IF(A86&gt;0,N87-H87*2,"")</f>
        <v>114</v>
      </c>
      <c r="Y87" s="113">
        <f t="shared" si="3"/>
        <v>16657</v>
      </c>
      <c r="Z87" s="113">
        <f>IF(A86&gt;0,999.999999-N87+(H87*0.01)+(Y87*-0.000000001),"")</f>
        <v>870.0799823430001</v>
      </c>
      <c r="AA87" s="113">
        <f>IF(A86&gt;0,RANK(Z87,Z:Z),"")</f>
        <v>187</v>
      </c>
      <c r="AB87" s="113">
        <f>IF(A86&gt;0,999.999999-X87+(0.12-(H87*0.01))+(Y87*-0.00000001)," ")</f>
        <v>886.03983242999993</v>
      </c>
      <c r="AC87" s="113">
        <f>IF(A86&gt;0,RANK(AB87,AB:AB),"")</f>
        <v>190</v>
      </c>
      <c r="AD87" s="113" t="str">
        <f t="shared" si="5"/>
        <v/>
      </c>
    </row>
    <row r="88" spans="1:30" ht="18.75" customHeight="1">
      <c r="A88" s="1103"/>
      <c r="B88" s="114" t="str">
        <f>IF(A86:A86&gt;0,VLOOKUP(A86,Sorteio!$A$1:$AS$76,24,FALSE),"")</f>
        <v>958</v>
      </c>
      <c r="C88" s="114" t="str">
        <f>IF(A86:A86&gt;0,VLOOKUP(A86,Sorteio!$A$1:$AS$76,25,FALSE),"")</f>
        <v>NUNES</v>
      </c>
      <c r="D88" s="114" t="str">
        <f>IF(A86:A86&gt;0,VLOOKUP(A86,Sorteio!$A$1:$AS$76,26,FALSE),"")</f>
        <v>MARIA HELENA</v>
      </c>
      <c r="E88" s="114" t="str">
        <f>IF(A86:A86&gt;0,VLOOKUP(A86,Sorteio!$A$1:$AS$76,27,FALSE),"")</f>
        <v>F</v>
      </c>
      <c r="F88" s="114" t="str">
        <f>IF(A86:A86&gt;0,VLOOKUP(A86,Sorteio!$A$1:$AS$76,28,FALSE),"")</f>
        <v>PIE</v>
      </c>
      <c r="G88" s="136">
        <f>IF(A86:A86&gt;0,VLOOKUP(A86,Sorteio!$A$1:$AS$76,29,FALSE),"")</f>
        <v>16884</v>
      </c>
      <c r="H88" s="115">
        <f>IF(A86:A86&gt;0,VLOOKUP(A86,Sorteio!$A$1:$AS$76,30,FALSE),"")</f>
        <v>12</v>
      </c>
      <c r="I88" s="115" t="str">
        <f>IF(A86:A86&gt;0,VLOOKUP(A86,Sorteio!$A$1:$AS$76,31,FALSE),"")</f>
        <v>C</v>
      </c>
      <c r="J88" s="114" t="str">
        <f>IF(A86:A86&gt;0,VLOOKUP(A86,Sorteio!$A$1:$AS$76,32,FALSE),"")</f>
        <v>LIB2026</v>
      </c>
      <c r="K88" s="114" t="str">
        <f>IF(A86:A86&gt;0,VLOOKUP(A86,Sorteio!$A$1:$AS$76,33,FALSE),"")</f>
        <v>SR</v>
      </c>
      <c r="L88" s="116">
        <v>62</v>
      </c>
      <c r="M88" s="116">
        <v>53</v>
      </c>
      <c r="N88" s="117">
        <f>IF(A86&gt;0,L88+M88,"")</f>
        <v>115</v>
      </c>
      <c r="O88" s="226"/>
      <c r="P88" s="226"/>
      <c r="Q88" s="226"/>
      <c r="R88" s="226"/>
      <c r="S88" s="119" t="str">
        <f>IF(O88&gt;0,VLOOKUP(O88,HOLEINONE!$A$1:$B$37,2,FALSE),"")</f>
        <v/>
      </c>
      <c r="T88" s="119" t="str">
        <f>IF(P88&gt;0,VLOOKUP(P88,HOLEINONE!$A$1:$B$37,2,FALSE),"")</f>
        <v/>
      </c>
      <c r="U88" s="119" t="str">
        <f>IF(Q88&gt;0,VLOOKUP(Q88,HOLEINONE!$A$1:$B$37,2,FALSE),"")</f>
        <v/>
      </c>
      <c r="V88" s="119" t="str">
        <f>IF(R88&gt;0,VLOOKUP(R88,HOLEINONE!$A$1:$B$37,2,FALSE),"")</f>
        <v/>
      </c>
      <c r="W88" s="113" t="str">
        <f t="shared" si="4"/>
        <v/>
      </c>
      <c r="X88" s="120">
        <f>IF(A86&gt;0,N88-H88*2,"")</f>
        <v>91</v>
      </c>
      <c r="Y88" s="113">
        <f t="shared" si="3"/>
        <v>16884</v>
      </c>
      <c r="Z88" s="113">
        <f>IF(A86&gt;0,999.999999-N88+(H88*0.01)+(Y88*-0.000000001),"")</f>
        <v>885.11998211599996</v>
      </c>
      <c r="AA88" s="113">
        <f>IF(A86&gt;0,RANK(Z88,Z:Z),"")</f>
        <v>93</v>
      </c>
      <c r="AB88" s="113">
        <f>IF(A86&gt;0,999.999999-X88+(0.12-(H88*0.01))+(Y88*-0.00000001)," ")</f>
        <v>908.99983015999999</v>
      </c>
      <c r="AC88" s="113">
        <f>IF(A86&gt;0,RANK(AB88,AB:AB),"")</f>
        <v>15</v>
      </c>
      <c r="AD88" s="113" t="str">
        <f t="shared" si="5"/>
        <v/>
      </c>
    </row>
    <row r="89" spans="1:30" ht="18.75" customHeight="1">
      <c r="A89" s="1103"/>
      <c r="B89" s="114" t="str">
        <f>IF(A86:A86&gt;0,VLOOKUP(A86,Sorteio!$A$1:$AS$76,34,FALSE),"")</f>
        <v>091</v>
      </c>
      <c r="C89" s="114" t="str">
        <f>IF(A86:A86&gt;0,VLOOKUP(A86,Sorteio!$A$1:$AS$76,35,FALSE),"")</f>
        <v>YAMANOUCHI</v>
      </c>
      <c r="D89" s="114" t="str">
        <f>IF(A86:A86&gt;0,VLOOKUP(A86,Sorteio!$A$1:$AS$76,36,FALSE),"")</f>
        <v>HIROKO</v>
      </c>
      <c r="E89" s="114" t="str">
        <f>IF(A86:A86&gt;0,VLOOKUP(A86,Sorteio!$A$1:$AS$76,37,FALSE),"")</f>
        <v>F</v>
      </c>
      <c r="F89" s="114" t="str">
        <f>IF(A86:A86&gt;0,VLOOKUP(A86,Sorteio!$A$1:$AS$76,38,FALSE),"")</f>
        <v>IBI</v>
      </c>
      <c r="G89" s="136">
        <f>IF(A86:A86&gt;0,VLOOKUP(A86,Sorteio!$A$1:$AS$76,39,FALSE),"")</f>
        <v>13448</v>
      </c>
      <c r="H89" s="115">
        <f>IF(A86:A86&gt;0,VLOOKUP(A86,Sorteio!$A$1:$AS$76,40,FALSE),"")</f>
        <v>12</v>
      </c>
      <c r="I89" s="115" t="str">
        <f>IF(A86:A86&gt;0,VLOOKUP(A86,Sorteio!$A$1:$AS$76,41,FALSE),"")</f>
        <v>C</v>
      </c>
      <c r="J89" s="114" t="str">
        <f>IF(A86:A86&gt;0,VLOOKUP(A86,Sorteio!$A$1:$AS$76,42,FALSE),"")</f>
        <v>LIB2026</v>
      </c>
      <c r="K89" s="114" t="str">
        <f>IF(A86:A86&gt;0,VLOOKUP(A86,Sorteio!$A$1:$AS$76,43,FALSE),"")</f>
        <v>MR</v>
      </c>
      <c r="L89" s="116">
        <v>66</v>
      </c>
      <c r="M89" s="116">
        <v>62</v>
      </c>
      <c r="N89" s="117">
        <f>IF(A86&gt;0,L89+M89,"")</f>
        <v>128</v>
      </c>
      <c r="O89" s="226"/>
      <c r="P89" s="226"/>
      <c r="Q89" s="226"/>
      <c r="R89" s="226"/>
      <c r="S89" s="119" t="str">
        <f>IF(O89&gt;0,VLOOKUP(O89,HOLEINONE!$A$1:$B$37,2,FALSE),"")</f>
        <v/>
      </c>
      <c r="T89" s="119" t="str">
        <f>IF(P89&gt;0,VLOOKUP(P89,HOLEINONE!$A$1:$B$37,2,FALSE),"")</f>
        <v/>
      </c>
      <c r="U89" s="119" t="str">
        <f>IF(Q89&gt;0,VLOOKUP(Q89,HOLEINONE!$A$1:$B$37,2,FALSE),"")</f>
        <v/>
      </c>
      <c r="V89" s="119" t="str">
        <f>IF(R89&gt;0,VLOOKUP(R89,HOLEINONE!$A$1:$B$37,2,FALSE),"")</f>
        <v/>
      </c>
      <c r="W89" s="113" t="str">
        <f t="shared" si="4"/>
        <v/>
      </c>
      <c r="X89" s="120">
        <f>IF(A86&gt;0,N89-H89*2,"")</f>
        <v>104</v>
      </c>
      <c r="Y89" s="113">
        <f t="shared" si="3"/>
        <v>13448</v>
      </c>
      <c r="Z89" s="113">
        <f>IF(A86&gt;0,999.999999-N89+(H89*0.01)+(Y89*-0.000000001),"")</f>
        <v>872.119985552</v>
      </c>
      <c r="AA89" s="113">
        <f>IF(A86&gt;0,RANK(Z89,Z:Z),"")</f>
        <v>174</v>
      </c>
      <c r="AB89" s="113">
        <f>IF(A86&gt;0,999.999999-X89+(0.12-(H89*0.01))+(Y89*-0.00000001)," ")</f>
        <v>895.99986451999996</v>
      </c>
      <c r="AC89" s="113">
        <f>IF(A86&gt;0,RANK(AB89,AB:AB),"")</f>
        <v>141</v>
      </c>
      <c r="AD89" s="113" t="str">
        <f t="shared" si="5"/>
        <v/>
      </c>
    </row>
    <row r="90" spans="1:30" ht="18.75" customHeight="1">
      <c r="A90" s="1103">
        <v>412</v>
      </c>
      <c r="B90" s="114" t="str">
        <f>IF(A90:A90&gt;0,VLOOKUP(A90,Sorteio!$A$1:$AS$76,4,FALSE),"")</f>
        <v>636</v>
      </c>
      <c r="C90" s="114" t="str">
        <f>IF(A90:A90&gt;0,VLOOKUP(A90,Sorteio!$A$1:$AS$76,5,FALSE),"")</f>
        <v>CASSIMIRO</v>
      </c>
      <c r="D90" s="114" t="str">
        <f>IF(A90:A90&gt;0,VLOOKUP(A90,Sorteio!$A$1:$AS$76,6,FALSE),"")</f>
        <v>LUIZ CARLOS</v>
      </c>
      <c r="E90" s="114" t="str">
        <f>IF(A90:A90&gt;0,VLOOKUP(A90,Sorteio!$A$1:$AS$76,7,FALSE),"")</f>
        <v>M</v>
      </c>
      <c r="F90" s="114" t="str">
        <f>IF(A90:A90&gt;0,VLOOKUP(A90,Sorteio!$A$1:$AS$76,8,FALSE),"")</f>
        <v>SUM</v>
      </c>
      <c r="G90" s="136">
        <f>IF(A90:A90&gt;0,VLOOKUP(A90,Sorteio!$A$1:$AS$76,9,FALSE),"")</f>
        <v>21936</v>
      </c>
      <c r="H90" s="115">
        <f>IF(A90:A90&gt;0,VLOOKUP(A90,Sorteio!$A$1:$AS$76,10,FALSE),"")</f>
        <v>7</v>
      </c>
      <c r="I90" s="115" t="str">
        <f>IF(A90:A90&gt;0,VLOOKUP(A90,Sorteio!$A$1:$AS$76,11,FALSE),"")</f>
        <v>B</v>
      </c>
      <c r="J90" s="114" t="str">
        <f>IF(A90:A90&gt;0,VLOOKUP(A90,Sorteio!$A$1:$AS$76,12,FALSE),"")</f>
        <v>LIB2026</v>
      </c>
      <c r="K90" s="114" t="str">
        <f>IF(A90:A90&gt;0,VLOOKUP(A90,Sorteio!$A$1:$AS$76,13,FALSE),"")</f>
        <v>NSR</v>
      </c>
      <c r="L90" s="116">
        <v>61</v>
      </c>
      <c r="M90" s="116">
        <v>56</v>
      </c>
      <c r="N90" s="117">
        <f>IF(A90&gt;0,L90+M90,"")</f>
        <v>117</v>
      </c>
      <c r="O90" s="226"/>
      <c r="P90" s="226"/>
      <c r="Q90" s="226"/>
      <c r="R90" s="226"/>
      <c r="S90" s="119" t="str">
        <f>IF(O90&gt;0,VLOOKUP(O90,HOLEINONE!$A$1:$B$37,2,FALSE),"")</f>
        <v/>
      </c>
      <c r="T90" s="119" t="str">
        <f>IF(P90&gt;0,VLOOKUP(P90,HOLEINONE!$A$1:$B$37,2,FALSE),"")</f>
        <v/>
      </c>
      <c r="U90" s="119" t="str">
        <f>IF(Q90&gt;0,VLOOKUP(Q90,HOLEINONE!$A$1:$B$37,2,FALSE),"")</f>
        <v/>
      </c>
      <c r="V90" s="119" t="str">
        <f>IF(R90&gt;0,VLOOKUP(R90,HOLEINONE!$A$1:$B$37,2,FALSE),"")</f>
        <v/>
      </c>
      <c r="W90" s="113" t="str">
        <f t="shared" si="4"/>
        <v/>
      </c>
      <c r="X90" s="120">
        <f>IF(A90&gt;0,N90-H90*2,"")</f>
        <v>103</v>
      </c>
      <c r="Y90" s="113">
        <f t="shared" si="3"/>
        <v>21936</v>
      </c>
      <c r="Z90" s="113">
        <f>IF(A90&gt;0,999.999999-N90+(H90*0.01)+(Y90*-0.000000001),"")</f>
        <v>883.069977064</v>
      </c>
      <c r="AA90" s="113">
        <f>IF(A90&gt;0,RANK(Z90,Z:Z),"")</f>
        <v>111</v>
      </c>
      <c r="AB90" s="113">
        <f>IF(A90&gt;0,999.999999-X90+(0.12-(H90*0.01))+(Y90*-0.00000001)," ")</f>
        <v>897.04977964</v>
      </c>
      <c r="AC90" s="113">
        <f>IF(A90&gt;0,RANK(AB90,AB:AB),"")</f>
        <v>121</v>
      </c>
      <c r="AD90" s="113" t="str">
        <f t="shared" si="5"/>
        <v/>
      </c>
    </row>
    <row r="91" spans="1:30" ht="18.75" customHeight="1">
      <c r="A91" s="1103"/>
      <c r="B91" s="114" t="str">
        <f>IF(A90:A90&gt;0,VLOOKUP(A90,Sorteio!$A$1:$AS$76,14,FALSE),"")</f>
        <v>607</v>
      </c>
      <c r="C91" s="114" t="str">
        <f>IF(A90:A90&gt;0,VLOOKUP(A90,Sorteio!$A$1:$AS$761,15,FALSE),"")</f>
        <v>ABE</v>
      </c>
      <c r="D91" s="114" t="str">
        <f>IF(A90:A90&gt;0,VLOOKUP(A90,Sorteio!$A$1:$AS$761,16,FALSE),"")</f>
        <v>KAZUKO</v>
      </c>
      <c r="E91" s="114" t="str">
        <f>IF(A90:A90&gt;0,VLOOKUP(A90,Sorteio!$A$1:$AS$761,17,FALSE),"")</f>
        <v>F</v>
      </c>
      <c r="F91" s="114" t="str">
        <f>IF(A90:A90&gt;0,VLOOKUP(A90,Sorteio!$A$1:$AS$76,18,FALSE),"")</f>
        <v>KOK</v>
      </c>
      <c r="G91" s="136">
        <f>IF(A90:A90&gt;0,VLOOKUP(A90,Sorteio!$A$1:$AS$76,19,FALSE),"")</f>
        <v>18129</v>
      </c>
      <c r="H91" s="115">
        <f>IF(A90:A90&gt;0,VLOOKUP(A90,Sorteio!$A$1:$AS$76,20,FALSE),"")</f>
        <v>9</v>
      </c>
      <c r="I91" s="115" t="str">
        <f>IF(A90:A90&gt;0,VLOOKUP(A90,Sorteio!$A$1:$AS$76,21,FALSE),"")</f>
        <v>B</v>
      </c>
      <c r="J91" s="114" t="str">
        <f>IF(A90:A90&gt;0,VLOOKUP(A90,Sorteio!$A$1:$AS$76,22,FALSE),"")</f>
        <v>LIB2026</v>
      </c>
      <c r="K91" s="114" t="str">
        <f>IF(A90:A90&gt;0,VLOOKUP(A90,Sorteio!$A$1:$AS$76,23,FALSE),"")</f>
        <v>SR</v>
      </c>
      <c r="L91" s="116">
        <v>61</v>
      </c>
      <c r="M91" s="116">
        <v>62</v>
      </c>
      <c r="N91" s="117">
        <f>IF(A90&gt;0,L91+M91,"")</f>
        <v>123</v>
      </c>
      <c r="O91" s="226" t="s">
        <v>1933</v>
      </c>
      <c r="P91" s="226"/>
      <c r="Q91" s="226"/>
      <c r="R91" s="226"/>
      <c r="S91" s="119">
        <f>IF(O91&gt;0,VLOOKUP(O91,HOLEINONE!$A$1:$B$37,2,FALSE),"")</f>
        <v>2</v>
      </c>
      <c r="T91" s="119" t="str">
        <f>IF(P91&gt;0,VLOOKUP(P91,HOLEINONE!$A$1:$B$37,2,FALSE),"")</f>
        <v/>
      </c>
      <c r="U91" s="119" t="str">
        <f>IF(Q91&gt;0,VLOOKUP(Q91,HOLEINONE!$A$1:$B$37,2,FALSE),"")</f>
        <v/>
      </c>
      <c r="V91" s="119" t="str">
        <f>IF(R91&gt;0,VLOOKUP(R91,HOLEINONE!$A$1:$B$37,2,FALSE),"")</f>
        <v/>
      </c>
      <c r="W91" s="113">
        <f t="shared" si="4"/>
        <v>2</v>
      </c>
      <c r="X91" s="120">
        <f>IF(A90&gt;0,N91-H91*2,"")</f>
        <v>105</v>
      </c>
      <c r="Y91" s="113">
        <f t="shared" si="3"/>
        <v>18129</v>
      </c>
      <c r="Z91" s="113">
        <f>IF(A90&gt;0,999.999999-N91+(H91*0.01)+(Y91*-0.000000001),"")</f>
        <v>877.08998087100008</v>
      </c>
      <c r="AA91" s="113">
        <f>IF(A90&gt;0,RANK(Z91,Z:Z),"")</f>
        <v>147</v>
      </c>
      <c r="AB91" s="113">
        <f>IF(A90&gt;0,999.999999-X91+(0.12-(H91*0.01))+(Y91*-0.00000001)," ")</f>
        <v>895.02981770999997</v>
      </c>
      <c r="AC91" s="113">
        <f>IF(A90&gt;0,RANK(AB91,AB:AB),"")</f>
        <v>151</v>
      </c>
      <c r="AD91" s="113">
        <f t="shared" si="5"/>
        <v>1</v>
      </c>
    </row>
    <row r="92" spans="1:30" ht="18.75" customHeight="1">
      <c r="A92" s="1103"/>
      <c r="B92" s="114" t="str">
        <f>IF(A90:A90&gt;0,VLOOKUP(A90,Sorteio!$A$1:$AS$76,24,FALSE),"")</f>
        <v>782</v>
      </c>
      <c r="C92" s="114" t="str">
        <f>IF(A90:A90&gt;0,VLOOKUP(A90,Sorteio!$A$1:$AS$76,25,FALSE),"")</f>
        <v>MATSUMOTO</v>
      </c>
      <c r="D92" s="114" t="str">
        <f>IF(A90:A90&gt;0,VLOOKUP(A90,Sorteio!$A$1:$AS$76,26,FALSE),"")</f>
        <v>KAZUKO</v>
      </c>
      <c r="E92" s="114" t="str">
        <f>IF(A90:A90&gt;0,VLOOKUP(A90,Sorteio!$A$1:$AS$76,27,FALSE),"")</f>
        <v>F</v>
      </c>
      <c r="F92" s="114" t="str">
        <f>IF(A90:A90&gt;0,VLOOKUP(A90,Sorteio!$A$1:$AS$76,28,FALSE),"")</f>
        <v>IBI</v>
      </c>
      <c r="G92" s="136">
        <f>IF(A90:A90&gt;0,VLOOKUP(A90,Sorteio!$A$1:$AS$76,29,FALSE),"")</f>
        <v>13623</v>
      </c>
      <c r="H92" s="115">
        <f>IF(A90:A90&gt;0,VLOOKUP(A90,Sorteio!$A$1:$AS$76,30,FALSE),"")</f>
        <v>9</v>
      </c>
      <c r="I92" s="115" t="str">
        <f>IF(A90:A90&gt;0,VLOOKUP(A90,Sorteio!$A$1:$AS$76,31,FALSE),"")</f>
        <v>B</v>
      </c>
      <c r="J92" s="114" t="str">
        <f>IF(A90:A90&gt;0,VLOOKUP(A90,Sorteio!$A$1:$AS$76,32,FALSE),"")</f>
        <v>LIB2026</v>
      </c>
      <c r="K92" s="114" t="str">
        <f>IF(A90:A90&gt;0,VLOOKUP(A90,Sorteio!$A$1:$AS$76,33,FALSE),"")</f>
        <v>MR</v>
      </c>
      <c r="L92" s="116">
        <v>58</v>
      </c>
      <c r="M92" s="116">
        <v>59</v>
      </c>
      <c r="N92" s="117">
        <f>IF(A90&gt;0,L92+M92,"")</f>
        <v>117</v>
      </c>
      <c r="O92" s="226"/>
      <c r="P92" s="226"/>
      <c r="Q92" s="226"/>
      <c r="R92" s="226"/>
      <c r="S92" s="119" t="str">
        <f>IF(O92&gt;0,VLOOKUP(O92,HOLEINONE!$A$1:$B$37,2,FALSE),"")</f>
        <v/>
      </c>
      <c r="T92" s="119" t="str">
        <f>IF(P92&gt;0,VLOOKUP(P92,HOLEINONE!$A$1:$B$37,2,FALSE),"")</f>
        <v/>
      </c>
      <c r="U92" s="119" t="str">
        <f>IF(Q92&gt;0,VLOOKUP(Q92,HOLEINONE!$A$1:$B$37,2,FALSE),"")</f>
        <v/>
      </c>
      <c r="V92" s="119" t="str">
        <f>IF(R92&gt;0,VLOOKUP(R92,HOLEINONE!$A$1:$B$37,2,FALSE),"")</f>
        <v/>
      </c>
      <c r="W92" s="113" t="str">
        <f t="shared" si="4"/>
        <v/>
      </c>
      <c r="X92" s="120">
        <f>IF(A90&gt;0,N92-H92*2,"")</f>
        <v>99</v>
      </c>
      <c r="Y92" s="113">
        <f t="shared" si="3"/>
        <v>13623</v>
      </c>
      <c r="Z92" s="113">
        <f>IF(A90&gt;0,999.999999-N92+(H92*0.01)+(Y92*-0.000000001),"")</f>
        <v>883.08998537700006</v>
      </c>
      <c r="AA92" s="113">
        <f>IF(A90&gt;0,RANK(Z92,Z:Z),"")</f>
        <v>108</v>
      </c>
      <c r="AB92" s="113">
        <f>IF(A90&gt;0,999.999999-X92+(0.12-(H92*0.01))+(Y92*-0.00000001)," ")</f>
        <v>901.02986277000002</v>
      </c>
      <c r="AC92" s="113">
        <f>IF(A90&gt;0,RANK(AB92,AB:AB),"")</f>
        <v>71</v>
      </c>
      <c r="AD92" s="113" t="str">
        <f t="shared" si="5"/>
        <v/>
      </c>
    </row>
    <row r="93" spans="1:30" ht="18.75" customHeight="1">
      <c r="A93" s="1103"/>
      <c r="B93" s="114" t="str">
        <f>IF(A90:A90&gt;0,VLOOKUP(A90,Sorteio!$A$1:$AS$76,34,FALSE),"")</f>
        <v>410</v>
      </c>
      <c r="C93" s="114" t="str">
        <f>IF(A90:A90&gt;0,VLOOKUP(A90,Sorteio!$A$1:$AS$76,35,FALSE),"")</f>
        <v>YOSHINO</v>
      </c>
      <c r="D93" s="114" t="str">
        <f>IF(A90:A90&gt;0,VLOOKUP(A90,Sorteio!$A$1:$AS$76,36,FALSE),"")</f>
        <v>GUIDO YOSHIAKI</v>
      </c>
      <c r="E93" s="114" t="str">
        <f>IF(A90:A90&gt;0,VLOOKUP(A90,Sorteio!$A$1:$AS$76,37,FALSE),"")</f>
        <v>M</v>
      </c>
      <c r="F93" s="114" t="str">
        <f>IF(A90:A90&gt;0,VLOOKUP(A90,Sorteio!$A$1:$AS$76,38,FALSE),"")</f>
        <v>NCC</v>
      </c>
      <c r="G93" s="136">
        <f>IF(A90:A90&gt;0,VLOOKUP(A90,Sorteio!$A$1:$AS$76,39,FALSE),"")</f>
        <v>21607</v>
      </c>
      <c r="H93" s="115">
        <f>IF(A90:A90&gt;0,VLOOKUP(A90,Sorteio!$A$1:$AS$76,40,FALSE),"")</f>
        <v>12</v>
      </c>
      <c r="I93" s="115" t="str">
        <f>IF(A90:A90&gt;0,VLOOKUP(A90,Sorteio!$A$1:$AS$76,41,FALSE),"")</f>
        <v>C</v>
      </c>
      <c r="J93" s="114" t="str">
        <f>IF(A90:A90&gt;0,VLOOKUP(A90,Sorteio!$A$1:$AS$76,42,FALSE),"")</f>
        <v>LIB2026i</v>
      </c>
      <c r="K93" s="114" t="str">
        <f>IF(A90:A90&gt;0,VLOOKUP(A90,Sorteio!$A$1:$AS$76,43,FALSE),"")</f>
        <v>NSR</v>
      </c>
      <c r="L93" s="116">
        <v>66</v>
      </c>
      <c r="M93" s="116">
        <v>55</v>
      </c>
      <c r="N93" s="117">
        <f>IF(A90&gt;0,L93+M93,"")</f>
        <v>121</v>
      </c>
      <c r="O93" s="226"/>
      <c r="P93" s="226"/>
      <c r="Q93" s="226"/>
      <c r="R93" s="226"/>
      <c r="S93" s="119" t="str">
        <f>IF(O93&gt;0,VLOOKUP(O93,HOLEINONE!$A$1:$B$37,2,FALSE),"")</f>
        <v/>
      </c>
      <c r="T93" s="119" t="str">
        <f>IF(P93&gt;0,VLOOKUP(P93,HOLEINONE!$A$1:$B$37,2,FALSE),"")</f>
        <v/>
      </c>
      <c r="U93" s="119" t="str">
        <f>IF(Q93&gt;0,VLOOKUP(Q93,HOLEINONE!$A$1:$B$37,2,FALSE),"")</f>
        <v/>
      </c>
      <c r="V93" s="119" t="str">
        <f>IF(R93&gt;0,VLOOKUP(R93,HOLEINONE!$A$1:$B$37,2,FALSE),"")</f>
        <v/>
      </c>
      <c r="W93" s="113" t="str">
        <f t="shared" si="4"/>
        <v/>
      </c>
      <c r="X93" s="120">
        <f>IF(A90&gt;0,N93-H93*2,"")</f>
        <v>97</v>
      </c>
      <c r="Y93" s="113">
        <f t="shared" si="3"/>
        <v>21607</v>
      </c>
      <c r="Z93" s="113">
        <f>IF(A90&gt;0,999.999999-N93+(H93*0.01)+(Y93*-0.000000001),"")</f>
        <v>879.119977393</v>
      </c>
      <c r="AA93" s="113">
        <f>IF(A90&gt;0,RANK(Z93,Z:Z),"")</f>
        <v>130</v>
      </c>
      <c r="AB93" s="113">
        <f>IF(A90&gt;0,999.999999-X93+(0.12-(H93*0.01))+(Y93*-0.00000001)," ")</f>
        <v>902.99978293000004</v>
      </c>
      <c r="AC93" s="113">
        <f>IF(A90&gt;0,RANK(AB93,AB:AB),"")</f>
        <v>51</v>
      </c>
      <c r="AD93" s="113" t="str">
        <f t="shared" si="5"/>
        <v/>
      </c>
    </row>
    <row r="94" spans="1:30" ht="18.75" customHeight="1">
      <c r="A94" s="1103">
        <v>104</v>
      </c>
      <c r="B94" s="114" t="str">
        <f>IF(A94:A94&gt;0,VLOOKUP(A94,Sorteio!$A$1:$AS$76,4,FALSE),"")</f>
        <v>929</v>
      </c>
      <c r="C94" s="114" t="str">
        <f>IF(A94:A94&gt;0,VLOOKUP(A94,Sorteio!$A$1:$AS$76,5,FALSE),"")</f>
        <v>MATSUMOTO</v>
      </c>
      <c r="D94" s="114" t="str">
        <f>IF(A94:A94&gt;0,VLOOKUP(A94,Sorteio!$A$1:$AS$76,6,FALSE),"")</f>
        <v>ALESSANDRA A.</v>
      </c>
      <c r="E94" s="114" t="str">
        <f>IF(A94:A94&gt;0,VLOOKUP(A94,Sorteio!$A$1:$AS$76,7,FALSE),"")</f>
        <v>F</v>
      </c>
      <c r="F94" s="114" t="str">
        <f>IF(A94:A94&gt;0,VLOOKUP(A94,Sorteio!$A$1:$AS$76,8,FALSE),"")</f>
        <v>NCC</v>
      </c>
      <c r="G94" s="136">
        <f>IF(A94:A94&gt;0,VLOOKUP(A94,Sorteio!$A$1:$AS$76,9,FALSE),"")</f>
        <v>26932</v>
      </c>
      <c r="H94" s="115">
        <f>IF(A94:A94&gt;0,VLOOKUP(A94,Sorteio!$A$1:$AS$76,10,FALSE),"")</f>
        <v>3</v>
      </c>
      <c r="I94" s="115" t="str">
        <f>IF(A94:A94&gt;0,VLOOKUP(A94,Sorteio!$A$1:$AS$76,11,FALSE),"")</f>
        <v>EX</v>
      </c>
      <c r="J94" s="114" t="str">
        <f>IF(A94:A94&gt;0,VLOOKUP(A94,Sorteio!$A$1:$AS$76,12,FALSE),"")</f>
        <v>LIB2026</v>
      </c>
      <c r="K94" s="114" t="str">
        <f>IF(A94:A94&gt;0,VLOOKUP(A94,Sorteio!$A$1:$AS$76,13,FALSE),"")</f>
        <v>NSR</v>
      </c>
      <c r="L94" s="116">
        <v>56</v>
      </c>
      <c r="M94" s="116">
        <v>48</v>
      </c>
      <c r="N94" s="117">
        <f>IF(A94&gt;0,L94+M94,"")</f>
        <v>104</v>
      </c>
      <c r="O94" s="226"/>
      <c r="P94" s="226"/>
      <c r="Q94" s="226"/>
      <c r="R94" s="226"/>
      <c r="S94" s="119" t="str">
        <f>IF(O94&gt;0,VLOOKUP(O94,HOLEINONE!$A$1:$B$37,2,FALSE),"")</f>
        <v/>
      </c>
      <c r="T94" s="119" t="str">
        <f>IF(P94&gt;0,VLOOKUP(P94,HOLEINONE!$A$1:$B$37,2,FALSE),"")</f>
        <v/>
      </c>
      <c r="U94" s="119" t="str">
        <f>IF(Q94&gt;0,VLOOKUP(Q94,HOLEINONE!$A$1:$B$37,2,FALSE),"")</f>
        <v/>
      </c>
      <c r="V94" s="119" t="str">
        <f>IF(R94&gt;0,VLOOKUP(R94,HOLEINONE!$A$1:$B$37,2,FALSE),"")</f>
        <v/>
      </c>
      <c r="W94" s="113" t="str">
        <f t="shared" si="4"/>
        <v/>
      </c>
      <c r="X94" s="120">
        <f>IF(A94&gt;0,N94-H94*2,"")</f>
        <v>98</v>
      </c>
      <c r="Y94" s="113">
        <f t="shared" si="3"/>
        <v>26932</v>
      </c>
      <c r="Z94" s="113">
        <f>IF(A94&gt;0,999.999999-N94+(H94*0.01)+(Y94*-0.000000001),"")</f>
        <v>896.02997206800001</v>
      </c>
      <c r="AA94" s="113">
        <f>IF(A94&gt;0,RANK(Z94,Z:Z),"")</f>
        <v>25</v>
      </c>
      <c r="AB94" s="113">
        <f>IF(A94&gt;0,999.999999-X94+(0.12-(H94*0.01))+(Y94*-0.00000001)," ")</f>
        <v>902.08972968</v>
      </c>
      <c r="AC94" s="113">
        <f>IF(A94&gt;0,RANK(AB94,AB:AB),"")</f>
        <v>54</v>
      </c>
      <c r="AD94" s="113" t="str">
        <f t="shared" si="5"/>
        <v/>
      </c>
    </row>
    <row r="95" spans="1:30" ht="18.75" customHeight="1">
      <c r="A95" s="1103"/>
      <c r="B95" s="114" t="str">
        <f>IF(A94:A94&gt;0,VLOOKUP(A94,Sorteio!$A$1:$AS$76,14,FALSE),"")</f>
        <v>527</v>
      </c>
      <c r="C95" s="114" t="str">
        <f>IF(A94:A94&gt;0,VLOOKUP(A94,Sorteio!$A$1:$AS$761,15,FALSE),"")</f>
        <v>KONDO</v>
      </c>
      <c r="D95" s="114" t="str">
        <f>IF(A94:A94&gt;0,VLOOKUP(A94,Sorteio!$A$1:$AS$761,16,FALSE),"")</f>
        <v>JORGE</v>
      </c>
      <c r="E95" s="114" t="str">
        <f>IF(A94:A94&gt;0,VLOOKUP(A94,Sorteio!$A$1:$AS$761,17,FALSE),"")</f>
        <v>M</v>
      </c>
      <c r="F95" s="114" t="str">
        <f>IF(A94:A94&gt;0,VLOOKUP(A94,Sorteio!$A$1:$AS$76,18,FALSE),"")</f>
        <v>COO</v>
      </c>
      <c r="G95" s="136">
        <f>IF(A94:A94&gt;0,VLOOKUP(A94,Sorteio!$A$1:$AS$76,19,FALSE),"")</f>
        <v>16542</v>
      </c>
      <c r="H95" s="115">
        <f>IF(A94:A94&gt;0,VLOOKUP(A94,Sorteio!$A$1:$AS$76,20,FALSE),"")</f>
        <v>3</v>
      </c>
      <c r="I95" s="115" t="str">
        <f>IF(A94:A94&gt;0,VLOOKUP(A94,Sorteio!$A$1:$AS$76,21,FALSE),"")</f>
        <v>EX</v>
      </c>
      <c r="J95" s="114" t="str">
        <f>IF(A94:A94&gt;0,VLOOKUP(A94,Sorteio!$A$1:$AS$76,22,FALSE),"")</f>
        <v>LIB2026</v>
      </c>
      <c r="K95" s="114" t="str">
        <f>IF(A94:A94&gt;0,VLOOKUP(A94,Sorteio!$A$1:$AS$76,23,FALSE),"")</f>
        <v>SR</v>
      </c>
      <c r="L95" s="116">
        <v>57</v>
      </c>
      <c r="M95" s="116">
        <v>47</v>
      </c>
      <c r="N95" s="117">
        <f>IF(A94&gt;0,L95+M95,"")</f>
        <v>104</v>
      </c>
      <c r="O95" s="226"/>
      <c r="P95" s="226"/>
      <c r="Q95" s="226"/>
      <c r="R95" s="226"/>
      <c r="S95" s="119" t="str">
        <f>IF(O95&gt;0,VLOOKUP(O95,HOLEINONE!$A$1:$B$37,2,FALSE),"")</f>
        <v/>
      </c>
      <c r="T95" s="119" t="str">
        <f>IF(P95&gt;0,VLOOKUP(P95,HOLEINONE!$A$1:$B$37,2,FALSE),"")</f>
        <v/>
      </c>
      <c r="U95" s="119" t="str">
        <f>IF(Q95&gt;0,VLOOKUP(Q95,HOLEINONE!$A$1:$B$37,2,FALSE),"")</f>
        <v/>
      </c>
      <c r="V95" s="119" t="str">
        <f>IF(R95&gt;0,VLOOKUP(R95,HOLEINONE!$A$1:$B$37,2,FALSE),"")</f>
        <v/>
      </c>
      <c r="W95" s="113" t="str">
        <f t="shared" si="4"/>
        <v/>
      </c>
      <c r="X95" s="120">
        <f>IF(A94&gt;0,N95-H95*2,"")</f>
        <v>98</v>
      </c>
      <c r="Y95" s="113">
        <f t="shared" si="3"/>
        <v>16542</v>
      </c>
      <c r="Z95" s="113">
        <f>IF(A94&gt;0,999.999999-N95+(H95*0.01)+(Y95*-0.000000001),"")</f>
        <v>896.02998245799995</v>
      </c>
      <c r="AA95" s="113">
        <f>IF(A94&gt;0,RANK(Z95,Z:Z),"")</f>
        <v>24</v>
      </c>
      <c r="AB95" s="113">
        <f>IF(A94&gt;0,999.999999-X95+(0.12-(H95*0.01))+(Y95*-0.00000001)," ")</f>
        <v>902.08983358</v>
      </c>
      <c r="AC95" s="113">
        <f>IF(A94&gt;0,RANK(AB95,AB:AB),"")</f>
        <v>53</v>
      </c>
      <c r="AD95" s="113" t="str">
        <f t="shared" si="5"/>
        <v/>
      </c>
    </row>
    <row r="96" spans="1:30" ht="18.75" customHeight="1">
      <c r="A96" s="1103"/>
      <c r="B96" s="114" t="str">
        <f>IF(A94:A94&gt;0,VLOOKUP(A94,Sorteio!$A$1:$AS$76,24,FALSE),"")</f>
        <v>489</v>
      </c>
      <c r="C96" s="114" t="str">
        <f>IF(A94:A94&gt;0,VLOOKUP(A94,Sorteio!$A$1:$AS$76,25,FALSE),"")</f>
        <v>TOGO</v>
      </c>
      <c r="D96" s="114" t="str">
        <f>IF(A94:A94&gt;0,VLOOKUP(A94,Sorteio!$A$1:$AS$76,26,FALSE),"")</f>
        <v>NARIKO</v>
      </c>
      <c r="E96" s="114" t="str">
        <f>IF(A94:A94&gt;0,VLOOKUP(A94,Sorteio!$A$1:$AS$76,27,FALSE),"")</f>
        <v>F</v>
      </c>
      <c r="F96" s="114" t="str">
        <f>IF(A94:A94&gt;0,VLOOKUP(A94,Sorteio!$A$1:$AS$76,28,FALSE),"")</f>
        <v>GSP</v>
      </c>
      <c r="G96" s="136">
        <f>IF(A94:A94&gt;0,VLOOKUP(A94,Sorteio!$A$1:$AS$76,29,FALSE),"")</f>
        <v>18327</v>
      </c>
      <c r="H96" s="115">
        <f>IF(A94:A94&gt;0,VLOOKUP(A94,Sorteio!$A$1:$AS$76,30,FALSE),"")</f>
        <v>4</v>
      </c>
      <c r="I96" s="115" t="str">
        <f>IF(A94:A94&gt;0,VLOOKUP(A94,Sorteio!$A$1:$AS$76,31,FALSE),"")</f>
        <v>A</v>
      </c>
      <c r="J96" s="114" t="str">
        <f>IF(A94:A94&gt;0,VLOOKUP(A94,Sorteio!$A$1:$AS$76,32,FALSE),"")</f>
        <v>LIB2026</v>
      </c>
      <c r="K96" s="114" t="str">
        <f>IF(A94:A94&gt;0,VLOOKUP(A94,Sorteio!$A$1:$AS$76,33,FALSE),"")</f>
        <v>SR</v>
      </c>
      <c r="L96" s="116">
        <v>61</v>
      </c>
      <c r="M96" s="116">
        <v>51</v>
      </c>
      <c r="N96" s="117">
        <f>IF(A94&gt;0,L96+M96,"")</f>
        <v>112</v>
      </c>
      <c r="O96" s="226"/>
      <c r="P96" s="226"/>
      <c r="Q96" s="226"/>
      <c r="R96" s="226"/>
      <c r="S96" s="119" t="str">
        <f>IF(O96&gt;0,VLOOKUP(O96,HOLEINONE!$A$1:$B$37,2,FALSE),"")</f>
        <v/>
      </c>
      <c r="T96" s="119" t="str">
        <f>IF(P96&gt;0,VLOOKUP(P96,HOLEINONE!$A$1:$B$37,2,FALSE),"")</f>
        <v/>
      </c>
      <c r="U96" s="119" t="str">
        <f>IF(Q96&gt;0,VLOOKUP(Q96,HOLEINONE!$A$1:$B$37,2,FALSE),"")</f>
        <v/>
      </c>
      <c r="V96" s="119" t="str">
        <f>IF(R96&gt;0,VLOOKUP(R96,HOLEINONE!$A$1:$B$37,2,FALSE),"")</f>
        <v/>
      </c>
      <c r="W96" s="113" t="str">
        <f t="shared" si="4"/>
        <v/>
      </c>
      <c r="X96" s="120">
        <f>IF(A94&gt;0,N96-H96*2,"")</f>
        <v>104</v>
      </c>
      <c r="Y96" s="113">
        <f t="shared" si="3"/>
        <v>18327</v>
      </c>
      <c r="Z96" s="113">
        <f>IF(A94&gt;0,999.999999-N96+(H96*0.01)+(Y96*-0.000000001),"")</f>
        <v>888.03998067299995</v>
      </c>
      <c r="AA96" s="113">
        <f>IF(A94&gt;0,RANK(Z96,Z:Z),"")</f>
        <v>80</v>
      </c>
      <c r="AB96" s="113">
        <f>IF(A94&gt;0,999.999999-X96+(0.12-(H96*0.01))+(Y96*-0.00000001)," ")</f>
        <v>896.07981573000006</v>
      </c>
      <c r="AC96" s="113">
        <f>IF(A94&gt;0,RANK(AB96,AB:AB),"")</f>
        <v>135</v>
      </c>
      <c r="AD96" s="113" t="str">
        <f t="shared" si="5"/>
        <v/>
      </c>
    </row>
    <row r="97" spans="1:30" ht="18.75" customHeight="1">
      <c r="A97" s="1103"/>
      <c r="B97" s="114" t="str">
        <f>IF(A94:A94&gt;0,VLOOKUP(A94,Sorteio!$A$1:$AS$76,34,FALSE),"")</f>
        <v>555</v>
      </c>
      <c r="C97" s="114" t="str">
        <f>IF(A94:A94&gt;0,VLOOKUP(A94,Sorteio!$A$1:$AS$76,35,FALSE),"")</f>
        <v>SIQUEIRA OLIVEIRA</v>
      </c>
      <c r="D97" s="114" t="str">
        <f>IF(A94:A94&gt;0,VLOOKUP(A94,Sorteio!$A$1:$AS$76,36,FALSE),"")</f>
        <v>HELVECIO</v>
      </c>
      <c r="E97" s="114" t="str">
        <f>IF(A94:A94&gt;0,VLOOKUP(A94,Sorteio!$A$1:$AS$76,37,FALSE),"")</f>
        <v>M</v>
      </c>
      <c r="F97" s="114" t="str">
        <f>IF(A94:A94&gt;0,VLOOKUP(A94,Sorteio!$A$1:$AS$76,38,FALSE),"")</f>
        <v>SOR</v>
      </c>
      <c r="G97" s="136">
        <f>IF(A94:A94&gt;0,VLOOKUP(A94,Sorteio!$A$1:$AS$76,39,FALSE),"")</f>
        <v>21411</v>
      </c>
      <c r="H97" s="115">
        <f>IF(A94:A94&gt;0,VLOOKUP(A94,Sorteio!$A$1:$AS$76,40,FALSE),"")</f>
        <v>6</v>
      </c>
      <c r="I97" s="115" t="str">
        <f>IF(A94:A94&gt;0,VLOOKUP(A94,Sorteio!$A$1:$AS$76,41,FALSE),"")</f>
        <v>A</v>
      </c>
      <c r="J97" s="114" t="str">
        <f>IF(A94:A94&gt;0,VLOOKUP(A94,Sorteio!$A$1:$AS$76,42,FALSE),"")</f>
        <v>LIB2026</v>
      </c>
      <c r="K97" s="114" t="str">
        <f>IF(A94:A94&gt;0,VLOOKUP(A94,Sorteio!$A$1:$AS$76,43,FALSE),"")</f>
        <v>NSR</v>
      </c>
      <c r="L97" s="116">
        <v>64</v>
      </c>
      <c r="M97" s="116">
        <v>55</v>
      </c>
      <c r="N97" s="117">
        <f>IF(A94&gt;0,L97+M97,"")</f>
        <v>119</v>
      </c>
      <c r="O97" s="226"/>
      <c r="P97" s="226"/>
      <c r="Q97" s="226"/>
      <c r="R97" s="226"/>
      <c r="S97" s="119" t="str">
        <f>IF(O97&gt;0,VLOOKUP(O97,HOLEINONE!$A$1:$B$37,2,FALSE),"")</f>
        <v/>
      </c>
      <c r="T97" s="119" t="str">
        <f>IF(P97&gt;0,VLOOKUP(P97,HOLEINONE!$A$1:$B$37,2,FALSE),"")</f>
        <v/>
      </c>
      <c r="U97" s="119" t="str">
        <f>IF(Q97&gt;0,VLOOKUP(Q97,HOLEINONE!$A$1:$B$37,2,FALSE),"")</f>
        <v/>
      </c>
      <c r="V97" s="119" t="str">
        <f>IF(R97&gt;0,VLOOKUP(R97,HOLEINONE!$A$1:$B$37,2,FALSE),"")</f>
        <v/>
      </c>
      <c r="W97" s="113" t="str">
        <f t="shared" si="4"/>
        <v/>
      </c>
      <c r="X97" s="120">
        <f>IF(A94&gt;0,N97-H97*2,"")</f>
        <v>107</v>
      </c>
      <c r="Y97" s="113">
        <f t="shared" si="3"/>
        <v>21411</v>
      </c>
      <c r="Z97" s="113">
        <f>IF(A94&gt;0,999.999999-N97+(H97*0.01)+(Y97*-0.000000001),"")</f>
        <v>881.05997758899991</v>
      </c>
      <c r="AA97" s="113">
        <f>IF(A94&gt;0,RANK(Z97,Z:Z),"")</f>
        <v>122</v>
      </c>
      <c r="AB97" s="113">
        <f>IF(A94&gt;0,999.999999-X97+(0.12-(H97*0.01))+(Y97*-0.00000001)," ")</f>
        <v>893.05978488999995</v>
      </c>
      <c r="AC97" s="113">
        <f>IF(A94&gt;0,RANK(AB97,AB:AB),"")</f>
        <v>168</v>
      </c>
      <c r="AD97" s="113" t="str">
        <f t="shared" si="5"/>
        <v/>
      </c>
    </row>
    <row r="98" spans="1:30" ht="18.75" customHeight="1">
      <c r="A98" s="1103">
        <v>213</v>
      </c>
      <c r="B98" s="114" t="str">
        <f>IF(A98:A98&gt;0,VLOOKUP(A98,Sorteio!$A$1:$AS$76,4,FALSE),"")</f>
        <v>975</v>
      </c>
      <c r="C98" s="114" t="str">
        <f>IF(A98:A98&gt;0,VLOOKUP(A98,Sorteio!$A$1:$AS$76,5,FALSE),"")</f>
        <v>OGAWA</v>
      </c>
      <c r="D98" s="114" t="str">
        <f>IF(A98:A98&gt;0,VLOOKUP(A98,Sorteio!$A$1:$AS$76,6,FALSE),"")</f>
        <v>ARNALDO</v>
      </c>
      <c r="E98" s="114" t="str">
        <f>IF(A98:A98&gt;0,VLOOKUP(A98,Sorteio!$A$1:$AS$76,7,FALSE),"")</f>
        <v>M</v>
      </c>
      <c r="F98" s="114" t="str">
        <f>IF(A98:A98&gt;0,VLOOKUP(A98,Sorteio!$A$1:$AS$76,8,FALSE),"")</f>
        <v>BIR</v>
      </c>
      <c r="G98" s="136">
        <f>IF(A98:A98&gt;0,VLOOKUP(A98,Sorteio!$A$1:$AS$76,9,FALSE),"")</f>
        <v>21814</v>
      </c>
      <c r="H98" s="115">
        <f>IF(A98:A98&gt;0,VLOOKUP(A98,Sorteio!$A$1:$AS$76,10,FALSE),"")</f>
        <v>10</v>
      </c>
      <c r="I98" s="115" t="str">
        <f>IF(A98:A98&gt;0,VLOOKUP(A98,Sorteio!$A$1:$AS$76,11,FALSE),"")</f>
        <v>C</v>
      </c>
      <c r="J98" s="114" t="str">
        <f>IF(A98:A98&gt;0,VLOOKUP(A98,Sorteio!$A$1:$AS$76,12,FALSE),"")</f>
        <v>LIB2026</v>
      </c>
      <c r="K98" s="114" t="str">
        <f>IF(A98:A98&gt;0,VLOOKUP(A98,Sorteio!$A$1:$AS$76,13,FALSE),"")</f>
        <v>NSR</v>
      </c>
      <c r="L98" s="116">
        <v>63</v>
      </c>
      <c r="M98" s="116">
        <v>57</v>
      </c>
      <c r="N98" s="117">
        <f>IF(A98&gt;0,L98+M98,"")</f>
        <v>120</v>
      </c>
      <c r="O98" s="226"/>
      <c r="P98" s="226"/>
      <c r="Q98" s="226"/>
      <c r="R98" s="226"/>
      <c r="S98" s="119" t="str">
        <f>IF(O98&gt;0,VLOOKUP(O98,HOLEINONE!$A$1:$B$37,2,FALSE),"")</f>
        <v/>
      </c>
      <c r="T98" s="119" t="str">
        <f>IF(P98&gt;0,VLOOKUP(P98,HOLEINONE!$A$1:$B$37,2,FALSE),"")</f>
        <v/>
      </c>
      <c r="U98" s="119" t="str">
        <f>IF(Q98&gt;0,VLOOKUP(Q98,HOLEINONE!$A$1:$B$37,2,FALSE),"")</f>
        <v/>
      </c>
      <c r="V98" s="119" t="str">
        <f>IF(R98&gt;0,VLOOKUP(R98,HOLEINONE!$A$1:$B$37,2,FALSE),"")</f>
        <v/>
      </c>
      <c r="W98" s="113" t="str">
        <f t="shared" si="4"/>
        <v/>
      </c>
      <c r="X98" s="120">
        <f>IF(A98&gt;0,N98-H98*2,"")</f>
        <v>100</v>
      </c>
      <c r="Y98" s="113">
        <f t="shared" si="3"/>
        <v>21814</v>
      </c>
      <c r="Z98" s="113">
        <f>IF(A98&gt;0,999.999999-N98+(H98*0.01)+(Y98*-0.000000001),"")</f>
        <v>880.09997718600005</v>
      </c>
      <c r="AA98" s="113">
        <f>IF(A98&gt;0,RANK(Z98,Z:Z),"")</f>
        <v>124</v>
      </c>
      <c r="AB98" s="113">
        <f>IF(A98&gt;0,999.999999-X98+(0.12-(H98*0.01))+(Y98*-0.00000001)," ")</f>
        <v>900.01978085999997</v>
      </c>
      <c r="AC98" s="113">
        <f>IF(A98&gt;0,RANK(AB98,AB:AB),"")</f>
        <v>88</v>
      </c>
      <c r="AD98" s="113" t="str">
        <f t="shared" si="5"/>
        <v/>
      </c>
    </row>
    <row r="99" spans="1:30" ht="18.75" customHeight="1">
      <c r="A99" s="1103"/>
      <c r="B99" s="114" t="str">
        <f>IF(A98:A98&gt;0,VLOOKUP(A98,Sorteio!$A$1:$AS$76,14,FALSE),"")</f>
        <v>652</v>
      </c>
      <c r="C99" s="114" t="str">
        <f>IF(A98:A98&gt;0,VLOOKUP(A98,Sorteio!$A$1:$AS$761,15,FALSE),"")</f>
        <v>HAYAKAWA</v>
      </c>
      <c r="D99" s="114" t="str">
        <f>IF(A98:A98&gt;0,VLOOKUP(A98,Sorteio!$A$1:$AS$761,16,FALSE),"")</f>
        <v>EIKO</v>
      </c>
      <c r="E99" s="114" t="str">
        <f>IF(A98:A98&gt;0,VLOOKUP(A98,Sorteio!$A$1:$AS$761,17,FALSE),"")</f>
        <v>F</v>
      </c>
      <c r="F99" s="114" t="str">
        <f>IF(A98:A98&gt;0,VLOOKUP(A98,Sorteio!$A$1:$AS$76,18,FALSE),"")</f>
        <v>GSP</v>
      </c>
      <c r="G99" s="136">
        <f>IF(A98:A98&gt;0,VLOOKUP(A98,Sorteio!$A$1:$AS$76,19,FALSE),"")</f>
        <v>13575</v>
      </c>
      <c r="H99" s="115">
        <f>IF(A98:A98&gt;0,VLOOKUP(A98,Sorteio!$A$1:$AS$76,20,FALSE),"")</f>
        <v>9</v>
      </c>
      <c r="I99" s="115" t="str">
        <f>IF(A98:A98&gt;0,VLOOKUP(A98,Sorteio!$A$1:$AS$76,21,FALSE),"")</f>
        <v>B</v>
      </c>
      <c r="J99" s="114" t="str">
        <f>IF(A98:A98&gt;0,VLOOKUP(A98,Sorteio!$A$1:$AS$76,22,FALSE),"")</f>
        <v>LIB2026</v>
      </c>
      <c r="K99" s="114" t="str">
        <f>IF(A98:A98&gt;0,VLOOKUP(A98,Sorteio!$A$1:$AS$76,23,FALSE),"")</f>
        <v>MR</v>
      </c>
      <c r="L99" s="116">
        <v>64</v>
      </c>
      <c r="M99" s="116">
        <v>60</v>
      </c>
      <c r="N99" s="117">
        <f>IF(A98&gt;0,L99+M99,"")</f>
        <v>124</v>
      </c>
      <c r="O99" s="226"/>
      <c r="P99" s="226"/>
      <c r="Q99" s="226"/>
      <c r="R99" s="226"/>
      <c r="S99" s="119" t="str">
        <f>IF(O99&gt;0,VLOOKUP(O99,HOLEINONE!$A$1:$B$37,2,FALSE),"")</f>
        <v/>
      </c>
      <c r="T99" s="119" t="str">
        <f>IF(P99&gt;0,VLOOKUP(P99,HOLEINONE!$A$1:$B$37,2,FALSE),"")</f>
        <v/>
      </c>
      <c r="U99" s="119" t="str">
        <f>IF(Q99&gt;0,VLOOKUP(Q99,HOLEINONE!$A$1:$B$37,2,FALSE),"")</f>
        <v/>
      </c>
      <c r="V99" s="119" t="str">
        <f>IF(R99&gt;0,VLOOKUP(R99,HOLEINONE!$A$1:$B$37,2,FALSE),"")</f>
        <v/>
      </c>
      <c r="W99" s="113" t="str">
        <f t="shared" si="4"/>
        <v/>
      </c>
      <c r="X99" s="120">
        <f>IF(A98&gt;0,N99-H99*2,"")</f>
        <v>106</v>
      </c>
      <c r="Y99" s="113">
        <f t="shared" si="3"/>
        <v>13575</v>
      </c>
      <c r="Z99" s="113">
        <f>IF(A98&gt;0,999.999999-N99+(H99*0.01)+(Y99*-0.000000001),"")</f>
        <v>876.08998542500001</v>
      </c>
      <c r="AA99" s="113">
        <f>IF(A98&gt;0,RANK(Z99,Z:Z),"")</f>
        <v>155</v>
      </c>
      <c r="AB99" s="113">
        <f>IF(A98&gt;0,999.999999-X99+(0.12-(H99*0.01))+(Y99*-0.00000001)," ")</f>
        <v>894.02986324999995</v>
      </c>
      <c r="AC99" s="113">
        <f>IF(A98&gt;0,RANK(AB99,AB:AB),"")</f>
        <v>160</v>
      </c>
      <c r="AD99" s="113" t="str">
        <f t="shared" si="5"/>
        <v/>
      </c>
    </row>
    <row r="100" spans="1:30" ht="18.75" customHeight="1">
      <c r="A100" s="1103"/>
      <c r="B100" s="114" t="str">
        <f>IF(A98:A98&gt;0,VLOOKUP(A98,Sorteio!$A$1:$AS$76,24,FALSE),"")</f>
        <v>943</v>
      </c>
      <c r="C100" s="114" t="str">
        <f>IF(A98:A98&gt;0,VLOOKUP(A98,Sorteio!$A$1:$AS$76,25,FALSE),"")</f>
        <v>HASOBE</v>
      </c>
      <c r="D100" s="114" t="str">
        <f>IF(A98:A98&gt;0,VLOOKUP(A98,Sorteio!$A$1:$AS$76,26,FALSE),"")</f>
        <v>MIEKO</v>
      </c>
      <c r="E100" s="114" t="str">
        <f>IF(A98:A98&gt;0,VLOOKUP(A98,Sorteio!$A$1:$AS$76,27,FALSE),"")</f>
        <v>F</v>
      </c>
      <c r="F100" s="114" t="str">
        <f>IF(A98:A98&gt;0,VLOOKUP(A98,Sorteio!$A$1:$AS$76,28,FALSE),"")</f>
        <v>NCC</v>
      </c>
      <c r="G100" s="136">
        <f>IF(A98:A98&gt;0,VLOOKUP(A98,Sorteio!$A$1:$AS$76,29,FALSE),"")</f>
        <v>17840</v>
      </c>
      <c r="H100" s="115">
        <f>IF(A98:A98&gt;0,VLOOKUP(A98,Sorteio!$A$1:$AS$76,30,FALSE),"")</f>
        <v>9</v>
      </c>
      <c r="I100" s="115" t="str">
        <f>IF(A98:A98&gt;0,VLOOKUP(A98,Sorteio!$A$1:$AS$76,31,FALSE),"")</f>
        <v>B</v>
      </c>
      <c r="J100" s="114" t="str">
        <f>IF(A98:A98&gt;0,VLOOKUP(A98,Sorteio!$A$1:$AS$76,32,FALSE),"")</f>
        <v>LIB2026</v>
      </c>
      <c r="K100" s="114" t="str">
        <f>IF(A98:A98&gt;0,VLOOKUP(A98,Sorteio!$A$1:$AS$76,33,FALSE),"")</f>
        <v>SR</v>
      </c>
      <c r="L100" s="116">
        <v>60</v>
      </c>
      <c r="M100" s="116">
        <v>58</v>
      </c>
      <c r="N100" s="117">
        <f>IF(A98&gt;0,L100+M100,"")</f>
        <v>118</v>
      </c>
      <c r="O100" s="226"/>
      <c r="P100" s="226"/>
      <c r="Q100" s="226"/>
      <c r="R100" s="226"/>
      <c r="S100" s="119" t="str">
        <f>IF(O100&gt;0,VLOOKUP(O100,HOLEINONE!$A$1:$B$37,2,FALSE),"")</f>
        <v/>
      </c>
      <c r="T100" s="119" t="str">
        <f>IF(P100&gt;0,VLOOKUP(P100,HOLEINONE!$A$1:$B$37,2,FALSE),"")</f>
        <v/>
      </c>
      <c r="U100" s="119" t="str">
        <f>IF(Q100&gt;0,VLOOKUP(Q100,HOLEINONE!$A$1:$B$37,2,FALSE),"")</f>
        <v/>
      </c>
      <c r="V100" s="119" t="str">
        <f>IF(R100&gt;0,VLOOKUP(R100,HOLEINONE!$A$1:$B$37,2,FALSE),"")</f>
        <v/>
      </c>
      <c r="W100" s="113" t="str">
        <f t="shared" si="4"/>
        <v/>
      </c>
      <c r="X100" s="120">
        <f>IF(A98&gt;0,N100-H100*2,"")</f>
        <v>100</v>
      </c>
      <c r="Y100" s="113">
        <f t="shared" si="3"/>
        <v>17840</v>
      </c>
      <c r="Z100" s="113">
        <f>IF(A98&gt;0,999.999999-N100+(H100*0.01)+(Y100*-0.000000001),"")</f>
        <v>882.08998115999998</v>
      </c>
      <c r="AA100" s="113">
        <f>IF(A98&gt;0,RANK(Z100,Z:Z),"")</f>
        <v>114</v>
      </c>
      <c r="AB100" s="113">
        <f>IF(A98&gt;0,999.999999-X100+(0.12-(H100*0.01))+(Y100*-0.00000001)," ")</f>
        <v>900.02982059999999</v>
      </c>
      <c r="AC100" s="113">
        <f>IF(A98&gt;0,RANK(AB100,AB:AB),"")</f>
        <v>86</v>
      </c>
      <c r="AD100" s="113" t="str">
        <f t="shared" si="5"/>
        <v/>
      </c>
    </row>
    <row r="101" spans="1:30" ht="18.75" customHeight="1">
      <c r="A101" s="1103"/>
      <c r="B101" s="114" t="str">
        <f>IF(A98:A98&gt;0,VLOOKUP(A98,Sorteio!$A$1:$AS$76,34,FALSE),"")</f>
        <v>757</v>
      </c>
      <c r="C101" s="114" t="str">
        <f>IF(A98:A98&gt;0,VLOOKUP(A98,Sorteio!$A$1:$AS$76,35,FALSE),"")</f>
        <v>VIDAL BARRETO</v>
      </c>
      <c r="D101" s="114" t="str">
        <f>IF(A98:A98&gt;0,VLOOKUP(A98,Sorteio!$A$1:$AS$76,36,FALSE),"")</f>
        <v>MARIA VALDICE</v>
      </c>
      <c r="E101" s="114" t="str">
        <f>IF(A98:A98&gt;0,VLOOKUP(A98,Sorteio!$A$1:$AS$76,37,FALSE),"")</f>
        <v>F</v>
      </c>
      <c r="F101" s="114" t="str">
        <f>IF(A98:A98&gt;0,VLOOKUP(A98,Sorteio!$A$1:$AS$76,38,FALSE),"")</f>
        <v>KOK</v>
      </c>
      <c r="G101" s="136">
        <f>IF(A98:A98&gt;0,VLOOKUP(A98,Sorteio!$A$1:$AS$76,39,FALSE),"")</f>
        <v>20185</v>
      </c>
      <c r="H101" s="115">
        <f>IF(A98:A98&gt;0,VLOOKUP(A98,Sorteio!$A$1:$AS$76,40,FALSE),"")</f>
        <v>12</v>
      </c>
      <c r="I101" s="115" t="str">
        <f>IF(A98:A98&gt;0,VLOOKUP(A98,Sorteio!$A$1:$AS$76,41,FALSE),"")</f>
        <v>C</v>
      </c>
      <c r="J101" s="114" t="str">
        <f>IF(A98:A98&gt;0,VLOOKUP(A98,Sorteio!$A$1:$AS$76,42,FALSE),"")</f>
        <v>LIB2026</v>
      </c>
      <c r="K101" s="114" t="str">
        <f>IF(A98:A98&gt;0,VLOOKUP(A98,Sorteio!$A$1:$AS$76,43,FALSE),"")</f>
        <v>NSR</v>
      </c>
      <c r="L101" s="116">
        <v>63</v>
      </c>
      <c r="M101" s="116">
        <v>63</v>
      </c>
      <c r="N101" s="117">
        <f>IF(A98&gt;0,L101+M101,"")</f>
        <v>126</v>
      </c>
      <c r="O101" s="226" t="s">
        <v>1926</v>
      </c>
      <c r="P101" s="226"/>
      <c r="Q101" s="226"/>
      <c r="R101" s="226"/>
      <c r="S101" s="119">
        <f>IF(O101&gt;0,VLOOKUP(O101,HOLEINONE!$A$1:$B$37,2,FALSE),"")</f>
        <v>8</v>
      </c>
      <c r="T101" s="119" t="str">
        <f>IF(P101&gt;0,VLOOKUP(P101,HOLEINONE!$A$1:$B$37,2,FALSE),"")</f>
        <v/>
      </c>
      <c r="U101" s="119" t="str">
        <f>IF(Q101&gt;0,VLOOKUP(Q101,HOLEINONE!$A$1:$B$37,2,FALSE),"")</f>
        <v/>
      </c>
      <c r="V101" s="119" t="str">
        <f>IF(R101&gt;0,VLOOKUP(R101,HOLEINONE!$A$1:$B$37,2,FALSE),"")</f>
        <v/>
      </c>
      <c r="W101" s="113">
        <f t="shared" si="4"/>
        <v>8</v>
      </c>
      <c r="X101" s="120">
        <f>IF(A98&gt;0,N101-H101*2,"")</f>
        <v>102</v>
      </c>
      <c r="Y101" s="113">
        <f t="shared" si="3"/>
        <v>20185</v>
      </c>
      <c r="Z101" s="113">
        <f>IF(A98&gt;0,999.999999-N101+(H101*0.01)+(Y101*-0.000000001),"")</f>
        <v>874.11997881499997</v>
      </c>
      <c r="AA101" s="113">
        <f>IF(A98&gt;0,RANK(Z101,Z:Z),"")</f>
        <v>166</v>
      </c>
      <c r="AB101" s="113">
        <f>IF(A98&gt;0,999.999999-X101+(0.12-(H101*0.01))+(Y101*-0.00000001)," ")</f>
        <v>897.99979714999995</v>
      </c>
      <c r="AC101" s="113">
        <f>IF(A98&gt;0,RANK(AB101,AB:AB),"")</f>
        <v>114</v>
      </c>
      <c r="AD101" s="113">
        <f t="shared" si="5"/>
        <v>1</v>
      </c>
    </row>
    <row r="102" spans="1:30" ht="18.75" customHeight="1">
      <c r="A102" s="1103">
        <v>210</v>
      </c>
      <c r="B102" s="114" t="str">
        <f>IF(A102:A102&gt;0,VLOOKUP(A102,Sorteio!$A$1:$AS$76,4,FALSE),"")</f>
        <v>466</v>
      </c>
      <c r="C102" s="114" t="str">
        <f>IF(A102:A102&gt;0,VLOOKUP(A102,Sorteio!$A$1:$AS$76,5,FALSE),"")</f>
        <v>HAGUIMOTO</v>
      </c>
      <c r="D102" s="114" t="str">
        <f>IF(A102:A102&gt;0,VLOOKUP(A102,Sorteio!$A$1:$AS$76,6,FALSE),"")</f>
        <v>LUCIA HIROKO</v>
      </c>
      <c r="E102" s="114" t="str">
        <f>IF(A102:A102&gt;0,VLOOKUP(A102,Sorteio!$A$1:$AS$76,7,FALSE),"")</f>
        <v>F</v>
      </c>
      <c r="F102" s="114" t="str">
        <f>IF(A102:A102&gt;0,VLOOKUP(A102,Sorteio!$A$1:$AS$76,8,FALSE),"")</f>
        <v>IBI</v>
      </c>
      <c r="G102" s="136">
        <f>IF(A102:A102&gt;0,VLOOKUP(A102,Sorteio!$A$1:$AS$76,9,FALSE),"")</f>
        <v>22015</v>
      </c>
      <c r="H102" s="115">
        <f>IF(A102:A102&gt;0,VLOOKUP(A102,Sorteio!$A$1:$AS$76,10,FALSE),"")</f>
        <v>9</v>
      </c>
      <c r="I102" s="115" t="str">
        <f>IF(A102:A102&gt;0,VLOOKUP(A102,Sorteio!$A$1:$AS$76,11,FALSE),"")</f>
        <v>B</v>
      </c>
      <c r="J102" s="114" t="str">
        <f>IF(A102:A102&gt;0,VLOOKUP(A102,Sorteio!$A$1:$AS$76,12,FALSE),"")</f>
        <v>LIB2026</v>
      </c>
      <c r="K102" s="114" t="str">
        <f>IF(A102:A102&gt;0,VLOOKUP(A102,Sorteio!$A$1:$AS$76,13,FALSE),"")</f>
        <v>NSR</v>
      </c>
      <c r="L102" s="116">
        <v>65</v>
      </c>
      <c r="M102" s="116">
        <v>59</v>
      </c>
      <c r="N102" s="117">
        <f>IF(A102&gt;0,L102+M102,"")</f>
        <v>124</v>
      </c>
      <c r="O102" s="226"/>
      <c r="P102" s="226"/>
      <c r="Q102" s="226"/>
      <c r="R102" s="226"/>
      <c r="S102" s="119" t="str">
        <f>IF(O102&gt;0,VLOOKUP(O102,HOLEINONE!$A$1:$B$37,2,FALSE),"")</f>
        <v/>
      </c>
      <c r="T102" s="119" t="str">
        <f>IF(P102&gt;0,VLOOKUP(P102,HOLEINONE!$A$1:$B$37,2,FALSE),"")</f>
        <v/>
      </c>
      <c r="U102" s="119" t="str">
        <f>IF(Q102&gt;0,VLOOKUP(Q102,HOLEINONE!$A$1:$B$37,2,FALSE),"")</f>
        <v/>
      </c>
      <c r="V102" s="119" t="str">
        <f>IF(R102&gt;0,VLOOKUP(R102,HOLEINONE!$A$1:$B$37,2,FALSE),"")</f>
        <v/>
      </c>
      <c r="W102" s="113" t="str">
        <f t="shared" si="4"/>
        <v/>
      </c>
      <c r="X102" s="120">
        <f>IF(A102&gt;0,N102-H102*2,"")</f>
        <v>106</v>
      </c>
      <c r="Y102" s="113">
        <f t="shared" si="3"/>
        <v>22015</v>
      </c>
      <c r="Z102" s="113">
        <f>IF(A102&gt;0,999.999999-N102+(H102*0.01)+(Y102*-0.000000001),"")</f>
        <v>876.08997698500002</v>
      </c>
      <c r="AA102" s="113">
        <f>IF(A102&gt;0,RANK(Z102,Z:Z),"")</f>
        <v>159</v>
      </c>
      <c r="AB102" s="113">
        <f>IF(A102&gt;0,999.999999-X102+(0.12-(H102*0.01))+(Y102*-0.00000001)," ")</f>
        <v>894.02977884999996</v>
      </c>
      <c r="AC102" s="113">
        <f>IF(A102&gt;0,RANK(AB102,AB:AB),"")</f>
        <v>164</v>
      </c>
      <c r="AD102" s="113" t="str">
        <f t="shared" si="5"/>
        <v/>
      </c>
    </row>
    <row r="103" spans="1:30" ht="18.75" customHeight="1">
      <c r="A103" s="1103"/>
      <c r="B103" s="114" t="str">
        <f>IF(A102:A102&gt;0,VLOOKUP(A102,Sorteio!$A$1:$AS$76,14,FALSE),"")</f>
        <v>831</v>
      </c>
      <c r="C103" s="114" t="str">
        <f>IF(A102:A102&gt;0,VLOOKUP(A102,Sorteio!$A$1:$AS$761,15,FALSE),"")</f>
        <v>YAMATO</v>
      </c>
      <c r="D103" s="114" t="str">
        <f>IF(A102:A102&gt;0,VLOOKUP(A102,Sorteio!$A$1:$AS$761,16,FALSE),"")</f>
        <v>EDUARDO HIROSHI</v>
      </c>
      <c r="E103" s="114" t="str">
        <f>IF(A102:A102&gt;0,VLOOKUP(A102,Sorteio!$A$1:$AS$761,17,FALSE),"")</f>
        <v>M</v>
      </c>
      <c r="F103" s="114" t="str">
        <f>IF(A102:A102&gt;0,VLOOKUP(A102,Sorteio!$A$1:$AS$76,18,FALSE),"")</f>
        <v>KOK</v>
      </c>
      <c r="G103" s="136">
        <f>IF(A102:A102&gt;0,VLOOKUP(A102,Sorteio!$A$1:$AS$76,19,FALSE),"")</f>
        <v>18271</v>
      </c>
      <c r="H103" s="115">
        <f>IF(A102:A102&gt;0,VLOOKUP(A102,Sorteio!$A$1:$AS$76,20,FALSE),"")</f>
        <v>9</v>
      </c>
      <c r="I103" s="115" t="str">
        <f>IF(A102:A102&gt;0,VLOOKUP(A102,Sorteio!$A$1:$AS$76,21,FALSE),"")</f>
        <v>B</v>
      </c>
      <c r="J103" s="114" t="str">
        <f>IF(A102:A102&gt;0,VLOOKUP(A102,Sorteio!$A$1:$AS$76,22,FALSE),"")</f>
        <v>LIB2026</v>
      </c>
      <c r="K103" s="114" t="str">
        <f>IF(A102:A102&gt;0,VLOOKUP(A102,Sorteio!$A$1:$AS$76,23,FALSE),"")</f>
        <v>SR</v>
      </c>
      <c r="L103" s="116">
        <v>69</v>
      </c>
      <c r="M103" s="116">
        <v>57</v>
      </c>
      <c r="N103" s="117">
        <f>IF(A102&gt;0,L103+M103,"")</f>
        <v>126</v>
      </c>
      <c r="O103" s="226"/>
      <c r="P103" s="226"/>
      <c r="Q103" s="226"/>
      <c r="R103" s="226"/>
      <c r="S103" s="119" t="str">
        <f>IF(O103&gt;0,VLOOKUP(O103,HOLEINONE!$A$1:$B$37,2,FALSE),"")</f>
        <v/>
      </c>
      <c r="T103" s="119" t="str">
        <f>IF(P103&gt;0,VLOOKUP(P103,HOLEINONE!$A$1:$B$37,2,FALSE),"")</f>
        <v/>
      </c>
      <c r="U103" s="119" t="str">
        <f>IF(Q103&gt;0,VLOOKUP(Q103,HOLEINONE!$A$1:$B$37,2,FALSE),"")</f>
        <v/>
      </c>
      <c r="V103" s="119" t="str">
        <f>IF(R103&gt;0,VLOOKUP(R103,HOLEINONE!$A$1:$B$37,2,FALSE),"")</f>
        <v/>
      </c>
      <c r="W103" s="113" t="str">
        <f t="shared" si="4"/>
        <v/>
      </c>
      <c r="X103" s="120">
        <f>IF(A102&gt;0,N103-H103*2,"")</f>
        <v>108</v>
      </c>
      <c r="Y103" s="113">
        <f t="shared" si="3"/>
        <v>18271</v>
      </c>
      <c r="Z103" s="113">
        <f>IF(A102&gt;0,999.999999-N103+(H103*0.01)+(Y103*-0.000000001),"")</f>
        <v>874.08998072899999</v>
      </c>
      <c r="AA103" s="113">
        <f>IF(A102&gt;0,RANK(Z103,Z:Z),"")</f>
        <v>168</v>
      </c>
      <c r="AB103" s="113">
        <f>IF(A102&gt;0,999.999999-X103+(0.12-(H103*0.01))+(Y103*-0.00000001)," ")</f>
        <v>892.02981628999999</v>
      </c>
      <c r="AC103" s="113">
        <f>IF(A102&gt;0,RANK(AB103,AB:AB),"")</f>
        <v>174</v>
      </c>
      <c r="AD103" s="113" t="str">
        <f t="shared" si="5"/>
        <v/>
      </c>
    </row>
    <row r="104" spans="1:30" ht="18.75" customHeight="1">
      <c r="A104" s="1103"/>
      <c r="B104" s="114" t="str">
        <f>IF(A102:A102&gt;0,VLOOKUP(A102,Sorteio!$A$1:$AS$76,24,FALSE),"")</f>
        <v>446</v>
      </c>
      <c r="C104" s="114" t="str">
        <f>IF(A102:A102&gt;0,VLOOKUP(A102,Sorteio!$A$1:$AS$76,25,FALSE),"")</f>
        <v>NAGATA</v>
      </c>
      <c r="D104" s="114" t="str">
        <f>IF(A102:A102&gt;0,VLOOKUP(A102,Sorteio!$A$1:$AS$76,26,FALSE),"")</f>
        <v>MASARU</v>
      </c>
      <c r="E104" s="114" t="str">
        <f>IF(A102:A102&gt;0,VLOOKUP(A102,Sorteio!$A$1:$AS$76,27,FALSE),"")</f>
        <v>M</v>
      </c>
      <c r="F104" s="114" t="str">
        <f>IF(A102:A102&gt;0,VLOOKUP(A102,Sorteio!$A$1:$AS$76,28,FALSE),"")</f>
        <v>COO</v>
      </c>
      <c r="G104" s="136">
        <f>IF(A102:A102&gt;0,VLOOKUP(A102,Sorteio!$A$1:$AS$76,29,FALSE),"")</f>
        <v>14590</v>
      </c>
      <c r="H104" s="115">
        <f>IF(A102:A102&gt;0,VLOOKUP(A102,Sorteio!$A$1:$AS$76,30,FALSE),"")</f>
        <v>9</v>
      </c>
      <c r="I104" s="115" t="str">
        <f>IF(A102:A102&gt;0,VLOOKUP(A102,Sorteio!$A$1:$AS$76,31,FALSE),"")</f>
        <v>B</v>
      </c>
      <c r="J104" s="114" t="str">
        <f>IF(A102:A102&gt;0,VLOOKUP(A102,Sorteio!$A$1:$AS$76,32,FALSE),"")</f>
        <v>LIB2026</v>
      </c>
      <c r="K104" s="114" t="str">
        <f>IF(A102:A102&gt;0,VLOOKUP(A102,Sorteio!$A$1:$AS$76,33,FALSE),"")</f>
        <v>MR</v>
      </c>
      <c r="L104" s="116">
        <v>70</v>
      </c>
      <c r="M104" s="116">
        <v>56</v>
      </c>
      <c r="N104" s="117">
        <f>IF(A102&gt;0,L104+M104,"")</f>
        <v>126</v>
      </c>
      <c r="O104" s="226"/>
      <c r="P104" s="226"/>
      <c r="Q104" s="226"/>
      <c r="R104" s="226"/>
      <c r="S104" s="119" t="str">
        <f>IF(O104&gt;0,VLOOKUP(O104,HOLEINONE!$A$1:$B$37,2,FALSE),"")</f>
        <v/>
      </c>
      <c r="T104" s="119" t="str">
        <f>IF(P104&gt;0,VLOOKUP(P104,HOLEINONE!$A$1:$B$37,2,FALSE),"")</f>
        <v/>
      </c>
      <c r="U104" s="119" t="str">
        <f>IF(Q104&gt;0,VLOOKUP(Q104,HOLEINONE!$A$1:$B$37,2,FALSE),"")</f>
        <v/>
      </c>
      <c r="V104" s="119" t="str">
        <f>IF(R104&gt;0,VLOOKUP(R104,HOLEINONE!$A$1:$B$37,2,FALSE),"")</f>
        <v/>
      </c>
      <c r="W104" s="113" t="str">
        <f t="shared" si="4"/>
        <v/>
      </c>
      <c r="X104" s="120">
        <f>IF(A102&gt;0,N104-H104*2,"")</f>
        <v>108</v>
      </c>
      <c r="Y104" s="113">
        <f t="shared" si="3"/>
        <v>14590</v>
      </c>
      <c r="Z104" s="113">
        <f>IF(A102&gt;0,999.999999-N104+(H104*0.01)+(Y104*-0.000000001),"")</f>
        <v>874.08998441000006</v>
      </c>
      <c r="AA104" s="113">
        <f>IF(A102&gt;0,RANK(Z104,Z:Z),"")</f>
        <v>167</v>
      </c>
      <c r="AB104" s="113">
        <f>IF(A102&gt;0,999.999999-X104+(0.12-(H104*0.01))+(Y104*-0.00000001)," ")</f>
        <v>892.02985309999997</v>
      </c>
      <c r="AC104" s="113">
        <f>IF(A102&gt;0,RANK(AB104,AB:AB),"")</f>
        <v>173</v>
      </c>
      <c r="AD104" s="113" t="str">
        <f t="shared" si="5"/>
        <v/>
      </c>
    </row>
    <row r="105" spans="1:30" ht="18.75" customHeight="1">
      <c r="A105" s="1103"/>
      <c r="B105" s="114" t="str">
        <f>IF(A102:A102&gt;0,VLOOKUP(A102,Sorteio!$A$1:$AS$76,34,FALSE),"")</f>
        <v>163</v>
      </c>
      <c r="C105" s="114" t="str">
        <f>IF(A102:A102&gt;0,VLOOKUP(A102,Sorteio!$A$1:$AS$76,35,FALSE),"")</f>
        <v>KANEGANE</v>
      </c>
      <c r="D105" s="114" t="str">
        <f>IF(A102:A102&gt;0,VLOOKUP(A102,Sorteio!$A$1:$AS$76,36,FALSE),"")</f>
        <v>MINEKO</v>
      </c>
      <c r="E105" s="114" t="str">
        <f>IF(A102:A102&gt;0,VLOOKUP(A102,Sorteio!$A$1:$AS$76,37,FALSE),"")</f>
        <v>F</v>
      </c>
      <c r="F105" s="114" t="str">
        <f>IF(A102:A102&gt;0,VLOOKUP(A102,Sorteio!$A$1:$AS$76,38,FALSE),"")</f>
        <v>SMA</v>
      </c>
      <c r="G105" s="136">
        <f>IF(A102:A102&gt;0,VLOOKUP(A102,Sorteio!$A$1:$AS$76,39,FALSE),"")</f>
        <v>15760</v>
      </c>
      <c r="H105" s="115">
        <f>IF(A102:A102&gt;0,VLOOKUP(A102,Sorteio!$A$1:$AS$76,40,FALSE),"")</f>
        <v>12</v>
      </c>
      <c r="I105" s="115" t="str">
        <f>IF(A102:A102&gt;0,VLOOKUP(A102,Sorteio!$A$1:$AS$76,41,FALSE),"")</f>
        <v>C</v>
      </c>
      <c r="J105" s="114" t="str">
        <f>IF(A102:A102&gt;0,VLOOKUP(A102,Sorteio!$A$1:$AS$76,42,FALSE),"")</f>
        <v>LIB2026</v>
      </c>
      <c r="K105" s="114" t="str">
        <f>IF(A102:A102&gt;0,VLOOKUP(A102,Sorteio!$A$1:$AS$76,43,FALSE),"")</f>
        <v>SR</v>
      </c>
      <c r="L105" s="116">
        <v>71</v>
      </c>
      <c r="M105" s="116">
        <v>57</v>
      </c>
      <c r="N105" s="117">
        <f>IF(A102&gt;0,L105+M105,"")</f>
        <v>128</v>
      </c>
      <c r="O105" s="226"/>
      <c r="P105" s="226"/>
      <c r="Q105" s="226"/>
      <c r="R105" s="226"/>
      <c r="S105" s="119" t="str">
        <f>IF(O105&gt;0,VLOOKUP(O105,HOLEINONE!$A$1:$B$37,2,FALSE),"")</f>
        <v/>
      </c>
      <c r="T105" s="119" t="str">
        <f>IF(P105&gt;0,VLOOKUP(P105,HOLEINONE!$A$1:$B$37,2,FALSE),"")</f>
        <v/>
      </c>
      <c r="U105" s="119" t="str">
        <f>IF(Q105&gt;0,VLOOKUP(Q105,HOLEINONE!$A$1:$B$37,2,FALSE),"")</f>
        <v/>
      </c>
      <c r="V105" s="119" t="str">
        <f>IF(R105&gt;0,VLOOKUP(R105,HOLEINONE!$A$1:$B$37,2,FALSE),"")</f>
        <v/>
      </c>
      <c r="W105" s="113" t="str">
        <f t="shared" si="4"/>
        <v/>
      </c>
      <c r="X105" s="120">
        <f>IF(A102&gt;0,N105-H105*2,"")</f>
        <v>104</v>
      </c>
      <c r="Y105" s="113">
        <f t="shared" si="3"/>
        <v>15760</v>
      </c>
      <c r="Z105" s="113">
        <f>IF(A102&gt;0,999.999999-N105+(H105*0.01)+(Y105*-0.000000001),"")</f>
        <v>872.11998324000001</v>
      </c>
      <c r="AA105" s="113">
        <f>IF(A102&gt;0,RANK(Z105,Z:Z),"")</f>
        <v>175</v>
      </c>
      <c r="AB105" s="113">
        <f>IF(A102&gt;0,999.999999-X105+(0.12-(H105*0.01))+(Y105*-0.00000001)," ")</f>
        <v>895.99984140000004</v>
      </c>
      <c r="AC105" s="113">
        <f>IF(A102&gt;0,RANK(AB105,AB:AB),"")</f>
        <v>142</v>
      </c>
      <c r="AD105" s="113" t="str">
        <f t="shared" si="5"/>
        <v/>
      </c>
    </row>
    <row r="106" spans="1:30" ht="18.75" customHeight="1">
      <c r="A106" s="1103">
        <v>113</v>
      </c>
      <c r="B106" s="114" t="str">
        <f>IF(A106:A106&gt;0,VLOOKUP(A106,Sorteio!$A$1:$AS$76,4,FALSE),"")</f>
        <v>271</v>
      </c>
      <c r="C106" s="114" t="str">
        <f>IF(A106:A106&gt;0,VLOOKUP(A106,Sorteio!$A$1:$AS$76,5,FALSE),"")</f>
        <v>WATANABE</v>
      </c>
      <c r="D106" s="114" t="str">
        <f>IF(A106:A106&gt;0,VLOOKUP(A106,Sorteio!$A$1:$AS$76,6,FALSE),"")</f>
        <v>HIROMI</v>
      </c>
      <c r="E106" s="114" t="str">
        <f>IF(A106:A106&gt;0,VLOOKUP(A106,Sorteio!$A$1:$AS$76,7,FALSE),"")</f>
        <v>M</v>
      </c>
      <c r="F106" s="114" t="str">
        <f>IF(A106:A106&gt;0,VLOOKUP(A106,Sorteio!$A$1:$AS$76,8,FALSE),"")</f>
        <v>SMA</v>
      </c>
      <c r="G106" s="136">
        <f>IF(A106:A106&gt;0,VLOOKUP(A106,Sorteio!$A$1:$AS$76,9,FALSE),"")</f>
        <v>18070</v>
      </c>
      <c r="H106" s="115">
        <f>IF(A106:A106&gt;0,VLOOKUP(A106,Sorteio!$A$1:$AS$76,10,FALSE),"")</f>
        <v>0</v>
      </c>
      <c r="I106" s="115" t="str">
        <f>IF(A106:A106&gt;0,VLOOKUP(A106,Sorteio!$A$1:$AS$76,11,FALSE),"")</f>
        <v>EX</v>
      </c>
      <c r="J106" s="114" t="str">
        <f>IF(A106:A106&gt;0,VLOOKUP(A106,Sorteio!$A$1:$AS$76,12,FALSE),"")</f>
        <v>LIB2026</v>
      </c>
      <c r="K106" s="114" t="str">
        <f>IF(A106:A106&gt;0,VLOOKUP(A106,Sorteio!$A$1:$AS$76,13,FALSE),"")</f>
        <v>SR</v>
      </c>
      <c r="L106" s="116">
        <v>57</v>
      </c>
      <c r="M106" s="116">
        <v>47</v>
      </c>
      <c r="N106" s="117">
        <f>IF(A106&gt;0,L106+M106,"")</f>
        <v>104</v>
      </c>
      <c r="O106" s="226"/>
      <c r="P106" s="226"/>
      <c r="Q106" s="226"/>
      <c r="R106" s="226"/>
      <c r="S106" s="119" t="str">
        <f>IF(O106&gt;0,VLOOKUP(O106,HOLEINONE!$A$1:$B$37,2,FALSE),"")</f>
        <v/>
      </c>
      <c r="T106" s="119" t="str">
        <f>IF(P106&gt;0,VLOOKUP(P106,HOLEINONE!$A$1:$B$37,2,FALSE),"")</f>
        <v/>
      </c>
      <c r="U106" s="119" t="str">
        <f>IF(Q106&gt;0,VLOOKUP(Q106,HOLEINONE!$A$1:$B$37,2,FALSE),"")</f>
        <v/>
      </c>
      <c r="V106" s="119" t="str">
        <f>IF(R106&gt;0,VLOOKUP(R106,HOLEINONE!$A$1:$B$37,2,FALSE),"")</f>
        <v/>
      </c>
      <c r="W106" s="113" t="str">
        <f t="shared" si="4"/>
        <v/>
      </c>
      <c r="X106" s="120">
        <f>IF(A106&gt;0,N106-H106*2,"")</f>
        <v>104</v>
      </c>
      <c r="Y106" s="113">
        <f t="shared" si="3"/>
        <v>18070</v>
      </c>
      <c r="Z106" s="113">
        <f>IF(A106&gt;0,999.999999-N106+(H106*0.01)+(Y106*-0.000000001),"")</f>
        <v>895.99998092999999</v>
      </c>
      <c r="AA106" s="113">
        <f>IF(A106&gt;0,RANK(Z106,Z:Z),"")</f>
        <v>28</v>
      </c>
      <c r="AB106" s="113">
        <f>IF(A106&gt;0,999.999999-X106+(0.12-(H106*0.01))+(Y106*-0.00000001)," ")</f>
        <v>896.11981830000002</v>
      </c>
      <c r="AC106" s="113">
        <f>IF(A106&gt;0,RANK(AB106,AB:AB),"")</f>
        <v>129</v>
      </c>
      <c r="AD106" s="113" t="str">
        <f t="shared" si="5"/>
        <v/>
      </c>
    </row>
    <row r="107" spans="1:30" ht="18.75" customHeight="1">
      <c r="A107" s="1103"/>
      <c r="B107" s="114" t="str">
        <f>IF(A106:A106&gt;0,VLOOKUP(A106,Sorteio!$A$1:$AS$76,14,FALSE),"")</f>
        <v>434</v>
      </c>
      <c r="C107" s="114" t="str">
        <f>IF(A106:A106&gt;0,VLOOKUP(A106,Sorteio!$A$1:$AS$761,15,FALSE),"")</f>
        <v>KATO</v>
      </c>
      <c r="D107" s="114" t="str">
        <f>IF(A106:A106&gt;0,VLOOKUP(A106,Sorteio!$A$1:$AS$761,16,FALSE),"")</f>
        <v>MASSAKAZU</v>
      </c>
      <c r="E107" s="114" t="str">
        <f>IF(A106:A106&gt;0,VLOOKUP(A106,Sorteio!$A$1:$AS$761,17,FALSE),"")</f>
        <v>M</v>
      </c>
      <c r="F107" s="114" t="str">
        <f>IF(A106:A106&gt;0,VLOOKUP(A106,Sorteio!$A$1:$AS$76,18,FALSE),"")</f>
        <v>PIE</v>
      </c>
      <c r="G107" s="136" t="str">
        <f>IF(A106:A106&gt;0,VLOOKUP(A106,Sorteio!$A$1:$AS$76,19,FALSE),"")</f>
        <v>15/07/1960</v>
      </c>
      <c r="H107" s="115">
        <f>IF(A106:A106&gt;0,VLOOKUP(A106,Sorteio!$A$1:$AS$76,20,FALSE),"")</f>
        <v>4</v>
      </c>
      <c r="I107" s="115" t="str">
        <f>IF(A106:A106&gt;0,VLOOKUP(A106,Sorteio!$A$1:$AS$76,21,FALSE),"")</f>
        <v>A</v>
      </c>
      <c r="J107" s="114" t="str">
        <f>IF(A106:A106&gt;0,VLOOKUP(A106,Sorteio!$A$1:$AS$76,22,FALSE),"")</f>
        <v>LIB2026</v>
      </c>
      <c r="K107" s="114" t="str">
        <f>IF(A106:A106&gt;0,VLOOKUP(A106,Sorteio!$A$1:$AS$76,23,FALSE),"")</f>
        <v>NSR</v>
      </c>
      <c r="L107" s="116">
        <v>53</v>
      </c>
      <c r="M107" s="116">
        <v>44</v>
      </c>
      <c r="N107" s="117">
        <f>IF(A106&gt;0,L107+M107,"")</f>
        <v>97</v>
      </c>
      <c r="O107" s="226" t="s">
        <v>2137</v>
      </c>
      <c r="P107" s="226"/>
      <c r="Q107" s="226"/>
      <c r="R107" s="226"/>
      <c r="S107" s="119">
        <f>IF(O107&gt;0,VLOOKUP(O107,HOLEINONE!$A$1:$B$37,2,FALSE),"")</f>
        <v>5</v>
      </c>
      <c r="T107" s="119" t="str">
        <f>IF(P107&gt;0,VLOOKUP(P107,HOLEINONE!$A$1:$B$37,2,FALSE),"")</f>
        <v/>
      </c>
      <c r="U107" s="119" t="str">
        <f>IF(Q107&gt;0,VLOOKUP(Q107,HOLEINONE!$A$1:$B$37,2,FALSE),"")</f>
        <v/>
      </c>
      <c r="V107" s="119" t="str">
        <f>IF(R107&gt;0,VLOOKUP(R107,HOLEINONE!$A$1:$B$37,2,FALSE),"")</f>
        <v/>
      </c>
      <c r="W107" s="113">
        <f t="shared" si="4"/>
        <v>5</v>
      </c>
      <c r="X107" s="120">
        <f>IF(A106&gt;0,N107-H107*2,"")</f>
        <v>89</v>
      </c>
      <c r="Y107" s="113" t="str">
        <f t="shared" si="3"/>
        <v>15/07/1960</v>
      </c>
      <c r="Z107" s="113">
        <f>IF(A106&gt;0,999.999999-N107+(H107*0.01)+(Y107*-0.000000001),"")</f>
        <v>903.03997688799996</v>
      </c>
      <c r="AA107" s="113">
        <f>IF(A106&gt;0,RANK(Z107,Z:Z),"")</f>
        <v>3</v>
      </c>
      <c r="AB107" s="113">
        <f>IF(A106&gt;0,999.999999-X107+(0.12-(H107*0.01))+(Y107*-0.00000001)," ")</f>
        <v>911.07977788000005</v>
      </c>
      <c r="AC107" s="113">
        <f>IF(A106&gt;0,RANK(AB107,AB:AB),"")</f>
        <v>4</v>
      </c>
      <c r="AD107" s="113">
        <f t="shared" si="5"/>
        <v>1</v>
      </c>
    </row>
    <row r="108" spans="1:30" ht="18.75" customHeight="1">
      <c r="A108" s="1103"/>
      <c r="B108" s="114" t="str">
        <f>IF(A106:A106&gt;0,VLOOKUP(A106,Sorteio!$A$1:$AS$76,24,FALSE),"")</f>
        <v>320</v>
      </c>
      <c r="C108" s="114" t="str">
        <f>IF(A106:A106&gt;0,VLOOKUP(A106,Sorteio!$A$1:$AS$76,25,FALSE),"")</f>
        <v>WAKABAYASHI</v>
      </c>
      <c r="D108" s="114" t="str">
        <f>IF(A106:A106&gt;0,VLOOKUP(A106,Sorteio!$A$1:$AS$76,26,FALSE),"")</f>
        <v>KOITI</v>
      </c>
      <c r="E108" s="114" t="str">
        <f>IF(A106:A106&gt;0,VLOOKUP(A106,Sorteio!$A$1:$AS$76,27,FALSE),"")</f>
        <v>M</v>
      </c>
      <c r="F108" s="114" t="str">
        <f>IF(A106:A106&gt;0,VLOOKUP(A106,Sorteio!$A$1:$AS$76,28,FALSE),"")</f>
        <v>NCC</v>
      </c>
      <c r="G108" s="136">
        <f>IF(A106:A106&gt;0,VLOOKUP(A106,Sorteio!$A$1:$AS$76,29,FALSE),"")</f>
        <v>15516</v>
      </c>
      <c r="H108" s="115">
        <f>IF(A106:A106&gt;0,VLOOKUP(A106,Sorteio!$A$1:$AS$76,30,FALSE),"")</f>
        <v>5</v>
      </c>
      <c r="I108" s="115" t="str">
        <f>IF(A106:A106&gt;0,VLOOKUP(A106,Sorteio!$A$1:$AS$76,31,FALSE),"")</f>
        <v>A</v>
      </c>
      <c r="J108" s="114" t="str">
        <f>IF(A106:A106&gt;0,VLOOKUP(A106,Sorteio!$A$1:$AS$76,32,FALSE),"")</f>
        <v>LIB2026</v>
      </c>
      <c r="K108" s="114" t="str">
        <f>IF(A106:A106&gt;0,VLOOKUP(A106,Sorteio!$A$1:$AS$76,33,FALSE),"")</f>
        <v>SR</v>
      </c>
      <c r="L108" s="116">
        <v>61</v>
      </c>
      <c r="M108" s="116">
        <v>51</v>
      </c>
      <c r="N108" s="117">
        <f>IF(A106&gt;0,L108+M108,"")</f>
        <v>112</v>
      </c>
      <c r="O108" s="226"/>
      <c r="P108" s="226"/>
      <c r="Q108" s="226"/>
      <c r="R108" s="226"/>
      <c r="S108" s="119" t="str">
        <f>IF(O108&gt;0,VLOOKUP(O108,HOLEINONE!$A$1:$B$37,2,FALSE),"")</f>
        <v/>
      </c>
      <c r="T108" s="119" t="str">
        <f>IF(P108&gt;0,VLOOKUP(P108,HOLEINONE!$A$1:$B$37,2,FALSE),"")</f>
        <v/>
      </c>
      <c r="U108" s="119" t="str">
        <f>IF(Q108&gt;0,VLOOKUP(Q108,HOLEINONE!$A$1:$B$37,2,FALSE),"")</f>
        <v/>
      </c>
      <c r="V108" s="119" t="str">
        <f>IF(R108&gt;0,VLOOKUP(R108,HOLEINONE!$A$1:$B$37,2,FALSE),"")</f>
        <v/>
      </c>
      <c r="W108" s="113" t="str">
        <f t="shared" si="4"/>
        <v/>
      </c>
      <c r="X108" s="120">
        <f>IF(A106&gt;0,N108-H108*2,"")</f>
        <v>102</v>
      </c>
      <c r="Y108" s="113">
        <f t="shared" si="3"/>
        <v>15516</v>
      </c>
      <c r="Z108" s="113">
        <f>IF(A106&gt;0,999.999999-N108+(H108*0.01)+(Y108*-0.000000001),"")</f>
        <v>888.04998348399999</v>
      </c>
      <c r="AA108" s="113">
        <f>IF(A106&gt;0,RANK(Z108,Z:Z),"")</f>
        <v>77</v>
      </c>
      <c r="AB108" s="113">
        <f>IF(A106&gt;0,999.999999-X108+(0.12-(H108*0.01))+(Y108*-0.00000001)," ")</f>
        <v>898.06984384000009</v>
      </c>
      <c r="AC108" s="113">
        <f>IF(A106&gt;0,RANK(AB108,AB:AB),"")</f>
        <v>108</v>
      </c>
      <c r="AD108" s="113" t="str">
        <f t="shared" si="5"/>
        <v/>
      </c>
    </row>
    <row r="109" spans="1:30" ht="18.75" customHeight="1">
      <c r="A109" s="1103"/>
      <c r="B109" s="114" t="str">
        <f>IF(A106:A106&gt;0,VLOOKUP(A106,Sorteio!$A$1:$AS$76,34,FALSE),"")</f>
        <v>326</v>
      </c>
      <c r="C109" s="114" t="str">
        <f>IF(A106:A106&gt;0,VLOOKUP(A106,Sorteio!$A$1:$AS$76,35,FALSE),"")</f>
        <v>ISHII</v>
      </c>
      <c r="D109" s="114" t="str">
        <f>IF(A106:A106&gt;0,VLOOKUP(A106,Sorteio!$A$1:$AS$76,36,FALSE),"")</f>
        <v>ROBERTO</v>
      </c>
      <c r="E109" s="114" t="str">
        <f>IF(A106:A106&gt;0,VLOOKUP(A106,Sorteio!$A$1:$AS$76,37,FALSE),"")</f>
        <v>M</v>
      </c>
      <c r="F109" s="114" t="str">
        <f>IF(A106:A106&gt;0,VLOOKUP(A106,Sorteio!$A$1:$AS$76,38,FALSE),"")</f>
        <v>NCC</v>
      </c>
      <c r="G109" s="136">
        <f>IF(A106:A106&gt;0,VLOOKUP(A106,Sorteio!$A$1:$AS$76,39,FALSE),"")</f>
        <v>19545</v>
      </c>
      <c r="H109" s="115">
        <f>IF(A106:A106&gt;0,VLOOKUP(A106,Sorteio!$A$1:$AS$76,40,FALSE),"")</f>
        <v>6</v>
      </c>
      <c r="I109" s="115" t="str">
        <f>IF(A106:A106&gt;0,VLOOKUP(A106,Sorteio!$A$1:$AS$76,41,FALSE),"")</f>
        <v>A</v>
      </c>
      <c r="J109" s="114" t="str">
        <f>IF(A106:A106&gt;0,VLOOKUP(A106,Sorteio!$A$1:$AS$76,42,FALSE),"")</f>
        <v>LIB2026</v>
      </c>
      <c r="K109" s="114" t="str">
        <f>IF(A106:A106&gt;0,VLOOKUP(A106,Sorteio!$A$1:$AS$76,43,FALSE),"")</f>
        <v>NSR</v>
      </c>
      <c r="L109" s="116">
        <v>59</v>
      </c>
      <c r="M109" s="116">
        <v>53</v>
      </c>
      <c r="N109" s="117">
        <f>IF(A106&gt;0,L109+M109,"")</f>
        <v>112</v>
      </c>
      <c r="O109" s="226" t="s">
        <v>1926</v>
      </c>
      <c r="P109" s="226"/>
      <c r="Q109" s="226"/>
      <c r="R109" s="226"/>
      <c r="S109" s="119">
        <f>IF(O109&gt;0,VLOOKUP(O109,HOLEINONE!$A$1:$B$37,2,FALSE),"")</f>
        <v>8</v>
      </c>
      <c r="T109" s="119" t="str">
        <f>IF(P109&gt;0,VLOOKUP(P109,HOLEINONE!$A$1:$B$37,2,FALSE),"")</f>
        <v/>
      </c>
      <c r="U109" s="119" t="str">
        <f>IF(Q109&gt;0,VLOOKUP(Q109,HOLEINONE!$A$1:$B$37,2,FALSE),"")</f>
        <v/>
      </c>
      <c r="V109" s="119" t="str">
        <f>IF(R109&gt;0,VLOOKUP(R109,HOLEINONE!$A$1:$B$37,2,FALSE),"")</f>
        <v/>
      </c>
      <c r="W109" s="113">
        <f t="shared" si="4"/>
        <v>8</v>
      </c>
      <c r="X109" s="120">
        <f>IF(A106&gt;0,N109-H109*2,"")</f>
        <v>100</v>
      </c>
      <c r="Y109" s="113">
        <f t="shared" si="3"/>
        <v>19545</v>
      </c>
      <c r="Z109" s="113">
        <f>IF(A106&gt;0,999.999999-N109+(H109*0.01)+(Y109*-0.000000001),"")</f>
        <v>888.05997945499996</v>
      </c>
      <c r="AA109" s="113">
        <f>IF(A106&gt;0,RANK(Z109,Z:Z),"")</f>
        <v>76</v>
      </c>
      <c r="AB109" s="113">
        <f>IF(A106&gt;0,999.999999-X109+(0.12-(H109*0.01))+(Y109*-0.00000001)," ")</f>
        <v>900.05980354999997</v>
      </c>
      <c r="AC109" s="113">
        <f>IF(A106&gt;0,RANK(AB109,AB:AB),"")</f>
        <v>84</v>
      </c>
      <c r="AD109" s="113">
        <f t="shared" si="5"/>
        <v>1</v>
      </c>
    </row>
    <row r="110" spans="1:30" ht="18.75" customHeight="1">
      <c r="A110" s="1103">
        <v>106</v>
      </c>
      <c r="B110" s="114" t="str">
        <f>IF(A110:A110&gt;0,VLOOKUP(A110,Sorteio!$A$1:$AS$76,4,FALSE),"")</f>
        <v>983</v>
      </c>
      <c r="C110" s="114" t="str">
        <f>IF(A110:A110&gt;0,VLOOKUP(A110,Sorteio!$A$1:$AS$76,5,FALSE),"")</f>
        <v>OSAKO</v>
      </c>
      <c r="D110" s="114" t="str">
        <f>IF(A110:A110&gt;0,VLOOKUP(A110,Sorteio!$A$1:$AS$76,6,FALSE),"")</f>
        <v>SERGIO</v>
      </c>
      <c r="E110" s="114" t="str">
        <f>IF(A110:A110&gt;0,VLOOKUP(A110,Sorteio!$A$1:$AS$76,7,FALSE),"")</f>
        <v>M</v>
      </c>
      <c r="F110" s="114" t="str">
        <f>IF(A110:A110&gt;0,VLOOKUP(A110,Sorteio!$A$1:$AS$76,8,FALSE),"")</f>
        <v>SOR</v>
      </c>
      <c r="G110" s="136">
        <f>IF(A110:A110&gt;0,VLOOKUP(A110,Sorteio!$A$1:$AS$76,9,FALSE),"")</f>
        <v>16304</v>
      </c>
      <c r="H110" s="115">
        <f>IF(A110:A110&gt;0,VLOOKUP(A110,Sorteio!$A$1:$AS$76,10,FALSE),"")</f>
        <v>3</v>
      </c>
      <c r="I110" s="115" t="str">
        <f>IF(A110:A110&gt;0,VLOOKUP(A110,Sorteio!$A$1:$AS$76,11,FALSE),"")</f>
        <v>EX</v>
      </c>
      <c r="J110" s="114" t="str">
        <f>IF(A110:A110&gt;0,VLOOKUP(A110,Sorteio!$A$1:$AS$76,12,FALSE),"")</f>
        <v>LIB2026</v>
      </c>
      <c r="K110" s="114" t="str">
        <f>IF(A110:A110&gt;0,VLOOKUP(A110,Sorteio!$A$1:$AS$76,13,FALSE),"")</f>
        <v>SR</v>
      </c>
      <c r="L110" s="116">
        <v>55</v>
      </c>
      <c r="M110" s="116">
        <v>50</v>
      </c>
      <c r="N110" s="117">
        <f>IF(A110&gt;0,L110+M110,"")</f>
        <v>105</v>
      </c>
      <c r="O110" s="226"/>
      <c r="P110" s="226"/>
      <c r="Q110" s="226"/>
      <c r="R110" s="226"/>
      <c r="S110" s="119" t="str">
        <f>IF(O110&gt;0,VLOOKUP(O110,HOLEINONE!$A$1:$B$37,2,FALSE),"")</f>
        <v/>
      </c>
      <c r="T110" s="119" t="str">
        <f>IF(P110&gt;0,VLOOKUP(P110,HOLEINONE!$A$1:$B$37,2,FALSE),"")</f>
        <v/>
      </c>
      <c r="U110" s="119" t="str">
        <f>IF(Q110&gt;0,VLOOKUP(Q110,HOLEINONE!$A$1:$B$37,2,FALSE),"")</f>
        <v/>
      </c>
      <c r="V110" s="119" t="str">
        <f>IF(R110&gt;0,VLOOKUP(R110,HOLEINONE!$A$1:$B$37,2,FALSE),"")</f>
        <v/>
      </c>
      <c r="W110" s="113" t="str">
        <f t="shared" si="4"/>
        <v/>
      </c>
      <c r="X110" s="120">
        <f>IF(A110&gt;0,N110-H110*2,"")</f>
        <v>99</v>
      </c>
      <c r="Y110" s="113">
        <f t="shared" si="3"/>
        <v>16304</v>
      </c>
      <c r="Z110" s="113">
        <f>IF(A110&gt;0,999.999999-N110+(H110*0.01)+(Y110*-0.000000001),"")</f>
        <v>895.02998269599993</v>
      </c>
      <c r="AA110" s="113">
        <f>IF(A110&gt;0,RANK(Z110,Z:Z),"")</f>
        <v>32</v>
      </c>
      <c r="AB110" s="113">
        <f>IF(A110&gt;0,999.999999-X110+(0.12-(H110*0.01))+(Y110*-0.00000001)," ")</f>
        <v>901.08983596000007</v>
      </c>
      <c r="AC110" s="113">
        <f>IF(A110&gt;0,RANK(AB110,AB:AB),"")</f>
        <v>69</v>
      </c>
      <c r="AD110" s="113" t="str">
        <f t="shared" si="5"/>
        <v/>
      </c>
    </row>
    <row r="111" spans="1:30" ht="18.75" customHeight="1">
      <c r="A111" s="1103"/>
      <c r="B111" s="114" t="str">
        <f>IF(A110:A110&gt;0,VLOOKUP(A110,Sorteio!$A$1:$AS$76,14,FALSE),"")</f>
        <v>873</v>
      </c>
      <c r="C111" s="114" t="str">
        <f>IF(A110:A110&gt;0,VLOOKUP(A110,Sorteio!$A$1:$AS$761,15,FALSE),"")</f>
        <v>M. TANIGUTI</v>
      </c>
      <c r="D111" s="114" t="str">
        <f>IF(A110:A110&gt;0,VLOOKUP(A110,Sorteio!$A$1:$AS$761,16,FALSE),"")</f>
        <v>MARINA JUNKO</v>
      </c>
      <c r="E111" s="114" t="str">
        <f>IF(A110:A110&gt;0,VLOOKUP(A110,Sorteio!$A$1:$AS$761,17,FALSE),"")</f>
        <v>F</v>
      </c>
      <c r="F111" s="114" t="str">
        <f>IF(A110:A110&gt;0,VLOOKUP(A110,Sorteio!$A$1:$AS$76,18,FALSE),"")</f>
        <v>SUM</v>
      </c>
      <c r="G111" s="136">
        <f>IF(A110:A110&gt;0,VLOOKUP(A110,Sorteio!$A$1:$AS$76,19,FALSE),"")</f>
        <v>23431</v>
      </c>
      <c r="H111" s="115">
        <f>IF(A110:A110&gt;0,VLOOKUP(A110,Sorteio!$A$1:$AS$76,20,FALSE),"")</f>
        <v>3</v>
      </c>
      <c r="I111" s="115" t="str">
        <f>IF(A110:A110&gt;0,VLOOKUP(A110,Sorteio!$A$1:$AS$76,21,FALSE),"")</f>
        <v>EX</v>
      </c>
      <c r="J111" s="114" t="str">
        <f>IF(A110:A110&gt;0,VLOOKUP(A110,Sorteio!$A$1:$AS$76,22,FALSE),"")</f>
        <v>LIB2026</v>
      </c>
      <c r="K111" s="114" t="str">
        <f>IF(A110:A110&gt;0,VLOOKUP(A110,Sorteio!$A$1:$AS$76,23,FALSE),"")</f>
        <v>NSR</v>
      </c>
      <c r="L111" s="116">
        <v>57</v>
      </c>
      <c r="M111" s="116">
        <v>51</v>
      </c>
      <c r="N111" s="117">
        <f>IF(A110&gt;0,L111+M111,"")</f>
        <v>108</v>
      </c>
      <c r="O111" s="226"/>
      <c r="P111" s="226"/>
      <c r="Q111" s="226"/>
      <c r="R111" s="226"/>
      <c r="S111" s="119" t="str">
        <f>IF(O111&gt;0,VLOOKUP(O111,HOLEINONE!$A$1:$B$37,2,FALSE),"")</f>
        <v/>
      </c>
      <c r="T111" s="119" t="str">
        <f>IF(P111&gt;0,VLOOKUP(P111,HOLEINONE!$A$1:$B$37,2,FALSE),"")</f>
        <v/>
      </c>
      <c r="U111" s="119" t="str">
        <f>IF(Q111&gt;0,VLOOKUP(Q111,HOLEINONE!$A$1:$B$37,2,FALSE),"")</f>
        <v/>
      </c>
      <c r="V111" s="119" t="str">
        <f>IF(R111&gt;0,VLOOKUP(R111,HOLEINONE!$A$1:$B$37,2,FALSE),"")</f>
        <v/>
      </c>
      <c r="W111" s="113" t="str">
        <f t="shared" si="4"/>
        <v/>
      </c>
      <c r="X111" s="120">
        <f>IF(A110&gt;0,N111-H111*2,"")</f>
        <v>102</v>
      </c>
      <c r="Y111" s="113">
        <f t="shared" si="3"/>
        <v>23431</v>
      </c>
      <c r="Z111" s="113">
        <f>IF(A110&gt;0,999.999999-N111+(H111*0.01)+(Y111*-0.000000001),"")</f>
        <v>892.02997556899993</v>
      </c>
      <c r="AA111" s="113">
        <f>IF(A110&gt;0,RANK(Z111,Z:Z),"")</f>
        <v>49</v>
      </c>
      <c r="AB111" s="113">
        <f>IF(A110&gt;0,999.999999-X111+(0.12-(H111*0.01))+(Y111*-0.00000001)," ")</f>
        <v>898.08976469000004</v>
      </c>
      <c r="AC111" s="113">
        <f>IF(A110&gt;0,RANK(AB111,AB:AB),"")</f>
        <v>105</v>
      </c>
      <c r="AD111" s="113" t="str">
        <f t="shared" si="5"/>
        <v/>
      </c>
    </row>
    <row r="112" spans="1:30" ht="18.75" customHeight="1">
      <c r="A112" s="1103"/>
      <c r="B112" s="114" t="str">
        <f>IF(A110:A110&gt;0,VLOOKUP(A110,Sorteio!$A$1:$AS$76,24,FALSE),"")</f>
        <v>513</v>
      </c>
      <c r="C112" s="114" t="str">
        <f>IF(A110:A110&gt;0,VLOOKUP(A110,Sorteio!$A$1:$AS$76,25,FALSE),"")</f>
        <v>TIZUKA</v>
      </c>
      <c r="D112" s="114" t="str">
        <f>IF(A110:A110&gt;0,VLOOKUP(A110,Sorteio!$A$1:$AS$76,26,FALSE),"")</f>
        <v>SACHIKO</v>
      </c>
      <c r="E112" s="114" t="str">
        <f>IF(A110:A110&gt;0,VLOOKUP(A110,Sorteio!$A$1:$AS$76,27,FALSE),"")</f>
        <v>F</v>
      </c>
      <c r="F112" s="114" t="str">
        <f>IF(A110:A110&gt;0,VLOOKUP(A110,Sorteio!$A$1:$AS$76,28,FALSE),"")</f>
        <v>GSP</v>
      </c>
      <c r="G112" s="136">
        <f>IF(A110:A110&gt;0,VLOOKUP(A110,Sorteio!$A$1:$AS$76,29,FALSE),"")</f>
        <v>19170</v>
      </c>
      <c r="H112" s="115">
        <f>IF(A110:A110&gt;0,VLOOKUP(A110,Sorteio!$A$1:$AS$76,30,FALSE),"")</f>
        <v>4</v>
      </c>
      <c r="I112" s="115" t="str">
        <f>IF(A110:A110&gt;0,VLOOKUP(A110,Sorteio!$A$1:$AS$76,31,FALSE),"")</f>
        <v>A</v>
      </c>
      <c r="J112" s="114" t="str">
        <f>IF(A110:A110&gt;0,VLOOKUP(A110,Sorteio!$A$1:$AS$76,32,FALSE),"")</f>
        <v>LIB2026</v>
      </c>
      <c r="K112" s="114" t="str">
        <f>IF(A110:A110&gt;0,VLOOKUP(A110,Sorteio!$A$1:$AS$76,33,FALSE),"")</f>
        <v>NSR</v>
      </c>
      <c r="L112" s="116">
        <v>56</v>
      </c>
      <c r="M112" s="116">
        <v>50</v>
      </c>
      <c r="N112" s="117">
        <f>IF(A110&gt;0,L112+M112,"")</f>
        <v>106</v>
      </c>
      <c r="O112" s="226"/>
      <c r="P112" s="226"/>
      <c r="Q112" s="226"/>
      <c r="R112" s="226"/>
      <c r="S112" s="119" t="str">
        <f>IF(O112&gt;0,VLOOKUP(O112,HOLEINONE!$A$1:$B$37,2,FALSE),"")</f>
        <v/>
      </c>
      <c r="T112" s="119" t="str">
        <f>IF(P112&gt;0,VLOOKUP(P112,HOLEINONE!$A$1:$B$37,2,FALSE),"")</f>
        <v/>
      </c>
      <c r="U112" s="119" t="str">
        <f>IF(Q112&gt;0,VLOOKUP(Q112,HOLEINONE!$A$1:$B$37,2,FALSE),"")</f>
        <v/>
      </c>
      <c r="V112" s="119" t="str">
        <f>IF(R112&gt;0,VLOOKUP(R112,HOLEINONE!$A$1:$B$37,2,FALSE),"")</f>
        <v/>
      </c>
      <c r="W112" s="113" t="str">
        <f t="shared" si="4"/>
        <v/>
      </c>
      <c r="X112" s="120">
        <f>IF(A110&gt;0,N112-H112*2,"")</f>
        <v>98</v>
      </c>
      <c r="Y112" s="113">
        <f t="shared" si="3"/>
        <v>19170</v>
      </c>
      <c r="Z112" s="113">
        <f>IF(A110&gt;0,999.999999-N112+(H112*0.01)+(Y112*-0.000000001),"")</f>
        <v>894.03997982999999</v>
      </c>
      <c r="AA112" s="113">
        <f>IF(A110&gt;0,RANK(Z112,Z:Z),"")</f>
        <v>36</v>
      </c>
      <c r="AB112" s="113">
        <f>IF(A110&gt;0,999.999999-X112+(0.12-(H112*0.01))+(Y112*-0.00000001)," ")</f>
        <v>902.07980730000008</v>
      </c>
      <c r="AC112" s="113">
        <f>IF(A110&gt;0,RANK(AB112,AB:AB),"")</f>
        <v>55</v>
      </c>
      <c r="AD112" s="113" t="str">
        <f t="shared" si="5"/>
        <v/>
      </c>
    </row>
    <row r="113" spans="1:30" ht="18.75" customHeight="1">
      <c r="A113" s="1103"/>
      <c r="B113" s="114" t="str">
        <f>IF(A110:A110&gt;0,VLOOKUP(A110,Sorteio!$A$1:$AS$76,34,FALSE),"")</f>
        <v>850</v>
      </c>
      <c r="C113" s="114" t="str">
        <f>IF(A110:A110&gt;0,VLOOKUP(A110,Sorteio!$A$1:$AS$76,35,FALSE),"")</f>
        <v>OSHIRO</v>
      </c>
      <c r="D113" s="114" t="str">
        <f>IF(A110:A110&gt;0,VLOOKUP(A110,Sorteio!$A$1:$AS$76,36,FALSE),"")</f>
        <v>TSUTOMU</v>
      </c>
      <c r="E113" s="114" t="str">
        <f>IF(A110:A110&gt;0,VLOOKUP(A110,Sorteio!$A$1:$AS$76,37,FALSE),"")</f>
        <v>M</v>
      </c>
      <c r="F113" s="114" t="str">
        <f>IF(A110:A110&gt;0,VLOOKUP(A110,Sorteio!$A$1:$AS$76,38,FALSE),"")</f>
        <v>NCC</v>
      </c>
      <c r="G113" s="136">
        <f>IF(A110:A110&gt;0,VLOOKUP(A110,Sorteio!$A$1:$AS$76,39,FALSE),"")</f>
        <v>20900</v>
      </c>
      <c r="H113" s="115">
        <f>IF(A110:A110&gt;0,VLOOKUP(A110,Sorteio!$A$1:$AS$76,40,FALSE),"")</f>
        <v>6</v>
      </c>
      <c r="I113" s="115" t="str">
        <f>IF(A110:A110&gt;0,VLOOKUP(A110,Sorteio!$A$1:$AS$76,41,FALSE),"")</f>
        <v>A</v>
      </c>
      <c r="J113" s="114" t="str">
        <f>IF(A110:A110&gt;0,VLOOKUP(A110,Sorteio!$A$1:$AS$76,42,FALSE),"")</f>
        <v>LIB2026</v>
      </c>
      <c r="K113" s="114" t="str">
        <f>IF(A110:A110&gt;0,VLOOKUP(A110,Sorteio!$A$1:$AS$76,43,FALSE),"")</f>
        <v>NSR</v>
      </c>
      <c r="L113" s="116">
        <v>56</v>
      </c>
      <c r="M113" s="116">
        <v>53</v>
      </c>
      <c r="N113" s="117">
        <f>IF(A110&gt;0,L113+M113,"")</f>
        <v>109</v>
      </c>
      <c r="O113" s="226"/>
      <c r="P113" s="226"/>
      <c r="Q113" s="226"/>
      <c r="R113" s="226"/>
      <c r="S113" s="119" t="str">
        <f>IF(O113&gt;0,VLOOKUP(O113,HOLEINONE!$A$1:$B$37,2,FALSE),"")</f>
        <v/>
      </c>
      <c r="T113" s="119" t="str">
        <f>IF(P113&gt;0,VLOOKUP(P113,HOLEINONE!$A$1:$B$37,2,FALSE),"")</f>
        <v/>
      </c>
      <c r="U113" s="119" t="str">
        <f>IF(Q113&gt;0,VLOOKUP(Q113,HOLEINONE!$A$1:$B$37,2,FALSE),"")</f>
        <v/>
      </c>
      <c r="V113" s="119" t="str">
        <f>IF(R113&gt;0,VLOOKUP(R113,HOLEINONE!$A$1:$B$37,2,FALSE),"")</f>
        <v/>
      </c>
      <c r="W113" s="113" t="str">
        <f t="shared" si="4"/>
        <v/>
      </c>
      <c r="X113" s="120">
        <f>IF(A110&gt;0,N113-H113*2,"")</f>
        <v>97</v>
      </c>
      <c r="Y113" s="113">
        <f t="shared" si="3"/>
        <v>20900</v>
      </c>
      <c r="Z113" s="113">
        <f>IF(A110&gt;0,999.999999-N113+(H113*0.01)+(Y113*-0.000000001),"")</f>
        <v>891.05997809999997</v>
      </c>
      <c r="AA113" s="113">
        <f>IF(A110&gt;0,RANK(Z113,Z:Z),"")</f>
        <v>54</v>
      </c>
      <c r="AB113" s="113">
        <f>IF(A110&gt;0,999.999999-X113+(0.12-(H113*0.01))+(Y113*-0.00000001)," ")</f>
        <v>903.05978999999991</v>
      </c>
      <c r="AC113" s="113">
        <f>IF(A110&gt;0,RANK(AB113,AB:AB),"")</f>
        <v>47</v>
      </c>
      <c r="AD113" s="113" t="str">
        <f t="shared" si="5"/>
        <v/>
      </c>
    </row>
    <row r="114" spans="1:30" ht="18.75" customHeight="1">
      <c r="A114" s="1103">
        <v>410</v>
      </c>
      <c r="B114" s="114" t="str">
        <f>IF(A114:A114&gt;0,VLOOKUP(A114,Sorteio!$A$1:$AS$76,4,FALSE),"")</f>
        <v>811</v>
      </c>
      <c r="C114" s="114" t="str">
        <f>IF(A114:A114&gt;0,VLOOKUP(A114,Sorteio!$A$1:$AS$76,5,FALSE),"")</f>
        <v>SATAKE</v>
      </c>
      <c r="D114" s="114" t="str">
        <f>IF(A114:A114&gt;0,VLOOKUP(A114,Sorteio!$A$1:$AS$76,6,FALSE),"")</f>
        <v>MARIO KANEYUKI</v>
      </c>
      <c r="E114" s="114" t="str">
        <f>IF(A114:A114&gt;0,VLOOKUP(A114,Sorteio!$A$1:$AS$76,7,FALSE),"")</f>
        <v>M</v>
      </c>
      <c r="F114" s="114" t="str">
        <f>IF(A114:A114&gt;0,VLOOKUP(A114,Sorteio!$A$1:$AS$76,8,FALSE),"")</f>
        <v>BIR</v>
      </c>
      <c r="G114" s="136">
        <f>IF(A114:A114&gt;0,VLOOKUP(A114,Sorteio!$A$1:$AS$76,9,FALSE),"")</f>
        <v>21302</v>
      </c>
      <c r="H114" s="115">
        <f>IF(A114:A114&gt;0,VLOOKUP(A114,Sorteio!$A$1:$AS$76,10,FALSE),"")</f>
        <v>7</v>
      </c>
      <c r="I114" s="115" t="str">
        <f>IF(A114:A114&gt;0,VLOOKUP(A114,Sorteio!$A$1:$AS$76,11,FALSE),"")</f>
        <v>B</v>
      </c>
      <c r="J114" s="114" t="str">
        <f>IF(A114:A114&gt;0,VLOOKUP(A114,Sorteio!$A$1:$AS$76,12,FALSE),"")</f>
        <v>LIB2026</v>
      </c>
      <c r="K114" s="114" t="str">
        <f>IF(A114:A114&gt;0,VLOOKUP(A114,Sorteio!$A$1:$AS$76,13,FALSE),"")</f>
        <v>NSR</v>
      </c>
      <c r="L114" s="116">
        <v>63</v>
      </c>
      <c r="M114" s="116">
        <v>52</v>
      </c>
      <c r="N114" s="117">
        <f>IF(A114&gt;0,L114+M114,"")</f>
        <v>115</v>
      </c>
      <c r="O114" s="226"/>
      <c r="P114" s="226"/>
      <c r="Q114" s="226"/>
      <c r="R114" s="226"/>
      <c r="S114" s="119" t="str">
        <f>IF(O114&gt;0,VLOOKUP(O114,HOLEINONE!$A$1:$B$37,2,FALSE),"")</f>
        <v/>
      </c>
      <c r="T114" s="119" t="str">
        <f>IF(P114&gt;0,VLOOKUP(P114,HOLEINONE!$A$1:$B$37,2,FALSE),"")</f>
        <v/>
      </c>
      <c r="U114" s="119" t="str">
        <f>IF(Q114&gt;0,VLOOKUP(Q114,HOLEINONE!$A$1:$B$37,2,FALSE),"")</f>
        <v/>
      </c>
      <c r="V114" s="119" t="str">
        <f>IF(R114&gt;0,VLOOKUP(R114,HOLEINONE!$A$1:$B$37,2,FALSE),"")</f>
        <v/>
      </c>
      <c r="W114" s="113" t="str">
        <f t="shared" si="4"/>
        <v/>
      </c>
      <c r="X114" s="120">
        <f>IF(A114&gt;0,N114-H114*2,"")</f>
        <v>101</v>
      </c>
      <c r="Y114" s="113">
        <f t="shared" si="3"/>
        <v>21302</v>
      </c>
      <c r="Z114" s="113">
        <f>IF(A114&gt;0,999.999999-N114+(H114*0.01)+(Y114*-0.000000001),"")</f>
        <v>885.069977698</v>
      </c>
      <c r="AA114" s="113">
        <f>IF(A114&gt;0,RANK(Z114,Z:Z),"")</f>
        <v>97</v>
      </c>
      <c r="AB114" s="113">
        <f>IF(A114&gt;0,999.999999-X114+(0.12-(H114*0.01))+(Y114*-0.00000001)," ")</f>
        <v>899.04978597999991</v>
      </c>
      <c r="AC114" s="113">
        <f>IF(A114&gt;0,RANK(AB114,AB:AB),"")</f>
        <v>96</v>
      </c>
      <c r="AD114" s="113" t="str">
        <f t="shared" si="5"/>
        <v/>
      </c>
    </row>
    <row r="115" spans="1:30" ht="18.75" customHeight="1">
      <c r="A115" s="1103"/>
      <c r="B115" s="114" t="str">
        <f>IF(A114:A114&gt;0,VLOOKUP(A114,Sorteio!$A$1:$AS$76,14,FALSE),"")</f>
        <v>615</v>
      </c>
      <c r="C115" s="114" t="str">
        <f>IF(A114:A114&gt;0,VLOOKUP(A114,Sorteio!$A$1:$AS$761,15,FALSE),"")</f>
        <v>NISHIWAKI</v>
      </c>
      <c r="D115" s="114" t="str">
        <f>IF(A114:A114&gt;0,VLOOKUP(A114,Sorteio!$A$1:$AS$761,16,FALSE),"")</f>
        <v>TERUKO</v>
      </c>
      <c r="E115" s="114" t="str">
        <f>IF(A114:A114&gt;0,VLOOKUP(A114,Sorteio!$A$1:$AS$761,17,FALSE),"")</f>
        <v>F</v>
      </c>
      <c r="F115" s="114" t="str">
        <f>IF(A114:A114&gt;0,VLOOKUP(A114,Sorteio!$A$1:$AS$76,18,FALSE),"")</f>
        <v>GSP</v>
      </c>
      <c r="G115" s="136">
        <f>IF(A114:A114&gt;0,VLOOKUP(A114,Sorteio!$A$1:$AS$76,19,FALSE),"")</f>
        <v>16338</v>
      </c>
      <c r="H115" s="115">
        <f>IF(A114:A114&gt;0,VLOOKUP(A114,Sorteio!$A$1:$AS$76,20,FALSE),"")</f>
        <v>9</v>
      </c>
      <c r="I115" s="115" t="str">
        <f>IF(A114:A114&gt;0,VLOOKUP(A114,Sorteio!$A$1:$AS$76,21,FALSE),"")</f>
        <v>B</v>
      </c>
      <c r="J115" s="114" t="str">
        <f>IF(A114:A114&gt;0,VLOOKUP(A114,Sorteio!$A$1:$AS$76,22,FALSE),"")</f>
        <v>LIB2026</v>
      </c>
      <c r="K115" s="114" t="str">
        <f>IF(A114:A114&gt;0,VLOOKUP(A114,Sorteio!$A$1:$AS$76,23,FALSE),"")</f>
        <v>SR</v>
      </c>
      <c r="L115" s="116">
        <v>64</v>
      </c>
      <c r="M115" s="116">
        <v>60</v>
      </c>
      <c r="N115" s="117">
        <f>IF(A114&gt;0,L115+M115,"")</f>
        <v>124</v>
      </c>
      <c r="O115" s="226"/>
      <c r="P115" s="226"/>
      <c r="Q115" s="226"/>
      <c r="R115" s="226"/>
      <c r="S115" s="119" t="str">
        <f>IF(O115&gt;0,VLOOKUP(O115,HOLEINONE!$A$1:$B$37,2,FALSE),"")</f>
        <v/>
      </c>
      <c r="T115" s="119" t="str">
        <f>IF(P115&gt;0,VLOOKUP(P115,HOLEINONE!$A$1:$B$37,2,FALSE),"")</f>
        <v/>
      </c>
      <c r="U115" s="119" t="str">
        <f>IF(Q115&gt;0,VLOOKUP(Q115,HOLEINONE!$A$1:$B$37,2,FALSE),"")</f>
        <v/>
      </c>
      <c r="V115" s="119" t="str">
        <f>IF(R115&gt;0,VLOOKUP(R115,HOLEINONE!$A$1:$B$37,2,FALSE),"")</f>
        <v/>
      </c>
      <c r="W115" s="113" t="str">
        <f t="shared" si="4"/>
        <v/>
      </c>
      <c r="X115" s="120">
        <f>IF(A114&gt;0,N115-H115*2,"")</f>
        <v>106</v>
      </c>
      <c r="Y115" s="113">
        <f t="shared" si="3"/>
        <v>16338</v>
      </c>
      <c r="Z115" s="113">
        <f>IF(A114&gt;0,999.999999-N115+(H115*0.01)+(Y115*-0.000000001),"")</f>
        <v>876.08998266200001</v>
      </c>
      <c r="AA115" s="113">
        <f>IF(A114&gt;0,RANK(Z115,Z:Z),"")</f>
        <v>156</v>
      </c>
      <c r="AB115" s="113">
        <f>IF(A114&gt;0,999.999999-X115+(0.12-(H115*0.01))+(Y115*-0.00000001)," ")</f>
        <v>894.02983561999997</v>
      </c>
      <c r="AC115" s="113">
        <f>IF(A114&gt;0,RANK(AB115,AB:AB),"")</f>
        <v>161</v>
      </c>
      <c r="AD115" s="113" t="str">
        <f t="shared" si="5"/>
        <v/>
      </c>
    </row>
    <row r="116" spans="1:30" ht="18.75" customHeight="1">
      <c r="A116" s="1103"/>
      <c r="B116" s="114" t="str">
        <f>IF(A114:A114&gt;0,VLOOKUP(A114,Sorteio!$A$1:$AS$76,24,FALSE),"")</f>
        <v>856</v>
      </c>
      <c r="C116" s="114" t="str">
        <f>IF(A114:A114&gt;0,VLOOKUP(A114,Sorteio!$A$1:$AS$76,25,FALSE),"")</f>
        <v>YAMANO</v>
      </c>
      <c r="D116" s="114" t="str">
        <f>IF(A114:A114&gt;0,VLOOKUP(A114,Sorteio!$A$1:$AS$76,26,FALSE),"")</f>
        <v>ISABEL TIYOKO</v>
      </c>
      <c r="E116" s="114" t="str">
        <f>IF(A114:A114&gt;0,VLOOKUP(A114,Sorteio!$A$1:$AS$76,27,FALSE),"")</f>
        <v>F</v>
      </c>
      <c r="F116" s="114" t="str">
        <f>IF(A114:A114&gt;0,VLOOKUP(A114,Sorteio!$A$1:$AS$76,28,FALSE),"")</f>
        <v>IBI</v>
      </c>
      <c r="G116" s="136">
        <f>IF(A114:A114&gt;0,VLOOKUP(A114,Sorteio!$A$1:$AS$76,29,FALSE),"")</f>
        <v>18926</v>
      </c>
      <c r="H116" s="115">
        <f>IF(A114:A114&gt;0,VLOOKUP(A114,Sorteio!$A$1:$AS$76,30,FALSE),"")</f>
        <v>9</v>
      </c>
      <c r="I116" s="115" t="str">
        <f>IF(A114:A114&gt;0,VLOOKUP(A114,Sorteio!$A$1:$AS$76,31,FALSE),"")</f>
        <v>B</v>
      </c>
      <c r="J116" s="114" t="str">
        <f>IF(A114:A114&gt;0,VLOOKUP(A114,Sorteio!$A$1:$AS$76,32,FALSE),"")</f>
        <v>LIB2026</v>
      </c>
      <c r="K116" s="114" t="str">
        <f>IF(A114:A114&gt;0,VLOOKUP(A114,Sorteio!$A$1:$AS$76,33,FALSE),"")</f>
        <v>SR</v>
      </c>
      <c r="L116" s="116">
        <v>55</v>
      </c>
      <c r="M116" s="116">
        <v>54</v>
      </c>
      <c r="N116" s="117">
        <f>IF(A114&gt;0,L116+M116,"")</f>
        <v>109</v>
      </c>
      <c r="O116" s="226"/>
      <c r="P116" s="226"/>
      <c r="Q116" s="226"/>
      <c r="R116" s="226"/>
      <c r="S116" s="119" t="str">
        <f>IF(O116&gt;0,VLOOKUP(O116,HOLEINONE!$A$1:$B$37,2,FALSE),"")</f>
        <v/>
      </c>
      <c r="T116" s="119" t="str">
        <f>IF(P116&gt;0,VLOOKUP(P116,HOLEINONE!$A$1:$B$37,2,FALSE),"")</f>
        <v/>
      </c>
      <c r="U116" s="119" t="str">
        <f>IF(Q116&gt;0,VLOOKUP(Q116,HOLEINONE!$A$1:$B$37,2,FALSE),"")</f>
        <v/>
      </c>
      <c r="V116" s="119" t="str">
        <f>IF(R116&gt;0,VLOOKUP(R116,HOLEINONE!$A$1:$B$37,2,FALSE),"")</f>
        <v/>
      </c>
      <c r="W116" s="113" t="str">
        <f t="shared" si="4"/>
        <v/>
      </c>
      <c r="X116" s="120">
        <f>IF(A114&gt;0,N116-H116*2,"")</f>
        <v>91</v>
      </c>
      <c r="Y116" s="113">
        <f t="shared" si="3"/>
        <v>18926</v>
      </c>
      <c r="Z116" s="113">
        <f>IF(A114&gt;0,999.999999-N116+(H116*0.01)+(Y116*-0.000000001),"")</f>
        <v>891.08998007399998</v>
      </c>
      <c r="AA116" s="113">
        <f>IF(A114&gt;0,RANK(Z116,Z:Z),"")</f>
        <v>53</v>
      </c>
      <c r="AB116" s="113">
        <f>IF(A114&gt;0,999.999999-X116+(0.12-(H116*0.01))+(Y116*-0.00000001)," ")</f>
        <v>909.02980974000002</v>
      </c>
      <c r="AC116" s="113">
        <f>IF(A114&gt;0,RANK(AB116,AB:AB),"")</f>
        <v>14</v>
      </c>
      <c r="AD116" s="113" t="str">
        <f t="shared" si="5"/>
        <v/>
      </c>
    </row>
    <row r="117" spans="1:30" ht="18.75" customHeight="1">
      <c r="A117" s="1103"/>
      <c r="B117" s="114" t="str">
        <f>IF(A114:A114&gt;0,VLOOKUP(A114,Sorteio!$A$1:$AS$76,34,FALSE),"")</f>
        <v>406</v>
      </c>
      <c r="C117" s="114" t="str">
        <f>IF(A114:A114&gt;0,VLOOKUP(A114,Sorteio!$A$1:$AS$76,35,FALSE),"")</f>
        <v>VALERO ARIAS</v>
      </c>
      <c r="D117" s="114" t="str">
        <f>IF(A114:A114&gt;0,VLOOKUP(A114,Sorteio!$A$1:$AS$76,36,FALSE),"")</f>
        <v>CARMEN</v>
      </c>
      <c r="E117" s="114" t="str">
        <f>IF(A114:A114&gt;0,VLOOKUP(A114,Sorteio!$A$1:$AS$76,37,FALSE),"")</f>
        <v>F</v>
      </c>
      <c r="F117" s="114" t="str">
        <f>IF(A114:A114&gt;0,VLOOKUP(A114,Sorteio!$A$1:$AS$76,38,FALSE),"")</f>
        <v>KOK</v>
      </c>
      <c r="G117" s="136">
        <f>IF(A114:A114&gt;0,VLOOKUP(A114,Sorteio!$A$1:$AS$76,39,FALSE),"")</f>
        <v>21451</v>
      </c>
      <c r="H117" s="115">
        <f>IF(A114:A114&gt;0,VLOOKUP(A114,Sorteio!$A$1:$AS$76,40,FALSE),"")</f>
        <v>12</v>
      </c>
      <c r="I117" s="115" t="str">
        <f>IF(A114:A114&gt;0,VLOOKUP(A114,Sorteio!$A$1:$AS$76,41,FALSE),"")</f>
        <v>C</v>
      </c>
      <c r="J117" s="114" t="str">
        <f>IF(A114:A114&gt;0,VLOOKUP(A114,Sorteio!$A$1:$AS$76,42,FALSE),"")</f>
        <v>LIB2026</v>
      </c>
      <c r="K117" s="114" t="str">
        <f>IF(A114:A114&gt;0,VLOOKUP(A114,Sorteio!$A$1:$AS$76,43,FALSE),"")</f>
        <v>NSR</v>
      </c>
      <c r="L117" s="116">
        <v>72</v>
      </c>
      <c r="M117" s="116">
        <v>60</v>
      </c>
      <c r="N117" s="117">
        <f>IF(A114&gt;0,L117+M117,"")</f>
        <v>132</v>
      </c>
      <c r="O117" s="226"/>
      <c r="P117" s="226"/>
      <c r="Q117" s="226"/>
      <c r="R117" s="226"/>
      <c r="S117" s="119" t="str">
        <f>IF(O117&gt;0,VLOOKUP(O117,HOLEINONE!$A$1:$B$37,2,FALSE),"")</f>
        <v/>
      </c>
      <c r="T117" s="119" t="str">
        <f>IF(P117&gt;0,VLOOKUP(P117,HOLEINONE!$A$1:$B$37,2,FALSE),"")</f>
        <v/>
      </c>
      <c r="U117" s="119" t="str">
        <f>IF(Q117&gt;0,VLOOKUP(Q117,HOLEINONE!$A$1:$B$37,2,FALSE),"")</f>
        <v/>
      </c>
      <c r="V117" s="119" t="str">
        <f>IF(R117&gt;0,VLOOKUP(R117,HOLEINONE!$A$1:$B$37,2,FALSE),"")</f>
        <v/>
      </c>
      <c r="W117" s="113" t="str">
        <f t="shared" si="4"/>
        <v/>
      </c>
      <c r="X117" s="120">
        <f>IF(A114&gt;0,N117-H117*2,"")</f>
        <v>108</v>
      </c>
      <c r="Y117" s="113">
        <f t="shared" si="3"/>
        <v>21451</v>
      </c>
      <c r="Z117" s="113">
        <f>IF(A114&gt;0,999.999999-N117+(H117*0.01)+(Y117*-0.000000001),"")</f>
        <v>868.11997754900005</v>
      </c>
      <c r="AA117" s="113">
        <f>IF(A114&gt;0,RANK(Z117,Z:Z),"")</f>
        <v>189</v>
      </c>
      <c r="AB117" s="113">
        <f>IF(A114&gt;0,999.999999-X117+(0.12-(H117*0.01))+(Y117*-0.00000001)," ")</f>
        <v>891.99978449000002</v>
      </c>
      <c r="AC117" s="113">
        <f>IF(A114&gt;0,RANK(AB117,AB:AB),"")</f>
        <v>175</v>
      </c>
      <c r="AD117" s="113" t="str">
        <f t="shared" si="5"/>
        <v/>
      </c>
    </row>
    <row r="118" spans="1:30" ht="18.75" customHeight="1">
      <c r="A118" s="1103">
        <v>209</v>
      </c>
      <c r="B118" s="114" t="str">
        <f>IF(A118:A118&gt;0,VLOOKUP(A118,Sorteio!$A$1:$AS$76,4,FALSE),"")</f>
        <v>976</v>
      </c>
      <c r="C118" s="114" t="str">
        <f>IF(A118:A118&gt;0,VLOOKUP(A118,Sorteio!$A$1:$AS$76,5,FALSE),"")</f>
        <v>MORI</v>
      </c>
      <c r="D118" s="114" t="str">
        <f>IF(A118:A118&gt;0,VLOOKUP(A118,Sorteio!$A$1:$AS$76,6,FALSE),"")</f>
        <v>SADAO</v>
      </c>
      <c r="E118" s="114" t="str">
        <f>IF(A118:A118&gt;0,VLOOKUP(A118,Sorteio!$A$1:$AS$76,7,FALSE),"")</f>
        <v>M</v>
      </c>
      <c r="F118" s="114" t="str">
        <f>IF(A118:A118&gt;0,VLOOKUP(A118,Sorteio!$A$1:$AS$76,8,FALSE),"")</f>
        <v>PIE</v>
      </c>
      <c r="G118" s="136">
        <f>IF(A118:A118&gt;0,VLOOKUP(A118,Sorteio!$A$1:$AS$76,9,FALSE),"")</f>
        <v>19729</v>
      </c>
      <c r="H118" s="115">
        <f>IF(A118:A118&gt;0,VLOOKUP(A118,Sorteio!$A$1:$AS$76,10,FALSE),"")</f>
        <v>8</v>
      </c>
      <c r="I118" s="115" t="str">
        <f>IF(A118:A118&gt;0,VLOOKUP(A118,Sorteio!$A$1:$AS$76,11,FALSE),"")</f>
        <v>B</v>
      </c>
      <c r="J118" s="114" t="str">
        <f>IF(A118:A118&gt;0,VLOOKUP(A118,Sorteio!$A$1:$AS$76,12,FALSE),"")</f>
        <v>LIB2026</v>
      </c>
      <c r="K118" s="114" t="str">
        <f>IF(A118:A118&gt;0,VLOOKUP(A118,Sorteio!$A$1:$AS$76,13,FALSE),"")</f>
        <v>NSR</v>
      </c>
      <c r="L118" s="116">
        <v>58</v>
      </c>
      <c r="M118" s="116">
        <v>50</v>
      </c>
      <c r="N118" s="117">
        <f>IF(A118&gt;0,L118+M118,"")</f>
        <v>108</v>
      </c>
      <c r="O118" s="226"/>
      <c r="P118" s="226"/>
      <c r="Q118" s="226"/>
      <c r="R118" s="226"/>
      <c r="S118" s="119" t="str">
        <f>IF(O118&gt;0,VLOOKUP(O118,HOLEINONE!$A$1:$B$37,2,FALSE),"")</f>
        <v/>
      </c>
      <c r="T118" s="119" t="str">
        <f>IF(P118&gt;0,VLOOKUP(P118,HOLEINONE!$A$1:$B$37,2,FALSE),"")</f>
        <v/>
      </c>
      <c r="U118" s="119" t="str">
        <f>IF(Q118&gt;0,VLOOKUP(Q118,HOLEINONE!$A$1:$B$37,2,FALSE),"")</f>
        <v/>
      </c>
      <c r="V118" s="119" t="str">
        <f>IF(R118&gt;0,VLOOKUP(R118,HOLEINONE!$A$1:$B$37,2,FALSE),"")</f>
        <v/>
      </c>
      <c r="W118" s="113" t="str">
        <f t="shared" si="4"/>
        <v/>
      </c>
      <c r="X118" s="120">
        <f>IF(A118&gt;0,N118-H118*2,"")</f>
        <v>92</v>
      </c>
      <c r="Y118" s="113">
        <f t="shared" si="3"/>
        <v>19729</v>
      </c>
      <c r="Z118" s="113">
        <f>IF(A118&gt;0,999.999999-N118+(H118*0.01)+(Y118*-0.000000001),"")</f>
        <v>892.07997927100007</v>
      </c>
      <c r="AA118" s="113">
        <f>IF(A118&gt;0,RANK(Z118,Z:Z),"")</f>
        <v>44</v>
      </c>
      <c r="AB118" s="113">
        <f>IF(A118&gt;0,999.999999-X118+(0.12-(H118*0.01))+(Y118*-0.00000001)," ")</f>
        <v>908.03980171000001</v>
      </c>
      <c r="AC118" s="113">
        <f>IF(A118&gt;0,RANK(AB118,AB:AB),"")</f>
        <v>18</v>
      </c>
      <c r="AD118" s="113" t="str">
        <f t="shared" si="5"/>
        <v/>
      </c>
    </row>
    <row r="119" spans="1:30" ht="18.75" customHeight="1">
      <c r="A119" s="1103"/>
      <c r="B119" s="114" t="str">
        <f>IF(A118:A118&gt;0,VLOOKUP(A118,Sorteio!$A$1:$AS$76,14,FALSE),"")</f>
        <v>725</v>
      </c>
      <c r="C119" s="114" t="str">
        <f>IF(A118:A118&gt;0,VLOOKUP(A118,Sorteio!$A$1:$AS$761,15,FALSE),"")</f>
        <v>KUNII</v>
      </c>
      <c r="D119" s="114" t="str">
        <f>IF(A118:A118&gt;0,VLOOKUP(A118,Sorteio!$A$1:$AS$761,16,FALSE),"")</f>
        <v>EMIKO</v>
      </c>
      <c r="E119" s="114" t="str">
        <f>IF(A118:A118&gt;0,VLOOKUP(A118,Sorteio!$A$1:$AS$761,17,FALSE),"")</f>
        <v>F</v>
      </c>
      <c r="F119" s="114" t="str">
        <f>IF(A118:A118&gt;0,VLOOKUP(A118,Sorteio!$A$1:$AS$76,18,FALSE),"")</f>
        <v>GSP</v>
      </c>
      <c r="G119" s="136">
        <f>IF(A118:A118&gt;0,VLOOKUP(A118,Sorteio!$A$1:$AS$76,19,FALSE),"")</f>
        <v>14124</v>
      </c>
      <c r="H119" s="115">
        <f>IF(A118:A118&gt;0,VLOOKUP(A118,Sorteio!$A$1:$AS$76,20,FALSE),"")</f>
        <v>9</v>
      </c>
      <c r="I119" s="115" t="str">
        <f>IF(A118:A118&gt;0,VLOOKUP(A118,Sorteio!$A$1:$AS$76,21,FALSE),"")</f>
        <v>B</v>
      </c>
      <c r="J119" s="114" t="str">
        <f>IF(A118:A118&gt;0,VLOOKUP(A118,Sorteio!$A$1:$AS$76,22,FALSE),"")</f>
        <v>LIB2026</v>
      </c>
      <c r="K119" s="114" t="str">
        <f>IF(A118:A118&gt;0,VLOOKUP(A118,Sorteio!$A$1:$AS$76,23,FALSE),"")</f>
        <v>MR</v>
      </c>
      <c r="L119" s="116">
        <v>71</v>
      </c>
      <c r="M119" s="116">
        <v>57</v>
      </c>
      <c r="N119" s="117">
        <f>IF(A118&gt;0,L119+M119,"")</f>
        <v>128</v>
      </c>
      <c r="O119" s="226"/>
      <c r="P119" s="226"/>
      <c r="Q119" s="226"/>
      <c r="R119" s="226"/>
      <c r="S119" s="119" t="str">
        <f>IF(O119&gt;0,VLOOKUP(O119,HOLEINONE!$A$1:$B$37,2,FALSE),"")</f>
        <v/>
      </c>
      <c r="T119" s="119" t="str">
        <f>IF(P119&gt;0,VLOOKUP(P119,HOLEINONE!$A$1:$B$37,2,FALSE),"")</f>
        <v/>
      </c>
      <c r="U119" s="119" t="str">
        <f>IF(Q119&gt;0,VLOOKUP(Q119,HOLEINONE!$A$1:$B$37,2,FALSE),"")</f>
        <v/>
      </c>
      <c r="V119" s="119" t="str">
        <f>IF(R119&gt;0,VLOOKUP(R119,HOLEINONE!$A$1:$B$37,2,FALSE),"")</f>
        <v/>
      </c>
      <c r="W119" s="113" t="str">
        <f t="shared" si="4"/>
        <v/>
      </c>
      <c r="X119" s="120">
        <f>IF(A118&gt;0,N119-H119*2,"")</f>
        <v>110</v>
      </c>
      <c r="Y119" s="113">
        <f t="shared" si="3"/>
        <v>14124</v>
      </c>
      <c r="Z119" s="113">
        <f>IF(A118&gt;0,999.999999-N119+(H119*0.01)+(Y119*-0.000000001),"")</f>
        <v>872.08998487600002</v>
      </c>
      <c r="AA119" s="113">
        <f>IF(A118&gt;0,RANK(Z119,Z:Z),"")</f>
        <v>178</v>
      </c>
      <c r="AB119" s="113">
        <f>IF(A118&gt;0,999.999999-X119+(0.12-(H119*0.01))+(Y119*-0.00000001)," ")</f>
        <v>890.02985776000003</v>
      </c>
      <c r="AC119" s="113">
        <f>IF(A118&gt;0,RANK(AB119,AB:AB),"")</f>
        <v>180</v>
      </c>
      <c r="AD119" s="113" t="str">
        <f t="shared" si="5"/>
        <v/>
      </c>
    </row>
    <row r="120" spans="1:30" ht="18.75" customHeight="1">
      <c r="A120" s="1103"/>
      <c r="B120" s="114" t="str">
        <f>IF(A118:A118&gt;0,VLOOKUP(A118,Sorteio!$A$1:$AS$76,24,FALSE),"")</f>
        <v>704</v>
      </c>
      <c r="C120" s="114" t="str">
        <f>IF(A118:A118&gt;0,VLOOKUP(A118,Sorteio!$A$1:$AS$76,25,FALSE),"")</f>
        <v>MAEDA</v>
      </c>
      <c r="D120" s="114" t="str">
        <f>IF(A118:A118&gt;0,VLOOKUP(A118,Sorteio!$A$1:$AS$76,26,FALSE),"")</f>
        <v>KAUSSEI</v>
      </c>
      <c r="E120" s="114" t="str">
        <f>IF(A118:A118&gt;0,VLOOKUP(A118,Sorteio!$A$1:$AS$76,27,FALSE),"")</f>
        <v>M</v>
      </c>
      <c r="F120" s="114" t="str">
        <f>IF(A118:A118&gt;0,VLOOKUP(A118,Sorteio!$A$1:$AS$76,28,FALSE),"")</f>
        <v>KOK</v>
      </c>
      <c r="G120" s="136">
        <f>IF(A118:A118&gt;0,VLOOKUP(A118,Sorteio!$A$1:$AS$76,29,FALSE),"")</f>
        <v>18515</v>
      </c>
      <c r="H120" s="115">
        <f>IF(A118:A118&gt;0,VLOOKUP(A118,Sorteio!$A$1:$AS$76,30,FALSE),"")</f>
        <v>12</v>
      </c>
      <c r="I120" s="115" t="str">
        <f>IF(A118:A118&gt;0,VLOOKUP(A118,Sorteio!$A$1:$AS$76,31,FALSE),"")</f>
        <v>C</v>
      </c>
      <c r="J120" s="114" t="str">
        <f>IF(A118:A118&gt;0,VLOOKUP(A118,Sorteio!$A$1:$AS$76,32,FALSE),"")</f>
        <v>LIB2026</v>
      </c>
      <c r="K120" s="114" t="str">
        <f>IF(A118:A118&gt;0,VLOOKUP(A118,Sorteio!$A$1:$AS$76,33,FALSE),"")</f>
        <v>SR</v>
      </c>
      <c r="L120" s="116">
        <v>72</v>
      </c>
      <c r="M120" s="116">
        <v>63</v>
      </c>
      <c r="N120" s="117">
        <f>IF(A118&gt;0,L120+M120,"")</f>
        <v>135</v>
      </c>
      <c r="O120" s="226"/>
      <c r="P120" s="226"/>
      <c r="Q120" s="226"/>
      <c r="R120" s="226"/>
      <c r="S120" s="119" t="str">
        <f>IF(O120&gt;0,VLOOKUP(O120,HOLEINONE!$A$1:$B$37,2,FALSE),"")</f>
        <v/>
      </c>
      <c r="T120" s="119" t="str">
        <f>IF(P120&gt;0,VLOOKUP(P120,HOLEINONE!$A$1:$B$37,2,FALSE),"")</f>
        <v/>
      </c>
      <c r="U120" s="119" t="str">
        <f>IF(Q120&gt;0,VLOOKUP(Q120,HOLEINONE!$A$1:$B$37,2,FALSE),"")</f>
        <v/>
      </c>
      <c r="V120" s="119" t="str">
        <f>IF(R120&gt;0,VLOOKUP(R120,HOLEINONE!$A$1:$B$37,2,FALSE),"")</f>
        <v/>
      </c>
      <c r="W120" s="113" t="str">
        <f t="shared" si="4"/>
        <v/>
      </c>
      <c r="X120" s="120">
        <f>IF(A118&gt;0,N120-H120*2,"")</f>
        <v>111</v>
      </c>
      <c r="Y120" s="113">
        <f t="shared" si="3"/>
        <v>18515</v>
      </c>
      <c r="Z120" s="113">
        <f>IF(A118&gt;0,999.999999-N120+(H120*0.01)+(Y120*-0.000000001),"")</f>
        <v>865.11998048500004</v>
      </c>
      <c r="AA120" s="113">
        <f>IF(A118&gt;0,RANK(Z120,Z:Z),"")</f>
        <v>193</v>
      </c>
      <c r="AB120" s="113">
        <f>IF(A118&gt;0,999.999999-X120+(0.12-(H120*0.01))+(Y120*-0.00000001)," ")</f>
        <v>888.99981385000001</v>
      </c>
      <c r="AC120" s="113">
        <f>IF(A118&gt;0,RANK(AB120,AB:AB),"")</f>
        <v>185</v>
      </c>
      <c r="AD120" s="113" t="str">
        <f t="shared" si="5"/>
        <v/>
      </c>
    </row>
    <row r="121" spans="1:30" ht="18.75" customHeight="1">
      <c r="A121" s="1103"/>
      <c r="B121" s="114" t="str">
        <f>IF(A118:A118&gt;0,VLOOKUP(A118,Sorteio!$A$1:$AS$76,34,FALSE),"")</f>
        <v>871</v>
      </c>
      <c r="C121" s="114" t="str">
        <f>IF(A118:A118&gt;0,VLOOKUP(A118,Sorteio!$A$1:$AS$76,35,FALSE),"")</f>
        <v>YASSUDA</v>
      </c>
      <c r="D121" s="114" t="str">
        <f>IF(A118:A118&gt;0,VLOOKUP(A118,Sorteio!$A$1:$AS$76,36,FALSE),"")</f>
        <v>LENITA NOBUKO</v>
      </c>
      <c r="E121" s="114" t="str">
        <f>IF(A118:A118&gt;0,VLOOKUP(A118,Sorteio!$A$1:$AS$76,37,FALSE),"")</f>
        <v>F</v>
      </c>
      <c r="F121" s="114" t="str">
        <f>IF(A118:A118&gt;0,VLOOKUP(A118,Sorteio!$A$1:$AS$76,38,FALSE),"")</f>
        <v>COO</v>
      </c>
      <c r="G121" s="136">
        <f>IF(A118:A118&gt;0,VLOOKUP(A118,Sorteio!$A$1:$AS$76,39,FALSE),"")</f>
        <v>16949</v>
      </c>
      <c r="H121" s="115">
        <f>IF(A118:A118&gt;0,VLOOKUP(A118,Sorteio!$A$1:$AS$76,40,FALSE),"")</f>
        <v>12</v>
      </c>
      <c r="I121" s="115" t="str">
        <f>IF(A118:A118&gt;0,VLOOKUP(A118,Sorteio!$A$1:$AS$76,41,FALSE),"")</f>
        <v>C</v>
      </c>
      <c r="J121" s="114" t="str">
        <f>IF(A118:A118&gt;0,VLOOKUP(A118,Sorteio!$A$1:$AS$76,42,FALSE),"")</f>
        <v>LIB2026</v>
      </c>
      <c r="K121" s="114" t="str">
        <f>IF(A118:A118&gt;0,VLOOKUP(A118,Sorteio!$A$1:$AS$76,43,FALSE),"")</f>
        <v>SR</v>
      </c>
      <c r="L121" s="116">
        <v>444</v>
      </c>
      <c r="M121" s="116">
        <v>555</v>
      </c>
      <c r="N121" s="117">
        <f>IF(A118&gt;0,L121+M121,"")</f>
        <v>999</v>
      </c>
      <c r="O121" s="226"/>
      <c r="P121" s="226"/>
      <c r="Q121" s="226"/>
      <c r="R121" s="226"/>
      <c r="S121" s="119" t="str">
        <f>IF(O121&gt;0,VLOOKUP(O121,HOLEINONE!$A$1:$B$37,2,FALSE),"")</f>
        <v/>
      </c>
      <c r="T121" s="119" t="str">
        <f>IF(P121&gt;0,VLOOKUP(P121,HOLEINONE!$A$1:$B$37,2,FALSE),"")</f>
        <v/>
      </c>
      <c r="U121" s="119" t="str">
        <f>IF(Q121&gt;0,VLOOKUP(Q121,HOLEINONE!$A$1:$B$37,2,FALSE),"")</f>
        <v/>
      </c>
      <c r="V121" s="119" t="str">
        <f>IF(R121&gt;0,VLOOKUP(R121,HOLEINONE!$A$1:$B$37,2,FALSE),"")</f>
        <v/>
      </c>
      <c r="W121" s="113" t="str">
        <f t="shared" si="4"/>
        <v/>
      </c>
      <c r="X121" s="120">
        <f>IF(A118&gt;0,N121-H121*2,"")</f>
        <v>975</v>
      </c>
      <c r="Y121" s="113">
        <f t="shared" si="3"/>
        <v>16949</v>
      </c>
      <c r="Z121" s="113">
        <f>IF(A118&gt;0,999.999999-N121+(H121*0.01)+(Y121*-0.000000001),"")</f>
        <v>1.1199820510000027</v>
      </c>
      <c r="AA121" s="113">
        <f>IF(A118&gt;0,RANK(Z121,Z:Z),"")</f>
        <v>201</v>
      </c>
      <c r="AB121" s="113">
        <f>IF(A118&gt;0,999.999999-X121+(0.12-(H121*0.01))+(Y121*-0.00000001)," ")</f>
        <v>24.999829510000001</v>
      </c>
      <c r="AC121" s="113">
        <f>IF(A118&gt;0,RANK(AB121,AB:AB),"")</f>
        <v>201</v>
      </c>
      <c r="AD121" s="113" t="str">
        <f t="shared" si="5"/>
        <v/>
      </c>
    </row>
    <row r="122" spans="1:30" ht="18.75" customHeight="1">
      <c r="A122" s="1103">
        <v>118</v>
      </c>
      <c r="B122" s="114" t="str">
        <f>IF(A122:A122&gt;0,VLOOKUP(A122,Sorteio!$A$1:$AS$76,4,FALSE),"")</f>
        <v>971</v>
      </c>
      <c r="C122" s="114" t="str">
        <f>IF(A122:A122&gt;0,VLOOKUP(A122,Sorteio!$A$1:$AS$76,5,FALSE),"")</f>
        <v>KANOMATA</v>
      </c>
      <c r="D122" s="114" t="str">
        <f>IF(A122:A122&gt;0,VLOOKUP(A122,Sorteio!$A$1:$AS$76,6,FALSE),"")</f>
        <v>NELSON</v>
      </c>
      <c r="E122" s="114" t="str">
        <f>IF(A122:A122&gt;0,VLOOKUP(A122,Sorteio!$A$1:$AS$76,7,FALSE),"")</f>
        <v>M</v>
      </c>
      <c r="F122" s="114" t="str">
        <f>IF(A122:A122&gt;0,VLOOKUP(A122,Sorteio!$A$1:$AS$76,8,FALSE),"")</f>
        <v>BIR</v>
      </c>
      <c r="G122" s="136">
        <f>IF(A122:A122&gt;0,VLOOKUP(A122,Sorteio!$A$1:$AS$76,9,FALSE),"")</f>
        <v>23124</v>
      </c>
      <c r="H122" s="115">
        <f>IF(A122:A122&gt;0,VLOOKUP(A122,Sorteio!$A$1:$AS$76,10,FALSE),"")</f>
        <v>3</v>
      </c>
      <c r="I122" s="115" t="str">
        <f>IF(A122:A122&gt;0,VLOOKUP(A122,Sorteio!$A$1:$AS$76,11,FALSE),"")</f>
        <v>EX</v>
      </c>
      <c r="J122" s="114" t="str">
        <f>IF(A122:A122&gt;0,VLOOKUP(A122,Sorteio!$A$1:$AS$76,12,FALSE),"")</f>
        <v>LIB2026</v>
      </c>
      <c r="K122" s="114" t="str">
        <f>IF(A122:A122&gt;0,VLOOKUP(A122,Sorteio!$A$1:$AS$76,13,FALSE),"")</f>
        <v>NSR</v>
      </c>
      <c r="L122" s="116">
        <v>58</v>
      </c>
      <c r="M122" s="116">
        <v>51</v>
      </c>
      <c r="N122" s="117">
        <f>IF(A122&gt;0,L122+M122,"")</f>
        <v>109</v>
      </c>
      <c r="O122" s="226" t="s">
        <v>1933</v>
      </c>
      <c r="P122" s="226"/>
      <c r="Q122" s="226"/>
      <c r="R122" s="226"/>
      <c r="S122" s="119">
        <f>IF(O122&gt;0,VLOOKUP(O122,HOLEINONE!$A$1:$B$37,2,FALSE),"")</f>
        <v>2</v>
      </c>
      <c r="T122" s="119" t="str">
        <f>IF(P122&gt;0,VLOOKUP(P122,HOLEINONE!$A$1:$B$37,2,FALSE),"")</f>
        <v/>
      </c>
      <c r="U122" s="119" t="str">
        <f>IF(Q122&gt;0,VLOOKUP(Q122,HOLEINONE!$A$1:$B$37,2,FALSE),"")</f>
        <v/>
      </c>
      <c r="V122" s="119" t="str">
        <f>IF(R122&gt;0,VLOOKUP(R122,HOLEINONE!$A$1:$B$37,2,FALSE),"")</f>
        <v/>
      </c>
      <c r="W122" s="113">
        <f t="shared" si="4"/>
        <v>2</v>
      </c>
      <c r="X122" s="120">
        <f>IF(A122&gt;0,N122-H122*2,"")</f>
        <v>103</v>
      </c>
      <c r="Y122" s="113">
        <f t="shared" si="3"/>
        <v>23124</v>
      </c>
      <c r="Z122" s="113">
        <f>IF(A122&gt;0,999.999999-N122+(H122*0.01)+(Y122*-0.000000001),"")</f>
        <v>891.02997587599998</v>
      </c>
      <c r="AA122" s="113">
        <f>IF(A122&gt;0,RANK(Z122,Z:Z),"")</f>
        <v>56</v>
      </c>
      <c r="AB122" s="113">
        <f>IF(A122&gt;0,999.999999-X122+(0.12-(H122*0.01))+(Y122*-0.00000001)," ")</f>
        <v>897.08976776000009</v>
      </c>
      <c r="AC122" s="113">
        <f>IF(A122&gt;0,RANK(AB122,AB:AB),"")</f>
        <v>116</v>
      </c>
      <c r="AD122" s="113">
        <f t="shared" si="5"/>
        <v>1</v>
      </c>
    </row>
    <row r="123" spans="1:30" ht="18.75" customHeight="1">
      <c r="A123" s="1103"/>
      <c r="B123" s="114" t="str">
        <f>IF(A122:A122&gt;0,VLOOKUP(A122,Sorteio!$A$1:$AS$76,14,FALSE),"")</f>
        <v>876</v>
      </c>
      <c r="C123" s="114" t="str">
        <f>IF(A122:A122&gt;0,VLOOKUP(A122,Sorteio!$A$1:$AS$761,15,FALSE),"")</f>
        <v>DE MELO DE JESUS</v>
      </c>
      <c r="D123" s="114" t="str">
        <f>IF(A122:A122&gt;0,VLOOKUP(A122,Sorteio!$A$1:$AS$761,16,FALSE),"")</f>
        <v>BRUNO</v>
      </c>
      <c r="E123" s="114" t="str">
        <f>IF(A122:A122&gt;0,VLOOKUP(A122,Sorteio!$A$1:$AS$761,17,FALSE),"")</f>
        <v>M</v>
      </c>
      <c r="F123" s="114" t="str">
        <f>IF(A122:A122&gt;0,VLOOKUP(A122,Sorteio!$A$1:$AS$76,18,FALSE),"")</f>
        <v>PIE</v>
      </c>
      <c r="G123" s="136">
        <f>IF(A122:A122&gt;0,VLOOKUP(A122,Sorteio!$A$1:$AS$76,19,FALSE),"")</f>
        <v>34349</v>
      </c>
      <c r="H123" s="115">
        <f>IF(A122:A122&gt;0,VLOOKUP(A122,Sorteio!$A$1:$AS$76,20,FALSE),"")</f>
        <v>4</v>
      </c>
      <c r="I123" s="115" t="str">
        <f>IF(A122:A122&gt;0,VLOOKUP(A122,Sorteio!$A$1:$AS$76,21,FALSE),"")</f>
        <v>A</v>
      </c>
      <c r="J123" s="114" t="str">
        <f>IF(A122:A122&gt;0,VLOOKUP(A122,Sorteio!$A$1:$AS$76,22,FALSE),"")</f>
        <v>LIB2026</v>
      </c>
      <c r="K123" s="114" t="str">
        <f>IF(A122:A122&gt;0,VLOOKUP(A122,Sorteio!$A$1:$AS$76,23,FALSE),"")</f>
        <v>NSR</v>
      </c>
      <c r="L123" s="116">
        <v>61</v>
      </c>
      <c r="M123" s="116">
        <v>44</v>
      </c>
      <c r="N123" s="117">
        <f>IF(A122&gt;0,L123+M123,"")</f>
        <v>105</v>
      </c>
      <c r="O123" s="226"/>
      <c r="P123" s="226"/>
      <c r="Q123" s="226"/>
      <c r="R123" s="226"/>
      <c r="S123" s="119" t="str">
        <f>IF(O123&gt;0,VLOOKUP(O123,HOLEINONE!$A$1:$B$37,2,FALSE),"")</f>
        <v/>
      </c>
      <c r="T123" s="119" t="str">
        <f>IF(P123&gt;0,VLOOKUP(P123,HOLEINONE!$A$1:$B$37,2,FALSE),"")</f>
        <v/>
      </c>
      <c r="U123" s="119" t="str">
        <f>IF(Q123&gt;0,VLOOKUP(Q123,HOLEINONE!$A$1:$B$37,2,FALSE),"")</f>
        <v/>
      </c>
      <c r="V123" s="119" t="str">
        <f>IF(R123&gt;0,VLOOKUP(R123,HOLEINONE!$A$1:$B$37,2,FALSE),"")</f>
        <v/>
      </c>
      <c r="W123" s="113" t="str">
        <f t="shared" si="4"/>
        <v/>
      </c>
      <c r="X123" s="120">
        <f>IF(A122&gt;0,N123-H123*2,"")</f>
        <v>97</v>
      </c>
      <c r="Y123" s="113">
        <f t="shared" si="3"/>
        <v>34349</v>
      </c>
      <c r="Z123" s="113">
        <f>IF(A122&gt;0,999.999999-N123+(H123*0.01)+(Y123*-0.000000001),"")</f>
        <v>895.03996465099999</v>
      </c>
      <c r="AA123" s="113">
        <f>IF(A122&gt;0,RANK(Z123,Z:Z),"")</f>
        <v>31</v>
      </c>
      <c r="AB123" s="113">
        <f>IF(A122&gt;0,999.999999-X123+(0.12-(H123*0.01))+(Y123*-0.00000001)," ")</f>
        <v>903.07965551000007</v>
      </c>
      <c r="AC123" s="113">
        <f>IF(A122&gt;0,RANK(AB123,AB:AB),"")</f>
        <v>46</v>
      </c>
      <c r="AD123" s="113" t="str">
        <f t="shared" si="5"/>
        <v/>
      </c>
    </row>
    <row r="124" spans="1:30" ht="18.75" customHeight="1">
      <c r="A124" s="1103"/>
      <c r="B124" s="114" t="str">
        <f>IF(A122:A122&gt;0,VLOOKUP(A122,Sorteio!$A$1:$AS$76,24,FALSE),"")</f>
        <v>427</v>
      </c>
      <c r="C124" s="114" t="str">
        <f>IF(A122:A122&gt;0,VLOOKUP(A122,Sorteio!$A$1:$AS$76,25,FALSE),"")</f>
        <v>HORITA</v>
      </c>
      <c r="D124" s="114" t="str">
        <f>IF(A122:A122&gt;0,VLOOKUP(A122,Sorteio!$A$1:$AS$76,26,FALSE),"")</f>
        <v>SETSUOMI</v>
      </c>
      <c r="E124" s="114" t="str">
        <f>IF(A122:A122&gt;0,VLOOKUP(A122,Sorteio!$A$1:$AS$76,27,FALSE),"")</f>
        <v>M</v>
      </c>
      <c r="F124" s="114" t="str">
        <f>IF(A122:A122&gt;0,VLOOKUP(A122,Sorteio!$A$1:$AS$76,28,FALSE),"")</f>
        <v>NCC</v>
      </c>
      <c r="G124" s="136">
        <f>IF(A122:A122&gt;0,VLOOKUP(A122,Sorteio!$A$1:$AS$76,29,FALSE),"")</f>
        <v>16582</v>
      </c>
      <c r="H124" s="115">
        <f>IF(A122:A122&gt;0,VLOOKUP(A122,Sorteio!$A$1:$AS$76,30,FALSE),"")</f>
        <v>4</v>
      </c>
      <c r="I124" s="115" t="str">
        <f>IF(A122:A122&gt;0,VLOOKUP(A122,Sorteio!$A$1:$AS$76,31,FALSE),"")</f>
        <v>A</v>
      </c>
      <c r="J124" s="114" t="str">
        <f>IF(A122:A122&gt;0,VLOOKUP(A122,Sorteio!$A$1:$AS$76,32,FALSE),"")</f>
        <v>LIB2026</v>
      </c>
      <c r="K124" s="114" t="str">
        <f>IF(A122:A122&gt;0,VLOOKUP(A122,Sorteio!$A$1:$AS$76,33,FALSE),"")</f>
        <v>SR</v>
      </c>
      <c r="L124" s="116">
        <v>58</v>
      </c>
      <c r="M124" s="116">
        <v>50</v>
      </c>
      <c r="N124" s="117">
        <f>IF(A122&gt;0,L124+M124,"")</f>
        <v>108</v>
      </c>
      <c r="O124" s="226"/>
      <c r="P124" s="226"/>
      <c r="Q124" s="226"/>
      <c r="R124" s="226"/>
      <c r="S124" s="119" t="str">
        <f>IF(O124&gt;0,VLOOKUP(O124,HOLEINONE!$A$1:$B$37,2,FALSE),"")</f>
        <v/>
      </c>
      <c r="T124" s="119" t="str">
        <f>IF(P124&gt;0,VLOOKUP(P124,HOLEINONE!$A$1:$B$37,2,FALSE),"")</f>
        <v/>
      </c>
      <c r="U124" s="119" t="str">
        <f>IF(Q124&gt;0,VLOOKUP(Q124,HOLEINONE!$A$1:$B$37,2,FALSE),"")</f>
        <v/>
      </c>
      <c r="V124" s="119" t="str">
        <f>IF(R124&gt;0,VLOOKUP(R124,HOLEINONE!$A$1:$B$37,2,FALSE),"")</f>
        <v/>
      </c>
      <c r="W124" s="113" t="str">
        <f t="shared" si="4"/>
        <v/>
      </c>
      <c r="X124" s="120">
        <f>IF(A122&gt;0,N124-H124*2,"")</f>
        <v>100</v>
      </c>
      <c r="Y124" s="113">
        <f t="shared" si="3"/>
        <v>16582</v>
      </c>
      <c r="Z124" s="113">
        <f>IF(A122&gt;0,999.999999-N124+(H124*0.01)+(Y124*-0.000000001),"")</f>
        <v>892.03998241800002</v>
      </c>
      <c r="AA124" s="113">
        <f>IF(A122&gt;0,RANK(Z124,Z:Z),"")</f>
        <v>47</v>
      </c>
      <c r="AB124" s="113">
        <f>IF(A122&gt;0,999.999999-X124+(0.12-(H124*0.01))+(Y124*-0.00000001)," ")</f>
        <v>900.07983318000004</v>
      </c>
      <c r="AC124" s="113">
        <f>IF(A122&gt;0,RANK(AB124,AB:AB),"")</f>
        <v>81</v>
      </c>
      <c r="AD124" s="113" t="str">
        <f t="shared" si="5"/>
        <v/>
      </c>
    </row>
    <row r="125" spans="1:30" ht="18.75" customHeight="1">
      <c r="A125" s="1103"/>
      <c r="B125" s="114" t="str">
        <f>IF(A122:A122&gt;0,VLOOKUP(A122,Sorteio!$A$1:$AS$76,34,FALSE),"")</f>
        <v>616</v>
      </c>
      <c r="C125" s="114" t="str">
        <f>IF(A122:A122&gt;0,VLOOKUP(A122,Sorteio!$A$1:$AS$76,35,FALSE),"")</f>
        <v>MORITA</v>
      </c>
      <c r="D125" s="114" t="str">
        <f>IF(A122:A122&gt;0,VLOOKUP(A122,Sorteio!$A$1:$AS$76,36,FALSE),"")</f>
        <v>IROKO</v>
      </c>
      <c r="E125" s="114" t="str">
        <f>IF(A122:A122&gt;0,VLOOKUP(A122,Sorteio!$A$1:$AS$76,37,FALSE),"")</f>
        <v>F</v>
      </c>
      <c r="F125" s="114" t="str">
        <f>IF(A122:A122&gt;0,VLOOKUP(A122,Sorteio!$A$1:$AS$76,38,FALSE),"")</f>
        <v>GSP</v>
      </c>
      <c r="G125" s="136">
        <f>IF(A122:A122&gt;0,VLOOKUP(A122,Sorteio!$A$1:$AS$76,39,FALSE),"")</f>
        <v>16580</v>
      </c>
      <c r="H125" s="115">
        <f>IF(A122:A122&gt;0,VLOOKUP(A122,Sorteio!$A$1:$AS$76,40,FALSE),"")</f>
        <v>6</v>
      </c>
      <c r="I125" s="115" t="str">
        <f>IF(A122:A122&gt;0,VLOOKUP(A122,Sorteio!$A$1:$AS$76,41,FALSE),"")</f>
        <v>A</v>
      </c>
      <c r="J125" s="114" t="str">
        <f>IF(A122:A122&gt;0,VLOOKUP(A122,Sorteio!$A$1:$AS$76,42,FALSE),"")</f>
        <v>LIB2026</v>
      </c>
      <c r="K125" s="114" t="str">
        <f>IF(A122:A122&gt;0,VLOOKUP(A122,Sorteio!$A$1:$AS$76,43,FALSE),"")</f>
        <v>SR</v>
      </c>
      <c r="L125" s="116">
        <v>58</v>
      </c>
      <c r="M125" s="116">
        <v>55</v>
      </c>
      <c r="N125" s="117">
        <f>IF(A122&gt;0,L125+M125,"")</f>
        <v>113</v>
      </c>
      <c r="O125" s="226"/>
      <c r="P125" s="226"/>
      <c r="Q125" s="226"/>
      <c r="R125" s="226"/>
      <c r="S125" s="119" t="str">
        <f>IF(O125&gt;0,VLOOKUP(O125,HOLEINONE!$A$1:$B$37,2,FALSE),"")</f>
        <v/>
      </c>
      <c r="T125" s="119" t="str">
        <f>IF(P125&gt;0,VLOOKUP(P125,HOLEINONE!$A$1:$B$37,2,FALSE),"")</f>
        <v/>
      </c>
      <c r="U125" s="119" t="str">
        <f>IF(Q125&gt;0,VLOOKUP(Q125,HOLEINONE!$A$1:$B$37,2,FALSE),"")</f>
        <v/>
      </c>
      <c r="V125" s="119" t="str">
        <f>IF(R125&gt;0,VLOOKUP(R125,HOLEINONE!$A$1:$B$37,2,FALSE),"")</f>
        <v/>
      </c>
      <c r="W125" s="113" t="str">
        <f t="shared" si="4"/>
        <v/>
      </c>
      <c r="X125" s="120">
        <f>IF(A122&gt;0,N125-H125*2,"")</f>
        <v>101</v>
      </c>
      <c r="Y125" s="113">
        <f t="shared" si="3"/>
        <v>16580</v>
      </c>
      <c r="Z125" s="113">
        <f>IF(A122&gt;0,999.999999-N125+(H125*0.01)+(Y125*-0.000000001),"")</f>
        <v>887.05998241999998</v>
      </c>
      <c r="AA125" s="113">
        <f>IF(A122&gt;0,RANK(Z125,Z:Z),"")</f>
        <v>85</v>
      </c>
      <c r="AB125" s="113">
        <f>IF(A122&gt;0,999.999999-X125+(0.12-(H125*0.01))+(Y125*-0.00000001)," ")</f>
        <v>899.05983319999996</v>
      </c>
      <c r="AC125" s="113">
        <f>IF(A122&gt;0,RANK(AB125,AB:AB),"")</f>
        <v>93</v>
      </c>
      <c r="AD125" s="113" t="str">
        <f t="shared" si="5"/>
        <v/>
      </c>
    </row>
    <row r="126" spans="1:30" ht="18.75" customHeight="1">
      <c r="A126" s="1103">
        <v>114</v>
      </c>
      <c r="B126" s="114" t="str">
        <f>IF(A126:A126&gt;0,VLOOKUP(A126,Sorteio!$A$1:$AS$76,4,FALSE),"")</f>
        <v>375</v>
      </c>
      <c r="C126" s="114" t="str">
        <f>IF(A126:A126&gt;0,VLOOKUP(A126,Sorteio!$A$1:$AS$76,5,FALSE),"")</f>
        <v>KOJA</v>
      </c>
      <c r="D126" s="114" t="str">
        <f>IF(A126:A126&gt;0,VLOOKUP(A126,Sorteio!$A$1:$AS$76,6,FALSE),"")</f>
        <v>J. JORGE</v>
      </c>
      <c r="E126" s="114" t="str">
        <f>IF(A126:A126&gt;0,VLOOKUP(A126,Sorteio!$A$1:$AS$76,7,FALSE),"")</f>
        <v>M</v>
      </c>
      <c r="F126" s="114" t="str">
        <f>IF(A126:A126&gt;0,VLOOKUP(A126,Sorteio!$A$1:$AS$76,8,FALSE),"")</f>
        <v>NCC</v>
      </c>
      <c r="G126" s="136">
        <f>IF(A126:A126&gt;0,VLOOKUP(A126,Sorteio!$A$1:$AS$76,9,FALSE),"")</f>
        <v>16676</v>
      </c>
      <c r="H126" s="115">
        <f>IF(A126:A126&gt;0,VLOOKUP(A126,Sorteio!$A$1:$AS$76,10,FALSE),"")</f>
        <v>2</v>
      </c>
      <c r="I126" s="115" t="str">
        <f>IF(A126:A126&gt;0,VLOOKUP(A126,Sorteio!$A$1:$AS$76,11,FALSE),"")</f>
        <v>EX</v>
      </c>
      <c r="J126" s="114" t="str">
        <f>IF(A126:A126&gt;0,VLOOKUP(A126,Sorteio!$A$1:$AS$76,12,FALSE),"")</f>
        <v>LIB2026</v>
      </c>
      <c r="K126" s="114" t="str">
        <f>IF(A126:A126&gt;0,VLOOKUP(A126,Sorteio!$A$1:$AS$76,13,FALSE),"")</f>
        <v>SR</v>
      </c>
      <c r="L126" s="116">
        <v>63</v>
      </c>
      <c r="M126" s="116">
        <v>47</v>
      </c>
      <c r="N126" s="117">
        <f>IF(A126&gt;0,L126+M126,"")</f>
        <v>110</v>
      </c>
      <c r="O126" s="226"/>
      <c r="P126" s="226"/>
      <c r="Q126" s="226"/>
      <c r="R126" s="226"/>
      <c r="S126" s="119" t="str">
        <f>IF(O126&gt;0,VLOOKUP(O126,HOLEINONE!$A$1:$B$37,2,FALSE),"")</f>
        <v/>
      </c>
      <c r="T126" s="119" t="str">
        <f>IF(P126&gt;0,VLOOKUP(P126,HOLEINONE!$A$1:$B$37,2,FALSE),"")</f>
        <v/>
      </c>
      <c r="U126" s="119" t="str">
        <f>IF(Q126&gt;0,VLOOKUP(Q126,HOLEINONE!$A$1:$B$37,2,FALSE),"")</f>
        <v/>
      </c>
      <c r="V126" s="119" t="str">
        <f>IF(R126&gt;0,VLOOKUP(R126,HOLEINONE!$A$1:$B$37,2,FALSE),"")</f>
        <v/>
      </c>
      <c r="W126" s="113" t="str">
        <f t="shared" si="4"/>
        <v/>
      </c>
      <c r="X126" s="120">
        <f>IF(A126&gt;0,N126-H126*2,"")</f>
        <v>106</v>
      </c>
      <c r="Y126" s="113">
        <f t="shared" si="3"/>
        <v>16676</v>
      </c>
      <c r="Z126" s="113">
        <f>IF(A126&gt;0,999.999999-N126+(H126*0.01)+(Y126*-0.000000001),"")</f>
        <v>890.01998232400001</v>
      </c>
      <c r="AA126" s="113">
        <f>IF(A126&gt;0,RANK(Z126,Z:Z),"")</f>
        <v>65</v>
      </c>
      <c r="AB126" s="113">
        <f>IF(A126&gt;0,999.999999-X126+(0.12-(H126*0.01))+(Y126*-0.00000001)," ")</f>
        <v>894.09983224000007</v>
      </c>
      <c r="AC126" s="113">
        <f>IF(A126&gt;0,RANK(AB126,AB:AB),"")</f>
        <v>157</v>
      </c>
      <c r="AD126" s="113" t="str">
        <f t="shared" si="5"/>
        <v/>
      </c>
    </row>
    <row r="127" spans="1:30" ht="18.75" customHeight="1">
      <c r="A127" s="1103"/>
      <c r="B127" s="114" t="str">
        <f>IF(A126:A126&gt;0,VLOOKUP(A126,Sorteio!$A$1:$AS$76,14,FALSE),"")</f>
        <v>914</v>
      </c>
      <c r="C127" s="114" t="str">
        <f>IF(A126:A126&gt;0,VLOOKUP(A126,Sorteio!$A$1:$AS$761,15,FALSE),"")</f>
        <v>ODA</v>
      </c>
      <c r="D127" s="114" t="str">
        <f>IF(A126:A126&gt;0,VLOOKUP(A126,Sorteio!$A$1:$AS$761,16,FALSE),"")</f>
        <v>TOMIKO</v>
      </c>
      <c r="E127" s="114" t="str">
        <f>IF(A126:A126&gt;0,VLOOKUP(A126,Sorteio!$A$1:$AS$761,17,FALSE),"")</f>
        <v>F</v>
      </c>
      <c r="F127" s="114" t="str">
        <f>IF(A126:A126&gt;0,VLOOKUP(A126,Sorteio!$A$1:$AS$76,18,FALSE),"")</f>
        <v>GSP</v>
      </c>
      <c r="G127" s="136">
        <f>IF(A126:A126&gt;0,VLOOKUP(A126,Sorteio!$A$1:$AS$76,19,FALSE),"")</f>
        <v>19438</v>
      </c>
      <c r="H127" s="115">
        <f>IF(A126:A126&gt;0,VLOOKUP(A126,Sorteio!$A$1:$AS$76,20,FALSE),"")</f>
        <v>3</v>
      </c>
      <c r="I127" s="115" t="str">
        <f>IF(A126:A126&gt;0,VLOOKUP(A126,Sorteio!$A$1:$AS$76,21,FALSE),"")</f>
        <v>EX</v>
      </c>
      <c r="J127" s="114" t="str">
        <f>IF(A126:A126&gt;0,VLOOKUP(A126,Sorteio!$A$1:$AS$76,22,FALSE),"")</f>
        <v>LIB2026</v>
      </c>
      <c r="K127" s="114" t="str">
        <f>IF(A126:A126&gt;0,VLOOKUP(A126,Sorteio!$A$1:$AS$76,23,FALSE),"")</f>
        <v>NSR</v>
      </c>
      <c r="L127" s="116">
        <v>64</v>
      </c>
      <c r="M127" s="116">
        <v>51</v>
      </c>
      <c r="N127" s="117">
        <f>IF(A126&gt;0,L127+M127,"")</f>
        <v>115</v>
      </c>
      <c r="O127" s="226"/>
      <c r="P127" s="226"/>
      <c r="Q127" s="226"/>
      <c r="R127" s="226"/>
      <c r="S127" s="119" t="str">
        <f>IF(O127&gt;0,VLOOKUP(O127,HOLEINONE!$A$1:$B$37,2,FALSE),"")</f>
        <v/>
      </c>
      <c r="T127" s="119" t="str">
        <f>IF(P127&gt;0,VLOOKUP(P127,HOLEINONE!$A$1:$B$37,2,FALSE),"")</f>
        <v/>
      </c>
      <c r="U127" s="119" t="str">
        <f>IF(Q127&gt;0,VLOOKUP(Q127,HOLEINONE!$A$1:$B$37,2,FALSE),"")</f>
        <v/>
      </c>
      <c r="V127" s="119" t="str">
        <f>IF(R127&gt;0,VLOOKUP(R127,HOLEINONE!$A$1:$B$37,2,FALSE),"")</f>
        <v/>
      </c>
      <c r="W127" s="113" t="str">
        <f t="shared" si="4"/>
        <v/>
      </c>
      <c r="X127" s="120">
        <f>IF(A126&gt;0,N127-H127*2,"")</f>
        <v>109</v>
      </c>
      <c r="Y127" s="113">
        <f t="shared" si="3"/>
        <v>19438</v>
      </c>
      <c r="Z127" s="113">
        <f>IF(A126&gt;0,999.999999-N127+(H127*0.01)+(Y127*-0.000000001),"")</f>
        <v>885.02997956199999</v>
      </c>
      <c r="AA127" s="113">
        <f>IF(A126&gt;0,RANK(Z127,Z:Z),"")</f>
        <v>102</v>
      </c>
      <c r="AB127" s="113">
        <f>IF(A126&gt;0,999.999999-X127+(0.12-(H127*0.01))+(Y127*-0.00000001)," ")</f>
        <v>891.08980462</v>
      </c>
      <c r="AC127" s="113">
        <f>IF(A126&gt;0,RANK(AB127,AB:AB),"")</f>
        <v>176</v>
      </c>
      <c r="AD127" s="113" t="str">
        <f t="shared" si="5"/>
        <v/>
      </c>
    </row>
    <row r="128" spans="1:30" ht="18.75" customHeight="1">
      <c r="A128" s="1103"/>
      <c r="B128" s="114" t="str">
        <f>IF(A126:A126&gt;0,VLOOKUP(A126,Sorteio!$A$1:$AS$76,24,FALSE),"")</f>
        <v>437</v>
      </c>
      <c r="C128" s="114" t="str">
        <f>IF(A126:A126&gt;0,VLOOKUP(A126,Sorteio!$A$1:$AS$76,25,FALSE),"")</f>
        <v>SACAMOTO</v>
      </c>
      <c r="D128" s="114" t="str">
        <f>IF(A126:A126&gt;0,VLOOKUP(A126,Sorteio!$A$1:$AS$76,26,FALSE),"")</f>
        <v>MORIO</v>
      </c>
      <c r="E128" s="114" t="str">
        <f>IF(A126:A126&gt;0,VLOOKUP(A126,Sorteio!$A$1:$AS$76,27,FALSE),"")</f>
        <v>M</v>
      </c>
      <c r="F128" s="114" t="str">
        <f>IF(A126:A126&gt;0,VLOOKUP(A126,Sorteio!$A$1:$AS$76,28,FALSE),"")</f>
        <v>PIE</v>
      </c>
      <c r="G128" s="136">
        <f>IF(A126:A126&gt;0,VLOOKUP(A126,Sorteio!$A$1:$AS$76,29,FALSE),"")</f>
        <v>23045</v>
      </c>
      <c r="H128" s="115">
        <f>IF(A126:A126&gt;0,VLOOKUP(A126,Sorteio!$A$1:$AS$76,30,FALSE),"")</f>
        <v>5</v>
      </c>
      <c r="I128" s="115" t="str">
        <f>IF(A126:A126&gt;0,VLOOKUP(A126,Sorteio!$A$1:$AS$76,31,FALSE),"")</f>
        <v>A</v>
      </c>
      <c r="J128" s="114" t="str">
        <f>IF(A126:A126&gt;0,VLOOKUP(A126,Sorteio!$A$1:$AS$76,32,FALSE),"")</f>
        <v>LIB2026</v>
      </c>
      <c r="K128" s="114" t="str">
        <f>IF(A126:A126&gt;0,VLOOKUP(A126,Sorteio!$A$1:$AS$76,33,FALSE),"")</f>
        <v>NSR</v>
      </c>
      <c r="L128" s="116">
        <v>58</v>
      </c>
      <c r="M128" s="116">
        <v>46</v>
      </c>
      <c r="N128" s="117">
        <f>IF(A126&gt;0,L128+M128,"")</f>
        <v>104</v>
      </c>
      <c r="O128" s="226"/>
      <c r="P128" s="226"/>
      <c r="Q128" s="226"/>
      <c r="R128" s="226"/>
      <c r="S128" s="119" t="str">
        <f>IF(O128&gt;0,VLOOKUP(O128,HOLEINONE!$A$1:$B$37,2,FALSE),"")</f>
        <v/>
      </c>
      <c r="T128" s="119" t="str">
        <f>IF(P128&gt;0,VLOOKUP(P128,HOLEINONE!$A$1:$B$37,2,FALSE),"")</f>
        <v/>
      </c>
      <c r="U128" s="119" t="str">
        <f>IF(Q128&gt;0,VLOOKUP(Q128,HOLEINONE!$A$1:$B$37,2,FALSE),"")</f>
        <v/>
      </c>
      <c r="V128" s="119" t="str">
        <f>IF(R128&gt;0,VLOOKUP(R128,HOLEINONE!$A$1:$B$37,2,FALSE),"")</f>
        <v/>
      </c>
      <c r="W128" s="113" t="str">
        <f t="shared" si="4"/>
        <v/>
      </c>
      <c r="X128" s="120">
        <f>IF(A126&gt;0,N128-H128*2,"")</f>
        <v>94</v>
      </c>
      <c r="Y128" s="113">
        <f t="shared" si="3"/>
        <v>23045</v>
      </c>
      <c r="Z128" s="113">
        <f>IF(A126&gt;0,999.999999-N128+(H128*0.01)+(Y128*-0.000000001),"")</f>
        <v>896.04997595499992</v>
      </c>
      <c r="AA128" s="113">
        <f>IF(A126&gt;0,RANK(Z128,Z:Z),"")</f>
        <v>22</v>
      </c>
      <c r="AB128" s="113">
        <f>IF(A126&gt;0,999.999999-X128+(0.12-(H128*0.01))+(Y128*-0.00000001)," ")</f>
        <v>906.06976855000005</v>
      </c>
      <c r="AC128" s="113">
        <f>IF(A126&gt;0,RANK(AB128,AB:AB),"")</f>
        <v>27</v>
      </c>
      <c r="AD128" s="113" t="str">
        <f t="shared" si="5"/>
        <v/>
      </c>
    </row>
    <row r="129" spans="1:30" ht="18.75" customHeight="1">
      <c r="A129" s="1103"/>
      <c r="B129" s="114" t="str">
        <f>IF(A126:A126&gt;0,VLOOKUP(A126,Sorteio!$A$1:$AS$76,34,FALSE),"")</f>
        <v>141</v>
      </c>
      <c r="C129" s="114" t="str">
        <f>IF(A126:A126&gt;0,VLOOKUP(A126,Sorteio!$A$1:$AS$76,35,FALSE),"")</f>
        <v>HASHIZUME</v>
      </c>
      <c r="D129" s="114" t="str">
        <f>IF(A126:A126&gt;0,VLOOKUP(A126,Sorteio!$A$1:$AS$76,36,FALSE),"")</f>
        <v>AKIO</v>
      </c>
      <c r="E129" s="114" t="str">
        <f>IF(A126:A126&gt;0,VLOOKUP(A126,Sorteio!$A$1:$AS$76,37,FALSE),"")</f>
        <v>M</v>
      </c>
      <c r="F129" s="114" t="str">
        <f>IF(A126:A126&gt;0,VLOOKUP(A126,Sorteio!$A$1:$AS$76,38,FALSE),"")</f>
        <v>KOK</v>
      </c>
      <c r="G129" s="136">
        <f>IF(A126:A126&gt;0,VLOOKUP(A126,Sorteio!$A$1:$AS$76,39,FALSE),"")</f>
        <v>16851</v>
      </c>
      <c r="H129" s="115">
        <f>IF(A126:A126&gt;0,VLOOKUP(A126,Sorteio!$A$1:$AS$76,40,FALSE),"")</f>
        <v>6</v>
      </c>
      <c r="I129" s="115" t="str">
        <f>IF(A126:A126&gt;0,VLOOKUP(A126,Sorteio!$A$1:$AS$76,41,FALSE),"")</f>
        <v>A</v>
      </c>
      <c r="J129" s="114" t="str">
        <f>IF(A126:A126&gt;0,VLOOKUP(A126,Sorteio!$A$1:$AS$76,42,FALSE),"")</f>
        <v>LIB2026</v>
      </c>
      <c r="K129" s="114" t="str">
        <f>IF(A126:A126&gt;0,VLOOKUP(A126,Sorteio!$A$1:$AS$76,43,FALSE),"")</f>
        <v>SR</v>
      </c>
      <c r="L129" s="116">
        <v>62</v>
      </c>
      <c r="M129" s="116">
        <v>48</v>
      </c>
      <c r="N129" s="117">
        <f>IF(A126&gt;0,L129+M129,"")</f>
        <v>110</v>
      </c>
      <c r="O129" s="226"/>
      <c r="P129" s="226"/>
      <c r="Q129" s="226"/>
      <c r="R129" s="226"/>
      <c r="S129" s="119" t="str">
        <f>IF(O129&gt;0,VLOOKUP(O129,HOLEINONE!$A$1:$B$37,2,FALSE),"")</f>
        <v/>
      </c>
      <c r="T129" s="119" t="str">
        <f>IF(P129&gt;0,VLOOKUP(P129,HOLEINONE!$A$1:$B$37,2,FALSE),"")</f>
        <v/>
      </c>
      <c r="U129" s="119" t="str">
        <f>IF(Q129&gt;0,VLOOKUP(Q129,HOLEINONE!$A$1:$B$37,2,FALSE),"")</f>
        <v/>
      </c>
      <c r="V129" s="119" t="str">
        <f>IF(R129&gt;0,VLOOKUP(R129,HOLEINONE!$A$1:$B$37,2,FALSE),"")</f>
        <v/>
      </c>
      <c r="W129" s="113" t="str">
        <f t="shared" si="4"/>
        <v/>
      </c>
      <c r="X129" s="120">
        <f>IF(A126&gt;0,N129-H129*2,"")</f>
        <v>98</v>
      </c>
      <c r="Y129" s="113">
        <f t="shared" si="3"/>
        <v>16851</v>
      </c>
      <c r="Z129" s="113">
        <f>IF(A126&gt;0,999.999999-N129+(H129*0.01)+(Y129*-0.000000001),"")</f>
        <v>890.05998214899989</v>
      </c>
      <c r="AA129" s="113">
        <f>IF(A126&gt;0,RANK(Z129,Z:Z),"")</f>
        <v>60</v>
      </c>
      <c r="AB129" s="113">
        <f>IF(A126&gt;0,999.999999-X129+(0.12-(H129*0.01))+(Y129*-0.00000001)," ")</f>
        <v>902.05983048999997</v>
      </c>
      <c r="AC129" s="113">
        <f>IF(A126&gt;0,RANK(AB129,AB:AB),"")</f>
        <v>59</v>
      </c>
      <c r="AD129" s="113" t="str">
        <f t="shared" si="5"/>
        <v/>
      </c>
    </row>
    <row r="130" spans="1:30" ht="18.75" customHeight="1">
      <c r="A130" s="1103">
        <v>317</v>
      </c>
      <c r="B130" s="114" t="str">
        <f>IF(A130:A130&gt;0,VLOOKUP(A130,Sorteio!$A$1:$AS$76,4,FALSE),"")</f>
        <v>626</v>
      </c>
      <c r="C130" s="114" t="str">
        <f>IF(A130:A130&gt;0,VLOOKUP(A130,Sorteio!$A$1:$AS$76,5,FALSE),"")</f>
        <v>SHIMURA</v>
      </c>
      <c r="D130" s="114" t="str">
        <f>IF(A130:A130&gt;0,VLOOKUP(A130,Sorteio!$A$1:$AS$76,6,FALSE),"")</f>
        <v>ALICE MIWAKO</v>
      </c>
      <c r="E130" s="114" t="str">
        <f>IF(A130:A130&gt;0,VLOOKUP(A130,Sorteio!$A$1:$AS$76,7,FALSE),"")</f>
        <v>F</v>
      </c>
      <c r="F130" s="114" t="str">
        <f>IF(A130:A130&gt;0,VLOOKUP(A130,Sorteio!$A$1:$AS$76,8,FALSE),"")</f>
        <v>GSP</v>
      </c>
      <c r="G130" s="136">
        <f>IF(A130:A130&gt;0,VLOOKUP(A130,Sorteio!$A$1:$AS$76,9,FALSE),"")</f>
        <v>21468</v>
      </c>
      <c r="H130" s="115">
        <f>IF(A130:A130&gt;0,VLOOKUP(A130,Sorteio!$A$1:$AS$76,10,FALSE),"")</f>
        <v>2</v>
      </c>
      <c r="I130" s="115" t="str">
        <f>IF(A130:A130&gt;0,VLOOKUP(A130,Sorteio!$A$1:$AS$76,11,FALSE),"")</f>
        <v>EX</v>
      </c>
      <c r="J130" s="114" t="str">
        <f>IF(A130:A130&gt;0,VLOOKUP(A130,Sorteio!$A$1:$AS$76,12,FALSE),"")</f>
        <v>LIB2026</v>
      </c>
      <c r="K130" s="114" t="str">
        <f>IF(A130:A130&gt;0,VLOOKUP(A130,Sorteio!$A$1:$AS$76,13,FALSE),"")</f>
        <v>NSR</v>
      </c>
      <c r="L130" s="116">
        <v>54</v>
      </c>
      <c r="M130" s="116">
        <v>47</v>
      </c>
      <c r="N130" s="117">
        <f>IF(A130&gt;0,L130+M130,"")</f>
        <v>101</v>
      </c>
      <c r="O130" s="226"/>
      <c r="P130" s="226"/>
      <c r="Q130" s="226"/>
      <c r="R130" s="226"/>
      <c r="S130" s="119" t="str">
        <f>IF(O130&gt;0,VLOOKUP(O130,HOLEINONE!$A$1:$B$37,2,FALSE),"")</f>
        <v/>
      </c>
      <c r="T130" s="119" t="str">
        <f>IF(P130&gt;0,VLOOKUP(P130,HOLEINONE!$A$1:$B$37,2,FALSE),"")</f>
        <v/>
      </c>
      <c r="U130" s="119" t="str">
        <f>IF(Q130&gt;0,VLOOKUP(Q130,HOLEINONE!$A$1:$B$37,2,FALSE),"")</f>
        <v/>
      </c>
      <c r="V130" s="119" t="str">
        <f>IF(R130&gt;0,VLOOKUP(R130,HOLEINONE!$A$1:$B$37,2,FALSE),"")</f>
        <v/>
      </c>
      <c r="W130" s="113" t="str">
        <f t="shared" si="4"/>
        <v/>
      </c>
      <c r="X130" s="120">
        <f>IF(A130&gt;0,N130-H130*2,"")</f>
        <v>97</v>
      </c>
      <c r="Y130" s="113">
        <f t="shared" ref="Y130:Y193" si="6">G130</f>
        <v>21468</v>
      </c>
      <c r="Z130" s="113">
        <f>IF(A130&gt;0,999.999999-N130+(H130*0.01)+(Y130*-0.000000001),"")</f>
        <v>899.01997753199998</v>
      </c>
      <c r="AA130" s="113">
        <f>IF(A130&gt;0,RANK(Z130,Z:Z),"")</f>
        <v>11</v>
      </c>
      <c r="AB130" s="113">
        <f>IF(A130&gt;0,999.999999-X130+(0.12-(H130*0.01))+(Y130*-0.00000001)," ")</f>
        <v>903.09978432000003</v>
      </c>
      <c r="AC130" s="113">
        <f>IF(A130&gt;0,RANK(AB130,AB:AB),"")</f>
        <v>43</v>
      </c>
      <c r="AD130" s="113" t="str">
        <f t="shared" si="5"/>
        <v/>
      </c>
    </row>
    <row r="131" spans="1:30" ht="18.75" customHeight="1">
      <c r="A131" s="1103"/>
      <c r="B131" s="114" t="str">
        <f>IF(A130:A130&gt;0,VLOOKUP(A130,Sorteio!$A$1:$AS$76,14,FALSE),"")</f>
        <v>842</v>
      </c>
      <c r="C131" s="114" t="str">
        <f>IF(A130:A130&gt;0,VLOOKUP(A130,Sorteio!$A$1:$AS$761,15,FALSE),"")</f>
        <v>T. NISHIKAWA</v>
      </c>
      <c r="D131" s="114" t="str">
        <f>IF(A130:A130&gt;0,VLOOKUP(A130,Sorteio!$A$1:$AS$761,16,FALSE),"")</f>
        <v>RUI</v>
      </c>
      <c r="E131" s="114" t="str">
        <f>IF(A130:A130&gt;0,VLOOKUP(A130,Sorteio!$A$1:$AS$761,17,FALSE),"")</f>
        <v>M</v>
      </c>
      <c r="F131" s="114" t="str">
        <f>IF(A130:A130&gt;0,VLOOKUP(A130,Sorteio!$A$1:$AS$76,18,FALSE),"")</f>
        <v>NCC</v>
      </c>
      <c r="G131" s="136">
        <f>IF(A130:A130&gt;0,VLOOKUP(A130,Sorteio!$A$1:$AS$76,19,FALSE),"")</f>
        <v>21731</v>
      </c>
      <c r="H131" s="115">
        <f>IF(A130:A130&gt;0,VLOOKUP(A130,Sorteio!$A$1:$AS$76,20,FALSE),"")</f>
        <v>3</v>
      </c>
      <c r="I131" s="115" t="str">
        <f>IF(A130:A130&gt;0,VLOOKUP(A130,Sorteio!$A$1:$AS$76,21,FALSE),"")</f>
        <v>EX</v>
      </c>
      <c r="J131" s="114" t="str">
        <f>IF(A130:A130&gt;0,VLOOKUP(A130,Sorteio!$A$1:$AS$76,22,FALSE),"")</f>
        <v>LIB2026</v>
      </c>
      <c r="K131" s="114" t="str">
        <f>IF(A130:A130&gt;0,VLOOKUP(A130,Sorteio!$A$1:$AS$76,23,FALSE),"")</f>
        <v>NSR</v>
      </c>
      <c r="L131" s="116">
        <v>55</v>
      </c>
      <c r="M131" s="116">
        <v>51</v>
      </c>
      <c r="N131" s="117">
        <f>IF(A130&gt;0,L131+M131,"")</f>
        <v>106</v>
      </c>
      <c r="O131" s="226"/>
      <c r="P131" s="226"/>
      <c r="Q131" s="226"/>
      <c r="R131" s="226"/>
      <c r="S131" s="119" t="str">
        <f>IF(O131&gt;0,VLOOKUP(O131,HOLEINONE!$A$1:$B$37,2,FALSE),"")</f>
        <v/>
      </c>
      <c r="T131" s="119" t="str">
        <f>IF(P131&gt;0,VLOOKUP(P131,HOLEINONE!$A$1:$B$37,2,FALSE),"")</f>
        <v/>
      </c>
      <c r="U131" s="119" t="str">
        <f>IF(Q131&gt;0,VLOOKUP(Q131,HOLEINONE!$A$1:$B$37,2,FALSE),"")</f>
        <v/>
      </c>
      <c r="V131" s="119" t="str">
        <f>IF(R131&gt;0,VLOOKUP(R131,HOLEINONE!$A$1:$B$37,2,FALSE),"")</f>
        <v/>
      </c>
      <c r="W131" s="113" t="str">
        <f t="shared" ref="W131:W194" si="7">IF(O131&gt;0,SUM(S131:V131),"")</f>
        <v/>
      </c>
      <c r="X131" s="120">
        <f>IF(A130&gt;0,N131-H131*2,"")</f>
        <v>100</v>
      </c>
      <c r="Y131" s="113">
        <f t="shared" si="6"/>
        <v>21731</v>
      </c>
      <c r="Z131" s="113">
        <f>IF(A130&gt;0,999.999999-N131+(H131*0.01)+(Y131*-0.000000001),"")</f>
        <v>894.02997726900003</v>
      </c>
      <c r="AA131" s="113">
        <f>IF(A130&gt;0,RANK(Z131,Z:Z),"")</f>
        <v>40</v>
      </c>
      <c r="AB131" s="113">
        <f>IF(A130&gt;0,999.999999-X131+(0.12-(H131*0.01))+(Y131*-0.00000001)," ")</f>
        <v>900.08978169</v>
      </c>
      <c r="AC131" s="113">
        <f>IF(A130&gt;0,RANK(AB131,AB:AB),"")</f>
        <v>79</v>
      </c>
      <c r="AD131" s="113" t="str">
        <f t="shared" ref="AD131:AD194" si="8">IF(O131&gt;0,COUNT(O131:V131),"")</f>
        <v/>
      </c>
    </row>
    <row r="132" spans="1:30" ht="18.75" customHeight="1">
      <c r="A132" s="1103"/>
      <c r="B132" s="114" t="str">
        <f>IF(A130:A130&gt;0,VLOOKUP(A130,Sorteio!$A$1:$AS$76,24,FALSE),"")</f>
        <v>825</v>
      </c>
      <c r="C132" s="114" t="str">
        <f>IF(A130:A130&gt;0,VLOOKUP(A130,Sorteio!$A$1:$AS$76,25,FALSE),"")</f>
        <v>TAKANO</v>
      </c>
      <c r="D132" s="114" t="str">
        <f>IF(A130:A130&gt;0,VLOOKUP(A130,Sorteio!$A$1:$AS$76,26,FALSE),"")</f>
        <v>NOBUKI</v>
      </c>
      <c r="E132" s="114" t="str">
        <f>IF(A130:A130&gt;0,VLOOKUP(A130,Sorteio!$A$1:$AS$76,27,FALSE),"")</f>
        <v>M</v>
      </c>
      <c r="F132" s="114" t="str">
        <f>IF(A130:A130&gt;0,VLOOKUP(A130,Sorteio!$A$1:$AS$76,28,FALSE),"")</f>
        <v>IBI</v>
      </c>
      <c r="G132" s="136">
        <f>IF(A130:A130&gt;0,VLOOKUP(A130,Sorteio!$A$1:$AS$76,29,FALSE),"")</f>
        <v>17060</v>
      </c>
      <c r="H132" s="115">
        <f>IF(A130:A130&gt;0,VLOOKUP(A130,Sorteio!$A$1:$AS$76,30,FALSE),"")</f>
        <v>4</v>
      </c>
      <c r="I132" s="115" t="str">
        <f>IF(A130:A130&gt;0,VLOOKUP(A130,Sorteio!$A$1:$AS$76,31,FALSE),"")</f>
        <v>A</v>
      </c>
      <c r="J132" s="114" t="str">
        <f>IF(A130:A130&gt;0,VLOOKUP(A130,Sorteio!$A$1:$AS$76,32,FALSE),"")</f>
        <v>LIB2026</v>
      </c>
      <c r="K132" s="114" t="str">
        <f>IF(A130:A130&gt;0,VLOOKUP(A130,Sorteio!$A$1:$AS$76,33,FALSE),"")</f>
        <v>SR</v>
      </c>
      <c r="L132" s="116">
        <v>60</v>
      </c>
      <c r="M132" s="116">
        <v>55</v>
      </c>
      <c r="N132" s="117">
        <f>IF(A130&gt;0,L132+M132,"")</f>
        <v>115</v>
      </c>
      <c r="O132" s="226"/>
      <c r="P132" s="226"/>
      <c r="Q132" s="226"/>
      <c r="R132" s="226"/>
      <c r="S132" s="119" t="str">
        <f>IF(O132&gt;0,VLOOKUP(O132,HOLEINONE!$A$1:$B$37,2,FALSE),"")</f>
        <v/>
      </c>
      <c r="T132" s="119" t="str">
        <f>IF(P132&gt;0,VLOOKUP(P132,HOLEINONE!$A$1:$B$37,2,FALSE),"")</f>
        <v/>
      </c>
      <c r="U132" s="119" t="str">
        <f>IF(Q132&gt;0,VLOOKUP(Q132,HOLEINONE!$A$1:$B$37,2,FALSE),"")</f>
        <v/>
      </c>
      <c r="V132" s="119" t="str">
        <f>IF(R132&gt;0,VLOOKUP(R132,HOLEINONE!$A$1:$B$37,2,FALSE),"")</f>
        <v/>
      </c>
      <c r="W132" s="113" t="str">
        <f t="shared" si="7"/>
        <v/>
      </c>
      <c r="X132" s="120">
        <f>IF(A130&gt;0,N132-H132*2,"")</f>
        <v>107</v>
      </c>
      <c r="Y132" s="113">
        <f t="shared" si="6"/>
        <v>17060</v>
      </c>
      <c r="Z132" s="113">
        <f>IF(A130&gt;0,999.999999-N132+(H132*0.01)+(Y132*-0.000000001),"")</f>
        <v>885.03998193999996</v>
      </c>
      <c r="AA132" s="113">
        <f>IF(A130&gt;0,RANK(Z132,Z:Z),"")</f>
        <v>101</v>
      </c>
      <c r="AB132" s="113">
        <f>IF(A130&gt;0,999.999999-X132+(0.12-(H132*0.01))+(Y132*-0.00000001)," ")</f>
        <v>893.0798284</v>
      </c>
      <c r="AC132" s="113">
        <f>IF(A130&gt;0,RANK(AB132,AB:AB),"")</f>
        <v>167</v>
      </c>
      <c r="AD132" s="113" t="str">
        <f t="shared" si="8"/>
        <v/>
      </c>
    </row>
    <row r="133" spans="1:30" ht="18.75" customHeight="1">
      <c r="A133" s="1103"/>
      <c r="B133" s="114" t="str">
        <f>IF(A130:A130&gt;0,VLOOKUP(A130,Sorteio!$A$1:$AS$76,34,FALSE),"")</f>
        <v>553</v>
      </c>
      <c r="C133" s="114" t="str">
        <f>IF(A130:A130&gt;0,VLOOKUP(A130,Sorteio!$A$1:$AS$76,35,FALSE),"")</f>
        <v>TSUTSUMI</v>
      </c>
      <c r="D133" s="114" t="str">
        <f>IF(A130:A130&gt;0,VLOOKUP(A130,Sorteio!$A$1:$AS$76,36,FALSE),"")</f>
        <v>HIROSHI</v>
      </c>
      <c r="E133" s="114" t="str">
        <f>IF(A130:A130&gt;0,VLOOKUP(A130,Sorteio!$A$1:$AS$76,37,FALSE),"")</f>
        <v>M</v>
      </c>
      <c r="F133" s="114" t="str">
        <f>IF(A130:A130&gt;0,VLOOKUP(A130,Sorteio!$A$1:$AS$76,38,FALSE),"")</f>
        <v>BIR</v>
      </c>
      <c r="G133" s="136">
        <f>IF(A130:A130&gt;0,VLOOKUP(A130,Sorteio!$A$1:$AS$76,39,FALSE),"")</f>
        <v>17992</v>
      </c>
      <c r="H133" s="115">
        <f>IF(A130:A130&gt;0,VLOOKUP(A130,Sorteio!$A$1:$AS$76,40,FALSE),"")</f>
        <v>6</v>
      </c>
      <c r="I133" s="115" t="str">
        <f>IF(A130:A130&gt;0,VLOOKUP(A130,Sorteio!$A$1:$AS$76,41,FALSE),"")</f>
        <v>A</v>
      </c>
      <c r="J133" s="114" t="str">
        <f>IF(A130:A130&gt;0,VLOOKUP(A130,Sorteio!$A$1:$AS$76,42,FALSE),"")</f>
        <v>LIB2026</v>
      </c>
      <c r="K133" s="114" t="str">
        <f>IF(A130:A130&gt;0,VLOOKUP(A130,Sorteio!$A$1:$AS$76,43,FALSE),"")</f>
        <v>SR</v>
      </c>
      <c r="L133" s="116">
        <v>64</v>
      </c>
      <c r="M133" s="116">
        <v>51</v>
      </c>
      <c r="N133" s="117">
        <f>IF(A130&gt;0,L133+M133,"")</f>
        <v>115</v>
      </c>
      <c r="O133" s="226"/>
      <c r="P133" s="226"/>
      <c r="Q133" s="226"/>
      <c r="R133" s="226"/>
      <c r="S133" s="119" t="str">
        <f>IF(O133&gt;0,VLOOKUP(O133,HOLEINONE!$A$1:$B$37,2,FALSE),"")</f>
        <v/>
      </c>
      <c r="T133" s="119" t="str">
        <f>IF(P133&gt;0,VLOOKUP(P133,HOLEINONE!$A$1:$B$37,2,FALSE),"")</f>
        <v/>
      </c>
      <c r="U133" s="119" t="str">
        <f>IF(Q133&gt;0,VLOOKUP(Q133,HOLEINONE!$A$1:$B$37,2,FALSE),"")</f>
        <v/>
      </c>
      <c r="V133" s="119" t="str">
        <f>IF(R133&gt;0,VLOOKUP(R133,HOLEINONE!$A$1:$B$37,2,FALSE),"")</f>
        <v/>
      </c>
      <c r="W133" s="113" t="str">
        <f t="shared" si="7"/>
        <v/>
      </c>
      <c r="X133" s="120">
        <f>IF(A130&gt;0,N133-H133*2,"")</f>
        <v>103</v>
      </c>
      <c r="Y133" s="113">
        <f t="shared" si="6"/>
        <v>17992</v>
      </c>
      <c r="Z133" s="113">
        <f>IF(A130&gt;0,999.999999-N133+(H133*0.01)+(Y133*-0.000000001),"")</f>
        <v>885.05998100799991</v>
      </c>
      <c r="AA133" s="113">
        <f>IF(A130&gt;0,RANK(Z133,Z:Z),"")</f>
        <v>99</v>
      </c>
      <c r="AB133" s="113">
        <f>IF(A130&gt;0,999.999999-X133+(0.12-(H133*0.01))+(Y133*-0.00000001)," ")</f>
        <v>897.0598190799999</v>
      </c>
      <c r="AC133" s="113">
        <f>IF(A130&gt;0,RANK(AB133,AB:AB),"")</f>
        <v>119</v>
      </c>
      <c r="AD133" s="113" t="str">
        <f t="shared" si="8"/>
        <v/>
      </c>
    </row>
    <row r="134" spans="1:30" ht="18.75" customHeight="1">
      <c r="A134" s="1103">
        <v>117</v>
      </c>
      <c r="B134" s="114" t="str">
        <f>IF(A134:A134&gt;0,VLOOKUP(A134,Sorteio!$A$1:$AS$76,4,FALSE),"")</f>
        <v>847</v>
      </c>
      <c r="C134" s="114" t="str">
        <f>IF(A134:A134&gt;0,VLOOKUP(A134,Sorteio!$A$1:$AS$76,5,FALSE),"")</f>
        <v>KANOMATA</v>
      </c>
      <c r="D134" s="114" t="str">
        <f>IF(A134:A134&gt;0,VLOOKUP(A134,Sorteio!$A$1:$AS$76,6,FALSE),"")</f>
        <v>KOKI</v>
      </c>
      <c r="E134" s="114" t="str">
        <f>IF(A134:A134&gt;0,VLOOKUP(A134,Sorteio!$A$1:$AS$76,7,FALSE),"")</f>
        <v>M</v>
      </c>
      <c r="F134" s="114" t="str">
        <f>IF(A134:A134&gt;0,VLOOKUP(A134,Sorteio!$A$1:$AS$76,8,FALSE),"")</f>
        <v>BIR</v>
      </c>
      <c r="G134" s="136">
        <f>IF(A134:A134&gt;0,VLOOKUP(A134,Sorteio!$A$1:$AS$76,9,FALSE),"")</f>
        <v>24950</v>
      </c>
      <c r="H134" s="115">
        <f>IF(A134:A134&gt;0,VLOOKUP(A134,Sorteio!$A$1:$AS$76,10,FALSE),"")</f>
        <v>0</v>
      </c>
      <c r="I134" s="115" t="str">
        <f>IF(A134:A134&gt;0,VLOOKUP(A134,Sorteio!$A$1:$AS$76,11,FALSE),"")</f>
        <v>EX</v>
      </c>
      <c r="J134" s="114" t="str">
        <f>IF(A134:A134&gt;0,VLOOKUP(A134,Sorteio!$A$1:$AS$76,12,FALSE),"")</f>
        <v>LIB2026</v>
      </c>
      <c r="K134" s="114" t="str">
        <f>IF(A134:A134&gt;0,VLOOKUP(A134,Sorteio!$A$1:$AS$76,13,FALSE),"")</f>
        <v>NSR</v>
      </c>
      <c r="L134" s="116">
        <v>53</v>
      </c>
      <c r="M134" s="116">
        <v>48</v>
      </c>
      <c r="N134" s="117">
        <f>IF(A134&gt;0,L134+M134,"")</f>
        <v>101</v>
      </c>
      <c r="O134" s="226"/>
      <c r="P134" s="226"/>
      <c r="Q134" s="226"/>
      <c r="R134" s="226"/>
      <c r="S134" s="119" t="str">
        <f>IF(O134&gt;0,VLOOKUP(O134,HOLEINONE!$A$1:$B$37,2,FALSE),"")</f>
        <v/>
      </c>
      <c r="T134" s="119" t="str">
        <f>IF(P134&gt;0,VLOOKUP(P134,HOLEINONE!$A$1:$B$37,2,FALSE),"")</f>
        <v/>
      </c>
      <c r="U134" s="119" t="str">
        <f>IF(Q134&gt;0,VLOOKUP(Q134,HOLEINONE!$A$1:$B$37,2,FALSE),"")</f>
        <v/>
      </c>
      <c r="V134" s="119" t="str">
        <f>IF(R134&gt;0,VLOOKUP(R134,HOLEINONE!$A$1:$B$37,2,FALSE),"")</f>
        <v/>
      </c>
      <c r="W134" s="113" t="str">
        <f t="shared" si="7"/>
        <v/>
      </c>
      <c r="X134" s="120">
        <f>IF(A134&gt;0,N134-H134*2,"")</f>
        <v>101</v>
      </c>
      <c r="Y134" s="113">
        <f t="shared" si="6"/>
        <v>24950</v>
      </c>
      <c r="Z134" s="113">
        <f>IF(A134&gt;0,999.999999-N134+(H134*0.01)+(Y134*-0.000000001),"")</f>
        <v>898.99997404999999</v>
      </c>
      <c r="AA134" s="113">
        <f>IF(A134&gt;0,RANK(Z134,Z:Z),"")</f>
        <v>13</v>
      </c>
      <c r="AB134" s="113">
        <f>IF(A134&gt;0,999.999999-X134+(0.12-(H134*0.01))+(Y134*-0.00000001)," ")</f>
        <v>899.11974950000001</v>
      </c>
      <c r="AC134" s="113">
        <f>IF(A134&gt;0,RANK(AB134,AB:AB),"")</f>
        <v>92</v>
      </c>
      <c r="AD134" s="113" t="str">
        <f t="shared" si="8"/>
        <v/>
      </c>
    </row>
    <row r="135" spans="1:30" ht="18.75" customHeight="1">
      <c r="A135" s="1103"/>
      <c r="B135" s="114" t="str">
        <f>IF(A134:A134&gt;0,VLOOKUP(A134,Sorteio!$A$1:$AS$76,14,FALSE),"")</f>
        <v>203</v>
      </c>
      <c r="C135" s="114" t="str">
        <f>IF(A134:A134&gt;0,VLOOKUP(A134,Sorteio!$A$1:$AS$761,15,FALSE),"")</f>
        <v>NAKAMURA</v>
      </c>
      <c r="D135" s="114" t="str">
        <f>IF(A134:A134&gt;0,VLOOKUP(A134,Sorteio!$A$1:$AS$761,16,FALSE),"")</f>
        <v>EDSON</v>
      </c>
      <c r="E135" s="114" t="str">
        <f>IF(A134:A134&gt;0,VLOOKUP(A134,Sorteio!$A$1:$AS$761,17,FALSE),"")</f>
        <v>M</v>
      </c>
      <c r="F135" s="114" t="str">
        <f>IF(A134:A134&gt;0,VLOOKUP(A134,Sorteio!$A$1:$AS$76,18,FALSE),"")</f>
        <v>PIE</v>
      </c>
      <c r="G135" s="136">
        <f>IF(A134:A134&gt;0,VLOOKUP(A134,Sorteio!$A$1:$AS$76,19,FALSE),"")</f>
        <v>21525</v>
      </c>
      <c r="H135" s="115">
        <f>IF(A134:A134&gt;0,VLOOKUP(A134,Sorteio!$A$1:$AS$76,20,FALSE),"")</f>
        <v>4</v>
      </c>
      <c r="I135" s="115" t="str">
        <f>IF(A134:A134&gt;0,VLOOKUP(A134,Sorteio!$A$1:$AS$76,21,FALSE),"")</f>
        <v>A</v>
      </c>
      <c r="J135" s="114" t="str">
        <f>IF(A134:A134&gt;0,VLOOKUP(A134,Sorteio!$A$1:$AS$76,22,FALSE),"")</f>
        <v>LIB2026</v>
      </c>
      <c r="K135" s="114" t="str">
        <f>IF(A134:A134&gt;0,VLOOKUP(A134,Sorteio!$A$1:$AS$76,23,FALSE),"")</f>
        <v>NSR</v>
      </c>
      <c r="L135" s="116">
        <v>60</v>
      </c>
      <c r="M135" s="116">
        <v>50</v>
      </c>
      <c r="N135" s="117">
        <f>IF(A134&gt;0,L135+M135,"")</f>
        <v>110</v>
      </c>
      <c r="O135" s="226"/>
      <c r="P135" s="226"/>
      <c r="Q135" s="226"/>
      <c r="R135" s="226"/>
      <c r="S135" s="119" t="str">
        <f>IF(O135&gt;0,VLOOKUP(O135,HOLEINONE!$A$1:$B$37,2,FALSE),"")</f>
        <v/>
      </c>
      <c r="T135" s="119" t="str">
        <f>IF(P135&gt;0,VLOOKUP(P135,HOLEINONE!$A$1:$B$37,2,FALSE),"")</f>
        <v/>
      </c>
      <c r="U135" s="119" t="str">
        <f>IF(Q135&gt;0,VLOOKUP(Q135,HOLEINONE!$A$1:$B$37,2,FALSE),"")</f>
        <v/>
      </c>
      <c r="V135" s="119" t="str">
        <f>IF(R135&gt;0,VLOOKUP(R135,HOLEINONE!$A$1:$B$37,2,FALSE),"")</f>
        <v/>
      </c>
      <c r="W135" s="113" t="str">
        <f t="shared" si="7"/>
        <v/>
      </c>
      <c r="X135" s="120">
        <f>IF(A134&gt;0,N135-H135*2,"")</f>
        <v>102</v>
      </c>
      <c r="Y135" s="113">
        <f t="shared" si="6"/>
        <v>21525</v>
      </c>
      <c r="Z135" s="113">
        <f>IF(A134&gt;0,999.999999-N135+(H135*0.01)+(Y135*-0.000000001),"")</f>
        <v>890.039977475</v>
      </c>
      <c r="AA135" s="113">
        <f>IF(A134&gt;0,RANK(Z135,Z:Z),"")</f>
        <v>61</v>
      </c>
      <c r="AB135" s="113">
        <f>IF(A134&gt;0,999.999999-X135+(0.12-(H135*0.01))+(Y135*-0.00000001)," ")</f>
        <v>898.07978375000005</v>
      </c>
      <c r="AC135" s="113">
        <f>IF(A134&gt;0,RANK(AB135,AB:AB),"")</f>
        <v>106</v>
      </c>
      <c r="AD135" s="113" t="str">
        <f t="shared" si="8"/>
        <v/>
      </c>
    </row>
    <row r="136" spans="1:30" ht="18.75" customHeight="1">
      <c r="A136" s="1103"/>
      <c r="B136" s="114" t="str">
        <f>IF(A134:A134&gt;0,VLOOKUP(A134,Sorteio!$A$1:$AS$76,24,FALSE),"")</f>
        <v>722</v>
      </c>
      <c r="C136" s="114" t="str">
        <f>IF(A134:A134&gt;0,VLOOKUP(A134,Sorteio!$A$1:$AS$76,25,FALSE),"")</f>
        <v>DOS SANTOS</v>
      </c>
      <c r="D136" s="114" t="str">
        <f>IF(A134:A134&gt;0,VLOOKUP(A134,Sorteio!$A$1:$AS$76,26,FALSE),"")</f>
        <v>GERSON ARAUJO</v>
      </c>
      <c r="E136" s="114" t="str">
        <f>IF(A134:A134&gt;0,VLOOKUP(A134,Sorteio!$A$1:$AS$76,27,FALSE),"")</f>
        <v>M</v>
      </c>
      <c r="F136" s="114" t="str">
        <f>IF(A134:A134&gt;0,VLOOKUP(A134,Sorteio!$A$1:$AS$76,28,FALSE),"")</f>
        <v>NCC</v>
      </c>
      <c r="G136" s="136">
        <f>IF(A134:A134&gt;0,VLOOKUP(A134,Sorteio!$A$1:$AS$76,29,FALSE),"")</f>
        <v>26370</v>
      </c>
      <c r="H136" s="115">
        <f>IF(A134:A134&gt;0,VLOOKUP(A134,Sorteio!$A$1:$AS$76,30,FALSE),"")</f>
        <v>4</v>
      </c>
      <c r="I136" s="115" t="str">
        <f>IF(A134:A134&gt;0,VLOOKUP(A134,Sorteio!$A$1:$AS$76,31,FALSE),"")</f>
        <v>A</v>
      </c>
      <c r="J136" s="114" t="str">
        <f>IF(A134:A134&gt;0,VLOOKUP(A134,Sorteio!$A$1:$AS$76,32,FALSE),"")</f>
        <v>LIB2026</v>
      </c>
      <c r="K136" s="114" t="str">
        <f>IF(A134:A134&gt;0,VLOOKUP(A134,Sorteio!$A$1:$AS$76,33,FALSE),"")</f>
        <v>NSR</v>
      </c>
      <c r="L136" s="116">
        <v>63</v>
      </c>
      <c r="M136" s="116">
        <v>63</v>
      </c>
      <c r="N136" s="117">
        <f>IF(A134&gt;0,L136+M136,"")</f>
        <v>126</v>
      </c>
      <c r="O136" s="226"/>
      <c r="P136" s="226"/>
      <c r="Q136" s="226"/>
      <c r="R136" s="226"/>
      <c r="S136" s="119" t="str">
        <f>IF(O136&gt;0,VLOOKUP(O136,HOLEINONE!$A$1:$B$37,2,FALSE),"")</f>
        <v/>
      </c>
      <c r="T136" s="119" t="str">
        <f>IF(P136&gt;0,VLOOKUP(P136,HOLEINONE!$A$1:$B$37,2,FALSE),"")</f>
        <v/>
      </c>
      <c r="U136" s="119" t="str">
        <f>IF(Q136&gt;0,VLOOKUP(Q136,HOLEINONE!$A$1:$B$37,2,FALSE),"")</f>
        <v/>
      </c>
      <c r="V136" s="119" t="str">
        <f>IF(R136&gt;0,VLOOKUP(R136,HOLEINONE!$A$1:$B$37,2,FALSE),"")</f>
        <v/>
      </c>
      <c r="W136" s="113" t="str">
        <f t="shared" si="7"/>
        <v/>
      </c>
      <c r="X136" s="120">
        <f>IF(A134&gt;0,N136-H136*2,"")</f>
        <v>118</v>
      </c>
      <c r="Y136" s="113">
        <f t="shared" si="6"/>
        <v>26370</v>
      </c>
      <c r="Z136" s="113">
        <f>IF(A134&gt;0,999.999999-N136+(H136*0.01)+(Y136*-0.000000001),"")</f>
        <v>874.03997262999997</v>
      </c>
      <c r="AA136" s="113">
        <f>IF(A134&gt;0,RANK(Z136,Z:Z),"")</f>
        <v>170</v>
      </c>
      <c r="AB136" s="113">
        <f>IF(A134&gt;0,999.999999-X136+(0.12-(H136*0.01))+(Y136*-0.00000001)," ")</f>
        <v>882.07973530000004</v>
      </c>
      <c r="AC136" s="113">
        <f>IF(A134&gt;0,RANK(AB136,AB:AB),"")</f>
        <v>193</v>
      </c>
      <c r="AD136" s="113" t="str">
        <f t="shared" si="8"/>
        <v/>
      </c>
    </row>
    <row r="137" spans="1:30" ht="18.75" customHeight="1">
      <c r="A137" s="1103"/>
      <c r="B137" s="114" t="str">
        <f>IF(A134:A134&gt;0,VLOOKUP(A134,Sorteio!$A$1:$AS$76,34,FALSE),"")</f>
        <v>480</v>
      </c>
      <c r="C137" s="114" t="str">
        <f>IF(A134:A134&gt;0,VLOOKUP(A134,Sorteio!$A$1:$AS$76,35,FALSE),"")</f>
        <v>SIGAKI HIGUCHI</v>
      </c>
      <c r="D137" s="114" t="str">
        <f>IF(A134:A134&gt;0,VLOOKUP(A134,Sorteio!$A$1:$AS$76,36,FALSE),"")</f>
        <v>LOURDES YASSUKO</v>
      </c>
      <c r="E137" s="114" t="str">
        <f>IF(A134:A134&gt;0,VLOOKUP(A134,Sorteio!$A$1:$AS$76,37,FALSE),"")</f>
        <v>F</v>
      </c>
      <c r="F137" s="114" t="str">
        <f>IF(A134:A134&gt;0,VLOOKUP(A134,Sorteio!$A$1:$AS$76,38,FALSE),"")</f>
        <v>NCC</v>
      </c>
      <c r="G137" s="136">
        <f>IF(A134:A134&gt;0,VLOOKUP(A134,Sorteio!$A$1:$AS$76,39,FALSE),"")</f>
        <v>20585</v>
      </c>
      <c r="H137" s="115">
        <f>IF(A134:A134&gt;0,VLOOKUP(A134,Sorteio!$A$1:$AS$76,40,FALSE),"")</f>
        <v>6</v>
      </c>
      <c r="I137" s="115" t="str">
        <f>IF(A134:A134&gt;0,VLOOKUP(A134,Sorteio!$A$1:$AS$76,41,FALSE),"")</f>
        <v>A</v>
      </c>
      <c r="J137" s="114" t="str">
        <f>IF(A134:A134&gt;0,VLOOKUP(A134,Sorteio!$A$1:$AS$76,42,FALSE),"")</f>
        <v>LIB2026</v>
      </c>
      <c r="K137" s="114" t="str">
        <f>IF(A134:A134&gt;0,VLOOKUP(A134,Sorteio!$A$1:$AS$76,43,FALSE),"")</f>
        <v>NSR</v>
      </c>
      <c r="L137" s="116">
        <v>65</v>
      </c>
      <c r="M137" s="116">
        <v>50</v>
      </c>
      <c r="N137" s="117">
        <f>IF(A134&gt;0,L137+M137,"")</f>
        <v>115</v>
      </c>
      <c r="O137" s="226"/>
      <c r="P137" s="226"/>
      <c r="Q137" s="226"/>
      <c r="R137" s="226"/>
      <c r="S137" s="119" t="str">
        <f>IF(O137&gt;0,VLOOKUP(O137,HOLEINONE!$A$1:$B$37,2,FALSE),"")</f>
        <v/>
      </c>
      <c r="T137" s="119" t="str">
        <f>IF(P137&gt;0,VLOOKUP(P137,HOLEINONE!$A$1:$B$37,2,FALSE),"")</f>
        <v/>
      </c>
      <c r="U137" s="119" t="str">
        <f>IF(Q137&gt;0,VLOOKUP(Q137,HOLEINONE!$A$1:$B$37,2,FALSE),"")</f>
        <v/>
      </c>
      <c r="V137" s="119" t="str">
        <f>IF(R137&gt;0,VLOOKUP(R137,HOLEINONE!$A$1:$B$37,2,FALSE),"")</f>
        <v/>
      </c>
      <c r="W137" s="113" t="str">
        <f t="shared" si="7"/>
        <v/>
      </c>
      <c r="X137" s="120">
        <f>IF(A134&gt;0,N137-H137*2,"")</f>
        <v>103</v>
      </c>
      <c r="Y137" s="113">
        <f t="shared" si="6"/>
        <v>20585</v>
      </c>
      <c r="Z137" s="113">
        <f>IF(A134&gt;0,999.999999-N137+(H137*0.01)+(Y137*-0.000000001),"")</f>
        <v>885.05997841499993</v>
      </c>
      <c r="AA137" s="113">
        <f>IF(A134&gt;0,RANK(Z137,Z:Z),"")</f>
        <v>100</v>
      </c>
      <c r="AB137" s="113">
        <f>IF(A134&gt;0,999.999999-X137+(0.12-(H137*0.01))+(Y137*-0.00000001)," ")</f>
        <v>897.0597931499999</v>
      </c>
      <c r="AC137" s="113">
        <f>IF(A134&gt;0,RANK(AB137,AB:AB),"")</f>
        <v>120</v>
      </c>
      <c r="AD137" s="113" t="str">
        <f t="shared" si="8"/>
        <v/>
      </c>
    </row>
    <row r="138" spans="1:30" ht="18.75" customHeight="1">
      <c r="A138" s="1103">
        <v>115</v>
      </c>
      <c r="B138" s="114" t="str">
        <f>IF(A138:A138&gt;0,VLOOKUP(A138,Sorteio!$A$1:$AS$76,4,FALSE),"")</f>
        <v>803</v>
      </c>
      <c r="C138" s="114" t="str">
        <f>IF(A138:A138&gt;0,VLOOKUP(A138,Sorteio!$A$1:$AS$76,5,FALSE),"")</f>
        <v>IWANAGA</v>
      </c>
      <c r="D138" s="114" t="str">
        <f>IF(A138:A138&gt;0,VLOOKUP(A138,Sorteio!$A$1:$AS$76,6,FALSE),"")</f>
        <v>ERNESTO T.</v>
      </c>
      <c r="E138" s="114" t="str">
        <f>IF(A138:A138&gt;0,VLOOKUP(A138,Sorteio!$A$1:$AS$76,7,FALSE),"")</f>
        <v>M</v>
      </c>
      <c r="F138" s="114" t="str">
        <f>IF(A138:A138&gt;0,VLOOKUP(A138,Sorteio!$A$1:$AS$76,8,FALSE),"")</f>
        <v>NCC</v>
      </c>
      <c r="G138" s="136">
        <f>IF(A138:A138&gt;0,VLOOKUP(A138,Sorteio!$A$1:$AS$76,9,FALSE),"")</f>
        <v>23071</v>
      </c>
      <c r="H138" s="115">
        <f>IF(A138:A138&gt;0,VLOOKUP(A138,Sorteio!$A$1:$AS$76,10,FALSE),"")</f>
        <v>3</v>
      </c>
      <c r="I138" s="115" t="str">
        <f>IF(A138:A138&gt;0,VLOOKUP(A138,Sorteio!$A$1:$AS$76,11,FALSE),"")</f>
        <v>EX</v>
      </c>
      <c r="J138" s="114" t="str">
        <f>IF(A138:A138&gt;0,VLOOKUP(A138,Sorteio!$A$1:$AS$76,12,FALSE),"")</f>
        <v>LIB2026</v>
      </c>
      <c r="K138" s="114" t="str">
        <f>IF(A138:A138&gt;0,VLOOKUP(A138,Sorteio!$A$1:$AS$76,13,FALSE),"")</f>
        <v>NSR</v>
      </c>
      <c r="L138" s="116">
        <v>62</v>
      </c>
      <c r="M138" s="116">
        <v>48</v>
      </c>
      <c r="N138" s="117">
        <f>IF(A138&gt;0,L138+M138,"")</f>
        <v>110</v>
      </c>
      <c r="O138" s="226"/>
      <c r="P138" s="226"/>
      <c r="Q138" s="226"/>
      <c r="R138" s="226"/>
      <c r="S138" s="119" t="str">
        <f>IF(O138&gt;0,VLOOKUP(O138,HOLEINONE!$A$1:$B$37,2,FALSE),"")</f>
        <v/>
      </c>
      <c r="T138" s="119" t="str">
        <f>IF(P138&gt;0,VLOOKUP(P138,HOLEINONE!$A$1:$B$37,2,FALSE),"")</f>
        <v/>
      </c>
      <c r="U138" s="119" t="str">
        <f>IF(Q138&gt;0,VLOOKUP(Q138,HOLEINONE!$A$1:$B$37,2,FALSE),"")</f>
        <v/>
      </c>
      <c r="V138" s="119" t="str">
        <f>IF(R138&gt;0,VLOOKUP(R138,HOLEINONE!$A$1:$B$37,2,FALSE),"")</f>
        <v/>
      </c>
      <c r="W138" s="113" t="str">
        <f t="shared" si="7"/>
        <v/>
      </c>
      <c r="X138" s="120">
        <f>IF(A138&gt;0,N138-H138*2,"")</f>
        <v>104</v>
      </c>
      <c r="Y138" s="113">
        <f t="shared" si="6"/>
        <v>23071</v>
      </c>
      <c r="Z138" s="113">
        <f>IF(A138&gt;0,999.999999-N138+(H138*0.01)+(Y138*-0.000000001),"")</f>
        <v>890.02997592899999</v>
      </c>
      <c r="AA138" s="113">
        <f>IF(A138&gt;0,RANK(Z138,Z:Z),"")</f>
        <v>63</v>
      </c>
      <c r="AB138" s="113">
        <f>IF(A138&gt;0,999.999999-X138+(0.12-(H138*0.01))+(Y138*-0.00000001)," ")</f>
        <v>896.08976829000005</v>
      </c>
      <c r="AC138" s="113">
        <f>IF(A138&gt;0,RANK(AB138,AB:AB),"")</f>
        <v>132</v>
      </c>
      <c r="AD138" s="113" t="str">
        <f t="shared" si="8"/>
        <v/>
      </c>
    </row>
    <row r="139" spans="1:30" ht="18.75" customHeight="1">
      <c r="A139" s="1103"/>
      <c r="B139" s="114" t="str">
        <f>IF(A138:A138&gt;0,VLOOKUP(A138,Sorteio!$A$1:$AS$76,14,FALSE),"")</f>
        <v>619</v>
      </c>
      <c r="C139" s="114" t="str">
        <f>IF(A138:A138&gt;0,VLOOKUP(A138,Sorteio!$A$1:$AS$761,15,FALSE),"")</f>
        <v>TOMABECHI</v>
      </c>
      <c r="D139" s="114" t="str">
        <f>IF(A138:A138&gt;0,VLOOKUP(A138,Sorteio!$A$1:$AS$761,16,FALSE),"")</f>
        <v>SADAO</v>
      </c>
      <c r="E139" s="114" t="str">
        <f>IF(A138:A138&gt;0,VLOOKUP(A138,Sorteio!$A$1:$AS$761,17,FALSE),"")</f>
        <v>M</v>
      </c>
      <c r="F139" s="114" t="str">
        <f>IF(A138:A138&gt;0,VLOOKUP(A138,Sorteio!$A$1:$AS$76,18,FALSE),"")</f>
        <v>GSP</v>
      </c>
      <c r="G139" s="136">
        <f>IF(A138:A138&gt;0,VLOOKUP(A138,Sorteio!$A$1:$AS$76,19,FALSE),"")</f>
        <v>12932</v>
      </c>
      <c r="H139" s="115">
        <f>IF(A138:A138&gt;0,VLOOKUP(A138,Sorteio!$A$1:$AS$76,20,FALSE),"")</f>
        <v>3</v>
      </c>
      <c r="I139" s="115" t="str">
        <f>IF(A138:A138&gt;0,VLOOKUP(A138,Sorteio!$A$1:$AS$76,21,FALSE),"")</f>
        <v>EX</v>
      </c>
      <c r="J139" s="114" t="str">
        <f>IF(A138:A138&gt;0,VLOOKUP(A138,Sorteio!$A$1:$AS$76,22,FALSE),"")</f>
        <v>LIB2026i</v>
      </c>
      <c r="K139" s="114" t="str">
        <f>IF(A138:A138&gt;0,VLOOKUP(A138,Sorteio!$A$1:$AS$76,23,FALSE),"")</f>
        <v>MR</v>
      </c>
      <c r="L139" s="116">
        <v>55</v>
      </c>
      <c r="M139" s="116">
        <v>53</v>
      </c>
      <c r="N139" s="117">
        <f>IF(A138&gt;0,L139+M139,"")</f>
        <v>108</v>
      </c>
      <c r="O139" s="226"/>
      <c r="P139" s="226"/>
      <c r="Q139" s="226"/>
      <c r="R139" s="226"/>
      <c r="S139" s="119" t="str">
        <f>IF(O139&gt;0,VLOOKUP(O139,HOLEINONE!$A$1:$B$37,2,FALSE),"")</f>
        <v/>
      </c>
      <c r="T139" s="119" t="str">
        <f>IF(P139&gt;0,VLOOKUP(P139,HOLEINONE!$A$1:$B$37,2,FALSE),"")</f>
        <v/>
      </c>
      <c r="U139" s="119" t="str">
        <f>IF(Q139&gt;0,VLOOKUP(Q139,HOLEINONE!$A$1:$B$37,2,FALSE),"")</f>
        <v/>
      </c>
      <c r="V139" s="119" t="str">
        <f>IF(R139&gt;0,VLOOKUP(R139,HOLEINONE!$A$1:$B$37,2,FALSE),"")</f>
        <v/>
      </c>
      <c r="W139" s="113" t="str">
        <f t="shared" si="7"/>
        <v/>
      </c>
      <c r="X139" s="120">
        <f>IF(A138&gt;0,N139-H139*2,"")</f>
        <v>102</v>
      </c>
      <c r="Y139" s="113">
        <f t="shared" si="6"/>
        <v>12932</v>
      </c>
      <c r="Z139" s="113">
        <f>IF(A138&gt;0,999.999999-N139+(H139*0.01)+(Y139*-0.000000001),"")</f>
        <v>892.02998606799997</v>
      </c>
      <c r="AA139" s="113">
        <f>IF(A138&gt;0,RANK(Z139,Z:Z),"")</f>
        <v>48</v>
      </c>
      <c r="AB139" s="113">
        <f>IF(A138&gt;0,999.999999-X139+(0.12-(H139*0.01))+(Y139*-0.00000001)," ")</f>
        <v>898.08986967999999</v>
      </c>
      <c r="AC139" s="113">
        <f>IF(A138&gt;0,RANK(AB139,AB:AB),"")</f>
        <v>104</v>
      </c>
      <c r="AD139" s="113" t="str">
        <f t="shared" si="8"/>
        <v/>
      </c>
    </row>
    <row r="140" spans="1:30" ht="18.75" customHeight="1">
      <c r="A140" s="1103"/>
      <c r="B140" s="114" t="str">
        <f>IF(A138:A138&gt;0,VLOOKUP(A138,Sorteio!$A$1:$AS$76,24,FALSE),"")</f>
        <v>903</v>
      </c>
      <c r="C140" s="114" t="str">
        <f>IF(A138:A138&gt;0,VLOOKUP(A138,Sorteio!$A$1:$AS$76,25,FALSE),"")</f>
        <v>NAGATA</v>
      </c>
      <c r="D140" s="114" t="str">
        <f>IF(A138:A138&gt;0,VLOOKUP(A138,Sorteio!$A$1:$AS$76,26,FALSE),"")</f>
        <v>AROLDO KOJI</v>
      </c>
      <c r="E140" s="114" t="str">
        <f>IF(A138:A138&gt;0,VLOOKUP(A138,Sorteio!$A$1:$AS$76,27,FALSE),"")</f>
        <v>M</v>
      </c>
      <c r="F140" s="114" t="str">
        <f>IF(A138:A138&gt;0,VLOOKUP(A138,Sorteio!$A$1:$AS$76,28,FALSE),"")</f>
        <v>COO</v>
      </c>
      <c r="G140" s="136">
        <f>IF(A138:A138&gt;0,VLOOKUP(A138,Sorteio!$A$1:$AS$76,29,FALSE),"")</f>
        <v>27807</v>
      </c>
      <c r="H140" s="115">
        <f>IF(A138:A138&gt;0,VLOOKUP(A138,Sorteio!$A$1:$AS$76,30,FALSE),"")</f>
        <v>5</v>
      </c>
      <c r="I140" s="115" t="str">
        <f>IF(A138:A138&gt;0,VLOOKUP(A138,Sorteio!$A$1:$AS$76,31,FALSE),"")</f>
        <v>A</v>
      </c>
      <c r="J140" s="114" t="str">
        <f>IF(A138:A138&gt;0,VLOOKUP(A138,Sorteio!$A$1:$AS$76,32,FALSE),"")</f>
        <v>LIB2026</v>
      </c>
      <c r="K140" s="114" t="str">
        <f>IF(A138:A138&gt;0,VLOOKUP(A138,Sorteio!$A$1:$AS$76,33,FALSE),"")</f>
        <v>NSR</v>
      </c>
      <c r="L140" s="116">
        <v>52</v>
      </c>
      <c r="M140" s="116">
        <v>48</v>
      </c>
      <c r="N140" s="117">
        <f>IF(A138&gt;0,L140+M140,"")</f>
        <v>100</v>
      </c>
      <c r="O140" s="226"/>
      <c r="P140" s="226"/>
      <c r="Q140" s="226"/>
      <c r="R140" s="226"/>
      <c r="S140" s="119" t="str">
        <f>IF(O140&gt;0,VLOOKUP(O140,HOLEINONE!$A$1:$B$37,2,FALSE),"")</f>
        <v/>
      </c>
      <c r="T140" s="119" t="str">
        <f>IF(P140&gt;0,VLOOKUP(P140,HOLEINONE!$A$1:$B$37,2,FALSE),"")</f>
        <v/>
      </c>
      <c r="U140" s="119" t="str">
        <f>IF(Q140&gt;0,VLOOKUP(Q140,HOLEINONE!$A$1:$B$37,2,FALSE),"")</f>
        <v/>
      </c>
      <c r="V140" s="119" t="str">
        <f>IF(R140&gt;0,VLOOKUP(R140,HOLEINONE!$A$1:$B$37,2,FALSE),"")</f>
        <v/>
      </c>
      <c r="W140" s="113" t="str">
        <f t="shared" si="7"/>
        <v/>
      </c>
      <c r="X140" s="120">
        <f>IF(A138&gt;0,N140-H140*2,"")</f>
        <v>90</v>
      </c>
      <c r="Y140" s="113">
        <f t="shared" si="6"/>
        <v>27807</v>
      </c>
      <c r="Z140" s="113">
        <f>IF(A138&gt;0,999.999999-N140+(H140*0.01)+(Y140*-0.000000001),"")</f>
        <v>900.04997119299992</v>
      </c>
      <c r="AA140" s="113">
        <f>IF(A138&gt;0,RANK(Z140,Z:Z),"")</f>
        <v>8</v>
      </c>
      <c r="AB140" s="113">
        <f>IF(A138&gt;0,999.999999-X140+(0.12-(H140*0.01))+(Y140*-0.00000001)," ")</f>
        <v>910.06972093000002</v>
      </c>
      <c r="AC140" s="113">
        <f>IF(A138&gt;0,RANK(AB140,AB:AB),"")</f>
        <v>8</v>
      </c>
      <c r="AD140" s="113" t="str">
        <f t="shared" si="8"/>
        <v/>
      </c>
    </row>
    <row r="141" spans="1:30" ht="18.75" customHeight="1">
      <c r="A141" s="1103"/>
      <c r="B141" s="114" t="str">
        <f>IF(A138:A138&gt;0,VLOOKUP(A138,Sorteio!$A$1:$AS$76,34,FALSE),"")</f>
        <v>155</v>
      </c>
      <c r="C141" s="114" t="str">
        <f>IF(A138:A138&gt;0,VLOOKUP(A138,Sorteio!$A$1:$AS$76,35,FALSE),"")</f>
        <v>HASHIZUME</v>
      </c>
      <c r="D141" s="114" t="str">
        <f>IF(A138:A138&gt;0,VLOOKUP(A138,Sorteio!$A$1:$AS$76,36,FALSE),"")</f>
        <v>AKIKO</v>
      </c>
      <c r="E141" s="114" t="str">
        <f>IF(A138:A138&gt;0,VLOOKUP(A138,Sorteio!$A$1:$AS$76,37,FALSE),"")</f>
        <v>F</v>
      </c>
      <c r="F141" s="114" t="str">
        <f>IF(A138:A138&gt;0,VLOOKUP(A138,Sorteio!$A$1:$AS$76,38,FALSE),"")</f>
        <v>KOK</v>
      </c>
      <c r="G141" s="136">
        <f>IF(A138:A138&gt;0,VLOOKUP(A138,Sorteio!$A$1:$AS$76,39,FALSE),"")</f>
        <v>18684</v>
      </c>
      <c r="H141" s="115">
        <f>IF(A138:A138&gt;0,VLOOKUP(A138,Sorteio!$A$1:$AS$76,40,FALSE),"")</f>
        <v>6</v>
      </c>
      <c r="I141" s="115" t="str">
        <f>IF(A138:A138&gt;0,VLOOKUP(A138,Sorteio!$A$1:$AS$76,41,FALSE),"")</f>
        <v>A</v>
      </c>
      <c r="J141" s="114" t="str">
        <f>IF(A138:A138&gt;0,VLOOKUP(A138,Sorteio!$A$1:$AS$76,42,FALSE),"")</f>
        <v>LIB2026</v>
      </c>
      <c r="K141" s="114" t="str">
        <f>IF(A138:A138&gt;0,VLOOKUP(A138,Sorteio!$A$1:$AS$76,43,FALSE),"")</f>
        <v>SR</v>
      </c>
      <c r="L141" s="116">
        <v>58</v>
      </c>
      <c r="M141" s="116">
        <v>54</v>
      </c>
      <c r="N141" s="117">
        <f>IF(A138&gt;0,L141+M141,"")</f>
        <v>112</v>
      </c>
      <c r="O141" s="226"/>
      <c r="P141" s="226"/>
      <c r="Q141" s="226"/>
      <c r="R141" s="226"/>
      <c r="S141" s="119" t="str">
        <f>IF(O141&gt;0,VLOOKUP(O141,HOLEINONE!$A$1:$B$37,2,FALSE),"")</f>
        <v/>
      </c>
      <c r="T141" s="119" t="str">
        <f>IF(P141&gt;0,VLOOKUP(P141,HOLEINONE!$A$1:$B$37,2,FALSE),"")</f>
        <v/>
      </c>
      <c r="U141" s="119" t="str">
        <f>IF(Q141&gt;0,VLOOKUP(Q141,HOLEINONE!$A$1:$B$37,2,FALSE),"")</f>
        <v/>
      </c>
      <c r="V141" s="119" t="str">
        <f>IF(R141&gt;0,VLOOKUP(R141,HOLEINONE!$A$1:$B$37,2,FALSE),"")</f>
        <v/>
      </c>
      <c r="W141" s="113" t="str">
        <f t="shared" si="7"/>
        <v/>
      </c>
      <c r="X141" s="120">
        <f>IF(A138&gt;0,N141-H141*2,"")</f>
        <v>100</v>
      </c>
      <c r="Y141" s="113">
        <f t="shared" si="6"/>
        <v>18684</v>
      </c>
      <c r="Z141" s="113">
        <f>IF(A138&gt;0,999.999999-N141+(H141*0.01)+(Y141*-0.000000001),"")</f>
        <v>888.05998031599995</v>
      </c>
      <c r="AA141" s="113">
        <f>IF(A138&gt;0,RANK(Z141,Z:Z),"")</f>
        <v>75</v>
      </c>
      <c r="AB141" s="113">
        <f>IF(A138&gt;0,999.999999-X141+(0.12-(H141*0.01))+(Y141*-0.00000001)," ")</f>
        <v>900.05981215999998</v>
      </c>
      <c r="AC141" s="113">
        <f>IF(A138&gt;0,RANK(AB141,AB:AB),"")</f>
        <v>83</v>
      </c>
      <c r="AD141" s="113" t="str">
        <f t="shared" si="8"/>
        <v/>
      </c>
    </row>
    <row r="142" spans="1:30" ht="18.75" customHeight="1">
      <c r="A142" s="1103">
        <v>212</v>
      </c>
      <c r="B142" s="114" t="str">
        <f>IF(A142:A142&gt;0,VLOOKUP(A142,Sorteio!$A$1:$AS$76,4,FALSE),"")</f>
        <v>097</v>
      </c>
      <c r="C142" s="114" t="str">
        <f>IF(A142:A142&gt;0,VLOOKUP(A142,Sorteio!$A$1:$AS$76,5,FALSE),"")</f>
        <v>MUKAYAMA</v>
      </c>
      <c r="D142" s="114" t="str">
        <f>IF(A142:A142&gt;0,VLOOKUP(A142,Sorteio!$A$1:$AS$76,6,FALSE),"")</f>
        <v>AMELIA</v>
      </c>
      <c r="E142" s="114" t="str">
        <f>IF(A142:A142&gt;0,VLOOKUP(A142,Sorteio!$A$1:$AS$76,7,FALSE),"")</f>
        <v>F</v>
      </c>
      <c r="F142" s="114" t="str">
        <f>IF(A142:A142&gt;0,VLOOKUP(A142,Sorteio!$A$1:$AS$76,8,FALSE),"")</f>
        <v>IBI</v>
      </c>
      <c r="G142" s="136">
        <f>IF(A142:A142&gt;0,VLOOKUP(A142,Sorteio!$A$1:$AS$76,9,FALSE),"")</f>
        <v>19188</v>
      </c>
      <c r="H142" s="115">
        <f>IF(A142:A142&gt;0,VLOOKUP(A142,Sorteio!$A$1:$AS$76,10,FALSE),"")</f>
        <v>7</v>
      </c>
      <c r="I142" s="115" t="str">
        <f>IF(A142:A142&gt;0,VLOOKUP(A142,Sorteio!$A$1:$AS$76,11,FALSE),"")</f>
        <v>B</v>
      </c>
      <c r="J142" s="114" t="str">
        <f>IF(A142:A142&gt;0,VLOOKUP(A142,Sorteio!$A$1:$AS$76,12,FALSE),"")</f>
        <v>LIB2026</v>
      </c>
      <c r="K142" s="114" t="str">
        <f>IF(A142:A142&gt;0,VLOOKUP(A142,Sorteio!$A$1:$AS$76,13,FALSE),"")</f>
        <v>NSR</v>
      </c>
      <c r="L142" s="116">
        <v>70</v>
      </c>
      <c r="M142" s="116">
        <v>50</v>
      </c>
      <c r="N142" s="117">
        <f>IF(A142&gt;0,L142+M142,"")</f>
        <v>120</v>
      </c>
      <c r="O142" s="226"/>
      <c r="P142" s="226"/>
      <c r="Q142" s="226"/>
      <c r="R142" s="226"/>
      <c r="S142" s="119" t="str">
        <f>IF(O142&gt;0,VLOOKUP(O142,HOLEINONE!$A$1:$B$37,2,FALSE),"")</f>
        <v/>
      </c>
      <c r="T142" s="119" t="str">
        <f>IF(P142&gt;0,VLOOKUP(P142,HOLEINONE!$A$1:$B$37,2,FALSE),"")</f>
        <v/>
      </c>
      <c r="U142" s="119" t="str">
        <f>IF(Q142&gt;0,VLOOKUP(Q142,HOLEINONE!$A$1:$B$37,2,FALSE),"")</f>
        <v/>
      </c>
      <c r="V142" s="119" t="str">
        <f>IF(R142&gt;0,VLOOKUP(R142,HOLEINONE!$A$1:$B$37,2,FALSE),"")</f>
        <v/>
      </c>
      <c r="W142" s="113" t="str">
        <f t="shared" si="7"/>
        <v/>
      </c>
      <c r="X142" s="120">
        <f>IF(A142&gt;0,N142-H142*2,"")</f>
        <v>106</v>
      </c>
      <c r="Y142" s="113">
        <f t="shared" si="6"/>
        <v>19188</v>
      </c>
      <c r="Z142" s="113">
        <f>IF(A142&gt;0,999.999999-N142+(H142*0.01)+(Y142*-0.000000001),"")</f>
        <v>880.06997981200004</v>
      </c>
      <c r="AA142" s="113">
        <f>IF(A142&gt;0,RANK(Z142,Z:Z),"")</f>
        <v>128</v>
      </c>
      <c r="AB142" s="113">
        <f>IF(A142&gt;0,999.999999-X142+(0.12-(H142*0.01))+(Y142*-0.00000001)," ")</f>
        <v>894.04980711999997</v>
      </c>
      <c r="AC142" s="113">
        <f>IF(A142&gt;0,RANK(AB142,AB:AB),"")</f>
        <v>159</v>
      </c>
      <c r="AD142" s="113" t="str">
        <f t="shared" si="8"/>
        <v/>
      </c>
    </row>
    <row r="143" spans="1:30" ht="18.75" customHeight="1">
      <c r="A143" s="1103"/>
      <c r="B143" s="114" t="str">
        <f>IF(A142:A142&gt;0,VLOOKUP(A142,Sorteio!$A$1:$AS$76,14,FALSE),"")</f>
        <v>152</v>
      </c>
      <c r="C143" s="114" t="str">
        <f>IF(A142:A142&gt;0,VLOOKUP(A142,Sorteio!$A$1:$AS$761,15,FALSE),"")</f>
        <v>SHIRAHATA</v>
      </c>
      <c r="D143" s="114" t="str">
        <f>IF(A142:A142&gt;0,VLOOKUP(A142,Sorteio!$A$1:$AS$761,16,FALSE),"")</f>
        <v>MAKOTO</v>
      </c>
      <c r="E143" s="114" t="str">
        <f>IF(A142:A142&gt;0,VLOOKUP(A142,Sorteio!$A$1:$AS$761,17,FALSE),"")</f>
        <v>M</v>
      </c>
      <c r="F143" s="114" t="str">
        <f>IF(A142:A142&gt;0,VLOOKUP(A142,Sorteio!$A$1:$AS$76,18,FALSE),"")</f>
        <v>KOK</v>
      </c>
      <c r="G143" s="136">
        <f>IF(A142:A142&gt;0,VLOOKUP(A142,Sorteio!$A$1:$AS$76,19,FALSE),"")</f>
        <v>13189</v>
      </c>
      <c r="H143" s="115">
        <f>IF(A142:A142&gt;0,VLOOKUP(A142,Sorteio!$A$1:$AS$76,20,FALSE),"")</f>
        <v>9</v>
      </c>
      <c r="I143" s="115" t="str">
        <f>IF(A142:A142&gt;0,VLOOKUP(A142,Sorteio!$A$1:$AS$76,21,FALSE),"")</f>
        <v>B</v>
      </c>
      <c r="J143" s="114" t="str">
        <f>IF(A142:A142&gt;0,VLOOKUP(A142,Sorteio!$A$1:$AS$76,22,FALSE),"")</f>
        <v>LIB2026i</v>
      </c>
      <c r="K143" s="114" t="str">
        <f>IF(A142:A142&gt;0,VLOOKUP(A142,Sorteio!$A$1:$AS$76,23,FALSE),"")</f>
        <v>MR</v>
      </c>
      <c r="L143" s="116">
        <v>58</v>
      </c>
      <c r="M143" s="116">
        <v>54</v>
      </c>
      <c r="N143" s="117">
        <f>IF(A142&gt;0,L143+M143,"")</f>
        <v>112</v>
      </c>
      <c r="O143" s="226"/>
      <c r="P143" s="226"/>
      <c r="Q143" s="226"/>
      <c r="R143" s="226"/>
      <c r="S143" s="119" t="str">
        <f>IF(O143&gt;0,VLOOKUP(O143,HOLEINONE!$A$1:$B$37,2,FALSE),"")</f>
        <v/>
      </c>
      <c r="T143" s="119" t="str">
        <f>IF(P143&gt;0,VLOOKUP(P143,HOLEINONE!$A$1:$B$37,2,FALSE),"")</f>
        <v/>
      </c>
      <c r="U143" s="119" t="str">
        <f>IF(Q143&gt;0,VLOOKUP(Q143,HOLEINONE!$A$1:$B$37,2,FALSE),"")</f>
        <v/>
      </c>
      <c r="V143" s="119" t="str">
        <f>IF(R143&gt;0,VLOOKUP(R143,HOLEINONE!$A$1:$B$37,2,FALSE),"")</f>
        <v/>
      </c>
      <c r="W143" s="113" t="str">
        <f t="shared" si="7"/>
        <v/>
      </c>
      <c r="X143" s="120">
        <f>IF(A142&gt;0,N143-H143*2,"")</f>
        <v>94</v>
      </c>
      <c r="Y143" s="113">
        <f t="shared" si="6"/>
        <v>13189</v>
      </c>
      <c r="Z143" s="113">
        <f>IF(A142&gt;0,999.999999-N143+(H143*0.01)+(Y143*-0.000000001),"")</f>
        <v>888.08998581100002</v>
      </c>
      <c r="AA143" s="113">
        <f>IF(A142&gt;0,RANK(Z143,Z:Z),"")</f>
        <v>68</v>
      </c>
      <c r="AB143" s="113">
        <f>IF(A142&gt;0,999.999999-X143+(0.12-(H143*0.01))+(Y143*-0.00000001)," ")</f>
        <v>906.02986710999994</v>
      </c>
      <c r="AC143" s="113">
        <f>IF(A142&gt;0,RANK(AB143,AB:AB),"")</f>
        <v>28</v>
      </c>
      <c r="AD143" s="113" t="str">
        <f t="shared" si="8"/>
        <v/>
      </c>
    </row>
    <row r="144" spans="1:30" ht="18.75" customHeight="1">
      <c r="A144" s="1103"/>
      <c r="B144" s="114" t="str">
        <f>IF(A142:A142&gt;0,VLOOKUP(A142,Sorteio!$A$1:$AS$76,24,FALSE),"")</f>
        <v>917</v>
      </c>
      <c r="C144" s="114" t="str">
        <f>IF(A142:A142&gt;0,VLOOKUP(A142,Sorteio!$A$1:$AS$76,25,FALSE),"")</f>
        <v>SAKAGUTI KAWANAKA</v>
      </c>
      <c r="D144" s="114" t="str">
        <f>IF(A142:A142&gt;0,VLOOKUP(A142,Sorteio!$A$1:$AS$76,26,FALSE),"")</f>
        <v>YOUKO</v>
      </c>
      <c r="E144" s="114" t="str">
        <f>IF(A142:A142&gt;0,VLOOKUP(A142,Sorteio!$A$1:$AS$76,27,FALSE),"")</f>
        <v>F</v>
      </c>
      <c r="F144" s="114" t="str">
        <f>IF(A142:A142&gt;0,VLOOKUP(A142,Sorteio!$A$1:$AS$76,28,FALSE),"")</f>
        <v>PIE</v>
      </c>
      <c r="G144" s="136">
        <f>IF(A142:A142&gt;0,VLOOKUP(A142,Sorteio!$A$1:$AS$76,29,FALSE),"")</f>
        <v>18970</v>
      </c>
      <c r="H144" s="115">
        <f>IF(A142:A142&gt;0,VLOOKUP(A142,Sorteio!$A$1:$AS$76,30,FALSE),"")</f>
        <v>12</v>
      </c>
      <c r="I144" s="115" t="str">
        <f>IF(A142:A142&gt;0,VLOOKUP(A142,Sorteio!$A$1:$AS$76,31,FALSE),"")</f>
        <v>C</v>
      </c>
      <c r="J144" s="114" t="str">
        <f>IF(A142:A142&gt;0,VLOOKUP(A142,Sorteio!$A$1:$AS$76,32,FALSE),"")</f>
        <v>LIB2026</v>
      </c>
      <c r="K144" s="114" t="str">
        <f>IF(A142:A142&gt;0,VLOOKUP(A142,Sorteio!$A$1:$AS$76,33,FALSE),"")</f>
        <v>SR</v>
      </c>
      <c r="L144" s="116">
        <v>61</v>
      </c>
      <c r="M144" s="116">
        <v>59</v>
      </c>
      <c r="N144" s="117">
        <f>IF(A142&gt;0,L144+M144,"")</f>
        <v>120</v>
      </c>
      <c r="O144" s="226"/>
      <c r="P144" s="226"/>
      <c r="Q144" s="226"/>
      <c r="R144" s="226"/>
      <c r="S144" s="119" t="str">
        <f>IF(O144&gt;0,VLOOKUP(O144,HOLEINONE!$A$1:$B$37,2,FALSE),"")</f>
        <v/>
      </c>
      <c r="T144" s="119" t="str">
        <f>IF(P144&gt;0,VLOOKUP(P144,HOLEINONE!$A$1:$B$37,2,FALSE),"")</f>
        <v/>
      </c>
      <c r="U144" s="119" t="str">
        <f>IF(Q144&gt;0,VLOOKUP(Q144,HOLEINONE!$A$1:$B$37,2,FALSE),"")</f>
        <v/>
      </c>
      <c r="V144" s="119" t="str">
        <f>IF(R144&gt;0,VLOOKUP(R144,HOLEINONE!$A$1:$B$37,2,FALSE),"")</f>
        <v/>
      </c>
      <c r="W144" s="113" t="str">
        <f t="shared" si="7"/>
        <v/>
      </c>
      <c r="X144" s="120">
        <f>IF(A142&gt;0,N144-H144*2,"")</f>
        <v>96</v>
      </c>
      <c r="Y144" s="113">
        <f t="shared" si="6"/>
        <v>18970</v>
      </c>
      <c r="Z144" s="113">
        <f>IF(A142&gt;0,999.999999-N144+(H144*0.01)+(Y144*-0.000000001),"")</f>
        <v>880.11998002999997</v>
      </c>
      <c r="AA144" s="113">
        <f>IF(A142&gt;0,RANK(Z144,Z:Z),"")</f>
        <v>123</v>
      </c>
      <c r="AB144" s="113">
        <f>IF(A142&gt;0,999.999999-X144+(0.12-(H144*0.01))+(Y144*-0.00000001)," ")</f>
        <v>903.99980930000004</v>
      </c>
      <c r="AC144" s="113">
        <f>IF(A142&gt;0,RANK(AB144,AB:AB),"")</f>
        <v>42</v>
      </c>
      <c r="AD144" s="113" t="str">
        <f t="shared" si="8"/>
        <v/>
      </c>
    </row>
    <row r="145" spans="1:30" ht="18.75" customHeight="1">
      <c r="A145" s="1103"/>
      <c r="B145" s="114" t="str">
        <f>IF(A142:A142&gt;0,VLOOKUP(A142,Sorteio!$A$1:$AS$76,34,FALSE),"")</f>
        <v>532</v>
      </c>
      <c r="C145" s="114" t="str">
        <f>IF(A142:A142&gt;0,VLOOKUP(A142,Sorteio!$A$1:$AS$76,35,FALSE),"")</f>
        <v>FREITAS MENDES</v>
      </c>
      <c r="D145" s="114" t="str">
        <f>IF(A142:A142&gt;0,VLOOKUP(A142,Sorteio!$A$1:$AS$76,36,FALSE),"")</f>
        <v>BENEDITO</v>
      </c>
      <c r="E145" s="114" t="str">
        <f>IF(A142:A142&gt;0,VLOOKUP(A142,Sorteio!$A$1:$AS$76,37,FALSE),"")</f>
        <v>M</v>
      </c>
      <c r="F145" s="114" t="str">
        <f>IF(A142:A142&gt;0,VLOOKUP(A142,Sorteio!$A$1:$AS$76,38,FALSE),"")</f>
        <v>ITA</v>
      </c>
      <c r="G145" s="136">
        <f>IF(A142:A142&gt;0,VLOOKUP(A142,Sorteio!$A$1:$AS$76,39,FALSE),"")</f>
        <v>17592</v>
      </c>
      <c r="H145" s="115">
        <f>IF(A142:A142&gt;0,VLOOKUP(A142,Sorteio!$A$1:$AS$76,40,FALSE),"")</f>
        <v>12</v>
      </c>
      <c r="I145" s="115" t="str">
        <f>IF(A142:A142&gt;0,VLOOKUP(A142,Sorteio!$A$1:$AS$76,41,FALSE),"")</f>
        <v>C</v>
      </c>
      <c r="J145" s="114" t="str">
        <f>IF(A142:A142&gt;0,VLOOKUP(A142,Sorteio!$A$1:$AS$76,42,FALSE),"")</f>
        <v>LIB2026</v>
      </c>
      <c r="K145" s="114" t="str">
        <f>IF(A142:A142&gt;0,VLOOKUP(A142,Sorteio!$A$1:$AS$76,43,FALSE),"")</f>
        <v>SR</v>
      </c>
      <c r="L145" s="116">
        <v>444</v>
      </c>
      <c r="M145" s="116">
        <v>555</v>
      </c>
      <c r="N145" s="117">
        <f>IF(A142&gt;0,L145+M145,"")</f>
        <v>999</v>
      </c>
      <c r="O145" s="226"/>
      <c r="P145" s="226"/>
      <c r="Q145" s="226"/>
      <c r="R145" s="226"/>
      <c r="S145" s="119" t="str">
        <f>IF(O145&gt;0,VLOOKUP(O145,HOLEINONE!$A$1:$B$37,2,FALSE),"")</f>
        <v/>
      </c>
      <c r="T145" s="119" t="str">
        <f>IF(P145&gt;0,VLOOKUP(P145,HOLEINONE!$A$1:$B$37,2,FALSE),"")</f>
        <v/>
      </c>
      <c r="U145" s="119" t="str">
        <f>IF(Q145&gt;0,VLOOKUP(Q145,HOLEINONE!$A$1:$B$37,2,FALSE),"")</f>
        <v/>
      </c>
      <c r="V145" s="119" t="str">
        <f>IF(R145&gt;0,VLOOKUP(R145,HOLEINONE!$A$1:$B$37,2,FALSE),"")</f>
        <v/>
      </c>
      <c r="W145" s="113" t="str">
        <f t="shared" si="7"/>
        <v/>
      </c>
      <c r="X145" s="120">
        <f>IF(A142&gt;0,N145-H145*2,"")</f>
        <v>975</v>
      </c>
      <c r="Y145" s="113">
        <f t="shared" si="6"/>
        <v>17592</v>
      </c>
      <c r="Z145" s="113">
        <f>IF(A142&gt;0,999.999999-N145+(H145*0.01)+(Y145*-0.000000001),"")</f>
        <v>1.1199814080000026</v>
      </c>
      <c r="AA145" s="113">
        <f>IF(A142&gt;0,RANK(Z145,Z:Z),"")</f>
        <v>202</v>
      </c>
      <c r="AB145" s="113">
        <f>IF(A142&gt;0,999.999999-X145+(0.12-(H145*0.01))+(Y145*-0.00000001)," ")</f>
        <v>24.999823080000002</v>
      </c>
      <c r="AC145" s="113">
        <f>IF(A142&gt;0,RANK(AB145,AB:AB),"")</f>
        <v>202</v>
      </c>
      <c r="AD145" s="113" t="str">
        <f t="shared" si="8"/>
        <v/>
      </c>
    </row>
    <row r="146" spans="1:30" ht="18.75" customHeight="1">
      <c r="A146" s="1103">
        <v>408</v>
      </c>
      <c r="B146" s="114" t="str">
        <f>IF(A146:A146&gt;0,VLOOKUP(A146,Sorteio!$A$1:$AS$76,4,FALSE),"")</f>
        <v>835</v>
      </c>
      <c r="C146" s="114" t="str">
        <f>IF(A146:A146&gt;0,VLOOKUP(A146,Sorteio!$A$1:$AS$76,5,FALSE),"")</f>
        <v>YAMANO</v>
      </c>
      <c r="D146" s="114" t="str">
        <f>IF(A146:A146&gt;0,VLOOKUP(A146,Sorteio!$A$1:$AS$76,6,FALSE),"")</f>
        <v>ROSA</v>
      </c>
      <c r="E146" s="114" t="str">
        <f>IF(A146:A146&gt;0,VLOOKUP(A146,Sorteio!$A$1:$AS$76,7,FALSE),"")</f>
        <v>F</v>
      </c>
      <c r="F146" s="114" t="str">
        <f>IF(A146:A146&gt;0,VLOOKUP(A146,Sorteio!$A$1:$AS$76,8,FALSE),"")</f>
        <v>IBI</v>
      </c>
      <c r="G146" s="136">
        <f>IF(A146:A146&gt;0,VLOOKUP(A146,Sorteio!$A$1:$AS$76,9,FALSE),"")</f>
        <v>20212</v>
      </c>
      <c r="H146" s="115">
        <f>IF(A146:A146&gt;0,VLOOKUP(A146,Sorteio!$A$1:$AS$76,10,FALSE),"")</f>
        <v>8</v>
      </c>
      <c r="I146" s="115" t="str">
        <f>IF(A146:A146&gt;0,VLOOKUP(A146,Sorteio!$A$1:$AS$76,11,FALSE),"")</f>
        <v>B</v>
      </c>
      <c r="J146" s="114" t="str">
        <f>IF(A146:A146&gt;0,VLOOKUP(A146,Sorteio!$A$1:$AS$76,12,FALSE),"")</f>
        <v>LIB2026</v>
      </c>
      <c r="K146" s="114" t="str">
        <f>IF(A146:A146&gt;0,VLOOKUP(A146,Sorteio!$A$1:$AS$76,13,FALSE),"")</f>
        <v>NSR</v>
      </c>
      <c r="L146" s="116">
        <v>56</v>
      </c>
      <c r="M146" s="116">
        <v>58</v>
      </c>
      <c r="N146" s="117">
        <f>IF(A146&gt;0,L146+M146,"")</f>
        <v>114</v>
      </c>
      <c r="O146" s="226"/>
      <c r="P146" s="226"/>
      <c r="Q146" s="226"/>
      <c r="R146" s="226"/>
      <c r="S146" s="119" t="str">
        <f>IF(O146&gt;0,VLOOKUP(O146,HOLEINONE!$A$1:$B$37,2,FALSE),"")</f>
        <v/>
      </c>
      <c r="T146" s="119" t="str">
        <f>IF(P146&gt;0,VLOOKUP(P146,HOLEINONE!$A$1:$B$37,2,FALSE),"")</f>
        <v/>
      </c>
      <c r="U146" s="119" t="str">
        <f>IF(Q146&gt;0,VLOOKUP(Q146,HOLEINONE!$A$1:$B$37,2,FALSE),"")</f>
        <v/>
      </c>
      <c r="V146" s="119" t="str">
        <f>IF(R146&gt;0,VLOOKUP(R146,HOLEINONE!$A$1:$B$37,2,FALSE),"")</f>
        <v/>
      </c>
      <c r="W146" s="113" t="str">
        <f t="shared" si="7"/>
        <v/>
      </c>
      <c r="X146" s="120">
        <f>IF(A146&gt;0,N146-H146*2,"")</f>
        <v>98</v>
      </c>
      <c r="Y146" s="113">
        <f t="shared" si="6"/>
        <v>20212</v>
      </c>
      <c r="Z146" s="113">
        <f>IF(A146&gt;0,999.999999-N146+(H146*0.01)+(Y146*-0.000000001),"")</f>
        <v>886.07997878800006</v>
      </c>
      <c r="AA146" s="113">
        <f>IF(A146&gt;0,RANK(Z146,Z:Z),"")</f>
        <v>90</v>
      </c>
      <c r="AB146" s="113">
        <f>IF(A146&gt;0,999.999999-X146+(0.12-(H146*0.01))+(Y146*-0.00000001)," ")</f>
        <v>902.03979687999993</v>
      </c>
      <c r="AC146" s="113">
        <f>IF(A146&gt;0,RANK(AB146,AB:AB),"")</f>
        <v>63</v>
      </c>
      <c r="AD146" s="113" t="str">
        <f t="shared" si="8"/>
        <v/>
      </c>
    </row>
    <row r="147" spans="1:30" ht="18.75" customHeight="1">
      <c r="A147" s="1103"/>
      <c r="B147" s="114" t="str">
        <f>IF(A146:A146&gt;0,VLOOKUP(A146,Sorteio!$A$1:$AS$76,14,FALSE),"")</f>
        <v>653</v>
      </c>
      <c r="C147" s="114" t="str">
        <f>IF(A146:A146&gt;0,VLOOKUP(A146,Sorteio!$A$1:$AS$761,15,FALSE),"")</f>
        <v>TAKAMUNE</v>
      </c>
      <c r="D147" s="114" t="str">
        <f>IF(A146:A146&gt;0,VLOOKUP(A146,Sorteio!$A$1:$AS$761,16,FALSE),"")</f>
        <v>ATSUSHI</v>
      </c>
      <c r="E147" s="114" t="str">
        <f>IF(A146:A146&gt;0,VLOOKUP(A146,Sorteio!$A$1:$AS$761,17,FALSE),"")</f>
        <v>M</v>
      </c>
      <c r="F147" s="114" t="str">
        <f>IF(A146:A146&gt;0,VLOOKUP(A146,Sorteio!$A$1:$AS$76,18,FALSE),"")</f>
        <v>PIE</v>
      </c>
      <c r="G147" s="136">
        <f>IF(A146:A146&gt;0,VLOOKUP(A146,Sorteio!$A$1:$AS$76,19,FALSE),"")</f>
        <v>16893</v>
      </c>
      <c r="H147" s="115">
        <f>IF(A146:A146&gt;0,VLOOKUP(A146,Sorteio!$A$1:$AS$76,20,FALSE),"")</f>
        <v>8</v>
      </c>
      <c r="I147" s="115" t="str">
        <f>IF(A146:A146&gt;0,VLOOKUP(A146,Sorteio!$A$1:$AS$76,21,FALSE),"")</f>
        <v>B</v>
      </c>
      <c r="J147" s="114" t="str">
        <f>IF(A146:A146&gt;0,VLOOKUP(A146,Sorteio!$A$1:$AS$76,22,FALSE),"")</f>
        <v>LIB2026</v>
      </c>
      <c r="K147" s="114" t="str">
        <f>IF(A146:A146&gt;0,VLOOKUP(A146,Sorteio!$A$1:$AS$76,23,FALSE),"")</f>
        <v>SR</v>
      </c>
      <c r="L147" s="116">
        <v>55</v>
      </c>
      <c r="M147" s="116">
        <v>51</v>
      </c>
      <c r="N147" s="117">
        <f>IF(A146&gt;0,L147+M147,"")</f>
        <v>106</v>
      </c>
      <c r="O147" s="226"/>
      <c r="P147" s="226"/>
      <c r="Q147" s="226"/>
      <c r="R147" s="226"/>
      <c r="S147" s="119" t="str">
        <f>IF(O147&gt;0,VLOOKUP(O147,HOLEINONE!$A$1:$B$37,2,FALSE),"")</f>
        <v/>
      </c>
      <c r="T147" s="119" t="str">
        <f>IF(P147&gt;0,VLOOKUP(P147,HOLEINONE!$A$1:$B$37,2,FALSE),"")</f>
        <v/>
      </c>
      <c r="U147" s="119" t="str">
        <f>IF(Q147&gt;0,VLOOKUP(Q147,HOLEINONE!$A$1:$B$37,2,FALSE),"")</f>
        <v/>
      </c>
      <c r="V147" s="119" t="str">
        <f>IF(R147&gt;0,VLOOKUP(R147,HOLEINONE!$A$1:$B$37,2,FALSE),"")</f>
        <v/>
      </c>
      <c r="W147" s="113" t="str">
        <f t="shared" si="7"/>
        <v/>
      </c>
      <c r="X147" s="120">
        <f>IF(A146&gt;0,N147-H147*2,"")</f>
        <v>90</v>
      </c>
      <c r="Y147" s="113">
        <f t="shared" si="6"/>
        <v>16893</v>
      </c>
      <c r="Z147" s="113">
        <f>IF(A146&gt;0,999.999999-N147+(H147*0.01)+(Y147*-0.000000001),"")</f>
        <v>894.07998210700009</v>
      </c>
      <c r="AA147" s="113">
        <f>IF(A146&gt;0,RANK(Z147,Z:Z),"")</f>
        <v>34</v>
      </c>
      <c r="AB147" s="113">
        <f>IF(A146&gt;0,999.999999-X147+(0.12-(H147*0.01))+(Y147*-0.00000001)," ")</f>
        <v>910.03983006999999</v>
      </c>
      <c r="AC147" s="113">
        <f>IF(A146&gt;0,RANK(AB147,AB:AB),"")</f>
        <v>9</v>
      </c>
      <c r="AD147" s="113" t="str">
        <f t="shared" si="8"/>
        <v/>
      </c>
    </row>
    <row r="148" spans="1:30" ht="18.75" customHeight="1">
      <c r="A148" s="1103"/>
      <c r="B148" s="114" t="str">
        <f>IF(A146:A146&gt;0,VLOOKUP(A146,Sorteio!$A$1:$AS$76,24,FALSE),"")</f>
        <v>512</v>
      </c>
      <c r="C148" s="114" t="str">
        <f>IF(A146:A146&gt;0,VLOOKUP(A146,Sorteio!$A$1:$AS$76,25,FALSE),"")</f>
        <v>MATSUMURA</v>
      </c>
      <c r="D148" s="114" t="str">
        <f>IF(A146:A146&gt;0,VLOOKUP(A146,Sorteio!$A$1:$AS$76,26,FALSE),"")</f>
        <v>TERUAKI</v>
      </c>
      <c r="E148" s="114" t="str">
        <f>IF(A146:A146&gt;0,VLOOKUP(A146,Sorteio!$A$1:$AS$76,27,FALSE),"")</f>
        <v>M</v>
      </c>
      <c r="F148" s="114" t="str">
        <f>IF(A146:A146&gt;0,VLOOKUP(A146,Sorteio!$A$1:$AS$76,28,FALSE),"")</f>
        <v>KOK</v>
      </c>
      <c r="G148" s="136">
        <f>IF(A146:A146&gt;0,VLOOKUP(A146,Sorteio!$A$1:$AS$76,29,FALSE),"")</f>
        <v>15766</v>
      </c>
      <c r="H148" s="115">
        <f>IF(A146:A146&gt;0,VLOOKUP(A146,Sorteio!$A$1:$AS$76,30,FALSE),"")</f>
        <v>9</v>
      </c>
      <c r="I148" s="115" t="str">
        <f>IF(A146:A146&gt;0,VLOOKUP(A146,Sorteio!$A$1:$AS$76,31,FALSE),"")</f>
        <v>B</v>
      </c>
      <c r="J148" s="114" t="str">
        <f>IF(A146:A146&gt;0,VLOOKUP(A146,Sorteio!$A$1:$AS$76,32,FALSE),"")</f>
        <v>LIB2026</v>
      </c>
      <c r="K148" s="114" t="str">
        <f>IF(A146:A146&gt;0,VLOOKUP(A146,Sorteio!$A$1:$AS$76,33,FALSE),"")</f>
        <v>SR</v>
      </c>
      <c r="L148" s="116">
        <v>59</v>
      </c>
      <c r="M148" s="116">
        <v>58</v>
      </c>
      <c r="N148" s="117">
        <f>IF(A146&gt;0,L148+M148,"")</f>
        <v>117</v>
      </c>
      <c r="O148" s="226"/>
      <c r="P148" s="226"/>
      <c r="Q148" s="226"/>
      <c r="R148" s="226"/>
      <c r="S148" s="119" t="str">
        <f>IF(O148&gt;0,VLOOKUP(O148,HOLEINONE!$A$1:$B$37,2,FALSE),"")</f>
        <v/>
      </c>
      <c r="T148" s="119" t="str">
        <f>IF(P148&gt;0,VLOOKUP(P148,HOLEINONE!$A$1:$B$37,2,FALSE),"")</f>
        <v/>
      </c>
      <c r="U148" s="119" t="str">
        <f>IF(Q148&gt;0,VLOOKUP(Q148,HOLEINONE!$A$1:$B$37,2,FALSE),"")</f>
        <v/>
      </c>
      <c r="V148" s="119" t="str">
        <f>IF(R148&gt;0,VLOOKUP(R148,HOLEINONE!$A$1:$B$37,2,FALSE),"")</f>
        <v/>
      </c>
      <c r="W148" s="113" t="str">
        <f t="shared" si="7"/>
        <v/>
      </c>
      <c r="X148" s="120">
        <f>IF(A146&gt;0,N148-H148*2,"")</f>
        <v>99</v>
      </c>
      <c r="Y148" s="113">
        <f t="shared" si="6"/>
        <v>15766</v>
      </c>
      <c r="Z148" s="113">
        <f>IF(A146&gt;0,999.999999-N148+(H148*0.01)+(Y148*-0.000000001),"")</f>
        <v>883.08998323399999</v>
      </c>
      <c r="AA148" s="113">
        <f>IF(A146&gt;0,RANK(Z148,Z:Z),"")</f>
        <v>109</v>
      </c>
      <c r="AB148" s="113">
        <f>IF(A146&gt;0,999.999999-X148+(0.12-(H148*0.01))+(Y148*-0.00000001)," ")</f>
        <v>901.02984133999996</v>
      </c>
      <c r="AC148" s="113">
        <f>IF(A146&gt;0,RANK(AB148,AB:AB),"")</f>
        <v>72</v>
      </c>
      <c r="AD148" s="113" t="str">
        <f t="shared" si="8"/>
        <v/>
      </c>
    </row>
    <row r="149" spans="1:30" ht="18.75" customHeight="1">
      <c r="A149" s="1103"/>
      <c r="B149" s="114" t="str">
        <f>IF(A146:A146&gt;0,VLOOKUP(A146,Sorteio!$A$1:$AS$76,34,FALSE),"")</f>
        <v>693</v>
      </c>
      <c r="C149" s="114" t="str">
        <f>IF(A146:A146&gt;0,VLOOKUP(A146,Sorteio!$A$1:$AS$76,35,FALSE),"")</f>
        <v>PEREIRA T. MACHADO</v>
      </c>
      <c r="D149" s="114" t="str">
        <f>IF(A146:A146&gt;0,VLOOKUP(A146,Sorteio!$A$1:$AS$76,36,FALSE),"")</f>
        <v>MARIA DO SOCORRO</v>
      </c>
      <c r="E149" s="114" t="str">
        <f>IF(A146:A146&gt;0,VLOOKUP(A146,Sorteio!$A$1:$AS$76,37,FALSE),"")</f>
        <v>F</v>
      </c>
      <c r="F149" s="114" t="str">
        <f>IF(A146:A146&gt;0,VLOOKUP(A146,Sorteio!$A$1:$AS$76,38,FALSE),"")</f>
        <v>SOR</v>
      </c>
      <c r="G149" s="136">
        <f>IF(A146:A146&gt;0,VLOOKUP(A146,Sorteio!$A$1:$AS$76,39,FALSE),"")</f>
        <v>21554</v>
      </c>
      <c r="H149" s="115">
        <f>IF(A146:A146&gt;0,VLOOKUP(A146,Sorteio!$A$1:$AS$76,40,FALSE),"")</f>
        <v>12</v>
      </c>
      <c r="I149" s="115" t="str">
        <f>IF(A146:A146&gt;0,VLOOKUP(A146,Sorteio!$A$1:$AS$76,41,FALSE),"")</f>
        <v>C</v>
      </c>
      <c r="J149" s="114" t="str">
        <f>IF(A146:A146&gt;0,VLOOKUP(A146,Sorteio!$A$1:$AS$76,42,FALSE),"")</f>
        <v>LIB2026</v>
      </c>
      <c r="K149" s="114" t="str">
        <f>IF(A146:A146&gt;0,VLOOKUP(A146,Sorteio!$A$1:$AS$76,43,FALSE),"")</f>
        <v>NSR</v>
      </c>
      <c r="L149" s="116">
        <v>71</v>
      </c>
      <c r="M149" s="116">
        <v>53</v>
      </c>
      <c r="N149" s="117">
        <f>IF(A146&gt;0,L149+M149,"")</f>
        <v>124</v>
      </c>
      <c r="O149" s="226" t="s">
        <v>1925</v>
      </c>
      <c r="P149" s="226"/>
      <c r="Q149" s="226"/>
      <c r="R149" s="226"/>
      <c r="S149" s="119">
        <f>IF(O149&gt;0,VLOOKUP(O149,HOLEINONE!$A$1:$B$37,2,FALSE),"")</f>
        <v>19</v>
      </c>
      <c r="T149" s="119" t="str">
        <f>IF(P149&gt;0,VLOOKUP(P149,HOLEINONE!$A$1:$B$37,2,FALSE),"")</f>
        <v/>
      </c>
      <c r="U149" s="119" t="str">
        <f>IF(Q149&gt;0,VLOOKUP(Q149,HOLEINONE!$A$1:$B$37,2,FALSE),"")</f>
        <v/>
      </c>
      <c r="V149" s="119" t="str">
        <f>IF(R149&gt;0,VLOOKUP(R149,HOLEINONE!$A$1:$B$37,2,FALSE),"")</f>
        <v/>
      </c>
      <c r="W149" s="113">
        <f t="shared" si="7"/>
        <v>19</v>
      </c>
      <c r="X149" s="120">
        <f>IF(A146&gt;0,N149-H149*2,"")</f>
        <v>100</v>
      </c>
      <c r="Y149" s="113">
        <f t="shared" si="6"/>
        <v>21554</v>
      </c>
      <c r="Z149" s="113">
        <f>IF(A146&gt;0,999.999999-N149+(H149*0.01)+(Y149*-0.000000001),"")</f>
        <v>876.11997744600001</v>
      </c>
      <c r="AA149" s="113">
        <f>IF(A146&gt;0,RANK(Z149,Z:Z),"")</f>
        <v>154</v>
      </c>
      <c r="AB149" s="113">
        <f>IF(A146&gt;0,999.999999-X149+(0.12-(H149*0.01))+(Y149*-0.00000001)," ")</f>
        <v>899.99978346</v>
      </c>
      <c r="AC149" s="113">
        <f>IF(A146&gt;0,RANK(AB149,AB:AB),"")</f>
        <v>91</v>
      </c>
      <c r="AD149" s="113">
        <f t="shared" si="8"/>
        <v>1</v>
      </c>
    </row>
    <row r="150" spans="1:30" ht="18.75" customHeight="1">
      <c r="A150" s="1103">
        <v>116</v>
      </c>
      <c r="B150" s="114" t="str">
        <f>IF(A150:A150&gt;0,VLOOKUP(A150,Sorteio!$A$1:$AS$76,4,FALSE),"")</f>
        <v>878</v>
      </c>
      <c r="C150" s="114" t="str">
        <f>IF(A150:A150&gt;0,VLOOKUP(A150,Sorteio!$A$1:$AS$76,5,FALSE),"")</f>
        <v>TANIGUTI</v>
      </c>
      <c r="D150" s="114" t="str">
        <f>IF(A150:A150&gt;0,VLOOKUP(A150,Sorteio!$A$1:$AS$76,6,FALSE),"")</f>
        <v>PAULO HIDEAKI</v>
      </c>
      <c r="E150" s="114" t="str">
        <f>IF(A150:A150&gt;0,VLOOKUP(A150,Sorteio!$A$1:$AS$76,7,FALSE),"")</f>
        <v>M</v>
      </c>
      <c r="F150" s="114" t="str">
        <f>IF(A150:A150&gt;0,VLOOKUP(A150,Sorteio!$A$1:$AS$76,8,FALSE),"")</f>
        <v>SUM</v>
      </c>
      <c r="G150" s="136">
        <f>IF(A150:A150&gt;0,VLOOKUP(A150,Sorteio!$A$1:$AS$76,9,FALSE),"")</f>
        <v>19749</v>
      </c>
      <c r="H150" s="115">
        <f>IF(A150:A150&gt;0,VLOOKUP(A150,Sorteio!$A$1:$AS$76,10,FALSE),"")</f>
        <v>1</v>
      </c>
      <c r="I150" s="115" t="str">
        <f>IF(A150:A150&gt;0,VLOOKUP(A150,Sorteio!$A$1:$AS$76,11,FALSE),"")</f>
        <v>EX</v>
      </c>
      <c r="J150" s="114" t="str">
        <f>IF(A150:A150&gt;0,VLOOKUP(A150,Sorteio!$A$1:$AS$76,12,FALSE),"")</f>
        <v>LIB2026</v>
      </c>
      <c r="K150" s="114" t="str">
        <f>IF(A150:A150&gt;0,VLOOKUP(A150,Sorteio!$A$1:$AS$76,13,FALSE),"")</f>
        <v>NSR</v>
      </c>
      <c r="L150" s="116">
        <v>55</v>
      </c>
      <c r="M150" s="116">
        <v>41</v>
      </c>
      <c r="N150" s="117">
        <f>IF(A150&gt;0,L150+M150,"")</f>
        <v>96</v>
      </c>
      <c r="O150" s="226"/>
      <c r="P150" s="226"/>
      <c r="Q150" s="226"/>
      <c r="R150" s="226"/>
      <c r="S150" s="119" t="str">
        <f>IF(O150&gt;0,VLOOKUP(O150,HOLEINONE!$A$1:$B$37,2,FALSE),"")</f>
        <v/>
      </c>
      <c r="T150" s="119" t="str">
        <f>IF(P150&gt;0,VLOOKUP(P150,HOLEINONE!$A$1:$B$37,2,FALSE),"")</f>
        <v/>
      </c>
      <c r="U150" s="119" t="str">
        <f>IF(Q150&gt;0,VLOOKUP(Q150,HOLEINONE!$A$1:$B$37,2,FALSE),"")</f>
        <v/>
      </c>
      <c r="V150" s="119" t="str">
        <f>IF(R150&gt;0,VLOOKUP(R150,HOLEINONE!$A$1:$B$37,2,FALSE),"")</f>
        <v/>
      </c>
      <c r="W150" s="113" t="str">
        <f t="shared" si="7"/>
        <v/>
      </c>
      <c r="X150" s="120">
        <f>IF(A150&gt;0,N150-H150*2,"")</f>
        <v>94</v>
      </c>
      <c r="Y150" s="113">
        <f t="shared" si="6"/>
        <v>19749</v>
      </c>
      <c r="Z150" s="113">
        <f>IF(A150&gt;0,999.999999-N150+(H150*0.01)+(Y150*-0.000000001),"")</f>
        <v>904.009979251</v>
      </c>
      <c r="AA150" s="113">
        <f>IF(A150&gt;0,RANK(Z150,Z:Z),"")</f>
        <v>2</v>
      </c>
      <c r="AB150" s="113">
        <f>IF(A150&gt;0,999.999999-X150+(0.12-(H150*0.01))+(Y150*-0.00000001)," ")</f>
        <v>906.10980151000001</v>
      </c>
      <c r="AC150" s="113">
        <f>IF(A150&gt;0,RANK(AB150,AB:AB),"")</f>
        <v>25</v>
      </c>
      <c r="AD150" s="113" t="str">
        <f t="shared" si="8"/>
        <v/>
      </c>
    </row>
    <row r="151" spans="1:30" ht="18.75" customHeight="1">
      <c r="A151" s="1103"/>
      <c r="B151" s="114" t="str">
        <f>IF(A150:A150&gt;0,VLOOKUP(A150,Sorteio!$A$1:$AS$76,14,FALSE),"")</f>
        <v>620</v>
      </c>
      <c r="C151" s="114" t="str">
        <f>IF(A150:A150&gt;0,VLOOKUP(A150,Sorteio!$A$1:$AS$761,15,FALSE),"")</f>
        <v>OGATA</v>
      </c>
      <c r="D151" s="114" t="str">
        <f>IF(A150:A150&gt;0,VLOOKUP(A150,Sorteio!$A$1:$AS$761,16,FALSE),"")</f>
        <v>NELSON</v>
      </c>
      <c r="E151" s="114" t="str">
        <f>IF(A150:A150&gt;0,VLOOKUP(A150,Sorteio!$A$1:$AS$761,17,FALSE),"")</f>
        <v>M</v>
      </c>
      <c r="F151" s="114" t="str">
        <f>IF(A150:A150&gt;0,VLOOKUP(A150,Sorteio!$A$1:$AS$76,18,FALSE),"")</f>
        <v>GSP</v>
      </c>
      <c r="G151" s="136">
        <f>IF(A150:A150&gt;0,VLOOKUP(A150,Sorteio!$A$1:$AS$76,19,FALSE),"")</f>
        <v>19753</v>
      </c>
      <c r="H151" s="115">
        <f>IF(A150:A150&gt;0,VLOOKUP(A150,Sorteio!$A$1:$AS$76,20,FALSE),"")</f>
        <v>3</v>
      </c>
      <c r="I151" s="115" t="str">
        <f>IF(A150:A150&gt;0,VLOOKUP(A150,Sorteio!$A$1:$AS$76,21,FALSE),"")</f>
        <v>EX</v>
      </c>
      <c r="J151" s="114" t="str">
        <f>IF(A150:A150&gt;0,VLOOKUP(A150,Sorteio!$A$1:$AS$76,22,FALSE),"")</f>
        <v>LIB2026</v>
      </c>
      <c r="K151" s="114" t="str">
        <f>IF(A150:A150&gt;0,VLOOKUP(A150,Sorteio!$A$1:$AS$76,23,FALSE),"")</f>
        <v>NSR</v>
      </c>
      <c r="L151" s="116">
        <v>55</v>
      </c>
      <c r="M151" s="116">
        <v>47</v>
      </c>
      <c r="N151" s="117">
        <f>IF(A150&gt;0,L151+M151,"")</f>
        <v>102</v>
      </c>
      <c r="O151" s="226" t="s">
        <v>1926</v>
      </c>
      <c r="P151" s="226" t="s">
        <v>1950</v>
      </c>
      <c r="Q151" s="226"/>
      <c r="R151" s="226"/>
      <c r="S151" s="119">
        <f>IF(O151&gt;0,VLOOKUP(O151,HOLEINONE!$A$1:$B$37,2,FALSE),"")</f>
        <v>8</v>
      </c>
      <c r="T151" s="119">
        <f>IF(P151&gt;0,VLOOKUP(P151,HOLEINONE!$A$1:$B$37,2,FALSE),"")</f>
        <v>16</v>
      </c>
      <c r="U151" s="119" t="str">
        <f>IF(Q151&gt;0,VLOOKUP(Q151,HOLEINONE!$A$1:$B$37,2,FALSE),"")</f>
        <v/>
      </c>
      <c r="V151" s="119" t="str">
        <f>IF(R151&gt;0,VLOOKUP(R151,HOLEINONE!$A$1:$B$37,2,FALSE),"")</f>
        <v/>
      </c>
      <c r="W151" s="113">
        <f t="shared" si="7"/>
        <v>24</v>
      </c>
      <c r="X151" s="120">
        <f>IF(A150&gt;0,N151-H151*2,"")</f>
        <v>96</v>
      </c>
      <c r="Y151" s="113">
        <f t="shared" si="6"/>
        <v>19753</v>
      </c>
      <c r="Z151" s="113">
        <f>IF(A150&gt;0,999.999999-N151+(H151*0.01)+(Y151*-0.000000001),"")</f>
        <v>898.02997924700003</v>
      </c>
      <c r="AA151" s="113">
        <f>IF(A150&gt;0,RANK(Z151,Z:Z),"")</f>
        <v>14</v>
      </c>
      <c r="AB151" s="113">
        <f>IF(A150&gt;0,999.999999-X151+(0.12-(H151*0.01))+(Y151*-0.00000001)," ")</f>
        <v>904.08980147</v>
      </c>
      <c r="AC151" s="113">
        <f>IF(A150&gt;0,RANK(AB151,AB:AB),"")</f>
        <v>36</v>
      </c>
      <c r="AD151" s="113">
        <f t="shared" si="8"/>
        <v>2</v>
      </c>
    </row>
    <row r="152" spans="1:30" ht="18.75" customHeight="1">
      <c r="A152" s="1103"/>
      <c r="B152" s="114" t="str">
        <f>IF(A150:A150&gt;0,VLOOKUP(A150,Sorteio!$A$1:$AS$76,24,FALSE),"")</f>
        <v>055</v>
      </c>
      <c r="C152" s="114" t="str">
        <f>IF(A150:A150&gt;0,VLOOKUP(A150,Sorteio!$A$1:$AS$76,25,FALSE),"")</f>
        <v>OZAKI</v>
      </c>
      <c r="D152" s="114" t="str">
        <f>IF(A150:A150&gt;0,VLOOKUP(A150,Sorteio!$A$1:$AS$76,26,FALSE),"")</f>
        <v>MIE</v>
      </c>
      <c r="E152" s="114" t="str">
        <f>IF(A150:A150&gt;0,VLOOKUP(A150,Sorteio!$A$1:$AS$76,27,FALSE),"")</f>
        <v>F</v>
      </c>
      <c r="F152" s="114" t="str">
        <f>IF(A150:A150&gt;0,VLOOKUP(A150,Sorteio!$A$1:$AS$76,28,FALSE),"")</f>
        <v>IBI</v>
      </c>
      <c r="G152" s="136">
        <f>IF(A150:A150&gt;0,VLOOKUP(A150,Sorteio!$A$1:$AS$76,29,FALSE),"")</f>
        <v>15211</v>
      </c>
      <c r="H152" s="115">
        <f>IF(A150:A150&gt;0,VLOOKUP(A150,Sorteio!$A$1:$AS$76,30,FALSE),"")</f>
        <v>5</v>
      </c>
      <c r="I152" s="115" t="str">
        <f>IF(A150:A150&gt;0,VLOOKUP(A150,Sorteio!$A$1:$AS$76,31,FALSE),"")</f>
        <v>A</v>
      </c>
      <c r="J152" s="114" t="str">
        <f>IF(A150:A150&gt;0,VLOOKUP(A150,Sorteio!$A$1:$AS$76,32,FALSE),"")</f>
        <v>LIB2026</v>
      </c>
      <c r="K152" s="114" t="str">
        <f>IF(A150:A150&gt;0,VLOOKUP(A150,Sorteio!$A$1:$AS$76,33,FALSE),"")</f>
        <v>MR</v>
      </c>
      <c r="L152" s="116">
        <v>70</v>
      </c>
      <c r="M152" s="116">
        <v>60</v>
      </c>
      <c r="N152" s="117">
        <f>IF(A150&gt;0,L152+M152,"")</f>
        <v>130</v>
      </c>
      <c r="O152" s="226"/>
      <c r="P152" s="226"/>
      <c r="Q152" s="226"/>
      <c r="R152" s="226"/>
      <c r="S152" s="119" t="str">
        <f>IF(O152&gt;0,VLOOKUP(O152,HOLEINONE!$A$1:$B$37,2,FALSE),"")</f>
        <v/>
      </c>
      <c r="T152" s="119" t="str">
        <f>IF(P152&gt;0,VLOOKUP(P152,HOLEINONE!$A$1:$B$37,2,FALSE),"")</f>
        <v/>
      </c>
      <c r="U152" s="119" t="str">
        <f>IF(Q152&gt;0,VLOOKUP(Q152,HOLEINONE!$A$1:$B$37,2,FALSE),"")</f>
        <v/>
      </c>
      <c r="V152" s="119" t="str">
        <f>IF(R152&gt;0,VLOOKUP(R152,HOLEINONE!$A$1:$B$37,2,FALSE),"")</f>
        <v/>
      </c>
      <c r="W152" s="113" t="str">
        <f t="shared" si="7"/>
        <v/>
      </c>
      <c r="X152" s="120">
        <f>IF(A150&gt;0,N152-H152*2,"")</f>
        <v>120</v>
      </c>
      <c r="Y152" s="113">
        <f t="shared" si="6"/>
        <v>15211</v>
      </c>
      <c r="Z152" s="113">
        <f>IF(A150&gt;0,999.999999-N152+(H152*0.01)+(Y152*-0.000000001),"")</f>
        <v>870.04998378899995</v>
      </c>
      <c r="AA152" s="113">
        <f>IF(A150&gt;0,RANK(Z152,Z:Z),"")</f>
        <v>188</v>
      </c>
      <c r="AB152" s="113">
        <f>IF(A150&gt;0,999.999999-X152+(0.12-(H152*0.01))+(Y152*-0.00000001)," ")</f>
        <v>880.06984689000001</v>
      </c>
      <c r="AC152" s="113">
        <f>IF(A150&gt;0,RANK(AB152,AB:AB),"")</f>
        <v>195</v>
      </c>
      <c r="AD152" s="113" t="str">
        <f t="shared" si="8"/>
        <v/>
      </c>
    </row>
    <row r="153" spans="1:30" ht="18.75" customHeight="1">
      <c r="A153" s="1103"/>
      <c r="B153" s="114" t="str">
        <f>IF(A150:A150&gt;0,VLOOKUP(A150,Sorteio!$A$1:$AS$76,34,FALSE),"")</f>
        <v>473</v>
      </c>
      <c r="C153" s="114" t="str">
        <f>IF(A150:A150&gt;0,VLOOKUP(A150,Sorteio!$A$1:$AS$76,35,FALSE),"")</f>
        <v>NAKANO</v>
      </c>
      <c r="D153" s="114" t="str">
        <f>IF(A150:A150&gt;0,VLOOKUP(A150,Sorteio!$A$1:$AS$76,36,FALSE),"")</f>
        <v>RUBENS SHOZI</v>
      </c>
      <c r="E153" s="114" t="str">
        <f>IF(A150:A150&gt;0,VLOOKUP(A150,Sorteio!$A$1:$AS$76,37,FALSE),"")</f>
        <v>M</v>
      </c>
      <c r="F153" s="114" t="str">
        <f>IF(A150:A150&gt;0,VLOOKUP(A150,Sorteio!$A$1:$AS$76,38,FALSE),"")</f>
        <v>NCC</v>
      </c>
      <c r="G153" s="136">
        <f>IF(A150:A150&gt;0,VLOOKUP(A150,Sorteio!$A$1:$AS$76,39,FALSE),"")</f>
        <v>17547</v>
      </c>
      <c r="H153" s="115">
        <f>IF(A150:A150&gt;0,VLOOKUP(A150,Sorteio!$A$1:$AS$76,40,FALSE),"")</f>
        <v>6</v>
      </c>
      <c r="I153" s="115" t="str">
        <f>IF(A150:A150&gt;0,VLOOKUP(A150,Sorteio!$A$1:$AS$76,41,FALSE),"")</f>
        <v>A</v>
      </c>
      <c r="J153" s="114" t="str">
        <f>IF(A150:A150&gt;0,VLOOKUP(A150,Sorteio!$A$1:$AS$76,42,FALSE),"")</f>
        <v>LIB2026</v>
      </c>
      <c r="K153" s="114" t="str">
        <f>IF(A150:A150&gt;0,VLOOKUP(A150,Sorteio!$A$1:$AS$76,43,FALSE),"")</f>
        <v>SR</v>
      </c>
      <c r="L153" s="116">
        <v>60</v>
      </c>
      <c r="M153" s="116">
        <v>54</v>
      </c>
      <c r="N153" s="117">
        <f>IF(A150&gt;0,L153+M153,"")</f>
        <v>114</v>
      </c>
      <c r="O153" s="226" t="s">
        <v>1951</v>
      </c>
      <c r="P153" s="226"/>
      <c r="Q153" s="226"/>
      <c r="R153" s="226"/>
      <c r="S153" s="119">
        <f>IF(O153&gt;0,VLOOKUP(O153,HOLEINONE!$A$1:$B$37,2,FALSE),"")</f>
        <v>1</v>
      </c>
      <c r="T153" s="119" t="str">
        <f>IF(P153&gt;0,VLOOKUP(P153,HOLEINONE!$A$1:$B$37,2,FALSE),"")</f>
        <v/>
      </c>
      <c r="U153" s="119" t="str">
        <f>IF(Q153&gt;0,VLOOKUP(Q153,HOLEINONE!$A$1:$B$37,2,FALSE),"")</f>
        <v/>
      </c>
      <c r="V153" s="119" t="str">
        <f>IF(R153&gt;0,VLOOKUP(R153,HOLEINONE!$A$1:$B$37,2,FALSE),"")</f>
        <v/>
      </c>
      <c r="W153" s="113">
        <f t="shared" si="7"/>
        <v>1</v>
      </c>
      <c r="X153" s="120">
        <f>IF(A150&gt;0,N153-H153*2,"")</f>
        <v>102</v>
      </c>
      <c r="Y153" s="113">
        <f t="shared" si="6"/>
        <v>17547</v>
      </c>
      <c r="Z153" s="113">
        <f>IF(A150&gt;0,999.999999-N153+(H153*0.01)+(Y153*-0.000000001),"")</f>
        <v>886.05998145299998</v>
      </c>
      <c r="AA153" s="113">
        <f>IF(A150&gt;0,RANK(Z153,Z:Z),"")</f>
        <v>91</v>
      </c>
      <c r="AB153" s="113">
        <f>IF(A150&gt;0,999.999999-X153+(0.12-(H153*0.01))+(Y153*-0.00000001)," ")</f>
        <v>898.0598235299999</v>
      </c>
      <c r="AC153" s="113">
        <f>IF(A150&gt;0,RANK(AB153,AB:AB),"")</f>
        <v>110</v>
      </c>
      <c r="AD153" s="113">
        <f t="shared" si="8"/>
        <v>1</v>
      </c>
    </row>
    <row r="154" spans="1:30" ht="18.75" customHeight="1">
      <c r="A154" s="1103">
        <v>207</v>
      </c>
      <c r="B154" s="114" t="str">
        <f>IF(A154:A154&gt;0,VLOOKUP(A154,Sorteio!$A$1:$AS$76,4,FALSE),"")</f>
        <v>784</v>
      </c>
      <c r="C154" s="114" t="str">
        <f>IF(A154:A154&gt;0,VLOOKUP(A154,Sorteio!$A$1:$AS$76,5,FALSE),"")</f>
        <v>MINAMI</v>
      </c>
      <c r="D154" s="114" t="str">
        <f>IF(A154:A154&gt;0,VLOOKUP(A154,Sorteio!$A$1:$AS$76,6,FALSE),"")</f>
        <v>TADAHIRO</v>
      </c>
      <c r="E154" s="114" t="str">
        <f>IF(A154:A154&gt;0,VLOOKUP(A154,Sorteio!$A$1:$AS$76,7,FALSE),"")</f>
        <v>M</v>
      </c>
      <c r="F154" s="114" t="str">
        <f>IF(A154:A154&gt;0,VLOOKUP(A154,Sorteio!$A$1:$AS$76,8,FALSE),"")</f>
        <v>BIR</v>
      </c>
      <c r="G154" s="136">
        <f>IF(A154:A154&gt;0,VLOOKUP(A154,Sorteio!$A$1:$AS$76,9,FALSE),"")</f>
        <v>19440</v>
      </c>
      <c r="H154" s="115">
        <f>IF(A154:A154&gt;0,VLOOKUP(A154,Sorteio!$A$1:$AS$76,10,FALSE),"")</f>
        <v>7</v>
      </c>
      <c r="I154" s="115" t="str">
        <f>IF(A154:A154&gt;0,VLOOKUP(A154,Sorteio!$A$1:$AS$76,11,FALSE),"")</f>
        <v>B</v>
      </c>
      <c r="J154" s="114" t="str">
        <f>IF(A154:A154&gt;0,VLOOKUP(A154,Sorteio!$A$1:$AS$76,12,FALSE),"")</f>
        <v>LIB2026</v>
      </c>
      <c r="K154" s="114" t="str">
        <f>IF(A154:A154&gt;0,VLOOKUP(A154,Sorteio!$A$1:$AS$76,13,FALSE),"")</f>
        <v>NSR</v>
      </c>
      <c r="L154" s="116">
        <v>62</v>
      </c>
      <c r="M154" s="116">
        <v>50</v>
      </c>
      <c r="N154" s="117">
        <f>IF(A154&gt;0,L154+M154,"")</f>
        <v>112</v>
      </c>
      <c r="O154" s="226"/>
      <c r="P154" s="226"/>
      <c r="Q154" s="226"/>
      <c r="R154" s="226"/>
      <c r="S154" s="119" t="str">
        <f>IF(O154&gt;0,VLOOKUP(O154,HOLEINONE!$A$1:$B$37,2,FALSE),"")</f>
        <v/>
      </c>
      <c r="T154" s="119" t="str">
        <f>IF(P154&gt;0,VLOOKUP(P154,HOLEINONE!$A$1:$B$37,2,FALSE),"")</f>
        <v/>
      </c>
      <c r="U154" s="119" t="str">
        <f>IF(Q154&gt;0,VLOOKUP(Q154,HOLEINONE!$A$1:$B$37,2,FALSE),"")</f>
        <v/>
      </c>
      <c r="V154" s="119" t="str">
        <f>IF(R154&gt;0,VLOOKUP(R154,HOLEINONE!$A$1:$B$37,2,FALSE),"")</f>
        <v/>
      </c>
      <c r="W154" s="113" t="str">
        <f t="shared" si="7"/>
        <v/>
      </c>
      <c r="X154" s="120">
        <f>IF(A154&gt;0,N154-H154*2,"")</f>
        <v>98</v>
      </c>
      <c r="Y154" s="113">
        <f t="shared" si="6"/>
        <v>19440</v>
      </c>
      <c r="Z154" s="113">
        <f>IF(A154&gt;0,999.999999-N154+(H154*0.01)+(Y154*-0.000000001),"")</f>
        <v>888.06997956000009</v>
      </c>
      <c r="AA154" s="113">
        <f>IF(A154&gt;0,RANK(Z154,Z:Z),"")</f>
        <v>73</v>
      </c>
      <c r="AB154" s="113">
        <f>IF(A154&gt;0,999.999999-X154+(0.12-(H154*0.01))+(Y154*-0.00000001)," ")</f>
        <v>902.0498045999999</v>
      </c>
      <c r="AC154" s="113">
        <f>IF(A154&gt;0,RANK(AB154,AB:AB),"")</f>
        <v>61</v>
      </c>
      <c r="AD154" s="113" t="str">
        <f t="shared" si="8"/>
        <v/>
      </c>
    </row>
    <row r="155" spans="1:30" ht="18.75" customHeight="1">
      <c r="A155" s="1103"/>
      <c r="B155" s="114" t="str">
        <f>IF(A154:A154&gt;0,VLOOKUP(A154,Sorteio!$A$1:$AS$76,14,FALSE),"")</f>
        <v>162</v>
      </c>
      <c r="C155" s="114" t="str">
        <f>IF(A154:A154&gt;0,VLOOKUP(A154,Sorteio!$A$1:$AS$761,15,FALSE),"")</f>
        <v>KANEGANE</v>
      </c>
      <c r="D155" s="114" t="str">
        <f>IF(A154:A154&gt;0,VLOOKUP(A154,Sorteio!$A$1:$AS$761,16,FALSE),"")</f>
        <v>FUMIYOSHI</v>
      </c>
      <c r="E155" s="114" t="str">
        <f>IF(A154:A154&gt;0,VLOOKUP(A154,Sorteio!$A$1:$AS$761,17,FALSE),"")</f>
        <v>M</v>
      </c>
      <c r="F155" s="114" t="str">
        <f>IF(A154:A154&gt;0,VLOOKUP(A154,Sorteio!$A$1:$AS$76,18,FALSE),"")</f>
        <v>SMA</v>
      </c>
      <c r="G155" s="136">
        <f>IF(A154:A154&gt;0,VLOOKUP(A154,Sorteio!$A$1:$AS$76,19,FALSE),"")</f>
        <v>14528</v>
      </c>
      <c r="H155" s="115">
        <f>IF(A154:A154&gt;0,VLOOKUP(A154,Sorteio!$A$1:$AS$76,20,FALSE),"")</f>
        <v>9</v>
      </c>
      <c r="I155" s="115" t="str">
        <f>IF(A154:A154&gt;0,VLOOKUP(A154,Sorteio!$A$1:$AS$76,21,FALSE),"")</f>
        <v>B</v>
      </c>
      <c r="J155" s="114" t="str">
        <f>IF(A154:A154&gt;0,VLOOKUP(A154,Sorteio!$A$1:$AS$76,22,FALSE),"")</f>
        <v>LIB2026</v>
      </c>
      <c r="K155" s="114" t="str">
        <f>IF(A154:A154&gt;0,VLOOKUP(A154,Sorteio!$A$1:$AS$76,23,FALSE),"")</f>
        <v>MR</v>
      </c>
      <c r="L155" s="116">
        <v>61</v>
      </c>
      <c r="M155" s="116">
        <v>55</v>
      </c>
      <c r="N155" s="117">
        <f>IF(A154&gt;0,L155+M155,"")</f>
        <v>116</v>
      </c>
      <c r="O155" s="226" t="s">
        <v>1933</v>
      </c>
      <c r="P155" s="226"/>
      <c r="Q155" s="226"/>
      <c r="R155" s="226"/>
      <c r="S155" s="119">
        <f>IF(O155&gt;0,VLOOKUP(O155,HOLEINONE!$A$1:$B$37,2,FALSE),"")</f>
        <v>2</v>
      </c>
      <c r="T155" s="119" t="str">
        <f>IF(P155&gt;0,VLOOKUP(P155,HOLEINONE!$A$1:$B$37,2,FALSE),"")</f>
        <v/>
      </c>
      <c r="U155" s="119" t="str">
        <f>IF(Q155&gt;0,VLOOKUP(Q155,HOLEINONE!$A$1:$B$37,2,FALSE),"")</f>
        <v/>
      </c>
      <c r="V155" s="119" t="str">
        <f>IF(R155&gt;0,VLOOKUP(R155,HOLEINONE!$A$1:$B$37,2,FALSE),"")</f>
        <v/>
      </c>
      <c r="W155" s="113">
        <f t="shared" si="7"/>
        <v>2</v>
      </c>
      <c r="X155" s="120">
        <f>IF(A154&gt;0,N155-H155*2,"")</f>
        <v>98</v>
      </c>
      <c r="Y155" s="113">
        <f t="shared" si="6"/>
        <v>14528</v>
      </c>
      <c r="Z155" s="113">
        <f>IF(A154&gt;0,999.999999-N155+(H155*0.01)+(Y155*-0.000000001),"")</f>
        <v>884.08998447200008</v>
      </c>
      <c r="AA155" s="113">
        <f>IF(A154&gt;0,RANK(Z155,Z:Z),"")</f>
        <v>103</v>
      </c>
      <c r="AB155" s="113">
        <f>IF(A154&gt;0,999.999999-X155+(0.12-(H155*0.01))+(Y155*-0.00000001)," ")</f>
        <v>902.02985372000001</v>
      </c>
      <c r="AC155" s="113">
        <f>IF(A154&gt;0,RANK(AB155,AB:AB),"")</f>
        <v>64</v>
      </c>
      <c r="AD155" s="113">
        <f t="shared" si="8"/>
        <v>1</v>
      </c>
    </row>
    <row r="156" spans="1:30" ht="18.75" customHeight="1">
      <c r="A156" s="1103"/>
      <c r="B156" s="114" t="str">
        <f>IF(A154:A154&gt;0,VLOOKUP(A154,Sorteio!$A$1:$AS$76,24,FALSE),"")</f>
        <v>769</v>
      </c>
      <c r="C156" s="114" t="str">
        <f>IF(A154:A154&gt;0,VLOOKUP(A154,Sorteio!$A$1:$AS$76,25,FALSE),"")</f>
        <v>SOTOTUKA</v>
      </c>
      <c r="D156" s="114" t="str">
        <f>IF(A154:A154&gt;0,VLOOKUP(A154,Sorteio!$A$1:$AS$76,26,FALSE),"")</f>
        <v>MASSAHIKO</v>
      </c>
      <c r="E156" s="114" t="str">
        <f>IF(A154:A154&gt;0,VLOOKUP(A154,Sorteio!$A$1:$AS$76,27,FALSE),"")</f>
        <v>M</v>
      </c>
      <c r="F156" s="114" t="str">
        <f>IF(A154:A154&gt;0,VLOOKUP(A154,Sorteio!$A$1:$AS$76,28,FALSE),"")</f>
        <v>COO</v>
      </c>
      <c r="G156" s="136">
        <f>IF(A154:A154&gt;0,VLOOKUP(A154,Sorteio!$A$1:$AS$76,29,FALSE),"")</f>
        <v>17868</v>
      </c>
      <c r="H156" s="115">
        <f>IF(A154:A154&gt;0,VLOOKUP(A154,Sorteio!$A$1:$AS$76,30,FALSE),"")</f>
        <v>9</v>
      </c>
      <c r="I156" s="115" t="str">
        <f>IF(A154:A154&gt;0,VLOOKUP(A154,Sorteio!$A$1:$AS$76,31,FALSE),"")</f>
        <v>B</v>
      </c>
      <c r="J156" s="114" t="str">
        <f>IF(A154:A154&gt;0,VLOOKUP(A154,Sorteio!$A$1:$AS$76,32,FALSE),"")</f>
        <v>LIB2026</v>
      </c>
      <c r="K156" s="114" t="str">
        <f>IF(A154:A154&gt;0,VLOOKUP(A154,Sorteio!$A$1:$AS$76,33,FALSE),"")</f>
        <v>SR</v>
      </c>
      <c r="L156" s="116">
        <v>61</v>
      </c>
      <c r="M156" s="116">
        <v>60</v>
      </c>
      <c r="N156" s="117">
        <f>IF(A154&gt;0,L156+M156,"")</f>
        <v>121</v>
      </c>
      <c r="O156" s="226" t="s">
        <v>1933</v>
      </c>
      <c r="P156" s="226"/>
      <c r="Q156" s="226"/>
      <c r="R156" s="226"/>
      <c r="S156" s="119">
        <f>IF(O156&gt;0,VLOOKUP(O156,HOLEINONE!$A$1:$B$37,2,FALSE),"")</f>
        <v>2</v>
      </c>
      <c r="T156" s="119" t="str">
        <f>IF(P156&gt;0,VLOOKUP(P156,HOLEINONE!$A$1:$B$37,2,FALSE),"")</f>
        <v/>
      </c>
      <c r="U156" s="119" t="str">
        <f>IF(Q156&gt;0,VLOOKUP(Q156,HOLEINONE!$A$1:$B$37,2,FALSE),"")</f>
        <v/>
      </c>
      <c r="V156" s="119" t="str">
        <f>IF(R156&gt;0,VLOOKUP(R156,HOLEINONE!$A$1:$B$37,2,FALSE),"")</f>
        <v/>
      </c>
      <c r="W156" s="113">
        <f t="shared" si="7"/>
        <v>2</v>
      </c>
      <c r="X156" s="120">
        <f>IF(A154&gt;0,N156-H156*2,"")</f>
        <v>103</v>
      </c>
      <c r="Y156" s="113">
        <f t="shared" si="6"/>
        <v>17868</v>
      </c>
      <c r="Z156" s="113">
        <f>IF(A154&gt;0,999.999999-N156+(H156*0.01)+(Y156*-0.000000001),"")</f>
        <v>879.08998113200005</v>
      </c>
      <c r="AA156" s="113">
        <f>IF(A154&gt;0,RANK(Z156,Z:Z),"")</f>
        <v>132</v>
      </c>
      <c r="AB156" s="113">
        <f>IF(A154&gt;0,999.999999-X156+(0.12-(H156*0.01))+(Y156*-0.00000001)," ")</f>
        <v>897.02982032</v>
      </c>
      <c r="AC156" s="113">
        <f>IF(A154&gt;0,RANK(AB156,AB:AB),"")</f>
        <v>123</v>
      </c>
      <c r="AD156" s="113">
        <f t="shared" si="8"/>
        <v>1</v>
      </c>
    </row>
    <row r="157" spans="1:30" ht="18.75" customHeight="1">
      <c r="A157" s="1103"/>
      <c r="B157" s="114" t="str">
        <f>IF(A154:A154&gt;0,VLOOKUP(A154,Sorteio!$A$1:$AS$76,34,FALSE),"")</f>
        <v>176</v>
      </c>
      <c r="C157" s="114" t="str">
        <f>IF(A154:A154&gt;0,VLOOKUP(A154,Sorteio!$A$1:$AS$76,35,FALSE),"")</f>
        <v>SHAKUDA</v>
      </c>
      <c r="D157" s="114" t="str">
        <f>IF(A154:A154&gt;0,VLOOKUP(A154,Sorteio!$A$1:$AS$76,36,FALSE),"")</f>
        <v>MIYOKO</v>
      </c>
      <c r="E157" s="114" t="str">
        <f>IF(A154:A154&gt;0,VLOOKUP(A154,Sorteio!$A$1:$AS$76,37,FALSE),"")</f>
        <v>F</v>
      </c>
      <c r="F157" s="114" t="str">
        <f>IF(A154:A154&gt;0,VLOOKUP(A154,Sorteio!$A$1:$AS$76,38,FALSE),"")</f>
        <v>KOK</v>
      </c>
      <c r="G157" s="136">
        <f>IF(A154:A154&gt;0,VLOOKUP(A154,Sorteio!$A$1:$AS$76,39,FALSE),"")</f>
        <v>15849</v>
      </c>
      <c r="H157" s="115">
        <f>IF(A154:A154&gt;0,VLOOKUP(A154,Sorteio!$A$1:$AS$76,40,FALSE),"")</f>
        <v>12</v>
      </c>
      <c r="I157" s="115" t="str">
        <f>IF(A154:A154&gt;0,VLOOKUP(A154,Sorteio!$A$1:$AS$76,41,FALSE),"")</f>
        <v>C</v>
      </c>
      <c r="J157" s="114" t="str">
        <f>IF(A154:A154&gt;0,VLOOKUP(A154,Sorteio!$A$1:$AS$76,42,FALSE),"")</f>
        <v>LIB2026</v>
      </c>
      <c r="K157" s="114" t="str">
        <f>IF(A154:A154&gt;0,VLOOKUP(A154,Sorteio!$A$1:$AS$76,43,FALSE),"")</f>
        <v>SR</v>
      </c>
      <c r="L157" s="116">
        <v>69</v>
      </c>
      <c r="M157" s="116">
        <v>56</v>
      </c>
      <c r="N157" s="117">
        <f>IF(A154&gt;0,L157+M157,"")</f>
        <v>125</v>
      </c>
      <c r="O157" s="226"/>
      <c r="P157" s="226"/>
      <c r="Q157" s="226"/>
      <c r="R157" s="226"/>
      <c r="S157" s="119" t="str">
        <f>IF(O157&gt;0,VLOOKUP(O157,HOLEINONE!$A$1:$B$37,2,FALSE),"")</f>
        <v/>
      </c>
      <c r="T157" s="119" t="str">
        <f>IF(P157&gt;0,VLOOKUP(P157,HOLEINONE!$A$1:$B$37,2,FALSE),"")</f>
        <v/>
      </c>
      <c r="U157" s="119" t="str">
        <f>IF(Q157&gt;0,VLOOKUP(Q157,HOLEINONE!$A$1:$B$37,2,FALSE),"")</f>
        <v/>
      </c>
      <c r="V157" s="119" t="str">
        <f>IF(R157&gt;0,VLOOKUP(R157,HOLEINONE!$A$1:$B$37,2,FALSE),"")</f>
        <v/>
      </c>
      <c r="W157" s="113" t="str">
        <f t="shared" si="7"/>
        <v/>
      </c>
      <c r="X157" s="120">
        <f>IF(A154&gt;0,N157-H157*2,"")</f>
        <v>101</v>
      </c>
      <c r="Y157" s="113">
        <f t="shared" si="6"/>
        <v>15849</v>
      </c>
      <c r="Z157" s="113">
        <f>IF(A154&gt;0,999.999999-N157+(H157*0.01)+(Y157*-0.000000001),"")</f>
        <v>875.11998315100004</v>
      </c>
      <c r="AA157" s="113">
        <f>IF(A154&gt;0,RANK(Z157,Z:Z),"")</f>
        <v>160</v>
      </c>
      <c r="AB157" s="113">
        <f>IF(A154&gt;0,999.999999-X157+(0.12-(H157*0.01))+(Y157*-0.00000001)," ")</f>
        <v>898.99984051000001</v>
      </c>
      <c r="AC157" s="113">
        <f>IF(A154&gt;0,RANK(AB157,AB:AB),"")</f>
        <v>100</v>
      </c>
      <c r="AD157" s="113" t="str">
        <f t="shared" si="8"/>
        <v/>
      </c>
    </row>
    <row r="158" spans="1:30" ht="18.75" customHeight="1">
      <c r="A158" s="1103">
        <v>204</v>
      </c>
      <c r="B158" s="114" t="str">
        <f>IF(A158:A158&gt;0,VLOOKUP(A158,Sorteio!$A$1:$AS$76,4,FALSE),"")</f>
        <v>828</v>
      </c>
      <c r="C158" s="114" t="str">
        <f>IF(A158:A158&gt;0,VLOOKUP(A158,Sorteio!$A$1:$AS$76,5,FALSE),"")</f>
        <v>HANAI</v>
      </c>
      <c r="D158" s="114" t="str">
        <f>IF(A158:A158&gt;0,VLOOKUP(A158,Sorteio!$A$1:$AS$76,6,FALSE),"")</f>
        <v>TSUGUIKO</v>
      </c>
      <c r="E158" s="114" t="str">
        <f>IF(A158:A158&gt;0,VLOOKUP(A158,Sorteio!$A$1:$AS$76,7,FALSE),"")</f>
        <v>F</v>
      </c>
      <c r="F158" s="114" t="str">
        <f>IF(A158:A158&gt;0,VLOOKUP(A158,Sorteio!$A$1:$AS$76,8,FALSE),"")</f>
        <v>KOK</v>
      </c>
      <c r="G158" s="136">
        <f>IF(A158:A158&gt;0,VLOOKUP(A158,Sorteio!$A$1:$AS$76,9,FALSE),"")</f>
        <v>20434</v>
      </c>
      <c r="H158" s="115">
        <f>IF(A158:A158&gt;0,VLOOKUP(A158,Sorteio!$A$1:$AS$76,10,FALSE),"")</f>
        <v>8</v>
      </c>
      <c r="I158" s="115" t="str">
        <f>IF(A158:A158&gt;0,VLOOKUP(A158,Sorteio!$A$1:$AS$76,11,FALSE),"")</f>
        <v>B</v>
      </c>
      <c r="J158" s="114" t="str">
        <f>IF(A158:A158&gt;0,VLOOKUP(A158,Sorteio!$A$1:$AS$76,12,FALSE),"")</f>
        <v>LIB2026</v>
      </c>
      <c r="K158" s="114" t="str">
        <f>IF(A158:A158&gt;0,VLOOKUP(A158,Sorteio!$A$1:$AS$76,13,FALSE),"")</f>
        <v>NSR</v>
      </c>
      <c r="L158" s="116">
        <v>60</v>
      </c>
      <c r="M158" s="116">
        <v>52</v>
      </c>
      <c r="N158" s="117">
        <f>IF(A158&gt;0,L158+M158,"")</f>
        <v>112</v>
      </c>
      <c r="O158" s="226"/>
      <c r="P158" s="226"/>
      <c r="Q158" s="226"/>
      <c r="R158" s="226"/>
      <c r="S158" s="119" t="str">
        <f>IF(O158&gt;0,VLOOKUP(O158,HOLEINONE!$A$1:$B$37,2,FALSE),"")</f>
        <v/>
      </c>
      <c r="T158" s="119" t="str">
        <f>IF(P158&gt;0,VLOOKUP(P158,HOLEINONE!$A$1:$B$37,2,FALSE),"")</f>
        <v/>
      </c>
      <c r="U158" s="119" t="str">
        <f>IF(Q158&gt;0,VLOOKUP(Q158,HOLEINONE!$A$1:$B$37,2,FALSE),"")</f>
        <v/>
      </c>
      <c r="V158" s="119" t="str">
        <f>IF(R158&gt;0,VLOOKUP(R158,HOLEINONE!$A$1:$B$37,2,FALSE),"")</f>
        <v/>
      </c>
      <c r="W158" s="113" t="str">
        <f t="shared" si="7"/>
        <v/>
      </c>
      <c r="X158" s="120">
        <f>IF(A158&gt;0,N158-H158*2,"")</f>
        <v>96</v>
      </c>
      <c r="Y158" s="113">
        <f t="shared" si="6"/>
        <v>20434</v>
      </c>
      <c r="Z158" s="113">
        <f>IF(A158&gt;0,999.999999-N158+(H158*0.01)+(Y158*-0.000000001),"")</f>
        <v>888.07997856600002</v>
      </c>
      <c r="AA158" s="113">
        <f>IF(A158&gt;0,RANK(Z158,Z:Z),"")</f>
        <v>71</v>
      </c>
      <c r="AB158" s="113">
        <f>IF(A158&gt;0,999.999999-X158+(0.12-(H158*0.01))+(Y158*-0.00000001)," ")</f>
        <v>904.03979465999998</v>
      </c>
      <c r="AC158" s="113">
        <f>IF(A158&gt;0,RANK(AB158,AB:AB),"")</f>
        <v>40</v>
      </c>
      <c r="AD158" s="113" t="str">
        <f t="shared" si="8"/>
        <v/>
      </c>
    </row>
    <row r="159" spans="1:30" ht="18.75" customHeight="1">
      <c r="A159" s="1103"/>
      <c r="B159" s="114" t="str">
        <f>IF(A158:A158&gt;0,VLOOKUP(A158,Sorteio!$A$1:$AS$76,14,FALSE),"")</f>
        <v>118</v>
      </c>
      <c r="C159" s="114" t="str">
        <f>IF(A158:A158&gt;0,VLOOKUP(A158,Sorteio!$A$1:$AS$761,15,FALSE),"")</f>
        <v>FUGIKAWA</v>
      </c>
      <c r="D159" s="114" t="str">
        <f>IF(A158:A158&gt;0,VLOOKUP(A158,Sorteio!$A$1:$AS$761,16,FALSE),"")</f>
        <v>MARINA JUNKO</v>
      </c>
      <c r="E159" s="114" t="str">
        <f>IF(A158:A158&gt;0,VLOOKUP(A158,Sorteio!$A$1:$AS$761,17,FALSE),"")</f>
        <v>F</v>
      </c>
      <c r="F159" s="114" t="str">
        <f>IF(A158:A158&gt;0,VLOOKUP(A158,Sorteio!$A$1:$AS$76,18,FALSE),"")</f>
        <v>SMA</v>
      </c>
      <c r="G159" s="136">
        <f>IF(A158:A158&gt;0,VLOOKUP(A158,Sorteio!$A$1:$AS$76,19,FALSE),"")</f>
        <v>17739</v>
      </c>
      <c r="H159" s="115">
        <f>IF(A158:A158&gt;0,VLOOKUP(A158,Sorteio!$A$1:$AS$76,20,FALSE),"")</f>
        <v>7</v>
      </c>
      <c r="I159" s="115" t="str">
        <f>IF(A158:A158&gt;0,VLOOKUP(A158,Sorteio!$A$1:$AS$76,21,FALSE),"")</f>
        <v>B</v>
      </c>
      <c r="J159" s="114" t="str">
        <f>IF(A158:A158&gt;0,VLOOKUP(A158,Sorteio!$A$1:$AS$76,22,FALSE),"")</f>
        <v>LIB2026</v>
      </c>
      <c r="K159" s="114" t="str">
        <f>IF(A158:A158&gt;0,VLOOKUP(A158,Sorteio!$A$1:$AS$76,23,FALSE),"")</f>
        <v>SR</v>
      </c>
      <c r="L159" s="116">
        <v>65</v>
      </c>
      <c r="M159" s="116">
        <v>54</v>
      </c>
      <c r="N159" s="117">
        <f>IF(A158&gt;0,L159+M159,"")</f>
        <v>119</v>
      </c>
      <c r="O159" s="226"/>
      <c r="P159" s="226"/>
      <c r="Q159" s="226"/>
      <c r="R159" s="226"/>
      <c r="S159" s="119" t="str">
        <f>IF(O159&gt;0,VLOOKUP(O159,HOLEINONE!$A$1:$B$37,2,FALSE),"")</f>
        <v/>
      </c>
      <c r="T159" s="119" t="str">
        <f>IF(P159&gt;0,VLOOKUP(P159,HOLEINONE!$A$1:$B$37,2,FALSE),"")</f>
        <v/>
      </c>
      <c r="U159" s="119" t="str">
        <f>IF(Q159&gt;0,VLOOKUP(Q159,HOLEINONE!$A$1:$B$37,2,FALSE),"")</f>
        <v/>
      </c>
      <c r="V159" s="119" t="str">
        <f>IF(R159&gt;0,VLOOKUP(R159,HOLEINONE!$A$1:$B$37,2,FALSE),"")</f>
        <v/>
      </c>
      <c r="W159" s="113" t="str">
        <f t="shared" si="7"/>
        <v/>
      </c>
      <c r="X159" s="120">
        <f>IF(A158&gt;0,N159-H159*2,"")</f>
        <v>105</v>
      </c>
      <c r="Y159" s="113">
        <f t="shared" si="6"/>
        <v>17739</v>
      </c>
      <c r="Z159" s="113">
        <f>IF(A158&gt;0,999.999999-N159+(H159*0.01)+(Y159*-0.000000001),"")</f>
        <v>881.06998126100007</v>
      </c>
      <c r="AA159" s="113">
        <f>IF(A158&gt;0,RANK(Z159,Z:Z),"")</f>
        <v>121</v>
      </c>
      <c r="AB159" s="113">
        <f>IF(A158&gt;0,999.999999-X159+(0.12-(H159*0.01))+(Y159*-0.00000001)," ")</f>
        <v>895.04982160999998</v>
      </c>
      <c r="AC159" s="113">
        <f>IF(A158&gt;0,RANK(AB159,AB:AB),"")</f>
        <v>145</v>
      </c>
      <c r="AD159" s="113" t="str">
        <f t="shared" si="8"/>
        <v/>
      </c>
    </row>
    <row r="160" spans="1:30" ht="18.75" customHeight="1">
      <c r="A160" s="1103"/>
      <c r="B160" s="114" t="str">
        <f>IF(A158:A158&gt;0,VLOOKUP(A158,Sorteio!$A$1:$AS$76,24,FALSE),"")</f>
        <v>247</v>
      </c>
      <c r="C160" s="114" t="str">
        <f>IF(A158:A158&gt;0,VLOOKUP(A158,Sorteio!$A$1:$AS$76,25,FALSE),"")</f>
        <v>PINTO</v>
      </c>
      <c r="D160" s="114" t="str">
        <f>IF(A158:A158&gt;0,VLOOKUP(A158,Sorteio!$A$1:$AS$76,26,FALSE),"")</f>
        <v>JOSE GONCALVES</v>
      </c>
      <c r="E160" s="114" t="str">
        <f>IF(A158:A158&gt;0,VLOOKUP(A158,Sorteio!$A$1:$AS$76,27,FALSE),"")</f>
        <v>M</v>
      </c>
      <c r="F160" s="114" t="str">
        <f>IF(A158:A158&gt;0,VLOOKUP(A158,Sorteio!$A$1:$AS$76,28,FALSE),"")</f>
        <v>ITA</v>
      </c>
      <c r="G160" s="136">
        <f>IF(A158:A158&gt;0,VLOOKUP(A158,Sorteio!$A$1:$AS$76,29,FALSE),"")</f>
        <v>12745</v>
      </c>
      <c r="H160" s="115">
        <f>IF(A158:A158&gt;0,VLOOKUP(A158,Sorteio!$A$1:$AS$76,30,FALSE),"")</f>
        <v>9</v>
      </c>
      <c r="I160" s="115" t="str">
        <f>IF(A158:A158&gt;0,VLOOKUP(A158,Sorteio!$A$1:$AS$76,31,FALSE),"")</f>
        <v>B</v>
      </c>
      <c r="J160" s="114" t="str">
        <f>IF(A158:A158&gt;0,VLOOKUP(A158,Sorteio!$A$1:$AS$76,32,FALSE),"")</f>
        <v>LIB2026i</v>
      </c>
      <c r="K160" s="114" t="str">
        <f>IF(A158:A158&gt;0,VLOOKUP(A158,Sorteio!$A$1:$AS$76,33,FALSE),"")</f>
        <v>MR</v>
      </c>
      <c r="L160" s="116">
        <v>444</v>
      </c>
      <c r="M160" s="116">
        <v>555</v>
      </c>
      <c r="N160" s="117">
        <f>IF(A158&gt;0,L160+M160,"")</f>
        <v>999</v>
      </c>
      <c r="O160" s="226"/>
      <c r="P160" s="226"/>
      <c r="Q160" s="226"/>
      <c r="R160" s="226"/>
      <c r="S160" s="119" t="str">
        <f>IF(O160&gt;0,VLOOKUP(O160,HOLEINONE!$A$1:$B$37,2,FALSE),"")</f>
        <v/>
      </c>
      <c r="T160" s="119" t="str">
        <f>IF(P160&gt;0,VLOOKUP(P160,HOLEINONE!$A$1:$B$37,2,FALSE),"")</f>
        <v/>
      </c>
      <c r="U160" s="119" t="str">
        <f>IF(Q160&gt;0,VLOOKUP(Q160,HOLEINONE!$A$1:$B$37,2,FALSE),"")</f>
        <v/>
      </c>
      <c r="V160" s="119" t="str">
        <f>IF(R160&gt;0,VLOOKUP(R160,HOLEINONE!$A$1:$B$37,2,FALSE),"")</f>
        <v/>
      </c>
      <c r="W160" s="113" t="str">
        <f t="shared" si="7"/>
        <v/>
      </c>
      <c r="X160" s="120">
        <f>IF(A158&gt;0,N160-H160*2,"")</f>
        <v>981</v>
      </c>
      <c r="Y160" s="113">
        <f t="shared" si="6"/>
        <v>12745</v>
      </c>
      <c r="Z160" s="113">
        <f>IF(A158&gt;0,999.999999-N160+(H160*0.01)+(Y160*-0.000000001),"")</f>
        <v>1.0899862550000026</v>
      </c>
      <c r="AA160" s="113">
        <f>IF(A158&gt;0,RANK(Z160,Z:Z),"")</f>
        <v>204</v>
      </c>
      <c r="AB160" s="113">
        <f>IF(A158&gt;0,999.999999-X160+(0.12-(H160*0.01))+(Y160*-0.00000001)," ")</f>
        <v>19.029871550000003</v>
      </c>
      <c r="AC160" s="113">
        <f>IF(A158&gt;0,RANK(AB160,AB:AB),"")</f>
        <v>204</v>
      </c>
      <c r="AD160" s="113" t="str">
        <f t="shared" si="8"/>
        <v/>
      </c>
    </row>
    <row r="161" spans="1:30" ht="18.75" customHeight="1">
      <c r="A161" s="1103"/>
      <c r="B161" s="114" t="str">
        <f>IF(A158:A158&gt;0,VLOOKUP(A158,Sorteio!$A$1:$AS$76,34,FALSE),"")</f>
        <v>540</v>
      </c>
      <c r="C161" s="114" t="str">
        <f>IF(A158:A158&gt;0,VLOOKUP(A158,Sorteio!$A$1:$AS$76,35,FALSE),"")</f>
        <v>ANZAI</v>
      </c>
      <c r="D161" s="114" t="str">
        <f>IF(A158:A158&gt;0,VLOOKUP(A158,Sorteio!$A$1:$AS$76,36,FALSE),"")</f>
        <v>YOSHIO</v>
      </c>
      <c r="E161" s="114" t="str">
        <f>IF(A158:A158&gt;0,VLOOKUP(A158,Sorteio!$A$1:$AS$76,37,FALSE),"")</f>
        <v>M</v>
      </c>
      <c r="F161" s="114" t="str">
        <f>IF(A158:A158&gt;0,VLOOKUP(A158,Sorteio!$A$1:$AS$76,38,FALSE),"")</f>
        <v>COO</v>
      </c>
      <c r="G161" s="136">
        <f>IF(A158:A158&gt;0,VLOOKUP(A158,Sorteio!$A$1:$AS$76,39,FALSE),"")</f>
        <v>17424</v>
      </c>
      <c r="H161" s="115">
        <f>IF(A158:A158&gt;0,VLOOKUP(A158,Sorteio!$A$1:$AS$76,40,FALSE),"")</f>
        <v>12</v>
      </c>
      <c r="I161" s="115" t="str">
        <f>IF(A158:A158&gt;0,VLOOKUP(A158,Sorteio!$A$1:$AS$76,41,FALSE),"")</f>
        <v>C</v>
      </c>
      <c r="J161" s="114" t="str">
        <f>IF(A158:A158&gt;0,VLOOKUP(A158,Sorteio!$A$1:$AS$76,42,FALSE),"")</f>
        <v>LIB2026</v>
      </c>
      <c r="K161" s="114" t="str">
        <f>IF(A158:A158&gt;0,VLOOKUP(A158,Sorteio!$A$1:$AS$76,43,FALSE),"")</f>
        <v>SR</v>
      </c>
      <c r="L161" s="116">
        <v>64</v>
      </c>
      <c r="M161" s="116">
        <v>57</v>
      </c>
      <c r="N161" s="117">
        <f>IF(A158&gt;0,L161+M161,"")</f>
        <v>121</v>
      </c>
      <c r="O161" s="226"/>
      <c r="P161" s="226"/>
      <c r="Q161" s="226"/>
      <c r="R161" s="226"/>
      <c r="S161" s="119" t="str">
        <f>IF(O161&gt;0,VLOOKUP(O161,HOLEINONE!$A$1:$B$37,2,FALSE),"")</f>
        <v/>
      </c>
      <c r="T161" s="119" t="str">
        <f>IF(P161&gt;0,VLOOKUP(P161,HOLEINONE!$A$1:$B$37,2,FALSE),"")</f>
        <v/>
      </c>
      <c r="U161" s="119" t="str">
        <f>IF(Q161&gt;0,VLOOKUP(Q161,HOLEINONE!$A$1:$B$37,2,FALSE),"")</f>
        <v/>
      </c>
      <c r="V161" s="119" t="str">
        <f>IF(R161&gt;0,VLOOKUP(R161,HOLEINONE!$A$1:$B$37,2,FALSE),"")</f>
        <v/>
      </c>
      <c r="W161" s="113" t="str">
        <f t="shared" si="7"/>
        <v/>
      </c>
      <c r="X161" s="120">
        <f>IF(A158&gt;0,N161-H161*2,"")</f>
        <v>97</v>
      </c>
      <c r="Y161" s="113">
        <f t="shared" si="6"/>
        <v>17424</v>
      </c>
      <c r="Z161" s="113">
        <f>IF(A158&gt;0,999.999999-N161+(H161*0.01)+(Y161*-0.000000001),"")</f>
        <v>879.11998157599999</v>
      </c>
      <c r="AA161" s="113">
        <f>IF(A158&gt;0,RANK(Z161,Z:Z),"")</f>
        <v>129</v>
      </c>
      <c r="AB161" s="113">
        <f>IF(A158&gt;0,999.999999-X161+(0.12-(H161*0.01))+(Y161*-0.00000001)," ")</f>
        <v>902.99982476000002</v>
      </c>
      <c r="AC161" s="113">
        <f>IF(A158&gt;0,RANK(AB161,AB:AB),"")</f>
        <v>50</v>
      </c>
      <c r="AD161" s="113" t="str">
        <f t="shared" si="8"/>
        <v/>
      </c>
    </row>
    <row r="162" spans="1:30" ht="18.75" customHeight="1">
      <c r="A162" s="1108">
        <v>315</v>
      </c>
      <c r="B162" s="114" t="str">
        <f>IF(A162:A162&gt;0,VLOOKUP(A162,Sorteio!$A$1:$AS$76,4,FALSE),"")</f>
        <v>170</v>
      </c>
      <c r="C162" s="114" t="str">
        <f>IF(A162:A162&gt;0,VLOOKUP(A162,Sorteio!$A$1:$AS$76,5,FALSE),"")</f>
        <v>YAMAKAWA</v>
      </c>
      <c r="D162" s="114" t="str">
        <f>IF(A162:A162&gt;0,VLOOKUP(A162,Sorteio!$A$1:$AS$76,6,FALSE),"")</f>
        <v>YOCHINOBU</v>
      </c>
      <c r="E162" s="114" t="str">
        <f>IF(A162:A162&gt;0,VLOOKUP(A162,Sorteio!$A$1:$AS$76,7,FALSE),"")</f>
        <v>M</v>
      </c>
      <c r="F162" s="114" t="str">
        <f>IF(A162:A162&gt;0,VLOOKUP(A162,Sorteio!$A$1:$AS$76,8,FALSE),"")</f>
        <v>NCC</v>
      </c>
      <c r="G162" s="136">
        <f>IF(A162:A162&gt;0,VLOOKUP(A162,Sorteio!$A$1:$AS$76,9,FALSE),"")</f>
        <v>17962</v>
      </c>
      <c r="H162" s="115">
        <f>IF(A162:A162&gt;0,VLOOKUP(A162,Sorteio!$A$1:$AS$76,10,FALSE),"")</f>
        <v>2</v>
      </c>
      <c r="I162" s="115" t="str">
        <f>IF(A162:A162&gt;0,VLOOKUP(A162,Sorteio!$A$1:$AS$76,11,FALSE),"")</f>
        <v>EX</v>
      </c>
      <c r="J162" s="114" t="str">
        <f>IF(A162:A162&gt;0,VLOOKUP(A162,Sorteio!$A$1:$AS$76,12,FALSE),"")</f>
        <v>LIB2026</v>
      </c>
      <c r="K162" s="114" t="str">
        <f>IF(A162:A162&gt;0,VLOOKUP(A162,Sorteio!$A$1:$AS$76,13,FALSE),"")</f>
        <v>SR</v>
      </c>
      <c r="L162" s="116">
        <v>52</v>
      </c>
      <c r="M162" s="116">
        <v>46</v>
      </c>
      <c r="N162" s="117">
        <f>IF(A162&gt;0,L162+M162,"")</f>
        <v>98</v>
      </c>
      <c r="O162" s="226" t="s">
        <v>1938</v>
      </c>
      <c r="P162" s="226"/>
      <c r="Q162" s="226"/>
      <c r="R162" s="226"/>
      <c r="S162" s="119">
        <f>IF(O162&gt;0,VLOOKUP(O162,HOLEINONE!$A$1:$B$37,2,FALSE),"")</f>
        <v>7</v>
      </c>
      <c r="T162" s="119" t="str">
        <f>IF(P162&gt;0,VLOOKUP(P162,HOLEINONE!$A$1:$B$37,2,FALSE),"")</f>
        <v/>
      </c>
      <c r="U162" s="119" t="str">
        <f>IF(Q162&gt;0,VLOOKUP(Q162,HOLEINONE!$A$1:$B$37,2,FALSE),"")</f>
        <v/>
      </c>
      <c r="V162" s="119" t="str">
        <f>IF(R162&gt;0,VLOOKUP(R162,HOLEINONE!$A$1:$B$37,2,FALSE),"")</f>
        <v/>
      </c>
      <c r="W162" s="113">
        <f t="shared" si="7"/>
        <v>7</v>
      </c>
      <c r="X162" s="120">
        <f>IF(A162&gt;0,N162-H162*2,"")</f>
        <v>94</v>
      </c>
      <c r="Y162" s="113">
        <f t="shared" si="6"/>
        <v>17962</v>
      </c>
      <c r="Z162" s="113">
        <f>IF(A162&gt;0,999.999999-N162+(H162*0.01)+(Y162*-0.000000001),"")</f>
        <v>902.01998103799997</v>
      </c>
      <c r="AA162" s="113">
        <f>IF(A162&gt;0,RANK(Z162,Z:Z),"")</f>
        <v>4</v>
      </c>
      <c r="AB162" s="113">
        <f>IF(A162&gt;0,999.999999-X162+(0.12-(H162*0.01))+(Y162*-0.00000001)," ")</f>
        <v>906.09981937999999</v>
      </c>
      <c r="AC162" s="113">
        <f>IF(A162&gt;0,RANK(AB162,AB:AB),"")</f>
        <v>26</v>
      </c>
      <c r="AD162" s="113">
        <f t="shared" si="8"/>
        <v>1</v>
      </c>
    </row>
    <row r="163" spans="1:30" ht="18.75" customHeight="1">
      <c r="A163" s="1108"/>
      <c r="B163" s="114" t="str">
        <f>IF(A162:A162&gt;0,VLOOKUP(A162,Sorteio!$A$1:$AS$76,14,FALSE),"")</f>
        <v>617</v>
      </c>
      <c r="C163" s="114" t="str">
        <f>IF(A162:A162&gt;0,VLOOKUP(A162,Sorteio!$A$1:$AS$761,15,FALSE),"")</f>
        <v>DOKAN</v>
      </c>
      <c r="D163" s="114" t="str">
        <f>IF(A162:A162&gt;0,VLOOKUP(A162,Sorteio!$A$1:$AS$761,16,FALSE),"")</f>
        <v>CARLOS EIITI</v>
      </c>
      <c r="E163" s="114" t="str">
        <f>IF(A162:A162&gt;0,VLOOKUP(A162,Sorteio!$A$1:$AS$761,17,FALSE),"")</f>
        <v>M</v>
      </c>
      <c r="F163" s="114" t="str">
        <f>IF(A162:A162&gt;0,VLOOKUP(A162,Sorteio!$A$1:$AS$76,18,FALSE),"")</f>
        <v>PIE</v>
      </c>
      <c r="G163" s="136">
        <f>IF(A162:A162&gt;0,VLOOKUP(A162,Sorteio!$A$1:$AS$76,19,FALSE),"")</f>
        <v>22800</v>
      </c>
      <c r="H163" s="115">
        <f>IF(A162:A162&gt;0,VLOOKUP(A162,Sorteio!$A$1:$AS$76,20,FALSE),"")</f>
        <v>4</v>
      </c>
      <c r="I163" s="115" t="str">
        <f>IF(A162:A162&gt;0,VLOOKUP(A162,Sorteio!$A$1:$AS$76,21,FALSE),"")</f>
        <v>A</v>
      </c>
      <c r="J163" s="114" t="str">
        <f>IF(A162:A162&gt;0,VLOOKUP(A162,Sorteio!$A$1:$AS$76,22,FALSE),"")</f>
        <v>LIB2026</v>
      </c>
      <c r="K163" s="114" t="str">
        <f>IF(A162:A162&gt;0,VLOOKUP(A162,Sorteio!$A$1:$AS$76,23,FALSE),"")</f>
        <v>NSR</v>
      </c>
      <c r="L163" s="116">
        <v>50</v>
      </c>
      <c r="M163" s="116">
        <v>49</v>
      </c>
      <c r="N163" s="117">
        <f>IF(A162&gt;0,L163+M163,"")</f>
        <v>99</v>
      </c>
      <c r="O163" s="226" t="s">
        <v>1933</v>
      </c>
      <c r="P163" s="226" t="s">
        <v>1919</v>
      </c>
      <c r="Q163" s="226"/>
      <c r="R163" s="226"/>
      <c r="S163" s="119">
        <f>IF(O163&gt;0,VLOOKUP(O163,HOLEINONE!$A$1:$B$37,2,FALSE),"")</f>
        <v>2</v>
      </c>
      <c r="T163" s="119">
        <f>IF(P163&gt;0,VLOOKUP(P163,HOLEINONE!$A$1:$B$37,2,FALSE),"")</f>
        <v>27</v>
      </c>
      <c r="U163" s="119" t="str">
        <f>IF(Q163&gt;0,VLOOKUP(Q163,HOLEINONE!$A$1:$B$37,2,FALSE),"")</f>
        <v/>
      </c>
      <c r="V163" s="119" t="str">
        <f>IF(R163&gt;0,VLOOKUP(R163,HOLEINONE!$A$1:$B$37,2,FALSE),"")</f>
        <v/>
      </c>
      <c r="W163" s="113">
        <f t="shared" si="7"/>
        <v>29</v>
      </c>
      <c r="X163" s="120">
        <f>IF(A162&gt;0,N163-H163*2,"")</f>
        <v>91</v>
      </c>
      <c r="Y163" s="113">
        <f t="shared" si="6"/>
        <v>22800</v>
      </c>
      <c r="Z163" s="113">
        <f>IF(A162&gt;0,999.999999-N163+(H163*0.01)+(Y163*-0.000000001),"")</f>
        <v>901.03997619999996</v>
      </c>
      <c r="AA163" s="113">
        <f>IF(A162&gt;0,RANK(Z163,Z:Z),"")</f>
        <v>5</v>
      </c>
      <c r="AB163" s="113">
        <f>IF(A162&gt;0,999.999999-X163+(0.12-(H163*0.01))+(Y163*-0.00000001)," ")</f>
        <v>909.07977100000005</v>
      </c>
      <c r="AC163" s="113">
        <f>IF(A162&gt;0,RANK(AB163,AB:AB),"")</f>
        <v>11</v>
      </c>
      <c r="AD163" s="113">
        <f t="shared" si="8"/>
        <v>2</v>
      </c>
    </row>
    <row r="164" spans="1:30" ht="18.75" customHeight="1">
      <c r="A164" s="1108"/>
      <c r="B164" s="114" t="str">
        <f>IF(A162:A162&gt;0,VLOOKUP(A162,Sorteio!$A$1:$AS$76,24,FALSE),"")</f>
        <v>855</v>
      </c>
      <c r="C164" s="114" t="str">
        <f>IF(A162:A162&gt;0,VLOOKUP(A162,Sorteio!$A$1:$AS$76,25,FALSE),"")</f>
        <v>YAMANO</v>
      </c>
      <c r="D164" s="114" t="str">
        <f>IF(A162:A162&gt;0,VLOOKUP(A162,Sorteio!$A$1:$AS$76,26,FALSE),"")</f>
        <v>MASSAKATSU</v>
      </c>
      <c r="E164" s="114" t="str">
        <f>IF(A162:A162&gt;0,VLOOKUP(A162,Sorteio!$A$1:$AS$76,27,FALSE),"")</f>
        <v>M</v>
      </c>
      <c r="F164" s="114" t="str">
        <f>IF(A162:A162&gt;0,VLOOKUP(A162,Sorteio!$A$1:$AS$76,28,FALSE),"")</f>
        <v>IBI</v>
      </c>
      <c r="G164" s="136">
        <f>IF(A162:A162&gt;0,VLOOKUP(A162,Sorteio!$A$1:$AS$76,29,FALSE),"")</f>
        <v>16365</v>
      </c>
      <c r="H164" s="115">
        <f>IF(A162:A162&gt;0,VLOOKUP(A162,Sorteio!$A$1:$AS$76,30,FALSE),"")</f>
        <v>5</v>
      </c>
      <c r="I164" s="115" t="str">
        <f>IF(A162:A162&gt;0,VLOOKUP(A162,Sorteio!$A$1:$AS$76,31,FALSE),"")</f>
        <v>A</v>
      </c>
      <c r="J164" s="114" t="str">
        <f>IF(A162:A162&gt;0,VLOOKUP(A162,Sorteio!$A$1:$AS$76,32,FALSE),"")</f>
        <v>LIB2026</v>
      </c>
      <c r="K164" s="114" t="str">
        <f>IF(A162:A162&gt;0,VLOOKUP(A162,Sorteio!$A$1:$AS$76,33,FALSE),"")</f>
        <v>SR</v>
      </c>
      <c r="L164" s="116">
        <v>52</v>
      </c>
      <c r="M164" s="116">
        <v>51</v>
      </c>
      <c r="N164" s="117">
        <f>IF(A162&gt;0,L164+M164,"")</f>
        <v>103</v>
      </c>
      <c r="O164" s="226" t="s">
        <v>1926</v>
      </c>
      <c r="P164" s="226"/>
      <c r="Q164" s="226"/>
      <c r="R164" s="226"/>
      <c r="S164" s="119">
        <f>IF(O164&gt;0,VLOOKUP(O164,HOLEINONE!$A$1:$B$37,2,FALSE),"")</f>
        <v>8</v>
      </c>
      <c r="T164" s="119" t="str">
        <f>IF(P164&gt;0,VLOOKUP(P164,HOLEINONE!$A$1:$B$37,2,FALSE),"")</f>
        <v/>
      </c>
      <c r="U164" s="119" t="str">
        <f>IF(Q164&gt;0,VLOOKUP(Q164,HOLEINONE!$A$1:$B$37,2,FALSE),"")</f>
        <v/>
      </c>
      <c r="V164" s="119" t="str">
        <f>IF(R164&gt;0,VLOOKUP(R164,HOLEINONE!$A$1:$B$37,2,FALSE),"")</f>
        <v/>
      </c>
      <c r="W164" s="113">
        <f t="shared" si="7"/>
        <v>8</v>
      </c>
      <c r="X164" s="120">
        <f>IF(A162&gt;0,N164-H164*2,"")</f>
        <v>93</v>
      </c>
      <c r="Y164" s="113">
        <f t="shared" si="6"/>
        <v>16365</v>
      </c>
      <c r="Z164" s="113">
        <f>IF(A162&gt;0,999.999999-N164+(H164*0.01)+(Y164*-0.000000001),"")</f>
        <v>897.04998263499999</v>
      </c>
      <c r="AA164" s="113">
        <f>IF(A162&gt;0,RANK(Z164,Z:Z),"")</f>
        <v>16</v>
      </c>
      <c r="AB164" s="113">
        <f>IF(A162&gt;0,999.999999-X164+(0.12-(H164*0.01))+(Y164*-0.00000001)," ")</f>
        <v>907.06983535000006</v>
      </c>
      <c r="AC164" s="113">
        <f>IF(A162&gt;0,RANK(AB164,AB:AB),"")</f>
        <v>22</v>
      </c>
      <c r="AD164" s="113">
        <f t="shared" si="8"/>
        <v>1</v>
      </c>
    </row>
    <row r="165" spans="1:30" ht="18.75" customHeight="1">
      <c r="A165" s="1108"/>
      <c r="B165" s="114" t="str">
        <f>IF(A162:A162&gt;0,VLOOKUP(A162,Sorteio!$A$1:$AS$76,34,FALSE),"")</f>
        <v>763</v>
      </c>
      <c r="C165" s="114" t="str">
        <f>IF(A162:A162&gt;0,VLOOKUP(A162,Sorteio!$A$1:$AS$76,35,FALSE),"")</f>
        <v>ANTAL MASUDA</v>
      </c>
      <c r="D165" s="114" t="str">
        <f>IF(A162:A162&gt;0,VLOOKUP(A162,Sorteio!$A$1:$AS$76,36,FALSE),"")</f>
        <v>RODRIGO YUJI</v>
      </c>
      <c r="E165" s="114" t="str">
        <f>IF(A162:A162&gt;0,VLOOKUP(A162,Sorteio!$A$1:$AS$76,37,FALSE),"")</f>
        <v>M</v>
      </c>
      <c r="F165" s="114" t="str">
        <f>IF(A162:A162&gt;0,VLOOKUP(A162,Sorteio!$A$1:$AS$76,38,FALSE),"")</f>
        <v>PIE</v>
      </c>
      <c r="G165" s="136">
        <f>IF(A162:A162&gt;0,VLOOKUP(A162,Sorteio!$A$1:$AS$76,39,FALSE),"")</f>
        <v>41082</v>
      </c>
      <c r="H165" s="115">
        <f>IF(A162:A162&gt;0,VLOOKUP(A162,Sorteio!$A$1:$AS$76,40,FALSE),"")</f>
        <v>12</v>
      </c>
      <c r="I165" s="115" t="str">
        <f>IF(A162:A162&gt;0,VLOOKUP(A162,Sorteio!$A$1:$AS$76,41,FALSE),"")</f>
        <v>C</v>
      </c>
      <c r="J165" s="114" t="str">
        <f>IF(A162:A162&gt;0,VLOOKUP(A162,Sorteio!$A$1:$AS$76,42,FALSE),"")</f>
        <v>LIB2026</v>
      </c>
      <c r="K165" s="114" t="str">
        <f>IF(A162:A162&gt;0,VLOOKUP(A162,Sorteio!$A$1:$AS$76,43,FALSE),"")</f>
        <v>NSR</v>
      </c>
      <c r="L165" s="116">
        <v>66</v>
      </c>
      <c r="M165" s="116">
        <v>55</v>
      </c>
      <c r="N165" s="117">
        <f>IF(A162&gt;0,L165+M165,"")</f>
        <v>121</v>
      </c>
      <c r="O165" s="226"/>
      <c r="P165" s="226"/>
      <c r="Q165" s="226"/>
      <c r="R165" s="226"/>
      <c r="S165" s="119" t="str">
        <f>IF(O165&gt;0,VLOOKUP(O165,HOLEINONE!$A$1:$B$37,2,FALSE),"")</f>
        <v/>
      </c>
      <c r="T165" s="119" t="str">
        <f>IF(P165&gt;0,VLOOKUP(P165,HOLEINONE!$A$1:$B$37,2,FALSE),"")</f>
        <v/>
      </c>
      <c r="U165" s="119" t="str">
        <f>IF(Q165&gt;0,VLOOKUP(Q165,HOLEINONE!$A$1:$B$37,2,FALSE),"")</f>
        <v/>
      </c>
      <c r="V165" s="119" t="str">
        <f>IF(R165&gt;0,VLOOKUP(R165,HOLEINONE!$A$1:$B$37,2,FALSE),"")</f>
        <v/>
      </c>
      <c r="W165" s="113" t="str">
        <f t="shared" si="7"/>
        <v/>
      </c>
      <c r="X165" s="120">
        <f>IF(A162&gt;0,N165-H165*2,"")</f>
        <v>97</v>
      </c>
      <c r="Y165" s="113">
        <f t="shared" si="6"/>
        <v>41082</v>
      </c>
      <c r="Z165" s="113">
        <f>IF(A162&gt;0,999.999999-N165+(H165*0.01)+(Y165*-0.000000001),"")</f>
        <v>879.11995791799995</v>
      </c>
      <c r="AA165" s="113">
        <f>IF(A162&gt;0,RANK(Z165,Z:Z),"")</f>
        <v>131</v>
      </c>
      <c r="AB165" s="113">
        <f>IF(A162&gt;0,999.999999-X165+(0.12-(H165*0.01))+(Y165*-0.00000001)," ")</f>
        <v>902.99958818000005</v>
      </c>
      <c r="AC165" s="113">
        <f>IF(A162&gt;0,RANK(AB165,AB:AB),"")</f>
        <v>52</v>
      </c>
      <c r="AD165" s="113" t="str">
        <f t="shared" si="8"/>
        <v/>
      </c>
    </row>
    <row r="166" spans="1:30" ht="18.75" customHeight="1">
      <c r="A166" s="1103">
        <v>202</v>
      </c>
      <c r="B166" s="114" t="str">
        <f>IF(A166:A166&gt;0,VLOOKUP(A166,Sorteio!$A$1:$AS$76,4,FALSE),"")</f>
        <v>169</v>
      </c>
      <c r="C166" s="114" t="str">
        <f>IF(A166:A166&gt;0,VLOOKUP(A166,Sorteio!$A$1:$AS$76,5,FALSE),"")</f>
        <v>SILVA</v>
      </c>
      <c r="D166" s="114" t="str">
        <f>IF(A166:A166&gt;0,VLOOKUP(A166,Sorteio!$A$1:$AS$76,6,FALSE),"")</f>
        <v>MANOEL</v>
      </c>
      <c r="E166" s="114" t="str">
        <f>IF(A166:A166&gt;0,VLOOKUP(A166,Sorteio!$A$1:$AS$76,7,FALSE),"")</f>
        <v>M</v>
      </c>
      <c r="F166" s="114" t="str">
        <f>IF(A166:A166&gt;0,VLOOKUP(A166,Sorteio!$A$1:$AS$76,8,FALSE),"")</f>
        <v>KOK</v>
      </c>
      <c r="G166" s="136">
        <f>IF(A166:A166&gt;0,VLOOKUP(A166,Sorteio!$A$1:$AS$76,9,FALSE),"")</f>
        <v>20205</v>
      </c>
      <c r="H166" s="115">
        <f>IF(A166:A166&gt;0,VLOOKUP(A166,Sorteio!$A$1:$AS$76,10,FALSE),"")</f>
        <v>9</v>
      </c>
      <c r="I166" s="115" t="str">
        <f>IF(A166:A166&gt;0,VLOOKUP(A166,Sorteio!$A$1:$AS$76,11,FALSE),"")</f>
        <v>B</v>
      </c>
      <c r="J166" s="114" t="str">
        <f>IF(A166:A166&gt;0,VLOOKUP(A166,Sorteio!$A$1:$AS$76,12,FALSE),"")</f>
        <v>LIB2026</v>
      </c>
      <c r="K166" s="114" t="str">
        <f>IF(A166:A166&gt;0,VLOOKUP(A166,Sorteio!$A$1:$AS$76,13,FALSE),"")</f>
        <v>NSR</v>
      </c>
      <c r="L166" s="116">
        <v>66</v>
      </c>
      <c r="M166" s="116">
        <v>64</v>
      </c>
      <c r="N166" s="117">
        <f>IF(A166&gt;0,L166+M166,"")</f>
        <v>130</v>
      </c>
      <c r="O166" s="226"/>
      <c r="P166" s="226"/>
      <c r="Q166" s="226"/>
      <c r="R166" s="226"/>
      <c r="S166" s="119" t="str">
        <f>IF(O166&gt;0,VLOOKUP(O166,HOLEINONE!$A$1:$B$37,2,FALSE),"")</f>
        <v/>
      </c>
      <c r="T166" s="119" t="str">
        <f>IF(P166&gt;0,VLOOKUP(P166,HOLEINONE!$A$1:$B$37,2,FALSE),"")</f>
        <v/>
      </c>
      <c r="U166" s="119" t="str">
        <f>IF(Q166&gt;0,VLOOKUP(Q166,HOLEINONE!$A$1:$B$37,2,FALSE),"")</f>
        <v/>
      </c>
      <c r="V166" s="119" t="str">
        <f>IF(R166&gt;0,VLOOKUP(R166,HOLEINONE!$A$1:$B$37,2,FALSE),"")</f>
        <v/>
      </c>
      <c r="W166" s="113" t="str">
        <f t="shared" si="7"/>
        <v/>
      </c>
      <c r="X166" s="120">
        <f>IF(A166&gt;0,N166-H166*2,"")</f>
        <v>112</v>
      </c>
      <c r="Y166" s="113">
        <f t="shared" si="6"/>
        <v>20205</v>
      </c>
      <c r="Z166" s="113">
        <f>IF(A166&gt;0,999.999999-N166+(H166*0.01)+(Y166*-0.000000001),"")</f>
        <v>870.08997879499998</v>
      </c>
      <c r="AA166" s="113">
        <f>IF(A166&gt;0,RANK(Z166,Z:Z),"")</f>
        <v>186</v>
      </c>
      <c r="AB166" s="113">
        <f>IF(A166&gt;0,999.999999-X166+(0.12-(H166*0.01))+(Y166*-0.00000001)," ")</f>
        <v>888.02979694999999</v>
      </c>
      <c r="AC166" s="113">
        <f>IF(A166&gt;0,RANK(AB166,AB:AB),"")</f>
        <v>188</v>
      </c>
      <c r="AD166" s="113" t="str">
        <f t="shared" si="8"/>
        <v/>
      </c>
    </row>
    <row r="167" spans="1:30" ht="18.75" customHeight="1">
      <c r="A167" s="1103"/>
      <c r="B167" s="114" t="str">
        <f>IF(A166:A166&gt;0,VLOOKUP(A166,Sorteio!$A$1:$AS$76,14,FALSE),"")</f>
        <v>267</v>
      </c>
      <c r="C167" s="114" t="str">
        <f>IF(A166:A166&gt;0,VLOOKUP(A166,Sorteio!$A$1:$AS$761,15,FALSE),"")</f>
        <v>UEYAMA</v>
      </c>
      <c r="D167" s="114" t="str">
        <f>IF(A166:A166&gt;0,VLOOKUP(A166,Sorteio!$A$1:$AS$761,16,FALSE),"")</f>
        <v>MARIA KIYOKO</v>
      </c>
      <c r="E167" s="114" t="str">
        <f>IF(A166:A166&gt;0,VLOOKUP(A166,Sorteio!$A$1:$AS$761,17,FALSE),"")</f>
        <v>F</v>
      </c>
      <c r="F167" s="114" t="str">
        <f>IF(A166:A166&gt;0,VLOOKUP(A166,Sorteio!$A$1:$AS$76,18,FALSE),"")</f>
        <v>PIE</v>
      </c>
      <c r="G167" s="136">
        <f>IF(A166:A166&gt;0,VLOOKUP(A166,Sorteio!$A$1:$AS$76,19,FALSE),"")</f>
        <v>14975</v>
      </c>
      <c r="H167" s="115">
        <f>IF(A166:A166&gt;0,VLOOKUP(A166,Sorteio!$A$1:$AS$76,20,FALSE),"")</f>
        <v>9</v>
      </c>
      <c r="I167" s="115" t="str">
        <f>IF(A166:A166&gt;0,VLOOKUP(A166,Sorteio!$A$1:$AS$76,21,FALSE),"")</f>
        <v>B</v>
      </c>
      <c r="J167" s="114" t="str">
        <f>IF(A166:A166&gt;0,VLOOKUP(A166,Sorteio!$A$1:$AS$76,22,FALSE),"")</f>
        <v>LIB2026</v>
      </c>
      <c r="K167" s="114" t="str">
        <f>IF(A166:A166&gt;0,VLOOKUP(A166,Sorteio!$A$1:$AS$76,23,FALSE),"")</f>
        <v>MR</v>
      </c>
      <c r="L167" s="116">
        <v>57</v>
      </c>
      <c r="M167" s="116">
        <v>48</v>
      </c>
      <c r="N167" s="117">
        <f>IF(A166&gt;0,L167+M167,"")</f>
        <v>105</v>
      </c>
      <c r="O167" s="226"/>
      <c r="P167" s="226"/>
      <c r="Q167" s="226"/>
      <c r="R167" s="226"/>
      <c r="S167" s="119" t="str">
        <f>IF(O167&gt;0,VLOOKUP(O167,HOLEINONE!$A$1:$B$37,2,FALSE),"")</f>
        <v/>
      </c>
      <c r="T167" s="119" t="str">
        <f>IF(P167&gt;0,VLOOKUP(P167,HOLEINONE!$A$1:$B$37,2,FALSE),"")</f>
        <v/>
      </c>
      <c r="U167" s="119" t="str">
        <f>IF(Q167&gt;0,VLOOKUP(Q167,HOLEINONE!$A$1:$B$37,2,FALSE),"")</f>
        <v/>
      </c>
      <c r="V167" s="119" t="str">
        <f>IF(R167&gt;0,VLOOKUP(R167,HOLEINONE!$A$1:$B$37,2,FALSE),"")</f>
        <v/>
      </c>
      <c r="W167" s="113" t="str">
        <f t="shared" si="7"/>
        <v/>
      </c>
      <c r="X167" s="120">
        <f>IF(A166&gt;0,N167-H167*2,"")</f>
        <v>87</v>
      </c>
      <c r="Y167" s="113">
        <f t="shared" si="6"/>
        <v>14975</v>
      </c>
      <c r="Z167" s="113">
        <f>IF(A166&gt;0,999.999999-N167+(H167*0.01)+(Y167*-0.000000001),"")</f>
        <v>895.08998402500004</v>
      </c>
      <c r="AA167" s="113">
        <f>IF(A166&gt;0,RANK(Z167,Z:Z),"")</f>
        <v>29</v>
      </c>
      <c r="AB167" s="113">
        <f>IF(A166&gt;0,999.999999-X167+(0.12-(H167*0.01))+(Y167*-0.00000001)," ")</f>
        <v>913.02984924999998</v>
      </c>
      <c r="AC167" s="113">
        <f>IF(A166&gt;0,RANK(AB167,AB:AB),"")</f>
        <v>2</v>
      </c>
      <c r="AD167" s="113" t="str">
        <f t="shared" si="8"/>
        <v/>
      </c>
    </row>
    <row r="168" spans="1:30" ht="18.75" customHeight="1">
      <c r="A168" s="1103"/>
      <c r="B168" s="114" t="str">
        <f>IF(A166:A166&gt;0,VLOOKUP(A166,Sorteio!$A$1:$AS$76,24,FALSE),"")</f>
        <v>749</v>
      </c>
      <c r="C168" s="114" t="str">
        <f>IF(A166:A166&gt;0,VLOOKUP(A166,Sorteio!$A$1:$AS$76,25,FALSE),"")</f>
        <v>HIRANO</v>
      </c>
      <c r="D168" s="114" t="str">
        <f>IF(A166:A166&gt;0,VLOOKUP(A166,Sorteio!$A$1:$AS$76,26,FALSE),"")</f>
        <v>KAZUNORI</v>
      </c>
      <c r="E168" s="114" t="str">
        <f>IF(A166:A166&gt;0,VLOOKUP(A166,Sorteio!$A$1:$AS$76,27,FALSE),"")</f>
        <v>M</v>
      </c>
      <c r="F168" s="114" t="str">
        <f>IF(A166:A166&gt;0,VLOOKUP(A166,Sorteio!$A$1:$AS$76,28,FALSE),"")</f>
        <v>BIR</v>
      </c>
      <c r="G168" s="136">
        <f>IF(A166:A166&gt;0,VLOOKUP(A166,Sorteio!$A$1:$AS$76,29,FALSE),"")</f>
        <v>16804</v>
      </c>
      <c r="H168" s="115">
        <f>IF(A166:A166&gt;0,VLOOKUP(A166,Sorteio!$A$1:$AS$76,30,FALSE),"")</f>
        <v>8</v>
      </c>
      <c r="I168" s="115" t="str">
        <f>IF(A166:A166&gt;0,VLOOKUP(A166,Sorteio!$A$1:$AS$76,31,FALSE),"")</f>
        <v>B</v>
      </c>
      <c r="J168" s="114" t="str">
        <f>IF(A166:A166&gt;0,VLOOKUP(A166,Sorteio!$A$1:$AS$76,32,FALSE),"")</f>
        <v>LIB2026</v>
      </c>
      <c r="K168" s="114" t="str">
        <f>IF(A166:A166&gt;0,VLOOKUP(A166,Sorteio!$A$1:$AS$76,33,FALSE),"")</f>
        <v>SR</v>
      </c>
      <c r="L168" s="116">
        <v>65</v>
      </c>
      <c r="M168" s="116">
        <v>56</v>
      </c>
      <c r="N168" s="117">
        <f>IF(A166&gt;0,L168+M168,"")</f>
        <v>121</v>
      </c>
      <c r="O168" s="226"/>
      <c r="P168" s="226"/>
      <c r="Q168" s="226"/>
      <c r="R168" s="226"/>
      <c r="S168" s="119" t="str">
        <f>IF(O168&gt;0,VLOOKUP(O168,HOLEINONE!$A$1:$B$37,2,FALSE),"")</f>
        <v/>
      </c>
      <c r="T168" s="119" t="str">
        <f>IF(P168&gt;0,VLOOKUP(P168,HOLEINONE!$A$1:$B$37,2,FALSE),"")</f>
        <v/>
      </c>
      <c r="U168" s="119" t="str">
        <f>IF(Q168&gt;0,VLOOKUP(Q168,HOLEINONE!$A$1:$B$37,2,FALSE),"")</f>
        <v/>
      </c>
      <c r="V168" s="119" t="str">
        <f>IF(R168&gt;0,VLOOKUP(R168,HOLEINONE!$A$1:$B$37,2,FALSE),"")</f>
        <v/>
      </c>
      <c r="W168" s="113" t="str">
        <f t="shared" si="7"/>
        <v/>
      </c>
      <c r="X168" s="120">
        <f>IF(A166&gt;0,N168-H168*2,"")</f>
        <v>105</v>
      </c>
      <c r="Y168" s="113">
        <f t="shared" si="6"/>
        <v>16804</v>
      </c>
      <c r="Z168" s="113">
        <f>IF(A166&gt;0,999.999999-N168+(H168*0.01)+(Y168*-0.000000001),"")</f>
        <v>879.07998219600006</v>
      </c>
      <c r="AA168" s="113">
        <f>IF(A166&gt;0,RANK(Z168,Z:Z),"")</f>
        <v>136</v>
      </c>
      <c r="AB168" s="113">
        <f>IF(A166&gt;0,999.999999-X168+(0.12-(H168*0.01))+(Y168*-0.00000001)," ")</f>
        <v>895.03983096000002</v>
      </c>
      <c r="AC168" s="113">
        <f>IF(A166&gt;0,RANK(AB168,AB:AB),"")</f>
        <v>147</v>
      </c>
      <c r="AD168" s="113" t="str">
        <f t="shared" si="8"/>
        <v/>
      </c>
    </row>
    <row r="169" spans="1:30" ht="18.75" customHeight="1">
      <c r="A169" s="1103"/>
      <c r="B169" s="114" t="str">
        <f>IF(A166:A166&gt;0,VLOOKUP(A166,Sorteio!$A$1:$AS$76,34,FALSE),"")</f>
        <v>550</v>
      </c>
      <c r="C169" s="114" t="str">
        <f>IF(A166:A166&gt;0,VLOOKUP(A166,Sorteio!$A$1:$AS$76,35,FALSE),"")</f>
        <v>SAITO</v>
      </c>
      <c r="D169" s="114" t="str">
        <f>IF(A166:A166&gt;0,VLOOKUP(A166,Sorteio!$A$1:$AS$76,36,FALSE),"")</f>
        <v>YOLANDO TOSHIO</v>
      </c>
      <c r="E169" s="114" t="str">
        <f>IF(A166:A166&gt;0,VLOOKUP(A166,Sorteio!$A$1:$AS$76,37,FALSE),"")</f>
        <v>M</v>
      </c>
      <c r="F169" s="114" t="str">
        <f>IF(A166:A166&gt;0,VLOOKUP(A166,Sorteio!$A$1:$AS$76,38,FALSE),"")</f>
        <v>COO</v>
      </c>
      <c r="G169" s="136">
        <f>IF(A166:A166&gt;0,VLOOKUP(A166,Sorteio!$A$1:$AS$76,39,FALSE),"")</f>
        <v>18875</v>
      </c>
      <c r="H169" s="115">
        <f>IF(A166:A166&gt;0,VLOOKUP(A166,Sorteio!$A$1:$AS$76,40,FALSE),"")</f>
        <v>12</v>
      </c>
      <c r="I169" s="115" t="str">
        <f>IF(A166:A166&gt;0,VLOOKUP(A166,Sorteio!$A$1:$AS$76,41,FALSE),"")</f>
        <v>C</v>
      </c>
      <c r="J169" s="114" t="str">
        <f>IF(A166:A166&gt;0,VLOOKUP(A166,Sorteio!$A$1:$AS$76,42,FALSE),"")</f>
        <v>LIB2026</v>
      </c>
      <c r="K169" s="114" t="str">
        <f>IF(A166:A166&gt;0,VLOOKUP(A166,Sorteio!$A$1:$AS$76,43,FALSE),"")</f>
        <v>SR</v>
      </c>
      <c r="L169" s="116">
        <v>68</v>
      </c>
      <c r="M169" s="116">
        <v>56</v>
      </c>
      <c r="N169" s="117">
        <f>IF(A166&gt;0,L169+M169,"")</f>
        <v>124</v>
      </c>
      <c r="O169" s="226"/>
      <c r="P169" s="226"/>
      <c r="Q169" s="226"/>
      <c r="R169" s="226"/>
      <c r="S169" s="119" t="str">
        <f>IF(O169&gt;0,VLOOKUP(O169,HOLEINONE!$A$1:$B$37,2,FALSE),"")</f>
        <v/>
      </c>
      <c r="T169" s="119" t="str">
        <f>IF(P169&gt;0,VLOOKUP(P169,HOLEINONE!$A$1:$B$37,2,FALSE),"")</f>
        <v/>
      </c>
      <c r="U169" s="119" t="str">
        <f>IF(Q169&gt;0,VLOOKUP(Q169,HOLEINONE!$A$1:$B$37,2,FALSE),"")</f>
        <v/>
      </c>
      <c r="V169" s="119" t="str">
        <f>IF(R169&gt;0,VLOOKUP(R169,HOLEINONE!$A$1:$B$37,2,FALSE),"")</f>
        <v/>
      </c>
      <c r="W169" s="113" t="str">
        <f t="shared" si="7"/>
        <v/>
      </c>
      <c r="X169" s="120">
        <f>IF(A166&gt;0,N169-H169*2,"")</f>
        <v>100</v>
      </c>
      <c r="Y169" s="113">
        <f t="shared" si="6"/>
        <v>18875</v>
      </c>
      <c r="Z169" s="113">
        <f>IF(A166&gt;0,999.999999-N169+(H169*0.01)+(Y169*-0.000000001),"")</f>
        <v>876.11998012499998</v>
      </c>
      <c r="AA169" s="113">
        <f>IF(A166&gt;0,RANK(Z169,Z:Z),"")</f>
        <v>153</v>
      </c>
      <c r="AB169" s="113">
        <f>IF(A166&gt;0,999.999999-X169+(0.12-(H169*0.01))+(Y169*-0.00000001)," ")</f>
        <v>899.99981025</v>
      </c>
      <c r="AC169" s="113">
        <f>IF(A166&gt;0,RANK(AB169,AB:AB),"")</f>
        <v>90</v>
      </c>
      <c r="AD169" s="113" t="str">
        <f t="shared" si="8"/>
        <v/>
      </c>
    </row>
    <row r="170" spans="1:30" ht="18.75" customHeight="1">
      <c r="A170" s="1103">
        <v>406</v>
      </c>
      <c r="B170" s="114" t="str">
        <f>IF(A170:A170&gt;0,VLOOKUP(A170,Sorteio!$A$1:$AS$76,4,FALSE),"")</f>
        <v>609</v>
      </c>
      <c r="C170" s="114" t="str">
        <f>IF(A170:A170&gt;0,VLOOKUP(A170,Sorteio!$A$1:$AS$76,5,FALSE),"")</f>
        <v>NAKASHIMA</v>
      </c>
      <c r="D170" s="114" t="str">
        <f>IF(A170:A170&gt;0,VLOOKUP(A170,Sorteio!$A$1:$AS$76,6,FALSE),"")</f>
        <v>MITSUKO</v>
      </c>
      <c r="E170" s="114" t="str">
        <f>IF(A170:A170&gt;0,VLOOKUP(A170,Sorteio!$A$1:$AS$76,7,FALSE),"")</f>
        <v>F</v>
      </c>
      <c r="F170" s="114" t="str">
        <f>IF(A170:A170&gt;0,VLOOKUP(A170,Sorteio!$A$1:$AS$76,8,FALSE),"")</f>
        <v>KOK</v>
      </c>
      <c r="G170" s="136">
        <f>IF(A170:A170&gt;0,VLOOKUP(A170,Sorteio!$A$1:$AS$76,9,FALSE),"")</f>
        <v>19177</v>
      </c>
      <c r="H170" s="115">
        <f>IF(A170:A170&gt;0,VLOOKUP(A170,Sorteio!$A$1:$AS$76,10,FALSE),"")</f>
        <v>9</v>
      </c>
      <c r="I170" s="115" t="str">
        <f>IF(A170:A170&gt;0,VLOOKUP(A170,Sorteio!$A$1:$AS$76,11,FALSE),"")</f>
        <v>B</v>
      </c>
      <c r="J170" s="114" t="str">
        <f>IF(A170:A170&gt;0,VLOOKUP(A170,Sorteio!$A$1:$AS$76,12,FALSE),"")</f>
        <v>LIB2026</v>
      </c>
      <c r="K170" s="114" t="str">
        <f>IF(A170:A170&gt;0,VLOOKUP(A170,Sorteio!$A$1:$AS$76,13,FALSE),"")</f>
        <v>NSR</v>
      </c>
      <c r="L170" s="116">
        <v>62</v>
      </c>
      <c r="M170" s="116">
        <v>58</v>
      </c>
      <c r="N170" s="117">
        <f>IF(A170&gt;0,L170+M170,"")</f>
        <v>120</v>
      </c>
      <c r="O170" s="226"/>
      <c r="P170" s="226"/>
      <c r="Q170" s="226"/>
      <c r="R170" s="226"/>
      <c r="S170" s="119" t="str">
        <f>IF(O170&gt;0,VLOOKUP(O170,HOLEINONE!$A$1:$B$37,2,FALSE),"")</f>
        <v/>
      </c>
      <c r="T170" s="119" t="str">
        <f>IF(P170&gt;0,VLOOKUP(P170,HOLEINONE!$A$1:$B$37,2,FALSE),"")</f>
        <v/>
      </c>
      <c r="U170" s="119" t="str">
        <f>IF(Q170&gt;0,VLOOKUP(Q170,HOLEINONE!$A$1:$B$37,2,FALSE),"")</f>
        <v/>
      </c>
      <c r="V170" s="119" t="str">
        <f>IF(R170&gt;0,VLOOKUP(R170,HOLEINONE!$A$1:$B$37,2,FALSE),"")</f>
        <v/>
      </c>
      <c r="W170" s="113" t="str">
        <f t="shared" si="7"/>
        <v/>
      </c>
      <c r="X170" s="120">
        <f>IF(A170&gt;0,N170-H170*2,"")</f>
        <v>102</v>
      </c>
      <c r="Y170" s="113">
        <f t="shared" si="6"/>
        <v>19177</v>
      </c>
      <c r="Z170" s="113">
        <f>IF(A170&gt;0,999.999999-N170+(H170*0.01)+(Y170*-0.000000001),"")</f>
        <v>880.08997982300002</v>
      </c>
      <c r="AA170" s="113">
        <f>IF(A170&gt;0,RANK(Z170,Z:Z),"")</f>
        <v>126</v>
      </c>
      <c r="AB170" s="113">
        <f>IF(A170&gt;0,999.999999-X170+(0.12-(H170*0.01))+(Y170*-0.00000001)," ")</f>
        <v>898.02980722999996</v>
      </c>
      <c r="AC170" s="113">
        <f>IF(A170&gt;0,RANK(AB170,AB:AB),"")</f>
        <v>113</v>
      </c>
      <c r="AD170" s="113" t="str">
        <f t="shared" si="8"/>
        <v/>
      </c>
    </row>
    <row r="171" spans="1:30" ht="18.75" customHeight="1">
      <c r="A171" s="1103"/>
      <c r="B171" s="114" t="str">
        <f>IF(A170:A170&gt;0,VLOOKUP(A170,Sorteio!$A$1:$AS$76,14,FALSE),"")</f>
        <v>785</v>
      </c>
      <c r="C171" s="114" t="str">
        <f>IF(A170:A170&gt;0,VLOOKUP(A170,Sorteio!$A$1:$AS$761,15,FALSE),"")</f>
        <v>MORIYA</v>
      </c>
      <c r="D171" s="114" t="str">
        <f>IF(A170:A170&gt;0,VLOOKUP(A170,Sorteio!$A$1:$AS$761,16,FALSE),"")</f>
        <v>KAZUO</v>
      </c>
      <c r="E171" s="114" t="str">
        <f>IF(A170:A170&gt;0,VLOOKUP(A170,Sorteio!$A$1:$AS$761,17,FALSE),"")</f>
        <v>M</v>
      </c>
      <c r="F171" s="114" t="str">
        <f>IF(A170:A170&gt;0,VLOOKUP(A170,Sorteio!$A$1:$AS$76,18,FALSE),"")</f>
        <v>BIR</v>
      </c>
      <c r="G171" s="136">
        <f>IF(A170:A170&gt;0,VLOOKUP(A170,Sorteio!$A$1:$AS$76,19,FALSE),"")</f>
        <v>15211</v>
      </c>
      <c r="H171" s="115">
        <f>IF(A170:A170&gt;0,VLOOKUP(A170,Sorteio!$A$1:$AS$76,20,FALSE),"")</f>
        <v>9</v>
      </c>
      <c r="I171" s="115" t="str">
        <f>IF(A170:A170&gt;0,VLOOKUP(A170,Sorteio!$A$1:$AS$76,21,FALSE),"")</f>
        <v>B</v>
      </c>
      <c r="J171" s="114" t="str">
        <f>IF(A170:A170&gt;0,VLOOKUP(A170,Sorteio!$A$1:$AS$76,22,FALSE),"")</f>
        <v>LIB2026</v>
      </c>
      <c r="K171" s="114" t="str">
        <f>IF(A170:A170&gt;0,VLOOKUP(A170,Sorteio!$A$1:$AS$76,23,FALSE),"")</f>
        <v>MR</v>
      </c>
      <c r="L171" s="116">
        <v>61</v>
      </c>
      <c r="M171" s="116">
        <v>50</v>
      </c>
      <c r="N171" s="117">
        <f>IF(A170&gt;0,L171+M171,"")</f>
        <v>111</v>
      </c>
      <c r="O171" s="226"/>
      <c r="P171" s="226"/>
      <c r="Q171" s="226"/>
      <c r="R171" s="226"/>
      <c r="S171" s="119" t="str">
        <f>IF(O171&gt;0,VLOOKUP(O171,HOLEINONE!$A$1:$B$37,2,FALSE),"")</f>
        <v/>
      </c>
      <c r="T171" s="119" t="str">
        <f>IF(P171&gt;0,VLOOKUP(P171,HOLEINONE!$A$1:$B$37,2,FALSE),"")</f>
        <v/>
      </c>
      <c r="U171" s="119" t="str">
        <f>IF(Q171&gt;0,VLOOKUP(Q171,HOLEINONE!$A$1:$B$37,2,FALSE),"")</f>
        <v/>
      </c>
      <c r="V171" s="119" t="str">
        <f>IF(R171&gt;0,VLOOKUP(R171,HOLEINONE!$A$1:$B$37,2,FALSE),"")</f>
        <v/>
      </c>
      <c r="W171" s="113" t="str">
        <f t="shared" si="7"/>
        <v/>
      </c>
      <c r="X171" s="120">
        <f>IF(A170&gt;0,N171-H171*2,"")</f>
        <v>93</v>
      </c>
      <c r="Y171" s="113">
        <f t="shared" si="6"/>
        <v>15211</v>
      </c>
      <c r="Z171" s="113">
        <f>IF(A170&gt;0,999.999999-N171+(H171*0.01)+(Y171*-0.000000001),"")</f>
        <v>889.08998378900003</v>
      </c>
      <c r="AA171" s="113">
        <f>IF(A170&gt;0,RANK(Z171,Z:Z),"")</f>
        <v>66</v>
      </c>
      <c r="AB171" s="113">
        <f>IF(A170&gt;0,999.999999-X171+(0.12-(H171*0.01))+(Y171*-0.00000001)," ")</f>
        <v>907.02984688999993</v>
      </c>
      <c r="AC171" s="113">
        <f>IF(A170&gt;0,RANK(AB171,AB:AB),"")</f>
        <v>24</v>
      </c>
      <c r="AD171" s="113" t="str">
        <f t="shared" si="8"/>
        <v/>
      </c>
    </row>
    <row r="172" spans="1:30" ht="18.75" customHeight="1">
      <c r="A172" s="1103"/>
      <c r="B172" s="114" t="str">
        <f>IF(A170:A170&gt;0,VLOOKUP(A170,Sorteio!$A$1:$AS$76,24,FALSE),"")</f>
        <v>561</v>
      </c>
      <c r="C172" s="114" t="str">
        <f>IF(A170:A170&gt;0,VLOOKUP(A170,Sorteio!$A$1:$AS$76,25,FALSE),"")</f>
        <v>MARUYA</v>
      </c>
      <c r="D172" s="114" t="str">
        <f>IF(A170:A170&gt;0,VLOOKUP(A170,Sorteio!$A$1:$AS$76,26,FALSE),"")</f>
        <v>MINEO</v>
      </c>
      <c r="E172" s="114" t="str">
        <f>IF(A170:A170&gt;0,VLOOKUP(A170,Sorteio!$A$1:$AS$76,27,FALSE),"")</f>
        <v>M</v>
      </c>
      <c r="F172" s="114" t="str">
        <f>IF(A170:A170&gt;0,VLOOKUP(A170,Sorteio!$A$1:$AS$76,28,FALSE),"")</f>
        <v>SMA</v>
      </c>
      <c r="G172" s="136">
        <f>IF(A170:A170&gt;0,VLOOKUP(A170,Sorteio!$A$1:$AS$76,29,FALSE),"")</f>
        <v>16175</v>
      </c>
      <c r="H172" s="115">
        <f>IF(A170:A170&gt;0,VLOOKUP(A170,Sorteio!$A$1:$AS$76,30,FALSE),"")</f>
        <v>8</v>
      </c>
      <c r="I172" s="115" t="str">
        <f>IF(A170:A170&gt;0,VLOOKUP(A170,Sorteio!$A$1:$AS$76,31,FALSE),"")</f>
        <v>B</v>
      </c>
      <c r="J172" s="114" t="str">
        <f>IF(A170:A170&gt;0,VLOOKUP(A170,Sorteio!$A$1:$AS$76,32,FALSE),"")</f>
        <v>LIB2026</v>
      </c>
      <c r="K172" s="114" t="str">
        <f>IF(A170:A170&gt;0,VLOOKUP(A170,Sorteio!$A$1:$AS$76,33,FALSE),"")</f>
        <v>SR</v>
      </c>
      <c r="L172" s="116">
        <v>61</v>
      </c>
      <c r="M172" s="116">
        <v>60</v>
      </c>
      <c r="N172" s="117">
        <f>IF(A170&gt;0,L172+M172,"")</f>
        <v>121</v>
      </c>
      <c r="O172" s="226"/>
      <c r="P172" s="226"/>
      <c r="Q172" s="226"/>
      <c r="R172" s="226"/>
      <c r="S172" s="119" t="str">
        <f>IF(O172&gt;0,VLOOKUP(O172,HOLEINONE!$A$1:$B$37,2,FALSE),"")</f>
        <v/>
      </c>
      <c r="T172" s="119" t="str">
        <f>IF(P172&gt;0,VLOOKUP(P172,HOLEINONE!$A$1:$B$37,2,FALSE),"")</f>
        <v/>
      </c>
      <c r="U172" s="119" t="str">
        <f>IF(Q172&gt;0,VLOOKUP(Q172,HOLEINONE!$A$1:$B$37,2,FALSE),"")</f>
        <v/>
      </c>
      <c r="V172" s="119" t="str">
        <f>IF(R172&gt;0,VLOOKUP(R172,HOLEINONE!$A$1:$B$37,2,FALSE),"")</f>
        <v/>
      </c>
      <c r="W172" s="113" t="str">
        <f t="shared" si="7"/>
        <v/>
      </c>
      <c r="X172" s="120">
        <f>IF(A170&gt;0,N172-H172*2,"")</f>
        <v>105</v>
      </c>
      <c r="Y172" s="113">
        <f t="shared" si="6"/>
        <v>16175</v>
      </c>
      <c r="Z172" s="113">
        <f>IF(A170&gt;0,999.999999-N172+(H172*0.01)+(Y172*-0.000000001),"")</f>
        <v>879.079982825</v>
      </c>
      <c r="AA172" s="113">
        <f>IF(A170&gt;0,RANK(Z172,Z:Z),"")</f>
        <v>135</v>
      </c>
      <c r="AB172" s="113">
        <f>IF(A170&gt;0,999.999999-X172+(0.12-(H172*0.01))+(Y172*-0.00000001)," ")</f>
        <v>895.03983725000001</v>
      </c>
      <c r="AC172" s="113">
        <f>IF(A170&gt;0,RANK(AB172,AB:AB),"")</f>
        <v>146</v>
      </c>
      <c r="AD172" s="113" t="str">
        <f t="shared" si="8"/>
        <v/>
      </c>
    </row>
    <row r="173" spans="1:30" ht="18.75" customHeight="1">
      <c r="A173" s="1103"/>
      <c r="B173" s="114" t="str">
        <f>IF(A170:A170&gt;0,VLOOKUP(A170,Sorteio!$A$1:$AS$76,34,FALSE),"")</f>
        <v>397</v>
      </c>
      <c r="C173" s="114" t="str">
        <f>IF(A170:A170&gt;0,VLOOKUP(A170,Sorteio!$A$1:$AS$76,35,FALSE),"")</f>
        <v>NAKAZATO</v>
      </c>
      <c r="D173" s="114" t="str">
        <f>IF(A170:A170&gt;0,VLOOKUP(A170,Sorteio!$A$1:$AS$76,36,FALSE),"")</f>
        <v>JORGE SHITOMI</v>
      </c>
      <c r="E173" s="114" t="str">
        <f>IF(A170:A170&gt;0,VLOOKUP(A170,Sorteio!$A$1:$AS$76,37,FALSE),"")</f>
        <v>M</v>
      </c>
      <c r="F173" s="114" t="str">
        <f>IF(A170:A170&gt;0,VLOOKUP(A170,Sorteio!$A$1:$AS$76,38,FALSE),"")</f>
        <v>PIE</v>
      </c>
      <c r="G173" s="136">
        <f>IF(A170:A170&gt;0,VLOOKUP(A170,Sorteio!$A$1:$AS$76,39,FALSE),"")</f>
        <v>16003</v>
      </c>
      <c r="H173" s="115">
        <f>IF(A170:A170&gt;0,VLOOKUP(A170,Sorteio!$A$1:$AS$76,40,FALSE),"")</f>
        <v>12</v>
      </c>
      <c r="I173" s="115" t="str">
        <f>IF(A170:A170&gt;0,VLOOKUP(A170,Sorteio!$A$1:$AS$76,41,FALSE),"")</f>
        <v>C</v>
      </c>
      <c r="J173" s="114" t="str">
        <f>IF(A170:A170&gt;0,VLOOKUP(A170,Sorteio!$A$1:$AS$76,42,FALSE),"")</f>
        <v>LIB2026</v>
      </c>
      <c r="K173" s="114" t="str">
        <f>IF(A170:A170&gt;0,VLOOKUP(A170,Sorteio!$A$1:$AS$76,43,FALSE),"")</f>
        <v>SR</v>
      </c>
      <c r="L173" s="116">
        <v>81</v>
      </c>
      <c r="M173" s="116">
        <v>72</v>
      </c>
      <c r="N173" s="117">
        <f>IF(A170&gt;0,L173+M173,"")</f>
        <v>153</v>
      </c>
      <c r="O173" s="226" t="s">
        <v>1933</v>
      </c>
      <c r="P173" s="226"/>
      <c r="Q173" s="226"/>
      <c r="R173" s="226"/>
      <c r="S173" s="119">
        <f>IF(O173&gt;0,VLOOKUP(O173,HOLEINONE!$A$1:$B$37,2,FALSE),"")</f>
        <v>2</v>
      </c>
      <c r="T173" s="119" t="str">
        <f>IF(P173&gt;0,VLOOKUP(P173,HOLEINONE!$A$1:$B$37,2,FALSE),"")</f>
        <v/>
      </c>
      <c r="U173" s="119" t="str">
        <f>IF(Q173&gt;0,VLOOKUP(Q173,HOLEINONE!$A$1:$B$37,2,FALSE),"")</f>
        <v/>
      </c>
      <c r="V173" s="119" t="str">
        <f>IF(R173&gt;0,VLOOKUP(R173,HOLEINONE!$A$1:$B$37,2,FALSE),"")</f>
        <v/>
      </c>
      <c r="W173" s="113">
        <f t="shared" si="7"/>
        <v>2</v>
      </c>
      <c r="X173" s="120">
        <f>IF(A170&gt;0,N173-H173*2,"")</f>
        <v>129</v>
      </c>
      <c r="Y173" s="113">
        <f t="shared" si="6"/>
        <v>16003</v>
      </c>
      <c r="Z173" s="113">
        <f>IF(A170&gt;0,999.999999-N173+(H173*0.01)+(Y173*-0.000000001),"")</f>
        <v>847.11998299699997</v>
      </c>
      <c r="AA173" s="113">
        <f>IF(A170&gt;0,RANK(Z173,Z:Z),"")</f>
        <v>198</v>
      </c>
      <c r="AB173" s="113">
        <f>IF(A170&gt;0,999.999999-X173+(0.12-(H173*0.01))+(Y173*-0.00000001)," ")</f>
        <v>870.99983897000004</v>
      </c>
      <c r="AC173" s="113">
        <f>IF(A170&gt;0,RANK(AB173,AB:AB),"")</f>
        <v>198</v>
      </c>
      <c r="AD173" s="113">
        <f t="shared" si="8"/>
        <v>1</v>
      </c>
    </row>
    <row r="174" spans="1:30" ht="18.75" customHeight="1">
      <c r="A174" s="1103">
        <v>403</v>
      </c>
      <c r="B174" s="114" t="str">
        <f>IF(A174:A174&gt;0,VLOOKUP(A174,Sorteio!$A$1:$AS$76,4,FALSE),"")</f>
        <v>621</v>
      </c>
      <c r="C174" s="114" t="str">
        <f>IF(A174:A174&gt;0,VLOOKUP(A174,Sorteio!$A$1:$AS$76,5,FALSE),"")</f>
        <v>OGATA</v>
      </c>
      <c r="D174" s="114" t="str">
        <f>IF(A174:A174&gt;0,VLOOKUP(A174,Sorteio!$A$1:$AS$76,6,FALSE),"")</f>
        <v>MEGUMI</v>
      </c>
      <c r="E174" s="114" t="str">
        <f>IF(A174:A174&gt;0,VLOOKUP(A174,Sorteio!$A$1:$AS$76,7,FALSE),"")</f>
        <v>F</v>
      </c>
      <c r="F174" s="114" t="str">
        <f>IF(A174:A174&gt;0,VLOOKUP(A174,Sorteio!$A$1:$AS$76,8,FALSE),"")</f>
        <v>GSP</v>
      </c>
      <c r="G174" s="136">
        <f>IF(A174:A174&gt;0,VLOOKUP(A174,Sorteio!$A$1:$AS$76,9,FALSE),"")</f>
        <v>19169</v>
      </c>
      <c r="H174" s="115">
        <f>IF(A174:A174&gt;0,VLOOKUP(A174,Sorteio!$A$1:$AS$76,10,FALSE),"")</f>
        <v>9</v>
      </c>
      <c r="I174" s="115" t="str">
        <f>IF(A174:A174&gt;0,VLOOKUP(A174,Sorteio!$A$1:$AS$76,11,FALSE),"")</f>
        <v>B</v>
      </c>
      <c r="J174" s="114" t="str">
        <f>IF(A174:A174&gt;0,VLOOKUP(A174,Sorteio!$A$1:$AS$76,12,FALSE),"")</f>
        <v>LIB2026</v>
      </c>
      <c r="K174" s="114" t="str">
        <f>IF(A174:A174&gt;0,VLOOKUP(A174,Sorteio!$A$1:$AS$76,13,FALSE),"")</f>
        <v>NSR</v>
      </c>
      <c r="L174" s="116">
        <v>67</v>
      </c>
      <c r="M174" s="116">
        <v>53</v>
      </c>
      <c r="N174" s="117">
        <f>IF(A174&gt;0,L174+M174,"")</f>
        <v>120</v>
      </c>
      <c r="O174" s="226"/>
      <c r="P174" s="226"/>
      <c r="Q174" s="226"/>
      <c r="R174" s="226"/>
      <c r="S174" s="119" t="str">
        <f>IF(O174&gt;0,VLOOKUP(O174,HOLEINONE!$A$1:$B$37,2,FALSE),"")</f>
        <v/>
      </c>
      <c r="T174" s="119" t="str">
        <f>IF(P174&gt;0,VLOOKUP(P174,HOLEINONE!$A$1:$B$37,2,FALSE),"")</f>
        <v/>
      </c>
      <c r="U174" s="119" t="str">
        <f>IF(Q174&gt;0,VLOOKUP(Q174,HOLEINONE!$A$1:$B$37,2,FALSE),"")</f>
        <v/>
      </c>
      <c r="V174" s="119" t="str">
        <f>IF(R174&gt;0,VLOOKUP(R174,HOLEINONE!$A$1:$B$37,2,FALSE),"")</f>
        <v/>
      </c>
      <c r="W174" s="113" t="str">
        <f t="shared" si="7"/>
        <v/>
      </c>
      <c r="X174" s="120">
        <f>IF(A174&gt;0,N174-H174*2,"")</f>
        <v>102</v>
      </c>
      <c r="Y174" s="113">
        <f t="shared" si="6"/>
        <v>19169</v>
      </c>
      <c r="Z174" s="113">
        <f>IF(A174&gt;0,999.999999-N174+(H174*0.01)+(Y174*-0.000000001),"")</f>
        <v>880.08997983100005</v>
      </c>
      <c r="AA174" s="113">
        <f>IF(A174&gt;0,RANK(Z174,Z:Z),"")</f>
        <v>125</v>
      </c>
      <c r="AB174" s="113">
        <f>IF(A174&gt;0,999.999999-X174+(0.12-(H174*0.01))+(Y174*-0.00000001)," ")</f>
        <v>898.02980731000002</v>
      </c>
      <c r="AC174" s="113">
        <f>IF(A174&gt;0,RANK(AB174,AB:AB),"")</f>
        <v>112</v>
      </c>
      <c r="AD174" s="113" t="str">
        <f t="shared" si="8"/>
        <v/>
      </c>
    </row>
    <row r="175" spans="1:30" ht="18.75" customHeight="1">
      <c r="A175" s="1103"/>
      <c r="B175" s="114" t="str">
        <f>IF(A174:A174&gt;0,VLOOKUP(A174,Sorteio!$A$1:$AS$76,14,FALSE),"")</f>
        <v>899</v>
      </c>
      <c r="C175" s="114" t="str">
        <f>IF(A174:A174&gt;0,VLOOKUP(A174,Sorteio!$A$1:$AS$761,15,FALSE),"")</f>
        <v>OGATA</v>
      </c>
      <c r="D175" s="114" t="str">
        <f>IF(A174:A174&gt;0,VLOOKUP(A174,Sorteio!$A$1:$AS$761,16,FALSE),"")</f>
        <v>YOSHITAKA</v>
      </c>
      <c r="E175" s="114" t="str">
        <f>IF(A174:A174&gt;0,VLOOKUP(A174,Sorteio!$A$1:$AS$761,17,FALSE),"")</f>
        <v>M</v>
      </c>
      <c r="F175" s="114" t="str">
        <f>IF(A174:A174&gt;0,VLOOKUP(A174,Sorteio!$A$1:$AS$76,18,FALSE),"")</f>
        <v>COO</v>
      </c>
      <c r="G175" s="136">
        <f>IF(A174:A174&gt;0,VLOOKUP(A174,Sorteio!$A$1:$AS$76,19,FALSE),"")</f>
        <v>16971</v>
      </c>
      <c r="H175" s="115">
        <f>IF(A174:A174&gt;0,VLOOKUP(A174,Sorteio!$A$1:$AS$76,20,FALSE),"")</f>
        <v>7</v>
      </c>
      <c r="I175" s="115" t="str">
        <f>IF(A174:A174&gt;0,VLOOKUP(A174,Sorteio!$A$1:$AS$76,21,FALSE),"")</f>
        <v>B</v>
      </c>
      <c r="J175" s="114" t="str">
        <f>IF(A174:A174&gt;0,VLOOKUP(A174,Sorteio!$A$1:$AS$76,22,FALSE),"")</f>
        <v>LIB2026</v>
      </c>
      <c r="K175" s="114" t="str">
        <f>IF(A174:A174&gt;0,VLOOKUP(A174,Sorteio!$A$1:$AS$76,23,FALSE),"")</f>
        <v>SR</v>
      </c>
      <c r="L175" s="116">
        <v>69</v>
      </c>
      <c r="M175" s="116">
        <v>52</v>
      </c>
      <c r="N175" s="117">
        <f>IF(A174&gt;0,L175+M175,"")</f>
        <v>121</v>
      </c>
      <c r="O175" s="226"/>
      <c r="P175" s="226"/>
      <c r="Q175" s="226"/>
      <c r="R175" s="226"/>
      <c r="S175" s="119" t="str">
        <f>IF(O175&gt;0,VLOOKUP(O175,HOLEINONE!$A$1:$B$37,2,FALSE),"")</f>
        <v/>
      </c>
      <c r="T175" s="119" t="str">
        <f>IF(P175&gt;0,VLOOKUP(P175,HOLEINONE!$A$1:$B$37,2,FALSE),"")</f>
        <v/>
      </c>
      <c r="U175" s="119" t="str">
        <f>IF(Q175&gt;0,VLOOKUP(Q175,HOLEINONE!$A$1:$B$37,2,FALSE),"")</f>
        <v/>
      </c>
      <c r="V175" s="119" t="str">
        <f>IF(R175&gt;0,VLOOKUP(R175,HOLEINONE!$A$1:$B$37,2,FALSE),"")</f>
        <v/>
      </c>
      <c r="W175" s="113" t="str">
        <f t="shared" si="7"/>
        <v/>
      </c>
      <c r="X175" s="120">
        <f>IF(A174&gt;0,N175-H175*2,"")</f>
        <v>107</v>
      </c>
      <c r="Y175" s="113">
        <f t="shared" si="6"/>
        <v>16971</v>
      </c>
      <c r="Z175" s="113">
        <f>IF(A174&gt;0,999.999999-N175+(H175*0.01)+(Y175*-0.000000001),"")</f>
        <v>879.06998202900002</v>
      </c>
      <c r="AA175" s="113">
        <f>IF(A174&gt;0,RANK(Z175,Z:Z),"")</f>
        <v>138</v>
      </c>
      <c r="AB175" s="113">
        <f>IF(A174&gt;0,999.999999-X175+(0.12-(H175*0.01))+(Y175*-0.00000001)," ")</f>
        <v>893.04982928999993</v>
      </c>
      <c r="AC175" s="113">
        <f>IF(A174&gt;0,RANK(AB175,AB:AB),"")</f>
        <v>169</v>
      </c>
      <c r="AD175" s="113" t="str">
        <f t="shared" si="8"/>
        <v/>
      </c>
    </row>
    <row r="176" spans="1:30" ht="18.75" customHeight="1">
      <c r="A176" s="1103"/>
      <c r="B176" s="114" t="str">
        <f>IF(A174:A174&gt;0,VLOOKUP(A174,Sorteio!$A$1:$AS$76,24,FALSE),"")</f>
        <v>215</v>
      </c>
      <c r="C176" s="114" t="str">
        <f>IF(A174:A174&gt;0,VLOOKUP(A174,Sorteio!$A$1:$AS$76,25,FALSE),"")</f>
        <v>ITO</v>
      </c>
      <c r="D176" s="114" t="str">
        <f>IF(A174:A174&gt;0,VLOOKUP(A174,Sorteio!$A$1:$AS$76,26,FALSE),"")</f>
        <v>MINORU</v>
      </c>
      <c r="E176" s="114" t="str">
        <f>IF(A174:A174&gt;0,VLOOKUP(A174,Sorteio!$A$1:$AS$76,27,FALSE),"")</f>
        <v>M</v>
      </c>
      <c r="F176" s="114" t="str">
        <f>IF(A174:A174&gt;0,VLOOKUP(A174,Sorteio!$A$1:$AS$76,28,FALSE),"")</f>
        <v>ITA</v>
      </c>
      <c r="G176" s="136">
        <f>IF(A174:A174&gt;0,VLOOKUP(A174,Sorteio!$A$1:$AS$76,29,FALSE),"")</f>
        <v>14704</v>
      </c>
      <c r="H176" s="115">
        <f>IF(A174:A174&gt;0,VLOOKUP(A174,Sorteio!$A$1:$AS$76,30,FALSE),"")</f>
        <v>9</v>
      </c>
      <c r="I176" s="115" t="str">
        <f>IF(A174:A174&gt;0,VLOOKUP(A174,Sorteio!$A$1:$AS$76,31,FALSE),"")</f>
        <v>B</v>
      </c>
      <c r="J176" s="114" t="str">
        <f>IF(A174:A174&gt;0,VLOOKUP(A174,Sorteio!$A$1:$AS$76,32,FALSE),"")</f>
        <v>LIB2026</v>
      </c>
      <c r="K176" s="114" t="str">
        <f>IF(A174:A174&gt;0,VLOOKUP(A174,Sorteio!$A$1:$AS$76,33,FALSE),"")</f>
        <v>MR</v>
      </c>
      <c r="L176" s="116">
        <v>444</v>
      </c>
      <c r="M176" s="116">
        <v>555</v>
      </c>
      <c r="N176" s="117">
        <f>IF(A174&gt;0,L176+M176,"")</f>
        <v>999</v>
      </c>
      <c r="O176" s="226"/>
      <c r="P176" s="226"/>
      <c r="Q176" s="226"/>
      <c r="R176" s="226"/>
      <c r="S176" s="119" t="str">
        <f>IF(O176&gt;0,VLOOKUP(O176,HOLEINONE!$A$1:$B$37,2,FALSE),"")</f>
        <v/>
      </c>
      <c r="T176" s="119" t="str">
        <f>IF(P176&gt;0,VLOOKUP(P176,HOLEINONE!$A$1:$B$37,2,FALSE),"")</f>
        <v/>
      </c>
      <c r="U176" s="119" t="str">
        <f>IF(Q176&gt;0,VLOOKUP(Q176,HOLEINONE!$A$1:$B$37,2,FALSE),"")</f>
        <v/>
      </c>
      <c r="V176" s="119" t="str">
        <f>IF(R176&gt;0,VLOOKUP(R176,HOLEINONE!$A$1:$B$37,2,FALSE),"")</f>
        <v/>
      </c>
      <c r="W176" s="113" t="str">
        <f t="shared" si="7"/>
        <v/>
      </c>
      <c r="X176" s="120">
        <f>IF(A174&gt;0,N176-H176*2,"")</f>
        <v>981</v>
      </c>
      <c r="Y176" s="113">
        <f t="shared" si="6"/>
        <v>14704</v>
      </c>
      <c r="Z176" s="113">
        <f>IF(A174&gt;0,999.999999-N176+(H176*0.01)+(Y176*-0.000000001),"")</f>
        <v>1.0899842960000026</v>
      </c>
      <c r="AA176" s="113">
        <f>IF(A174&gt;0,RANK(Z176,Z:Z),"")</f>
        <v>205</v>
      </c>
      <c r="AB176" s="113">
        <f>IF(A174&gt;0,999.999999-X176+(0.12-(H176*0.01))+(Y176*-0.00000001)," ")</f>
        <v>19.029851960000002</v>
      </c>
      <c r="AC176" s="113">
        <f>IF(A174&gt;0,RANK(AB176,AB:AB),"")</f>
        <v>205</v>
      </c>
      <c r="AD176" s="113" t="str">
        <f t="shared" si="8"/>
        <v/>
      </c>
    </row>
    <row r="177" spans="1:30" ht="18.75" customHeight="1">
      <c r="A177" s="1103"/>
      <c r="B177" s="114" t="str">
        <f>IF(A174:A174&gt;0,VLOOKUP(A174,Sorteio!$A$1:$AS$76,34,FALSE),"")</f>
        <v>709</v>
      </c>
      <c r="C177" s="114" t="str">
        <f>IF(A174:A174&gt;0,VLOOKUP(A174,Sorteio!$A$1:$AS$76,35,FALSE),"")</f>
        <v>MADUREIRA</v>
      </c>
      <c r="D177" s="114" t="str">
        <f>IF(A174:A174&gt;0,VLOOKUP(A174,Sorteio!$A$1:$AS$76,36,FALSE),"")</f>
        <v>CESAR AUGUSTO</v>
      </c>
      <c r="E177" s="114" t="str">
        <f>IF(A174:A174&gt;0,VLOOKUP(A174,Sorteio!$A$1:$AS$76,37,FALSE),"")</f>
        <v>M</v>
      </c>
      <c r="F177" s="114" t="str">
        <f>IF(A174:A174&gt;0,VLOOKUP(A174,Sorteio!$A$1:$AS$76,38,FALSE),"")</f>
        <v>KOK</v>
      </c>
      <c r="G177" s="136">
        <f>IF(A174:A174&gt;0,VLOOKUP(A174,Sorteio!$A$1:$AS$76,39,FALSE),"")</f>
        <v>19956</v>
      </c>
      <c r="H177" s="115">
        <f>IF(A174:A174&gt;0,VLOOKUP(A174,Sorteio!$A$1:$AS$76,40,FALSE),"")</f>
        <v>12</v>
      </c>
      <c r="I177" s="115" t="str">
        <f>IF(A174:A174&gt;0,VLOOKUP(A174,Sorteio!$A$1:$AS$76,41,FALSE),"")</f>
        <v>C</v>
      </c>
      <c r="J177" s="114" t="str">
        <f>IF(A174:A174&gt;0,VLOOKUP(A174,Sorteio!$A$1:$AS$76,42,FALSE),"")</f>
        <v>LIB2026</v>
      </c>
      <c r="K177" s="114" t="str">
        <f>IF(A174:A174&gt;0,VLOOKUP(A174,Sorteio!$A$1:$AS$76,43,FALSE),"")</f>
        <v>NSR</v>
      </c>
      <c r="L177" s="116">
        <v>69</v>
      </c>
      <c r="M177" s="116">
        <v>58</v>
      </c>
      <c r="N177" s="117">
        <f>IF(A174&gt;0,L177+M177,"")</f>
        <v>127</v>
      </c>
      <c r="O177" s="226"/>
      <c r="P177" s="226"/>
      <c r="Q177" s="226"/>
      <c r="R177" s="226"/>
      <c r="S177" s="119" t="str">
        <f>IF(O177&gt;0,VLOOKUP(O177,HOLEINONE!$A$1:$B$37,2,FALSE),"")</f>
        <v/>
      </c>
      <c r="T177" s="119" t="str">
        <f>IF(P177&gt;0,VLOOKUP(P177,HOLEINONE!$A$1:$B$37,2,FALSE),"")</f>
        <v/>
      </c>
      <c r="U177" s="119" t="str">
        <f>IF(Q177&gt;0,VLOOKUP(Q177,HOLEINONE!$A$1:$B$37,2,FALSE),"")</f>
        <v/>
      </c>
      <c r="V177" s="119" t="str">
        <f>IF(R177&gt;0,VLOOKUP(R177,HOLEINONE!$A$1:$B$37,2,FALSE),"")</f>
        <v/>
      </c>
      <c r="W177" s="113" t="str">
        <f t="shared" si="7"/>
        <v/>
      </c>
      <c r="X177" s="120">
        <f>IF(A174&gt;0,N177-H177*2,"")</f>
        <v>103</v>
      </c>
      <c r="Y177" s="113">
        <f t="shared" si="6"/>
        <v>19956</v>
      </c>
      <c r="Z177" s="113">
        <f>IF(A174&gt;0,999.999999-N177+(H177*0.01)+(Y177*-0.000000001),"")</f>
        <v>873.11997904400005</v>
      </c>
      <c r="AA177" s="113">
        <f>IF(A174&gt;0,RANK(Z177,Z:Z),"")</f>
        <v>171</v>
      </c>
      <c r="AB177" s="113">
        <f>IF(A174&gt;0,999.999999-X177+(0.12-(H177*0.01))+(Y177*-0.00000001)," ")</f>
        <v>896.99979943999995</v>
      </c>
      <c r="AC177" s="113">
        <f>IF(A174&gt;0,RANK(AB177,AB:AB),"")</f>
        <v>126</v>
      </c>
      <c r="AD177" s="113" t="str">
        <f t="shared" si="8"/>
        <v/>
      </c>
    </row>
    <row r="178" spans="1:30" ht="18.75" customHeight="1">
      <c r="A178" s="1103">
        <v>203</v>
      </c>
      <c r="B178" s="114" t="str">
        <f>IF(A178:A178&gt;0,VLOOKUP(A178,Sorteio!$A$1:$AS$76,4,FALSE),"")</f>
        <v>746</v>
      </c>
      <c r="C178" s="114" t="str">
        <f>IF(A178:A178&gt;0,VLOOKUP(A178,Sorteio!$A$1:$AS$76,5,FALSE),"")</f>
        <v>MORIOKA</v>
      </c>
      <c r="D178" s="114" t="str">
        <f>IF(A178:A178&gt;0,VLOOKUP(A178,Sorteio!$A$1:$AS$76,6,FALSE),"")</f>
        <v>SAIOKO KOTAMA</v>
      </c>
      <c r="E178" s="114" t="str">
        <f>IF(A178:A178&gt;0,VLOOKUP(A178,Sorteio!$A$1:$AS$76,7,FALSE),"")</f>
        <v>F</v>
      </c>
      <c r="F178" s="114" t="str">
        <f>IF(A178:A178&gt;0,VLOOKUP(A178,Sorteio!$A$1:$AS$76,8,FALSE),"")</f>
        <v>KOK</v>
      </c>
      <c r="G178" s="136">
        <f>IF(A178:A178&gt;0,VLOOKUP(A178,Sorteio!$A$1:$AS$76,9,FALSE),"")</f>
        <v>19066</v>
      </c>
      <c r="H178" s="115">
        <f>IF(A178:A178&gt;0,VLOOKUP(A178,Sorteio!$A$1:$AS$76,10,FALSE),"")</f>
        <v>9</v>
      </c>
      <c r="I178" s="115" t="str">
        <f>IF(A178:A178&gt;0,VLOOKUP(A178,Sorteio!$A$1:$AS$76,11,FALSE),"")</f>
        <v>B</v>
      </c>
      <c r="J178" s="114" t="str">
        <f>IF(A178:A178&gt;0,VLOOKUP(A178,Sorteio!$A$1:$AS$76,12,FALSE),"")</f>
        <v>LIB2026</v>
      </c>
      <c r="K178" s="114" t="str">
        <f>IF(A178:A178&gt;0,VLOOKUP(A178,Sorteio!$A$1:$AS$76,13,FALSE),"")</f>
        <v>NSR</v>
      </c>
      <c r="L178" s="116">
        <v>65</v>
      </c>
      <c r="M178" s="116">
        <v>60</v>
      </c>
      <c r="N178" s="117">
        <f>IF(A178&gt;0,L178+M178,"")</f>
        <v>125</v>
      </c>
      <c r="O178" s="226"/>
      <c r="P178" s="226"/>
      <c r="Q178" s="226"/>
      <c r="R178" s="226"/>
      <c r="S178" s="119" t="str">
        <f>IF(O178&gt;0,VLOOKUP(O178,HOLEINONE!$A$1:$B$37,2,FALSE),"")</f>
        <v/>
      </c>
      <c r="T178" s="119" t="str">
        <f>IF(P178&gt;0,VLOOKUP(P178,HOLEINONE!$A$1:$B$37,2,FALSE),"")</f>
        <v/>
      </c>
      <c r="U178" s="119" t="str">
        <f>IF(Q178&gt;0,VLOOKUP(Q178,HOLEINONE!$A$1:$B$37,2,FALSE),"")</f>
        <v/>
      </c>
      <c r="V178" s="119" t="str">
        <f>IF(R178&gt;0,VLOOKUP(R178,HOLEINONE!$A$1:$B$37,2,FALSE),"")</f>
        <v/>
      </c>
      <c r="W178" s="113" t="str">
        <f t="shared" si="7"/>
        <v/>
      </c>
      <c r="X178" s="120">
        <f>IF(A178&gt;0,N178-H178*2,"")</f>
        <v>107</v>
      </c>
      <c r="Y178" s="113">
        <f t="shared" si="6"/>
        <v>19066</v>
      </c>
      <c r="Z178" s="113">
        <f>IF(A178&gt;0,999.999999-N178+(H178*0.01)+(Y178*-0.000000001),"")</f>
        <v>875.08997993399998</v>
      </c>
      <c r="AA178" s="113">
        <f>IF(A178&gt;0,RANK(Z178,Z:Z),"")</f>
        <v>164</v>
      </c>
      <c r="AB178" s="113">
        <f>IF(A178&gt;0,999.999999-X178+(0.12-(H178*0.01))+(Y178*-0.00000001)," ")</f>
        <v>893.02980833999993</v>
      </c>
      <c r="AC178" s="113">
        <f>IF(A178&gt;0,RANK(AB178,AB:AB),"")</f>
        <v>171</v>
      </c>
      <c r="AD178" s="113" t="str">
        <f t="shared" si="8"/>
        <v/>
      </c>
    </row>
    <row r="179" spans="1:30" ht="18.75" customHeight="1">
      <c r="A179" s="1103"/>
      <c r="B179" s="114" t="str">
        <f>IF(A178:A178&gt;0,VLOOKUP(A178,Sorteio!$A$1:$AS$76,14,FALSE),"")</f>
        <v>017</v>
      </c>
      <c r="C179" s="114" t="str">
        <f>IF(A178:A178&gt;0,VLOOKUP(A178,Sorteio!$A$1:$AS$761,15,FALSE),"")</f>
        <v>SHIMOYAMA</v>
      </c>
      <c r="D179" s="114" t="str">
        <f>IF(A178:A178&gt;0,VLOOKUP(A178,Sorteio!$A$1:$AS$761,16,FALSE),"")</f>
        <v>KAZUKO</v>
      </c>
      <c r="E179" s="114" t="str">
        <f>IF(A178:A178&gt;0,VLOOKUP(A178,Sorteio!$A$1:$AS$761,17,FALSE),"")</f>
        <v>F</v>
      </c>
      <c r="F179" s="114" t="str">
        <f>IF(A178:A178&gt;0,VLOOKUP(A178,Sorteio!$A$1:$AS$76,18,FALSE),"")</f>
        <v>IBI</v>
      </c>
      <c r="G179" s="136">
        <f>IF(A178:A178&gt;0,VLOOKUP(A178,Sorteio!$A$1:$AS$76,19,FALSE),"")</f>
        <v>14507</v>
      </c>
      <c r="H179" s="115">
        <f>IF(A178:A178&gt;0,VLOOKUP(A178,Sorteio!$A$1:$AS$76,20,FALSE),"")</f>
        <v>8</v>
      </c>
      <c r="I179" s="115" t="str">
        <f>IF(A178:A178&gt;0,VLOOKUP(A178,Sorteio!$A$1:$AS$76,21,FALSE),"")</f>
        <v>B</v>
      </c>
      <c r="J179" s="114" t="str">
        <f>IF(A178:A178&gt;0,VLOOKUP(A178,Sorteio!$A$1:$AS$76,22,FALSE),"")</f>
        <v>LIB2026</v>
      </c>
      <c r="K179" s="114" t="str">
        <f>IF(A178:A178&gt;0,VLOOKUP(A178,Sorteio!$A$1:$AS$76,23,FALSE),"")</f>
        <v>MR</v>
      </c>
      <c r="L179" s="116">
        <v>58</v>
      </c>
      <c r="M179" s="116">
        <v>55</v>
      </c>
      <c r="N179" s="117">
        <f>IF(A178&gt;0,L179+M179,"")</f>
        <v>113</v>
      </c>
      <c r="O179" s="226"/>
      <c r="P179" s="226"/>
      <c r="Q179" s="226"/>
      <c r="R179" s="226"/>
      <c r="S179" s="119" t="str">
        <f>IF(O179&gt;0,VLOOKUP(O179,HOLEINONE!$A$1:$B$37,2,FALSE),"")</f>
        <v/>
      </c>
      <c r="T179" s="119" t="str">
        <f>IF(P179&gt;0,VLOOKUP(P179,HOLEINONE!$A$1:$B$37,2,FALSE),"")</f>
        <v/>
      </c>
      <c r="U179" s="119" t="str">
        <f>IF(Q179&gt;0,VLOOKUP(Q179,HOLEINONE!$A$1:$B$37,2,FALSE),"")</f>
        <v/>
      </c>
      <c r="V179" s="119" t="str">
        <f>IF(R179&gt;0,VLOOKUP(R179,HOLEINONE!$A$1:$B$37,2,FALSE),"")</f>
        <v/>
      </c>
      <c r="W179" s="113" t="str">
        <f t="shared" si="7"/>
        <v/>
      </c>
      <c r="X179" s="120">
        <f>IF(A178&gt;0,N179-H179*2,"")</f>
        <v>97</v>
      </c>
      <c r="Y179" s="113">
        <f t="shared" si="6"/>
        <v>14507</v>
      </c>
      <c r="Z179" s="113">
        <f>IF(A178&gt;0,999.999999-N179+(H179*0.01)+(Y179*-0.000000001),"")</f>
        <v>887.0799844930001</v>
      </c>
      <c r="AA179" s="113">
        <f>IF(A178&gt;0,RANK(Z179,Z:Z),"")</f>
        <v>84</v>
      </c>
      <c r="AB179" s="113">
        <f>IF(A178&gt;0,999.999999-X179+(0.12-(H179*0.01))+(Y179*-0.00000001)," ")</f>
        <v>903.03985392999994</v>
      </c>
      <c r="AC179" s="113">
        <f>IF(A178&gt;0,RANK(AB179,AB:AB),"")</f>
        <v>48</v>
      </c>
      <c r="AD179" s="113" t="str">
        <f t="shared" si="8"/>
        <v/>
      </c>
    </row>
    <row r="180" spans="1:30" ht="18.75" customHeight="1">
      <c r="A180" s="1103"/>
      <c r="B180" s="114" t="str">
        <f>IF(A178:A178&gt;0,VLOOKUP(A178,Sorteio!$A$1:$AS$76,24,FALSE),"")</f>
        <v>884</v>
      </c>
      <c r="C180" s="114" t="str">
        <f>IF(A178:A178&gt;0,VLOOKUP(A178,Sorteio!$A$1:$AS$76,25,FALSE),"")</f>
        <v xml:space="preserve">KODA </v>
      </c>
      <c r="D180" s="114" t="str">
        <f>IF(A178:A178&gt;0,VLOOKUP(A178,Sorteio!$A$1:$AS$76,26,FALSE),"")</f>
        <v>MASAO</v>
      </c>
      <c r="E180" s="114" t="str">
        <f>IF(A178:A178&gt;0,VLOOKUP(A178,Sorteio!$A$1:$AS$76,27,FALSE),"")</f>
        <v>M</v>
      </c>
      <c r="F180" s="114" t="str">
        <f>IF(A178:A178&gt;0,VLOOKUP(A178,Sorteio!$A$1:$AS$76,28,FALSE),"")</f>
        <v>COO</v>
      </c>
      <c r="G180" s="136">
        <f>IF(A178:A178&gt;0,VLOOKUP(A178,Sorteio!$A$1:$AS$76,29,FALSE),"")</f>
        <v>16228</v>
      </c>
      <c r="H180" s="115">
        <f>IF(A178:A178&gt;0,VLOOKUP(A178,Sorteio!$A$1:$AS$76,30,FALSE),"")</f>
        <v>7</v>
      </c>
      <c r="I180" s="115" t="str">
        <f>IF(A178:A178&gt;0,VLOOKUP(A178,Sorteio!$A$1:$AS$76,31,FALSE),"")</f>
        <v>B</v>
      </c>
      <c r="J180" s="114" t="str">
        <f>IF(A178:A178&gt;0,VLOOKUP(A178,Sorteio!$A$1:$AS$76,32,FALSE),"")</f>
        <v>LIB2026</v>
      </c>
      <c r="K180" s="114" t="str">
        <f>IF(A178:A178&gt;0,VLOOKUP(A178,Sorteio!$A$1:$AS$76,33,FALSE),"")</f>
        <v>SR</v>
      </c>
      <c r="L180" s="116">
        <v>71</v>
      </c>
      <c r="M180" s="116">
        <v>58</v>
      </c>
      <c r="N180" s="117">
        <f>IF(A178&gt;0,L180+M180,"")</f>
        <v>129</v>
      </c>
      <c r="O180" s="226"/>
      <c r="P180" s="226"/>
      <c r="Q180" s="226"/>
      <c r="R180" s="226"/>
      <c r="S180" s="119" t="str">
        <f>IF(O180&gt;0,VLOOKUP(O180,HOLEINONE!$A$1:$B$37,2,FALSE),"")</f>
        <v/>
      </c>
      <c r="T180" s="119" t="str">
        <f>IF(P180&gt;0,VLOOKUP(P180,HOLEINONE!$A$1:$B$37,2,FALSE),"")</f>
        <v/>
      </c>
      <c r="U180" s="119" t="str">
        <f>IF(Q180&gt;0,VLOOKUP(Q180,HOLEINONE!$A$1:$B$37,2,FALSE),"")</f>
        <v/>
      </c>
      <c r="V180" s="119" t="str">
        <f>IF(R180&gt;0,VLOOKUP(R180,HOLEINONE!$A$1:$B$37,2,FALSE),"")</f>
        <v/>
      </c>
      <c r="W180" s="113" t="str">
        <f t="shared" si="7"/>
        <v/>
      </c>
      <c r="X180" s="120">
        <f>IF(A178&gt;0,N180-H180*2,"")</f>
        <v>115</v>
      </c>
      <c r="Y180" s="113">
        <f t="shared" si="6"/>
        <v>16228</v>
      </c>
      <c r="Z180" s="113">
        <f>IF(A178&gt;0,999.999999-N180+(H180*0.01)+(Y180*-0.000000001),"")</f>
        <v>871.069982772</v>
      </c>
      <c r="AA180" s="113">
        <f>IF(A178&gt;0,RANK(Z180,Z:Z),"")</f>
        <v>182</v>
      </c>
      <c r="AB180" s="113">
        <f>IF(A178&gt;0,999.999999-X180+(0.12-(H180*0.01))+(Y180*-0.00000001)," ")</f>
        <v>885.04983671999992</v>
      </c>
      <c r="AC180" s="113">
        <f>IF(A178&gt;0,RANK(AB180,AB:AB),"")</f>
        <v>191</v>
      </c>
      <c r="AD180" s="113" t="str">
        <f t="shared" si="8"/>
        <v/>
      </c>
    </row>
    <row r="181" spans="1:30" ht="18.75" customHeight="1">
      <c r="A181" s="1103"/>
      <c r="B181" s="114" t="str">
        <f>IF(A178:A178&gt;0,VLOOKUP(A178,Sorteio!$A$1:$AS$76,34,FALSE),"")</f>
        <v>382</v>
      </c>
      <c r="C181" s="114" t="str">
        <f>IF(A178:A178&gt;0,VLOOKUP(A178,Sorteio!$A$1:$AS$76,35,FALSE),"")</f>
        <v>AKITA</v>
      </c>
      <c r="D181" s="114" t="str">
        <f>IF(A178:A178&gt;0,VLOOKUP(A178,Sorteio!$A$1:$AS$76,36,FALSE),"")</f>
        <v>KUNIAKI</v>
      </c>
      <c r="E181" s="114" t="str">
        <f>IF(A178:A178&gt;0,VLOOKUP(A178,Sorteio!$A$1:$AS$76,37,FALSE),"")</f>
        <v>M</v>
      </c>
      <c r="F181" s="114" t="str">
        <f>IF(A178:A178&gt;0,VLOOKUP(A178,Sorteio!$A$1:$AS$76,38,FALSE),"")</f>
        <v>BIR</v>
      </c>
      <c r="G181" s="136">
        <f>IF(A178:A178&gt;0,VLOOKUP(A178,Sorteio!$A$1:$AS$76,39,FALSE),"")</f>
        <v>16355</v>
      </c>
      <c r="H181" s="115">
        <f>IF(A178:A178&gt;0,VLOOKUP(A178,Sorteio!$A$1:$AS$76,40,FALSE),"")</f>
        <v>9</v>
      </c>
      <c r="I181" s="115" t="str">
        <f>IF(A178:A178&gt;0,VLOOKUP(A178,Sorteio!$A$1:$AS$76,41,FALSE),"")</f>
        <v>B</v>
      </c>
      <c r="J181" s="114" t="str">
        <f>IF(A178:A178&gt;0,VLOOKUP(A178,Sorteio!$A$1:$AS$76,42,FALSE),"")</f>
        <v>LIB2026</v>
      </c>
      <c r="K181" s="114" t="str">
        <f>IF(A178:A178&gt;0,VLOOKUP(A178,Sorteio!$A$1:$AS$76,43,FALSE),"")</f>
        <v>SR</v>
      </c>
      <c r="L181" s="116">
        <v>61</v>
      </c>
      <c r="M181" s="116">
        <v>53</v>
      </c>
      <c r="N181" s="117">
        <f>IF(A178&gt;0,L181+M181,"")</f>
        <v>114</v>
      </c>
      <c r="O181" s="226"/>
      <c r="P181" s="226"/>
      <c r="Q181" s="226"/>
      <c r="R181" s="226"/>
      <c r="S181" s="119" t="str">
        <f>IF(O181&gt;0,VLOOKUP(O181,HOLEINONE!$A$1:$B$37,2,FALSE),"")</f>
        <v/>
      </c>
      <c r="T181" s="119" t="str">
        <f>IF(P181&gt;0,VLOOKUP(P181,HOLEINONE!$A$1:$B$37,2,FALSE),"")</f>
        <v/>
      </c>
      <c r="U181" s="119" t="str">
        <f>IF(Q181&gt;0,VLOOKUP(Q181,HOLEINONE!$A$1:$B$37,2,FALSE),"")</f>
        <v/>
      </c>
      <c r="V181" s="119" t="str">
        <f>IF(R181&gt;0,VLOOKUP(R181,HOLEINONE!$A$1:$B$37,2,FALSE),"")</f>
        <v/>
      </c>
      <c r="W181" s="113" t="str">
        <f t="shared" si="7"/>
        <v/>
      </c>
      <c r="X181" s="120">
        <f>IF(A178&gt;0,N181-H181*2,"")</f>
        <v>96</v>
      </c>
      <c r="Y181" s="113">
        <f t="shared" si="6"/>
        <v>16355</v>
      </c>
      <c r="Z181" s="113">
        <f>IF(A178&gt;0,999.999999-N181+(H181*0.01)+(Y181*-0.000000001),"")</f>
        <v>886.08998264500008</v>
      </c>
      <c r="AA181" s="113">
        <f>IF(A178&gt;0,RANK(Z181,Z:Z),"")</f>
        <v>88</v>
      </c>
      <c r="AB181" s="113">
        <f>IF(A178&gt;0,999.999999-X181+(0.12-(H181*0.01))+(Y181*-0.00000001)," ")</f>
        <v>904.02983544999995</v>
      </c>
      <c r="AC181" s="113">
        <f>IF(A178&gt;0,RANK(AB181,AB:AB),"")</f>
        <v>41</v>
      </c>
      <c r="AD181" s="113" t="str">
        <f t="shared" si="8"/>
        <v/>
      </c>
    </row>
    <row r="182" spans="1:30" ht="18.75" customHeight="1">
      <c r="A182" s="1103">
        <v>208</v>
      </c>
      <c r="B182" s="114" t="str">
        <f>IF(A182:A182&gt;0,VLOOKUP(A182,Sorteio!$A$1:$AS$76,4,FALSE),"")</f>
        <v>673</v>
      </c>
      <c r="C182" s="114" t="str">
        <f>IF(A182:A182&gt;0,VLOOKUP(A182,Sorteio!$A$1:$AS$76,5,FALSE),"")</f>
        <v>KADOWAKI</v>
      </c>
      <c r="D182" s="114" t="str">
        <f>IF(A182:A182&gt;0,VLOOKUP(A182,Sorteio!$A$1:$AS$76,6,FALSE),"")</f>
        <v>SUELY</v>
      </c>
      <c r="E182" s="114" t="str">
        <f>IF(A182:A182&gt;0,VLOOKUP(A182,Sorteio!$A$1:$AS$76,7,FALSE),"")</f>
        <v>F</v>
      </c>
      <c r="F182" s="114" t="str">
        <f>IF(A182:A182&gt;0,VLOOKUP(A182,Sorteio!$A$1:$AS$76,8,FALSE),"")</f>
        <v>KOK</v>
      </c>
      <c r="G182" s="136">
        <f>IF(A182:A182&gt;0,VLOOKUP(A182,Sorteio!$A$1:$AS$76,9,FALSE),"")</f>
        <v>20147</v>
      </c>
      <c r="H182" s="115">
        <f>IF(A182:A182&gt;0,VLOOKUP(A182,Sorteio!$A$1:$AS$76,10,FALSE),"")</f>
        <v>12</v>
      </c>
      <c r="I182" s="115" t="str">
        <f>IF(A182:A182&gt;0,VLOOKUP(A182,Sorteio!$A$1:$AS$76,11,FALSE),"")</f>
        <v>C</v>
      </c>
      <c r="J182" s="114" t="str">
        <f>IF(A182:A182&gt;0,VLOOKUP(A182,Sorteio!$A$1:$AS$76,12,FALSE),"")</f>
        <v>LIB2026</v>
      </c>
      <c r="K182" s="114" t="str">
        <f>IF(A182:A182&gt;0,VLOOKUP(A182,Sorteio!$A$1:$AS$76,13,FALSE),"")</f>
        <v>NSR</v>
      </c>
      <c r="L182" s="116">
        <v>79</v>
      </c>
      <c r="M182" s="116">
        <v>65</v>
      </c>
      <c r="N182" s="117">
        <f>IF(A182&gt;0,L182+M182,"")</f>
        <v>144</v>
      </c>
      <c r="O182" s="226"/>
      <c r="P182" s="226"/>
      <c r="Q182" s="226"/>
      <c r="R182" s="226"/>
      <c r="S182" s="119" t="str">
        <f>IF(O182&gt;0,VLOOKUP(O182,HOLEINONE!$A$1:$B$37,2,FALSE),"")</f>
        <v/>
      </c>
      <c r="T182" s="119" t="str">
        <f>IF(P182&gt;0,VLOOKUP(P182,HOLEINONE!$A$1:$B$37,2,FALSE),"")</f>
        <v/>
      </c>
      <c r="U182" s="119" t="str">
        <f>IF(Q182&gt;0,VLOOKUP(Q182,HOLEINONE!$A$1:$B$37,2,FALSE),"")</f>
        <v/>
      </c>
      <c r="V182" s="119" t="str">
        <f>IF(R182&gt;0,VLOOKUP(R182,HOLEINONE!$A$1:$B$37,2,FALSE),"")</f>
        <v/>
      </c>
      <c r="W182" s="113" t="str">
        <f t="shared" si="7"/>
        <v/>
      </c>
      <c r="X182" s="120">
        <f>IF(A182&gt;0,N182-H182*2,"")</f>
        <v>120</v>
      </c>
      <c r="Y182" s="113">
        <f t="shared" si="6"/>
        <v>20147</v>
      </c>
      <c r="Z182" s="113">
        <f>IF(A182&gt;0,999.999999-N182+(H182*0.01)+(Y182*-0.000000001),"")</f>
        <v>856.11997885300002</v>
      </c>
      <c r="AA182" s="113">
        <f>IF(A182&gt;0,RANK(Z182,Z:Z),"")</f>
        <v>197</v>
      </c>
      <c r="AB182" s="113">
        <f>IF(A182&gt;0,999.999999-X182+(0.12-(H182*0.01))+(Y182*-0.00000001)," ")</f>
        <v>879.99979753000002</v>
      </c>
      <c r="AC182" s="113">
        <f>IF(A182&gt;0,RANK(AB182,AB:AB),"")</f>
        <v>196</v>
      </c>
      <c r="AD182" s="113" t="str">
        <f t="shared" si="8"/>
        <v/>
      </c>
    </row>
    <row r="183" spans="1:30" ht="18.75" customHeight="1">
      <c r="A183" s="1103"/>
      <c r="B183" s="114" t="str">
        <f>IF(A182:A182&gt;0,VLOOKUP(A182,Sorteio!$A$1:$AS$76,14,FALSE),"")</f>
        <v>891</v>
      </c>
      <c r="C183" s="114" t="str">
        <f>IF(A182:A182&gt;0,VLOOKUP(A182,Sorteio!$A$1:$AS$761,15,FALSE),"")</f>
        <v>LAFAIETE</v>
      </c>
      <c r="D183" s="114" t="str">
        <f>IF(A182:A182&gt;0,VLOOKUP(A182,Sorteio!$A$1:$AS$761,16,FALSE),"")</f>
        <v>CELSO APARECIDO</v>
      </c>
      <c r="E183" s="114" t="str">
        <f>IF(A182:A182&gt;0,VLOOKUP(A182,Sorteio!$A$1:$AS$761,17,FALSE),"")</f>
        <v>M</v>
      </c>
      <c r="F183" s="114" t="str">
        <f>IF(A182:A182&gt;0,VLOOKUP(A182,Sorteio!$A$1:$AS$76,18,FALSE),"")</f>
        <v>SOR</v>
      </c>
      <c r="G183" s="136">
        <f>IF(A182:A182&gt;0,VLOOKUP(A182,Sorteio!$A$1:$AS$76,19,FALSE),"")</f>
        <v>16918</v>
      </c>
      <c r="H183" s="115">
        <f>IF(A182:A182&gt;0,VLOOKUP(A182,Sorteio!$A$1:$AS$76,20,FALSE),"")</f>
        <v>9</v>
      </c>
      <c r="I183" s="115" t="str">
        <f>IF(A182:A182&gt;0,VLOOKUP(A182,Sorteio!$A$1:$AS$76,21,FALSE),"")</f>
        <v>B</v>
      </c>
      <c r="J183" s="114" t="str">
        <f>IF(A182:A182&gt;0,VLOOKUP(A182,Sorteio!$A$1:$AS$76,22,FALSE),"")</f>
        <v>LIB2026</v>
      </c>
      <c r="K183" s="114" t="str">
        <f>IF(A182:A182&gt;0,VLOOKUP(A182,Sorteio!$A$1:$AS$76,23,FALSE),"")</f>
        <v>SR</v>
      </c>
      <c r="L183" s="116">
        <v>63</v>
      </c>
      <c r="M183" s="116">
        <v>55</v>
      </c>
      <c r="N183" s="117">
        <f>IF(A182&gt;0,L183+M183,"")</f>
        <v>118</v>
      </c>
      <c r="O183" s="226"/>
      <c r="P183" s="226"/>
      <c r="Q183" s="226"/>
      <c r="R183" s="226"/>
      <c r="S183" s="119" t="str">
        <f>IF(O183&gt;0,VLOOKUP(O183,HOLEINONE!$A$1:$B$37,2,FALSE),"")</f>
        <v/>
      </c>
      <c r="T183" s="119" t="str">
        <f>IF(P183&gt;0,VLOOKUP(P183,HOLEINONE!$A$1:$B$37,2,FALSE),"")</f>
        <v/>
      </c>
      <c r="U183" s="119" t="str">
        <f>IF(Q183&gt;0,VLOOKUP(Q183,HOLEINONE!$A$1:$B$37,2,FALSE),"")</f>
        <v/>
      </c>
      <c r="V183" s="119" t="str">
        <f>IF(R183&gt;0,VLOOKUP(R183,HOLEINONE!$A$1:$B$37,2,FALSE),"")</f>
        <v/>
      </c>
      <c r="W183" s="113" t="str">
        <f t="shared" si="7"/>
        <v/>
      </c>
      <c r="X183" s="120">
        <f>IF(A182&gt;0,N183-H183*2,"")</f>
        <v>100</v>
      </c>
      <c r="Y183" s="113">
        <f t="shared" si="6"/>
        <v>16918</v>
      </c>
      <c r="Z183" s="113">
        <f>IF(A182&gt;0,999.999999-N183+(H183*0.01)+(Y183*-0.000000001),"")</f>
        <v>882.08998208200001</v>
      </c>
      <c r="AA183" s="113">
        <f>IF(A182&gt;0,RANK(Z183,Z:Z),"")</f>
        <v>113</v>
      </c>
      <c r="AB183" s="113">
        <f>IF(A182&gt;0,999.999999-X183+(0.12-(H183*0.01))+(Y183*-0.00000001)," ")</f>
        <v>900.02982982000003</v>
      </c>
      <c r="AC183" s="113">
        <f>IF(A182&gt;0,RANK(AB183,AB:AB),"")</f>
        <v>85</v>
      </c>
      <c r="AD183" s="113" t="str">
        <f t="shared" si="8"/>
        <v/>
      </c>
    </row>
    <row r="184" spans="1:30" ht="18.75" customHeight="1">
      <c r="A184" s="1103"/>
      <c r="B184" s="114" t="str">
        <f>IF(A182:A182&gt;0,VLOOKUP(A182,Sorteio!$A$1:$AS$76,24,FALSE),"")</f>
        <v>643</v>
      </c>
      <c r="C184" s="114" t="str">
        <f>IF(A182:A182&gt;0,VLOOKUP(A182,Sorteio!$A$1:$AS$76,25,FALSE),"")</f>
        <v>GUNJI</v>
      </c>
      <c r="D184" s="114" t="str">
        <f>IF(A182:A182&gt;0,VLOOKUP(A182,Sorteio!$A$1:$AS$76,26,FALSE),"")</f>
        <v>TOSHIO</v>
      </c>
      <c r="E184" s="114" t="str">
        <f>IF(A182:A182&gt;0,VLOOKUP(A182,Sorteio!$A$1:$AS$76,27,FALSE),"")</f>
        <v>M</v>
      </c>
      <c r="F184" s="114" t="str">
        <f>IF(A182:A182&gt;0,VLOOKUP(A182,Sorteio!$A$1:$AS$76,28,FALSE),"")</f>
        <v>BIR</v>
      </c>
      <c r="G184" s="136">
        <f>IF(A182:A182&gt;0,VLOOKUP(A182,Sorteio!$A$1:$AS$76,29,FALSE),"")</f>
        <v>13888</v>
      </c>
      <c r="H184" s="115">
        <f>IF(A182:A182&gt;0,VLOOKUP(A182,Sorteio!$A$1:$AS$76,30,FALSE),"")</f>
        <v>9</v>
      </c>
      <c r="I184" s="115" t="str">
        <f>IF(A182:A182&gt;0,VLOOKUP(A182,Sorteio!$A$1:$AS$76,31,FALSE),"")</f>
        <v>B</v>
      </c>
      <c r="J184" s="114" t="str">
        <f>IF(A182:A182&gt;0,VLOOKUP(A182,Sorteio!$A$1:$AS$76,32,FALSE),"")</f>
        <v>LIB2026</v>
      </c>
      <c r="K184" s="114" t="str">
        <f>IF(A182:A182&gt;0,VLOOKUP(A182,Sorteio!$A$1:$AS$76,33,FALSE),"")</f>
        <v>MR</v>
      </c>
      <c r="L184" s="116">
        <v>65</v>
      </c>
      <c r="M184" s="116">
        <v>63</v>
      </c>
      <c r="N184" s="117">
        <f>IF(A182&gt;0,L184+M184,"")</f>
        <v>128</v>
      </c>
      <c r="O184" s="226"/>
      <c r="P184" s="226"/>
      <c r="Q184" s="226"/>
      <c r="R184" s="226"/>
      <c r="S184" s="119" t="str">
        <f>IF(O184&gt;0,VLOOKUP(O184,HOLEINONE!$A$1:$B$37,2,FALSE),"")</f>
        <v/>
      </c>
      <c r="T184" s="119" t="str">
        <f>IF(P184&gt;0,VLOOKUP(P184,HOLEINONE!$A$1:$B$37,2,FALSE),"")</f>
        <v/>
      </c>
      <c r="U184" s="119" t="str">
        <f>IF(Q184&gt;0,VLOOKUP(Q184,HOLEINONE!$A$1:$B$37,2,FALSE),"")</f>
        <v/>
      </c>
      <c r="V184" s="119" t="str">
        <f>IF(R184&gt;0,VLOOKUP(R184,HOLEINONE!$A$1:$B$37,2,FALSE),"")</f>
        <v/>
      </c>
      <c r="W184" s="113" t="str">
        <f t="shared" si="7"/>
        <v/>
      </c>
      <c r="X184" s="120">
        <f>IF(A182&gt;0,N184-H184*2,"")</f>
        <v>110</v>
      </c>
      <c r="Y184" s="113">
        <f t="shared" si="6"/>
        <v>13888</v>
      </c>
      <c r="Z184" s="113">
        <f>IF(A182&gt;0,999.999999-N184+(H184*0.01)+(Y184*-0.000000001),"")</f>
        <v>872.08998511200002</v>
      </c>
      <c r="AA184" s="113">
        <f>IF(A182&gt;0,RANK(Z184,Z:Z),"")</f>
        <v>177</v>
      </c>
      <c r="AB184" s="113">
        <f>IF(A182&gt;0,999.999999-X184+(0.12-(H184*0.01))+(Y184*-0.00000001)," ")</f>
        <v>890.02986011999997</v>
      </c>
      <c r="AC184" s="113">
        <f>IF(A182&gt;0,RANK(AB184,AB:AB),"")</f>
        <v>179</v>
      </c>
      <c r="AD184" s="113" t="str">
        <f t="shared" si="8"/>
        <v/>
      </c>
    </row>
    <row r="185" spans="1:30" ht="18.75" customHeight="1">
      <c r="A185" s="1103"/>
      <c r="B185" s="114" t="str">
        <f>IF(A182:A182&gt;0,VLOOKUP(A182,Sorteio!$A$1:$AS$76,34,FALSE),"")</f>
        <v>403</v>
      </c>
      <c r="C185" s="114" t="str">
        <f>IF(A182:A182&gt;0,VLOOKUP(A182,Sorteio!$A$1:$AS$76,35,FALSE),"")</f>
        <v>SHIMOYAMA</v>
      </c>
      <c r="D185" s="114" t="str">
        <f>IF(A182:A182&gt;0,VLOOKUP(A182,Sorteio!$A$1:$AS$76,36,FALSE),"")</f>
        <v>MIYUKI</v>
      </c>
      <c r="E185" s="114" t="str">
        <f>IF(A182:A182&gt;0,VLOOKUP(A182,Sorteio!$A$1:$AS$76,37,FALSE),"")</f>
        <v>F</v>
      </c>
      <c r="F185" s="114" t="str">
        <f>IF(A182:A182&gt;0,VLOOKUP(A182,Sorteio!$A$1:$AS$76,38,FALSE),"")</f>
        <v>IBI</v>
      </c>
      <c r="G185" s="136">
        <f>IF(A182:A182&gt;0,VLOOKUP(A182,Sorteio!$A$1:$AS$76,39,FALSE),"")</f>
        <v>25386</v>
      </c>
      <c r="H185" s="115">
        <f>IF(A182:A182&gt;0,VLOOKUP(A182,Sorteio!$A$1:$AS$76,40,FALSE),"")</f>
        <v>12</v>
      </c>
      <c r="I185" s="115" t="str">
        <f>IF(A182:A182&gt;0,VLOOKUP(A182,Sorteio!$A$1:$AS$76,41,FALSE),"")</f>
        <v>C</v>
      </c>
      <c r="J185" s="114" t="str">
        <f>IF(A182:A182&gt;0,VLOOKUP(A182,Sorteio!$A$1:$AS$76,42,FALSE),"")</f>
        <v>LIB2026</v>
      </c>
      <c r="K185" s="114" t="str">
        <f>IF(A182:A182&gt;0,VLOOKUP(A182,Sorteio!$A$1:$AS$76,43,FALSE),"")</f>
        <v>NSR</v>
      </c>
      <c r="L185" s="116">
        <v>70</v>
      </c>
      <c r="M185" s="116">
        <v>59</v>
      </c>
      <c r="N185" s="117">
        <f>IF(A182&gt;0,L185+M185,"")</f>
        <v>129</v>
      </c>
      <c r="O185" s="226"/>
      <c r="P185" s="226"/>
      <c r="Q185" s="226"/>
      <c r="R185" s="226"/>
      <c r="S185" s="119" t="str">
        <f>IF(O185&gt;0,VLOOKUP(O185,HOLEINONE!$A$1:$B$37,2,FALSE),"")</f>
        <v/>
      </c>
      <c r="T185" s="119" t="str">
        <f>IF(P185&gt;0,VLOOKUP(P185,HOLEINONE!$A$1:$B$37,2,FALSE),"")</f>
        <v/>
      </c>
      <c r="U185" s="119" t="str">
        <f>IF(Q185&gt;0,VLOOKUP(Q185,HOLEINONE!$A$1:$B$37,2,FALSE),"")</f>
        <v/>
      </c>
      <c r="V185" s="119" t="str">
        <f>IF(R185&gt;0,VLOOKUP(R185,HOLEINONE!$A$1:$B$37,2,FALSE),"")</f>
        <v/>
      </c>
      <c r="W185" s="113" t="str">
        <f t="shared" si="7"/>
        <v/>
      </c>
      <c r="X185" s="120">
        <f>IF(A182&gt;0,N185-H185*2,"")</f>
        <v>105</v>
      </c>
      <c r="Y185" s="113">
        <f t="shared" si="6"/>
        <v>25386</v>
      </c>
      <c r="Z185" s="113">
        <f>IF(A182&gt;0,999.999999-N185+(H185*0.01)+(Y185*-0.000000001),"")</f>
        <v>871.11997361400006</v>
      </c>
      <c r="AA185" s="113">
        <f>IF(A182&gt;0,RANK(Z185,Z:Z),"")</f>
        <v>181</v>
      </c>
      <c r="AB185" s="113">
        <f>IF(A182&gt;0,999.999999-X185+(0.12-(H185*0.01))+(Y185*-0.00000001)," ")</f>
        <v>894.99974513999996</v>
      </c>
      <c r="AC185" s="113">
        <f>IF(A182&gt;0,RANK(AB185,AB:AB),"")</f>
        <v>156</v>
      </c>
      <c r="AD185" s="113" t="str">
        <f t="shared" si="8"/>
        <v/>
      </c>
    </row>
    <row r="186" spans="1:30" ht="18.75" customHeight="1">
      <c r="A186" s="1103">
        <v>206</v>
      </c>
      <c r="B186" s="114" t="str">
        <f>IF(A186:A186&gt;0,VLOOKUP(A186,Sorteio!$A$1:$AS$76,4,FALSE),"")</f>
        <v>691</v>
      </c>
      <c r="C186" s="114" t="str">
        <f>IF(A186:A186&gt;0,VLOOKUP(A186,Sorteio!$A$1:$AS$76,5,FALSE),"")</f>
        <v>HIRATA</v>
      </c>
      <c r="D186" s="114" t="str">
        <f>IF(A186:A186&gt;0,VLOOKUP(A186,Sorteio!$A$1:$AS$76,6,FALSE),"")</f>
        <v>IRINEU YASSAYUKI</v>
      </c>
      <c r="E186" s="114" t="str">
        <f>IF(A186:A186&gt;0,VLOOKUP(A186,Sorteio!$A$1:$AS$76,7,FALSE),"")</f>
        <v>M</v>
      </c>
      <c r="F186" s="114" t="str">
        <f>IF(A186:A186&gt;0,VLOOKUP(A186,Sorteio!$A$1:$AS$76,8,FALSE),"")</f>
        <v>KOK</v>
      </c>
      <c r="G186" s="136">
        <f>IF(A186:A186&gt;0,VLOOKUP(A186,Sorteio!$A$1:$AS$76,9,FALSE),"")</f>
        <v>24162</v>
      </c>
      <c r="H186" s="115">
        <f>IF(A186:A186&gt;0,VLOOKUP(A186,Sorteio!$A$1:$AS$76,10,FALSE),"")</f>
        <v>8</v>
      </c>
      <c r="I186" s="115" t="str">
        <f>IF(A186:A186&gt;0,VLOOKUP(A186,Sorteio!$A$1:$AS$76,11,FALSE),"")</f>
        <v>B</v>
      </c>
      <c r="J186" s="114" t="str">
        <f>IF(A186:A186&gt;0,VLOOKUP(A186,Sorteio!$A$1:$AS$76,12,FALSE),"")</f>
        <v>LIB2026</v>
      </c>
      <c r="K186" s="114" t="str">
        <f>IF(A186:A186&gt;0,VLOOKUP(A186,Sorteio!$A$1:$AS$76,13,FALSE),"")</f>
        <v>NSR</v>
      </c>
      <c r="L186" s="116">
        <v>63</v>
      </c>
      <c r="M186" s="116">
        <v>52</v>
      </c>
      <c r="N186" s="117">
        <f>IF(A186&gt;0,L186+M186,"")</f>
        <v>115</v>
      </c>
      <c r="O186" s="226"/>
      <c r="P186" s="226"/>
      <c r="Q186" s="226"/>
      <c r="R186" s="226"/>
      <c r="S186" s="119" t="str">
        <f>IF(O186&gt;0,VLOOKUP(O186,HOLEINONE!$A$1:$B$37,2,FALSE),"")</f>
        <v/>
      </c>
      <c r="T186" s="119" t="str">
        <f>IF(P186&gt;0,VLOOKUP(P186,HOLEINONE!$A$1:$B$37,2,FALSE),"")</f>
        <v/>
      </c>
      <c r="U186" s="119" t="str">
        <f>IF(Q186&gt;0,VLOOKUP(Q186,HOLEINONE!$A$1:$B$37,2,FALSE),"")</f>
        <v/>
      </c>
      <c r="V186" s="119" t="str">
        <f>IF(R186&gt;0,VLOOKUP(R186,HOLEINONE!$A$1:$B$37,2,FALSE),"")</f>
        <v/>
      </c>
      <c r="W186" s="113" t="str">
        <f t="shared" si="7"/>
        <v/>
      </c>
      <c r="X186" s="120">
        <f>IF(A186&gt;0,N186-H186*2,"")</f>
        <v>99</v>
      </c>
      <c r="Y186" s="113">
        <f t="shared" si="6"/>
        <v>24162</v>
      </c>
      <c r="Z186" s="113">
        <f>IF(A186&gt;0,999.999999-N186+(H186*0.01)+(Y186*-0.000000001),"")</f>
        <v>885.079974838</v>
      </c>
      <c r="AA186" s="113">
        <f>IF(A186&gt;0,RANK(Z186,Z:Z),"")</f>
        <v>96</v>
      </c>
      <c r="AB186" s="113">
        <f>IF(A186&gt;0,999.999999-X186+(0.12-(H186*0.01))+(Y186*-0.00000001)," ")</f>
        <v>901.03975737999997</v>
      </c>
      <c r="AC186" s="113">
        <f>IF(A186&gt;0,RANK(AB186,AB:AB),"")</f>
        <v>70</v>
      </c>
      <c r="AD186" s="113" t="str">
        <f t="shared" si="8"/>
        <v/>
      </c>
    </row>
    <row r="187" spans="1:30" ht="18.75" customHeight="1">
      <c r="A187" s="1103"/>
      <c r="B187" s="114" t="str">
        <f>IF(A186:A186&gt;0,VLOOKUP(A186,Sorteio!$A$1:$AS$76,14,FALSE),"")</f>
        <v>986</v>
      </c>
      <c r="C187" s="114" t="str">
        <f>IF(A186:A186&gt;0,VLOOKUP(A186,Sorteio!$A$1:$AS$761,15,FALSE),"")</f>
        <v>NAGAE</v>
      </c>
      <c r="D187" s="114" t="str">
        <f>IF(A186:A186&gt;0,VLOOKUP(A186,Sorteio!$A$1:$AS$761,16,FALSE),"")</f>
        <v>TOMIKO</v>
      </c>
      <c r="E187" s="114" t="str">
        <f>IF(A186:A186&gt;0,VLOOKUP(A186,Sorteio!$A$1:$AS$761,17,FALSE),"")</f>
        <v>F</v>
      </c>
      <c r="F187" s="114" t="str">
        <f>IF(A186:A186&gt;0,VLOOKUP(A186,Sorteio!$A$1:$AS$76,18,FALSE),"")</f>
        <v>SOR</v>
      </c>
      <c r="G187" s="136">
        <f>IF(A186:A186&gt;0,VLOOKUP(A186,Sorteio!$A$1:$AS$76,19,FALSE),"")</f>
        <v>14991</v>
      </c>
      <c r="H187" s="115">
        <f>IF(A186:A186&gt;0,VLOOKUP(A186,Sorteio!$A$1:$AS$76,20,FALSE),"")</f>
        <v>9</v>
      </c>
      <c r="I187" s="115" t="str">
        <f>IF(A186:A186&gt;0,VLOOKUP(A186,Sorteio!$A$1:$AS$76,21,FALSE),"")</f>
        <v>B</v>
      </c>
      <c r="J187" s="114" t="str">
        <f>IF(A186:A186&gt;0,VLOOKUP(A186,Sorteio!$A$1:$AS$76,22,FALSE),"")</f>
        <v>LIB2026</v>
      </c>
      <c r="K187" s="114" t="str">
        <f>IF(A186:A186&gt;0,VLOOKUP(A186,Sorteio!$A$1:$AS$76,23,FALSE),"")</f>
        <v>MR</v>
      </c>
      <c r="L187" s="116">
        <v>67</v>
      </c>
      <c r="M187" s="116">
        <v>55</v>
      </c>
      <c r="N187" s="117">
        <f>IF(A186&gt;0,L187+M187,"")</f>
        <v>122</v>
      </c>
      <c r="O187" s="226"/>
      <c r="P187" s="226"/>
      <c r="Q187" s="226"/>
      <c r="R187" s="226"/>
      <c r="S187" s="119" t="str">
        <f>IF(O187&gt;0,VLOOKUP(O187,HOLEINONE!$A$1:$B$37,2,FALSE),"")</f>
        <v/>
      </c>
      <c r="T187" s="119" t="str">
        <f>IF(P187&gt;0,VLOOKUP(P187,HOLEINONE!$A$1:$B$37,2,FALSE),"")</f>
        <v/>
      </c>
      <c r="U187" s="119" t="str">
        <f>IF(Q187&gt;0,VLOOKUP(Q187,HOLEINONE!$A$1:$B$37,2,FALSE),"")</f>
        <v/>
      </c>
      <c r="V187" s="119" t="str">
        <f>IF(R187&gt;0,VLOOKUP(R187,HOLEINONE!$A$1:$B$37,2,FALSE),"")</f>
        <v/>
      </c>
      <c r="W187" s="113" t="str">
        <f t="shared" si="7"/>
        <v/>
      </c>
      <c r="X187" s="120">
        <f>IF(A186&gt;0,N187-H187*2,"")</f>
        <v>104</v>
      </c>
      <c r="Y187" s="113">
        <f t="shared" si="6"/>
        <v>14991</v>
      </c>
      <c r="Z187" s="113">
        <f>IF(A186&gt;0,999.999999-N187+(H187*0.01)+(Y187*-0.000000001),"")</f>
        <v>878.08998400900009</v>
      </c>
      <c r="AA187" s="113">
        <f>IF(A186&gt;0,RANK(Z187,Z:Z),"")</f>
        <v>141</v>
      </c>
      <c r="AB187" s="113">
        <f>IF(A186&gt;0,999.999999-X187+(0.12-(H187*0.01))+(Y187*-0.00000001)," ")</f>
        <v>896.02984908999997</v>
      </c>
      <c r="AC187" s="113">
        <f>IF(A186&gt;0,RANK(AB187,AB:AB),"")</f>
        <v>139</v>
      </c>
      <c r="AD187" s="113" t="str">
        <f t="shared" si="8"/>
        <v/>
      </c>
    </row>
    <row r="188" spans="1:30" ht="18.75" customHeight="1">
      <c r="A188" s="1103"/>
      <c r="B188" s="114" t="str">
        <f>IF(A186:A186&gt;0,VLOOKUP(A186,Sorteio!$A$1:$AS$76,24,FALSE),"")</f>
        <v>642</v>
      </c>
      <c r="C188" s="114" t="str">
        <f>IF(A186:A186&gt;0,VLOOKUP(A186,Sorteio!$A$1:$AS$76,25,FALSE),"")</f>
        <v>TAKAHASHI</v>
      </c>
      <c r="D188" s="114" t="str">
        <f>IF(A186:A186&gt;0,VLOOKUP(A186,Sorteio!$A$1:$AS$76,26,FALSE),"")</f>
        <v>KATUMI</v>
      </c>
      <c r="E188" s="114" t="str">
        <f>IF(A186:A186&gt;0,VLOOKUP(A186,Sorteio!$A$1:$AS$76,27,FALSE),"")</f>
        <v>F</v>
      </c>
      <c r="F188" s="114" t="str">
        <f>IF(A186:A186&gt;0,VLOOKUP(A186,Sorteio!$A$1:$AS$76,28,FALSE),"")</f>
        <v>COO</v>
      </c>
      <c r="G188" s="136">
        <f>IF(A186:A186&gt;0,VLOOKUP(A186,Sorteio!$A$1:$AS$76,29,FALSE),"")</f>
        <v>16757</v>
      </c>
      <c r="H188" s="115">
        <f>IF(A186:A186&gt;0,VLOOKUP(A186,Sorteio!$A$1:$AS$76,30,FALSE),"")</f>
        <v>9</v>
      </c>
      <c r="I188" s="115" t="str">
        <f>IF(A186:A186&gt;0,VLOOKUP(A186,Sorteio!$A$1:$AS$76,31,FALSE),"")</f>
        <v>B</v>
      </c>
      <c r="J188" s="114" t="str">
        <f>IF(A186:A186&gt;0,VLOOKUP(A186,Sorteio!$A$1:$AS$76,32,FALSE),"")</f>
        <v>LIB2026</v>
      </c>
      <c r="K188" s="114" t="str">
        <f>IF(A186:A186&gt;0,VLOOKUP(A186,Sorteio!$A$1:$AS$76,33,FALSE),"")</f>
        <v>SR</v>
      </c>
      <c r="L188" s="116">
        <v>65</v>
      </c>
      <c r="M188" s="116">
        <v>59</v>
      </c>
      <c r="N188" s="117">
        <f>IF(A186&gt;0,L188+M188,"")</f>
        <v>124</v>
      </c>
      <c r="O188" s="226"/>
      <c r="P188" s="226"/>
      <c r="Q188" s="226"/>
      <c r="R188" s="226"/>
      <c r="S188" s="119" t="str">
        <f>IF(O188&gt;0,VLOOKUP(O188,HOLEINONE!$A$1:$B$37,2,FALSE),"")</f>
        <v/>
      </c>
      <c r="T188" s="119" t="str">
        <f>IF(P188&gt;0,VLOOKUP(P188,HOLEINONE!$A$1:$B$37,2,FALSE),"")</f>
        <v/>
      </c>
      <c r="U188" s="119" t="str">
        <f>IF(Q188&gt;0,VLOOKUP(Q188,HOLEINONE!$A$1:$B$37,2,FALSE),"")</f>
        <v/>
      </c>
      <c r="V188" s="119" t="str">
        <f>IF(R188&gt;0,VLOOKUP(R188,HOLEINONE!$A$1:$B$37,2,FALSE),"")</f>
        <v/>
      </c>
      <c r="W188" s="113" t="str">
        <f t="shared" si="7"/>
        <v/>
      </c>
      <c r="X188" s="120">
        <f>IF(A186&gt;0,N188-H188*2,"")</f>
        <v>106</v>
      </c>
      <c r="Y188" s="113">
        <f t="shared" si="6"/>
        <v>16757</v>
      </c>
      <c r="Z188" s="113">
        <f>IF(A186&gt;0,999.999999-N188+(H188*0.01)+(Y188*-0.000000001),"")</f>
        <v>876.08998224300001</v>
      </c>
      <c r="AA188" s="113">
        <f>IF(A186&gt;0,RANK(Z188,Z:Z),"")</f>
        <v>157</v>
      </c>
      <c r="AB188" s="113">
        <f>IF(A186&gt;0,999.999999-X188+(0.12-(H188*0.01))+(Y188*-0.00000001)," ")</f>
        <v>894.02983142999994</v>
      </c>
      <c r="AC188" s="113">
        <f>IF(A186&gt;0,RANK(AB188,AB:AB),"")</f>
        <v>162</v>
      </c>
      <c r="AD188" s="113" t="str">
        <f t="shared" si="8"/>
        <v/>
      </c>
    </row>
    <row r="189" spans="1:30" ht="18.75" customHeight="1">
      <c r="A189" s="1103"/>
      <c r="B189" s="114" t="str">
        <f>IF(A186:A186&gt;0,VLOOKUP(A186,Sorteio!$A$1:$AS$76,34,FALSE),"")</f>
        <v>698</v>
      </c>
      <c r="C189" s="114" t="str">
        <f>IF(A186:A186&gt;0,VLOOKUP(A186,Sorteio!$A$1:$AS$76,35,FALSE),"")</f>
        <v>HARA TABATA</v>
      </c>
      <c r="D189" s="114" t="str">
        <f>IF(A186:A186&gt;0,VLOOKUP(A186,Sorteio!$A$1:$AS$76,36,FALSE),"")</f>
        <v>ROSA HIDEKO</v>
      </c>
      <c r="E189" s="114" t="str">
        <f>IF(A186:A186&gt;0,VLOOKUP(A186,Sorteio!$A$1:$AS$76,37,FALSE),"")</f>
        <v>F</v>
      </c>
      <c r="F189" s="114" t="str">
        <f>IF(A186:A186&gt;0,VLOOKUP(A186,Sorteio!$A$1:$AS$76,38,FALSE),"")</f>
        <v>GSP</v>
      </c>
      <c r="G189" s="136">
        <f>IF(A186:A186&gt;0,VLOOKUP(A186,Sorteio!$A$1:$AS$76,39,FALSE),"")</f>
        <v>18830</v>
      </c>
      <c r="H189" s="115">
        <f>IF(A186:A186&gt;0,VLOOKUP(A186,Sorteio!$A$1:$AS$76,40,FALSE),"")</f>
        <v>12</v>
      </c>
      <c r="I189" s="115" t="str">
        <f>IF(A186:A186&gt;0,VLOOKUP(A186,Sorteio!$A$1:$AS$76,41,FALSE),"")</f>
        <v>C</v>
      </c>
      <c r="J189" s="114" t="str">
        <f>IF(A186:A186&gt;0,VLOOKUP(A186,Sorteio!$A$1:$AS$76,42,FALSE),"")</f>
        <v>LIB2026</v>
      </c>
      <c r="K189" s="114" t="str">
        <f>IF(A186:A186&gt;0,VLOOKUP(A186,Sorteio!$A$1:$AS$76,43,FALSE),"")</f>
        <v>SR</v>
      </c>
      <c r="L189" s="116">
        <v>63</v>
      </c>
      <c r="M189" s="116">
        <v>59</v>
      </c>
      <c r="N189" s="117">
        <f>IF(A186&gt;0,L189+M189,"")</f>
        <v>122</v>
      </c>
      <c r="O189" s="226" t="s">
        <v>1933</v>
      </c>
      <c r="P189" s="226"/>
      <c r="Q189" s="226"/>
      <c r="R189" s="226"/>
      <c r="S189" s="119">
        <f>IF(O189&gt;0,VLOOKUP(O189,HOLEINONE!$A$1:$B$37,2,FALSE),"")</f>
        <v>2</v>
      </c>
      <c r="T189" s="119" t="str">
        <f>IF(P189&gt;0,VLOOKUP(P189,HOLEINONE!$A$1:$B$37,2,FALSE),"")</f>
        <v/>
      </c>
      <c r="U189" s="119" t="str">
        <f>IF(Q189&gt;0,VLOOKUP(Q189,HOLEINONE!$A$1:$B$37,2,FALSE),"")</f>
        <v/>
      </c>
      <c r="V189" s="119" t="str">
        <f>IF(R189&gt;0,VLOOKUP(R189,HOLEINONE!$A$1:$B$37,2,FALSE),"")</f>
        <v/>
      </c>
      <c r="W189" s="113">
        <f t="shared" si="7"/>
        <v>2</v>
      </c>
      <c r="X189" s="120">
        <f>IF(A186&gt;0,N189-H189*2,"")</f>
        <v>98</v>
      </c>
      <c r="Y189" s="113">
        <f t="shared" si="6"/>
        <v>18830</v>
      </c>
      <c r="Z189" s="113">
        <f>IF(A186&gt;0,999.999999-N189+(H189*0.01)+(Y189*-0.000000001),"")</f>
        <v>878.11998016999996</v>
      </c>
      <c r="AA189" s="113">
        <f>IF(A186&gt;0,RANK(Z189,Z:Z),"")</f>
        <v>139</v>
      </c>
      <c r="AB189" s="113">
        <f>IF(A186&gt;0,999.999999-X189+(0.12-(H189*0.01))+(Y189*-0.00000001)," ")</f>
        <v>901.99981070000001</v>
      </c>
      <c r="AC189" s="113">
        <f>IF(A186&gt;0,RANK(AB189,AB:AB),"")</f>
        <v>66</v>
      </c>
      <c r="AD189" s="113">
        <f t="shared" si="8"/>
        <v>1</v>
      </c>
    </row>
    <row r="190" spans="1:30" ht="18.75" customHeight="1">
      <c r="A190" s="1103">
        <v>201</v>
      </c>
      <c r="B190" s="114" t="str">
        <f>IF(A190:A190&gt;0,VLOOKUP(A190,Sorteio!$A$1:$AS$76,4,FALSE),"")</f>
        <v>744</v>
      </c>
      <c r="C190" s="114" t="str">
        <f>IF(A190:A190&gt;0,VLOOKUP(A190,Sorteio!$A$1:$AS$76,5,FALSE),"")</f>
        <v>UEMURA</v>
      </c>
      <c r="D190" s="114" t="str">
        <f>IF(A190:A190&gt;0,VLOOKUP(A190,Sorteio!$A$1:$AS$76,6,FALSE),"")</f>
        <v>JORGE</v>
      </c>
      <c r="E190" s="114" t="str">
        <f>IF(A190:A190&gt;0,VLOOKUP(A190,Sorteio!$A$1:$AS$76,7,FALSE),"")</f>
        <v>M</v>
      </c>
      <c r="F190" s="114" t="str">
        <f>IF(A190:A190&gt;0,VLOOKUP(A190,Sorteio!$A$1:$AS$76,8,FALSE),"")</f>
        <v>PIE</v>
      </c>
      <c r="G190" s="136">
        <f>IF(A190:A190&gt;0,VLOOKUP(A190,Sorteio!$A$1:$AS$76,9,FALSE),"")</f>
        <v>29247</v>
      </c>
      <c r="H190" s="115">
        <f>IF(A190:A190&gt;0,VLOOKUP(A190,Sorteio!$A$1:$AS$76,10,FALSE),"")</f>
        <v>9</v>
      </c>
      <c r="I190" s="115" t="str">
        <f>IF(A190:A190&gt;0,VLOOKUP(A190,Sorteio!$A$1:$AS$76,11,FALSE),"")</f>
        <v>B</v>
      </c>
      <c r="J190" s="114" t="str">
        <f>IF(A190:A190&gt;0,VLOOKUP(A190,Sorteio!$A$1:$AS$76,12,FALSE),"")</f>
        <v>LIB2026</v>
      </c>
      <c r="K190" s="114" t="str">
        <f>IF(A190:A190&gt;0,VLOOKUP(A190,Sorteio!$A$1:$AS$76,13,FALSE),"")</f>
        <v>NSR</v>
      </c>
      <c r="L190" s="116">
        <v>65</v>
      </c>
      <c r="M190" s="116">
        <v>56</v>
      </c>
      <c r="N190" s="117">
        <f>IF(A190&gt;0,L190+M190,"")</f>
        <v>121</v>
      </c>
      <c r="O190" s="226"/>
      <c r="P190" s="226"/>
      <c r="Q190" s="226"/>
      <c r="R190" s="226"/>
      <c r="S190" s="119" t="str">
        <f>IF(O190&gt;0,VLOOKUP(O190,HOLEINONE!$A$1:$B$37,2,FALSE),"")</f>
        <v/>
      </c>
      <c r="T190" s="119" t="str">
        <f>IF(P190&gt;0,VLOOKUP(P190,HOLEINONE!$A$1:$B$37,2,FALSE),"")</f>
        <v/>
      </c>
      <c r="U190" s="119" t="str">
        <f>IF(Q190&gt;0,VLOOKUP(Q190,HOLEINONE!$A$1:$B$37,2,FALSE),"")</f>
        <v/>
      </c>
      <c r="V190" s="119" t="str">
        <f>IF(R190&gt;0,VLOOKUP(R190,HOLEINONE!$A$1:$B$37,2,FALSE),"")</f>
        <v/>
      </c>
      <c r="W190" s="113" t="str">
        <f t="shared" si="7"/>
        <v/>
      </c>
      <c r="X190" s="120">
        <f>IF(A190&gt;0,N190-H190*2,"")</f>
        <v>103</v>
      </c>
      <c r="Y190" s="113">
        <f t="shared" si="6"/>
        <v>29247</v>
      </c>
      <c r="Z190" s="113">
        <f>IF(A190&gt;0,999.999999-N190+(H190*0.01)+(Y190*-0.000000001),"")</f>
        <v>879.08996975299999</v>
      </c>
      <c r="AA190" s="113">
        <f>IF(A190&gt;0,RANK(Z190,Z:Z),"")</f>
        <v>134</v>
      </c>
      <c r="AB190" s="113">
        <f>IF(A190&gt;0,999.999999-X190+(0.12-(H190*0.01))+(Y190*-0.00000001)," ")</f>
        <v>897.02970653</v>
      </c>
      <c r="AC190" s="113">
        <f>IF(A190&gt;0,RANK(AB190,AB:AB),"")</f>
        <v>125</v>
      </c>
      <c r="AD190" s="113" t="str">
        <f t="shared" si="8"/>
        <v/>
      </c>
    </row>
    <row r="191" spans="1:30" ht="18.75" customHeight="1">
      <c r="A191" s="1103"/>
      <c r="B191" s="114" t="str">
        <f>IF(A190:A190&gt;0,VLOOKUP(A190,Sorteio!$A$1:$AS$76,14,FALSE),"")</f>
        <v>453</v>
      </c>
      <c r="C191" s="114" t="str">
        <f>IF(A190:A190&gt;0,VLOOKUP(A190,Sorteio!$A$1:$AS$761,15,FALSE),"")</f>
        <v>SHINOZAKI</v>
      </c>
      <c r="D191" s="114" t="str">
        <f>IF(A190:A190&gt;0,VLOOKUP(A190,Sorteio!$A$1:$AS$761,16,FALSE),"")</f>
        <v>TERUMI</v>
      </c>
      <c r="E191" s="114" t="str">
        <f>IF(A190:A190&gt;0,VLOOKUP(A190,Sorteio!$A$1:$AS$761,17,FALSE),"")</f>
        <v>F</v>
      </c>
      <c r="F191" s="114" t="str">
        <f>IF(A190:A190&gt;0,VLOOKUP(A190,Sorteio!$A$1:$AS$76,18,FALSE),"")</f>
        <v>SMA</v>
      </c>
      <c r="G191" s="136">
        <f>IF(A190:A190&gt;0,VLOOKUP(A190,Sorteio!$A$1:$AS$76,19,FALSE),"")</f>
        <v>18579</v>
      </c>
      <c r="H191" s="115">
        <f>IF(A190:A190&gt;0,VLOOKUP(A190,Sorteio!$A$1:$AS$76,20,FALSE),"")</f>
        <v>9</v>
      </c>
      <c r="I191" s="115" t="str">
        <f>IF(A190:A190&gt;0,VLOOKUP(A190,Sorteio!$A$1:$AS$76,21,FALSE),"")</f>
        <v>B</v>
      </c>
      <c r="J191" s="114" t="str">
        <f>IF(A190:A190&gt;0,VLOOKUP(A190,Sorteio!$A$1:$AS$76,22,FALSE),"")</f>
        <v>LIB2026</v>
      </c>
      <c r="K191" s="114" t="str">
        <f>IF(A190:A190&gt;0,VLOOKUP(A190,Sorteio!$A$1:$AS$76,23,FALSE),"")</f>
        <v>SR</v>
      </c>
      <c r="L191" s="116">
        <v>64</v>
      </c>
      <c r="M191" s="116">
        <v>59</v>
      </c>
      <c r="N191" s="117">
        <f>IF(A190&gt;0,L191+M191,"")</f>
        <v>123</v>
      </c>
      <c r="O191" s="226"/>
      <c r="P191" s="226"/>
      <c r="Q191" s="226"/>
      <c r="R191" s="226"/>
      <c r="S191" s="119" t="str">
        <f>IF(O191&gt;0,VLOOKUP(O191,HOLEINONE!$A$1:$B$37,2,FALSE),"")</f>
        <v/>
      </c>
      <c r="T191" s="119" t="str">
        <f>IF(P191&gt;0,VLOOKUP(P191,HOLEINONE!$A$1:$B$37,2,FALSE),"")</f>
        <v/>
      </c>
      <c r="U191" s="119" t="str">
        <f>IF(Q191&gt;0,VLOOKUP(Q191,HOLEINONE!$A$1:$B$37,2,FALSE),"")</f>
        <v/>
      </c>
      <c r="V191" s="119" t="str">
        <f>IF(R191&gt;0,VLOOKUP(R191,HOLEINONE!$A$1:$B$37,2,FALSE),"")</f>
        <v/>
      </c>
      <c r="W191" s="113" t="str">
        <f t="shared" si="7"/>
        <v/>
      </c>
      <c r="X191" s="120">
        <f>IF(A190&gt;0,N191-H191*2,"")</f>
        <v>105</v>
      </c>
      <c r="Y191" s="113">
        <f t="shared" si="6"/>
        <v>18579</v>
      </c>
      <c r="Z191" s="113">
        <f>IF(A190&gt;0,999.999999-N191+(H191*0.01)+(Y191*-0.000000001),"")</f>
        <v>877.08998042100006</v>
      </c>
      <c r="AA191" s="113">
        <f>IF(A190&gt;0,RANK(Z191,Z:Z),"")</f>
        <v>148</v>
      </c>
      <c r="AB191" s="113">
        <f>IF(A190&gt;0,999.999999-X191+(0.12-(H191*0.01))+(Y191*-0.00000001)," ")</f>
        <v>895.02981320999993</v>
      </c>
      <c r="AC191" s="113">
        <f>IF(A190&gt;0,RANK(AB191,AB:AB),"")</f>
        <v>152</v>
      </c>
      <c r="AD191" s="113" t="str">
        <f t="shared" si="8"/>
        <v/>
      </c>
    </row>
    <row r="192" spans="1:30" ht="18.75" customHeight="1">
      <c r="A192" s="1103"/>
      <c r="B192" s="114" t="str">
        <f>IF(A190:A190&gt;0,VLOOKUP(A190,Sorteio!$A$1:$AS$76,24,FALSE),"")</f>
        <v>728</v>
      </c>
      <c r="C192" s="114" t="str">
        <f>IF(A190:A190&gt;0,VLOOKUP(A190,Sorteio!$A$1:$AS$76,25,FALSE),"")</f>
        <v>DOS SANTOS LUZ LIMA</v>
      </c>
      <c r="D192" s="114" t="str">
        <f>IF(A190:A190&gt;0,VLOOKUP(A190,Sorteio!$A$1:$AS$76,26,FALSE),"")</f>
        <v>LUCILENA</v>
      </c>
      <c r="E192" s="114" t="str">
        <f>IF(A190:A190&gt;0,VLOOKUP(A190,Sorteio!$A$1:$AS$76,27,FALSE),"")</f>
        <v>F</v>
      </c>
      <c r="F192" s="114" t="str">
        <f>IF(A190:A190&gt;0,VLOOKUP(A190,Sorteio!$A$1:$AS$76,28,FALSE),"")</f>
        <v>SOR</v>
      </c>
      <c r="G192" s="136">
        <f>IF(A190:A190&gt;0,VLOOKUP(A190,Sorteio!$A$1:$AS$76,29,FALSE),"")</f>
        <v>25513</v>
      </c>
      <c r="H192" s="115">
        <f>IF(A190:A190&gt;0,VLOOKUP(A190,Sorteio!$A$1:$AS$76,30,FALSE),"")</f>
        <v>12</v>
      </c>
      <c r="I192" s="115" t="str">
        <f>IF(A190:A190&gt;0,VLOOKUP(A190,Sorteio!$A$1:$AS$76,31,FALSE),"")</f>
        <v>C</v>
      </c>
      <c r="J192" s="114" t="str">
        <f>IF(A190:A190&gt;0,VLOOKUP(A190,Sorteio!$A$1:$AS$76,32,FALSE),"")</f>
        <v>LIB2026</v>
      </c>
      <c r="K192" s="114" t="str">
        <f>IF(A190:A190&gt;0,VLOOKUP(A190,Sorteio!$A$1:$AS$76,33,FALSE),"")</f>
        <v>NSR</v>
      </c>
      <c r="L192" s="116">
        <v>62</v>
      </c>
      <c r="M192" s="116">
        <v>51</v>
      </c>
      <c r="N192" s="117">
        <f>IF(A190&gt;0,L192+M192,"")</f>
        <v>113</v>
      </c>
      <c r="O192" s="226"/>
      <c r="P192" s="226"/>
      <c r="Q192" s="226"/>
      <c r="R192" s="226"/>
      <c r="S192" s="119" t="str">
        <f>IF(O192&gt;0,VLOOKUP(O192,HOLEINONE!$A$1:$B$37,2,FALSE),"")</f>
        <v/>
      </c>
      <c r="T192" s="119" t="str">
        <f>IF(P192&gt;0,VLOOKUP(P192,HOLEINONE!$A$1:$B$37,2,FALSE),"")</f>
        <v/>
      </c>
      <c r="U192" s="119" t="str">
        <f>IF(Q192&gt;0,VLOOKUP(Q192,HOLEINONE!$A$1:$B$37,2,FALSE),"")</f>
        <v/>
      </c>
      <c r="V192" s="119" t="str">
        <f>IF(R192&gt;0,VLOOKUP(R192,HOLEINONE!$A$1:$B$37,2,FALSE),"")</f>
        <v/>
      </c>
      <c r="W192" s="113" t="str">
        <f t="shared" si="7"/>
        <v/>
      </c>
      <c r="X192" s="120">
        <f>IF(A190&gt;0,N192-H192*2,"")</f>
        <v>89</v>
      </c>
      <c r="Y192" s="113">
        <f t="shared" si="6"/>
        <v>25513</v>
      </c>
      <c r="Z192" s="113">
        <f>IF(A190&gt;0,999.999999-N192+(H192*0.01)+(Y192*-0.000000001),"")</f>
        <v>887.11997348700004</v>
      </c>
      <c r="AA192" s="113">
        <f>IF(A190&gt;0,RANK(Z192,Z:Z),"")</f>
        <v>82</v>
      </c>
      <c r="AB192" s="113">
        <f>IF(A190&gt;0,999.999999-X192+(0.12-(H192*0.01))+(Y192*-0.00000001)," ")</f>
        <v>910.99974386999997</v>
      </c>
      <c r="AC192" s="113">
        <f>IF(A190&gt;0,RANK(AB192,AB:AB),"")</f>
        <v>6</v>
      </c>
      <c r="AD192" s="113" t="str">
        <f t="shared" si="8"/>
        <v/>
      </c>
    </row>
    <row r="193" spans="1:30" ht="18.75" customHeight="1">
      <c r="A193" s="1103"/>
      <c r="B193" s="114" t="str">
        <f>IF(A190:A190&gt;0,VLOOKUP(A190,Sorteio!$A$1:$AS$76,34,FALSE),"")</f>
        <v>941</v>
      </c>
      <c r="C193" s="114" t="str">
        <f>IF(A190:A190&gt;0,VLOOKUP(A190,Sorteio!$A$1:$AS$76,35,FALSE),"")</f>
        <v>OKUYAMA</v>
      </c>
      <c r="D193" s="114" t="str">
        <f>IF(A190:A190&gt;0,VLOOKUP(A190,Sorteio!$A$1:$AS$76,36,FALSE),"")</f>
        <v>NOBORU</v>
      </c>
      <c r="E193" s="114" t="str">
        <f>IF(A190:A190&gt;0,VLOOKUP(A190,Sorteio!$A$1:$AS$76,37,FALSE),"")</f>
        <v>M</v>
      </c>
      <c r="F193" s="114" t="str">
        <f>IF(A190:A190&gt;0,VLOOKUP(A190,Sorteio!$A$1:$AS$76,38,FALSE),"")</f>
        <v>KOK</v>
      </c>
      <c r="G193" s="136">
        <f>IF(A190:A190&gt;0,VLOOKUP(A190,Sorteio!$A$1:$AS$76,39,FALSE),"")</f>
        <v>17489</v>
      </c>
      <c r="H193" s="115">
        <f>IF(A190:A190&gt;0,VLOOKUP(A190,Sorteio!$A$1:$AS$76,40,FALSE),"")</f>
        <v>12</v>
      </c>
      <c r="I193" s="115" t="str">
        <f>IF(A190:A190&gt;0,VLOOKUP(A190,Sorteio!$A$1:$AS$76,41,FALSE),"")</f>
        <v>C</v>
      </c>
      <c r="J193" s="114" t="str">
        <f>IF(A190:A190&gt;0,VLOOKUP(A190,Sorteio!$A$1:$AS$76,42,FALSE),"")</f>
        <v>LIB2026</v>
      </c>
      <c r="K193" s="114" t="str">
        <f>IF(A190:A190&gt;0,VLOOKUP(A190,Sorteio!$A$1:$AS$76,43,FALSE),"")</f>
        <v>SR</v>
      </c>
      <c r="L193" s="116">
        <v>67</v>
      </c>
      <c r="M193" s="116">
        <v>56</v>
      </c>
      <c r="N193" s="117">
        <f>IF(A190&gt;0,L193+M193,"")</f>
        <v>123</v>
      </c>
      <c r="O193" s="226"/>
      <c r="P193" s="226"/>
      <c r="Q193" s="226"/>
      <c r="R193" s="226"/>
      <c r="S193" s="119" t="str">
        <f>IF(O193&gt;0,VLOOKUP(O193,HOLEINONE!$A$1:$B$37,2,FALSE),"")</f>
        <v/>
      </c>
      <c r="T193" s="119" t="str">
        <f>IF(P193&gt;0,VLOOKUP(P193,HOLEINONE!$A$1:$B$37,2,FALSE),"")</f>
        <v/>
      </c>
      <c r="U193" s="119" t="str">
        <f>IF(Q193&gt;0,VLOOKUP(Q193,HOLEINONE!$A$1:$B$37,2,FALSE),"")</f>
        <v/>
      </c>
      <c r="V193" s="119" t="str">
        <f>IF(R193&gt;0,VLOOKUP(R193,HOLEINONE!$A$1:$B$37,2,FALSE),"")</f>
        <v/>
      </c>
      <c r="W193" s="113" t="str">
        <f t="shared" si="7"/>
        <v/>
      </c>
      <c r="X193" s="120">
        <f>IF(A190&gt;0,N193-H193*2,"")</f>
        <v>99</v>
      </c>
      <c r="Y193" s="113">
        <f t="shared" si="6"/>
        <v>17489</v>
      </c>
      <c r="Z193" s="113">
        <f>IF(A190&gt;0,999.999999-N193+(H193*0.01)+(Y193*-0.000000001),"")</f>
        <v>877.11998151099999</v>
      </c>
      <c r="AA193" s="113">
        <f>IF(A190&gt;0,RANK(Z193,Z:Z),"")</f>
        <v>144</v>
      </c>
      <c r="AB193" s="113">
        <f>IF(A190&gt;0,999.999999-X193+(0.12-(H193*0.01))+(Y193*-0.00000001)," ")</f>
        <v>900.99982410999996</v>
      </c>
      <c r="AC193" s="113">
        <f>IF(A190&gt;0,RANK(AB193,AB:AB),"")</f>
        <v>74</v>
      </c>
      <c r="AD193" s="113" t="str">
        <f t="shared" si="8"/>
        <v/>
      </c>
    </row>
    <row r="194" spans="1:30" ht="18.75" customHeight="1">
      <c r="A194" s="1103">
        <v>211</v>
      </c>
      <c r="B194" s="114" t="str">
        <f>IF(A194:A194&gt;0,VLOOKUP(A194,Sorteio!$A$1:$AS$76,4,FALSE),"")</f>
        <v>833</v>
      </c>
      <c r="C194" s="114" t="str">
        <f>IF(A194:A194&gt;0,VLOOKUP(A194,Sorteio!$A$1:$AS$76,5,FALSE),"")</f>
        <v>SATAKE</v>
      </c>
      <c r="D194" s="114" t="str">
        <f>IF(A194:A194&gt;0,VLOOKUP(A194,Sorteio!$A$1:$AS$76,6,FALSE),"")</f>
        <v>MILTON TSUTOMU</v>
      </c>
      <c r="E194" s="114" t="str">
        <f>IF(A194:A194&gt;0,VLOOKUP(A194,Sorteio!$A$1:$AS$76,7,FALSE),"")</f>
        <v>M</v>
      </c>
      <c r="F194" s="114" t="str">
        <f>IF(A194:A194&gt;0,VLOOKUP(A194,Sorteio!$A$1:$AS$76,8,FALSE),"")</f>
        <v>SUM</v>
      </c>
      <c r="G194" s="136">
        <f>IF(A194:A194&gt;0,VLOOKUP(A194,Sorteio!$A$1:$AS$76,9,FALSE),"")</f>
        <v>19651</v>
      </c>
      <c r="H194" s="115">
        <f>IF(A194:A194&gt;0,VLOOKUP(A194,Sorteio!$A$1:$AS$76,10,FALSE),"")</f>
        <v>9</v>
      </c>
      <c r="I194" s="115" t="str">
        <f>IF(A194:A194&gt;0,VLOOKUP(A194,Sorteio!$A$1:$AS$76,11,FALSE),"")</f>
        <v>B</v>
      </c>
      <c r="J194" s="114" t="str">
        <f>IF(A194:A194&gt;0,VLOOKUP(A194,Sorteio!$A$1:$AS$76,12,FALSE),"")</f>
        <v>LIB2026</v>
      </c>
      <c r="K194" s="114" t="str">
        <f>IF(A194:A194&gt;0,VLOOKUP(A194,Sorteio!$A$1:$AS$76,13,FALSE),"")</f>
        <v>NSR</v>
      </c>
      <c r="L194" s="116">
        <v>60</v>
      </c>
      <c r="M194" s="116">
        <v>52</v>
      </c>
      <c r="N194" s="117">
        <f>IF(A194&gt;0,L194+M194,"")</f>
        <v>112</v>
      </c>
      <c r="O194" s="226"/>
      <c r="P194" s="226"/>
      <c r="Q194" s="226"/>
      <c r="R194" s="226"/>
      <c r="S194" s="119" t="str">
        <f>IF(O194&gt;0,VLOOKUP(O194,HOLEINONE!$A$1:$B$37,2,FALSE),"")</f>
        <v/>
      </c>
      <c r="T194" s="119" t="str">
        <f>IF(P194&gt;0,VLOOKUP(P194,HOLEINONE!$A$1:$B$37,2,FALSE),"")</f>
        <v/>
      </c>
      <c r="U194" s="119" t="str">
        <f>IF(Q194&gt;0,VLOOKUP(Q194,HOLEINONE!$A$1:$B$37,2,FALSE),"")</f>
        <v/>
      </c>
      <c r="V194" s="119" t="str">
        <f>IF(R194&gt;0,VLOOKUP(R194,HOLEINONE!$A$1:$B$37,2,FALSE),"")</f>
        <v/>
      </c>
      <c r="W194" s="113" t="str">
        <f t="shared" si="7"/>
        <v/>
      </c>
      <c r="X194" s="120">
        <f>IF(A194&gt;0,N194-H194*2,"")</f>
        <v>94</v>
      </c>
      <c r="Y194" s="113">
        <f t="shared" ref="Y194:Y257" si="9">G194</f>
        <v>19651</v>
      </c>
      <c r="Z194" s="113">
        <f>IF(A194&gt;0,999.999999-N194+(H194*0.01)+(Y194*-0.000000001),"")</f>
        <v>888.08997934900003</v>
      </c>
      <c r="AA194" s="113">
        <f>IF(A194&gt;0,RANK(Z194,Z:Z),"")</f>
        <v>70</v>
      </c>
      <c r="AB194" s="113">
        <f>IF(A194&gt;0,999.999999-X194+(0.12-(H194*0.01))+(Y194*-0.00000001)," ")</f>
        <v>906.02980248999995</v>
      </c>
      <c r="AC194" s="113">
        <f>IF(A194&gt;0,RANK(AB194,AB:AB),"")</f>
        <v>30</v>
      </c>
      <c r="AD194" s="113" t="str">
        <f t="shared" si="8"/>
        <v/>
      </c>
    </row>
    <row r="195" spans="1:30" ht="18.75" customHeight="1">
      <c r="A195" s="1103"/>
      <c r="B195" s="114" t="str">
        <f>IF(A194:A194&gt;0,VLOOKUP(A194,Sorteio!$A$1:$AS$76,14,FALSE),"")</f>
        <v>296</v>
      </c>
      <c r="C195" s="114" t="str">
        <f>IF(A194:A194&gt;0,VLOOKUP(A194,Sorteio!$A$1:$AS$761,15,FALSE),"")</f>
        <v>UTSUNOMIYA</v>
      </c>
      <c r="D195" s="114" t="str">
        <f>IF(A194:A194&gt;0,VLOOKUP(A194,Sorteio!$A$1:$AS$761,16,FALSE),"")</f>
        <v>YUKIO</v>
      </c>
      <c r="E195" s="114" t="str">
        <f>IF(A194:A194&gt;0,VLOOKUP(A194,Sorteio!$A$1:$AS$761,17,FALSE),"")</f>
        <v>M</v>
      </c>
      <c r="F195" s="114" t="str">
        <f>IF(A194:A194&gt;0,VLOOKUP(A194,Sorteio!$A$1:$AS$76,18,FALSE),"")</f>
        <v>NCC</v>
      </c>
      <c r="G195" s="136">
        <f>IF(A194:A194&gt;0,VLOOKUP(A194,Sorteio!$A$1:$AS$76,19,FALSE),"")</f>
        <v>18980</v>
      </c>
      <c r="H195" s="115">
        <f>IF(A194:A194&gt;0,VLOOKUP(A194,Sorteio!$A$1:$AS$76,20,FALSE),"")</f>
        <v>9</v>
      </c>
      <c r="I195" s="115" t="str">
        <f>IF(A194:A194&gt;0,VLOOKUP(A194,Sorteio!$A$1:$AS$76,21,FALSE),"")</f>
        <v>B</v>
      </c>
      <c r="J195" s="114" t="str">
        <f>IF(A194:A194&gt;0,VLOOKUP(A194,Sorteio!$A$1:$AS$76,22,FALSE),"")</f>
        <v>LIB2026</v>
      </c>
      <c r="K195" s="114" t="str">
        <f>IF(A194:A194&gt;0,VLOOKUP(A194,Sorteio!$A$1:$AS$76,23,FALSE),"")</f>
        <v>SR</v>
      </c>
      <c r="L195" s="116">
        <v>61</v>
      </c>
      <c r="M195" s="116">
        <v>57</v>
      </c>
      <c r="N195" s="117">
        <f>IF(A194&gt;0,L195+M195,"")</f>
        <v>118</v>
      </c>
      <c r="O195" s="226"/>
      <c r="P195" s="226"/>
      <c r="Q195" s="226"/>
      <c r="R195" s="226"/>
      <c r="S195" s="119" t="str">
        <f>IF(O195&gt;0,VLOOKUP(O195,HOLEINONE!$A$1:$B$37,2,FALSE),"")</f>
        <v/>
      </c>
      <c r="T195" s="119" t="str">
        <f>IF(P195&gt;0,VLOOKUP(P195,HOLEINONE!$A$1:$B$37,2,FALSE),"")</f>
        <v/>
      </c>
      <c r="U195" s="119" t="str">
        <f>IF(Q195&gt;0,VLOOKUP(Q195,HOLEINONE!$A$1:$B$37,2,FALSE),"")</f>
        <v/>
      </c>
      <c r="V195" s="119" t="str">
        <f>IF(R195&gt;0,VLOOKUP(R195,HOLEINONE!$A$1:$B$37,2,FALSE),"")</f>
        <v/>
      </c>
      <c r="W195" s="113" t="str">
        <f t="shared" ref="W195:W258" si="10">IF(O195&gt;0,SUM(S195:V195),"")</f>
        <v/>
      </c>
      <c r="X195" s="120">
        <f>IF(A194&gt;0,N195-H195*2,"")</f>
        <v>100</v>
      </c>
      <c r="Y195" s="113">
        <f t="shared" si="9"/>
        <v>18980</v>
      </c>
      <c r="Z195" s="113">
        <f>IF(A194&gt;0,999.999999-N195+(H195*0.01)+(Y195*-0.000000001),"")</f>
        <v>882.08998001999998</v>
      </c>
      <c r="AA195" s="113">
        <f>IF(A194&gt;0,RANK(Z195,Z:Z),"")</f>
        <v>115</v>
      </c>
      <c r="AB195" s="113">
        <f>IF(A194&gt;0,999.999999-X195+(0.12-(H195*0.01))+(Y195*-0.00000001)," ")</f>
        <v>900.02980919999993</v>
      </c>
      <c r="AC195" s="113">
        <f>IF(A194&gt;0,RANK(AB195,AB:AB),"")</f>
        <v>87</v>
      </c>
      <c r="AD195" s="113" t="str">
        <f t="shared" ref="AD195:AD258" si="11">IF(O195&gt;0,COUNT(O195:V195),"")</f>
        <v/>
      </c>
    </row>
    <row r="196" spans="1:30" ht="18.75" customHeight="1">
      <c r="A196" s="1103"/>
      <c r="B196" s="114" t="str">
        <f>IF(A194:A194&gt;0,VLOOKUP(A194,Sorteio!$A$1:$AS$76,24,FALSE),"")</f>
        <v>266</v>
      </c>
      <c r="C196" s="114" t="str">
        <f>IF(A194:A194&gt;0,VLOOKUP(A194,Sorteio!$A$1:$AS$76,25,FALSE),"")</f>
        <v>TOYODA</v>
      </c>
      <c r="D196" s="114" t="str">
        <f>IF(A194:A194&gt;0,VLOOKUP(A194,Sorteio!$A$1:$AS$76,26,FALSE),"")</f>
        <v>MATOMU</v>
      </c>
      <c r="E196" s="114" t="str">
        <f>IF(A194:A194&gt;0,VLOOKUP(A194,Sorteio!$A$1:$AS$76,27,FALSE),"")</f>
        <v>M</v>
      </c>
      <c r="F196" s="114" t="str">
        <f>IF(A194:A194&gt;0,VLOOKUP(A194,Sorteio!$A$1:$AS$76,28,FALSE),"")</f>
        <v>PIE</v>
      </c>
      <c r="G196" s="136">
        <f>IF(A194:A194&gt;0,VLOOKUP(A194,Sorteio!$A$1:$AS$76,29,FALSE),"")</f>
        <v>13051</v>
      </c>
      <c r="H196" s="115">
        <f>IF(A194:A194&gt;0,VLOOKUP(A194,Sorteio!$A$1:$AS$76,30,FALSE),"")</f>
        <v>12</v>
      </c>
      <c r="I196" s="115" t="str">
        <f>IF(A194:A194&gt;0,VLOOKUP(A194,Sorteio!$A$1:$AS$76,31,FALSE),"")</f>
        <v>C</v>
      </c>
      <c r="J196" s="114" t="str">
        <f>IF(A194:A194&gt;0,VLOOKUP(A194,Sorteio!$A$1:$AS$76,32,FALSE),"")</f>
        <v>LIB2026i</v>
      </c>
      <c r="K196" s="114" t="str">
        <f>IF(A194:A194&gt;0,VLOOKUP(A194,Sorteio!$A$1:$AS$76,33,FALSE),"")</f>
        <v>MR</v>
      </c>
      <c r="L196" s="116">
        <v>444</v>
      </c>
      <c r="M196" s="116">
        <v>555</v>
      </c>
      <c r="N196" s="117">
        <f>IF(A194&gt;0,L196+M196,"")</f>
        <v>999</v>
      </c>
      <c r="O196" s="226"/>
      <c r="P196" s="226"/>
      <c r="Q196" s="226"/>
      <c r="R196" s="226"/>
      <c r="S196" s="119" t="str">
        <f>IF(O196&gt;0,VLOOKUP(O196,HOLEINONE!$A$1:$B$37,2,FALSE),"")</f>
        <v/>
      </c>
      <c r="T196" s="119" t="str">
        <f>IF(P196&gt;0,VLOOKUP(P196,HOLEINONE!$A$1:$B$37,2,FALSE),"")</f>
        <v/>
      </c>
      <c r="U196" s="119" t="str">
        <f>IF(Q196&gt;0,VLOOKUP(Q196,HOLEINONE!$A$1:$B$37,2,FALSE),"")</f>
        <v/>
      </c>
      <c r="V196" s="119" t="str">
        <f>IF(R196&gt;0,VLOOKUP(R196,HOLEINONE!$A$1:$B$37,2,FALSE),"")</f>
        <v/>
      </c>
      <c r="W196" s="113" t="str">
        <f t="shared" si="10"/>
        <v/>
      </c>
      <c r="X196" s="120">
        <f>IF(A194&gt;0,N196-H196*2,"")</f>
        <v>975</v>
      </c>
      <c r="Y196" s="113">
        <f t="shared" si="9"/>
        <v>13051</v>
      </c>
      <c r="Z196" s="113">
        <f>IF(A194&gt;0,999.999999-N196+(H196*0.01)+(Y196*-0.000000001),"")</f>
        <v>1.1199859490000026</v>
      </c>
      <c r="AA196" s="113">
        <f>IF(A194&gt;0,RANK(Z196,Z:Z),"")</f>
        <v>200</v>
      </c>
      <c r="AB196" s="113">
        <f>IF(A194&gt;0,999.999999-X196+(0.12-(H196*0.01))+(Y196*-0.00000001)," ")</f>
        <v>24.999868490000001</v>
      </c>
      <c r="AC196" s="113">
        <f>IF(A194&gt;0,RANK(AB196,AB:AB),"")</f>
        <v>200</v>
      </c>
      <c r="AD196" s="113" t="str">
        <f t="shared" si="11"/>
        <v/>
      </c>
    </row>
    <row r="197" spans="1:30" ht="18.75" customHeight="1">
      <c r="A197" s="1103"/>
      <c r="B197" s="114" t="str">
        <f>IF(A194:A194&gt;0,VLOOKUP(A194,Sorteio!$A$1:$AS$76,34,FALSE),"")</f>
        <v>705</v>
      </c>
      <c r="C197" s="114" t="str">
        <f>IF(A194:A194&gt;0,VLOOKUP(A194,Sorteio!$A$1:$AS$76,35,FALSE),"")</f>
        <v>IWAMOTO MAEDA</v>
      </c>
      <c r="D197" s="114" t="str">
        <f>IF(A194:A194&gt;0,VLOOKUP(A194,Sorteio!$A$1:$AS$76,36,FALSE),"")</f>
        <v>IOSHIMI</v>
      </c>
      <c r="E197" s="114" t="str">
        <f>IF(A194:A194&gt;0,VLOOKUP(A194,Sorteio!$A$1:$AS$76,37,FALSE),"")</f>
        <v>F</v>
      </c>
      <c r="F197" s="114" t="str">
        <f>IF(A194:A194&gt;0,VLOOKUP(A194,Sorteio!$A$1:$AS$76,38,FALSE),"")</f>
        <v>KOK</v>
      </c>
      <c r="G197" s="136">
        <f>IF(A194:A194&gt;0,VLOOKUP(A194,Sorteio!$A$1:$AS$76,39,FALSE),"")</f>
        <v>20443</v>
      </c>
      <c r="H197" s="115">
        <f>IF(A194:A194&gt;0,VLOOKUP(A194,Sorteio!$A$1:$AS$76,40,FALSE),"")</f>
        <v>12</v>
      </c>
      <c r="I197" s="115" t="str">
        <f>IF(A194:A194&gt;0,VLOOKUP(A194,Sorteio!$A$1:$AS$76,41,FALSE),"")</f>
        <v>C</v>
      </c>
      <c r="J197" s="114" t="str">
        <f>IF(A194:A194&gt;0,VLOOKUP(A194,Sorteio!$A$1:$AS$76,42,FALSE),"")</f>
        <v>LIB2026</v>
      </c>
      <c r="K197" s="114" t="str">
        <f>IF(A194:A194&gt;0,VLOOKUP(A194,Sorteio!$A$1:$AS$76,43,FALSE),"")</f>
        <v>NSR</v>
      </c>
      <c r="L197" s="116">
        <v>68</v>
      </c>
      <c r="M197" s="116">
        <v>59</v>
      </c>
      <c r="N197" s="117">
        <f>IF(A194&gt;0,L197+M197,"")</f>
        <v>127</v>
      </c>
      <c r="O197" s="226"/>
      <c r="P197" s="226"/>
      <c r="Q197" s="226"/>
      <c r="R197" s="226"/>
      <c r="S197" s="119" t="str">
        <f>IF(O197&gt;0,VLOOKUP(O197,HOLEINONE!$A$1:$B$37,2,FALSE),"")</f>
        <v/>
      </c>
      <c r="T197" s="119" t="str">
        <f>IF(P197&gt;0,VLOOKUP(P197,HOLEINONE!$A$1:$B$37,2,FALSE),"")</f>
        <v/>
      </c>
      <c r="U197" s="119" t="str">
        <f>IF(Q197&gt;0,VLOOKUP(Q197,HOLEINONE!$A$1:$B$37,2,FALSE),"")</f>
        <v/>
      </c>
      <c r="V197" s="119" t="str">
        <f>IF(R197&gt;0,VLOOKUP(R197,HOLEINONE!$A$1:$B$37,2,FALSE),"")</f>
        <v/>
      </c>
      <c r="W197" s="113" t="str">
        <f t="shared" si="10"/>
        <v/>
      </c>
      <c r="X197" s="120">
        <f>IF(A194&gt;0,N197-H197*2,"")</f>
        <v>103</v>
      </c>
      <c r="Y197" s="113">
        <f t="shared" si="9"/>
        <v>20443</v>
      </c>
      <c r="Z197" s="113">
        <f>IF(A194&gt;0,999.999999-N197+(H197*0.01)+(Y197*-0.000000001),"")</f>
        <v>873.11997855699997</v>
      </c>
      <c r="AA197" s="113">
        <f>IF(A194&gt;0,RANK(Z197,Z:Z),"")</f>
        <v>172</v>
      </c>
      <c r="AB197" s="113">
        <f>IF(A194&gt;0,999.999999-X197+(0.12-(H197*0.01))+(Y197*-0.00000001)," ")</f>
        <v>896.99979456999995</v>
      </c>
      <c r="AC197" s="113">
        <f>IF(A194&gt;0,RANK(AB197,AB:AB),"")</f>
        <v>127</v>
      </c>
      <c r="AD197" s="113" t="str">
        <f t="shared" si="11"/>
        <v/>
      </c>
    </row>
    <row r="198" spans="1:30" ht="18.75" customHeight="1">
      <c r="A198" s="1103">
        <v>205</v>
      </c>
      <c r="B198" s="114" t="str">
        <f>IF(A198:A198&gt;0,VLOOKUP(A198,Sorteio!$A$1:$AS$76,4,FALSE),"")</f>
        <v>411</v>
      </c>
      <c r="C198" s="114" t="str">
        <f>IF(A198:A198&gt;0,VLOOKUP(A198,Sorteio!$A$1:$AS$76,5,FALSE),"")</f>
        <v>SATO YOSHINO</v>
      </c>
      <c r="D198" s="114" t="str">
        <f>IF(A198:A198&gt;0,VLOOKUP(A198,Sorteio!$A$1:$AS$76,6,FALSE),"")</f>
        <v>MARLI</v>
      </c>
      <c r="E198" s="114" t="str">
        <f>IF(A198:A198&gt;0,VLOOKUP(A198,Sorteio!$A$1:$AS$76,7,FALSE),"")</f>
        <v>F</v>
      </c>
      <c r="F198" s="114" t="str">
        <f>IF(A198:A198&gt;0,VLOOKUP(A198,Sorteio!$A$1:$AS$76,8,FALSE),"")</f>
        <v>NCC</v>
      </c>
      <c r="G198" s="136">
        <f>IF(A198:A198&gt;0,VLOOKUP(A198,Sorteio!$A$1:$AS$76,9,FALSE),"")</f>
        <v>22208</v>
      </c>
      <c r="H198" s="115">
        <f>IF(A198:A198&gt;0,VLOOKUP(A198,Sorteio!$A$1:$AS$76,10,FALSE),"")</f>
        <v>9</v>
      </c>
      <c r="I198" s="115" t="str">
        <f>IF(A198:A198&gt;0,VLOOKUP(A198,Sorteio!$A$1:$AS$76,11,FALSE),"")</f>
        <v>B</v>
      </c>
      <c r="J198" s="114" t="str">
        <f>IF(A198:A198&gt;0,VLOOKUP(A198,Sorteio!$A$1:$AS$76,12,FALSE),"")</f>
        <v>LIB2026</v>
      </c>
      <c r="K198" s="114" t="str">
        <f>IF(A198:A198&gt;0,VLOOKUP(A198,Sorteio!$A$1:$AS$76,13,FALSE),"")</f>
        <v>NSR</v>
      </c>
      <c r="L198" s="116">
        <v>57</v>
      </c>
      <c r="M198" s="116">
        <v>53</v>
      </c>
      <c r="N198" s="117">
        <f>IF(A198&gt;0,L198+M198,"")</f>
        <v>110</v>
      </c>
      <c r="O198" s="226"/>
      <c r="P198" s="226"/>
      <c r="Q198" s="226"/>
      <c r="R198" s="226"/>
      <c r="S198" s="119" t="str">
        <f>IF(O198&gt;0,VLOOKUP(O198,HOLEINONE!$A$1:$B$37,2,FALSE),"")</f>
        <v/>
      </c>
      <c r="T198" s="119" t="str">
        <f>IF(P198&gt;0,VLOOKUP(P198,HOLEINONE!$A$1:$B$37,2,FALSE),"")</f>
        <v/>
      </c>
      <c r="U198" s="119" t="str">
        <f>IF(Q198&gt;0,VLOOKUP(Q198,HOLEINONE!$A$1:$B$37,2,FALSE),"")</f>
        <v/>
      </c>
      <c r="V198" s="119" t="str">
        <f>IF(R198&gt;0,VLOOKUP(R198,HOLEINONE!$A$1:$B$37,2,FALSE),"")</f>
        <v/>
      </c>
      <c r="W198" s="113" t="str">
        <f t="shared" si="10"/>
        <v/>
      </c>
      <c r="X198" s="120">
        <f>IF(A198&gt;0,N198-H198*2,"")</f>
        <v>92</v>
      </c>
      <c r="Y198" s="113">
        <f t="shared" si="9"/>
        <v>22208</v>
      </c>
      <c r="Z198" s="113">
        <f>IF(A198&gt;0,999.999999-N198+(H198*0.01)+(Y198*-0.000000001),"")</f>
        <v>890.08997679200002</v>
      </c>
      <c r="AA198" s="113">
        <f>IF(A198&gt;0,RANK(Z198,Z:Z),"")</f>
        <v>58</v>
      </c>
      <c r="AB198" s="113">
        <f>IF(A198&gt;0,999.999999-X198+(0.12-(H198*0.01))+(Y198*-0.00000001)," ")</f>
        <v>908.02977692000002</v>
      </c>
      <c r="AC198" s="113">
        <f>IF(A198&gt;0,RANK(AB198,AB:AB),"")</f>
        <v>19</v>
      </c>
      <c r="AD198" s="113" t="str">
        <f t="shared" si="11"/>
        <v/>
      </c>
    </row>
    <row r="199" spans="1:30" ht="18.75" customHeight="1">
      <c r="A199" s="1103"/>
      <c r="B199" s="114" t="str">
        <f>IF(A198:A198&gt;0,VLOOKUP(A198,Sorteio!$A$1:$AS$76,14,FALSE),"")</f>
        <v>817</v>
      </c>
      <c r="C199" s="114" t="str">
        <f>IF(A198:A198&gt;0,VLOOKUP(A198,Sorteio!$A$1:$AS$761,15,FALSE),"")</f>
        <v>KAWASAKI</v>
      </c>
      <c r="D199" s="114" t="str">
        <f>IF(A198:A198&gt;0,VLOOKUP(A198,Sorteio!$A$1:$AS$761,16,FALSE),"")</f>
        <v>TOSHIO</v>
      </c>
      <c r="E199" s="114" t="str">
        <f>IF(A198:A198&gt;0,VLOOKUP(A198,Sorteio!$A$1:$AS$761,17,FALSE),"")</f>
        <v>M</v>
      </c>
      <c r="F199" s="114" t="str">
        <f>IF(A198:A198&gt;0,VLOOKUP(A198,Sorteio!$A$1:$AS$76,18,FALSE),"")</f>
        <v>KOK</v>
      </c>
      <c r="G199" s="136">
        <f>IF(A198:A198&gt;0,VLOOKUP(A198,Sorteio!$A$1:$AS$76,19,FALSE),"")</f>
        <v>14865</v>
      </c>
      <c r="H199" s="115">
        <f>IF(A198:A198&gt;0,VLOOKUP(A198,Sorteio!$A$1:$AS$76,20,FALSE),"")</f>
        <v>9</v>
      </c>
      <c r="I199" s="115" t="str">
        <f>IF(A198:A198&gt;0,VLOOKUP(A198,Sorteio!$A$1:$AS$76,21,FALSE),"")</f>
        <v>B</v>
      </c>
      <c r="J199" s="114" t="str">
        <f>IF(A198:A198&gt;0,VLOOKUP(A198,Sorteio!$A$1:$AS$76,22,FALSE),"")</f>
        <v>LIB2026</v>
      </c>
      <c r="K199" s="114" t="str">
        <f>IF(A198:A198&gt;0,VLOOKUP(A198,Sorteio!$A$1:$AS$76,23,FALSE),"")</f>
        <v>MR</v>
      </c>
      <c r="L199" s="116">
        <v>61</v>
      </c>
      <c r="M199" s="116">
        <v>58</v>
      </c>
      <c r="N199" s="117">
        <f>IF(A198&gt;0,L199+M199,"")</f>
        <v>119</v>
      </c>
      <c r="O199" s="226" t="s">
        <v>1938</v>
      </c>
      <c r="P199" s="226"/>
      <c r="Q199" s="226"/>
      <c r="R199" s="226"/>
      <c r="S199" s="119">
        <f>IF(O199&gt;0,VLOOKUP(O199,HOLEINONE!$A$1:$B$37,2,FALSE),"")</f>
        <v>7</v>
      </c>
      <c r="T199" s="119" t="str">
        <f>IF(P199&gt;0,VLOOKUP(P199,HOLEINONE!$A$1:$B$37,2,FALSE),"")</f>
        <v/>
      </c>
      <c r="U199" s="119" t="str">
        <f>IF(Q199&gt;0,VLOOKUP(Q199,HOLEINONE!$A$1:$B$37,2,FALSE),"")</f>
        <v/>
      </c>
      <c r="V199" s="119" t="str">
        <f>IF(R199&gt;0,VLOOKUP(R199,HOLEINONE!$A$1:$B$37,2,FALSE),"")</f>
        <v/>
      </c>
      <c r="W199" s="113">
        <f t="shared" si="10"/>
        <v>7</v>
      </c>
      <c r="X199" s="120">
        <f>IF(A198&gt;0,N199-H199*2,"")</f>
        <v>101</v>
      </c>
      <c r="Y199" s="113">
        <f t="shared" si="9"/>
        <v>14865</v>
      </c>
      <c r="Z199" s="113">
        <f>IF(A198&gt;0,999.999999-N199+(H199*0.01)+(Y199*-0.000000001),"")</f>
        <v>881.08998413500001</v>
      </c>
      <c r="AA199" s="113">
        <f>IF(A198&gt;0,RANK(Z199,Z:Z),"")</f>
        <v>117</v>
      </c>
      <c r="AB199" s="113">
        <f>IF(A198&gt;0,999.999999-X199+(0.12-(H199*0.01))+(Y199*-0.00000001)," ")</f>
        <v>899.02985034999995</v>
      </c>
      <c r="AC199" s="113">
        <f>IF(A198&gt;0,RANK(AB199,AB:AB),"")</f>
        <v>97</v>
      </c>
      <c r="AD199" s="113">
        <f t="shared" si="11"/>
        <v>1</v>
      </c>
    </row>
    <row r="200" spans="1:30" ht="18.75" customHeight="1">
      <c r="A200" s="1103"/>
      <c r="B200" s="114" t="str">
        <f>IF(A198:A198&gt;0,VLOOKUP(A198,Sorteio!$A$1:$AS$76,24,FALSE),"")</f>
        <v>895</v>
      </c>
      <c r="C200" s="114" t="str">
        <f>IF(A198:A198&gt;0,VLOOKUP(A198,Sorteio!$A$1:$AS$76,25,FALSE),"")</f>
        <v>TOYONAGA</v>
      </c>
      <c r="D200" s="114" t="str">
        <f>IF(A198:A198&gt;0,VLOOKUP(A198,Sorteio!$A$1:$AS$76,26,FALSE),"")</f>
        <v>SEIJIN</v>
      </c>
      <c r="E200" s="114" t="str">
        <f>IF(A198:A198&gt;0,VLOOKUP(A198,Sorteio!$A$1:$AS$76,27,FALSE),"")</f>
        <v>M</v>
      </c>
      <c r="F200" s="114" t="str">
        <f>IF(A198:A198&gt;0,VLOOKUP(A198,Sorteio!$A$1:$AS$76,28,FALSE),"")</f>
        <v>SUM</v>
      </c>
      <c r="G200" s="136">
        <f>IF(A198:A198&gt;0,VLOOKUP(A198,Sorteio!$A$1:$AS$76,29,FALSE),"")</f>
        <v>19733</v>
      </c>
      <c r="H200" s="115">
        <f>IF(A198:A198&gt;0,VLOOKUP(A198,Sorteio!$A$1:$AS$76,30,FALSE),"")</f>
        <v>9</v>
      </c>
      <c r="I200" s="115" t="str">
        <f>IF(A198:A198&gt;0,VLOOKUP(A198,Sorteio!$A$1:$AS$76,31,FALSE),"")</f>
        <v>B</v>
      </c>
      <c r="J200" s="114" t="str">
        <f>IF(A198:A198&gt;0,VLOOKUP(A198,Sorteio!$A$1:$AS$76,32,FALSE),"")</f>
        <v>LIB2026</v>
      </c>
      <c r="K200" s="114" t="str">
        <f>IF(A198:A198&gt;0,VLOOKUP(A198,Sorteio!$A$1:$AS$76,33,FALSE),"")</f>
        <v>NSR</v>
      </c>
      <c r="L200" s="116">
        <v>63</v>
      </c>
      <c r="M200" s="116">
        <v>56</v>
      </c>
      <c r="N200" s="117">
        <f>IF(A198&gt;0,L200+M200,"")</f>
        <v>119</v>
      </c>
      <c r="O200" s="226"/>
      <c r="P200" s="226"/>
      <c r="Q200" s="226"/>
      <c r="R200" s="226"/>
      <c r="S200" s="119" t="str">
        <f>IF(O200&gt;0,VLOOKUP(O200,HOLEINONE!$A$1:$B$37,2,FALSE),"")</f>
        <v/>
      </c>
      <c r="T200" s="119" t="str">
        <f>IF(P200&gt;0,VLOOKUP(P200,HOLEINONE!$A$1:$B$37,2,FALSE),"")</f>
        <v/>
      </c>
      <c r="U200" s="119" t="str">
        <f>IF(Q200&gt;0,VLOOKUP(Q200,HOLEINONE!$A$1:$B$37,2,FALSE),"")</f>
        <v/>
      </c>
      <c r="V200" s="119" t="str">
        <f>IF(R200&gt;0,VLOOKUP(R200,HOLEINONE!$A$1:$B$37,2,FALSE),"")</f>
        <v/>
      </c>
      <c r="W200" s="113" t="str">
        <f t="shared" si="10"/>
        <v/>
      </c>
      <c r="X200" s="120">
        <f>IF(A198&gt;0,N200-H200*2,"")</f>
        <v>101</v>
      </c>
      <c r="Y200" s="113">
        <f t="shared" si="9"/>
        <v>19733</v>
      </c>
      <c r="Z200" s="113">
        <f>IF(A198&gt;0,999.999999-N200+(H200*0.01)+(Y200*-0.000000001),"")</f>
        <v>881.08997926699999</v>
      </c>
      <c r="AA200" s="113">
        <f>IF(A198&gt;0,RANK(Z200,Z:Z),"")</f>
        <v>118</v>
      </c>
      <c r="AB200" s="113">
        <f>IF(A198&gt;0,999.999999-X200+(0.12-(H200*0.01))+(Y200*-0.00000001)," ")</f>
        <v>899.02980166999998</v>
      </c>
      <c r="AC200" s="113">
        <f>IF(A198&gt;0,RANK(AB200,AB:AB),"")</f>
        <v>98</v>
      </c>
      <c r="AD200" s="113" t="str">
        <f t="shared" si="11"/>
        <v/>
      </c>
    </row>
    <row r="201" spans="1:30" ht="18.75" customHeight="1">
      <c r="A201" s="1103"/>
      <c r="B201" s="114" t="str">
        <f>IF(A198:A198&gt;0,VLOOKUP(A198,Sorteio!$A$1:$AS$76,34,FALSE),"")</f>
        <v>168</v>
      </c>
      <c r="C201" s="114" t="str">
        <f>IF(A198:A198&gt;0,VLOOKUP(A198,Sorteio!$A$1:$AS$76,35,FALSE),"")</f>
        <v>INUTSUKA</v>
      </c>
      <c r="D201" s="114" t="str">
        <f>IF(A198:A198&gt;0,VLOOKUP(A198,Sorteio!$A$1:$AS$76,36,FALSE),"")</f>
        <v>TIYOKO</v>
      </c>
      <c r="E201" s="114" t="str">
        <f>IF(A198:A198&gt;0,VLOOKUP(A198,Sorteio!$A$1:$AS$76,37,FALSE),"")</f>
        <v>F</v>
      </c>
      <c r="F201" s="114" t="str">
        <f>IF(A198:A198&gt;0,VLOOKUP(A198,Sorteio!$A$1:$AS$76,38,FALSE),"")</f>
        <v>PIE</v>
      </c>
      <c r="G201" s="136">
        <f>IF(A198:A198&gt;0,VLOOKUP(A198,Sorteio!$A$1:$AS$76,39,FALSE),"")</f>
        <v>15534</v>
      </c>
      <c r="H201" s="115">
        <f>IF(A198:A198&gt;0,VLOOKUP(A198,Sorteio!$A$1:$AS$76,40,FALSE),"")</f>
        <v>9</v>
      </c>
      <c r="I201" s="115" t="str">
        <f>IF(A198:A198&gt;0,VLOOKUP(A198,Sorteio!$A$1:$AS$76,41,FALSE),"")</f>
        <v>B</v>
      </c>
      <c r="J201" s="114" t="str">
        <f>IF(A198:A198&gt;0,VLOOKUP(A198,Sorteio!$A$1:$AS$76,42,FALSE),"")</f>
        <v>LIB2026</v>
      </c>
      <c r="K201" s="114" t="str">
        <f>IF(A198:A198&gt;0,VLOOKUP(A198,Sorteio!$A$1:$AS$76,43,FALSE),"")</f>
        <v>SR</v>
      </c>
      <c r="L201" s="116">
        <v>69</v>
      </c>
      <c r="M201" s="116">
        <v>59</v>
      </c>
      <c r="N201" s="117">
        <f>IF(A198&gt;0,L201+M201,"")</f>
        <v>128</v>
      </c>
      <c r="O201" s="226"/>
      <c r="P201" s="226"/>
      <c r="Q201" s="226"/>
      <c r="R201" s="226"/>
      <c r="S201" s="119" t="str">
        <f>IF(O201&gt;0,VLOOKUP(O201,HOLEINONE!$A$1:$B$37,2,FALSE),"")</f>
        <v/>
      </c>
      <c r="T201" s="119" t="str">
        <f>IF(P201&gt;0,VLOOKUP(P201,HOLEINONE!$A$1:$B$37,2,FALSE),"")</f>
        <v/>
      </c>
      <c r="U201" s="119" t="str">
        <f>IF(Q201&gt;0,VLOOKUP(Q201,HOLEINONE!$A$1:$B$37,2,FALSE),"")</f>
        <v/>
      </c>
      <c r="V201" s="119" t="str">
        <f>IF(R201&gt;0,VLOOKUP(R201,HOLEINONE!$A$1:$B$37,2,FALSE),"")</f>
        <v/>
      </c>
      <c r="W201" s="113" t="str">
        <f t="shared" si="10"/>
        <v/>
      </c>
      <c r="X201" s="120">
        <f>IF(A198&gt;0,N201-H201*2,"")</f>
        <v>110</v>
      </c>
      <c r="Y201" s="113">
        <f t="shared" si="9"/>
        <v>15534</v>
      </c>
      <c r="Z201" s="113">
        <f>IF(A198&gt;0,999.999999-N201+(H201*0.01)+(Y201*-0.000000001),"")</f>
        <v>872.08998346600004</v>
      </c>
      <c r="AA201" s="113">
        <f>IF(A198&gt;0,RANK(Z201,Z:Z),"")</f>
        <v>179</v>
      </c>
      <c r="AB201" s="113">
        <f>IF(A198&gt;0,999.999999-X201+(0.12-(H201*0.01))+(Y201*-0.00000001)," ")</f>
        <v>890.02984365999998</v>
      </c>
      <c r="AC201" s="113">
        <f>IF(A198&gt;0,RANK(AB201,AB:AB),"")</f>
        <v>181</v>
      </c>
      <c r="AD201" s="113" t="str">
        <f t="shared" si="11"/>
        <v/>
      </c>
    </row>
    <row r="202" spans="1:30" ht="18.75" customHeight="1">
      <c r="A202" s="1103">
        <v>401</v>
      </c>
      <c r="B202" s="114" t="str">
        <f>IF(A202:A202&gt;0,VLOOKUP(A202,Sorteio!$A$1:$AS$76,4,FALSE),"")</f>
        <v>865</v>
      </c>
      <c r="C202" s="114" t="str">
        <f>IF(A202:A202&gt;0,VLOOKUP(A202,Sorteio!$A$1:$AS$76,5,FALSE),"")</f>
        <v>AYKAWA</v>
      </c>
      <c r="D202" s="114" t="str">
        <f>IF(A202:A202&gt;0,VLOOKUP(A202,Sorteio!$A$1:$AS$76,6,FALSE),"")</f>
        <v>LUIZA MITIE</v>
      </c>
      <c r="E202" s="114" t="str">
        <f>IF(A202:A202&gt;0,VLOOKUP(A202,Sorteio!$A$1:$AS$76,7,FALSE),"")</f>
        <v>F</v>
      </c>
      <c r="F202" s="114" t="str">
        <f>IF(A202:A202&gt;0,VLOOKUP(A202,Sorteio!$A$1:$AS$76,8,FALSE),"")</f>
        <v>SUM</v>
      </c>
      <c r="G202" s="136">
        <f>IF(A202:A202&gt;0,VLOOKUP(A202,Sorteio!$A$1:$AS$76,9,FALSE),"")</f>
        <v>22652</v>
      </c>
      <c r="H202" s="115">
        <f>IF(A202:A202&gt;0,VLOOKUP(A202,Sorteio!$A$1:$AS$76,10,FALSE),"")</f>
        <v>9</v>
      </c>
      <c r="I202" s="115" t="str">
        <f>IF(A202:A202&gt;0,VLOOKUP(A202,Sorteio!$A$1:$AS$76,11,FALSE),"")</f>
        <v>B</v>
      </c>
      <c r="J202" s="114" t="str">
        <f>IF(A202:A202&gt;0,VLOOKUP(A202,Sorteio!$A$1:$AS$76,12,FALSE),"")</f>
        <v>LIB2026</v>
      </c>
      <c r="K202" s="114" t="str">
        <f>IF(A202:A202&gt;0,VLOOKUP(A202,Sorteio!$A$1:$AS$76,13,FALSE),"")</f>
        <v>NSR</v>
      </c>
      <c r="L202" s="116">
        <v>62</v>
      </c>
      <c r="M202" s="116">
        <v>57</v>
      </c>
      <c r="N202" s="117">
        <f>IF(A202&gt;0,L202+M202,"")</f>
        <v>119</v>
      </c>
      <c r="O202" s="226"/>
      <c r="P202" s="226"/>
      <c r="Q202" s="226"/>
      <c r="R202" s="226"/>
      <c r="S202" s="119" t="str">
        <f>IF(O202&gt;0,VLOOKUP(O202,HOLEINONE!$A$1:$B$37,2,FALSE),"")</f>
        <v/>
      </c>
      <c r="T202" s="119" t="str">
        <f>IF(P202&gt;0,VLOOKUP(P202,HOLEINONE!$A$1:$B$37,2,FALSE),"")</f>
        <v/>
      </c>
      <c r="U202" s="119" t="str">
        <f>IF(Q202&gt;0,VLOOKUP(Q202,HOLEINONE!$A$1:$B$37,2,FALSE),"")</f>
        <v/>
      </c>
      <c r="V202" s="119" t="str">
        <f>IF(R202&gt;0,VLOOKUP(R202,HOLEINONE!$A$1:$B$37,2,FALSE),"")</f>
        <v/>
      </c>
      <c r="W202" s="113" t="str">
        <f t="shared" si="10"/>
        <v/>
      </c>
      <c r="X202" s="120">
        <f>IF(A202&gt;0,N202-H202*2,"")</f>
        <v>101</v>
      </c>
      <c r="Y202" s="113">
        <f t="shared" si="9"/>
        <v>22652</v>
      </c>
      <c r="Z202" s="113">
        <f>IF(A202&gt;0,999.999999-N202+(H202*0.01)+(Y202*-0.000000001),"")</f>
        <v>881.08997634800005</v>
      </c>
      <c r="AA202" s="113">
        <f>IF(A202&gt;0,RANK(Z202,Z:Z),"")</f>
        <v>119</v>
      </c>
      <c r="AB202" s="113">
        <f>IF(A202&gt;0,999.999999-X202+(0.12-(H202*0.01))+(Y202*-0.00000001)," ")</f>
        <v>899.02977248000002</v>
      </c>
      <c r="AC202" s="113">
        <f>IF(A202&gt;0,RANK(AB202,AB:AB),"")</f>
        <v>99</v>
      </c>
      <c r="AD202" s="113" t="str">
        <f t="shared" si="11"/>
        <v/>
      </c>
    </row>
    <row r="203" spans="1:30" ht="18.75" customHeight="1">
      <c r="A203" s="1103"/>
      <c r="B203" s="114" t="str">
        <f>IF(A202:A202&gt;0,VLOOKUP(A202,Sorteio!$A$1:$AS$76,14,FALSE),"")</f>
        <v>108</v>
      </c>
      <c r="C203" s="114" t="str">
        <f>IF(A202:A202&gt;0,VLOOKUP(A202,Sorteio!$A$1:$AS$761,15,FALSE),"")</f>
        <v>KAWANO</v>
      </c>
      <c r="D203" s="114" t="str">
        <f>IF(A202:A202&gt;0,VLOOKUP(A202,Sorteio!$A$1:$AS$761,16,FALSE),"")</f>
        <v>KIYOKO</v>
      </c>
      <c r="E203" s="114" t="str">
        <f>IF(A202:A202&gt;0,VLOOKUP(A202,Sorteio!$A$1:$AS$761,17,FALSE),"")</f>
        <v>F</v>
      </c>
      <c r="F203" s="114" t="str">
        <f>IF(A202:A202&gt;0,VLOOKUP(A202,Sorteio!$A$1:$AS$76,18,FALSE),"")</f>
        <v>IBI</v>
      </c>
      <c r="G203" s="136">
        <f>IF(A202:A202&gt;0,VLOOKUP(A202,Sorteio!$A$1:$AS$76,19,FALSE),"")</f>
        <v>16772</v>
      </c>
      <c r="H203" s="115">
        <f>IF(A202:A202&gt;0,VLOOKUP(A202,Sorteio!$A$1:$AS$76,20,FALSE),"")</f>
        <v>7</v>
      </c>
      <c r="I203" s="115" t="str">
        <f>IF(A202:A202&gt;0,VLOOKUP(A202,Sorteio!$A$1:$AS$76,21,FALSE),"")</f>
        <v>B</v>
      </c>
      <c r="J203" s="114" t="str">
        <f>IF(A202:A202&gt;0,VLOOKUP(A202,Sorteio!$A$1:$AS$76,22,FALSE),"")</f>
        <v>LIB2026</v>
      </c>
      <c r="K203" s="114" t="str">
        <f>IF(A202:A202&gt;0,VLOOKUP(A202,Sorteio!$A$1:$AS$76,23,FALSE),"")</f>
        <v>SR</v>
      </c>
      <c r="L203" s="116">
        <v>59</v>
      </c>
      <c r="M203" s="116">
        <v>53</v>
      </c>
      <c r="N203" s="117">
        <f>IF(A202&gt;0,L203+M203,"")</f>
        <v>112</v>
      </c>
      <c r="O203" s="226"/>
      <c r="P203" s="226"/>
      <c r="Q203" s="226"/>
      <c r="R203" s="226"/>
      <c r="S203" s="119" t="str">
        <f>IF(O203&gt;0,VLOOKUP(O203,HOLEINONE!$A$1:$B$37,2,FALSE),"")</f>
        <v/>
      </c>
      <c r="T203" s="119" t="str">
        <f>IF(P203&gt;0,VLOOKUP(P203,HOLEINONE!$A$1:$B$37,2,FALSE),"")</f>
        <v/>
      </c>
      <c r="U203" s="119" t="str">
        <f>IF(Q203&gt;0,VLOOKUP(Q203,HOLEINONE!$A$1:$B$37,2,FALSE),"")</f>
        <v/>
      </c>
      <c r="V203" s="119" t="str">
        <f>IF(R203&gt;0,VLOOKUP(R203,HOLEINONE!$A$1:$B$37,2,FALSE),"")</f>
        <v/>
      </c>
      <c r="W203" s="113" t="str">
        <f t="shared" si="10"/>
        <v/>
      </c>
      <c r="X203" s="120">
        <f>IF(A202&gt;0,N203-H203*2,"")</f>
        <v>98</v>
      </c>
      <c r="Y203" s="113">
        <f t="shared" si="9"/>
        <v>16772</v>
      </c>
      <c r="Z203" s="113">
        <f>IF(A202&gt;0,999.999999-N203+(H203*0.01)+(Y203*-0.000000001),"")</f>
        <v>888.06998222800007</v>
      </c>
      <c r="AA203" s="113">
        <f>IF(A202&gt;0,RANK(Z203,Z:Z),"")</f>
        <v>72</v>
      </c>
      <c r="AB203" s="113">
        <f>IF(A202&gt;0,999.999999-X203+(0.12-(H203*0.01))+(Y203*-0.00000001)," ")</f>
        <v>902.04983127999992</v>
      </c>
      <c r="AC203" s="113">
        <f>IF(A202&gt;0,RANK(AB203,AB:AB),"")</f>
        <v>60</v>
      </c>
      <c r="AD203" s="113" t="str">
        <f t="shared" si="11"/>
        <v/>
      </c>
    </row>
    <row r="204" spans="1:30" ht="18.75" customHeight="1">
      <c r="A204" s="1103"/>
      <c r="B204" s="114" t="str">
        <f>IF(A202:A202&gt;0,VLOOKUP(A202,Sorteio!$A$1:$AS$76,24,FALSE),"")</f>
        <v>506</v>
      </c>
      <c r="C204" s="114" t="str">
        <f>IF(A202:A202&gt;0,VLOOKUP(A202,Sorteio!$A$1:$AS$76,25,FALSE),"")</f>
        <v>KIYOHARA</v>
      </c>
      <c r="D204" s="114" t="str">
        <f>IF(A202:A202&gt;0,VLOOKUP(A202,Sorteio!$A$1:$AS$76,26,FALSE),"")</f>
        <v>IKUO</v>
      </c>
      <c r="E204" s="114" t="str">
        <f>IF(A202:A202&gt;0,VLOOKUP(A202,Sorteio!$A$1:$AS$76,27,FALSE),"")</f>
        <v>M</v>
      </c>
      <c r="F204" s="114" t="str">
        <f>IF(A202:A202&gt;0,VLOOKUP(A202,Sorteio!$A$1:$AS$76,28,FALSE),"")</f>
        <v>NCC</v>
      </c>
      <c r="G204" s="136">
        <f>IF(A202:A202&gt;0,VLOOKUP(A202,Sorteio!$A$1:$AS$76,29,FALSE),"")</f>
        <v>14496</v>
      </c>
      <c r="H204" s="115">
        <f>IF(A202:A202&gt;0,VLOOKUP(A202,Sorteio!$A$1:$AS$76,30,FALSE),"")</f>
        <v>9</v>
      </c>
      <c r="I204" s="115" t="str">
        <f>IF(A202:A202&gt;0,VLOOKUP(A202,Sorteio!$A$1:$AS$76,31,FALSE),"")</f>
        <v>B</v>
      </c>
      <c r="J204" s="114" t="str">
        <f>IF(A202:A202&gt;0,VLOOKUP(A202,Sorteio!$A$1:$AS$76,32,FALSE),"")</f>
        <v>LIB2026</v>
      </c>
      <c r="K204" s="114" t="str">
        <f>IF(A202:A202&gt;0,VLOOKUP(A202,Sorteio!$A$1:$AS$76,33,FALSE),"")</f>
        <v>MR</v>
      </c>
      <c r="L204" s="116">
        <v>67</v>
      </c>
      <c r="M204" s="116">
        <v>56</v>
      </c>
      <c r="N204" s="117">
        <f>IF(A202&gt;0,L204+M204,"")</f>
        <v>123</v>
      </c>
      <c r="O204" s="226"/>
      <c r="P204" s="226"/>
      <c r="Q204" s="226"/>
      <c r="R204" s="226"/>
      <c r="S204" s="119" t="str">
        <f>IF(O204&gt;0,VLOOKUP(O204,HOLEINONE!$A$1:$B$37,2,FALSE),"")</f>
        <v/>
      </c>
      <c r="T204" s="119" t="str">
        <f>IF(P204&gt;0,VLOOKUP(P204,HOLEINONE!$A$1:$B$37,2,FALSE),"")</f>
        <v/>
      </c>
      <c r="U204" s="119" t="str">
        <f>IF(Q204&gt;0,VLOOKUP(Q204,HOLEINONE!$A$1:$B$37,2,FALSE),"")</f>
        <v/>
      </c>
      <c r="V204" s="119" t="str">
        <f>IF(R204&gt;0,VLOOKUP(R204,HOLEINONE!$A$1:$B$37,2,FALSE),"")</f>
        <v/>
      </c>
      <c r="W204" s="113" t="str">
        <f t="shared" si="10"/>
        <v/>
      </c>
      <c r="X204" s="120">
        <f>IF(A202&gt;0,N204-H204*2,"")</f>
        <v>105</v>
      </c>
      <c r="Y204" s="113">
        <f t="shared" si="9"/>
        <v>14496</v>
      </c>
      <c r="Z204" s="113">
        <f>IF(A202&gt;0,999.999999-N204+(H204*0.01)+(Y204*-0.000000001),"")</f>
        <v>877.08998450400009</v>
      </c>
      <c r="AA204" s="113">
        <f>IF(A202&gt;0,RANK(Z204,Z:Z),"")</f>
        <v>145</v>
      </c>
      <c r="AB204" s="113">
        <f>IF(A202&gt;0,999.999999-X204+(0.12-(H204*0.01))+(Y204*-0.00000001)," ")</f>
        <v>895.02985404000003</v>
      </c>
      <c r="AC204" s="113">
        <f>IF(A202&gt;0,RANK(AB204,AB:AB),"")</f>
        <v>149</v>
      </c>
      <c r="AD204" s="113" t="str">
        <f t="shared" si="11"/>
        <v/>
      </c>
    </row>
    <row r="205" spans="1:30" ht="18.75" customHeight="1">
      <c r="A205" s="1103"/>
      <c r="B205" s="114" t="str">
        <f>IF(A202:A202&gt;0,VLOOKUP(A202,Sorteio!$A$1:$AS$76,34,FALSE),"")</f>
        <v>605</v>
      </c>
      <c r="C205" s="114" t="str">
        <f>IF(A202:A202&gt;0,VLOOKUP(A202,Sorteio!$A$1:$AS$76,35,FALSE),"")</f>
        <v>ABE</v>
      </c>
      <c r="D205" s="114" t="str">
        <f>IF(A202:A202&gt;0,VLOOKUP(A202,Sorteio!$A$1:$AS$76,36,FALSE),"")</f>
        <v>TETSUO</v>
      </c>
      <c r="E205" s="114" t="str">
        <f>IF(A202:A202&gt;0,VLOOKUP(A202,Sorteio!$A$1:$AS$76,37,FALSE),"")</f>
        <v>M</v>
      </c>
      <c r="F205" s="114" t="str">
        <f>IF(A202:A202&gt;0,VLOOKUP(A202,Sorteio!$A$1:$AS$76,38,FALSE),"")</f>
        <v>KOK</v>
      </c>
      <c r="G205" s="136">
        <f>IF(A202:A202&gt;0,VLOOKUP(A202,Sorteio!$A$1:$AS$76,39,FALSE),"")</f>
        <v>12082</v>
      </c>
      <c r="H205" s="115">
        <f>IF(A202:A202&gt;0,VLOOKUP(A202,Sorteio!$A$1:$AS$76,40,FALSE),"")</f>
        <v>8</v>
      </c>
      <c r="I205" s="115" t="str">
        <f>IF(A202:A202&gt;0,VLOOKUP(A202,Sorteio!$A$1:$AS$76,41,FALSE),"")</f>
        <v>B</v>
      </c>
      <c r="J205" s="114" t="str">
        <f>IF(A202:A202&gt;0,VLOOKUP(A202,Sorteio!$A$1:$AS$76,42,FALSE),"")</f>
        <v>LIB2026i</v>
      </c>
      <c r="K205" s="114" t="str">
        <f>IF(A202:A202&gt;0,VLOOKUP(A202,Sorteio!$A$1:$AS$76,43,FALSE),"")</f>
        <v>MR</v>
      </c>
      <c r="L205" s="116">
        <v>78</v>
      </c>
      <c r="M205" s="116">
        <v>57</v>
      </c>
      <c r="N205" s="117">
        <f>IF(A202&gt;0,L205+M205,"")</f>
        <v>135</v>
      </c>
      <c r="O205" s="226"/>
      <c r="P205" s="226"/>
      <c r="Q205" s="226"/>
      <c r="R205" s="226"/>
      <c r="S205" s="119" t="str">
        <f>IF(O205&gt;0,VLOOKUP(O205,HOLEINONE!$A$1:$B$37,2,FALSE),"")</f>
        <v/>
      </c>
      <c r="T205" s="119" t="str">
        <f>IF(P205&gt;0,VLOOKUP(P205,HOLEINONE!$A$1:$B$37,2,FALSE),"")</f>
        <v/>
      </c>
      <c r="U205" s="119" t="str">
        <f>IF(Q205&gt;0,VLOOKUP(Q205,HOLEINONE!$A$1:$B$37,2,FALSE),"")</f>
        <v/>
      </c>
      <c r="V205" s="119" t="str">
        <f>IF(R205&gt;0,VLOOKUP(R205,HOLEINONE!$A$1:$B$37,2,FALSE),"")</f>
        <v/>
      </c>
      <c r="W205" s="113" t="str">
        <f t="shared" si="10"/>
        <v/>
      </c>
      <c r="X205" s="120">
        <f>IF(A202&gt;0,N205-H205*2,"")</f>
        <v>119</v>
      </c>
      <c r="Y205" s="113">
        <f t="shared" si="9"/>
        <v>12082</v>
      </c>
      <c r="Z205" s="113">
        <f>IF(A202&gt;0,999.999999-N205+(H205*0.01)+(Y205*-0.000000001),"")</f>
        <v>865.07998691800003</v>
      </c>
      <c r="AA205" s="113">
        <f>IF(A202&gt;0,RANK(Z205,Z:Z),"")</f>
        <v>194</v>
      </c>
      <c r="AB205" s="113">
        <f>IF(A202&gt;0,999.999999-X205+(0.12-(H205*0.01))+(Y205*-0.00000001)," ")</f>
        <v>881.03987817999996</v>
      </c>
      <c r="AC205" s="113">
        <f>IF(A202&gt;0,RANK(AB205,AB:AB),"")</f>
        <v>194</v>
      </c>
      <c r="AD205" s="113" t="str">
        <f t="shared" si="11"/>
        <v/>
      </c>
    </row>
    <row r="206" spans="1:30" ht="18.75" customHeight="1">
      <c r="A206" s="1103">
        <v>112</v>
      </c>
      <c r="B206" s="114" t="str">
        <f>IF(A206:A206&gt;0,VLOOKUP(A206,Sorteio!$A$1:$AS$76,4,FALSE),"")</f>
        <v>991</v>
      </c>
      <c r="C206" s="114" t="str">
        <f>IF(A206:A206&gt;0,VLOOKUP(A206,Sorteio!$A$1:$AS$76,5,FALSE),"")</f>
        <v>KANAI</v>
      </c>
      <c r="D206" s="114" t="str">
        <f>IF(A206:A206&gt;0,VLOOKUP(A206,Sorteio!$A$1:$AS$76,6,FALSE),"")</f>
        <v>MICHIO</v>
      </c>
      <c r="E206" s="114" t="str">
        <f>IF(A206:A206&gt;0,VLOOKUP(A206,Sorteio!$A$1:$AS$76,7,FALSE),"")</f>
        <v>M</v>
      </c>
      <c r="F206" s="114" t="str">
        <f>IF(A206:A206&gt;0,VLOOKUP(A206,Sorteio!$A$1:$AS$76,8,FALSE),"")</f>
        <v>PIE</v>
      </c>
      <c r="G206" s="136">
        <f>IF(A206:A206&gt;0,VLOOKUP(A206,Sorteio!$A$1:$AS$76,9,FALSE),"")</f>
        <v>19641</v>
      </c>
      <c r="H206" s="115">
        <f>IF(A206:A206&gt;0,VLOOKUP(A206,Sorteio!$A$1:$AS$76,10,FALSE),"")</f>
        <v>1</v>
      </c>
      <c r="I206" s="115" t="str">
        <f>IF(A206:A206&gt;0,VLOOKUP(A206,Sorteio!$A$1:$AS$76,11,FALSE),"")</f>
        <v>EX</v>
      </c>
      <c r="J206" s="114" t="str">
        <f>IF(A206:A206&gt;0,VLOOKUP(A206,Sorteio!$A$1:$AS$76,12,FALSE),"")</f>
        <v>LIB2026</v>
      </c>
      <c r="K206" s="114" t="str">
        <f>IF(A206:A206&gt;0,VLOOKUP(A206,Sorteio!$A$1:$AS$76,13,FALSE),"")</f>
        <v>NSR</v>
      </c>
      <c r="L206" s="116">
        <v>55</v>
      </c>
      <c r="M206" s="116">
        <v>49</v>
      </c>
      <c r="N206" s="117">
        <f>IF(A206&gt;0,L206+M206,"")</f>
        <v>104</v>
      </c>
      <c r="O206" s="226" t="s">
        <v>2137</v>
      </c>
      <c r="P206" s="226"/>
      <c r="Q206" s="226"/>
      <c r="R206" s="226"/>
      <c r="S206" s="119">
        <f>IF(O206&gt;0,VLOOKUP(O206,HOLEINONE!$A$1:$B$37,2,FALSE),"")</f>
        <v>5</v>
      </c>
      <c r="T206" s="119" t="str">
        <f>IF(P206&gt;0,VLOOKUP(P206,HOLEINONE!$A$1:$B$37,2,FALSE),"")</f>
        <v/>
      </c>
      <c r="U206" s="119" t="str">
        <f>IF(Q206&gt;0,VLOOKUP(Q206,HOLEINONE!$A$1:$B$37,2,FALSE),"")</f>
        <v/>
      </c>
      <c r="V206" s="119" t="str">
        <f>IF(R206&gt;0,VLOOKUP(R206,HOLEINONE!$A$1:$B$37,2,FALSE),"")</f>
        <v/>
      </c>
      <c r="W206" s="113">
        <f t="shared" si="10"/>
        <v>5</v>
      </c>
      <c r="X206" s="120">
        <f>IF(A206&gt;0,N206-H206*2,"")</f>
        <v>102</v>
      </c>
      <c r="Y206" s="113">
        <f t="shared" si="9"/>
        <v>19641</v>
      </c>
      <c r="Z206" s="113">
        <f>IF(A206&gt;0,999.999999-N206+(H206*0.01)+(Y206*-0.000000001),"")</f>
        <v>896.009979359</v>
      </c>
      <c r="AA206" s="113">
        <f>IF(A206&gt;0,RANK(Z206,Z:Z),"")</f>
        <v>27</v>
      </c>
      <c r="AB206" s="113">
        <f>IF(A206&gt;0,999.999999-X206+(0.12-(H206*0.01))+(Y206*-0.00000001)," ")</f>
        <v>898.10980259000007</v>
      </c>
      <c r="AC206" s="113">
        <f>IF(A206&gt;0,RANK(AB206,AB:AB),"")</f>
        <v>103</v>
      </c>
      <c r="AD206" s="113">
        <f t="shared" si="11"/>
        <v>1</v>
      </c>
    </row>
    <row r="207" spans="1:30" ht="20.25" customHeight="1">
      <c r="A207" s="1103"/>
      <c r="B207" s="114" t="str">
        <f>IF(A206:A206&gt;0,VLOOKUP(A206,Sorteio!$A$1:$AS$76,14,FALSE),"")</f>
        <v>478</v>
      </c>
      <c r="C207" s="114" t="str">
        <f>IF(A206:A206&gt;0,VLOOKUP(A206,Sorteio!$A$1:$AS$761,15,FALSE),"")</f>
        <v>HIGUCHI</v>
      </c>
      <c r="D207" s="114" t="str">
        <f>IF(A206:A206&gt;0,VLOOKUP(A206,Sorteio!$A$1:$AS$761,16,FALSE),"")</f>
        <v>ARTUR KEN</v>
      </c>
      <c r="E207" s="114" t="str">
        <f>IF(A206:A206&gt;0,VLOOKUP(A206,Sorteio!$A$1:$AS$761,17,FALSE),"")</f>
        <v>M</v>
      </c>
      <c r="F207" s="114" t="str">
        <f>IF(A206:A206&gt;0,VLOOKUP(A206,Sorteio!$A$1:$AS$76,18,FALSE),"")</f>
        <v>NCC</v>
      </c>
      <c r="G207" s="136">
        <f>IF(A206:A206&gt;0,VLOOKUP(A206,Sorteio!$A$1:$AS$76,19,FALSE),"")</f>
        <v>19959</v>
      </c>
      <c r="H207" s="115">
        <f>IF(A206:A206&gt;0,VLOOKUP(A206,Sorteio!$A$1:$AS$76,20,FALSE),"")</f>
        <v>3</v>
      </c>
      <c r="I207" s="115" t="str">
        <f>IF(A206:A206&gt;0,VLOOKUP(A206,Sorteio!$A$1:$AS$76,21,FALSE),"")</f>
        <v>EX</v>
      </c>
      <c r="J207" s="114" t="str">
        <f>IF(A206:A206&gt;0,VLOOKUP(A206,Sorteio!$A$1:$AS$76,22,FALSE),"")</f>
        <v>LIB2026</v>
      </c>
      <c r="K207" s="114" t="str">
        <f>IF(A206:A206&gt;0,VLOOKUP(A206,Sorteio!$A$1:$AS$76,23,FALSE),"")</f>
        <v>NSR</v>
      </c>
      <c r="L207" s="116">
        <v>55</v>
      </c>
      <c r="M207" s="116">
        <v>48</v>
      </c>
      <c r="N207" s="117">
        <f>IF(A206&gt;0,L207+M207,"")</f>
        <v>103</v>
      </c>
      <c r="O207" s="226"/>
      <c r="P207" s="226"/>
      <c r="Q207" s="226"/>
      <c r="R207" s="226"/>
      <c r="S207" s="119" t="str">
        <f>IF(O207&gt;0,VLOOKUP(O207,HOLEINONE!$A$1:$B$37,2,FALSE),"")</f>
        <v/>
      </c>
      <c r="T207" s="119" t="str">
        <f>IF(P207&gt;0,VLOOKUP(P207,HOLEINONE!$A$1:$B$37,2,FALSE),"")</f>
        <v/>
      </c>
      <c r="U207" s="119" t="str">
        <f>IF(Q207&gt;0,VLOOKUP(Q207,HOLEINONE!$A$1:$B$37,2,FALSE),"")</f>
        <v/>
      </c>
      <c r="V207" s="119" t="str">
        <f>IF(R207&gt;0,VLOOKUP(R207,HOLEINONE!$A$1:$B$37,2,FALSE),"")</f>
        <v/>
      </c>
      <c r="W207" s="113" t="str">
        <f t="shared" si="10"/>
        <v/>
      </c>
      <c r="X207" s="120">
        <f>IF(A206&gt;0,N207-H207*2,"")</f>
        <v>97</v>
      </c>
      <c r="Y207" s="113">
        <f t="shared" si="9"/>
        <v>19959</v>
      </c>
      <c r="Z207" s="113">
        <f>IF(A206&gt;0,999.999999-N207+(H207*0.01)+(Y207*-0.000000001),"")</f>
        <v>897.02997904099993</v>
      </c>
      <c r="AA207" s="113">
        <f>IF(A206&gt;0,RANK(Z207,Z:Z),"")</f>
        <v>18</v>
      </c>
      <c r="AB207" s="113">
        <f>IF(A206&gt;0,999.999999-X207+(0.12-(H207*0.01))+(Y207*-0.00000001)," ")</f>
        <v>903.08979941000007</v>
      </c>
      <c r="AC207" s="113">
        <f>IF(A206&gt;0,RANK(AB207,AB:AB),"")</f>
        <v>45</v>
      </c>
      <c r="AD207" s="113" t="str">
        <f t="shared" si="11"/>
        <v/>
      </c>
    </row>
    <row r="208" spans="1:30" ht="18.75" customHeight="1">
      <c r="A208" s="1103"/>
      <c r="B208" s="114" t="str">
        <f>IF(A206:A206&gt;0,VLOOKUP(A206,Sorteio!$A$1:$AS$76,24,FALSE),"")</f>
        <v>990</v>
      </c>
      <c r="C208" s="114" t="str">
        <f>IF(A206:A206&gt;0,VLOOKUP(A206,Sorteio!$A$1:$AS$76,25,FALSE),"")</f>
        <v>CYRINEO</v>
      </c>
      <c r="D208" s="114" t="str">
        <f>IF(A206:A206&gt;0,VLOOKUP(A206,Sorteio!$A$1:$AS$76,26,FALSE),"")</f>
        <v>JORGE</v>
      </c>
      <c r="E208" s="114" t="str">
        <f>IF(A206:A206&gt;0,VLOOKUP(A206,Sorteio!$A$1:$AS$76,27,FALSE),"")</f>
        <v>M</v>
      </c>
      <c r="F208" s="114" t="str">
        <f>IF(A206:A206&gt;0,VLOOKUP(A206,Sorteio!$A$1:$AS$76,28,FALSE),"")</f>
        <v>ITA</v>
      </c>
      <c r="G208" s="136">
        <f>IF(A206:A206&gt;0,VLOOKUP(A206,Sorteio!$A$1:$AS$76,29,FALSE),"")</f>
        <v>21169</v>
      </c>
      <c r="H208" s="115">
        <f>IF(A206:A206&gt;0,VLOOKUP(A206,Sorteio!$A$1:$AS$76,30,FALSE),"")</f>
        <v>5</v>
      </c>
      <c r="I208" s="115" t="str">
        <f>IF(A206:A206&gt;0,VLOOKUP(A206,Sorteio!$A$1:$AS$76,31,FALSE),"")</f>
        <v>A</v>
      </c>
      <c r="J208" s="114" t="str">
        <f>IF(A206:A206&gt;0,VLOOKUP(A206,Sorteio!$A$1:$AS$76,32,FALSE),"")</f>
        <v>LIB2026</v>
      </c>
      <c r="K208" s="114" t="str">
        <f>IF(A206:A206&gt;0,VLOOKUP(A206,Sorteio!$A$1:$AS$76,33,FALSE),"")</f>
        <v>NSR</v>
      </c>
      <c r="L208" s="116">
        <v>444</v>
      </c>
      <c r="M208" s="116">
        <v>555</v>
      </c>
      <c r="N208" s="117">
        <f>IF(A206&gt;0,L208+M208,"")</f>
        <v>999</v>
      </c>
      <c r="O208" s="226"/>
      <c r="P208" s="226"/>
      <c r="Q208" s="226"/>
      <c r="R208" s="226"/>
      <c r="S208" s="119" t="str">
        <f>IF(O208&gt;0,VLOOKUP(O208,HOLEINONE!$A$1:$B$37,2,FALSE),"")</f>
        <v/>
      </c>
      <c r="T208" s="119" t="str">
        <f>IF(P208&gt;0,VLOOKUP(P208,HOLEINONE!$A$1:$B$37,2,FALSE),"")</f>
        <v/>
      </c>
      <c r="U208" s="119" t="str">
        <f>IF(Q208&gt;0,VLOOKUP(Q208,HOLEINONE!$A$1:$B$37,2,FALSE),"")</f>
        <v/>
      </c>
      <c r="V208" s="119" t="str">
        <f>IF(R208&gt;0,VLOOKUP(R208,HOLEINONE!$A$1:$B$37,2,FALSE),"")</f>
        <v/>
      </c>
      <c r="W208" s="113" t="str">
        <f t="shared" si="10"/>
        <v/>
      </c>
      <c r="X208" s="120">
        <f>IF(A206&gt;0,N208-H208*2,"")</f>
        <v>989</v>
      </c>
      <c r="Y208" s="113">
        <f t="shared" si="9"/>
        <v>21169</v>
      </c>
      <c r="Z208" s="113">
        <f>IF(A206&gt;0,999.999999-N208+(H208*0.01)+(Y208*-0.000000001),"")</f>
        <v>1.0499778310000025</v>
      </c>
      <c r="AA208" s="113">
        <f>IF(A206&gt;0,RANK(Z208,Z:Z),"")</f>
        <v>208</v>
      </c>
      <c r="AB208" s="113">
        <f>IF(A206&gt;0,999.999999-X208+(0.12-(H208*0.01))+(Y208*-0.00000001)," ")</f>
        <v>11.069787310000002</v>
      </c>
      <c r="AC208" s="113">
        <f>IF(A206&gt;0,RANK(AB208,AB:AB),"")</f>
        <v>208</v>
      </c>
      <c r="AD208" s="113" t="str">
        <f t="shared" si="11"/>
        <v/>
      </c>
    </row>
    <row r="209" spans="1:30" ht="18.75" customHeight="1">
      <c r="A209" s="1103"/>
      <c r="B209" s="114" t="str">
        <f>IF(A206:A206&gt;0,VLOOKUP(A206,Sorteio!$A$1:$AS$76,34,FALSE),"")</f>
        <v>395</v>
      </c>
      <c r="C209" s="114" t="str">
        <f>IF(A206:A206&gt;0,VLOOKUP(A206,Sorteio!$A$1:$AS$76,35,FALSE),"")</f>
        <v>UEMURA</v>
      </c>
      <c r="D209" s="114" t="str">
        <f>IF(A206:A206&gt;0,VLOOKUP(A206,Sorteio!$A$1:$AS$76,36,FALSE),"")</f>
        <v>LUCIA</v>
      </c>
      <c r="E209" s="114" t="str">
        <f>IF(A206:A206&gt;0,VLOOKUP(A206,Sorteio!$A$1:$AS$76,37,FALSE),"")</f>
        <v>F</v>
      </c>
      <c r="F209" s="114" t="str">
        <f>IF(A206:A206&gt;0,VLOOKUP(A206,Sorteio!$A$1:$AS$76,38,FALSE),"")</f>
        <v>GSP</v>
      </c>
      <c r="G209" s="136">
        <f>IF(A206:A206&gt;0,VLOOKUP(A206,Sorteio!$A$1:$AS$76,39,FALSE),"")</f>
        <v>17241</v>
      </c>
      <c r="H209" s="115">
        <f>IF(A206:A206&gt;0,VLOOKUP(A206,Sorteio!$A$1:$AS$76,40,FALSE),"")</f>
        <v>6</v>
      </c>
      <c r="I209" s="115" t="str">
        <f>IF(A206:A206&gt;0,VLOOKUP(A206,Sorteio!$A$1:$AS$76,41,FALSE),"")</f>
        <v>A</v>
      </c>
      <c r="J209" s="114" t="str">
        <f>IF(A206:A206&gt;0,VLOOKUP(A206,Sorteio!$A$1:$AS$76,42,FALSE),"")</f>
        <v>LIB2026</v>
      </c>
      <c r="K209" s="114" t="str">
        <f>IF(A206:A206&gt;0,VLOOKUP(A206,Sorteio!$A$1:$AS$76,43,FALSE),"")</f>
        <v>SR</v>
      </c>
      <c r="L209" s="116">
        <v>64</v>
      </c>
      <c r="M209" s="116">
        <v>48</v>
      </c>
      <c r="N209" s="117">
        <f>IF(A206&gt;0,L209+M209,"")</f>
        <v>112</v>
      </c>
      <c r="O209" s="226"/>
      <c r="P209" s="226"/>
      <c r="Q209" s="226"/>
      <c r="R209" s="226"/>
      <c r="S209" s="119" t="str">
        <f>IF(O209&gt;0,VLOOKUP(O209,HOLEINONE!$A$1:$B$37,2,FALSE),"")</f>
        <v/>
      </c>
      <c r="T209" s="119" t="str">
        <f>IF(P209&gt;0,VLOOKUP(P209,HOLEINONE!$A$1:$B$37,2,FALSE),"")</f>
        <v/>
      </c>
      <c r="U209" s="119" t="str">
        <f>IF(Q209&gt;0,VLOOKUP(Q209,HOLEINONE!$A$1:$B$37,2,FALSE),"")</f>
        <v/>
      </c>
      <c r="V209" s="119" t="str">
        <f>IF(R209&gt;0,VLOOKUP(R209,HOLEINONE!$A$1:$B$37,2,FALSE),"")</f>
        <v/>
      </c>
      <c r="W209" s="113" t="str">
        <f t="shared" si="10"/>
        <v/>
      </c>
      <c r="X209" s="120">
        <f>IF(A206&gt;0,N209-H209*2,"")</f>
        <v>100</v>
      </c>
      <c r="Y209" s="113">
        <f t="shared" si="9"/>
        <v>17241</v>
      </c>
      <c r="Z209" s="113">
        <f>IF(A206&gt;0,999.999999-N209+(H209*0.01)+(Y209*-0.000000001),"")</f>
        <v>888.05998175899992</v>
      </c>
      <c r="AA209" s="113">
        <f>IF(A206&gt;0,RANK(Z209,Z:Z),"")</f>
        <v>74</v>
      </c>
      <c r="AB209" s="113">
        <f>IF(A206&gt;0,999.999999-X209+(0.12-(H209*0.01))+(Y209*-0.00000001)," ")</f>
        <v>900.05982658999994</v>
      </c>
      <c r="AC209" s="113">
        <f>IF(A206&gt;0,RANK(AB209,AB:AB),"")</f>
        <v>82</v>
      </c>
      <c r="AD209" s="113" t="str">
        <f t="shared" si="11"/>
        <v/>
      </c>
    </row>
    <row r="210" spans="1:30" s="503" customFormat="1" ht="18.75" customHeight="1">
      <c r="A210" s="1107"/>
      <c r="B210" s="494" t="str">
        <f>IF(A210:A210&gt;0,VLOOKUP(A210,Sorteio!$A$1:$AS$76,4,FALSE),"")</f>
        <v/>
      </c>
      <c r="C210" s="494" t="str">
        <f>IF(A210:A210&gt;0,VLOOKUP(A210,Sorteio!$A$1:$AS$76,5,FALSE),"")</f>
        <v/>
      </c>
      <c r="D210" s="494" t="str">
        <f>IF(A210:A210&gt;0,VLOOKUP(A210,Sorteio!$A$1:$AS$76,6,FALSE),"")</f>
        <v/>
      </c>
      <c r="E210" s="494" t="str">
        <f>IF(A210:A210&gt;0,VLOOKUP(A210,Sorteio!$A$1:$AS$76,7,FALSE),"")</f>
        <v/>
      </c>
      <c r="F210" s="494" t="str">
        <f>IF(A210:A210&gt;0,VLOOKUP(A210,Sorteio!$A$1:$AS$76,8,FALSE),"")</f>
        <v/>
      </c>
      <c r="G210" s="495" t="str">
        <f>IF(A210:A210&gt;0,VLOOKUP(A210,Sorteio!$A$1:$AS$76,9,FALSE),"")</f>
        <v/>
      </c>
      <c r="H210" s="496" t="str">
        <f>IF(A210:A210&gt;0,VLOOKUP(A210,Sorteio!$A$1:$AS$76,10,FALSE),"")</f>
        <v/>
      </c>
      <c r="I210" s="496" t="str">
        <f>IF(A210:A210&gt;0,VLOOKUP(A210,Sorteio!$A$1:$AS$76,11,FALSE),"")</f>
        <v/>
      </c>
      <c r="J210" s="494" t="str">
        <f>IF(A210:A210&gt;0,VLOOKUP(A210,Sorteio!$A$1:$AS$76,12,FALSE),"")</f>
        <v/>
      </c>
      <c r="K210" s="494" t="str">
        <f>IF(A210:A210&gt;0,VLOOKUP(A210,Sorteio!$A$1:$AS$76,13,FALSE),"")</f>
        <v/>
      </c>
      <c r="L210" s="497"/>
      <c r="M210" s="497"/>
      <c r="N210" s="498" t="str">
        <f>IF(A210&gt;0,L210+M210,"")</f>
        <v/>
      </c>
      <c r="O210" s="499"/>
      <c r="P210" s="499"/>
      <c r="Q210" s="499"/>
      <c r="R210" s="499"/>
      <c r="S210" s="500" t="str">
        <f>IF(O210&gt;0,VLOOKUP(O210,HOLEINONE!$A$1:$B$37,2,FALSE),"")</f>
        <v/>
      </c>
      <c r="T210" s="500" t="str">
        <f>IF(P210&gt;0,VLOOKUP(P210,HOLEINONE!$A$1:$B$37,2,FALSE),"")</f>
        <v/>
      </c>
      <c r="U210" s="500" t="str">
        <f>IF(Q210&gt;0,VLOOKUP(Q210,HOLEINONE!$A$1:$B$37,2,FALSE),"")</f>
        <v/>
      </c>
      <c r="V210" s="500" t="str">
        <f>IF(R210&gt;0,VLOOKUP(R210,HOLEINONE!$A$1:$B$37,2,FALSE),"")</f>
        <v/>
      </c>
      <c r="W210" s="501" t="str">
        <f t="shared" si="10"/>
        <v/>
      </c>
      <c r="X210" s="502" t="str">
        <f>IF(A210&gt;0,N210-H210*2,"")</f>
        <v/>
      </c>
      <c r="Y210" s="501" t="str">
        <f t="shared" si="9"/>
        <v/>
      </c>
      <c r="Z210" s="501" t="str">
        <f>IF(A210&gt;0,999.999999-N210+(H210*0.01)+(Y210*-0.000000001),"")</f>
        <v/>
      </c>
      <c r="AA210" s="501" t="str">
        <f>IF(A210&gt;0,RANK(Z210,Z:Z),"")</f>
        <v/>
      </c>
      <c r="AB210" s="501" t="str">
        <f>IF(A210&gt;0,999.999999-X210+(0.12-(H210*0.01))+(Y210*-0.00000001)," ")</f>
        <v xml:space="preserve"> </v>
      </c>
      <c r="AC210" s="501" t="str">
        <f>IF(A210&gt;0,RANK(AB210,AB:AB),"")</f>
        <v/>
      </c>
      <c r="AD210" s="501" t="str">
        <f t="shared" si="11"/>
        <v/>
      </c>
    </row>
    <row r="211" spans="1:30" s="503" customFormat="1" ht="18.75" customHeight="1">
      <c r="A211" s="1107"/>
      <c r="B211" s="494" t="str">
        <f>IF(A210:A210&gt;0,VLOOKUP(A210,Sorteio!$A$1:$AS$76,14,FALSE),"")</f>
        <v/>
      </c>
      <c r="C211" s="494" t="str">
        <f>IF(A210:A210&gt;0,VLOOKUP(A210,Sorteio!$A$1:$AS$761,15,FALSE),"")</f>
        <v/>
      </c>
      <c r="D211" s="494" t="str">
        <f>IF(A210:A210&gt;0,VLOOKUP(A210,Sorteio!$A$1:$AS$761,16,FALSE),"")</f>
        <v/>
      </c>
      <c r="E211" s="494" t="str">
        <f>IF(A210:A210&gt;0,VLOOKUP(A210,Sorteio!$A$1:$AS$761,17,FALSE),"")</f>
        <v/>
      </c>
      <c r="F211" s="494" t="str">
        <f>IF(A210:A210&gt;0,VLOOKUP(A210,Sorteio!$A$1:$AS$76,18,FALSE),"")</f>
        <v/>
      </c>
      <c r="G211" s="495" t="str">
        <f>IF(A210:A210&gt;0,VLOOKUP(A210,Sorteio!$A$1:$AS$76,19,FALSE),"")</f>
        <v/>
      </c>
      <c r="H211" s="496" t="str">
        <f>IF(A210:A210&gt;0,VLOOKUP(A210,Sorteio!$A$1:$AS$76,20,FALSE),"")</f>
        <v/>
      </c>
      <c r="I211" s="496" t="str">
        <f>IF(A210:A210&gt;0,VLOOKUP(A210,Sorteio!$A$1:$AS$76,21,FALSE),"")</f>
        <v/>
      </c>
      <c r="J211" s="494" t="str">
        <f>IF(A210:A210&gt;0,VLOOKUP(A210,Sorteio!$A$1:$AS$76,22,FALSE),"")</f>
        <v/>
      </c>
      <c r="K211" s="494" t="str">
        <f>IF(A210:A210&gt;0,VLOOKUP(A210,Sorteio!$A$1:$AS$76,23,FALSE),"")</f>
        <v/>
      </c>
      <c r="L211" s="497"/>
      <c r="M211" s="497"/>
      <c r="N211" s="498" t="str">
        <f>IF(A210&gt;0,L211+M211,"")</f>
        <v/>
      </c>
      <c r="O211" s="499"/>
      <c r="P211" s="499"/>
      <c r="Q211" s="499"/>
      <c r="R211" s="499"/>
      <c r="S211" s="500" t="str">
        <f>IF(O211&gt;0,VLOOKUP(O211,HOLEINONE!$A$1:$B$37,2,FALSE),"")</f>
        <v/>
      </c>
      <c r="T211" s="500" t="str">
        <f>IF(P211&gt;0,VLOOKUP(P211,HOLEINONE!$A$1:$B$37,2,FALSE),"")</f>
        <v/>
      </c>
      <c r="U211" s="500" t="str">
        <f>IF(Q211&gt;0,VLOOKUP(Q211,HOLEINONE!$A$1:$B$37,2,FALSE),"")</f>
        <v/>
      </c>
      <c r="V211" s="500" t="str">
        <f>IF(R211&gt;0,VLOOKUP(R211,HOLEINONE!$A$1:$B$37,2,FALSE),"")</f>
        <v/>
      </c>
      <c r="W211" s="501" t="str">
        <f t="shared" si="10"/>
        <v/>
      </c>
      <c r="X211" s="502" t="str">
        <f>IF(A210&gt;0,N211-H211*2,"")</f>
        <v/>
      </c>
      <c r="Y211" s="501" t="str">
        <f t="shared" si="9"/>
        <v/>
      </c>
      <c r="Z211" s="501" t="str">
        <f>IF(A210&gt;0,999.999999-N211+(H211*0.01)+(Y211*-0.000000001),"")</f>
        <v/>
      </c>
      <c r="AA211" s="501" t="str">
        <f>IF(A210&gt;0,RANK(Z211,Z:Z),"")</f>
        <v/>
      </c>
      <c r="AB211" s="501" t="str">
        <f>IF(A210&gt;0,999.999999-X211+(0.12-(H211*0.01))+(Y211*-0.00000001)," ")</f>
        <v xml:space="preserve"> </v>
      </c>
      <c r="AC211" s="501" t="str">
        <f>IF(A210&gt;0,RANK(AB211,AB:AB),"")</f>
        <v/>
      </c>
      <c r="AD211" s="501" t="str">
        <f t="shared" si="11"/>
        <v/>
      </c>
    </row>
    <row r="212" spans="1:30" s="503" customFormat="1" ht="18.75" customHeight="1">
      <c r="A212" s="1107"/>
      <c r="B212" s="494" t="str">
        <f>IF(A210:A210&gt;0,VLOOKUP(A210,Sorteio!$A$1:$AS$76,24,FALSE),"")</f>
        <v/>
      </c>
      <c r="C212" s="494" t="str">
        <f>IF(A210:A210&gt;0,VLOOKUP(A210,Sorteio!$A$1:$AS$76,25,FALSE),"")</f>
        <v/>
      </c>
      <c r="D212" s="494" t="str">
        <f>IF(A210:A210&gt;0,VLOOKUP(A210,Sorteio!$A$1:$AS$76,26,FALSE),"")</f>
        <v/>
      </c>
      <c r="E212" s="494" t="str">
        <f>IF(A210:A210&gt;0,VLOOKUP(A210,Sorteio!$A$1:$AS$76,27,FALSE),"")</f>
        <v/>
      </c>
      <c r="F212" s="494" t="str">
        <f>IF(A210:A210&gt;0,VLOOKUP(A210,Sorteio!$A$1:$AS$76,28,FALSE),"")</f>
        <v/>
      </c>
      <c r="G212" s="495" t="str">
        <f>IF(A210:A210&gt;0,VLOOKUP(A210,Sorteio!$A$1:$AS$76,29,FALSE),"")</f>
        <v/>
      </c>
      <c r="H212" s="496" t="str">
        <f>IF(A210:A210&gt;0,VLOOKUP(A210,Sorteio!$A$1:$AS$76,30,FALSE),"")</f>
        <v/>
      </c>
      <c r="I212" s="496" t="str">
        <f>IF(A210:A210&gt;0,VLOOKUP(A210,Sorteio!$A$1:$AS$76,31,FALSE),"")</f>
        <v/>
      </c>
      <c r="J212" s="494" t="str">
        <f>IF(A210:A210&gt;0,VLOOKUP(A210,Sorteio!$A$1:$AS$76,32,FALSE),"")</f>
        <v/>
      </c>
      <c r="K212" s="494" t="str">
        <f>IF(A210:A210&gt;0,VLOOKUP(A210,Sorteio!$A$1:$AS$76,33,FALSE),"")</f>
        <v/>
      </c>
      <c r="L212" s="497"/>
      <c r="M212" s="497"/>
      <c r="N212" s="498" t="str">
        <f>IF(A210&gt;0,L212+M212,"")</f>
        <v/>
      </c>
      <c r="O212" s="499"/>
      <c r="P212" s="499"/>
      <c r="Q212" s="499"/>
      <c r="R212" s="499"/>
      <c r="S212" s="500" t="str">
        <f>IF(O212&gt;0,VLOOKUP(O212,HOLEINONE!$A$1:$B$37,2,FALSE),"")</f>
        <v/>
      </c>
      <c r="T212" s="500" t="str">
        <f>IF(P212&gt;0,VLOOKUP(P212,HOLEINONE!$A$1:$B$37,2,FALSE),"")</f>
        <v/>
      </c>
      <c r="U212" s="500" t="str">
        <f>IF(Q212&gt;0,VLOOKUP(Q212,HOLEINONE!$A$1:$B$37,2,FALSE),"")</f>
        <v/>
      </c>
      <c r="V212" s="500" t="str">
        <f>IF(R212&gt;0,VLOOKUP(R212,HOLEINONE!$A$1:$B$37,2,FALSE),"")</f>
        <v/>
      </c>
      <c r="W212" s="501" t="str">
        <f t="shared" si="10"/>
        <v/>
      </c>
      <c r="X212" s="502" t="str">
        <f>IF(A210&gt;0,N212-H212*2,"")</f>
        <v/>
      </c>
      <c r="Y212" s="501" t="str">
        <f t="shared" si="9"/>
        <v/>
      </c>
      <c r="Z212" s="501" t="str">
        <f>IF(A210&gt;0,999.999999-N212+(H212*0.01)+(Y212*-0.000000001),"")</f>
        <v/>
      </c>
      <c r="AA212" s="501" t="str">
        <f>IF(A210&gt;0,RANK(Z212,Z:Z),"")</f>
        <v/>
      </c>
      <c r="AB212" s="501" t="str">
        <f>IF(A210&gt;0,999.999999-X212+(0.12-(H212*0.01))+(Y212*-0.00000001)," ")</f>
        <v xml:space="preserve"> </v>
      </c>
      <c r="AC212" s="501" t="str">
        <f>IF(A210&gt;0,RANK(AB212,AB:AB),"")</f>
        <v/>
      </c>
      <c r="AD212" s="501" t="str">
        <f t="shared" si="11"/>
        <v/>
      </c>
    </row>
    <row r="213" spans="1:30" s="503" customFormat="1" ht="18.75" customHeight="1">
      <c r="A213" s="1107"/>
      <c r="B213" s="494" t="str">
        <f>IF(A210:A210&gt;0,VLOOKUP(A210,Sorteio!$A$1:$AS$76,34,FALSE),"")</f>
        <v/>
      </c>
      <c r="C213" s="494" t="str">
        <f>IF(A210:A210&gt;0,VLOOKUP(A210,Sorteio!$A$1:$AS$76,35,FALSE),"")</f>
        <v/>
      </c>
      <c r="D213" s="494" t="str">
        <f>IF(A210:A210&gt;0,VLOOKUP(A210,Sorteio!$A$1:$AS$76,36,FALSE),"")</f>
        <v/>
      </c>
      <c r="E213" s="494" t="str">
        <f>IF(A210:A210&gt;0,VLOOKUP(A210,Sorteio!$A$1:$AS$76,37,FALSE),"")</f>
        <v/>
      </c>
      <c r="F213" s="494" t="str">
        <f>IF(A210:A210&gt;0,VLOOKUP(A210,Sorteio!$A$1:$AS$76,38,FALSE),"")</f>
        <v/>
      </c>
      <c r="G213" s="495" t="str">
        <f>IF(A210:A210&gt;0,VLOOKUP(A210,Sorteio!$A$1:$AS$76,39,FALSE),"")</f>
        <v/>
      </c>
      <c r="H213" s="496" t="str">
        <f>IF(A210:A210&gt;0,VLOOKUP(A210,Sorteio!$A$1:$AS$76,40,FALSE),"")</f>
        <v/>
      </c>
      <c r="I213" s="496" t="str">
        <f>IF(A210:A210&gt;0,VLOOKUP(A210,Sorteio!$A$1:$AS$76,41,FALSE),"")</f>
        <v/>
      </c>
      <c r="J213" s="494" t="str">
        <f>IF(A210:A210&gt;0,VLOOKUP(A210,Sorteio!$A$1:$AS$76,42,FALSE),"")</f>
        <v/>
      </c>
      <c r="K213" s="494" t="str">
        <f>IF(A210:A210&gt;0,VLOOKUP(A210,Sorteio!$A$1:$AS$76,43,FALSE),"")</f>
        <v/>
      </c>
      <c r="L213" s="497"/>
      <c r="M213" s="497"/>
      <c r="N213" s="498" t="str">
        <f>IF(A210&gt;0,L213+M213,"")</f>
        <v/>
      </c>
      <c r="O213" s="499"/>
      <c r="P213" s="499"/>
      <c r="Q213" s="499"/>
      <c r="R213" s="499"/>
      <c r="S213" s="500" t="str">
        <f>IF(O213&gt;0,VLOOKUP(O213,HOLEINONE!$A$1:$B$37,2,FALSE),"")</f>
        <v/>
      </c>
      <c r="T213" s="500" t="str">
        <f>IF(P213&gt;0,VLOOKUP(P213,HOLEINONE!$A$1:$B$37,2,FALSE),"")</f>
        <v/>
      </c>
      <c r="U213" s="500" t="str">
        <f>IF(Q213&gt;0,VLOOKUP(Q213,HOLEINONE!$A$1:$B$37,2,FALSE),"")</f>
        <v/>
      </c>
      <c r="V213" s="500" t="str">
        <f>IF(R213&gt;0,VLOOKUP(R213,HOLEINONE!$A$1:$B$37,2,FALSE),"")</f>
        <v/>
      </c>
      <c r="W213" s="501" t="str">
        <f t="shared" si="10"/>
        <v/>
      </c>
      <c r="X213" s="502" t="str">
        <f>IF(A210&gt;0,N213-H213*2,"")</f>
        <v/>
      </c>
      <c r="Y213" s="501" t="str">
        <f t="shared" si="9"/>
        <v/>
      </c>
      <c r="Z213" s="501" t="str">
        <f>IF(A210&gt;0,999.999999-N213+(H213*0.01)+(Y213*-0.000000001),"")</f>
        <v/>
      </c>
      <c r="AA213" s="501" t="str">
        <f>IF(A210&gt;0,RANK(Z213,Z:Z),"")</f>
        <v/>
      </c>
      <c r="AB213" s="501" t="str">
        <f>IF(A210&gt;0,999.999999-X213+(0.12-(H213*0.01))+(Y213*-0.00000001)," ")</f>
        <v xml:space="preserve"> </v>
      </c>
      <c r="AC213" s="501" t="str">
        <f>IF(A210&gt;0,RANK(AB213,AB:AB),"")</f>
        <v/>
      </c>
      <c r="AD213" s="501" t="str">
        <f t="shared" si="11"/>
        <v/>
      </c>
    </row>
    <row r="214" spans="1:30" ht="18.75" customHeight="1">
      <c r="A214" s="1103"/>
      <c r="B214" s="114" t="str">
        <f>IF(A214:A214&gt;0,VLOOKUP(A214,Sorteio!$A$1:$AS$76,4,FALSE),"")</f>
        <v/>
      </c>
      <c r="C214" s="114" t="str">
        <f>IF(A214:A214&gt;0,VLOOKUP(A214,Sorteio!$A$1:$AS$76,5,FALSE),"")</f>
        <v/>
      </c>
      <c r="D214" s="114" t="str">
        <f>IF(A214:A214&gt;0,VLOOKUP(A214,Sorteio!$A$1:$AS$76,6,FALSE),"")</f>
        <v/>
      </c>
      <c r="E214" s="114" t="str">
        <f>IF(A214:A214&gt;0,VLOOKUP(A214,Sorteio!$A$1:$AS$76,7,FALSE),"")</f>
        <v/>
      </c>
      <c r="F214" s="114" t="str">
        <f>IF(A214:A214&gt;0,VLOOKUP(A214,Sorteio!$A$1:$AS$76,8,FALSE),"")</f>
        <v/>
      </c>
      <c r="G214" s="136" t="str">
        <f>IF(A214:A214&gt;0,VLOOKUP(A214,Sorteio!$A$1:$AS$76,9,FALSE),"")</f>
        <v/>
      </c>
      <c r="H214" s="115" t="str">
        <f>IF(A214:A214&gt;0,VLOOKUP(A214,Sorteio!$A$1:$AS$76,10,FALSE),"")</f>
        <v/>
      </c>
      <c r="I214" s="115" t="str">
        <f>IF(A214:A214&gt;0,VLOOKUP(A214,Sorteio!$A$1:$AS$76,11,FALSE),"")</f>
        <v/>
      </c>
      <c r="J214" s="114" t="str">
        <f>IF(A214:A214&gt;0,VLOOKUP(A214,Sorteio!$A$1:$AS$76,12,FALSE),"")</f>
        <v/>
      </c>
      <c r="K214" s="114" t="str">
        <f>IF(A214:A214&gt;0,VLOOKUP(A214,Sorteio!$A$1:$AS$76,13,FALSE),"")</f>
        <v/>
      </c>
      <c r="L214" s="116"/>
      <c r="M214" s="116"/>
      <c r="N214" s="117" t="str">
        <f>IF(A214&gt;0,L214+M214,"")</f>
        <v/>
      </c>
      <c r="O214" s="226"/>
      <c r="P214" s="226"/>
      <c r="Q214" s="226"/>
      <c r="R214" s="226"/>
      <c r="S214" s="119" t="str">
        <f>IF(O214&gt;0,VLOOKUP(O214,HOLEINONE!$A$1:$B$37,2,FALSE),"")</f>
        <v/>
      </c>
      <c r="T214" s="119" t="str">
        <f>IF(P214&gt;0,VLOOKUP(P214,HOLEINONE!$A$1:$B$37,2,FALSE),"")</f>
        <v/>
      </c>
      <c r="U214" s="119" t="str">
        <f>IF(Q214&gt;0,VLOOKUP(Q214,HOLEINONE!$A$1:$B$37,2,FALSE),"")</f>
        <v/>
      </c>
      <c r="V214" s="119" t="str">
        <f>IF(R214&gt;0,VLOOKUP(R214,HOLEINONE!$A$1:$B$37,2,FALSE),"")</f>
        <v/>
      </c>
      <c r="W214" s="113" t="str">
        <f t="shared" si="10"/>
        <v/>
      </c>
      <c r="X214" s="120" t="str">
        <f>IF(A214&gt;0,N214-H214*2,"")</f>
        <v/>
      </c>
      <c r="Y214" s="113" t="str">
        <f t="shared" si="9"/>
        <v/>
      </c>
      <c r="Z214" s="113" t="str">
        <f>IF(A214&gt;0,999.999999-N214+(H214*0.01)+(Y214*-0.000000001),"")</f>
        <v/>
      </c>
      <c r="AA214" s="113" t="str">
        <f>IF(A214&gt;0,RANK(Z214,Z:Z),"")</f>
        <v/>
      </c>
      <c r="AB214" s="113" t="str">
        <f>IF(A214&gt;0,999.999999-X214+(0.12-(H214*0.01))+(Y214*-0.00000001)," ")</f>
        <v xml:space="preserve"> </v>
      </c>
      <c r="AC214" s="113" t="str">
        <f>IF(A214&gt;0,RANK(AB214,AB:AB),"")</f>
        <v/>
      </c>
      <c r="AD214" s="113" t="str">
        <f t="shared" si="11"/>
        <v/>
      </c>
    </row>
    <row r="215" spans="1:30" ht="18.75" customHeight="1">
      <c r="A215" s="1103"/>
      <c r="B215" s="114" t="str">
        <f>IF(A214:A214&gt;0,VLOOKUP(A214,Sorteio!$A$1:$AS$76,14,FALSE),"")</f>
        <v/>
      </c>
      <c r="C215" s="114" t="str">
        <f>IF(A214:A214&gt;0,VLOOKUP(A214,Sorteio!$A$1:$AS$761,15,FALSE),"")</f>
        <v/>
      </c>
      <c r="D215" s="114" t="str">
        <f>IF(A214:A214&gt;0,VLOOKUP(A214,Sorteio!$A$1:$AS$761,16,FALSE),"")</f>
        <v/>
      </c>
      <c r="E215" s="114" t="str">
        <f>IF(A214:A214&gt;0,VLOOKUP(A214,Sorteio!$A$1:$AS$761,17,FALSE),"")</f>
        <v/>
      </c>
      <c r="F215" s="114" t="str">
        <f>IF(A214:A214&gt;0,VLOOKUP(A214,Sorteio!$A$1:$AS$76,18,FALSE),"")</f>
        <v/>
      </c>
      <c r="G215" s="136" t="str">
        <f>IF(A214:A214&gt;0,VLOOKUP(A214,Sorteio!$A$1:$AS$76,19,FALSE),"")</f>
        <v/>
      </c>
      <c r="H215" s="115" t="str">
        <f>IF(A214:A214&gt;0,VLOOKUP(A214,Sorteio!$A$1:$AS$76,20,FALSE),"")</f>
        <v/>
      </c>
      <c r="I215" s="115" t="str">
        <f>IF(A214:A214&gt;0,VLOOKUP(A214,Sorteio!$A$1:$AS$76,21,FALSE),"")</f>
        <v/>
      </c>
      <c r="J215" s="114" t="str">
        <f>IF(A214:A214&gt;0,VLOOKUP(A214,Sorteio!$A$1:$AS$76,22,FALSE),"")</f>
        <v/>
      </c>
      <c r="K215" s="114" t="str">
        <f>IF(A214:A214&gt;0,VLOOKUP(A214,Sorteio!$A$1:$AS$76,23,FALSE),"")</f>
        <v/>
      </c>
      <c r="L215" s="116"/>
      <c r="M215" s="116"/>
      <c r="N215" s="117" t="str">
        <f>IF(A214&gt;0,L215+M215,"")</f>
        <v/>
      </c>
      <c r="O215" s="226"/>
      <c r="P215" s="226"/>
      <c r="Q215" s="226"/>
      <c r="R215" s="226"/>
      <c r="S215" s="119" t="str">
        <f>IF(O215&gt;0,VLOOKUP(O215,HOLEINONE!$A$1:$B$37,2,FALSE),"")</f>
        <v/>
      </c>
      <c r="T215" s="119" t="str">
        <f>IF(P215&gt;0,VLOOKUP(P215,HOLEINONE!$A$1:$B$37,2,FALSE),"")</f>
        <v/>
      </c>
      <c r="U215" s="119" t="str">
        <f>IF(Q215&gt;0,VLOOKUP(Q215,HOLEINONE!$A$1:$B$37,2,FALSE),"")</f>
        <v/>
      </c>
      <c r="V215" s="119" t="str">
        <f>IF(R215&gt;0,VLOOKUP(R215,HOLEINONE!$A$1:$B$37,2,FALSE),"")</f>
        <v/>
      </c>
      <c r="W215" s="113" t="str">
        <f t="shared" si="10"/>
        <v/>
      </c>
      <c r="X215" s="120" t="str">
        <f>IF(A214&gt;0,N215-H215*2,"")</f>
        <v/>
      </c>
      <c r="Y215" s="113" t="str">
        <f t="shared" si="9"/>
        <v/>
      </c>
      <c r="Z215" s="113" t="str">
        <f>IF(A214&gt;0,999.999999-N215+(H215*0.01)+(Y215*-0.000000001),"")</f>
        <v/>
      </c>
      <c r="AA215" s="113" t="str">
        <f>IF(A214&gt;0,RANK(Z215,Z:Z),"")</f>
        <v/>
      </c>
      <c r="AB215" s="113" t="str">
        <f>IF(A214&gt;0,999.999999-X215+(0.12-(H215*0.01))+(Y215*-0.00000001)," ")</f>
        <v xml:space="preserve"> </v>
      </c>
      <c r="AC215" s="113" t="str">
        <f>IF(A214&gt;0,RANK(AB215,AB:AB),"")</f>
        <v/>
      </c>
      <c r="AD215" s="113" t="str">
        <f t="shared" si="11"/>
        <v/>
      </c>
    </row>
    <row r="216" spans="1:30" ht="18.75" customHeight="1">
      <c r="A216" s="1103"/>
      <c r="B216" s="114" t="str">
        <f>IF(A214:A214&gt;0,VLOOKUP(A214,Sorteio!$A$1:$AS$76,24,FALSE),"")</f>
        <v/>
      </c>
      <c r="C216" s="114" t="str">
        <f>IF(A214:A214&gt;0,VLOOKUP(A214,Sorteio!$A$1:$AS$76,25,FALSE),"")</f>
        <v/>
      </c>
      <c r="D216" s="114" t="str">
        <f>IF(A214:A214&gt;0,VLOOKUP(A214,Sorteio!$A$1:$AS$76,26,FALSE),"")</f>
        <v/>
      </c>
      <c r="E216" s="114" t="str">
        <f>IF(A214:A214&gt;0,VLOOKUP(A214,Sorteio!$A$1:$AS$76,27,FALSE),"")</f>
        <v/>
      </c>
      <c r="F216" s="114" t="str">
        <f>IF(A214:A214&gt;0,VLOOKUP(A214,Sorteio!$A$1:$AS$76,28,FALSE),"")</f>
        <v/>
      </c>
      <c r="G216" s="136" t="str">
        <f>IF(A214:A214&gt;0,VLOOKUP(A214,Sorteio!$A$1:$AS$76,29,FALSE),"")</f>
        <v/>
      </c>
      <c r="H216" s="115" t="str">
        <f>IF(A214:A214&gt;0,VLOOKUP(A214,Sorteio!$A$1:$AS$76,30,FALSE),"")</f>
        <v/>
      </c>
      <c r="I216" s="115" t="str">
        <f>IF(A214:A214&gt;0,VLOOKUP(A214,Sorteio!$A$1:$AS$76,31,FALSE),"")</f>
        <v/>
      </c>
      <c r="J216" s="114" t="str">
        <f>IF(A214:A214&gt;0,VLOOKUP(A214,Sorteio!$A$1:$AS$76,32,FALSE),"")</f>
        <v/>
      </c>
      <c r="K216" s="114" t="str">
        <f>IF(A214:A214&gt;0,VLOOKUP(A214,Sorteio!$A$1:$AS$76,33,FALSE),"")</f>
        <v/>
      </c>
      <c r="L216" s="116"/>
      <c r="M216" s="116"/>
      <c r="N216" s="117" t="str">
        <f>IF(A214&gt;0,L216+M216,"")</f>
        <v/>
      </c>
      <c r="O216" s="226"/>
      <c r="P216" s="226"/>
      <c r="Q216" s="226"/>
      <c r="R216" s="226"/>
      <c r="S216" s="119" t="str">
        <f>IF(O216&gt;0,VLOOKUP(O216,HOLEINONE!$A$1:$B$37,2,FALSE),"")</f>
        <v/>
      </c>
      <c r="T216" s="119" t="str">
        <f>IF(P216&gt;0,VLOOKUP(P216,HOLEINONE!$A$1:$B$37,2,FALSE),"")</f>
        <v/>
      </c>
      <c r="U216" s="119" t="str">
        <f>IF(Q216&gt;0,VLOOKUP(Q216,HOLEINONE!$A$1:$B$37,2,FALSE),"")</f>
        <v/>
      </c>
      <c r="V216" s="119" t="str">
        <f>IF(R216&gt;0,VLOOKUP(R216,HOLEINONE!$A$1:$B$37,2,FALSE),"")</f>
        <v/>
      </c>
      <c r="W216" s="113" t="str">
        <f t="shared" si="10"/>
        <v/>
      </c>
      <c r="X216" s="120" t="str">
        <f>IF(A214&gt;0,N216-H216*2,"")</f>
        <v/>
      </c>
      <c r="Y216" s="113" t="str">
        <f t="shared" si="9"/>
        <v/>
      </c>
      <c r="Z216" s="113" t="str">
        <f>IF(A214&gt;0,999.999999-N216+(H216*0.01)+(Y216*-0.000000001),"")</f>
        <v/>
      </c>
      <c r="AA216" s="113" t="str">
        <f>IF(A214&gt;0,RANK(Z216,Z:Z),"")</f>
        <v/>
      </c>
      <c r="AB216" s="113" t="str">
        <f>IF(A214&gt;0,999.999999-X216+(0.12-(H216*0.01))+(Y216*-0.00000001)," ")</f>
        <v xml:space="preserve"> </v>
      </c>
      <c r="AC216" s="113" t="str">
        <f>IF(A214&gt;0,RANK(AB216,AB:AB),"")</f>
        <v/>
      </c>
      <c r="AD216" s="113" t="str">
        <f t="shared" si="11"/>
        <v/>
      </c>
    </row>
    <row r="217" spans="1:30" ht="18.75" customHeight="1">
      <c r="A217" s="1103"/>
      <c r="B217" s="114" t="str">
        <f>IF(A214:A214&gt;0,VLOOKUP(A214,Sorteio!$A$1:$AS$76,34,FALSE),"")</f>
        <v/>
      </c>
      <c r="C217" s="114" t="str">
        <f>IF(A214:A214&gt;0,VLOOKUP(A214,Sorteio!$A$1:$AS$76,35,FALSE),"")</f>
        <v/>
      </c>
      <c r="D217" s="114" t="str">
        <f>IF(A214:A214&gt;0,VLOOKUP(A214,Sorteio!$A$1:$AS$76,36,FALSE),"")</f>
        <v/>
      </c>
      <c r="E217" s="114" t="str">
        <f>IF(A214:A214&gt;0,VLOOKUP(A214,Sorteio!$A$1:$AS$76,37,FALSE),"")</f>
        <v/>
      </c>
      <c r="F217" s="114" t="str">
        <f>IF(A214:A214&gt;0,VLOOKUP(A214,Sorteio!$A$1:$AS$76,38,FALSE),"")</f>
        <v/>
      </c>
      <c r="G217" s="136" t="str">
        <f>IF(A214:A214&gt;0,VLOOKUP(A214,Sorteio!$A$1:$AS$76,39,FALSE),"")</f>
        <v/>
      </c>
      <c r="H217" s="115" t="str">
        <f>IF(A214:A214&gt;0,VLOOKUP(A214,Sorteio!$A$1:$AS$76,40,FALSE),"")</f>
        <v/>
      </c>
      <c r="I217" s="115" t="str">
        <f>IF(A214:A214&gt;0,VLOOKUP(A214,Sorteio!$A$1:$AS$76,41,FALSE),"")</f>
        <v/>
      </c>
      <c r="J217" s="114" t="str">
        <f>IF(A214:A214&gt;0,VLOOKUP(A214,Sorteio!$A$1:$AS$76,42,FALSE),"")</f>
        <v/>
      </c>
      <c r="K217" s="114" t="str">
        <f>IF(A214:A214&gt;0,VLOOKUP(A214,Sorteio!$A$1:$AS$76,43,FALSE),"")</f>
        <v/>
      </c>
      <c r="L217" s="116"/>
      <c r="M217" s="116"/>
      <c r="N217" s="117" t="str">
        <f>IF(A214&gt;0,L217+M217,"")</f>
        <v/>
      </c>
      <c r="O217" s="226"/>
      <c r="P217" s="226"/>
      <c r="Q217" s="226"/>
      <c r="R217" s="226"/>
      <c r="S217" s="119" t="str">
        <f>IF(O217&gt;0,VLOOKUP(O217,HOLEINONE!$A$1:$B$37,2,FALSE),"")</f>
        <v/>
      </c>
      <c r="T217" s="119" t="str">
        <f>IF(P217&gt;0,VLOOKUP(P217,HOLEINONE!$A$1:$B$37,2,FALSE),"")</f>
        <v/>
      </c>
      <c r="U217" s="119" t="str">
        <f>IF(Q217&gt;0,VLOOKUP(Q217,HOLEINONE!$A$1:$B$37,2,FALSE),"")</f>
        <v/>
      </c>
      <c r="V217" s="119" t="str">
        <f>IF(R217&gt;0,VLOOKUP(R217,HOLEINONE!$A$1:$B$37,2,FALSE),"")</f>
        <v/>
      </c>
      <c r="W217" s="113" t="str">
        <f t="shared" si="10"/>
        <v/>
      </c>
      <c r="X217" s="120" t="str">
        <f>IF(A214&gt;0,N217-H217*2,"")</f>
        <v/>
      </c>
      <c r="Y217" s="113" t="str">
        <f t="shared" si="9"/>
        <v/>
      </c>
      <c r="Z217" s="113" t="str">
        <f>IF(A214&gt;0,999.999999-N217+(H217*0.01)+(Y217*-0.000000001),"")</f>
        <v/>
      </c>
      <c r="AA217" s="113" t="str">
        <f>IF(A214&gt;0,RANK(Z217,Z:Z),"")</f>
        <v/>
      </c>
      <c r="AB217" s="113" t="str">
        <f>IF(A214&gt;0,999.999999-X217+(0.12-(H217*0.01))+(Y217*-0.00000001)," ")</f>
        <v xml:space="preserve"> </v>
      </c>
      <c r="AC217" s="113" t="str">
        <f>IF(A214&gt;0,RANK(AB217,AB:AB),"")</f>
        <v/>
      </c>
      <c r="AD217" s="113" t="str">
        <f t="shared" si="11"/>
        <v/>
      </c>
    </row>
    <row r="218" spans="1:30" ht="18.75" customHeight="1">
      <c r="A218" s="1103"/>
      <c r="B218" s="114" t="str">
        <f>IF(A218:A218&gt;0,VLOOKUP(A218,Sorteio!$A$1:$AS$76,4,FALSE),"")</f>
        <v/>
      </c>
      <c r="C218" s="114" t="str">
        <f>IF(A218:A218&gt;0,VLOOKUP(A218,Sorteio!$A$1:$AS$76,5,FALSE),"")</f>
        <v/>
      </c>
      <c r="D218" s="114" t="str">
        <f>IF(A218:A218&gt;0,VLOOKUP(A218,Sorteio!$A$1:$AS$76,6,FALSE),"")</f>
        <v/>
      </c>
      <c r="E218" s="114" t="str">
        <f>IF(A218:A218&gt;0,VLOOKUP(A218,Sorteio!$A$1:$AS$76,7,FALSE),"")</f>
        <v/>
      </c>
      <c r="F218" s="114" t="str">
        <f>IF(A218:A218&gt;0,VLOOKUP(A218,Sorteio!$A$1:$AS$76,8,FALSE),"")</f>
        <v/>
      </c>
      <c r="G218" s="136" t="str">
        <f>IF(A218:A218&gt;0,VLOOKUP(A218,Sorteio!$A$1:$AS$76,9,FALSE),"")</f>
        <v/>
      </c>
      <c r="H218" s="115" t="str">
        <f>IF(A218:A218&gt;0,VLOOKUP(A218,Sorteio!$A$1:$AS$76,10,FALSE),"")</f>
        <v/>
      </c>
      <c r="I218" s="115" t="str">
        <f>IF(A218:A218&gt;0,VLOOKUP(A218,Sorteio!$A$1:$AS$76,11,FALSE),"")</f>
        <v/>
      </c>
      <c r="J218" s="114" t="str">
        <f>IF(A218:A218&gt;0,VLOOKUP(A218,Sorteio!$A$1:$AS$76,12,FALSE),"")</f>
        <v/>
      </c>
      <c r="K218" s="114" t="str">
        <f>IF(A218:A218&gt;0,VLOOKUP(A218,Sorteio!$A$1:$AS$76,13,FALSE),"")</f>
        <v/>
      </c>
      <c r="L218" s="116"/>
      <c r="M218" s="116"/>
      <c r="N218" s="117" t="str">
        <f>IF(A218&gt;0,L218+M218,"")</f>
        <v/>
      </c>
      <c r="O218" s="226"/>
      <c r="P218" s="226"/>
      <c r="Q218" s="226"/>
      <c r="R218" s="226"/>
      <c r="S218" s="119" t="str">
        <f>IF(O218&gt;0,VLOOKUP(O218,HOLEINONE!$A$1:$B$37,2,FALSE),"")</f>
        <v/>
      </c>
      <c r="T218" s="119" t="str">
        <f>IF(P218&gt;0,VLOOKUP(P218,HOLEINONE!$A$1:$B$37,2,FALSE),"")</f>
        <v/>
      </c>
      <c r="U218" s="119" t="str">
        <f>IF(Q218&gt;0,VLOOKUP(Q218,HOLEINONE!$A$1:$B$37,2,FALSE),"")</f>
        <v/>
      </c>
      <c r="V218" s="119" t="str">
        <f>IF(R218&gt;0,VLOOKUP(R218,HOLEINONE!$A$1:$B$37,2,FALSE),"")</f>
        <v/>
      </c>
      <c r="W218" s="113" t="str">
        <f t="shared" si="10"/>
        <v/>
      </c>
      <c r="X218" s="120" t="str">
        <f>IF(A218&gt;0,N218-H218*2,"")</f>
        <v/>
      </c>
      <c r="Y218" s="113" t="str">
        <f t="shared" si="9"/>
        <v/>
      </c>
      <c r="Z218" s="113" t="str">
        <f>IF(A218&gt;0,999.999999-N218+(H218*0.01)+(Y218*-0.000000001),"")</f>
        <v/>
      </c>
      <c r="AA218" s="113" t="str">
        <f>IF(A218&gt;0,RANK(Z218,Z:Z),"")</f>
        <v/>
      </c>
      <c r="AB218" s="113" t="str">
        <f>IF(A218&gt;0,999.999999-X218+(0.12-(H218*0.01))+(Y218*-0.00000001)," ")</f>
        <v xml:space="preserve"> </v>
      </c>
      <c r="AC218" s="113" t="str">
        <f>IF(A218&gt;0,RANK(AB218,AB:AB),"")</f>
        <v/>
      </c>
      <c r="AD218" s="113" t="str">
        <f t="shared" si="11"/>
        <v/>
      </c>
    </row>
    <row r="219" spans="1:30" ht="18.75" customHeight="1">
      <c r="A219" s="1103"/>
      <c r="B219" s="114" t="str">
        <f>IF(A218:A218&gt;0,VLOOKUP(A218,Sorteio!$A$1:$AS$76,14,FALSE),"")</f>
        <v/>
      </c>
      <c r="C219" s="114" t="str">
        <f>IF(A218:A218&gt;0,VLOOKUP(A218,Sorteio!$A$1:$AS$761,15,FALSE),"")</f>
        <v/>
      </c>
      <c r="D219" s="114" t="str">
        <f>IF(A218:A218&gt;0,VLOOKUP(A218,Sorteio!$A$1:$AS$761,16,FALSE),"")</f>
        <v/>
      </c>
      <c r="E219" s="114" t="str">
        <f>IF(A218:A218&gt;0,VLOOKUP(A218,Sorteio!$A$1:$AS$761,17,FALSE),"")</f>
        <v/>
      </c>
      <c r="F219" s="114" t="str">
        <f>IF(A218:A218&gt;0,VLOOKUP(A218,Sorteio!$A$1:$AS$76,18,FALSE),"")</f>
        <v/>
      </c>
      <c r="G219" s="136" t="str">
        <f>IF(A218:A218&gt;0,VLOOKUP(A218,Sorteio!$A$1:$AS$76,19,FALSE),"")</f>
        <v/>
      </c>
      <c r="H219" s="115" t="str">
        <f>IF(A218:A218&gt;0,VLOOKUP(A218,Sorteio!$A$1:$AS$76,20,FALSE),"")</f>
        <v/>
      </c>
      <c r="I219" s="115" t="str">
        <f>IF(A218:A218&gt;0,VLOOKUP(A218,Sorteio!$A$1:$AS$76,21,FALSE),"")</f>
        <v/>
      </c>
      <c r="J219" s="114" t="str">
        <f>IF(A218:A218&gt;0,VLOOKUP(A218,Sorteio!$A$1:$AS$76,22,FALSE),"")</f>
        <v/>
      </c>
      <c r="K219" s="114" t="str">
        <f>IF(A218:A218&gt;0,VLOOKUP(A218,Sorteio!$A$1:$AS$76,23,FALSE),"")</f>
        <v/>
      </c>
      <c r="L219" s="116"/>
      <c r="M219" s="116"/>
      <c r="N219" s="117" t="str">
        <f>IF(A218&gt;0,L219+M219,"")</f>
        <v/>
      </c>
      <c r="O219" s="226"/>
      <c r="P219" s="226"/>
      <c r="Q219" s="226"/>
      <c r="R219" s="226"/>
      <c r="S219" s="119" t="str">
        <f>IF(O219&gt;0,VLOOKUP(O219,HOLEINONE!$A$1:$B$37,2,FALSE),"")</f>
        <v/>
      </c>
      <c r="T219" s="119" t="str">
        <f>IF(P219&gt;0,VLOOKUP(P219,HOLEINONE!$A$1:$B$37,2,FALSE),"")</f>
        <v/>
      </c>
      <c r="U219" s="119" t="str">
        <f>IF(Q219&gt;0,VLOOKUP(Q219,HOLEINONE!$A$1:$B$37,2,FALSE),"")</f>
        <v/>
      </c>
      <c r="V219" s="119" t="str">
        <f>IF(R219&gt;0,VLOOKUP(R219,HOLEINONE!$A$1:$B$37,2,FALSE),"")</f>
        <v/>
      </c>
      <c r="W219" s="113" t="str">
        <f t="shared" si="10"/>
        <v/>
      </c>
      <c r="X219" s="120" t="str">
        <f>IF(A218&gt;0,N219-H219*2,"")</f>
        <v/>
      </c>
      <c r="Y219" s="113" t="str">
        <f t="shared" si="9"/>
        <v/>
      </c>
      <c r="Z219" s="113" t="str">
        <f>IF(A218&gt;0,999.999999-N219+(H219*0.01)+(Y219*-0.000000001),"")</f>
        <v/>
      </c>
      <c r="AA219" s="113" t="str">
        <f>IF(A218&gt;0,RANK(Z219,Z:Z),"")</f>
        <v/>
      </c>
      <c r="AB219" s="113" t="str">
        <f>IF(A218&gt;0,999.999999-X219+(0.12-(H219*0.01))+(Y219*-0.00000001)," ")</f>
        <v xml:space="preserve"> </v>
      </c>
      <c r="AC219" s="113" t="str">
        <f>IF(A218&gt;0,RANK(AB219,AB:AB),"")</f>
        <v/>
      </c>
      <c r="AD219" s="113" t="str">
        <f t="shared" si="11"/>
        <v/>
      </c>
    </row>
    <row r="220" spans="1:30" ht="18.75" customHeight="1">
      <c r="A220" s="1103"/>
      <c r="B220" s="114" t="str">
        <f>IF(A218:A218&gt;0,VLOOKUP(A218,Sorteio!$A$1:$AS$76,24,FALSE),"")</f>
        <v/>
      </c>
      <c r="C220" s="114" t="str">
        <f>IF(A218:A218&gt;0,VLOOKUP(A218,Sorteio!$A$1:$AS$76,25,FALSE),"")</f>
        <v/>
      </c>
      <c r="D220" s="114" t="str">
        <f>IF(A218:A218&gt;0,VLOOKUP(A218,Sorteio!$A$1:$AS$76,26,FALSE),"")</f>
        <v/>
      </c>
      <c r="E220" s="114" t="str">
        <f>IF(A218:A218&gt;0,VLOOKUP(A218,Sorteio!$A$1:$AS$76,27,FALSE),"")</f>
        <v/>
      </c>
      <c r="F220" s="114" t="str">
        <f>IF(A218:A218&gt;0,VLOOKUP(A218,Sorteio!$A$1:$AS$76,28,FALSE),"")</f>
        <v/>
      </c>
      <c r="G220" s="136" t="str">
        <f>IF(A218:A218&gt;0,VLOOKUP(A218,Sorteio!$A$1:$AS$76,29,FALSE),"")</f>
        <v/>
      </c>
      <c r="H220" s="115" t="str">
        <f>IF(A218:A218&gt;0,VLOOKUP(A218,Sorteio!$A$1:$AS$76,30,FALSE),"")</f>
        <v/>
      </c>
      <c r="I220" s="115" t="str">
        <f>IF(A218:A218&gt;0,VLOOKUP(A218,Sorteio!$A$1:$AS$76,31,FALSE),"")</f>
        <v/>
      </c>
      <c r="J220" s="114" t="str">
        <f>IF(A218:A218&gt;0,VLOOKUP(A218,Sorteio!$A$1:$AS$76,32,FALSE),"")</f>
        <v/>
      </c>
      <c r="K220" s="114" t="str">
        <f>IF(A218:A218&gt;0,VLOOKUP(A218,Sorteio!$A$1:$AS$76,33,FALSE),"")</f>
        <v/>
      </c>
      <c r="L220" s="116"/>
      <c r="M220" s="116"/>
      <c r="N220" s="117" t="str">
        <f>IF(A218&gt;0,L220+M220,"")</f>
        <v/>
      </c>
      <c r="O220" s="226"/>
      <c r="P220" s="226"/>
      <c r="Q220" s="226"/>
      <c r="R220" s="226"/>
      <c r="S220" s="119" t="str">
        <f>IF(O220&gt;0,VLOOKUP(O220,HOLEINONE!$A$1:$B$37,2,FALSE),"")</f>
        <v/>
      </c>
      <c r="T220" s="119" t="str">
        <f>IF(P220&gt;0,VLOOKUP(P220,HOLEINONE!$A$1:$B$37,2,FALSE),"")</f>
        <v/>
      </c>
      <c r="U220" s="119" t="str">
        <f>IF(Q220&gt;0,VLOOKUP(Q220,HOLEINONE!$A$1:$B$37,2,FALSE),"")</f>
        <v/>
      </c>
      <c r="V220" s="119" t="str">
        <f>IF(R220&gt;0,VLOOKUP(R220,HOLEINONE!$A$1:$B$37,2,FALSE),"")</f>
        <v/>
      </c>
      <c r="W220" s="113" t="str">
        <f t="shared" si="10"/>
        <v/>
      </c>
      <c r="X220" s="120" t="str">
        <f>IF(A218&gt;0,N220-H220*2,"")</f>
        <v/>
      </c>
      <c r="Y220" s="113" t="str">
        <f t="shared" si="9"/>
        <v/>
      </c>
      <c r="Z220" s="113" t="str">
        <f>IF(A218&gt;0,999.999999-N220+(H220*0.01)+(Y220*-0.000000001),"")</f>
        <v/>
      </c>
      <c r="AA220" s="113" t="str">
        <f>IF(A218&gt;0,RANK(Z220,Z:Z),"")</f>
        <v/>
      </c>
      <c r="AB220" s="113" t="str">
        <f>IF(A218&gt;0,999.999999-X220+(0.12-(H220*0.01))+(Y220*-0.00000001)," ")</f>
        <v xml:space="preserve"> </v>
      </c>
      <c r="AC220" s="113" t="str">
        <f>IF(A218&gt;0,RANK(AB220,AB:AB),"")</f>
        <v/>
      </c>
      <c r="AD220" s="113" t="str">
        <f t="shared" si="11"/>
        <v/>
      </c>
    </row>
    <row r="221" spans="1:30" ht="18.75" customHeight="1">
      <c r="A221" s="1103"/>
      <c r="B221" s="114" t="str">
        <f>IF(A218:A218&gt;0,VLOOKUP(A218,Sorteio!$A$1:$AS$76,34,FALSE),"")</f>
        <v/>
      </c>
      <c r="C221" s="114" t="str">
        <f>IF(A218:A218&gt;0,VLOOKUP(A218,Sorteio!$A$1:$AS$76,35,FALSE),"")</f>
        <v/>
      </c>
      <c r="D221" s="114" t="str">
        <f>IF(A218:A218&gt;0,VLOOKUP(A218,Sorteio!$A$1:$AS$76,36,FALSE),"")</f>
        <v/>
      </c>
      <c r="E221" s="114" t="str">
        <f>IF(A218:A218&gt;0,VLOOKUP(A218,Sorteio!$A$1:$AS$76,37,FALSE),"")</f>
        <v/>
      </c>
      <c r="F221" s="114" t="str">
        <f>IF(A218:A218&gt;0,VLOOKUP(A218,Sorteio!$A$1:$AS$76,38,FALSE),"")</f>
        <v/>
      </c>
      <c r="G221" s="136" t="str">
        <f>IF(A218:A218&gt;0,VLOOKUP(A218,Sorteio!$A$1:$AS$76,39,FALSE),"")</f>
        <v/>
      </c>
      <c r="H221" s="115" t="str">
        <f>IF(A218:A218&gt;0,VLOOKUP(A218,Sorteio!$A$1:$AS$76,40,FALSE),"")</f>
        <v/>
      </c>
      <c r="I221" s="115" t="str">
        <f>IF(A218:A218&gt;0,VLOOKUP(A218,Sorteio!$A$1:$AS$76,41,FALSE),"")</f>
        <v/>
      </c>
      <c r="J221" s="114" t="str">
        <f>IF(A218:A218&gt;0,VLOOKUP(A218,Sorteio!$A$1:$AS$76,42,FALSE),"")</f>
        <v/>
      </c>
      <c r="K221" s="114" t="str">
        <f>IF(A218:A218&gt;0,VLOOKUP(A218,Sorteio!$A$1:$AS$76,43,FALSE),"")</f>
        <v/>
      </c>
      <c r="L221" s="116"/>
      <c r="M221" s="116"/>
      <c r="N221" s="117" t="str">
        <f>IF(A218&gt;0,L221+M221,"")</f>
        <v/>
      </c>
      <c r="O221" s="226"/>
      <c r="P221" s="226"/>
      <c r="Q221" s="226"/>
      <c r="R221" s="226"/>
      <c r="S221" s="119" t="str">
        <f>IF(O221&gt;0,VLOOKUP(O221,HOLEINONE!$A$1:$B$37,2,FALSE),"")</f>
        <v/>
      </c>
      <c r="T221" s="119" t="str">
        <f>IF(P221&gt;0,VLOOKUP(P221,HOLEINONE!$A$1:$B$37,2,FALSE),"")</f>
        <v/>
      </c>
      <c r="U221" s="119" t="str">
        <f>IF(Q221&gt;0,VLOOKUP(Q221,HOLEINONE!$A$1:$B$37,2,FALSE),"")</f>
        <v/>
      </c>
      <c r="V221" s="119" t="str">
        <f>IF(R221&gt;0,VLOOKUP(R221,HOLEINONE!$A$1:$B$37,2,FALSE),"")</f>
        <v/>
      </c>
      <c r="W221" s="113" t="str">
        <f t="shared" si="10"/>
        <v/>
      </c>
      <c r="X221" s="120" t="str">
        <f>IF(A218&gt;0,N221-H221*2,"")</f>
        <v/>
      </c>
      <c r="Y221" s="113" t="str">
        <f t="shared" si="9"/>
        <v/>
      </c>
      <c r="Z221" s="113" t="str">
        <f>IF(A218&gt;0,999.999999-N221+(H221*0.01)+(Y221*-0.000000001),"")</f>
        <v/>
      </c>
      <c r="AA221" s="113" t="str">
        <f>IF(A218&gt;0,RANK(Z221,Z:Z),"")</f>
        <v/>
      </c>
      <c r="AB221" s="113" t="str">
        <f>IF(A218&gt;0,999.999999-X221+(0.12-(H221*0.01))+(Y221*-0.00000001)," ")</f>
        <v xml:space="preserve"> </v>
      </c>
      <c r="AC221" s="113" t="str">
        <f>IF(A218&gt;0,RANK(AB221,AB:AB),"")</f>
        <v/>
      </c>
      <c r="AD221" s="113" t="str">
        <f t="shared" si="11"/>
        <v/>
      </c>
    </row>
    <row r="222" spans="1:30" ht="18.75" customHeight="1">
      <c r="A222" s="1103"/>
      <c r="B222" s="114" t="str">
        <f>IF(A222:A222&gt;0,VLOOKUP(A222,Sorteio!$A$1:$AS$76,4,FALSE),"")</f>
        <v/>
      </c>
      <c r="C222" s="114" t="str">
        <f>IF(A222:A222&gt;0,VLOOKUP(A222,Sorteio!$A$1:$AS$76,5,FALSE),"")</f>
        <v/>
      </c>
      <c r="D222" s="114" t="str">
        <f>IF(A222:A222&gt;0,VLOOKUP(A222,Sorteio!$A$1:$AS$76,6,FALSE),"")</f>
        <v/>
      </c>
      <c r="E222" s="114" t="str">
        <f>IF(A222:A222&gt;0,VLOOKUP(A222,Sorteio!$A$1:$AS$76,7,FALSE),"")</f>
        <v/>
      </c>
      <c r="F222" s="114" t="str">
        <f>IF(A222:A222&gt;0,VLOOKUP(A222,Sorteio!$A$1:$AS$76,8,FALSE),"")</f>
        <v/>
      </c>
      <c r="G222" s="136" t="str">
        <f>IF(A222:A222&gt;0,VLOOKUP(A222,Sorteio!$A$1:$AS$76,9,FALSE),"")</f>
        <v/>
      </c>
      <c r="H222" s="115" t="str">
        <f>IF(A222:A222&gt;0,VLOOKUP(A222,Sorteio!$A$1:$AS$76,10,FALSE),"")</f>
        <v/>
      </c>
      <c r="I222" s="115" t="str">
        <f>IF(A222:A222&gt;0,VLOOKUP(A222,Sorteio!$A$1:$AS$76,11,FALSE),"")</f>
        <v/>
      </c>
      <c r="J222" s="114" t="str">
        <f>IF(A222:A222&gt;0,VLOOKUP(A222,Sorteio!$A$1:$AS$76,12,FALSE),"")</f>
        <v/>
      </c>
      <c r="K222" s="114" t="str">
        <f>IF(A222:A222&gt;0,VLOOKUP(A222,Sorteio!$A$1:$AS$76,13,FALSE),"")</f>
        <v/>
      </c>
      <c r="L222" s="116"/>
      <c r="M222" s="116"/>
      <c r="N222" s="117" t="str">
        <f>IF(A222&gt;0,L222+M222,"")</f>
        <v/>
      </c>
      <c r="O222" s="226"/>
      <c r="P222" s="226"/>
      <c r="Q222" s="226"/>
      <c r="R222" s="226"/>
      <c r="S222" s="119" t="str">
        <f>IF(O222&gt;0,VLOOKUP(O222,HOLEINONE!$A$1:$B$37,2,FALSE),"")</f>
        <v/>
      </c>
      <c r="T222" s="119" t="str">
        <f>IF(P222&gt;0,VLOOKUP(P222,HOLEINONE!$A$1:$B$37,2,FALSE),"")</f>
        <v/>
      </c>
      <c r="U222" s="119" t="str">
        <f>IF(Q222&gt;0,VLOOKUP(Q222,HOLEINONE!$A$1:$B$37,2,FALSE),"")</f>
        <v/>
      </c>
      <c r="V222" s="119" t="str">
        <f>IF(R222&gt;0,VLOOKUP(R222,HOLEINONE!$A$1:$B$37,2,FALSE),"")</f>
        <v/>
      </c>
      <c r="W222" s="113" t="str">
        <f t="shared" si="10"/>
        <v/>
      </c>
      <c r="X222" s="120" t="str">
        <f>IF(A222&gt;0,N222-H222*2,"")</f>
        <v/>
      </c>
      <c r="Y222" s="113" t="str">
        <f t="shared" si="9"/>
        <v/>
      </c>
      <c r="Z222" s="113" t="str">
        <f>IF(A222&gt;0,999.999999-N222+(H222*0.01)+(Y222*-0.000000001),"")</f>
        <v/>
      </c>
      <c r="AA222" s="113" t="str">
        <f>IF(A222&gt;0,RANK(Z222,Z:Z),"")</f>
        <v/>
      </c>
      <c r="AB222" s="113" t="str">
        <f>IF(A222&gt;0,999.999999-X222+(0.12-(H222*0.01))+(Y222*-0.00000001)," ")</f>
        <v xml:space="preserve"> </v>
      </c>
      <c r="AC222" s="113" t="str">
        <f>IF(A222&gt;0,RANK(AB222,AB:AB),"")</f>
        <v/>
      </c>
      <c r="AD222" s="113" t="str">
        <f t="shared" si="11"/>
        <v/>
      </c>
    </row>
    <row r="223" spans="1:30" ht="18.75" customHeight="1">
      <c r="A223" s="1103"/>
      <c r="B223" s="114" t="str">
        <f>IF(A222:A222&gt;0,VLOOKUP(A222,Sorteio!$A$1:$AS$76,14,FALSE),"")</f>
        <v/>
      </c>
      <c r="C223" s="114" t="str">
        <f>IF(A222:A222&gt;0,VLOOKUP(A222,Sorteio!$A$1:$AS$761,15,FALSE),"")</f>
        <v/>
      </c>
      <c r="D223" s="114" t="str">
        <f>IF(A222:A222&gt;0,VLOOKUP(A222,Sorteio!$A$1:$AS$761,16,FALSE),"")</f>
        <v/>
      </c>
      <c r="E223" s="114" t="str">
        <f>IF(A222:A222&gt;0,VLOOKUP(A222,Sorteio!$A$1:$AS$761,17,FALSE),"")</f>
        <v/>
      </c>
      <c r="F223" s="114" t="str">
        <f>IF(A222:A222&gt;0,VLOOKUP(A222,Sorteio!$A$1:$AS$76,18,FALSE),"")</f>
        <v/>
      </c>
      <c r="G223" s="136" t="str">
        <f>IF(A222:A222&gt;0,VLOOKUP(A222,Sorteio!$A$1:$AS$76,19,FALSE),"")</f>
        <v/>
      </c>
      <c r="H223" s="115" t="str">
        <f>IF(A222:A222&gt;0,VLOOKUP(A222,Sorteio!$A$1:$AS$76,20,FALSE),"")</f>
        <v/>
      </c>
      <c r="I223" s="115" t="str">
        <f>IF(A222:A222&gt;0,VLOOKUP(A222,Sorteio!$A$1:$AS$76,21,FALSE),"")</f>
        <v/>
      </c>
      <c r="J223" s="114" t="str">
        <f>IF(A222:A222&gt;0,VLOOKUP(A222,Sorteio!$A$1:$AS$76,22,FALSE),"")</f>
        <v/>
      </c>
      <c r="K223" s="114" t="str">
        <f>IF(A222:A222&gt;0,VLOOKUP(A222,Sorteio!$A$1:$AS$76,23,FALSE),"")</f>
        <v/>
      </c>
      <c r="L223" s="116"/>
      <c r="M223" s="116"/>
      <c r="N223" s="117" t="str">
        <f>IF(A222&gt;0,L223+M223,"")</f>
        <v/>
      </c>
      <c r="O223" s="226"/>
      <c r="P223" s="226"/>
      <c r="Q223" s="226"/>
      <c r="R223" s="226"/>
      <c r="S223" s="119" t="str">
        <f>IF(O223&gt;0,VLOOKUP(O223,HOLEINONE!$A$1:$B$37,2,FALSE),"")</f>
        <v/>
      </c>
      <c r="T223" s="119" t="str">
        <f>IF(P223&gt;0,VLOOKUP(P223,HOLEINONE!$A$1:$B$37,2,FALSE),"")</f>
        <v/>
      </c>
      <c r="U223" s="119" t="str">
        <f>IF(Q223&gt;0,VLOOKUP(Q223,HOLEINONE!$A$1:$B$37,2,FALSE),"")</f>
        <v/>
      </c>
      <c r="V223" s="119" t="str">
        <f>IF(R223&gt;0,VLOOKUP(R223,HOLEINONE!$A$1:$B$37,2,FALSE),"")</f>
        <v/>
      </c>
      <c r="W223" s="113" t="str">
        <f t="shared" si="10"/>
        <v/>
      </c>
      <c r="X223" s="120" t="str">
        <f>IF(A222&gt;0,N223-H223*2,"")</f>
        <v/>
      </c>
      <c r="Y223" s="113" t="str">
        <f t="shared" si="9"/>
        <v/>
      </c>
      <c r="Z223" s="113" t="str">
        <f>IF(A222&gt;0,999.999999-N223+(H223*0.01)+(Y223*-0.000000001),"")</f>
        <v/>
      </c>
      <c r="AA223" s="113" t="str">
        <f>IF(A222&gt;0,RANK(Z223,Z:Z),"")</f>
        <v/>
      </c>
      <c r="AB223" s="113" t="str">
        <f>IF(A222&gt;0,999.999999-X223+(0.12-(H223*0.01))+(Y223*-0.00000001)," ")</f>
        <v xml:space="preserve"> </v>
      </c>
      <c r="AC223" s="113" t="str">
        <f>IF(A222&gt;0,RANK(AB223,AB:AB),"")</f>
        <v/>
      </c>
      <c r="AD223" s="113" t="str">
        <f t="shared" si="11"/>
        <v/>
      </c>
    </row>
    <row r="224" spans="1:30" ht="18.75" customHeight="1">
      <c r="A224" s="1103"/>
      <c r="B224" s="114" t="str">
        <f>IF(A222:A222&gt;0,VLOOKUP(A222,Sorteio!$A$1:$AS$76,24,FALSE),"")</f>
        <v/>
      </c>
      <c r="C224" s="114" t="str">
        <f>IF(A222:A222&gt;0,VLOOKUP(A222,Sorteio!$A$1:$AS$76,25,FALSE),"")</f>
        <v/>
      </c>
      <c r="D224" s="114" t="str">
        <f>IF(A222:A222&gt;0,VLOOKUP(A222,Sorteio!$A$1:$AS$76,26,FALSE),"")</f>
        <v/>
      </c>
      <c r="E224" s="114" t="str">
        <f>IF(A222:A222&gt;0,VLOOKUP(A222,Sorteio!$A$1:$AS$76,27,FALSE),"")</f>
        <v/>
      </c>
      <c r="F224" s="114" t="str">
        <f>IF(A222:A222&gt;0,VLOOKUP(A222,Sorteio!$A$1:$AS$76,28,FALSE),"")</f>
        <v/>
      </c>
      <c r="G224" s="136" t="str">
        <f>IF(A222:A222&gt;0,VLOOKUP(A222,Sorteio!$A$1:$AS$76,29,FALSE),"")</f>
        <v/>
      </c>
      <c r="H224" s="115" t="str">
        <f>IF(A222:A222&gt;0,VLOOKUP(A222,Sorteio!$A$1:$AS$76,30,FALSE),"")</f>
        <v/>
      </c>
      <c r="I224" s="115" t="str">
        <f>IF(A222:A222&gt;0,VLOOKUP(A222,Sorteio!$A$1:$AS$76,31,FALSE),"")</f>
        <v/>
      </c>
      <c r="J224" s="114" t="str">
        <f>IF(A222:A222&gt;0,VLOOKUP(A222,Sorteio!$A$1:$AS$76,32,FALSE),"")</f>
        <v/>
      </c>
      <c r="K224" s="114" t="str">
        <f>IF(A222:A222&gt;0,VLOOKUP(A222,Sorteio!$A$1:$AS$76,33,FALSE),"")</f>
        <v/>
      </c>
      <c r="L224" s="116"/>
      <c r="M224" s="116"/>
      <c r="N224" s="117" t="str">
        <f>IF(A222&gt;0,L224+M224,"")</f>
        <v/>
      </c>
      <c r="O224" s="226"/>
      <c r="P224" s="226"/>
      <c r="Q224" s="226"/>
      <c r="R224" s="226"/>
      <c r="S224" s="119" t="str">
        <f>IF(O224&gt;0,VLOOKUP(O224,HOLEINONE!$A$1:$B$37,2,FALSE),"")</f>
        <v/>
      </c>
      <c r="T224" s="119" t="str">
        <f>IF(P224&gt;0,VLOOKUP(P224,HOLEINONE!$A$1:$B$37,2,FALSE),"")</f>
        <v/>
      </c>
      <c r="U224" s="119" t="str">
        <f>IF(Q224&gt;0,VLOOKUP(Q224,HOLEINONE!$A$1:$B$37,2,FALSE),"")</f>
        <v/>
      </c>
      <c r="V224" s="119" t="str">
        <f>IF(R224&gt;0,VLOOKUP(R224,HOLEINONE!$A$1:$B$37,2,FALSE),"")</f>
        <v/>
      </c>
      <c r="W224" s="113" t="str">
        <f t="shared" si="10"/>
        <v/>
      </c>
      <c r="X224" s="120" t="str">
        <f>IF(A222&gt;0,N224-H224*2,"")</f>
        <v/>
      </c>
      <c r="Y224" s="113" t="str">
        <f t="shared" si="9"/>
        <v/>
      </c>
      <c r="Z224" s="113" t="str">
        <f>IF(A222&gt;0,999.999999-N224+(H224*0.01)+(Y224*-0.000000001),"")</f>
        <v/>
      </c>
      <c r="AA224" s="113" t="str">
        <f>IF(A222&gt;0,RANK(Z224,Z:Z),"")</f>
        <v/>
      </c>
      <c r="AB224" s="113" t="str">
        <f>IF(A222&gt;0,999.999999-X224+(0.12-(H224*0.01))+(Y224*-0.00000001)," ")</f>
        <v xml:space="preserve"> </v>
      </c>
      <c r="AC224" s="113" t="str">
        <f>IF(A222&gt;0,RANK(AB224,AB:AB),"")</f>
        <v/>
      </c>
      <c r="AD224" s="113" t="str">
        <f t="shared" si="11"/>
        <v/>
      </c>
    </row>
    <row r="225" spans="1:30" ht="18.75" customHeight="1">
      <c r="A225" s="1103"/>
      <c r="B225" s="114" t="str">
        <f>IF(A222:A222&gt;0,VLOOKUP(A222,Sorteio!$A$1:$AS$76,34,FALSE),"")</f>
        <v/>
      </c>
      <c r="C225" s="114" t="str">
        <f>IF(A222:A222&gt;0,VLOOKUP(A222,Sorteio!$A$1:$AS$76,35,FALSE),"")</f>
        <v/>
      </c>
      <c r="D225" s="114" t="str">
        <f>IF(A222:A222&gt;0,VLOOKUP(A222,Sorteio!$A$1:$AS$76,36,FALSE),"")</f>
        <v/>
      </c>
      <c r="E225" s="114" t="str">
        <f>IF(A222:A222&gt;0,VLOOKUP(A222,Sorteio!$A$1:$AS$76,37,FALSE),"")</f>
        <v/>
      </c>
      <c r="F225" s="114" t="str">
        <f>IF(A222:A222&gt;0,VLOOKUP(A222,Sorteio!$A$1:$AS$76,38,FALSE),"")</f>
        <v/>
      </c>
      <c r="G225" s="136" t="str">
        <f>IF(A222:A222&gt;0,VLOOKUP(A222,Sorteio!$A$1:$AS$76,39,FALSE),"")</f>
        <v/>
      </c>
      <c r="H225" s="115" t="str">
        <f>IF(A222:A222&gt;0,VLOOKUP(A222,Sorteio!$A$1:$AS$76,40,FALSE),"")</f>
        <v/>
      </c>
      <c r="I225" s="115" t="str">
        <f>IF(A222:A222&gt;0,VLOOKUP(A222,Sorteio!$A$1:$AS$76,41,FALSE),"")</f>
        <v/>
      </c>
      <c r="J225" s="114" t="str">
        <f>IF(A222:A222&gt;0,VLOOKUP(A222,Sorteio!$A$1:$AS$76,42,FALSE),"")</f>
        <v/>
      </c>
      <c r="K225" s="114" t="str">
        <f>IF(A222:A222&gt;0,VLOOKUP(A222,Sorteio!$A$1:$AS$76,43,FALSE),"")</f>
        <v/>
      </c>
      <c r="L225" s="116"/>
      <c r="M225" s="116"/>
      <c r="N225" s="117" t="str">
        <f>IF(A222&gt;0,L225+M225,"")</f>
        <v/>
      </c>
      <c r="O225" s="226"/>
      <c r="P225" s="226"/>
      <c r="Q225" s="226"/>
      <c r="R225" s="226"/>
      <c r="S225" s="119" t="str">
        <f>IF(O225&gt;0,VLOOKUP(O225,HOLEINONE!$A$1:$B$37,2,FALSE),"")</f>
        <v/>
      </c>
      <c r="T225" s="119" t="str">
        <f>IF(P225&gt;0,VLOOKUP(P225,HOLEINONE!$A$1:$B$37,2,FALSE),"")</f>
        <v/>
      </c>
      <c r="U225" s="119" t="str">
        <f>IF(Q225&gt;0,VLOOKUP(Q225,HOLEINONE!$A$1:$B$37,2,FALSE),"")</f>
        <v/>
      </c>
      <c r="V225" s="119" t="str">
        <f>IF(R225&gt;0,VLOOKUP(R225,HOLEINONE!$A$1:$B$37,2,FALSE),"")</f>
        <v/>
      </c>
      <c r="W225" s="113" t="str">
        <f t="shared" si="10"/>
        <v/>
      </c>
      <c r="X225" s="120" t="str">
        <f>IF(A222&gt;0,N225-H225*2,"")</f>
        <v/>
      </c>
      <c r="Y225" s="113" t="str">
        <f t="shared" si="9"/>
        <v/>
      </c>
      <c r="Z225" s="113" t="str">
        <f>IF(A222&gt;0,999.999999-N225+(H225*0.01)+(Y225*-0.000000001),"")</f>
        <v/>
      </c>
      <c r="AA225" s="113" t="str">
        <f>IF(A222&gt;0,RANK(Z225,Z:Z),"")</f>
        <v/>
      </c>
      <c r="AB225" s="113" t="str">
        <f>IF(A222&gt;0,999.999999-X225+(0.12-(H225*0.01))+(Y225*-0.00000001)," ")</f>
        <v xml:space="preserve"> </v>
      </c>
      <c r="AC225" s="113" t="str">
        <f>IF(A222&gt;0,RANK(AB225,AB:AB),"")</f>
        <v/>
      </c>
      <c r="AD225" s="113" t="str">
        <f>IF(O225&gt;0,COUNT(O225:V225),"")</f>
        <v/>
      </c>
    </row>
    <row r="226" spans="1:30" ht="18.75" customHeight="1">
      <c r="A226" s="1103"/>
      <c r="B226" s="114" t="str">
        <f>IF(A226:A226&gt;0,VLOOKUP(A226,Sorteio!$A$1:$AS$76,4,FALSE),"")</f>
        <v/>
      </c>
      <c r="C226" s="114" t="str">
        <f>IF(A226:A226&gt;0,VLOOKUP(A226,Sorteio!$A$1:$AS$76,5,FALSE),"")</f>
        <v/>
      </c>
      <c r="D226" s="114" t="str">
        <f>IF(A226:A226&gt;0,VLOOKUP(A226,Sorteio!$A$1:$AS$76,6,FALSE),"")</f>
        <v/>
      </c>
      <c r="E226" s="114" t="str">
        <f>IF(A226:A226&gt;0,VLOOKUP(A226,Sorteio!$A$1:$AS$76,7,FALSE),"")</f>
        <v/>
      </c>
      <c r="F226" s="114" t="str">
        <f>IF(A226:A226&gt;0,VLOOKUP(A226,Sorteio!$A$1:$AS$76,8,FALSE),"")</f>
        <v/>
      </c>
      <c r="G226" s="136" t="str">
        <f>IF(A226:A226&gt;0,VLOOKUP(A226,Sorteio!$A$1:$AS$76,9,FALSE),"")</f>
        <v/>
      </c>
      <c r="H226" s="115" t="str">
        <f>IF(A226:A226&gt;0,VLOOKUP(A226,Sorteio!$A$1:$AS$76,10,FALSE),"")</f>
        <v/>
      </c>
      <c r="I226" s="115" t="str">
        <f>IF(A226:A226&gt;0,VLOOKUP(A226,Sorteio!$A$1:$AS$76,11,FALSE),"")</f>
        <v/>
      </c>
      <c r="J226" s="114" t="str">
        <f>IF(A226:A226&gt;0,VLOOKUP(A226,Sorteio!$A$1:$AS$76,12,FALSE),"")</f>
        <v/>
      </c>
      <c r="K226" s="114" t="str">
        <f>IF(A226:A226&gt;0,VLOOKUP(A226,Sorteio!$A$1:$AS$76,13,FALSE),"")</f>
        <v/>
      </c>
      <c r="L226" s="116"/>
      <c r="M226" s="116"/>
      <c r="N226" s="117" t="str">
        <f>IF(A226&gt;0,L226+M226,"")</f>
        <v/>
      </c>
      <c r="O226" s="226"/>
      <c r="P226" s="226"/>
      <c r="Q226" s="226"/>
      <c r="R226" s="226"/>
      <c r="S226" s="119" t="str">
        <f>IF(O226&gt;0,VLOOKUP(O226,HOLEINONE!$A$1:$B$37,2,FALSE),"")</f>
        <v/>
      </c>
      <c r="T226" s="119" t="str">
        <f>IF(P226&gt;0,VLOOKUP(P226,HOLEINONE!$A$1:$B$37,2,FALSE),"")</f>
        <v/>
      </c>
      <c r="U226" s="119" t="str">
        <f>IF(Q226&gt;0,VLOOKUP(Q226,HOLEINONE!$A$1:$B$37,2,FALSE),"")</f>
        <v/>
      </c>
      <c r="V226" s="119" t="str">
        <f>IF(R226&gt;0,VLOOKUP(R226,HOLEINONE!$A$1:$B$37,2,FALSE),"")</f>
        <v/>
      </c>
      <c r="W226" s="113" t="str">
        <f t="shared" si="10"/>
        <v/>
      </c>
      <c r="X226" s="120" t="str">
        <f>IF(A226&gt;0,N226-H226*2,"")</f>
        <v/>
      </c>
      <c r="Y226" s="113" t="str">
        <f t="shared" si="9"/>
        <v/>
      </c>
      <c r="Z226" s="113" t="str">
        <f>IF(A226&gt;0,999.999999-N226+(H226*0.01)+(Y226*-0.000000001),"")</f>
        <v/>
      </c>
      <c r="AA226" s="113" t="str">
        <f>IF(A226&gt;0,RANK(Z226,Z:Z),"")</f>
        <v/>
      </c>
      <c r="AB226" s="113" t="str">
        <f>IF(A226&gt;0,999.999999-X226+(0.12-(H226*0.01))+(Y226*-0.00000001)," ")</f>
        <v xml:space="preserve"> </v>
      </c>
      <c r="AC226" s="113" t="str">
        <f>IF(A226&gt;0,RANK(AB226,AB:AB),"")</f>
        <v/>
      </c>
      <c r="AD226" s="113" t="str">
        <f t="shared" si="11"/>
        <v/>
      </c>
    </row>
    <row r="227" spans="1:30" ht="18.75" customHeight="1">
      <c r="A227" s="1103"/>
      <c r="B227" s="114" t="str">
        <f>IF(A226:A226&gt;0,VLOOKUP(A226,Sorteio!$A$1:$AS$76,14,FALSE),"")</f>
        <v/>
      </c>
      <c r="C227" s="114" t="str">
        <f>IF(A226:A226&gt;0,VLOOKUP(A226,Sorteio!$A$1:$AS$761,15,FALSE),"")</f>
        <v/>
      </c>
      <c r="D227" s="114" t="str">
        <f>IF(A226:A226&gt;0,VLOOKUP(A226,Sorteio!$A$1:$AS$761,16,FALSE),"")</f>
        <v/>
      </c>
      <c r="E227" s="114" t="str">
        <f>IF(A226:A226&gt;0,VLOOKUP(A226,Sorteio!$A$1:$AS$761,17,FALSE),"")</f>
        <v/>
      </c>
      <c r="F227" s="114" t="str">
        <f>IF(A226:A226&gt;0,VLOOKUP(A226,Sorteio!$A$1:$AS$76,18,FALSE),"")</f>
        <v/>
      </c>
      <c r="G227" s="136" t="str">
        <f>IF(A226:A226&gt;0,VLOOKUP(A226,Sorteio!$A$1:$AS$76,19,FALSE),"")</f>
        <v/>
      </c>
      <c r="H227" s="115" t="str">
        <f>IF(A226:A226&gt;0,VLOOKUP(A226,Sorteio!$A$1:$AS$76,20,FALSE),"")</f>
        <v/>
      </c>
      <c r="I227" s="115" t="str">
        <f>IF(A226:A226&gt;0,VLOOKUP(A226,Sorteio!$A$1:$AS$76,21,FALSE),"")</f>
        <v/>
      </c>
      <c r="J227" s="114" t="str">
        <f>IF(A226:A226&gt;0,VLOOKUP(A226,Sorteio!$A$1:$AS$76,22,FALSE),"")</f>
        <v/>
      </c>
      <c r="K227" s="114" t="str">
        <f>IF(A226:A226&gt;0,VLOOKUP(A226,Sorteio!$A$1:$AS$76,23,FALSE),"")</f>
        <v/>
      </c>
      <c r="L227" s="116"/>
      <c r="M227" s="116"/>
      <c r="N227" s="117" t="str">
        <f>IF(A226&gt;0,L227+M227,"")</f>
        <v/>
      </c>
      <c r="O227" s="226"/>
      <c r="P227" s="226"/>
      <c r="Q227" s="226"/>
      <c r="R227" s="226"/>
      <c r="S227" s="119" t="str">
        <f>IF(O227&gt;0,VLOOKUP(O227,HOLEINONE!$A$1:$B$37,2,FALSE),"")</f>
        <v/>
      </c>
      <c r="T227" s="119" t="str">
        <f>IF(P227&gt;0,VLOOKUP(P227,HOLEINONE!$A$1:$B$37,2,FALSE),"")</f>
        <v/>
      </c>
      <c r="U227" s="119" t="str">
        <f>IF(Q227&gt;0,VLOOKUP(Q227,HOLEINONE!$A$1:$B$37,2,FALSE),"")</f>
        <v/>
      </c>
      <c r="V227" s="119" t="str">
        <f>IF(R227&gt;0,VLOOKUP(R227,HOLEINONE!$A$1:$B$37,2,FALSE),"")</f>
        <v/>
      </c>
      <c r="W227" s="113" t="str">
        <f t="shared" si="10"/>
        <v/>
      </c>
      <c r="X227" s="120" t="str">
        <f>IF(A226&gt;0,N227-H227*2,"")</f>
        <v/>
      </c>
      <c r="Y227" s="113" t="str">
        <f t="shared" si="9"/>
        <v/>
      </c>
      <c r="Z227" s="113" t="str">
        <f>IF(A226&gt;0,999.999999-N227+(H227*0.01)+(Y227*-0.000000001),"")</f>
        <v/>
      </c>
      <c r="AA227" s="113" t="str">
        <f>IF(A226&gt;0,RANK(Z227,Z:Z),"")</f>
        <v/>
      </c>
      <c r="AB227" s="113" t="str">
        <f>IF(A226&gt;0,999.999999-X227+(0.12-(H227*0.01))+(Y227*-0.00000001)," ")</f>
        <v xml:space="preserve"> </v>
      </c>
      <c r="AC227" s="113" t="str">
        <f>IF(A226&gt;0,RANK(AB227,AB:AB),"")</f>
        <v/>
      </c>
      <c r="AD227" s="113" t="str">
        <f t="shared" si="11"/>
        <v/>
      </c>
    </row>
    <row r="228" spans="1:30" ht="18.75" customHeight="1">
      <c r="A228" s="1103"/>
      <c r="B228" s="114" t="str">
        <f>IF(A226:A226&gt;0,VLOOKUP(A226,Sorteio!$A$1:$AS$76,24,FALSE),"")</f>
        <v/>
      </c>
      <c r="C228" s="114" t="str">
        <f>IF(A226:A226&gt;0,VLOOKUP(A226,Sorteio!$A$1:$AS$76,25,FALSE),"")</f>
        <v/>
      </c>
      <c r="D228" s="114" t="str">
        <f>IF(A226:A226&gt;0,VLOOKUP(A226,Sorteio!$A$1:$AS$76,26,FALSE),"")</f>
        <v/>
      </c>
      <c r="E228" s="114" t="str">
        <f>IF(A226:A226&gt;0,VLOOKUP(A226,Sorteio!$A$1:$AS$76,27,FALSE),"")</f>
        <v/>
      </c>
      <c r="F228" s="114" t="str">
        <f>IF(A226:A226&gt;0,VLOOKUP(A226,Sorteio!$A$1:$AS$76,28,FALSE),"")</f>
        <v/>
      </c>
      <c r="G228" s="136" t="str">
        <f>IF(A226:A226&gt;0,VLOOKUP(A226,Sorteio!$A$1:$AS$76,29,FALSE),"")</f>
        <v/>
      </c>
      <c r="H228" s="115" t="str">
        <f>IF(A226:A226&gt;0,VLOOKUP(A226,Sorteio!$A$1:$AS$76,30,FALSE),"")</f>
        <v/>
      </c>
      <c r="I228" s="115" t="str">
        <f>IF(A226:A226&gt;0,VLOOKUP(A226,Sorteio!$A$1:$AS$76,31,FALSE),"")</f>
        <v/>
      </c>
      <c r="J228" s="114" t="str">
        <f>IF(A226:A226&gt;0,VLOOKUP(A226,Sorteio!$A$1:$AS$76,32,FALSE),"")</f>
        <v/>
      </c>
      <c r="K228" s="114" t="str">
        <f>IF(A226:A226&gt;0,VLOOKUP(A226,Sorteio!$A$1:$AS$76,33,FALSE),"")</f>
        <v/>
      </c>
      <c r="L228" s="116"/>
      <c r="M228" s="116"/>
      <c r="N228" s="117" t="str">
        <f>IF(A226&gt;0,L228+M228,"")</f>
        <v/>
      </c>
      <c r="O228" s="226"/>
      <c r="P228" s="226"/>
      <c r="Q228" s="226"/>
      <c r="R228" s="226"/>
      <c r="S228" s="119" t="str">
        <f>IF(O228&gt;0,VLOOKUP(O228,HOLEINONE!$A$1:$B$37,2,FALSE),"")</f>
        <v/>
      </c>
      <c r="T228" s="119" t="str">
        <f>IF(P228&gt;0,VLOOKUP(P228,HOLEINONE!$A$1:$B$37,2,FALSE),"")</f>
        <v/>
      </c>
      <c r="U228" s="119" t="str">
        <f>IF(Q228&gt;0,VLOOKUP(Q228,HOLEINONE!$A$1:$B$37,2,FALSE),"")</f>
        <v/>
      </c>
      <c r="V228" s="119" t="str">
        <f>IF(R228&gt;0,VLOOKUP(R228,HOLEINONE!$A$1:$B$37,2,FALSE),"")</f>
        <v/>
      </c>
      <c r="W228" s="113" t="str">
        <f t="shared" si="10"/>
        <v/>
      </c>
      <c r="X228" s="120" t="str">
        <f>IF(A226&gt;0,N228-H228*2,"")</f>
        <v/>
      </c>
      <c r="Y228" s="113" t="str">
        <f t="shared" si="9"/>
        <v/>
      </c>
      <c r="Z228" s="113" t="str">
        <f>IF(A226&gt;0,999.999999-N228+(H228*0.01)+(Y228*-0.000000001),"")</f>
        <v/>
      </c>
      <c r="AA228" s="113" t="str">
        <f>IF(A226&gt;0,RANK(Z228,Z:Z),"")</f>
        <v/>
      </c>
      <c r="AB228" s="113" t="str">
        <f>IF(A226&gt;0,999.999999-X228+(0.12-(H228*0.01))+(Y228*-0.00000001)," ")</f>
        <v xml:space="preserve"> </v>
      </c>
      <c r="AC228" s="113" t="str">
        <f>IF(A226&gt;0,RANK(AB228,AB:AB),"")</f>
        <v/>
      </c>
      <c r="AD228" s="113" t="str">
        <f t="shared" si="11"/>
        <v/>
      </c>
    </row>
    <row r="229" spans="1:30" ht="18.75" customHeight="1">
      <c r="A229" s="1103"/>
      <c r="B229" s="114" t="str">
        <f>IF(A226:A226&gt;0,VLOOKUP(A226,Sorteio!$A$1:$AS$76,34,FALSE),"")</f>
        <v/>
      </c>
      <c r="C229" s="114" t="str">
        <f>IF(A226:A226&gt;0,VLOOKUP(A226,Sorteio!$A$1:$AS$76,35,FALSE),"")</f>
        <v/>
      </c>
      <c r="D229" s="114" t="str">
        <f>IF(A226:A226&gt;0,VLOOKUP(A226,Sorteio!$A$1:$AS$76,36,FALSE),"")</f>
        <v/>
      </c>
      <c r="E229" s="114" t="str">
        <f>IF(A226:A226&gt;0,VLOOKUP(A226,Sorteio!$A$1:$AS$76,37,FALSE),"")</f>
        <v/>
      </c>
      <c r="F229" s="114" t="str">
        <f>IF(A226:A226&gt;0,VLOOKUP(A226,Sorteio!$A$1:$AS$76,38,FALSE),"")</f>
        <v/>
      </c>
      <c r="G229" s="136" t="str">
        <f>IF(A226:A226&gt;0,VLOOKUP(A226,Sorteio!$A$1:$AS$76,39,FALSE),"")</f>
        <v/>
      </c>
      <c r="H229" s="115" t="str">
        <f>IF(A226:A226&gt;0,VLOOKUP(A226,Sorteio!$A$1:$AS$76,40,FALSE),"")</f>
        <v/>
      </c>
      <c r="I229" s="115" t="str">
        <f>IF(A226:A226&gt;0,VLOOKUP(A226,Sorteio!$A$1:$AS$76,41,FALSE),"")</f>
        <v/>
      </c>
      <c r="J229" s="114" t="str">
        <f>IF(A226:A226&gt;0,VLOOKUP(A226,Sorteio!$A$1:$AS$76,42,FALSE),"")</f>
        <v/>
      </c>
      <c r="K229" s="114" t="str">
        <f>IF(A226:A226&gt;0,VLOOKUP(A226,Sorteio!$A$1:$AS$76,43,FALSE),"")</f>
        <v/>
      </c>
      <c r="L229" s="116"/>
      <c r="M229" s="116"/>
      <c r="N229" s="117" t="str">
        <f>IF(A226&gt;0,L229+M229,"")</f>
        <v/>
      </c>
      <c r="O229" s="226"/>
      <c r="P229" s="226"/>
      <c r="Q229" s="226"/>
      <c r="R229" s="226"/>
      <c r="S229" s="119" t="str">
        <f>IF(O229&gt;0,VLOOKUP(O229,HOLEINONE!$A$1:$B$37,2,FALSE),"")</f>
        <v/>
      </c>
      <c r="T229" s="119" t="str">
        <f>IF(P229&gt;0,VLOOKUP(P229,HOLEINONE!$A$1:$B$37,2,FALSE),"")</f>
        <v/>
      </c>
      <c r="U229" s="119" t="str">
        <f>IF(Q229&gt;0,VLOOKUP(Q229,HOLEINONE!$A$1:$B$37,2,FALSE),"")</f>
        <v/>
      </c>
      <c r="V229" s="119" t="str">
        <f>IF(R229&gt;0,VLOOKUP(R229,HOLEINONE!$A$1:$B$37,2,FALSE),"")</f>
        <v/>
      </c>
      <c r="W229" s="113" t="str">
        <f t="shared" si="10"/>
        <v/>
      </c>
      <c r="X229" s="120" t="str">
        <f>IF(A226&gt;0,N229-H229*2,"")</f>
        <v/>
      </c>
      <c r="Y229" s="113" t="str">
        <f t="shared" si="9"/>
        <v/>
      </c>
      <c r="Z229" s="113" t="str">
        <f>IF(A226&gt;0,999.999999-N229+(H229*0.01)+(Y229*-0.000000001),"")</f>
        <v/>
      </c>
      <c r="AA229" s="113" t="str">
        <f>IF(A226&gt;0,RANK(Z229,Z:Z),"")</f>
        <v/>
      </c>
      <c r="AB229" s="113" t="str">
        <f>IF(A226&gt;0,999.999999-X229+(0.12-(H229*0.01))+(Y229*-0.00000001)," ")</f>
        <v xml:space="preserve"> </v>
      </c>
      <c r="AC229" s="113" t="str">
        <f>IF(A226&gt;0,RANK(AB229,AB:AB),"")</f>
        <v/>
      </c>
      <c r="AD229" s="113" t="str">
        <f t="shared" si="11"/>
        <v/>
      </c>
    </row>
    <row r="230" spans="1:30" ht="18.75" customHeight="1">
      <c r="A230" s="1103"/>
      <c r="B230" s="114" t="str">
        <f>IF(A230:A230&gt;0,VLOOKUP(A230,Sorteio!$A$1:$AS$76,4,FALSE),"")</f>
        <v/>
      </c>
      <c r="C230" s="114" t="str">
        <f>IF(A230:A230&gt;0,VLOOKUP(A230,Sorteio!$A$1:$AS$76,5,FALSE),"")</f>
        <v/>
      </c>
      <c r="D230" s="114" t="str">
        <f>IF(A230:A230&gt;0,VLOOKUP(A230,Sorteio!$A$1:$AS$76,6,FALSE),"")</f>
        <v/>
      </c>
      <c r="E230" s="114" t="str">
        <f>IF(A230:A230&gt;0,VLOOKUP(A230,Sorteio!$A$1:$AS$76,7,FALSE),"")</f>
        <v/>
      </c>
      <c r="F230" s="114" t="str">
        <f>IF(A230:A230&gt;0,VLOOKUP(A230,Sorteio!$A$1:$AS$76,8,FALSE),"")</f>
        <v/>
      </c>
      <c r="G230" s="136" t="str">
        <f>IF(A230:A230&gt;0,VLOOKUP(A230,Sorteio!$A$1:$AS$76,9,FALSE),"")</f>
        <v/>
      </c>
      <c r="H230" s="115" t="str">
        <f>IF(A230:A230&gt;0,VLOOKUP(A230,Sorteio!$A$1:$AS$76,10,FALSE),"")</f>
        <v/>
      </c>
      <c r="I230" s="115" t="str">
        <f>IF(A230:A230&gt;0,VLOOKUP(A230,Sorteio!$A$1:$AS$76,11,FALSE),"")</f>
        <v/>
      </c>
      <c r="J230" s="114" t="str">
        <f>IF(A230:A230&gt;0,VLOOKUP(A230,Sorteio!$A$1:$AS$76,12,FALSE),"")</f>
        <v/>
      </c>
      <c r="K230" s="114" t="str">
        <f>IF(A230:A230&gt;0,VLOOKUP(A230,Sorteio!$A$1:$AS$76,13,FALSE),"")</f>
        <v/>
      </c>
      <c r="L230" s="116"/>
      <c r="M230" s="116"/>
      <c r="N230" s="117" t="str">
        <f>IF(A230&gt;0,L230+M230,"")</f>
        <v/>
      </c>
      <c r="O230" s="226"/>
      <c r="P230" s="226"/>
      <c r="Q230" s="226"/>
      <c r="R230" s="226"/>
      <c r="S230" s="119" t="str">
        <f>IF(O230&gt;0,VLOOKUP(O230,HOLEINONE!$A$1:$B$37,2,FALSE),"")</f>
        <v/>
      </c>
      <c r="T230" s="119" t="str">
        <f>IF(P230&gt;0,VLOOKUP(P230,HOLEINONE!$A$1:$B$37,2,FALSE),"")</f>
        <v/>
      </c>
      <c r="U230" s="119" t="str">
        <f>IF(Q230&gt;0,VLOOKUP(Q230,HOLEINONE!$A$1:$B$37,2,FALSE),"")</f>
        <v/>
      </c>
      <c r="V230" s="119" t="str">
        <f>IF(R230&gt;0,VLOOKUP(R230,HOLEINONE!$A$1:$B$37,2,FALSE),"")</f>
        <v/>
      </c>
      <c r="W230" s="113" t="str">
        <f t="shared" si="10"/>
        <v/>
      </c>
      <c r="X230" s="120" t="str">
        <f>IF(A230&gt;0,N230-H230*2,"")</f>
        <v/>
      </c>
      <c r="Y230" s="113" t="str">
        <f t="shared" si="9"/>
        <v/>
      </c>
      <c r="Z230" s="113" t="str">
        <f>IF(A230&gt;0,999.999999-N230+(H230*0.01)+(Y230*-0.000000001),"")</f>
        <v/>
      </c>
      <c r="AA230" s="113" t="str">
        <f>IF(A230&gt;0,RANK(Z230,Z:Z),"")</f>
        <v/>
      </c>
      <c r="AB230" s="113" t="str">
        <f>IF(A230&gt;0,999.999999-X230+(0.12-(H230*0.01))+(Y230*-0.00000001)," ")</f>
        <v xml:space="preserve"> </v>
      </c>
      <c r="AC230" s="113" t="str">
        <f>IF(A230&gt;0,RANK(AB230,AB:AB),"")</f>
        <v/>
      </c>
      <c r="AD230" s="113" t="str">
        <f t="shared" si="11"/>
        <v/>
      </c>
    </row>
    <row r="231" spans="1:30" ht="18.75" customHeight="1">
      <c r="A231" s="1103"/>
      <c r="B231" s="114" t="str">
        <f>IF(A230:A230&gt;0,VLOOKUP(A230,Sorteio!$A$1:$AS$76,14,FALSE),"")</f>
        <v/>
      </c>
      <c r="C231" s="114" t="str">
        <f>IF(A230:A230&gt;0,VLOOKUP(A230,Sorteio!$A$1:$AS$761,15,FALSE),"")</f>
        <v/>
      </c>
      <c r="D231" s="114" t="str">
        <f>IF(A230:A230&gt;0,VLOOKUP(A230,Sorteio!$A$1:$AS$761,16,FALSE),"")</f>
        <v/>
      </c>
      <c r="E231" s="114" t="str">
        <f>IF(A230:A230&gt;0,VLOOKUP(A230,Sorteio!$A$1:$AS$761,17,FALSE),"")</f>
        <v/>
      </c>
      <c r="F231" s="114" t="str">
        <f>IF(A230:A230&gt;0,VLOOKUP(A230,Sorteio!$A$1:$AS$76,18,FALSE),"")</f>
        <v/>
      </c>
      <c r="G231" s="136" t="str">
        <f>IF(A230:A230&gt;0,VLOOKUP(A230,Sorteio!$A$1:$AS$76,19,FALSE),"")</f>
        <v/>
      </c>
      <c r="H231" s="115" t="str">
        <f>IF(A230:A230&gt;0,VLOOKUP(A230,Sorteio!$A$1:$AS$76,20,FALSE),"")</f>
        <v/>
      </c>
      <c r="I231" s="115" t="str">
        <f>IF(A230:A230&gt;0,VLOOKUP(A230,Sorteio!$A$1:$AS$76,21,FALSE),"")</f>
        <v/>
      </c>
      <c r="J231" s="114" t="str">
        <f>IF(A230:A230&gt;0,VLOOKUP(A230,Sorteio!$A$1:$AS$76,22,FALSE),"")</f>
        <v/>
      </c>
      <c r="K231" s="114" t="str">
        <f>IF(A230:A230&gt;0,VLOOKUP(A230,Sorteio!$A$1:$AS$76,23,FALSE),"")</f>
        <v/>
      </c>
      <c r="L231" s="116"/>
      <c r="M231" s="116"/>
      <c r="N231" s="117" t="str">
        <f>IF(A230&gt;0,L231+M231,"")</f>
        <v/>
      </c>
      <c r="O231" s="226"/>
      <c r="P231" s="226"/>
      <c r="Q231" s="226"/>
      <c r="R231" s="226"/>
      <c r="S231" s="119" t="str">
        <f>IF(O231&gt;0,VLOOKUP(O231,HOLEINONE!$A$1:$B$37,2,FALSE),"")</f>
        <v/>
      </c>
      <c r="T231" s="119" t="str">
        <f>IF(P231&gt;0,VLOOKUP(P231,HOLEINONE!$A$1:$B$37,2,FALSE),"")</f>
        <v/>
      </c>
      <c r="U231" s="119" t="str">
        <f>IF(Q231&gt;0,VLOOKUP(Q231,HOLEINONE!$A$1:$B$37,2,FALSE),"")</f>
        <v/>
      </c>
      <c r="V231" s="119" t="str">
        <f>IF(R231&gt;0,VLOOKUP(R231,HOLEINONE!$A$1:$B$37,2,FALSE),"")</f>
        <v/>
      </c>
      <c r="W231" s="113" t="str">
        <f t="shared" si="10"/>
        <v/>
      </c>
      <c r="X231" s="120" t="str">
        <f>IF(A230&gt;0,N231-H231*2,"")</f>
        <v/>
      </c>
      <c r="Y231" s="113" t="str">
        <f t="shared" si="9"/>
        <v/>
      </c>
      <c r="Z231" s="113" t="str">
        <f>IF(A230&gt;0,999.999999-N231+(H231*0.01)+(Y231*-0.000000001),"")</f>
        <v/>
      </c>
      <c r="AA231" s="113" t="str">
        <f>IF(A230&gt;0,RANK(Z231,Z:Z),"")</f>
        <v/>
      </c>
      <c r="AB231" s="113" t="str">
        <f>IF(A230&gt;0,999.999999-X231+(0.12-(H231*0.01))+(Y231*-0.00000001)," ")</f>
        <v xml:space="preserve"> </v>
      </c>
      <c r="AC231" s="113" t="str">
        <f>IF(A230&gt;0,RANK(AB231,AB:AB),"")</f>
        <v/>
      </c>
      <c r="AD231" s="113" t="str">
        <f t="shared" si="11"/>
        <v/>
      </c>
    </row>
    <row r="232" spans="1:30" ht="18.75" customHeight="1">
      <c r="A232" s="1103"/>
      <c r="B232" s="114" t="str">
        <f>IF(A230:A230&gt;0,VLOOKUP(A230,Sorteio!$A$1:$AS$76,24,FALSE),"")</f>
        <v/>
      </c>
      <c r="C232" s="114" t="str">
        <f>IF(A230:A230&gt;0,VLOOKUP(A230,Sorteio!$A$1:$AS$76,25,FALSE),"")</f>
        <v/>
      </c>
      <c r="D232" s="114" t="str">
        <f>IF(A230:A230&gt;0,VLOOKUP(A230,Sorteio!$A$1:$AS$76,26,FALSE),"")</f>
        <v/>
      </c>
      <c r="E232" s="114" t="str">
        <f>IF(A230:A230&gt;0,VLOOKUP(A230,Sorteio!$A$1:$AS$76,27,FALSE),"")</f>
        <v/>
      </c>
      <c r="F232" s="114" t="str">
        <f>IF(A230:A230&gt;0,VLOOKUP(A230,Sorteio!$A$1:$AS$76,28,FALSE),"")</f>
        <v/>
      </c>
      <c r="G232" s="136" t="str">
        <f>IF(A230:A230&gt;0,VLOOKUP(A230,Sorteio!$A$1:$AS$76,29,FALSE),"")</f>
        <v/>
      </c>
      <c r="H232" s="115" t="str">
        <f>IF(A230:A230&gt;0,VLOOKUP(A230,Sorteio!$A$1:$AS$76,30,FALSE),"")</f>
        <v/>
      </c>
      <c r="I232" s="115" t="str">
        <f>IF(A230:A230&gt;0,VLOOKUP(A230,Sorteio!$A$1:$AS$76,31,FALSE),"")</f>
        <v/>
      </c>
      <c r="J232" s="114" t="str">
        <f>IF(A230:A230&gt;0,VLOOKUP(A230,Sorteio!$A$1:$AS$76,32,FALSE),"")</f>
        <v/>
      </c>
      <c r="K232" s="114" t="str">
        <f>IF(A230:A230&gt;0,VLOOKUP(A230,Sorteio!$A$1:$AS$76,33,FALSE),"")</f>
        <v/>
      </c>
      <c r="L232" s="116"/>
      <c r="M232" s="116"/>
      <c r="N232" s="117" t="str">
        <f>IF(A230&gt;0,L232+M232,"")</f>
        <v/>
      </c>
      <c r="O232" s="226"/>
      <c r="P232" s="226"/>
      <c r="Q232" s="226"/>
      <c r="R232" s="226"/>
      <c r="S232" s="119" t="str">
        <f>IF(O232&gt;0,VLOOKUP(O232,HOLEINONE!$A$1:$B$37,2,FALSE),"")</f>
        <v/>
      </c>
      <c r="T232" s="119" t="str">
        <f>IF(P232&gt;0,VLOOKUP(P232,HOLEINONE!$A$1:$B$37,2,FALSE),"")</f>
        <v/>
      </c>
      <c r="U232" s="119" t="str">
        <f>IF(Q232&gt;0,VLOOKUP(Q232,HOLEINONE!$A$1:$B$37,2,FALSE),"")</f>
        <v/>
      </c>
      <c r="V232" s="119" t="str">
        <f>IF(R232&gt;0,VLOOKUP(R232,HOLEINONE!$A$1:$B$37,2,FALSE),"")</f>
        <v/>
      </c>
      <c r="W232" s="113" t="str">
        <f t="shared" si="10"/>
        <v/>
      </c>
      <c r="X232" s="120" t="str">
        <f>IF(A230&gt;0,N232-H232*2,"")</f>
        <v/>
      </c>
      <c r="Y232" s="113" t="str">
        <f t="shared" si="9"/>
        <v/>
      </c>
      <c r="Z232" s="113" t="str">
        <f>IF(A230&gt;0,999.999999-N232+(H232*0.01)+(Y232*-0.000000001),"")</f>
        <v/>
      </c>
      <c r="AA232" s="113" t="str">
        <f>IF(A230&gt;0,RANK(Z232,Z:Z),"")</f>
        <v/>
      </c>
      <c r="AB232" s="113" t="str">
        <f>IF(A230&gt;0,999.999999-X232+(0.12-(H232*0.01))+(Y232*-0.00000001)," ")</f>
        <v xml:space="preserve"> </v>
      </c>
      <c r="AC232" s="113" t="str">
        <f>IF(A230&gt;0,RANK(AB232,AB:AB),"")</f>
        <v/>
      </c>
      <c r="AD232" s="113" t="str">
        <f t="shared" si="11"/>
        <v/>
      </c>
    </row>
    <row r="233" spans="1:30" ht="18.75" customHeight="1">
      <c r="A233" s="1103"/>
      <c r="B233" s="114" t="str">
        <f>IF(A230:A230&gt;0,VLOOKUP(A230,Sorteio!$A$1:$AS$76,34,FALSE),"")</f>
        <v/>
      </c>
      <c r="C233" s="114" t="str">
        <f>IF(A230:A230&gt;0,VLOOKUP(A230,Sorteio!$A$1:$AS$76,35,FALSE),"")</f>
        <v/>
      </c>
      <c r="D233" s="114" t="str">
        <f>IF(A230:A230&gt;0,VLOOKUP(A230,Sorteio!$A$1:$AS$76,36,FALSE),"")</f>
        <v/>
      </c>
      <c r="E233" s="114" t="str">
        <f>IF(A230:A230&gt;0,VLOOKUP(A230,Sorteio!$A$1:$AS$76,37,FALSE),"")</f>
        <v/>
      </c>
      <c r="F233" s="114" t="str">
        <f>IF(A230:A230&gt;0,VLOOKUP(A230,Sorteio!$A$1:$AS$76,38,FALSE),"")</f>
        <v/>
      </c>
      <c r="G233" s="136" t="str">
        <f>IF(A230:A230&gt;0,VLOOKUP(A230,Sorteio!$A$1:$AS$76,39,FALSE),"")</f>
        <v/>
      </c>
      <c r="H233" s="115" t="str">
        <f>IF(A230:A230&gt;0,VLOOKUP(A230,Sorteio!$A$1:$AS$76,40,FALSE),"")</f>
        <v/>
      </c>
      <c r="I233" s="115" t="str">
        <f>IF(A230:A230&gt;0,VLOOKUP(A230,Sorteio!$A$1:$AS$76,41,FALSE),"")</f>
        <v/>
      </c>
      <c r="J233" s="114" t="str">
        <f>IF(A230:A230&gt;0,VLOOKUP(A230,Sorteio!$A$1:$AS$76,42,FALSE),"")</f>
        <v/>
      </c>
      <c r="K233" s="114" t="str">
        <f>IF(A230:A230&gt;0,VLOOKUP(A230,Sorteio!$A$1:$AS$76,43,FALSE),"")</f>
        <v/>
      </c>
      <c r="L233" s="116"/>
      <c r="M233" s="116"/>
      <c r="N233" s="117" t="str">
        <f>IF(A230&gt;0,L233+M233,"")</f>
        <v/>
      </c>
      <c r="O233" s="226"/>
      <c r="P233" s="226"/>
      <c r="Q233" s="226"/>
      <c r="R233" s="226"/>
      <c r="S233" s="119" t="str">
        <f>IF(O233&gt;0,VLOOKUP(O233,HOLEINONE!$A$1:$B$37,2,FALSE),"")</f>
        <v/>
      </c>
      <c r="T233" s="119" t="str">
        <f>IF(P233&gt;0,VLOOKUP(P233,HOLEINONE!$A$1:$B$37,2,FALSE),"")</f>
        <v/>
      </c>
      <c r="U233" s="119" t="str">
        <f>IF(Q233&gt;0,VLOOKUP(Q233,HOLEINONE!$A$1:$B$37,2,FALSE),"")</f>
        <v/>
      </c>
      <c r="V233" s="119" t="str">
        <f>IF(R233&gt;0,VLOOKUP(R233,HOLEINONE!$A$1:$B$37,2,FALSE),"")</f>
        <v/>
      </c>
      <c r="W233" s="113" t="str">
        <f t="shared" si="10"/>
        <v/>
      </c>
      <c r="X233" s="120" t="str">
        <f>IF(A230&gt;0,N233-H233*2,"")</f>
        <v/>
      </c>
      <c r="Y233" s="113" t="str">
        <f t="shared" si="9"/>
        <v/>
      </c>
      <c r="Z233" s="113" t="str">
        <f>IF(A230&gt;0,999.999999-N233+(H233*0.01)+(Y233*-0.000000001),"")</f>
        <v/>
      </c>
      <c r="AA233" s="113" t="str">
        <f>IF(A230&gt;0,RANK(Z233,Z:Z),"")</f>
        <v/>
      </c>
      <c r="AB233" s="113" t="str">
        <f>IF(A230&gt;0,999.999999-X233+(0.12-(H233*0.01))+(Y233*-0.00000001)," ")</f>
        <v xml:space="preserve"> </v>
      </c>
      <c r="AC233" s="113" t="str">
        <f>IF(A230&gt;0,RANK(AB233,AB:AB),"")</f>
        <v/>
      </c>
      <c r="AD233" s="113" t="str">
        <f t="shared" si="11"/>
        <v/>
      </c>
    </row>
    <row r="234" spans="1:30" ht="18.75" customHeight="1">
      <c r="A234" s="1103"/>
      <c r="B234" s="114" t="str">
        <f>IF(A234:A234&gt;0,VLOOKUP(A234,Sorteio!$A$1:$AS$76,4,FALSE),"")</f>
        <v/>
      </c>
      <c r="C234" s="114" t="str">
        <f>IF(A234:A234&gt;0,VLOOKUP(A234,Sorteio!$A$1:$AS$76,5,FALSE),"")</f>
        <v/>
      </c>
      <c r="D234" s="114" t="str">
        <f>IF(A234:A234&gt;0,VLOOKUP(A234,Sorteio!$A$1:$AS$76,6,FALSE),"")</f>
        <v/>
      </c>
      <c r="E234" s="114" t="str">
        <f>IF(A234:A234&gt;0,VLOOKUP(A234,Sorteio!$A$1:$AS$76,7,FALSE),"")</f>
        <v/>
      </c>
      <c r="F234" s="114" t="str">
        <f>IF(A234:A234&gt;0,VLOOKUP(A234,Sorteio!$A$1:$AS$76,8,FALSE),"")</f>
        <v/>
      </c>
      <c r="G234" s="136" t="str">
        <f>IF(A234:A234&gt;0,VLOOKUP(A234,Sorteio!$A$1:$AS$76,9,FALSE),"")</f>
        <v/>
      </c>
      <c r="H234" s="115" t="str">
        <f>IF(A234:A234&gt;0,VLOOKUP(A234,Sorteio!$A$1:$AS$76,10,FALSE),"")</f>
        <v/>
      </c>
      <c r="I234" s="115" t="str">
        <f>IF(A234:A234&gt;0,VLOOKUP(A234,Sorteio!$A$1:$AS$76,11,FALSE),"")</f>
        <v/>
      </c>
      <c r="J234" s="114" t="str">
        <f>IF(A234:A234&gt;0,VLOOKUP(A234,Sorteio!$A$1:$AS$76,12,FALSE),"")</f>
        <v/>
      </c>
      <c r="K234" s="114" t="str">
        <f>IF(A234:A234&gt;0,VLOOKUP(A234,Sorteio!$A$1:$AS$76,13,FALSE),"")</f>
        <v/>
      </c>
      <c r="L234" s="116"/>
      <c r="M234" s="116"/>
      <c r="N234" s="117" t="str">
        <f>IF(A234&gt;0,L234+M234,"")</f>
        <v/>
      </c>
      <c r="O234" s="226"/>
      <c r="P234" s="226"/>
      <c r="Q234" s="226"/>
      <c r="R234" s="226"/>
      <c r="S234" s="119" t="str">
        <f>IF(O234&gt;0,VLOOKUP(O234,HOLEINONE!$A$1:$B$37,2,FALSE),"")</f>
        <v/>
      </c>
      <c r="T234" s="119" t="str">
        <f>IF(P234&gt;0,VLOOKUP(P234,HOLEINONE!$A$1:$B$37,2,FALSE),"")</f>
        <v/>
      </c>
      <c r="U234" s="119" t="str">
        <f>IF(Q234&gt;0,VLOOKUP(Q234,HOLEINONE!$A$1:$B$37,2,FALSE),"")</f>
        <v/>
      </c>
      <c r="V234" s="119" t="str">
        <f>IF(R234&gt;0,VLOOKUP(R234,HOLEINONE!$A$1:$B$37,2,FALSE),"")</f>
        <v/>
      </c>
      <c r="W234" s="113" t="str">
        <f t="shared" si="10"/>
        <v/>
      </c>
      <c r="X234" s="120" t="str">
        <f>IF(A234&gt;0,N234-H234*2,"")</f>
        <v/>
      </c>
      <c r="Y234" s="113" t="str">
        <f t="shared" si="9"/>
        <v/>
      </c>
      <c r="Z234" s="113" t="str">
        <f>IF(A234&gt;0,999.999999-N234+(H234*0.01)+(Y234*-0.000000001),"")</f>
        <v/>
      </c>
      <c r="AA234" s="113" t="str">
        <f>IF(A234&gt;0,RANK(Z234,Z:Z),"")</f>
        <v/>
      </c>
      <c r="AB234" s="113" t="str">
        <f>IF(A234&gt;0,999.999999-X234+(0.12-(H234*0.01))+(Y234*-0.00000001)," ")</f>
        <v xml:space="preserve"> </v>
      </c>
      <c r="AC234" s="113" t="str">
        <f>IF(A234&gt;0,RANK(AB234,AB:AB),"")</f>
        <v/>
      </c>
      <c r="AD234" s="113" t="str">
        <f t="shared" si="11"/>
        <v/>
      </c>
    </row>
    <row r="235" spans="1:30" ht="18.75" customHeight="1">
      <c r="A235" s="1103"/>
      <c r="B235" s="114" t="str">
        <f>IF(A234:A234&gt;0,VLOOKUP(A234,Sorteio!$A$1:$AS$76,14,FALSE),"")</f>
        <v/>
      </c>
      <c r="C235" s="114" t="str">
        <f>IF(A234:A234&gt;0,VLOOKUP(A234,Sorteio!$A$1:$AS$761,15,FALSE),"")</f>
        <v/>
      </c>
      <c r="D235" s="114" t="str">
        <f>IF(A234:A234&gt;0,VLOOKUP(A234,Sorteio!$A$1:$AS$761,16,FALSE),"")</f>
        <v/>
      </c>
      <c r="E235" s="114" t="str">
        <f>IF(A234:A234&gt;0,VLOOKUP(A234,Sorteio!$A$1:$AS$761,17,FALSE),"")</f>
        <v/>
      </c>
      <c r="F235" s="114" t="str">
        <f>IF(A234:A234&gt;0,VLOOKUP(A234,Sorteio!$A$1:$AS$76,18,FALSE),"")</f>
        <v/>
      </c>
      <c r="G235" s="136" t="str">
        <f>IF(A234:A234&gt;0,VLOOKUP(A234,Sorteio!$A$1:$AS$76,19,FALSE),"")</f>
        <v/>
      </c>
      <c r="H235" s="115" t="str">
        <f>IF(A234:A234&gt;0,VLOOKUP(A234,Sorteio!$A$1:$AS$76,20,FALSE),"")</f>
        <v/>
      </c>
      <c r="I235" s="115" t="str">
        <f>IF(A234:A234&gt;0,VLOOKUP(A234,Sorteio!$A$1:$AS$76,21,FALSE),"")</f>
        <v/>
      </c>
      <c r="J235" s="114" t="str">
        <f>IF(A234:A234&gt;0,VLOOKUP(A234,Sorteio!$A$1:$AS$76,22,FALSE),"")</f>
        <v/>
      </c>
      <c r="K235" s="114" t="str">
        <f>IF(A234:A234&gt;0,VLOOKUP(A234,Sorteio!$A$1:$AS$76,23,FALSE),"")</f>
        <v/>
      </c>
      <c r="L235" s="116"/>
      <c r="M235" s="116"/>
      <c r="N235" s="117" t="str">
        <f>IF(A234&gt;0,L235+M235,"")</f>
        <v/>
      </c>
      <c r="O235" s="226"/>
      <c r="P235" s="226"/>
      <c r="Q235" s="226"/>
      <c r="R235" s="226"/>
      <c r="S235" s="119" t="str">
        <f>IF(O235&gt;0,VLOOKUP(O235,HOLEINONE!$A$1:$B$37,2,FALSE),"")</f>
        <v/>
      </c>
      <c r="T235" s="119" t="str">
        <f>IF(P235&gt;0,VLOOKUP(P235,HOLEINONE!$A$1:$B$37,2,FALSE),"")</f>
        <v/>
      </c>
      <c r="U235" s="119" t="str">
        <f>IF(Q235&gt;0,VLOOKUP(Q235,HOLEINONE!$A$1:$B$37,2,FALSE),"")</f>
        <v/>
      </c>
      <c r="V235" s="119" t="str">
        <f>IF(R235&gt;0,VLOOKUP(R235,HOLEINONE!$A$1:$B$37,2,FALSE),"")</f>
        <v/>
      </c>
      <c r="W235" s="113" t="str">
        <f t="shared" si="10"/>
        <v/>
      </c>
      <c r="X235" s="120" t="str">
        <f>IF(A234&gt;0,N235-H235*2,"")</f>
        <v/>
      </c>
      <c r="Y235" s="113" t="str">
        <f t="shared" si="9"/>
        <v/>
      </c>
      <c r="Z235" s="113" t="str">
        <f>IF(A234&gt;0,999.999999-N235+(H235*0.01)+(Y235*-0.000000001),"")</f>
        <v/>
      </c>
      <c r="AA235" s="113" t="str">
        <f>IF(A234&gt;0,RANK(Z235,Z:Z),"")</f>
        <v/>
      </c>
      <c r="AB235" s="113" t="str">
        <f>IF(A234&gt;0,999.999999-X235+(0.12-(H235*0.01))+(Y235*-0.00000001)," ")</f>
        <v xml:space="preserve"> </v>
      </c>
      <c r="AC235" s="113" t="str">
        <f>IF(A234&gt;0,RANK(AB235,AB:AB),"")</f>
        <v/>
      </c>
      <c r="AD235" s="113" t="str">
        <f t="shared" si="11"/>
        <v/>
      </c>
    </row>
    <row r="236" spans="1:30" ht="18.75" customHeight="1">
      <c r="A236" s="1103"/>
      <c r="B236" s="114" t="str">
        <f>IF(A234:A234&gt;0,VLOOKUP(A234,Sorteio!$A$1:$AS$76,24,FALSE),"")</f>
        <v/>
      </c>
      <c r="C236" s="114" t="str">
        <f>IF(A234:A234&gt;0,VLOOKUP(A234,Sorteio!$A$1:$AS$76,25,FALSE),"")</f>
        <v/>
      </c>
      <c r="D236" s="114" t="str">
        <f>IF(A234:A234&gt;0,VLOOKUP(A234,Sorteio!$A$1:$AS$76,26,FALSE),"")</f>
        <v/>
      </c>
      <c r="E236" s="114" t="str">
        <f>IF(A234:A234&gt;0,VLOOKUP(A234,Sorteio!$A$1:$AS$76,27,FALSE),"")</f>
        <v/>
      </c>
      <c r="F236" s="114" t="str">
        <f>IF(A234:A234&gt;0,VLOOKUP(A234,Sorteio!$A$1:$AS$76,28,FALSE),"")</f>
        <v/>
      </c>
      <c r="G236" s="136" t="str">
        <f>IF(A234:A234&gt;0,VLOOKUP(A234,Sorteio!$A$1:$AS$76,29,FALSE),"")</f>
        <v/>
      </c>
      <c r="H236" s="115" t="str">
        <f>IF(A234:A234&gt;0,VLOOKUP(A234,Sorteio!$A$1:$AS$76,30,FALSE),"")</f>
        <v/>
      </c>
      <c r="I236" s="115" t="str">
        <f>IF(A234:A234&gt;0,VLOOKUP(A234,Sorteio!$A$1:$AS$76,31,FALSE),"")</f>
        <v/>
      </c>
      <c r="J236" s="114" t="str">
        <f>IF(A234:A234&gt;0,VLOOKUP(A234,Sorteio!$A$1:$AS$76,32,FALSE),"")</f>
        <v/>
      </c>
      <c r="K236" s="114" t="str">
        <f>IF(A234:A234&gt;0,VLOOKUP(A234,Sorteio!$A$1:$AS$76,33,FALSE),"")</f>
        <v/>
      </c>
      <c r="L236" s="116"/>
      <c r="M236" s="116"/>
      <c r="N236" s="117" t="str">
        <f>IF(A234&gt;0,L236+M236,"")</f>
        <v/>
      </c>
      <c r="O236" s="226"/>
      <c r="P236" s="226"/>
      <c r="Q236" s="226"/>
      <c r="R236" s="226"/>
      <c r="S236" s="119" t="str">
        <f>IF(O236&gt;0,VLOOKUP(O236,HOLEINONE!$A$1:$B$37,2,FALSE),"")</f>
        <v/>
      </c>
      <c r="T236" s="119" t="str">
        <f>IF(P236&gt;0,VLOOKUP(P236,HOLEINONE!$A$1:$B$37,2,FALSE),"")</f>
        <v/>
      </c>
      <c r="U236" s="119" t="str">
        <f>IF(Q236&gt;0,VLOOKUP(Q236,HOLEINONE!$A$1:$B$37,2,FALSE),"")</f>
        <v/>
      </c>
      <c r="V236" s="119" t="str">
        <f>IF(R236&gt;0,VLOOKUP(R236,HOLEINONE!$A$1:$B$37,2,FALSE),"")</f>
        <v/>
      </c>
      <c r="W236" s="113" t="str">
        <f t="shared" si="10"/>
        <v/>
      </c>
      <c r="X236" s="120" t="str">
        <f>IF(A234&gt;0,N236-H236*2,"")</f>
        <v/>
      </c>
      <c r="Y236" s="113" t="str">
        <f t="shared" si="9"/>
        <v/>
      </c>
      <c r="Z236" s="113" t="str">
        <f>IF(A234&gt;0,999.999999-N236+(H236*0.01)+(Y236*-0.000000001),"")</f>
        <v/>
      </c>
      <c r="AA236" s="113" t="str">
        <f>IF(A234&gt;0,RANK(Z236,Z:Z),"")</f>
        <v/>
      </c>
      <c r="AB236" s="113" t="str">
        <f>IF(A234&gt;0,999.999999-X236+(0.12-(H236*0.01))+(Y236*-0.00000001)," ")</f>
        <v xml:space="preserve"> </v>
      </c>
      <c r="AC236" s="113" t="str">
        <f>IF(A234&gt;0,RANK(AB236,AB:AB),"")</f>
        <v/>
      </c>
      <c r="AD236" s="113" t="str">
        <f t="shared" si="11"/>
        <v/>
      </c>
    </row>
    <row r="237" spans="1:30" ht="18.75" customHeight="1">
      <c r="A237" s="1103"/>
      <c r="B237" s="114" t="str">
        <f>IF(A234:A234&gt;0,VLOOKUP(A234,Sorteio!$A$1:$AS$76,34,FALSE),"")</f>
        <v/>
      </c>
      <c r="C237" s="114" t="str">
        <f>IF(A234:A234&gt;0,VLOOKUP(A234,Sorteio!$A$1:$AS$76,35,FALSE),"")</f>
        <v/>
      </c>
      <c r="D237" s="114" t="str">
        <f>IF(A234:A234&gt;0,VLOOKUP(A234,Sorteio!$A$1:$AS$76,36,FALSE),"")</f>
        <v/>
      </c>
      <c r="E237" s="114" t="str">
        <f>IF(A234:A234&gt;0,VLOOKUP(A234,Sorteio!$A$1:$AS$76,37,FALSE),"")</f>
        <v/>
      </c>
      <c r="F237" s="114" t="str">
        <f>IF(A234:A234&gt;0,VLOOKUP(A234,Sorteio!$A$1:$AS$76,38,FALSE),"")</f>
        <v/>
      </c>
      <c r="G237" s="136" t="str">
        <f>IF(A234:A234&gt;0,VLOOKUP(A234,Sorteio!$A$1:$AS$76,39,FALSE),"")</f>
        <v/>
      </c>
      <c r="H237" s="115" t="str">
        <f>IF(A234:A234&gt;0,VLOOKUP(A234,Sorteio!$A$1:$AS$76,40,FALSE),"")</f>
        <v/>
      </c>
      <c r="I237" s="115" t="str">
        <f>IF(A234:A234&gt;0,VLOOKUP(A234,Sorteio!$A$1:$AS$76,41,FALSE),"")</f>
        <v/>
      </c>
      <c r="J237" s="114" t="str">
        <f>IF(A234:A234&gt;0,VLOOKUP(A234,Sorteio!$A$1:$AS$76,42,FALSE),"")</f>
        <v/>
      </c>
      <c r="K237" s="114" t="str">
        <f>IF(A234:A234&gt;0,VLOOKUP(A234,Sorteio!$A$1:$AS$76,43,FALSE),"")</f>
        <v/>
      </c>
      <c r="L237" s="116"/>
      <c r="M237" s="116"/>
      <c r="N237" s="117" t="str">
        <f>IF(A234&gt;0,L237+M237,"")</f>
        <v/>
      </c>
      <c r="O237" s="226"/>
      <c r="P237" s="226"/>
      <c r="Q237" s="226"/>
      <c r="R237" s="226"/>
      <c r="S237" s="119" t="str">
        <f>IF(O237&gt;0,VLOOKUP(O237,HOLEINONE!$A$1:$B$37,2,FALSE),"")</f>
        <v/>
      </c>
      <c r="T237" s="119" t="str">
        <f>IF(P237&gt;0,VLOOKUP(P237,HOLEINONE!$A$1:$B$37,2,FALSE),"")</f>
        <v/>
      </c>
      <c r="U237" s="119" t="str">
        <f>IF(Q237&gt;0,VLOOKUP(Q237,HOLEINONE!$A$1:$B$37,2,FALSE),"")</f>
        <v/>
      </c>
      <c r="V237" s="119" t="str">
        <f>IF(R237&gt;0,VLOOKUP(R237,HOLEINONE!$A$1:$B$37,2,FALSE),"")</f>
        <v/>
      </c>
      <c r="W237" s="113" t="str">
        <f t="shared" si="10"/>
        <v/>
      </c>
      <c r="X237" s="120" t="str">
        <f>IF(A234&gt;0,N237-H237*2,"")</f>
        <v/>
      </c>
      <c r="Y237" s="113" t="str">
        <f t="shared" si="9"/>
        <v/>
      </c>
      <c r="Z237" s="113" t="str">
        <f>IF(A234&gt;0,999.999999-N237+(H237*0.01)+(Y237*-0.000000001),"")</f>
        <v/>
      </c>
      <c r="AA237" s="113" t="str">
        <f>IF(A234&gt;0,RANK(Z237,Z:Z),"")</f>
        <v/>
      </c>
      <c r="AB237" s="113" t="str">
        <f>IF(A234&gt;0,999.999999-X237+(0.12-(H237*0.01))+(Y237*-0.00000001)," ")</f>
        <v xml:space="preserve"> </v>
      </c>
      <c r="AC237" s="113" t="str">
        <f>IF(A234&gt;0,RANK(AB237,AB:AB),"")</f>
        <v/>
      </c>
      <c r="AD237" s="113" t="str">
        <f t="shared" si="11"/>
        <v/>
      </c>
    </row>
    <row r="238" spans="1:30" ht="18.75" customHeight="1">
      <c r="A238" s="1103"/>
      <c r="B238" s="114" t="str">
        <f>IF(A238:A238&gt;0,VLOOKUP(A238,Sorteio!$A$1:$AS$76,4,FALSE),"")</f>
        <v/>
      </c>
      <c r="C238" s="114" t="str">
        <f>IF(A238:A238&gt;0,VLOOKUP(A238,Sorteio!$A$1:$AS$76,5,FALSE),"")</f>
        <v/>
      </c>
      <c r="D238" s="114" t="str">
        <f>IF(A238:A238&gt;0,VLOOKUP(A238,Sorteio!$A$1:$AS$76,6,FALSE),"")</f>
        <v/>
      </c>
      <c r="E238" s="114" t="str">
        <f>IF(A238:A238&gt;0,VLOOKUP(A238,Sorteio!$A$1:$AS$76,7,FALSE),"")</f>
        <v/>
      </c>
      <c r="F238" s="114" t="str">
        <f>IF(A238:A238&gt;0,VLOOKUP(A238,Sorteio!$A$1:$AS$76,8,FALSE),"")</f>
        <v/>
      </c>
      <c r="G238" s="136" t="str">
        <f>IF(A238:A238&gt;0,VLOOKUP(A238,Sorteio!$A$1:$AS$76,9,FALSE),"")</f>
        <v/>
      </c>
      <c r="H238" s="115" t="str">
        <f>IF(A238:A238&gt;0,VLOOKUP(A238,Sorteio!$A$1:$AS$76,10,FALSE),"")</f>
        <v/>
      </c>
      <c r="I238" s="115" t="str">
        <f>IF(A238:A238&gt;0,VLOOKUP(A238,Sorteio!$A$1:$AS$76,11,FALSE),"")</f>
        <v/>
      </c>
      <c r="J238" s="114" t="str">
        <f>IF(A238:A238&gt;0,VLOOKUP(A238,Sorteio!$A$1:$AS$76,12,FALSE),"")</f>
        <v/>
      </c>
      <c r="K238" s="114" t="str">
        <f>IF(A238:A238&gt;0,VLOOKUP(A238,Sorteio!$A$1:$AS$76,13,FALSE),"")</f>
        <v/>
      </c>
      <c r="L238" s="116"/>
      <c r="M238" s="116"/>
      <c r="N238" s="117" t="str">
        <f>IF(A238&gt;0,L238+M238,"")</f>
        <v/>
      </c>
      <c r="O238" s="226"/>
      <c r="P238" s="226"/>
      <c r="Q238" s="226"/>
      <c r="R238" s="226"/>
      <c r="S238" s="119" t="str">
        <f>IF(O238&gt;0,VLOOKUP(O238,HOLEINONE!$A$1:$B$37,2,FALSE),"")</f>
        <v/>
      </c>
      <c r="T238" s="119" t="str">
        <f>IF(P238&gt;0,VLOOKUP(P238,HOLEINONE!$A$1:$B$37,2,FALSE),"")</f>
        <v/>
      </c>
      <c r="U238" s="119" t="str">
        <f>IF(Q238&gt;0,VLOOKUP(Q238,HOLEINONE!$A$1:$B$37,2,FALSE),"")</f>
        <v/>
      </c>
      <c r="V238" s="119" t="str">
        <f>IF(R238&gt;0,VLOOKUP(R238,HOLEINONE!$A$1:$B$37,2,FALSE),"")</f>
        <v/>
      </c>
      <c r="W238" s="113" t="str">
        <f t="shared" si="10"/>
        <v/>
      </c>
      <c r="X238" s="120" t="str">
        <f>IF(A238&gt;0,N238-H238*2,"")</f>
        <v/>
      </c>
      <c r="Y238" s="113" t="str">
        <f t="shared" si="9"/>
        <v/>
      </c>
      <c r="Z238" s="113" t="str">
        <f>IF(A238&gt;0,999.999999-N238+(H238*0.01)+(Y238*-0.000000001),"")</f>
        <v/>
      </c>
      <c r="AA238" s="113" t="str">
        <f>IF(A238&gt;0,RANK(Z238,Z:Z),"")</f>
        <v/>
      </c>
      <c r="AB238" s="113" t="str">
        <f>IF(A238&gt;0,999.999999-X238+(0.12-(H238*0.01))+(Y238*-0.00000001)," ")</f>
        <v xml:space="preserve"> </v>
      </c>
      <c r="AC238" s="113" t="str">
        <f>IF(A238&gt;0,RANK(AB238,AB:AB),"")</f>
        <v/>
      </c>
      <c r="AD238" s="113" t="str">
        <f t="shared" si="11"/>
        <v/>
      </c>
    </row>
    <row r="239" spans="1:30" ht="18.75" customHeight="1">
      <c r="A239" s="1103"/>
      <c r="B239" s="114" t="str">
        <f>IF(A238:A238&gt;0,VLOOKUP(A238,Sorteio!$A$1:$AS$76,14,FALSE),"")</f>
        <v/>
      </c>
      <c r="C239" s="114" t="str">
        <f>IF(A238:A238&gt;0,VLOOKUP(A238,Sorteio!$A$1:$AS$761,15,FALSE),"")</f>
        <v/>
      </c>
      <c r="D239" s="114" t="str">
        <f>IF(A238:A238&gt;0,VLOOKUP(A238,Sorteio!$A$1:$AS$761,16,FALSE),"")</f>
        <v/>
      </c>
      <c r="E239" s="114" t="str">
        <f>IF(A238:A238&gt;0,VLOOKUP(A238,Sorteio!$A$1:$AS$761,17,FALSE),"")</f>
        <v/>
      </c>
      <c r="F239" s="114" t="str">
        <f>IF(A238:A238&gt;0,VLOOKUP(A238,Sorteio!$A$1:$AS$76,18,FALSE),"")</f>
        <v/>
      </c>
      <c r="G239" s="136" t="str">
        <f>IF(A238:A238&gt;0,VLOOKUP(A238,Sorteio!$A$1:$AS$76,19,FALSE),"")</f>
        <v/>
      </c>
      <c r="H239" s="115" t="str">
        <f>IF(A238:A238&gt;0,VLOOKUP(A238,Sorteio!$A$1:$AS$76,20,FALSE),"")</f>
        <v/>
      </c>
      <c r="I239" s="115" t="str">
        <f>IF(A238:A238&gt;0,VLOOKUP(A238,Sorteio!$A$1:$AS$76,21,FALSE),"")</f>
        <v/>
      </c>
      <c r="J239" s="114" t="str">
        <f>IF(A238:A238&gt;0,VLOOKUP(A238,Sorteio!$A$1:$AS$76,22,FALSE),"")</f>
        <v/>
      </c>
      <c r="K239" s="114" t="str">
        <f>IF(A238:A238&gt;0,VLOOKUP(A238,Sorteio!$A$1:$AS$76,23,FALSE),"")</f>
        <v/>
      </c>
      <c r="L239" s="116"/>
      <c r="M239" s="116"/>
      <c r="N239" s="117" t="str">
        <f>IF(A238&gt;0,L239+M239,"")</f>
        <v/>
      </c>
      <c r="O239" s="226"/>
      <c r="P239" s="226"/>
      <c r="Q239" s="226"/>
      <c r="R239" s="226"/>
      <c r="S239" s="119" t="str">
        <f>IF(O239&gt;0,VLOOKUP(O239,HOLEINONE!$A$1:$B$37,2,FALSE),"")</f>
        <v/>
      </c>
      <c r="T239" s="119" t="str">
        <f>IF(P239&gt;0,VLOOKUP(P239,HOLEINONE!$A$1:$B$37,2,FALSE),"")</f>
        <v/>
      </c>
      <c r="U239" s="119" t="str">
        <f>IF(Q239&gt;0,VLOOKUP(Q239,HOLEINONE!$A$1:$B$37,2,FALSE),"")</f>
        <v/>
      </c>
      <c r="V239" s="119" t="str">
        <f>IF(R239&gt;0,VLOOKUP(R239,HOLEINONE!$A$1:$B$37,2,FALSE),"")</f>
        <v/>
      </c>
      <c r="W239" s="113" t="str">
        <f t="shared" si="10"/>
        <v/>
      </c>
      <c r="X239" s="120" t="str">
        <f>IF(A238&gt;0,N239-H239*2,"")</f>
        <v/>
      </c>
      <c r="Y239" s="113" t="str">
        <f t="shared" si="9"/>
        <v/>
      </c>
      <c r="Z239" s="113" t="str">
        <f>IF(A238&gt;0,999.999999-N239+(H239*0.01)+(Y239*-0.000000001),"")</f>
        <v/>
      </c>
      <c r="AA239" s="113" t="str">
        <f>IF(A238&gt;0,RANK(Z239,Z:Z),"")</f>
        <v/>
      </c>
      <c r="AB239" s="113" t="str">
        <f>IF(A238&gt;0,999.999999-X239+(0.12-(H239*0.01))+(Y239*-0.00000001)," ")</f>
        <v xml:space="preserve"> </v>
      </c>
      <c r="AC239" s="113" t="str">
        <f>IF(A238&gt;0,RANK(AB239,AB:AB),"")</f>
        <v/>
      </c>
      <c r="AD239" s="113" t="str">
        <f t="shared" si="11"/>
        <v/>
      </c>
    </row>
    <row r="240" spans="1:30" ht="18.75" customHeight="1">
      <c r="A240" s="1103"/>
      <c r="B240" s="114" t="str">
        <f>IF(A238:A238&gt;0,VLOOKUP(A238,Sorteio!$A$1:$AS$76,24,FALSE),"")</f>
        <v/>
      </c>
      <c r="C240" s="114" t="str">
        <f>IF(A238:A238&gt;0,VLOOKUP(A238,Sorteio!$A$1:$AS$76,25,FALSE),"")</f>
        <v/>
      </c>
      <c r="D240" s="114" t="str">
        <f>IF(A238:A238&gt;0,VLOOKUP(A238,Sorteio!$A$1:$AS$76,26,FALSE),"")</f>
        <v/>
      </c>
      <c r="E240" s="114" t="str">
        <f>IF(A238:A238&gt;0,VLOOKUP(A238,Sorteio!$A$1:$AS$76,27,FALSE),"")</f>
        <v/>
      </c>
      <c r="F240" s="114" t="str">
        <f>IF(A238:A238&gt;0,VLOOKUP(A238,Sorteio!$A$1:$AS$76,28,FALSE),"")</f>
        <v/>
      </c>
      <c r="G240" s="136" t="str">
        <f>IF(A238:A238&gt;0,VLOOKUP(A238,Sorteio!$A$1:$AS$76,29,FALSE),"")</f>
        <v/>
      </c>
      <c r="H240" s="115" t="str">
        <f>IF(A238:A238&gt;0,VLOOKUP(A238,Sorteio!$A$1:$AS$76,30,FALSE),"")</f>
        <v/>
      </c>
      <c r="I240" s="115" t="str">
        <f>IF(A238:A238&gt;0,VLOOKUP(A238,Sorteio!$A$1:$AS$76,31,FALSE),"")</f>
        <v/>
      </c>
      <c r="J240" s="114" t="str">
        <f>IF(A238:A238&gt;0,VLOOKUP(A238,Sorteio!$A$1:$AS$76,32,FALSE),"")</f>
        <v/>
      </c>
      <c r="K240" s="114" t="str">
        <f>IF(A238:A238&gt;0,VLOOKUP(A238,Sorteio!$A$1:$AS$76,33,FALSE),"")</f>
        <v/>
      </c>
      <c r="L240" s="116"/>
      <c r="M240" s="116"/>
      <c r="N240" s="117" t="str">
        <f>IF(A238&gt;0,L240+M240,"")</f>
        <v/>
      </c>
      <c r="O240" s="226"/>
      <c r="P240" s="226"/>
      <c r="Q240" s="226"/>
      <c r="R240" s="226"/>
      <c r="S240" s="119" t="str">
        <f>IF(O240&gt;0,VLOOKUP(O240,HOLEINONE!$A$1:$B$37,2,FALSE),"")</f>
        <v/>
      </c>
      <c r="T240" s="119" t="str">
        <f>IF(P240&gt;0,VLOOKUP(P240,HOLEINONE!$A$1:$B$37,2,FALSE),"")</f>
        <v/>
      </c>
      <c r="U240" s="119" t="str">
        <f>IF(Q240&gt;0,VLOOKUP(Q240,HOLEINONE!$A$1:$B$37,2,FALSE),"")</f>
        <v/>
      </c>
      <c r="V240" s="119" t="str">
        <f>IF(R240&gt;0,VLOOKUP(R240,HOLEINONE!$A$1:$B$37,2,FALSE),"")</f>
        <v/>
      </c>
      <c r="W240" s="113" t="str">
        <f t="shared" si="10"/>
        <v/>
      </c>
      <c r="X240" s="120" t="str">
        <f>IF(A238&gt;0,N240-H240*2,"")</f>
        <v/>
      </c>
      <c r="Y240" s="113" t="str">
        <f t="shared" si="9"/>
        <v/>
      </c>
      <c r="Z240" s="113" t="str">
        <f>IF(A238&gt;0,999.999999-N240+(H240*0.01)+(Y240*-0.000000001),"")</f>
        <v/>
      </c>
      <c r="AA240" s="113" t="str">
        <f>IF(A238&gt;0,RANK(Z240,Z:Z),"")</f>
        <v/>
      </c>
      <c r="AB240" s="113" t="str">
        <f>IF(A238&gt;0,999.999999-X240+(0.12-(H240*0.01))+(Y240*-0.00000001)," ")</f>
        <v xml:space="preserve"> </v>
      </c>
      <c r="AC240" s="113" t="str">
        <f>IF(A238&gt;0,RANK(AB240,AB:AB),"")</f>
        <v/>
      </c>
      <c r="AD240" s="113" t="str">
        <f t="shared" si="11"/>
        <v/>
      </c>
    </row>
    <row r="241" spans="1:30" ht="18.75" customHeight="1">
      <c r="A241" s="1103"/>
      <c r="B241" s="114" t="str">
        <f>IF(A238:A238&gt;0,VLOOKUP(A238,Sorteio!$A$1:$AS$76,34,FALSE),"")</f>
        <v/>
      </c>
      <c r="C241" s="114" t="str">
        <f>IF(A238:A238&gt;0,VLOOKUP(A238,Sorteio!$A$1:$AS$76,35,FALSE),"")</f>
        <v/>
      </c>
      <c r="D241" s="114" t="str">
        <f>IF(A238:A238&gt;0,VLOOKUP(A238,Sorteio!$A$1:$AS$76,36,FALSE),"")</f>
        <v/>
      </c>
      <c r="E241" s="114" t="str">
        <f>IF(A238:A238&gt;0,VLOOKUP(A238,Sorteio!$A$1:$AS$76,37,FALSE),"")</f>
        <v/>
      </c>
      <c r="F241" s="114" t="str">
        <f>IF(A238:A238&gt;0,VLOOKUP(A238,Sorteio!$A$1:$AS$76,38,FALSE),"")</f>
        <v/>
      </c>
      <c r="G241" s="136" t="str">
        <f>IF(A238:A238&gt;0,VLOOKUP(A238,Sorteio!$A$1:$AS$76,39,FALSE),"")</f>
        <v/>
      </c>
      <c r="H241" s="115" t="str">
        <f>IF(A238:A238&gt;0,VLOOKUP(A238,Sorteio!$A$1:$AS$76,40,FALSE),"")</f>
        <v/>
      </c>
      <c r="I241" s="115" t="str">
        <f>IF(A238:A238&gt;0,VLOOKUP(A238,Sorteio!$A$1:$AS$76,41,FALSE),"")</f>
        <v/>
      </c>
      <c r="J241" s="114" t="str">
        <f>IF(A238:A238&gt;0,VLOOKUP(A238,Sorteio!$A$1:$AS$76,42,FALSE),"")</f>
        <v/>
      </c>
      <c r="K241" s="114" t="str">
        <f>IF(A238:A238&gt;0,VLOOKUP(A238,Sorteio!$A$1:$AS$76,43,FALSE),"")</f>
        <v/>
      </c>
      <c r="L241" s="116"/>
      <c r="M241" s="116"/>
      <c r="N241" s="117" t="str">
        <f>IF(A238&gt;0,L241+M241,"")</f>
        <v/>
      </c>
      <c r="O241" s="226"/>
      <c r="P241" s="226"/>
      <c r="Q241" s="226"/>
      <c r="R241" s="226"/>
      <c r="S241" s="119" t="str">
        <f>IF(O241&gt;0,VLOOKUP(O241,HOLEINONE!$A$1:$B$37,2,FALSE),"")</f>
        <v/>
      </c>
      <c r="T241" s="119" t="str">
        <f>IF(P241&gt;0,VLOOKUP(P241,HOLEINONE!$A$1:$B$37,2,FALSE),"")</f>
        <v/>
      </c>
      <c r="U241" s="119" t="str">
        <f>IF(Q241&gt;0,VLOOKUP(Q241,HOLEINONE!$A$1:$B$37,2,FALSE),"")</f>
        <v/>
      </c>
      <c r="V241" s="119" t="str">
        <f>IF(R241&gt;0,VLOOKUP(R241,HOLEINONE!$A$1:$B$37,2,FALSE),"")</f>
        <v/>
      </c>
      <c r="W241" s="113" t="str">
        <f t="shared" si="10"/>
        <v/>
      </c>
      <c r="X241" s="120" t="str">
        <f>IF(A238&gt;0,N241-H241*2,"")</f>
        <v/>
      </c>
      <c r="Y241" s="113" t="str">
        <f t="shared" si="9"/>
        <v/>
      </c>
      <c r="Z241" s="113" t="str">
        <f>IF(A238&gt;0,999.999999-N241+(H241*0.01)+(Y241*-0.000000001),"")</f>
        <v/>
      </c>
      <c r="AA241" s="113" t="str">
        <f>IF(A238&gt;0,RANK(Z241,Z:Z),"")</f>
        <v/>
      </c>
      <c r="AB241" s="113" t="str">
        <f>IF(A238&gt;0,999.999999-X241+(0.12-(H241*0.01))+(Y241*-0.00000001)," ")</f>
        <v xml:space="preserve"> </v>
      </c>
      <c r="AC241" s="113" t="str">
        <f>IF(A238&gt;0,RANK(AB241,AB:AB),"")</f>
        <v/>
      </c>
      <c r="AD241" s="113" t="str">
        <f t="shared" si="11"/>
        <v/>
      </c>
    </row>
    <row r="242" spans="1:30" ht="18.75" customHeight="1">
      <c r="A242" s="1103"/>
      <c r="B242" s="114" t="str">
        <f>IF(A242:A242&gt;0,VLOOKUP(A242,Sorteio!$A$1:$AS$76,4,FALSE),"")</f>
        <v/>
      </c>
      <c r="C242" s="114" t="str">
        <f>IF(A242:A242&gt;0,VLOOKUP(A242,Sorteio!$A$1:$AS$76,5,FALSE),"")</f>
        <v/>
      </c>
      <c r="D242" s="114" t="str">
        <f>IF(A242:A242&gt;0,VLOOKUP(A242,Sorteio!$A$1:$AS$76,6,FALSE),"")</f>
        <v/>
      </c>
      <c r="E242" s="114" t="str">
        <f>IF(A242:A242&gt;0,VLOOKUP(A242,Sorteio!$A$1:$AS$76,7,FALSE),"")</f>
        <v/>
      </c>
      <c r="F242" s="114" t="str">
        <f>IF(A242:A242&gt;0,VLOOKUP(A242,Sorteio!$A$1:$AS$76,8,FALSE),"")</f>
        <v/>
      </c>
      <c r="G242" s="136" t="str">
        <f>IF(A242:A242&gt;0,VLOOKUP(A242,Sorteio!$A$1:$AS$76,9,FALSE),"")</f>
        <v/>
      </c>
      <c r="H242" s="115" t="str">
        <f>IF(A242:A242&gt;0,VLOOKUP(A242,Sorteio!$A$1:$AS$76,10,FALSE),"")</f>
        <v/>
      </c>
      <c r="I242" s="115" t="str">
        <f>IF(A242:A242&gt;0,VLOOKUP(A242,Sorteio!$A$1:$AS$76,11,FALSE),"")</f>
        <v/>
      </c>
      <c r="J242" s="114" t="str">
        <f>IF(A242:A242&gt;0,VLOOKUP(A242,Sorteio!$A$1:$AS$76,12,FALSE),"")</f>
        <v/>
      </c>
      <c r="K242" s="114" t="str">
        <f>IF(A242:A242&gt;0,VLOOKUP(A242,Sorteio!$A$1:$AS$76,13,FALSE),"")</f>
        <v/>
      </c>
      <c r="L242" s="116"/>
      <c r="M242" s="116"/>
      <c r="N242" s="117" t="str">
        <f>IF(A242&gt;0,L242+M242,"")</f>
        <v/>
      </c>
      <c r="O242" s="226"/>
      <c r="P242" s="226"/>
      <c r="Q242" s="226"/>
      <c r="R242" s="226"/>
      <c r="S242" s="119" t="str">
        <f>IF(O242&gt;0,VLOOKUP(O242,HOLEINONE!$A$1:$B$37,2,FALSE),"")</f>
        <v/>
      </c>
      <c r="T242" s="119" t="str">
        <f>IF(P242&gt;0,VLOOKUP(P242,HOLEINONE!$A$1:$B$37,2,FALSE),"")</f>
        <v/>
      </c>
      <c r="U242" s="119" t="str">
        <f>IF(Q242&gt;0,VLOOKUP(Q242,HOLEINONE!$A$1:$B$37,2,FALSE),"")</f>
        <v/>
      </c>
      <c r="V242" s="119" t="str">
        <f>IF(R242&gt;0,VLOOKUP(R242,HOLEINONE!$A$1:$B$37,2,FALSE),"")</f>
        <v/>
      </c>
      <c r="W242" s="113" t="str">
        <f t="shared" si="10"/>
        <v/>
      </c>
      <c r="X242" s="120" t="str">
        <f>IF(A242&gt;0,N242-H242*2,"")</f>
        <v/>
      </c>
      <c r="Y242" s="113" t="str">
        <f t="shared" si="9"/>
        <v/>
      </c>
      <c r="Z242" s="113" t="str">
        <f>IF(A242&gt;0,999.999999-N242+(H242*0.01)+(Y242*-0.000000001),"")</f>
        <v/>
      </c>
      <c r="AA242" s="113" t="str">
        <f>IF(A242&gt;0,RANK(Z242,Z:Z),"")</f>
        <v/>
      </c>
      <c r="AB242" s="113" t="str">
        <f>IF(A242&gt;0,999.999999-X242+(0.12-(H242*0.01))+(Y242*-0.00000001)," ")</f>
        <v xml:space="preserve"> </v>
      </c>
      <c r="AC242" s="113" t="str">
        <f>IF(A242&gt;0,RANK(AB242,AB:AB),"")</f>
        <v/>
      </c>
      <c r="AD242" s="113" t="str">
        <f t="shared" si="11"/>
        <v/>
      </c>
    </row>
    <row r="243" spans="1:30" ht="18.75" customHeight="1">
      <c r="A243" s="1103"/>
      <c r="B243" s="114" t="str">
        <f>IF(A242:A242&gt;0,VLOOKUP(A242,Sorteio!$A$1:$AS$76,14,FALSE),"")</f>
        <v/>
      </c>
      <c r="C243" s="114" t="str">
        <f>IF(A242:A242&gt;0,VLOOKUP(A242,Sorteio!$A$1:$AS$761,15,FALSE),"")</f>
        <v/>
      </c>
      <c r="D243" s="114" t="str">
        <f>IF(A242:A242&gt;0,VLOOKUP(A242,Sorteio!$A$1:$AS$761,16,FALSE),"")</f>
        <v/>
      </c>
      <c r="E243" s="114" t="str">
        <f>IF(A242:A242&gt;0,VLOOKUP(A242,Sorteio!$A$1:$AS$761,17,FALSE),"")</f>
        <v/>
      </c>
      <c r="F243" s="114" t="str">
        <f>IF(A242:A242&gt;0,VLOOKUP(A242,Sorteio!$A$1:$AS$76,18,FALSE),"")</f>
        <v/>
      </c>
      <c r="G243" s="136" t="str">
        <f>IF(A242:A242&gt;0,VLOOKUP(A242,Sorteio!$A$1:$AS$76,19,FALSE),"")</f>
        <v/>
      </c>
      <c r="H243" s="115" t="str">
        <f>IF(A242:A242&gt;0,VLOOKUP(A242,Sorteio!$A$1:$AS$76,20,FALSE),"")</f>
        <v/>
      </c>
      <c r="I243" s="115" t="str">
        <f>IF(A242:A242&gt;0,VLOOKUP(A242,Sorteio!$A$1:$AS$76,21,FALSE),"")</f>
        <v/>
      </c>
      <c r="J243" s="114" t="str">
        <f>IF(A242:A242&gt;0,VLOOKUP(A242,Sorteio!$A$1:$AS$76,22,FALSE),"")</f>
        <v/>
      </c>
      <c r="K243" s="114" t="str">
        <f>IF(A242:A242&gt;0,VLOOKUP(A242,Sorteio!$A$1:$AS$76,23,FALSE),"")</f>
        <v/>
      </c>
      <c r="L243" s="116"/>
      <c r="M243" s="116"/>
      <c r="N243" s="117" t="str">
        <f>IF(A242&gt;0,L243+M243,"")</f>
        <v/>
      </c>
      <c r="O243" s="226"/>
      <c r="P243" s="226"/>
      <c r="Q243" s="226"/>
      <c r="R243" s="226"/>
      <c r="S243" s="119" t="str">
        <f>IF(O243&gt;0,VLOOKUP(O243,HOLEINONE!$A$1:$B$37,2,FALSE),"")</f>
        <v/>
      </c>
      <c r="T243" s="119" t="str">
        <f>IF(P243&gt;0,VLOOKUP(P243,HOLEINONE!$A$1:$B$37,2,FALSE),"")</f>
        <v/>
      </c>
      <c r="U243" s="119" t="str">
        <f>IF(Q243&gt;0,VLOOKUP(Q243,HOLEINONE!$A$1:$B$37,2,FALSE),"")</f>
        <v/>
      </c>
      <c r="V243" s="119" t="str">
        <f>IF(R243&gt;0,VLOOKUP(R243,HOLEINONE!$A$1:$B$37,2,FALSE),"")</f>
        <v/>
      </c>
      <c r="W243" s="113" t="str">
        <f t="shared" si="10"/>
        <v/>
      </c>
      <c r="X243" s="120" t="str">
        <f>IF(A242&gt;0,N243-H243*2,"")</f>
        <v/>
      </c>
      <c r="Y243" s="113" t="str">
        <f t="shared" si="9"/>
        <v/>
      </c>
      <c r="Z243" s="113" t="str">
        <f>IF(A242&gt;0,999.999999-N243+(H243*0.01)+(Y243*-0.000000001),"")</f>
        <v/>
      </c>
      <c r="AA243" s="113" t="str">
        <f>IF(A242&gt;0,RANK(Z243,Z:Z),"")</f>
        <v/>
      </c>
      <c r="AB243" s="113" t="str">
        <f>IF(A242&gt;0,999.999999-X243+(0.12-(H243*0.01))+(Y243*-0.00000001)," ")</f>
        <v xml:space="preserve"> </v>
      </c>
      <c r="AC243" s="113" t="str">
        <f>IF(A242&gt;0,RANK(AB243,AB:AB),"")</f>
        <v/>
      </c>
      <c r="AD243" s="113" t="str">
        <f t="shared" si="11"/>
        <v/>
      </c>
    </row>
    <row r="244" spans="1:30" ht="18.75" customHeight="1">
      <c r="A244" s="1103"/>
      <c r="B244" s="114" t="str">
        <f>IF(A242:A242&gt;0,VLOOKUP(A242,Sorteio!$A$1:$AS$76,24,FALSE),"")</f>
        <v/>
      </c>
      <c r="C244" s="114" t="str">
        <f>IF(A242:A242&gt;0,VLOOKUP(A242,Sorteio!$A$1:$AS$76,25,FALSE),"")</f>
        <v/>
      </c>
      <c r="D244" s="114" t="str">
        <f>IF(A242:A242&gt;0,VLOOKUP(A242,Sorteio!$A$1:$AS$76,26,FALSE),"")</f>
        <v/>
      </c>
      <c r="E244" s="114" t="str">
        <f>IF(A242:A242&gt;0,VLOOKUP(A242,Sorteio!$A$1:$AS$76,27,FALSE),"")</f>
        <v/>
      </c>
      <c r="F244" s="114" t="str">
        <f>IF(A242:A242&gt;0,VLOOKUP(A242,Sorteio!$A$1:$AS$76,28,FALSE),"")</f>
        <v/>
      </c>
      <c r="G244" s="136" t="str">
        <f>IF(A242:A242&gt;0,VLOOKUP(A242,Sorteio!$A$1:$AS$76,29,FALSE),"")</f>
        <v/>
      </c>
      <c r="H244" s="115" t="str">
        <f>IF(A242:A242&gt;0,VLOOKUP(A242,Sorteio!$A$1:$AS$76,30,FALSE),"")</f>
        <v/>
      </c>
      <c r="I244" s="115" t="str">
        <f>IF(A242:A242&gt;0,VLOOKUP(A242,Sorteio!$A$1:$AS$76,31,FALSE),"")</f>
        <v/>
      </c>
      <c r="J244" s="114" t="str">
        <f>IF(A242:A242&gt;0,VLOOKUP(A242,Sorteio!$A$1:$AS$76,32,FALSE),"")</f>
        <v/>
      </c>
      <c r="K244" s="114" t="str">
        <f>IF(A242:A242&gt;0,VLOOKUP(A242,Sorteio!$A$1:$AS$76,33,FALSE),"")</f>
        <v/>
      </c>
      <c r="L244" s="116"/>
      <c r="M244" s="116"/>
      <c r="N244" s="117" t="str">
        <f>IF(A242&gt;0,L244+M244,"")</f>
        <v/>
      </c>
      <c r="O244" s="226"/>
      <c r="P244" s="226"/>
      <c r="Q244" s="226"/>
      <c r="R244" s="226"/>
      <c r="S244" s="119" t="str">
        <f>IF(O244&gt;0,VLOOKUP(O244,HOLEINONE!$A$1:$B$37,2,FALSE),"")</f>
        <v/>
      </c>
      <c r="T244" s="119" t="str">
        <f>IF(P244&gt;0,VLOOKUP(P244,HOLEINONE!$A$1:$B$37,2,FALSE),"")</f>
        <v/>
      </c>
      <c r="U244" s="119" t="str">
        <f>IF(Q244&gt;0,VLOOKUP(Q244,HOLEINONE!$A$1:$B$37,2,FALSE),"")</f>
        <v/>
      </c>
      <c r="V244" s="119" t="str">
        <f>IF(R244&gt;0,VLOOKUP(R244,HOLEINONE!$A$1:$B$37,2,FALSE),"")</f>
        <v/>
      </c>
      <c r="W244" s="113" t="str">
        <f t="shared" si="10"/>
        <v/>
      </c>
      <c r="X244" s="120" t="str">
        <f>IF(A242&gt;0,N244-H244*2,"")</f>
        <v/>
      </c>
      <c r="Y244" s="113" t="str">
        <f t="shared" si="9"/>
        <v/>
      </c>
      <c r="Z244" s="113" t="str">
        <f>IF(A242&gt;0,999.999999-N244+(H244*0.01)+(Y244*-0.000000001),"")</f>
        <v/>
      </c>
      <c r="AA244" s="113" t="str">
        <f>IF(A242&gt;0,RANK(Z244,Z:Z),"")</f>
        <v/>
      </c>
      <c r="AB244" s="113" t="str">
        <f>IF(A242&gt;0,999.999999-X244+(0.12-(H244*0.01))+(Y244*-0.00000001)," ")</f>
        <v xml:space="preserve"> </v>
      </c>
      <c r="AC244" s="113" t="str">
        <f>IF(A242&gt;0,RANK(AB244,AB:AB),"")</f>
        <v/>
      </c>
      <c r="AD244" s="113" t="str">
        <f t="shared" si="11"/>
        <v/>
      </c>
    </row>
    <row r="245" spans="1:30" ht="18.75" customHeight="1">
      <c r="A245" s="1103"/>
      <c r="B245" s="114" t="str">
        <f>IF(A242:A242&gt;0,VLOOKUP(A242,Sorteio!$A$1:$AS$76,34,FALSE),"")</f>
        <v/>
      </c>
      <c r="C245" s="114" t="str">
        <f>IF(A242:A242&gt;0,VLOOKUP(A242,Sorteio!$A$1:$AS$76,35,FALSE),"")</f>
        <v/>
      </c>
      <c r="D245" s="114" t="str">
        <f>IF(A242:A242&gt;0,VLOOKUP(A242,Sorteio!$A$1:$AS$76,36,FALSE),"")</f>
        <v/>
      </c>
      <c r="E245" s="114" t="str">
        <f>IF(A242:A242&gt;0,VLOOKUP(A242,Sorteio!$A$1:$AS$76,37,FALSE),"")</f>
        <v/>
      </c>
      <c r="F245" s="114" t="str">
        <f>IF(A242:A242&gt;0,VLOOKUP(A242,Sorteio!$A$1:$AS$76,38,FALSE),"")</f>
        <v/>
      </c>
      <c r="G245" s="136" t="str">
        <f>IF(A242:A242&gt;0,VLOOKUP(A242,Sorteio!$A$1:$AS$76,39,FALSE),"")</f>
        <v/>
      </c>
      <c r="H245" s="115" t="str">
        <f>IF(A242:A242&gt;0,VLOOKUP(A242,Sorteio!$A$1:$AS$76,40,FALSE),"")</f>
        <v/>
      </c>
      <c r="I245" s="115" t="str">
        <f>IF(A242:A242&gt;0,VLOOKUP(A242,Sorteio!$A$1:$AS$76,41,FALSE),"")</f>
        <v/>
      </c>
      <c r="J245" s="114" t="str">
        <f>IF(A242:A242&gt;0,VLOOKUP(A242,Sorteio!$A$1:$AS$76,42,FALSE),"")</f>
        <v/>
      </c>
      <c r="K245" s="114" t="str">
        <f>IF(A242:A242&gt;0,VLOOKUP(A242,Sorteio!$A$1:$AS$76,43,FALSE),"")</f>
        <v/>
      </c>
      <c r="L245" s="116"/>
      <c r="M245" s="116"/>
      <c r="N245" s="117" t="str">
        <f>IF(A242&gt;0,L245+M245,"")</f>
        <v/>
      </c>
      <c r="O245" s="226"/>
      <c r="P245" s="226"/>
      <c r="Q245" s="226"/>
      <c r="R245" s="226"/>
      <c r="S245" s="119" t="str">
        <f>IF(O245&gt;0,VLOOKUP(O245,HOLEINONE!$A$1:$B$37,2,FALSE),"")</f>
        <v/>
      </c>
      <c r="T245" s="119" t="str">
        <f>IF(P245&gt;0,VLOOKUP(P245,HOLEINONE!$A$1:$B$37,2,FALSE),"")</f>
        <v/>
      </c>
      <c r="U245" s="119" t="str">
        <f>IF(Q245&gt;0,VLOOKUP(Q245,HOLEINONE!$A$1:$B$37,2,FALSE),"")</f>
        <v/>
      </c>
      <c r="V245" s="119" t="str">
        <f>IF(R245&gt;0,VLOOKUP(R245,HOLEINONE!$A$1:$B$37,2,FALSE),"")</f>
        <v/>
      </c>
      <c r="W245" s="113" t="str">
        <f t="shared" si="10"/>
        <v/>
      </c>
      <c r="X245" s="120" t="str">
        <f>IF(A242&gt;0,N245-H245*2,"")</f>
        <v/>
      </c>
      <c r="Y245" s="113" t="str">
        <f t="shared" si="9"/>
        <v/>
      </c>
      <c r="Z245" s="113" t="str">
        <f>IF(A242&gt;0,999.999999-N245+(H245*0.01)+(Y245*-0.000000001),"")</f>
        <v/>
      </c>
      <c r="AA245" s="113" t="str">
        <f>IF(A242&gt;0,RANK(Z245,Z:Z),"")</f>
        <v/>
      </c>
      <c r="AB245" s="113" t="str">
        <f>IF(A242&gt;0,999.999999-X245+(0.12-(H245*0.01))+(Y245*-0.00000001)," ")</f>
        <v xml:space="preserve"> </v>
      </c>
      <c r="AC245" s="113" t="str">
        <f>IF(A242&gt;0,RANK(AB245,AB:AB),"")</f>
        <v/>
      </c>
      <c r="AD245" s="113" t="str">
        <f t="shared" si="11"/>
        <v/>
      </c>
    </row>
    <row r="246" spans="1:30" ht="18.75" customHeight="1">
      <c r="A246" s="1103"/>
      <c r="B246" s="114" t="str">
        <f>IF(A246:A246&gt;0,VLOOKUP(A246,Sorteio!$A$1:$AS$76,4,FALSE),"")</f>
        <v/>
      </c>
      <c r="C246" s="114" t="str">
        <f>IF(A246:A246&gt;0,VLOOKUP(A246,Sorteio!$A$1:$AS$76,5,FALSE),"")</f>
        <v/>
      </c>
      <c r="D246" s="114" t="str">
        <f>IF(A246:A246&gt;0,VLOOKUP(A246,Sorteio!$A$1:$AS$76,6,FALSE),"")</f>
        <v/>
      </c>
      <c r="E246" s="114" t="str">
        <f>IF(A246:A246&gt;0,VLOOKUP(A246,Sorteio!$A$1:$AS$76,7,FALSE),"")</f>
        <v/>
      </c>
      <c r="F246" s="114" t="str">
        <f>IF(A246:A246&gt;0,VLOOKUP(A246,Sorteio!$A$1:$AS$76,8,FALSE),"")</f>
        <v/>
      </c>
      <c r="G246" s="136" t="str">
        <f>IF(A246:A246&gt;0,VLOOKUP(A246,Sorteio!$A$1:$AS$76,9,FALSE),"")</f>
        <v/>
      </c>
      <c r="H246" s="115" t="str">
        <f>IF(A246:A246&gt;0,VLOOKUP(A246,Sorteio!$A$1:$AS$76,10,FALSE),"")</f>
        <v/>
      </c>
      <c r="I246" s="115" t="str">
        <f>IF(A246:A246&gt;0,VLOOKUP(A246,Sorteio!$A$1:$AS$76,11,FALSE),"")</f>
        <v/>
      </c>
      <c r="J246" s="114" t="str">
        <f>IF(A246:A246&gt;0,VLOOKUP(A246,Sorteio!$A$1:$AS$76,12,FALSE),"")</f>
        <v/>
      </c>
      <c r="K246" s="114" t="str">
        <f>IF(A246:A246&gt;0,VLOOKUP(A246,Sorteio!$A$1:$AS$76,13,FALSE),"")</f>
        <v/>
      </c>
      <c r="L246" s="116"/>
      <c r="M246" s="116"/>
      <c r="N246" s="117" t="str">
        <f>IF(A246&gt;0,L246+M246,"")</f>
        <v/>
      </c>
      <c r="O246" s="226"/>
      <c r="P246" s="226"/>
      <c r="Q246" s="226"/>
      <c r="R246" s="226"/>
      <c r="S246" s="119" t="str">
        <f>IF(O246&gt;0,VLOOKUP(O246,HOLEINONE!$A$1:$B$37,2,FALSE),"")</f>
        <v/>
      </c>
      <c r="T246" s="119" t="str">
        <f>IF(P246&gt;0,VLOOKUP(P246,HOLEINONE!$A$1:$B$37,2,FALSE),"")</f>
        <v/>
      </c>
      <c r="U246" s="119" t="str">
        <f>IF(Q246&gt;0,VLOOKUP(Q246,HOLEINONE!$A$1:$B$37,2,FALSE),"")</f>
        <v/>
      </c>
      <c r="V246" s="119" t="str">
        <f>IF(R246&gt;0,VLOOKUP(R246,HOLEINONE!$A$1:$B$37,2,FALSE),"")</f>
        <v/>
      </c>
      <c r="W246" s="113" t="str">
        <f t="shared" si="10"/>
        <v/>
      </c>
      <c r="X246" s="120" t="str">
        <f>IF(A246&gt;0,N246-H246*2,"")</f>
        <v/>
      </c>
      <c r="Y246" s="113" t="str">
        <f t="shared" si="9"/>
        <v/>
      </c>
      <c r="Z246" s="113" t="str">
        <f>IF(A246&gt;0,999.999999-N246+(H246*0.01)+(Y246*-0.000000001),"")</f>
        <v/>
      </c>
      <c r="AA246" s="113" t="str">
        <f>IF(A246&gt;0,RANK(Z246,Z:Z),"")</f>
        <v/>
      </c>
      <c r="AB246" s="113" t="str">
        <f>IF(A246&gt;0,999.999999-X246+(0.12-(H246*0.01))+(Y246*-0.00000001)," ")</f>
        <v xml:space="preserve"> </v>
      </c>
      <c r="AC246" s="113" t="str">
        <f>IF(A246&gt;0,RANK(AB246,AB:AB),"")</f>
        <v/>
      </c>
      <c r="AD246" s="113" t="str">
        <f t="shared" si="11"/>
        <v/>
      </c>
    </row>
    <row r="247" spans="1:30" ht="18.75" customHeight="1">
      <c r="A247" s="1103"/>
      <c r="B247" s="114" t="str">
        <f>IF(A246:A246&gt;0,VLOOKUP(A246,Sorteio!$A$1:$AS$76,14,FALSE),"")</f>
        <v/>
      </c>
      <c r="C247" s="114" t="str">
        <f>IF(A246:A246&gt;0,VLOOKUP(A246,Sorteio!$A$1:$AS$761,15,FALSE),"")</f>
        <v/>
      </c>
      <c r="D247" s="114" t="str">
        <f>IF(A246:A246&gt;0,VLOOKUP(A246,Sorteio!$A$1:$AS$761,16,FALSE),"")</f>
        <v/>
      </c>
      <c r="E247" s="114" t="str">
        <f>IF(A246:A246&gt;0,VLOOKUP(A246,Sorteio!$A$1:$AS$761,17,FALSE),"")</f>
        <v/>
      </c>
      <c r="F247" s="114" t="str">
        <f>IF(A246:A246&gt;0,VLOOKUP(A246,Sorteio!$A$1:$AS$76,18,FALSE),"")</f>
        <v/>
      </c>
      <c r="G247" s="136" t="str">
        <f>IF(A246:A246&gt;0,VLOOKUP(A246,Sorteio!$A$1:$AS$76,19,FALSE),"")</f>
        <v/>
      </c>
      <c r="H247" s="115" t="str">
        <f>IF(A246:A246&gt;0,VLOOKUP(A246,Sorteio!$A$1:$AS$76,20,FALSE),"")</f>
        <v/>
      </c>
      <c r="I247" s="115" t="str">
        <f>IF(A246:A246&gt;0,VLOOKUP(A246,Sorteio!$A$1:$AS$76,21,FALSE),"")</f>
        <v/>
      </c>
      <c r="J247" s="114" t="str">
        <f>IF(A246:A246&gt;0,VLOOKUP(A246,Sorteio!$A$1:$AS$76,22,FALSE),"")</f>
        <v/>
      </c>
      <c r="K247" s="114" t="str">
        <f>IF(A246:A246&gt;0,VLOOKUP(A246,Sorteio!$A$1:$AS$76,23,FALSE),"")</f>
        <v/>
      </c>
      <c r="L247" s="116"/>
      <c r="M247" s="116"/>
      <c r="N247" s="117" t="str">
        <f>IF(A246&gt;0,L247+M247,"")</f>
        <v/>
      </c>
      <c r="O247" s="226"/>
      <c r="P247" s="226"/>
      <c r="Q247" s="226"/>
      <c r="R247" s="226"/>
      <c r="S247" s="119" t="str">
        <f>IF(O247&gt;0,VLOOKUP(O247,HOLEINONE!$A$1:$B$37,2,FALSE),"")</f>
        <v/>
      </c>
      <c r="T247" s="119" t="str">
        <f>IF(P247&gt;0,VLOOKUP(P247,HOLEINONE!$A$1:$B$37,2,FALSE),"")</f>
        <v/>
      </c>
      <c r="U247" s="119" t="str">
        <f>IF(Q247&gt;0,VLOOKUP(Q247,HOLEINONE!$A$1:$B$37,2,FALSE),"")</f>
        <v/>
      </c>
      <c r="V247" s="119" t="str">
        <f>IF(R247&gt;0,VLOOKUP(R247,HOLEINONE!$A$1:$B$37,2,FALSE),"")</f>
        <v/>
      </c>
      <c r="W247" s="113" t="str">
        <f t="shared" si="10"/>
        <v/>
      </c>
      <c r="X247" s="120" t="str">
        <f>IF(A246&gt;0,N247-H247*2,"")</f>
        <v/>
      </c>
      <c r="Y247" s="113" t="str">
        <f t="shared" si="9"/>
        <v/>
      </c>
      <c r="Z247" s="113" t="str">
        <f>IF(A246&gt;0,999.999999-N247+(H247*0.01)+(Y247*-0.000000001),"")</f>
        <v/>
      </c>
      <c r="AA247" s="113" t="str">
        <f>IF(A246&gt;0,RANK(Z247,Z:Z),"")</f>
        <v/>
      </c>
      <c r="AB247" s="113" t="str">
        <f>IF(A246&gt;0,999.999999-X247+(0.12-(H247*0.01))+(Y247*-0.00000001)," ")</f>
        <v xml:space="preserve"> </v>
      </c>
      <c r="AC247" s="113" t="str">
        <f>IF(A246&gt;0,RANK(AB247,AB:AB),"")</f>
        <v/>
      </c>
      <c r="AD247" s="113" t="str">
        <f t="shared" si="11"/>
        <v/>
      </c>
    </row>
    <row r="248" spans="1:30" ht="18.75" customHeight="1">
      <c r="A248" s="1103"/>
      <c r="B248" s="114" t="str">
        <f>IF(A246:A246&gt;0,VLOOKUP(A246,Sorteio!$A$1:$AS$76,24,FALSE),"")</f>
        <v/>
      </c>
      <c r="C248" s="114" t="str">
        <f>IF(A246:A246&gt;0,VLOOKUP(A246,Sorteio!$A$1:$AS$76,25,FALSE),"")</f>
        <v/>
      </c>
      <c r="D248" s="114" t="str">
        <f>IF(A246:A246&gt;0,VLOOKUP(A246,Sorteio!$A$1:$AS$76,26,FALSE),"")</f>
        <v/>
      </c>
      <c r="E248" s="114" t="str">
        <f>IF(A246:A246&gt;0,VLOOKUP(A246,Sorteio!$A$1:$AS$76,27,FALSE),"")</f>
        <v/>
      </c>
      <c r="F248" s="114" t="str">
        <f>IF(A246:A246&gt;0,VLOOKUP(A246,Sorteio!$A$1:$AS$76,28,FALSE),"")</f>
        <v/>
      </c>
      <c r="G248" s="136" t="str">
        <f>IF(A246:A246&gt;0,VLOOKUP(A246,Sorteio!$A$1:$AS$76,29,FALSE),"")</f>
        <v/>
      </c>
      <c r="H248" s="115" t="str">
        <f>IF(A246:A246&gt;0,VLOOKUP(A246,Sorteio!$A$1:$AS$76,30,FALSE),"")</f>
        <v/>
      </c>
      <c r="I248" s="115" t="str">
        <f>IF(A246:A246&gt;0,VLOOKUP(A246,Sorteio!$A$1:$AS$76,31,FALSE),"")</f>
        <v/>
      </c>
      <c r="J248" s="114" t="str">
        <f>IF(A246:A246&gt;0,VLOOKUP(A246,Sorteio!$A$1:$AS$76,32,FALSE),"")</f>
        <v/>
      </c>
      <c r="K248" s="114" t="str">
        <f>IF(A246:A246&gt;0,VLOOKUP(A246,Sorteio!$A$1:$AS$76,33,FALSE),"")</f>
        <v/>
      </c>
      <c r="L248" s="116"/>
      <c r="M248" s="116"/>
      <c r="N248" s="117" t="str">
        <f>IF(A246&gt;0,L248+M248,"")</f>
        <v/>
      </c>
      <c r="O248" s="226"/>
      <c r="P248" s="226"/>
      <c r="Q248" s="226"/>
      <c r="R248" s="226"/>
      <c r="S248" s="119" t="str">
        <f>IF(O248&gt;0,VLOOKUP(O248,HOLEINONE!$A$1:$B$37,2,FALSE),"")</f>
        <v/>
      </c>
      <c r="T248" s="119" t="str">
        <f>IF(P248&gt;0,VLOOKUP(P248,HOLEINONE!$A$1:$B$37,2,FALSE),"")</f>
        <v/>
      </c>
      <c r="U248" s="119" t="str">
        <f>IF(Q248&gt;0,VLOOKUP(Q248,HOLEINONE!$A$1:$B$37,2,FALSE),"")</f>
        <v/>
      </c>
      <c r="V248" s="119" t="str">
        <f>IF(R248&gt;0,VLOOKUP(R248,HOLEINONE!$A$1:$B$37,2,FALSE),"")</f>
        <v/>
      </c>
      <c r="W248" s="113" t="str">
        <f t="shared" si="10"/>
        <v/>
      </c>
      <c r="X248" s="120" t="str">
        <f>IF(A246&gt;0,N248-H248*2,"")</f>
        <v/>
      </c>
      <c r="Y248" s="113" t="str">
        <f t="shared" si="9"/>
        <v/>
      </c>
      <c r="Z248" s="113" t="str">
        <f>IF(A246&gt;0,999.999999-N248+(H248*0.01)+(Y248*-0.000000001),"")</f>
        <v/>
      </c>
      <c r="AA248" s="113" t="str">
        <f>IF(A246&gt;0,RANK(Z248,Z:Z),"")</f>
        <v/>
      </c>
      <c r="AB248" s="113" t="str">
        <f>IF(A246&gt;0,999.999999-X248+(0.12-(H248*0.01))+(Y248*-0.00000001)," ")</f>
        <v xml:space="preserve"> </v>
      </c>
      <c r="AC248" s="113" t="str">
        <f>IF(A246&gt;0,RANK(AB248,AB:AB),"")</f>
        <v/>
      </c>
      <c r="AD248" s="113" t="str">
        <f t="shared" si="11"/>
        <v/>
      </c>
    </row>
    <row r="249" spans="1:30" ht="18.75" customHeight="1">
      <c r="A249" s="1103"/>
      <c r="B249" s="114" t="str">
        <f>IF(A246:A246&gt;0,VLOOKUP(A246,Sorteio!$A$1:$AS$76,34,FALSE),"")</f>
        <v/>
      </c>
      <c r="C249" s="114" t="str">
        <f>IF(A246:A246&gt;0,VLOOKUP(A246,Sorteio!$A$1:$AS$76,35,FALSE),"")</f>
        <v/>
      </c>
      <c r="D249" s="114" t="str">
        <f>IF(A246:A246&gt;0,VLOOKUP(A246,Sorteio!$A$1:$AS$76,36,FALSE),"")</f>
        <v/>
      </c>
      <c r="E249" s="114" t="str">
        <f>IF(A246:A246&gt;0,VLOOKUP(A246,Sorteio!$A$1:$AS$76,37,FALSE),"")</f>
        <v/>
      </c>
      <c r="F249" s="114" t="str">
        <f>IF(A246:A246&gt;0,VLOOKUP(A246,Sorteio!$A$1:$AS$76,38,FALSE),"")</f>
        <v/>
      </c>
      <c r="G249" s="136" t="str">
        <f>IF(A246:A246&gt;0,VLOOKUP(A246,Sorteio!$A$1:$AS$76,39,FALSE),"")</f>
        <v/>
      </c>
      <c r="H249" s="115" t="str">
        <f>IF(A246:A246&gt;0,VLOOKUP(A246,Sorteio!$A$1:$AS$76,40,FALSE),"")</f>
        <v/>
      </c>
      <c r="I249" s="115" t="str">
        <f>IF(A246:A246&gt;0,VLOOKUP(A246,Sorteio!$A$1:$AS$76,41,FALSE),"")</f>
        <v/>
      </c>
      <c r="J249" s="114" t="str">
        <f>IF(A246:A246&gt;0,VLOOKUP(A246,Sorteio!$A$1:$AS$76,42,FALSE),"")</f>
        <v/>
      </c>
      <c r="K249" s="114" t="str">
        <f>IF(A246:A246&gt;0,VLOOKUP(A246,Sorteio!$A$1:$AS$76,43,FALSE),"")</f>
        <v/>
      </c>
      <c r="L249" s="116"/>
      <c r="M249" s="116"/>
      <c r="N249" s="117" t="str">
        <f>IF(A246&gt;0,L249+M249,"")</f>
        <v/>
      </c>
      <c r="O249" s="226"/>
      <c r="P249" s="226"/>
      <c r="Q249" s="226"/>
      <c r="R249" s="226"/>
      <c r="S249" s="119" t="str">
        <f>IF(O249&gt;0,VLOOKUP(O249,HOLEINONE!$A$1:$B$37,2,FALSE),"")</f>
        <v/>
      </c>
      <c r="T249" s="119" t="str">
        <f>IF(P249&gt;0,VLOOKUP(P249,HOLEINONE!$A$1:$B$37,2,FALSE),"")</f>
        <v/>
      </c>
      <c r="U249" s="119" t="str">
        <f>IF(Q249&gt;0,VLOOKUP(Q249,HOLEINONE!$A$1:$B$37,2,FALSE),"")</f>
        <v/>
      </c>
      <c r="V249" s="119" t="str">
        <f>IF(R249&gt;0,VLOOKUP(R249,HOLEINONE!$A$1:$B$37,2,FALSE),"")</f>
        <v/>
      </c>
      <c r="W249" s="113" t="str">
        <f t="shared" si="10"/>
        <v/>
      </c>
      <c r="X249" s="120" t="str">
        <f>IF(A246&gt;0,N249-H249*2,"")</f>
        <v/>
      </c>
      <c r="Y249" s="113" t="str">
        <f t="shared" si="9"/>
        <v/>
      </c>
      <c r="Z249" s="113" t="str">
        <f>IF(A246&gt;0,999.999999-N249+(H249*0.01)+(Y249*-0.000000001),"")</f>
        <v/>
      </c>
      <c r="AA249" s="113" t="str">
        <f>IF(A246&gt;0,RANK(Z249,Z:Z),"")</f>
        <v/>
      </c>
      <c r="AB249" s="113" t="str">
        <f>IF(A246&gt;0,999.999999-X249+(0.12-(H249*0.01))+(Y249*-0.00000001)," ")</f>
        <v xml:space="preserve"> </v>
      </c>
      <c r="AC249" s="113" t="str">
        <f>IF(A246&gt;0,RANK(AB249,AB:AB),"")</f>
        <v/>
      </c>
      <c r="AD249" s="113" t="str">
        <f t="shared" si="11"/>
        <v/>
      </c>
    </row>
    <row r="250" spans="1:30" ht="18.75" customHeight="1">
      <c r="A250" s="1103"/>
      <c r="B250" s="114" t="str">
        <f>IF(A250:A250&gt;0,VLOOKUP(A250,Sorteio!$A$1:$AS$76,4,FALSE),"")</f>
        <v/>
      </c>
      <c r="C250" s="114" t="str">
        <f>IF(A250:A250&gt;0,VLOOKUP(A250,Sorteio!$A$1:$AS$76,5,FALSE),"")</f>
        <v/>
      </c>
      <c r="D250" s="114" t="str">
        <f>IF(A250:A250&gt;0,VLOOKUP(A250,Sorteio!$A$1:$AS$76,6,FALSE),"")</f>
        <v/>
      </c>
      <c r="E250" s="114" t="str">
        <f>IF(A250:A250&gt;0,VLOOKUP(A250,Sorteio!$A$1:$AS$76,7,FALSE),"")</f>
        <v/>
      </c>
      <c r="F250" s="114" t="str">
        <f>IF(A250:A250&gt;0,VLOOKUP(A250,Sorteio!$A$1:$AS$76,8,FALSE),"")</f>
        <v/>
      </c>
      <c r="G250" s="136" t="str">
        <f>IF(A250:A250&gt;0,VLOOKUP(A250,Sorteio!$A$1:$AS$76,9,FALSE),"")</f>
        <v/>
      </c>
      <c r="H250" s="115" t="str">
        <f>IF(A250:A250&gt;0,VLOOKUP(A250,Sorteio!$A$1:$AS$76,10,FALSE),"")</f>
        <v/>
      </c>
      <c r="I250" s="115" t="str">
        <f>IF(A250:A250&gt;0,VLOOKUP(A250,Sorteio!$A$1:$AS$76,11,FALSE),"")</f>
        <v/>
      </c>
      <c r="J250" s="114" t="str">
        <f>IF(A250:A250&gt;0,VLOOKUP(A250,Sorteio!$A$1:$AS$76,12,FALSE),"")</f>
        <v/>
      </c>
      <c r="K250" s="114" t="str">
        <f>IF(A250:A250&gt;0,VLOOKUP(A250,Sorteio!$A$1:$AS$76,13,FALSE),"")</f>
        <v/>
      </c>
      <c r="L250" s="116"/>
      <c r="M250" s="116"/>
      <c r="N250" s="117" t="str">
        <f>IF(A250&gt;0,L250+M250,"")</f>
        <v/>
      </c>
      <c r="O250" s="226"/>
      <c r="P250" s="226"/>
      <c r="Q250" s="226"/>
      <c r="R250" s="226"/>
      <c r="S250" s="119" t="str">
        <f>IF(O250&gt;0,VLOOKUP(O250,HOLEINONE!$A$1:$B$37,2,FALSE),"")</f>
        <v/>
      </c>
      <c r="T250" s="119" t="str">
        <f>IF(P250&gt;0,VLOOKUP(P250,HOLEINONE!$A$1:$B$37,2,FALSE),"")</f>
        <v/>
      </c>
      <c r="U250" s="119" t="str">
        <f>IF(Q250&gt;0,VLOOKUP(Q250,HOLEINONE!$A$1:$B$37,2,FALSE),"")</f>
        <v/>
      </c>
      <c r="V250" s="119" t="str">
        <f>IF(R250&gt;0,VLOOKUP(R250,HOLEINONE!$A$1:$B$37,2,FALSE),"")</f>
        <v/>
      </c>
      <c r="W250" s="113" t="str">
        <f t="shared" si="10"/>
        <v/>
      </c>
      <c r="X250" s="120" t="str">
        <f>IF(A250&gt;0,N250-H250*2,"")</f>
        <v/>
      </c>
      <c r="Y250" s="113" t="str">
        <f t="shared" si="9"/>
        <v/>
      </c>
      <c r="Z250" s="113" t="str">
        <f>IF(A250&gt;0,999.999999-N250+(H250*0.01)+(Y250*-0.000000001),"")</f>
        <v/>
      </c>
      <c r="AA250" s="113" t="str">
        <f>IF(A250&gt;0,RANK(Z250,Z:Z),"")</f>
        <v/>
      </c>
      <c r="AB250" s="113" t="str">
        <f>IF(A250&gt;0,999.999999-X250+(0.12-(H250*0.01))+(Y250*-0.00000001)," ")</f>
        <v xml:space="preserve"> </v>
      </c>
      <c r="AC250" s="113" t="str">
        <f>IF(A250&gt;0,RANK(AB250,AB:AB),"")</f>
        <v/>
      </c>
      <c r="AD250" s="113" t="str">
        <f t="shared" si="11"/>
        <v/>
      </c>
    </row>
    <row r="251" spans="1:30" ht="18.75" customHeight="1">
      <c r="A251" s="1103"/>
      <c r="B251" s="114" t="str">
        <f>IF(A250:A250&gt;0,VLOOKUP(A250,Sorteio!$A$1:$AS$76,14,FALSE),"")</f>
        <v/>
      </c>
      <c r="C251" s="114" t="str">
        <f>IF(A250:A250&gt;0,VLOOKUP(A250,Sorteio!$A$1:$AS$761,15,FALSE),"")</f>
        <v/>
      </c>
      <c r="D251" s="114" t="str">
        <f>IF(A250:A250&gt;0,VLOOKUP(A250,Sorteio!$A$1:$AS$761,16,FALSE),"")</f>
        <v/>
      </c>
      <c r="E251" s="114" t="str">
        <f>IF(A250:A250&gt;0,VLOOKUP(A250,Sorteio!$A$1:$AS$761,17,FALSE),"")</f>
        <v/>
      </c>
      <c r="F251" s="114" t="str">
        <f>IF(A250:A250&gt;0,VLOOKUP(A250,Sorteio!$A$1:$AS$76,18,FALSE),"")</f>
        <v/>
      </c>
      <c r="G251" s="136" t="str">
        <f>IF(A250:A250&gt;0,VLOOKUP(A250,Sorteio!$A$1:$AS$76,19,FALSE),"")</f>
        <v/>
      </c>
      <c r="H251" s="115" t="str">
        <f>IF(A250:A250&gt;0,VLOOKUP(A250,Sorteio!$A$1:$AS$76,20,FALSE),"")</f>
        <v/>
      </c>
      <c r="I251" s="115" t="str">
        <f>IF(A250:A250&gt;0,VLOOKUP(A250,Sorteio!$A$1:$AS$76,21,FALSE),"")</f>
        <v/>
      </c>
      <c r="J251" s="114" t="str">
        <f>IF(A250:A250&gt;0,VLOOKUP(A250,Sorteio!$A$1:$AS$76,22,FALSE),"")</f>
        <v/>
      </c>
      <c r="K251" s="114" t="str">
        <f>IF(A250:A250&gt;0,VLOOKUP(A250,Sorteio!$A$1:$AS$76,23,FALSE),"")</f>
        <v/>
      </c>
      <c r="L251" s="116"/>
      <c r="M251" s="116"/>
      <c r="N251" s="117" t="str">
        <f>IF(A250&gt;0,L251+M251,"")</f>
        <v/>
      </c>
      <c r="O251" s="226"/>
      <c r="P251" s="226"/>
      <c r="Q251" s="226"/>
      <c r="R251" s="226"/>
      <c r="S251" s="119" t="str">
        <f>IF(O251&gt;0,VLOOKUP(O251,HOLEINONE!$A$1:$B$37,2,FALSE),"")</f>
        <v/>
      </c>
      <c r="T251" s="119" t="str">
        <f>IF(P251&gt;0,VLOOKUP(P251,HOLEINONE!$A$1:$B$37,2,FALSE),"")</f>
        <v/>
      </c>
      <c r="U251" s="119" t="str">
        <f>IF(Q251&gt;0,VLOOKUP(Q251,HOLEINONE!$A$1:$B$37,2,FALSE),"")</f>
        <v/>
      </c>
      <c r="V251" s="119" t="str">
        <f>IF(R251&gt;0,VLOOKUP(R251,HOLEINONE!$A$1:$B$37,2,FALSE),"")</f>
        <v/>
      </c>
      <c r="W251" s="113" t="str">
        <f t="shared" si="10"/>
        <v/>
      </c>
      <c r="X251" s="120" t="str">
        <f>IF(A250&gt;0,N251-H251*2,"")</f>
        <v/>
      </c>
      <c r="Y251" s="113" t="str">
        <f t="shared" si="9"/>
        <v/>
      </c>
      <c r="Z251" s="113" t="str">
        <f>IF(A250&gt;0,999.999999-N251+(H251*0.01)+(Y251*-0.000000001),"")</f>
        <v/>
      </c>
      <c r="AA251" s="113" t="str">
        <f>IF(A250&gt;0,RANK(Z251,Z:Z),"")</f>
        <v/>
      </c>
      <c r="AB251" s="113" t="str">
        <f>IF(A250&gt;0,999.999999-X251+(0.12-(H251*0.01))+(Y251*-0.00000001)," ")</f>
        <v xml:space="preserve"> </v>
      </c>
      <c r="AC251" s="113" t="str">
        <f>IF(A250&gt;0,RANK(AB251,AB:AB),"")</f>
        <v/>
      </c>
      <c r="AD251" s="113" t="str">
        <f t="shared" si="11"/>
        <v/>
      </c>
    </row>
    <row r="252" spans="1:30" ht="18.75" customHeight="1">
      <c r="A252" s="1103"/>
      <c r="B252" s="114" t="str">
        <f>IF(A250:A250&gt;0,VLOOKUP(A250,Sorteio!$A$1:$AS$76,24,FALSE),"")</f>
        <v/>
      </c>
      <c r="C252" s="114" t="str">
        <f>IF(A250:A250&gt;0,VLOOKUP(A250,Sorteio!$A$1:$AS$76,25,FALSE),"")</f>
        <v/>
      </c>
      <c r="D252" s="114" t="str">
        <f>IF(A250:A250&gt;0,VLOOKUP(A250,Sorteio!$A$1:$AS$76,26,FALSE),"")</f>
        <v/>
      </c>
      <c r="E252" s="114" t="str">
        <f>IF(A250:A250&gt;0,VLOOKUP(A250,Sorteio!$A$1:$AS$76,27,FALSE),"")</f>
        <v/>
      </c>
      <c r="F252" s="114" t="str">
        <f>IF(A250:A250&gt;0,VLOOKUP(A250,Sorteio!$A$1:$AS$76,28,FALSE),"")</f>
        <v/>
      </c>
      <c r="G252" s="136" t="str">
        <f>IF(A250:A250&gt;0,VLOOKUP(A250,Sorteio!$A$1:$AS$76,29,FALSE),"")</f>
        <v/>
      </c>
      <c r="H252" s="115" t="str">
        <f>IF(A250:A250&gt;0,VLOOKUP(A250,Sorteio!$A$1:$AS$76,30,FALSE),"")</f>
        <v/>
      </c>
      <c r="I252" s="115" t="str">
        <f>IF(A250:A250&gt;0,VLOOKUP(A250,Sorteio!$A$1:$AS$76,31,FALSE),"")</f>
        <v/>
      </c>
      <c r="J252" s="114" t="str">
        <f>IF(A250:A250&gt;0,VLOOKUP(A250,Sorteio!$A$1:$AS$76,32,FALSE),"")</f>
        <v/>
      </c>
      <c r="K252" s="114" t="str">
        <f>IF(A250:A250&gt;0,VLOOKUP(A250,Sorteio!$A$1:$AS$76,33,FALSE),"")</f>
        <v/>
      </c>
      <c r="L252" s="116"/>
      <c r="M252" s="116"/>
      <c r="N252" s="117" t="str">
        <f>IF(A250&gt;0,L252+M252,"")</f>
        <v/>
      </c>
      <c r="O252" s="226"/>
      <c r="P252" s="226"/>
      <c r="Q252" s="226"/>
      <c r="R252" s="226"/>
      <c r="S252" s="119" t="str">
        <f>IF(O252&gt;0,VLOOKUP(O252,HOLEINONE!$A$1:$B$37,2,FALSE),"")</f>
        <v/>
      </c>
      <c r="T252" s="119" t="str">
        <f>IF(P252&gt;0,VLOOKUP(P252,HOLEINONE!$A$1:$B$37,2,FALSE),"")</f>
        <v/>
      </c>
      <c r="U252" s="119" t="str">
        <f>IF(Q252&gt;0,VLOOKUP(Q252,HOLEINONE!$A$1:$B$37,2,FALSE),"")</f>
        <v/>
      </c>
      <c r="V252" s="119" t="str">
        <f>IF(R252&gt;0,VLOOKUP(R252,HOLEINONE!$A$1:$B$37,2,FALSE),"")</f>
        <v/>
      </c>
      <c r="W252" s="113" t="str">
        <f t="shared" si="10"/>
        <v/>
      </c>
      <c r="X252" s="120" t="str">
        <f>IF(A250&gt;0,N252-H252*2,"")</f>
        <v/>
      </c>
      <c r="Y252" s="113" t="str">
        <f t="shared" si="9"/>
        <v/>
      </c>
      <c r="Z252" s="113" t="str">
        <f>IF(A250&gt;0,999.999999-N252+(H252*0.01)+(Y252*-0.000000001),"")</f>
        <v/>
      </c>
      <c r="AA252" s="113" t="str">
        <f>IF(A250&gt;0,RANK(Z252,Z:Z),"")</f>
        <v/>
      </c>
      <c r="AB252" s="113" t="str">
        <f>IF(A250&gt;0,999.999999-X252+(0.12-(H252*0.01))+(Y252*-0.00000001)," ")</f>
        <v xml:space="preserve"> </v>
      </c>
      <c r="AC252" s="113" t="str">
        <f>IF(A250&gt;0,RANK(AB252,AB:AB),"")</f>
        <v/>
      </c>
      <c r="AD252" s="113" t="str">
        <f t="shared" si="11"/>
        <v/>
      </c>
    </row>
    <row r="253" spans="1:30" ht="18.75" customHeight="1">
      <c r="A253" s="1103"/>
      <c r="B253" s="114" t="str">
        <f>IF(A250:A250&gt;0,VLOOKUP(A250,Sorteio!$A$1:$AS$76,34,FALSE),"")</f>
        <v/>
      </c>
      <c r="C253" s="114" t="str">
        <f>IF(A250:A250&gt;0,VLOOKUP(A250,Sorteio!$A$1:$AS$76,35,FALSE),"")</f>
        <v/>
      </c>
      <c r="D253" s="114" t="str">
        <f>IF(A250:A250&gt;0,VLOOKUP(A250,Sorteio!$A$1:$AS$76,36,FALSE),"")</f>
        <v/>
      </c>
      <c r="E253" s="114" t="str">
        <f>IF(A250:A250&gt;0,VLOOKUP(A250,Sorteio!$A$1:$AS$76,37,FALSE),"")</f>
        <v/>
      </c>
      <c r="F253" s="114" t="str">
        <f>IF(A250:A250&gt;0,VLOOKUP(A250,Sorteio!$A$1:$AS$76,38,FALSE),"")</f>
        <v/>
      </c>
      <c r="G253" s="136" t="str">
        <f>IF(A250:A250&gt;0,VLOOKUP(A250,Sorteio!$A$1:$AS$76,39,FALSE),"")</f>
        <v/>
      </c>
      <c r="H253" s="115" t="str">
        <f>IF(A250:A250&gt;0,VLOOKUP(A250,Sorteio!$A$1:$AS$76,40,FALSE),"")</f>
        <v/>
      </c>
      <c r="I253" s="115" t="str">
        <f>IF(A250:A250&gt;0,VLOOKUP(A250,Sorteio!$A$1:$AS$76,41,FALSE),"")</f>
        <v/>
      </c>
      <c r="J253" s="114" t="str">
        <f>IF(A250:A250&gt;0,VLOOKUP(A250,Sorteio!$A$1:$AS$76,42,FALSE),"")</f>
        <v/>
      </c>
      <c r="K253" s="114" t="str">
        <f>IF(A250:A250&gt;0,VLOOKUP(A250,Sorteio!$A$1:$AS$76,43,FALSE),"")</f>
        <v/>
      </c>
      <c r="L253" s="116"/>
      <c r="M253" s="116"/>
      <c r="N253" s="117" t="str">
        <f>IF(A250&gt;0,L253+M253,"")</f>
        <v/>
      </c>
      <c r="O253" s="226"/>
      <c r="P253" s="226"/>
      <c r="Q253" s="226"/>
      <c r="R253" s="226"/>
      <c r="S253" s="119" t="str">
        <f>IF(O253&gt;0,VLOOKUP(O253,HOLEINONE!$A$1:$B$37,2,FALSE),"")</f>
        <v/>
      </c>
      <c r="T253" s="119" t="str">
        <f>IF(P253&gt;0,VLOOKUP(P253,HOLEINONE!$A$1:$B$37,2,FALSE),"")</f>
        <v/>
      </c>
      <c r="U253" s="119" t="str">
        <f>IF(Q253&gt;0,VLOOKUP(Q253,HOLEINONE!$A$1:$B$37,2,FALSE),"")</f>
        <v/>
      </c>
      <c r="V253" s="119" t="str">
        <f>IF(R253&gt;0,VLOOKUP(R253,HOLEINONE!$A$1:$B$37,2,FALSE),"")</f>
        <v/>
      </c>
      <c r="W253" s="113" t="str">
        <f t="shared" si="10"/>
        <v/>
      </c>
      <c r="X253" s="120" t="str">
        <f>IF(A250&gt;0,N253-H253*2,"")</f>
        <v/>
      </c>
      <c r="Y253" s="113" t="str">
        <f t="shared" si="9"/>
        <v/>
      </c>
      <c r="Z253" s="113" t="str">
        <f>IF(A250&gt;0,999.999999-N253+(H253*0.01)+(Y253*-0.000000001),"")</f>
        <v/>
      </c>
      <c r="AA253" s="113" t="str">
        <f>IF(A250&gt;0,RANK(Z253,Z:Z),"")</f>
        <v/>
      </c>
      <c r="AB253" s="113" t="str">
        <f>IF(A250&gt;0,999.999999-X253+(0.12-(H253*0.01))+(Y253*-0.00000001)," ")</f>
        <v xml:space="preserve"> </v>
      </c>
      <c r="AC253" s="113" t="str">
        <f>IF(A250&gt;0,RANK(AB253,AB:AB),"")</f>
        <v/>
      </c>
      <c r="AD253" s="113" t="str">
        <f t="shared" si="11"/>
        <v/>
      </c>
    </row>
    <row r="254" spans="1:30" ht="18.75" customHeight="1">
      <c r="A254" s="1103"/>
      <c r="B254" s="114" t="str">
        <f>IF(A254:A254&gt;0,VLOOKUP(A254,Sorteio!$A$1:$AS$76,4,FALSE),"")</f>
        <v/>
      </c>
      <c r="C254" s="114" t="str">
        <f>IF(A254:A254&gt;0,VLOOKUP(A254,Sorteio!$A$1:$AS$76,5,FALSE),"")</f>
        <v/>
      </c>
      <c r="D254" s="114" t="str">
        <f>IF(A254:A254&gt;0,VLOOKUP(A254,Sorteio!$A$1:$AS$76,6,FALSE),"")</f>
        <v/>
      </c>
      <c r="E254" s="114" t="str">
        <f>IF(A254:A254&gt;0,VLOOKUP(A254,Sorteio!$A$1:$AS$76,7,FALSE),"")</f>
        <v/>
      </c>
      <c r="F254" s="114" t="str">
        <f>IF(A254:A254&gt;0,VLOOKUP(A254,Sorteio!$A$1:$AS$76,8,FALSE),"")</f>
        <v/>
      </c>
      <c r="G254" s="136" t="str">
        <f>IF(A254:A254&gt;0,VLOOKUP(A254,Sorteio!$A$1:$AS$76,9,FALSE),"")</f>
        <v/>
      </c>
      <c r="H254" s="115" t="str">
        <f>IF(A254:A254&gt;0,VLOOKUP(A254,Sorteio!$A$1:$AS$76,10,FALSE),"")</f>
        <v/>
      </c>
      <c r="I254" s="115" t="str">
        <f>IF(A254:A254&gt;0,VLOOKUP(A254,Sorteio!$A$1:$AS$76,11,FALSE),"")</f>
        <v/>
      </c>
      <c r="J254" s="114" t="str">
        <f>IF(A254:A254&gt;0,VLOOKUP(A254,Sorteio!$A$1:$AS$76,12,FALSE),"")</f>
        <v/>
      </c>
      <c r="K254" s="114" t="str">
        <f>IF(A254:A254&gt;0,VLOOKUP(A254,Sorteio!$A$1:$AS$76,13,FALSE),"")</f>
        <v/>
      </c>
      <c r="L254" s="116"/>
      <c r="M254" s="116"/>
      <c r="N254" s="117" t="str">
        <f>IF(A254&gt;0,L254+M254,"")</f>
        <v/>
      </c>
      <c r="O254" s="226"/>
      <c r="P254" s="226"/>
      <c r="Q254" s="226"/>
      <c r="R254" s="226"/>
      <c r="S254" s="119" t="str">
        <f>IF(O254&gt;0,VLOOKUP(O254,HOLEINONE!$A$1:$B$37,2,FALSE),"")</f>
        <v/>
      </c>
      <c r="T254" s="119" t="str">
        <f>IF(P254&gt;0,VLOOKUP(P254,HOLEINONE!$A$1:$B$37,2,FALSE),"")</f>
        <v/>
      </c>
      <c r="U254" s="119" t="str">
        <f>IF(Q254&gt;0,VLOOKUP(Q254,HOLEINONE!$A$1:$B$37,2,FALSE),"")</f>
        <v/>
      </c>
      <c r="V254" s="119" t="str">
        <f>IF(R254&gt;0,VLOOKUP(R254,HOLEINONE!$A$1:$B$37,2,FALSE),"")</f>
        <v/>
      </c>
      <c r="W254" s="113" t="str">
        <f t="shared" si="10"/>
        <v/>
      </c>
      <c r="X254" s="120" t="str">
        <f>IF(A254&gt;0,N254-H254*2,"")</f>
        <v/>
      </c>
      <c r="Y254" s="113" t="str">
        <f t="shared" si="9"/>
        <v/>
      </c>
      <c r="Z254" s="113" t="str">
        <f>IF(A254&gt;0,999.999999-N254+(H254*0.01)+(Y254*-0.000000001),"")</f>
        <v/>
      </c>
      <c r="AA254" s="113" t="str">
        <f>IF(A254&gt;0,RANK(Z254,Z:Z),"")</f>
        <v/>
      </c>
      <c r="AB254" s="113" t="str">
        <f>IF(A254&gt;0,999.999999-X254+(0.12-(H254*0.01))+(Y254*-0.00000001)," ")</f>
        <v xml:space="preserve"> </v>
      </c>
      <c r="AC254" s="113" t="str">
        <f>IF(A254&gt;0,RANK(AB254,AB:AB),"")</f>
        <v/>
      </c>
      <c r="AD254" s="113" t="str">
        <f t="shared" si="11"/>
        <v/>
      </c>
    </row>
    <row r="255" spans="1:30" ht="18.75" customHeight="1">
      <c r="A255" s="1103"/>
      <c r="B255" s="114" t="str">
        <f>IF(A254:A254&gt;0,VLOOKUP(A254,Sorteio!$A$1:$AS$76,14,FALSE),"")</f>
        <v/>
      </c>
      <c r="C255" s="114" t="str">
        <f>IF(A254:A254&gt;0,VLOOKUP(A254,Sorteio!$A$1:$AS$761,15,FALSE),"")</f>
        <v/>
      </c>
      <c r="D255" s="114" t="str">
        <f>IF(A254:A254&gt;0,VLOOKUP(A254,Sorteio!$A$1:$AS$761,16,FALSE),"")</f>
        <v/>
      </c>
      <c r="E255" s="114" t="str">
        <f>IF(A254:A254&gt;0,VLOOKUP(A254,Sorteio!$A$1:$AS$761,17,FALSE),"")</f>
        <v/>
      </c>
      <c r="F255" s="114" t="str">
        <f>IF(A254:A254&gt;0,VLOOKUP(A254,Sorteio!$A$1:$AS$76,18,FALSE),"")</f>
        <v/>
      </c>
      <c r="G255" s="136" t="str">
        <f>IF(A254:A254&gt;0,VLOOKUP(A254,Sorteio!$A$1:$AS$76,19,FALSE),"")</f>
        <v/>
      </c>
      <c r="H255" s="115" t="str">
        <f>IF(A254:A254&gt;0,VLOOKUP(A254,Sorteio!$A$1:$AS$76,20,FALSE),"")</f>
        <v/>
      </c>
      <c r="I255" s="115" t="str">
        <f>IF(A254:A254&gt;0,VLOOKUP(A254,Sorteio!$A$1:$AS$76,21,FALSE),"")</f>
        <v/>
      </c>
      <c r="J255" s="114" t="str">
        <f>IF(A254:A254&gt;0,VLOOKUP(A254,Sorteio!$A$1:$AS$76,22,FALSE),"")</f>
        <v/>
      </c>
      <c r="K255" s="114" t="str">
        <f>IF(A254:A254&gt;0,VLOOKUP(A254,Sorteio!$A$1:$AS$76,23,FALSE),"")</f>
        <v/>
      </c>
      <c r="L255" s="116"/>
      <c r="M255" s="116"/>
      <c r="N255" s="117" t="str">
        <f>IF(A254&gt;0,L255+M255,"")</f>
        <v/>
      </c>
      <c r="O255" s="226"/>
      <c r="P255" s="226"/>
      <c r="Q255" s="226"/>
      <c r="R255" s="226"/>
      <c r="S255" s="119" t="str">
        <f>IF(O255&gt;0,VLOOKUP(O255,HOLEINONE!$A$1:$B$37,2,FALSE),"")</f>
        <v/>
      </c>
      <c r="T255" s="119" t="str">
        <f>IF(P255&gt;0,VLOOKUP(P255,HOLEINONE!$A$1:$B$37,2,FALSE),"")</f>
        <v/>
      </c>
      <c r="U255" s="119" t="str">
        <f>IF(Q255&gt;0,VLOOKUP(Q255,HOLEINONE!$A$1:$B$37,2,FALSE),"")</f>
        <v/>
      </c>
      <c r="V255" s="119" t="str">
        <f>IF(R255&gt;0,VLOOKUP(R255,HOLEINONE!$A$1:$B$37,2,FALSE),"")</f>
        <v/>
      </c>
      <c r="W255" s="113" t="str">
        <f t="shared" si="10"/>
        <v/>
      </c>
      <c r="X255" s="120" t="str">
        <f>IF(A254&gt;0,N255-H255*2,"")</f>
        <v/>
      </c>
      <c r="Y255" s="113" t="str">
        <f t="shared" si="9"/>
        <v/>
      </c>
      <c r="Z255" s="113" t="str">
        <f>IF(A254&gt;0,999.999999-N255+(H255*0.01)+(Y255*-0.000000001),"")</f>
        <v/>
      </c>
      <c r="AA255" s="113" t="str">
        <f>IF(A254&gt;0,RANK(Z255,Z:Z),"")</f>
        <v/>
      </c>
      <c r="AB255" s="113" t="str">
        <f>IF(A254&gt;0,999.999999-X255+(0.12-(H255*0.01))+(Y255*-0.00000001)," ")</f>
        <v xml:space="preserve"> </v>
      </c>
      <c r="AC255" s="113" t="str">
        <f>IF(A254&gt;0,RANK(AB255,AB:AB),"")</f>
        <v/>
      </c>
      <c r="AD255" s="113" t="str">
        <f t="shared" si="11"/>
        <v/>
      </c>
    </row>
    <row r="256" spans="1:30" ht="18.75" customHeight="1">
      <c r="A256" s="1103"/>
      <c r="B256" s="114" t="str">
        <f>IF(A254:A254&gt;0,VLOOKUP(A254,Sorteio!$A$1:$AS$76,24,FALSE),"")</f>
        <v/>
      </c>
      <c r="C256" s="114" t="str">
        <f>IF(A254:A254&gt;0,VLOOKUP(A254,Sorteio!$A$1:$AS$76,25,FALSE),"")</f>
        <v/>
      </c>
      <c r="D256" s="114" t="str">
        <f>IF(A254:A254&gt;0,VLOOKUP(A254,Sorteio!$A$1:$AS$76,26,FALSE),"")</f>
        <v/>
      </c>
      <c r="E256" s="114" t="str">
        <f>IF(A254:A254&gt;0,VLOOKUP(A254,Sorteio!$A$1:$AS$76,27,FALSE),"")</f>
        <v/>
      </c>
      <c r="F256" s="114" t="str">
        <f>IF(A254:A254&gt;0,VLOOKUP(A254,Sorteio!$A$1:$AS$76,28,FALSE),"")</f>
        <v/>
      </c>
      <c r="G256" s="136" t="str">
        <f>IF(A254:A254&gt;0,VLOOKUP(A254,Sorteio!$A$1:$AS$76,29,FALSE),"")</f>
        <v/>
      </c>
      <c r="H256" s="115" t="str">
        <f>IF(A254:A254&gt;0,VLOOKUP(A254,Sorteio!$A$1:$AS$76,30,FALSE),"")</f>
        <v/>
      </c>
      <c r="I256" s="115" t="str">
        <f>IF(A254:A254&gt;0,VLOOKUP(A254,Sorteio!$A$1:$AS$76,31,FALSE),"")</f>
        <v/>
      </c>
      <c r="J256" s="114" t="str">
        <f>IF(A254:A254&gt;0,VLOOKUP(A254,Sorteio!$A$1:$AS$76,32,FALSE),"")</f>
        <v/>
      </c>
      <c r="K256" s="114" t="str">
        <f>IF(A254:A254&gt;0,VLOOKUP(A254,Sorteio!$A$1:$AS$76,33,FALSE),"")</f>
        <v/>
      </c>
      <c r="L256" s="116"/>
      <c r="M256" s="116"/>
      <c r="N256" s="117" t="str">
        <f>IF(A254&gt;0,L256+M256,"")</f>
        <v/>
      </c>
      <c r="O256" s="226"/>
      <c r="P256" s="226"/>
      <c r="Q256" s="226"/>
      <c r="R256" s="226"/>
      <c r="S256" s="119" t="str">
        <f>IF(O256&gt;0,VLOOKUP(O256,HOLEINONE!$A$1:$B$37,2,FALSE),"")</f>
        <v/>
      </c>
      <c r="T256" s="119" t="str">
        <f>IF(P256&gt;0,VLOOKUP(P256,HOLEINONE!$A$1:$B$37,2,FALSE),"")</f>
        <v/>
      </c>
      <c r="U256" s="119" t="str">
        <f>IF(Q256&gt;0,VLOOKUP(Q256,HOLEINONE!$A$1:$B$37,2,FALSE),"")</f>
        <v/>
      </c>
      <c r="V256" s="119" t="str">
        <f>IF(R256&gt;0,VLOOKUP(R256,HOLEINONE!$A$1:$B$37,2,FALSE),"")</f>
        <v/>
      </c>
      <c r="W256" s="113" t="str">
        <f t="shared" si="10"/>
        <v/>
      </c>
      <c r="X256" s="120" t="str">
        <f>IF(A254&gt;0,N256-H256*2,"")</f>
        <v/>
      </c>
      <c r="Y256" s="113" t="str">
        <f t="shared" si="9"/>
        <v/>
      </c>
      <c r="Z256" s="113" t="str">
        <f>IF(A254&gt;0,999.999999-N256+(H256*0.01)+(Y256*-0.000000001),"")</f>
        <v/>
      </c>
      <c r="AA256" s="113" t="str">
        <f>IF(A254&gt;0,RANK(Z256,Z:Z),"")</f>
        <v/>
      </c>
      <c r="AB256" s="113" t="str">
        <f>IF(A254&gt;0,999.999999-X256+(0.12-(H256*0.01))+(Y256*-0.00000001)," ")</f>
        <v xml:space="preserve"> </v>
      </c>
      <c r="AC256" s="113" t="str">
        <f>IF(A254&gt;0,RANK(AB256,AB:AB),"")</f>
        <v/>
      </c>
      <c r="AD256" s="113" t="str">
        <f t="shared" si="11"/>
        <v/>
      </c>
    </row>
    <row r="257" spans="1:30" ht="19.5" customHeight="1">
      <c r="A257" s="1103"/>
      <c r="B257" s="114" t="str">
        <f>IF(A254:A254&gt;0,VLOOKUP(A254,Sorteio!$A$1:$AS$76,34,FALSE),"")</f>
        <v/>
      </c>
      <c r="C257" s="114" t="str">
        <f>IF(A254:A254&gt;0,VLOOKUP(A254,Sorteio!$A$1:$AS$76,35,FALSE),"")</f>
        <v/>
      </c>
      <c r="D257" s="114" t="str">
        <f>IF(A254:A254&gt;0,VLOOKUP(A254,Sorteio!$A$1:$AS$76,36,FALSE),"")</f>
        <v/>
      </c>
      <c r="E257" s="114" t="str">
        <f>IF(A254:A254&gt;0,VLOOKUP(A254,Sorteio!$A$1:$AS$76,37,FALSE),"")</f>
        <v/>
      </c>
      <c r="F257" s="114" t="str">
        <f>IF(A254:A254&gt;0,VLOOKUP(A254,Sorteio!$A$1:$AS$76,38,FALSE),"")</f>
        <v/>
      </c>
      <c r="G257" s="136" t="str">
        <f>IF(A254:A254&gt;0,VLOOKUP(A254,Sorteio!$A$1:$AS$76,39,FALSE),"")</f>
        <v/>
      </c>
      <c r="H257" s="115" t="str">
        <f>IF(A254:A254&gt;0,VLOOKUP(A254,Sorteio!$A$1:$AS$76,40,FALSE),"")</f>
        <v/>
      </c>
      <c r="I257" s="115" t="str">
        <f>IF(A254:A254&gt;0,VLOOKUP(A254,Sorteio!$A$1:$AS$76,41,FALSE),"")</f>
        <v/>
      </c>
      <c r="J257" s="114" t="str">
        <f>IF(A254:A254&gt;0,VLOOKUP(A254,Sorteio!$A$1:$AS$76,42,FALSE),"")</f>
        <v/>
      </c>
      <c r="K257" s="114" t="str">
        <f>IF(A254:A254&gt;0,VLOOKUP(A254,Sorteio!$A$1:$AS$76,43,FALSE),"")</f>
        <v/>
      </c>
      <c r="L257" s="116"/>
      <c r="M257" s="116"/>
      <c r="N257" s="117" t="str">
        <f>IF(A254&gt;0,L257+M257,"")</f>
        <v/>
      </c>
      <c r="O257" s="226"/>
      <c r="P257" s="226"/>
      <c r="Q257" s="226"/>
      <c r="R257" s="226"/>
      <c r="S257" s="119" t="str">
        <f>IF(O257&gt;0,VLOOKUP(O257,HOLEINONE!$A$1:$B$37,2,FALSE),"")</f>
        <v/>
      </c>
      <c r="T257" s="119" t="str">
        <f>IF(P257&gt;0,VLOOKUP(P257,HOLEINONE!$A$1:$B$37,2,FALSE),"")</f>
        <v/>
      </c>
      <c r="U257" s="119" t="str">
        <f>IF(Q257&gt;0,VLOOKUP(Q257,HOLEINONE!$A$1:$B$37,2,FALSE),"")</f>
        <v/>
      </c>
      <c r="V257" s="119" t="str">
        <f>IF(R257&gt;0,VLOOKUP(R257,HOLEINONE!$A$1:$B$37,2,FALSE),"")</f>
        <v/>
      </c>
      <c r="W257" s="113" t="str">
        <f t="shared" si="10"/>
        <v/>
      </c>
      <c r="X257" s="120" t="str">
        <f>IF(A254&gt;0,N257-H257*2,"")</f>
        <v/>
      </c>
      <c r="Y257" s="113" t="str">
        <f t="shared" si="9"/>
        <v/>
      </c>
      <c r="Z257" s="113" t="str">
        <f>IF(A254&gt;0,999.999999-N257+(H257*0.01)+(Y257*-0.000000001),"")</f>
        <v/>
      </c>
      <c r="AA257" s="113" t="str">
        <f>IF(A254&gt;0,RANK(Z257,Z:Z),"")</f>
        <v/>
      </c>
      <c r="AB257" s="113" t="str">
        <f>IF(A254&gt;0,999.999999-X257+(0.12-(H257*0.01))+(Y257*-0.00000001)," ")</f>
        <v xml:space="preserve"> </v>
      </c>
      <c r="AC257" s="113" t="str">
        <f>IF(A254&gt;0,RANK(AB257,AB:AB),"")</f>
        <v/>
      </c>
      <c r="AD257" s="113" t="str">
        <f t="shared" si="11"/>
        <v/>
      </c>
    </row>
    <row r="258" spans="1:30" ht="19.5" customHeight="1">
      <c r="A258" s="1103"/>
      <c r="B258" s="114" t="str">
        <f>IF(A258:A258&gt;0,VLOOKUP(A258,Sorteio!$A$1:$AS$76,4,FALSE),"")</f>
        <v/>
      </c>
      <c r="C258" s="114" t="str">
        <f>IF(A258:A258&gt;0,VLOOKUP(A258,Sorteio!$A$1:$AS$76,5,FALSE),"")</f>
        <v/>
      </c>
      <c r="D258" s="114" t="str">
        <f>IF(A258:A258&gt;0,VLOOKUP(A258,Sorteio!$A$1:$AS$76,6,FALSE),"")</f>
        <v/>
      </c>
      <c r="E258" s="114" t="str">
        <f>IF(A258:A258&gt;0,VLOOKUP(A258,Sorteio!$A$1:$AS$76,7,FALSE),"")</f>
        <v/>
      </c>
      <c r="F258" s="114" t="str">
        <f>IF(A258:A258&gt;0,VLOOKUP(A258,Sorteio!$A$1:$AS$76,8,FALSE),"")</f>
        <v/>
      </c>
      <c r="G258" s="136" t="str">
        <f>IF(A258:A258&gt;0,VLOOKUP(A258,Sorteio!$A$1:$AS$76,9,FALSE),"")</f>
        <v/>
      </c>
      <c r="H258" s="115" t="str">
        <f>IF(A258:A258&gt;0,VLOOKUP(A258,Sorteio!$A$1:$AS$76,10,FALSE),"")</f>
        <v/>
      </c>
      <c r="I258" s="115" t="str">
        <f>IF(A258:A258&gt;0,VLOOKUP(A258,Sorteio!$A$1:$AS$76,11,FALSE),"")</f>
        <v/>
      </c>
      <c r="J258" s="114" t="str">
        <f>IF(A258:A258&gt;0,VLOOKUP(A258,Sorteio!$A$1:$AS$76,12,FALSE),"")</f>
        <v/>
      </c>
      <c r="K258" s="114" t="str">
        <f>IF(A258:A258&gt;0,VLOOKUP(A258,Sorteio!$A$1:$AS$76,13,FALSE),"")</f>
        <v/>
      </c>
      <c r="L258" s="116"/>
      <c r="M258" s="116"/>
      <c r="N258" s="117" t="str">
        <f>IF(A258&gt;0,L258+M258,"")</f>
        <v/>
      </c>
      <c r="O258" s="226"/>
      <c r="P258" s="226"/>
      <c r="Q258" s="226"/>
      <c r="R258" s="226"/>
      <c r="S258" s="119" t="str">
        <f>IF(O258&gt;0,VLOOKUP(O258,HOLEINONE!$A$1:$B$37,2,FALSE),"")</f>
        <v/>
      </c>
      <c r="T258" s="119" t="str">
        <f>IF(P258&gt;0,VLOOKUP(P258,HOLEINONE!$A$1:$B$37,2,FALSE),"")</f>
        <v/>
      </c>
      <c r="U258" s="119" t="str">
        <f>IF(Q258&gt;0,VLOOKUP(Q258,HOLEINONE!$A$1:$B$37,2,FALSE),"")</f>
        <v/>
      </c>
      <c r="V258" s="119" t="str">
        <f>IF(R258&gt;0,VLOOKUP(R258,HOLEINONE!$A$1:$B$37,2,FALSE),"")</f>
        <v/>
      </c>
      <c r="W258" s="113" t="str">
        <f t="shared" si="10"/>
        <v/>
      </c>
      <c r="X258" s="120" t="str">
        <f>IF(A258&gt;0,N258-H258*2,"")</f>
        <v/>
      </c>
      <c r="Y258" s="113" t="str">
        <f t="shared" ref="Y258:Y269" si="12">G258</f>
        <v/>
      </c>
      <c r="Z258" s="113" t="str">
        <f>IF(A258&gt;0,999.999999-N258+(H258*0.01)+(Y258*-0.000000001),"")</f>
        <v/>
      </c>
      <c r="AA258" s="113" t="str">
        <f>IF(A258&gt;0,RANK(Z258,Z:Z),"")</f>
        <v/>
      </c>
      <c r="AB258" s="113" t="str">
        <f>IF(A258&gt;0,999.999999-X258+(0.12-(H258*0.01))+(Y258*-0.00000001)," ")</f>
        <v xml:space="preserve"> </v>
      </c>
      <c r="AC258" s="113" t="str">
        <f>IF(A258&gt;0,RANK(AB258,AB:AB),"")</f>
        <v/>
      </c>
      <c r="AD258" s="113" t="str">
        <f t="shared" si="11"/>
        <v/>
      </c>
    </row>
    <row r="259" spans="1:30" ht="19.5" customHeight="1">
      <c r="A259" s="1103"/>
      <c r="B259" s="114" t="str">
        <f>IF(A258:A258&gt;0,VLOOKUP(A258,Sorteio!$A$1:$AS$76,14,FALSE),"")</f>
        <v/>
      </c>
      <c r="C259" s="114" t="str">
        <f>IF(A258:A258&gt;0,VLOOKUP(A258,Sorteio!$A$1:$AS$761,15,FALSE),"")</f>
        <v/>
      </c>
      <c r="D259" s="114" t="str">
        <f>IF(A258:A258&gt;0,VLOOKUP(A258,Sorteio!$A$1:$AS$761,16,FALSE),"")</f>
        <v/>
      </c>
      <c r="E259" s="114" t="str">
        <f>IF(A258:A258&gt;0,VLOOKUP(A258,Sorteio!$A$1:$AS$761,17,FALSE),"")</f>
        <v/>
      </c>
      <c r="F259" s="114" t="str">
        <f>IF(A258:A258&gt;0,VLOOKUP(A258,Sorteio!$A$1:$AS$76,18,FALSE),"")</f>
        <v/>
      </c>
      <c r="G259" s="136" t="str">
        <f>IF(A258:A258&gt;0,VLOOKUP(A258,Sorteio!$A$1:$AS$76,19,FALSE),"")</f>
        <v/>
      </c>
      <c r="H259" s="115" t="str">
        <f>IF(A258:A258&gt;0,VLOOKUP(A258,Sorteio!$A$1:$AS$76,20,FALSE),"")</f>
        <v/>
      </c>
      <c r="I259" s="115" t="str">
        <f>IF(A258:A258&gt;0,VLOOKUP(A258,Sorteio!$A$1:$AS$76,21,FALSE),"")</f>
        <v/>
      </c>
      <c r="J259" s="114" t="str">
        <f>IF(A258:A258&gt;0,VLOOKUP(A258,Sorteio!$A$1:$AS$76,22,FALSE),"")</f>
        <v/>
      </c>
      <c r="K259" s="114" t="str">
        <f>IF(A258:A258&gt;0,VLOOKUP(A258,Sorteio!$A$1:$AS$76,23,FALSE),"")</f>
        <v/>
      </c>
      <c r="L259" s="116"/>
      <c r="M259" s="116"/>
      <c r="N259" s="117" t="str">
        <f>IF(A258&gt;0,L259+M259,"")</f>
        <v/>
      </c>
      <c r="O259" s="226"/>
      <c r="P259" s="226"/>
      <c r="Q259" s="226"/>
      <c r="R259" s="226"/>
      <c r="S259" s="119" t="str">
        <f>IF(O259&gt;0,VLOOKUP(O259,HOLEINONE!$A$1:$B$37,2,FALSE),"")</f>
        <v/>
      </c>
      <c r="T259" s="119" t="str">
        <f>IF(P259&gt;0,VLOOKUP(P259,HOLEINONE!$A$1:$B$37,2,FALSE),"")</f>
        <v/>
      </c>
      <c r="U259" s="119" t="str">
        <f>IF(Q259&gt;0,VLOOKUP(Q259,HOLEINONE!$A$1:$B$37,2,FALSE),"")</f>
        <v/>
      </c>
      <c r="V259" s="119" t="str">
        <f>IF(R259&gt;0,VLOOKUP(R259,HOLEINONE!$A$1:$B$37,2,FALSE),"")</f>
        <v/>
      </c>
      <c r="W259" s="113" t="str">
        <f t="shared" ref="W259:W269" si="13">IF(O259&gt;0,SUM(S259:V259),"")</f>
        <v/>
      </c>
      <c r="X259" s="120" t="str">
        <f>IF(A258&gt;0,N259-H259*2,"")</f>
        <v/>
      </c>
      <c r="Y259" s="113" t="str">
        <f t="shared" si="12"/>
        <v/>
      </c>
      <c r="Z259" s="113" t="str">
        <f>IF(A258&gt;0,999.999999-N259+(H259*0.01)+(Y259*-0.000000001),"")</f>
        <v/>
      </c>
      <c r="AA259" s="113" t="str">
        <f>IF(A258&gt;0,RANK(Z259,Z:Z),"")</f>
        <v/>
      </c>
      <c r="AB259" s="113" t="str">
        <f>IF(A258&gt;0,999.999999-X259+(0.12-(H259*0.01))+(Y259*-0.00000001)," ")</f>
        <v xml:space="preserve"> </v>
      </c>
      <c r="AC259" s="113" t="str">
        <f>IF(A258&gt;0,RANK(AB259,AB:AB),"")</f>
        <v/>
      </c>
      <c r="AD259" s="113" t="str">
        <f t="shared" ref="AD259:AD269" si="14">IF(O259&gt;0,COUNT(O259:V259),"")</f>
        <v/>
      </c>
    </row>
    <row r="260" spans="1:30" ht="19.5" customHeight="1">
      <c r="A260" s="1103"/>
      <c r="B260" s="114" t="str">
        <f>IF(A258:A258&gt;0,VLOOKUP(A258,Sorteio!$A$1:$AS$76,24,FALSE),"")</f>
        <v/>
      </c>
      <c r="C260" s="114" t="str">
        <f>IF(A258:A258&gt;0,VLOOKUP(A258,Sorteio!$A$1:$AS$76,25,FALSE),"")</f>
        <v/>
      </c>
      <c r="D260" s="114" t="str">
        <f>IF(A258:A258&gt;0,VLOOKUP(A258,Sorteio!$A$1:$AS$76,26,FALSE),"")</f>
        <v/>
      </c>
      <c r="E260" s="114" t="str">
        <f>IF(A258:A258&gt;0,VLOOKUP(A258,Sorteio!$A$1:$AS$76,27,FALSE),"")</f>
        <v/>
      </c>
      <c r="F260" s="114" t="str">
        <f>IF(A258:A258&gt;0,VLOOKUP(A258,Sorteio!$A$1:$AS$76,28,FALSE),"")</f>
        <v/>
      </c>
      <c r="G260" s="136" t="str">
        <f>IF(A258:A258&gt;0,VLOOKUP(A258,Sorteio!$A$1:$AS$76,29,FALSE),"")</f>
        <v/>
      </c>
      <c r="H260" s="115" t="str">
        <f>IF(A258:A258&gt;0,VLOOKUP(A258,Sorteio!$A$1:$AS$76,30,FALSE),"")</f>
        <v/>
      </c>
      <c r="I260" s="115" t="str">
        <f>IF(A258:A258&gt;0,VLOOKUP(A258,Sorteio!$A$1:$AS$76,31,FALSE),"")</f>
        <v/>
      </c>
      <c r="J260" s="114" t="str">
        <f>IF(A258:A258&gt;0,VLOOKUP(A258,Sorteio!$A$1:$AS$76,32,FALSE),"")</f>
        <v/>
      </c>
      <c r="K260" s="114" t="str">
        <f>IF(A258:A258&gt;0,VLOOKUP(A258,Sorteio!$A$1:$AS$76,33,FALSE),"")</f>
        <v/>
      </c>
      <c r="L260" s="116"/>
      <c r="M260" s="116"/>
      <c r="N260" s="117" t="str">
        <f>IF(A258&gt;0,L260+M260,"")</f>
        <v/>
      </c>
      <c r="O260" s="226"/>
      <c r="P260" s="226"/>
      <c r="Q260" s="226"/>
      <c r="R260" s="226"/>
      <c r="S260" s="119" t="str">
        <f>IF(O260&gt;0,VLOOKUP(O260,HOLEINONE!$A$1:$B$37,2,FALSE),"")</f>
        <v/>
      </c>
      <c r="T260" s="119" t="str">
        <f>IF(P260&gt;0,VLOOKUP(P260,HOLEINONE!$A$1:$B$37,2,FALSE),"")</f>
        <v/>
      </c>
      <c r="U260" s="119" t="str">
        <f>IF(Q260&gt;0,VLOOKUP(Q260,HOLEINONE!$A$1:$B$37,2,FALSE),"")</f>
        <v/>
      </c>
      <c r="V260" s="119" t="str">
        <f>IF(R260&gt;0,VLOOKUP(R260,HOLEINONE!$A$1:$B$37,2,FALSE),"")</f>
        <v/>
      </c>
      <c r="W260" s="113" t="str">
        <f t="shared" si="13"/>
        <v/>
      </c>
      <c r="X260" s="120" t="str">
        <f>IF(A258&gt;0,N260-H260*2,"")</f>
        <v/>
      </c>
      <c r="Y260" s="113" t="str">
        <f t="shared" si="12"/>
        <v/>
      </c>
      <c r="Z260" s="113" t="str">
        <f>IF(A258&gt;0,999.999999-N260+(H260*0.01)+(Y260*-0.000000001),"")</f>
        <v/>
      </c>
      <c r="AA260" s="113" t="str">
        <f>IF(A258&gt;0,RANK(Z260,Z:Z),"")</f>
        <v/>
      </c>
      <c r="AB260" s="113" t="str">
        <f>IF(A258&gt;0,999.999999-X260+(0.12-(H260*0.01))+(Y260*-0.00000001)," ")</f>
        <v xml:space="preserve"> </v>
      </c>
      <c r="AC260" s="113" t="str">
        <f>IF(A258&gt;0,RANK(AB260,AB:AB),"")</f>
        <v/>
      </c>
      <c r="AD260" s="113" t="str">
        <f t="shared" si="14"/>
        <v/>
      </c>
    </row>
    <row r="261" spans="1:30" ht="19.5" customHeight="1">
      <c r="A261" s="1103"/>
      <c r="B261" s="114" t="str">
        <f>IF(A258:A258&gt;0,VLOOKUP(A258,Sorteio!$A$1:$AS$76,34,FALSE),"")</f>
        <v/>
      </c>
      <c r="C261" s="114" t="str">
        <f>IF(A258:A258&gt;0,VLOOKUP(A258,Sorteio!$A$1:$AS$76,35,FALSE),"")</f>
        <v/>
      </c>
      <c r="D261" s="114" t="str">
        <f>IF(A258:A258&gt;0,VLOOKUP(A258,Sorteio!$A$1:$AS$76,36,FALSE),"")</f>
        <v/>
      </c>
      <c r="E261" s="114" t="str">
        <f>IF(A258:A258&gt;0,VLOOKUP(A258,Sorteio!$A$1:$AS$76,37,FALSE),"")</f>
        <v/>
      </c>
      <c r="F261" s="114" t="str">
        <f>IF(A258:A258&gt;0,VLOOKUP(A258,Sorteio!$A$1:$AS$76,38,FALSE),"")</f>
        <v/>
      </c>
      <c r="G261" s="136" t="str">
        <f>IF(A258:A258&gt;0,VLOOKUP(A258,Sorteio!$A$1:$AS$76,39,FALSE),"")</f>
        <v/>
      </c>
      <c r="H261" s="115" t="str">
        <f>IF(A258:A258&gt;0,VLOOKUP(A258,Sorteio!$A$1:$AS$76,40,FALSE),"")</f>
        <v/>
      </c>
      <c r="I261" s="115" t="str">
        <f>IF(A258:A258&gt;0,VLOOKUP(A258,Sorteio!$A$1:$AS$76,41,FALSE),"")</f>
        <v/>
      </c>
      <c r="J261" s="114" t="str">
        <f>IF(A258:A258&gt;0,VLOOKUP(A258,Sorteio!$A$1:$AS$76,42,FALSE),"")</f>
        <v/>
      </c>
      <c r="K261" s="114" t="str">
        <f>IF(A258:A258&gt;0,VLOOKUP(A258,Sorteio!$A$1:$AS$76,43,FALSE),"")</f>
        <v/>
      </c>
      <c r="L261" s="116"/>
      <c r="M261" s="116"/>
      <c r="N261" s="117" t="str">
        <f>IF(A258&gt;0,L261+M261,"")</f>
        <v/>
      </c>
      <c r="O261" s="226"/>
      <c r="P261" s="226"/>
      <c r="Q261" s="226"/>
      <c r="R261" s="226"/>
      <c r="S261" s="119" t="str">
        <f>IF(O261&gt;0,VLOOKUP(O261,HOLEINONE!$A$1:$B$37,2,FALSE),"")</f>
        <v/>
      </c>
      <c r="T261" s="119" t="str">
        <f>IF(P261&gt;0,VLOOKUP(P261,HOLEINONE!$A$1:$B$37,2,FALSE),"")</f>
        <v/>
      </c>
      <c r="U261" s="119" t="str">
        <f>IF(Q261&gt;0,VLOOKUP(Q261,HOLEINONE!$A$1:$B$37,2,FALSE),"")</f>
        <v/>
      </c>
      <c r="V261" s="119" t="str">
        <f>IF(R261&gt;0,VLOOKUP(R261,HOLEINONE!$A$1:$B$37,2,FALSE),"")</f>
        <v/>
      </c>
      <c r="W261" s="113" t="str">
        <f t="shared" si="13"/>
        <v/>
      </c>
      <c r="X261" s="120" t="str">
        <f>IF(A258&gt;0,N261-H261*2,"")</f>
        <v/>
      </c>
      <c r="Y261" s="113" t="str">
        <f t="shared" si="12"/>
        <v/>
      </c>
      <c r="Z261" s="113" t="str">
        <f>IF(A258&gt;0,999.999999-N261+(H261*0.01)+(Y261*-0.000000001),"")</f>
        <v/>
      </c>
      <c r="AA261" s="113" t="str">
        <f>IF(A258&gt;0,RANK(Z261,Z:Z),"")</f>
        <v/>
      </c>
      <c r="AB261" s="113" t="str">
        <f>IF(A258&gt;0,999.999999-X261+(0.12-(H261*0.01))+(Y261*-0.00000001)," ")</f>
        <v xml:space="preserve"> </v>
      </c>
      <c r="AC261" s="113" t="str">
        <f>IF(A258&gt;0,RANK(AB261,AB:AB),"")</f>
        <v/>
      </c>
      <c r="AD261" s="113" t="str">
        <f t="shared" si="14"/>
        <v/>
      </c>
    </row>
    <row r="262" spans="1:30" ht="19.5" customHeight="1">
      <c r="A262" s="1103"/>
      <c r="B262" s="114" t="str">
        <f>IF(A262:A262&gt;0,VLOOKUP(A262,Sorteio!$A$1:$AS$76,4,FALSE),"")</f>
        <v/>
      </c>
      <c r="C262" s="114" t="str">
        <f>IF(A262:A262&gt;0,VLOOKUP(A262,Sorteio!$A$1:$AS$76,5,FALSE),"")</f>
        <v/>
      </c>
      <c r="D262" s="114" t="str">
        <f>IF(A262:A262&gt;0,VLOOKUP(A262,Sorteio!$A$1:$AS$76,6,FALSE),"")</f>
        <v/>
      </c>
      <c r="E262" s="114" t="str">
        <f>IF(A262:A262&gt;0,VLOOKUP(A262,Sorteio!$A$1:$AS$76,7,FALSE),"")</f>
        <v/>
      </c>
      <c r="F262" s="114" t="str">
        <f>IF(A262:A262&gt;0,VLOOKUP(A262,Sorteio!$A$1:$AS$76,8,FALSE),"")</f>
        <v/>
      </c>
      <c r="G262" s="136" t="str">
        <f>IF(A262:A262&gt;0,VLOOKUP(A262,Sorteio!$A$1:$AS$76,9,FALSE),"")</f>
        <v/>
      </c>
      <c r="H262" s="115" t="str">
        <f>IF(A262:A262&gt;0,VLOOKUP(A262,Sorteio!$A$1:$AS$76,10,FALSE),"")</f>
        <v/>
      </c>
      <c r="I262" s="115" t="str">
        <f>IF(A262:A262&gt;0,VLOOKUP(A262,Sorteio!$A$1:$AS$76,11,FALSE),"")</f>
        <v/>
      </c>
      <c r="J262" s="114" t="str">
        <f>IF(A262:A262&gt;0,VLOOKUP(A262,Sorteio!$A$1:$AS$76,12,FALSE),"")</f>
        <v/>
      </c>
      <c r="K262" s="114" t="str">
        <f>IF(A262:A262&gt;0,VLOOKUP(A262,Sorteio!$A$1:$AS$76,13,FALSE),"")</f>
        <v/>
      </c>
      <c r="L262" s="116"/>
      <c r="M262" s="116"/>
      <c r="N262" s="117" t="str">
        <f>IF(A262&gt;0,L262+M262,"")</f>
        <v/>
      </c>
      <c r="O262" s="226"/>
      <c r="P262" s="226"/>
      <c r="Q262" s="226"/>
      <c r="R262" s="226"/>
      <c r="S262" s="119" t="str">
        <f>IF(O262&gt;0,VLOOKUP(O262,HOLEINONE!$A$1:$B$37,2,FALSE),"")</f>
        <v/>
      </c>
      <c r="T262" s="119" t="str">
        <f>IF(P262&gt;0,VLOOKUP(P262,HOLEINONE!$A$1:$B$37,2,FALSE),"")</f>
        <v/>
      </c>
      <c r="U262" s="119" t="str">
        <f>IF(Q262&gt;0,VLOOKUP(Q262,HOLEINONE!$A$1:$B$37,2,FALSE),"")</f>
        <v/>
      </c>
      <c r="V262" s="119" t="str">
        <f>IF(R262&gt;0,VLOOKUP(R262,HOLEINONE!$A$1:$B$37,2,FALSE),"")</f>
        <v/>
      </c>
      <c r="W262" s="113" t="str">
        <f t="shared" si="13"/>
        <v/>
      </c>
      <c r="X262" s="120" t="str">
        <f>IF(A262&gt;0,N262-H262*2,"")</f>
        <v/>
      </c>
      <c r="Y262" s="113" t="str">
        <f t="shared" si="12"/>
        <v/>
      </c>
      <c r="Z262" s="113" t="str">
        <f>IF(A262&gt;0,999.999999-N262+(H262*0.01)+(Y262*-0.000000001),"")</f>
        <v/>
      </c>
      <c r="AA262" s="113" t="str">
        <f>IF(A262&gt;0,RANK(Z262,Z:Z),"")</f>
        <v/>
      </c>
      <c r="AB262" s="113" t="str">
        <f>IF(A262&gt;0,999.999999-X262+(0.12-(H262*0.01))+(Y262*-0.00000001)," ")</f>
        <v xml:space="preserve"> </v>
      </c>
      <c r="AC262" s="113" t="str">
        <f>IF(A262&gt;0,RANK(AB262,AB:AB),"")</f>
        <v/>
      </c>
      <c r="AD262" s="113" t="str">
        <f t="shared" si="14"/>
        <v/>
      </c>
    </row>
    <row r="263" spans="1:30" ht="19.5" customHeight="1">
      <c r="A263" s="1103"/>
      <c r="B263" s="114" t="str">
        <f>IF(A262:A262&gt;0,VLOOKUP(A262,Sorteio!$A$1:$AS$76,14,FALSE),"")</f>
        <v/>
      </c>
      <c r="C263" s="114" t="str">
        <f>IF(A262:A262&gt;0,VLOOKUP(A262,Sorteio!$A$1:$AS$761,15,FALSE),"")</f>
        <v/>
      </c>
      <c r="D263" s="114" t="str">
        <f>IF(A262:A262&gt;0,VLOOKUP(A262,Sorteio!$A$1:$AS$761,16,FALSE),"")</f>
        <v/>
      </c>
      <c r="E263" s="114" t="str">
        <f>IF(A262:A262&gt;0,VLOOKUP(A262,Sorteio!$A$1:$AS$761,17,FALSE),"")</f>
        <v/>
      </c>
      <c r="F263" s="114" t="str">
        <f>IF(A262:A262&gt;0,VLOOKUP(A262,Sorteio!$A$1:$AS$76,18,FALSE),"")</f>
        <v/>
      </c>
      <c r="G263" s="136" t="str">
        <f>IF(A262:A262&gt;0,VLOOKUP(A262,Sorteio!$A$1:$AS$76,19,FALSE),"")</f>
        <v/>
      </c>
      <c r="H263" s="115" t="str">
        <f>IF(A262:A262&gt;0,VLOOKUP(A262,Sorteio!$A$1:$AS$76,20,FALSE),"")</f>
        <v/>
      </c>
      <c r="I263" s="115" t="str">
        <f>IF(A262:A262&gt;0,VLOOKUP(A262,Sorteio!$A$1:$AS$76,21,FALSE),"")</f>
        <v/>
      </c>
      <c r="J263" s="114" t="str">
        <f>IF(A262:A262&gt;0,VLOOKUP(A262,Sorteio!$A$1:$AS$76,22,FALSE),"")</f>
        <v/>
      </c>
      <c r="K263" s="114" t="str">
        <f>IF(A262:A262&gt;0,VLOOKUP(A262,Sorteio!$A$1:$AS$76,23,FALSE),"")</f>
        <v/>
      </c>
      <c r="L263" s="116"/>
      <c r="M263" s="116"/>
      <c r="N263" s="117" t="str">
        <f>IF(A262&gt;0,L263+M263,"")</f>
        <v/>
      </c>
      <c r="O263" s="226"/>
      <c r="P263" s="226"/>
      <c r="Q263" s="226"/>
      <c r="R263" s="226"/>
      <c r="S263" s="119" t="str">
        <f>IF(O263&gt;0,VLOOKUP(O263,HOLEINONE!$A$1:$B$37,2,FALSE),"")</f>
        <v/>
      </c>
      <c r="T263" s="119" t="str">
        <f>IF(P263&gt;0,VLOOKUP(P263,HOLEINONE!$A$1:$B$37,2,FALSE),"")</f>
        <v/>
      </c>
      <c r="U263" s="119" t="str">
        <f>IF(Q263&gt;0,VLOOKUP(Q263,HOLEINONE!$A$1:$B$37,2,FALSE),"")</f>
        <v/>
      </c>
      <c r="V263" s="119" t="str">
        <f>IF(R263&gt;0,VLOOKUP(R263,HOLEINONE!$A$1:$B$37,2,FALSE),"")</f>
        <v/>
      </c>
      <c r="W263" s="113" t="str">
        <f t="shared" si="13"/>
        <v/>
      </c>
      <c r="X263" s="120" t="str">
        <f>IF(A262&gt;0,N263-H263*2,"")</f>
        <v/>
      </c>
      <c r="Y263" s="113" t="str">
        <f t="shared" si="12"/>
        <v/>
      </c>
      <c r="Z263" s="113" t="str">
        <f>IF(A262&gt;0,999.999999-N263+(H263*0.01)+(Y263*-0.000000001),"")</f>
        <v/>
      </c>
      <c r="AA263" s="113" t="str">
        <f>IF(A262&gt;0,RANK(Z263,Z:Z),"")</f>
        <v/>
      </c>
      <c r="AB263" s="113" t="str">
        <f>IF(A262&gt;0,999.999999-X263+(0.12-(H263*0.01))+(Y263*-0.00000001)," ")</f>
        <v xml:space="preserve"> </v>
      </c>
      <c r="AC263" s="113" t="str">
        <f>IF(A262&gt;0,RANK(AB263,AB:AB),"")</f>
        <v/>
      </c>
      <c r="AD263" s="113" t="str">
        <f t="shared" si="14"/>
        <v/>
      </c>
    </row>
    <row r="264" spans="1:30" ht="19.5" customHeight="1">
      <c r="A264" s="1103"/>
      <c r="B264" s="114" t="str">
        <f>IF(A262:A262&gt;0,VLOOKUP(A262,Sorteio!$A$1:$AS$76,24,FALSE),"")</f>
        <v/>
      </c>
      <c r="C264" s="114" t="str">
        <f>IF(A262:A262&gt;0,VLOOKUP(A262,Sorteio!$A$1:$AS$76,25,FALSE),"")</f>
        <v/>
      </c>
      <c r="D264" s="114" t="str">
        <f>IF(A262:A262&gt;0,VLOOKUP(A262,Sorteio!$A$1:$AS$76,26,FALSE),"")</f>
        <v/>
      </c>
      <c r="E264" s="114" t="str">
        <f>IF(A262:A262&gt;0,VLOOKUP(A262,Sorteio!$A$1:$AS$76,27,FALSE),"")</f>
        <v/>
      </c>
      <c r="F264" s="114" t="str">
        <f>IF(A262:A262&gt;0,VLOOKUP(A262,Sorteio!$A$1:$AS$76,28,FALSE),"")</f>
        <v/>
      </c>
      <c r="G264" s="136" t="str">
        <f>IF(A262:A262&gt;0,VLOOKUP(A262,Sorteio!$A$1:$AS$76,29,FALSE),"")</f>
        <v/>
      </c>
      <c r="H264" s="115" t="str">
        <f>IF(A262:A262&gt;0,VLOOKUP(A262,Sorteio!$A$1:$AS$76,30,FALSE),"")</f>
        <v/>
      </c>
      <c r="I264" s="115" t="str">
        <f>IF(A262:A262&gt;0,VLOOKUP(A262,Sorteio!$A$1:$AS$76,31,FALSE),"")</f>
        <v/>
      </c>
      <c r="J264" s="114" t="str">
        <f>IF(A262:A262&gt;0,VLOOKUP(A262,Sorteio!$A$1:$AS$76,32,FALSE),"")</f>
        <v/>
      </c>
      <c r="K264" s="114" t="str">
        <f>IF(A262:A262&gt;0,VLOOKUP(A262,Sorteio!$A$1:$AS$76,33,FALSE),"")</f>
        <v/>
      </c>
      <c r="L264" s="116"/>
      <c r="M264" s="116"/>
      <c r="N264" s="117" t="str">
        <f>IF(A262&gt;0,L264+M264,"")</f>
        <v/>
      </c>
      <c r="O264" s="226"/>
      <c r="P264" s="226"/>
      <c r="Q264" s="226"/>
      <c r="R264" s="226"/>
      <c r="S264" s="119" t="str">
        <f>IF(O264&gt;0,VLOOKUP(O264,HOLEINONE!$A$1:$B$37,2,FALSE),"")</f>
        <v/>
      </c>
      <c r="T264" s="119" t="str">
        <f>IF(P264&gt;0,VLOOKUP(P264,HOLEINONE!$A$1:$B$37,2,FALSE),"")</f>
        <v/>
      </c>
      <c r="U264" s="119" t="str">
        <f>IF(Q264&gt;0,VLOOKUP(Q264,HOLEINONE!$A$1:$B$37,2,FALSE),"")</f>
        <v/>
      </c>
      <c r="V264" s="119" t="str">
        <f>IF(R264&gt;0,VLOOKUP(R264,HOLEINONE!$A$1:$B$37,2,FALSE),"")</f>
        <v/>
      </c>
      <c r="W264" s="113" t="str">
        <f t="shared" si="13"/>
        <v/>
      </c>
      <c r="X264" s="120" t="str">
        <f>IF(A262&gt;0,N264-H264*2,"")</f>
        <v/>
      </c>
      <c r="Y264" s="113" t="str">
        <f t="shared" si="12"/>
        <v/>
      </c>
      <c r="Z264" s="113" t="str">
        <f>IF(A262&gt;0,999.999999-N264+(H264*0.01)+(Y264*-0.000000001),"")</f>
        <v/>
      </c>
      <c r="AA264" s="113" t="str">
        <f>IF(A262&gt;0,RANK(Z264,Z:Z),"")</f>
        <v/>
      </c>
      <c r="AB264" s="113" t="str">
        <f>IF(A262&gt;0,999.999999-X264+(0.12-(H264*0.01))+(Y264*-0.00000001)," ")</f>
        <v xml:space="preserve"> </v>
      </c>
      <c r="AC264" s="113" t="str">
        <f>IF(A262&gt;0,RANK(AB264,AB:AB),"")</f>
        <v/>
      </c>
      <c r="AD264" s="113" t="str">
        <f t="shared" si="14"/>
        <v/>
      </c>
    </row>
    <row r="265" spans="1:30" ht="19.5" customHeight="1">
      <c r="A265" s="1103"/>
      <c r="B265" s="114" t="str">
        <f>IF(A262:A262&gt;0,VLOOKUP(A262,Sorteio!$A$1:$AS$76,34,FALSE),"")</f>
        <v/>
      </c>
      <c r="C265" s="114" t="str">
        <f>IF(A262:A262&gt;0,VLOOKUP(A262,Sorteio!$A$1:$AS$76,35,FALSE),"")</f>
        <v/>
      </c>
      <c r="D265" s="114" t="str">
        <f>IF(A262:A262&gt;0,VLOOKUP(A262,Sorteio!$A$1:$AS$76,36,FALSE),"")</f>
        <v/>
      </c>
      <c r="E265" s="114" t="str">
        <f>IF(A262:A262&gt;0,VLOOKUP(A262,Sorteio!$A$1:$AS$76,37,FALSE),"")</f>
        <v/>
      </c>
      <c r="F265" s="114" t="str">
        <f>IF(A262:A262&gt;0,VLOOKUP(A262,Sorteio!$A$1:$AS$76,38,FALSE),"")</f>
        <v/>
      </c>
      <c r="G265" s="136" t="str">
        <f>IF(A262:A262&gt;0,VLOOKUP(A262,Sorteio!$A$1:$AS$76,39,FALSE),"")</f>
        <v/>
      </c>
      <c r="H265" s="115" t="str">
        <f>IF(A262:A262&gt;0,VLOOKUP(A262,Sorteio!$A$1:$AS$76,40,FALSE),"")</f>
        <v/>
      </c>
      <c r="I265" s="115" t="str">
        <f>IF(A262:A262&gt;0,VLOOKUP(A262,Sorteio!$A$1:$AS$76,41,FALSE),"")</f>
        <v/>
      </c>
      <c r="J265" s="114" t="str">
        <f>IF(A262:A262&gt;0,VLOOKUP(A262,Sorteio!$A$1:$AS$76,42,FALSE),"")</f>
        <v/>
      </c>
      <c r="K265" s="114" t="str">
        <f>IF(A262:A262&gt;0,VLOOKUP(A262,Sorteio!$A$1:$AS$76,43,FALSE),"")</f>
        <v/>
      </c>
      <c r="L265" s="116"/>
      <c r="M265" s="116"/>
      <c r="N265" s="117" t="str">
        <f>IF(A262&gt;0,L265+M265,"")</f>
        <v/>
      </c>
      <c r="O265" s="226"/>
      <c r="P265" s="226"/>
      <c r="Q265" s="226"/>
      <c r="R265" s="226"/>
      <c r="S265" s="119" t="str">
        <f>IF(O265&gt;0,VLOOKUP(O265,HOLEINONE!$A$1:$B$37,2,FALSE),"")</f>
        <v/>
      </c>
      <c r="T265" s="119" t="str">
        <f>IF(P265&gt;0,VLOOKUP(P265,HOLEINONE!$A$1:$B$37,2,FALSE),"")</f>
        <v/>
      </c>
      <c r="U265" s="119" t="str">
        <f>IF(Q265&gt;0,VLOOKUP(Q265,HOLEINONE!$A$1:$B$37,2,FALSE),"")</f>
        <v/>
      </c>
      <c r="V265" s="119" t="str">
        <f>IF(R265&gt;0,VLOOKUP(R265,HOLEINONE!$A$1:$B$37,2,FALSE),"")</f>
        <v/>
      </c>
      <c r="W265" s="113" t="str">
        <f t="shared" si="13"/>
        <v/>
      </c>
      <c r="X265" s="120" t="str">
        <f>IF(A262&gt;0,N265-H265*2,"")</f>
        <v/>
      </c>
      <c r="Y265" s="113" t="str">
        <f t="shared" si="12"/>
        <v/>
      </c>
      <c r="Z265" s="113" t="str">
        <f>IF(A262&gt;0,999.999999-N265+(H265*0.01)+(Y265*-0.000000001),"")</f>
        <v/>
      </c>
      <c r="AA265" s="113" t="str">
        <f>IF(A262&gt;0,RANK(Z265,Z:Z),"")</f>
        <v/>
      </c>
      <c r="AB265" s="113" t="str">
        <f>IF(A262&gt;0,999.999999-X265+(0.12-(H265*0.01))+(Y265*-0.00000001)," ")</f>
        <v xml:space="preserve"> </v>
      </c>
      <c r="AC265" s="113" t="str">
        <f>IF(A262&gt;0,RANK(AB265,AB:AB),"")</f>
        <v/>
      </c>
      <c r="AD265" s="113" t="str">
        <f t="shared" si="14"/>
        <v/>
      </c>
    </row>
    <row r="266" spans="1:30" ht="19.5" customHeight="1">
      <c r="A266" s="1103"/>
      <c r="B266" s="114" t="str">
        <f>IF(A266:A266&gt;0,VLOOKUP(A266,Sorteio!$A$1:$AS$76,4,FALSE),"")</f>
        <v/>
      </c>
      <c r="C266" s="114" t="str">
        <f>IF(A266:A266&gt;0,VLOOKUP(A266,Sorteio!$A$1:$AS$76,5,FALSE),"")</f>
        <v/>
      </c>
      <c r="D266" s="114" t="str">
        <f>IF(A266:A266&gt;0,VLOOKUP(A266,Sorteio!$A$1:$AS$76,6,FALSE),"")</f>
        <v/>
      </c>
      <c r="E266" s="114" t="str">
        <f>IF(A266:A266&gt;0,VLOOKUP(A266,Sorteio!$A$1:$AS$76,7,FALSE),"")</f>
        <v/>
      </c>
      <c r="F266" s="114" t="str">
        <f>IF(A266:A266&gt;0,VLOOKUP(A266,Sorteio!$A$1:$AS$76,8,FALSE),"")</f>
        <v/>
      </c>
      <c r="G266" s="136" t="str">
        <f>IF(A266:A266&gt;0,VLOOKUP(A266,Sorteio!$A$1:$AS$76,9,FALSE),"")</f>
        <v/>
      </c>
      <c r="H266" s="115" t="str">
        <f>IF(A266:A266&gt;0,VLOOKUP(A266,Sorteio!$A$1:$AS$76,10,FALSE),"")</f>
        <v/>
      </c>
      <c r="I266" s="115" t="str">
        <f>IF(A266:A266&gt;0,VLOOKUP(A266,Sorteio!$A$1:$AS$76,11,FALSE),"")</f>
        <v/>
      </c>
      <c r="J266" s="114" t="str">
        <f>IF(A266:A266&gt;0,VLOOKUP(A266,Sorteio!$A$1:$AS$76,12,FALSE),"")</f>
        <v/>
      </c>
      <c r="K266" s="114" t="str">
        <f>IF(A266:A266&gt;0,VLOOKUP(A266,Sorteio!$A$1:$AS$76,13,FALSE),"")</f>
        <v/>
      </c>
      <c r="L266" s="116"/>
      <c r="M266" s="116"/>
      <c r="N266" s="117" t="str">
        <f>IF(A266&gt;0,L266+M266,"")</f>
        <v/>
      </c>
      <c r="O266" s="226"/>
      <c r="P266" s="226"/>
      <c r="Q266" s="226"/>
      <c r="R266" s="226"/>
      <c r="S266" s="119" t="str">
        <f>IF(O266&gt;0,VLOOKUP(O266,HOLEINONE!$A$1:$B$37,2,FALSE),"")</f>
        <v/>
      </c>
      <c r="T266" s="119" t="str">
        <f>IF(P266&gt;0,VLOOKUP(P266,HOLEINONE!$A$1:$B$37,2,FALSE),"")</f>
        <v/>
      </c>
      <c r="U266" s="119" t="str">
        <f>IF(Q266&gt;0,VLOOKUP(Q266,HOLEINONE!$A$1:$B$37,2,FALSE),"")</f>
        <v/>
      </c>
      <c r="V266" s="119" t="str">
        <f>IF(R266&gt;0,VLOOKUP(R266,HOLEINONE!$A$1:$B$37,2,FALSE),"")</f>
        <v/>
      </c>
      <c r="W266" s="113" t="str">
        <f t="shared" si="13"/>
        <v/>
      </c>
      <c r="X266" s="120" t="str">
        <f>IF(A266&gt;0,N266-H266*2,"")</f>
        <v/>
      </c>
      <c r="Y266" s="113" t="str">
        <f t="shared" si="12"/>
        <v/>
      </c>
      <c r="Z266" s="113" t="str">
        <f>IF(A266&gt;0,999.999999-N266+(H266*0.01)+(Y266*-0.000000001),"")</f>
        <v/>
      </c>
      <c r="AA266" s="113" t="str">
        <f>IF(A266&gt;0,RANK(Z266,Z:Z),"")</f>
        <v/>
      </c>
      <c r="AB266" s="113" t="str">
        <f>IF(A266&gt;0,999.999999-X266+(0.12-(H266*0.01))+(Y266*-0.00000001)," ")</f>
        <v xml:space="preserve"> </v>
      </c>
      <c r="AC266" s="113" t="str">
        <f>IF(A266&gt;0,RANK(AB266,AB:AB),"")</f>
        <v/>
      </c>
      <c r="AD266" s="113" t="str">
        <f t="shared" si="14"/>
        <v/>
      </c>
    </row>
    <row r="267" spans="1:30" ht="19.5" customHeight="1">
      <c r="A267" s="1103"/>
      <c r="B267" s="114" t="str">
        <f>IF(A266:A266&gt;0,VLOOKUP(A266,Sorteio!$A$1:$AS$76,14,FALSE),"")</f>
        <v/>
      </c>
      <c r="C267" s="114" t="str">
        <f>IF(A266:A266&gt;0,VLOOKUP(A266,Sorteio!$A$1:$AS$761,15,FALSE),"")</f>
        <v/>
      </c>
      <c r="D267" s="114" t="str">
        <f>IF(A266:A266&gt;0,VLOOKUP(A266,Sorteio!$A$1:$AS$761,16,FALSE),"")</f>
        <v/>
      </c>
      <c r="E267" s="114" t="str">
        <f>IF(A266:A266&gt;0,VLOOKUP(A266,Sorteio!$A$1:$AS$761,17,FALSE),"")</f>
        <v/>
      </c>
      <c r="F267" s="114" t="str">
        <f>IF(A266:A266&gt;0,VLOOKUP(A266,Sorteio!$A$1:$AS$76,18,FALSE),"")</f>
        <v/>
      </c>
      <c r="G267" s="136" t="str">
        <f>IF(A266:A266&gt;0,VLOOKUP(A266,Sorteio!$A$1:$AS$76,19,FALSE),"")</f>
        <v/>
      </c>
      <c r="H267" s="115" t="str">
        <f>IF(A266:A266&gt;0,VLOOKUP(A266,Sorteio!$A$1:$AS$76,20,FALSE),"")</f>
        <v/>
      </c>
      <c r="I267" s="115" t="str">
        <f>IF(A266:A266&gt;0,VLOOKUP(A266,Sorteio!$A$1:$AS$76,21,FALSE),"")</f>
        <v/>
      </c>
      <c r="J267" s="114" t="str">
        <f>IF(A266:A266&gt;0,VLOOKUP(A266,Sorteio!$A$1:$AS$76,22,FALSE),"")</f>
        <v/>
      </c>
      <c r="K267" s="114" t="str">
        <f>IF(A266:A266&gt;0,VLOOKUP(A266,Sorteio!$A$1:$AS$76,23,FALSE),"")</f>
        <v/>
      </c>
      <c r="L267" s="116"/>
      <c r="M267" s="116"/>
      <c r="N267" s="117" t="str">
        <f>IF(A266&gt;0,L267+M267,"")</f>
        <v/>
      </c>
      <c r="O267" s="226"/>
      <c r="P267" s="226"/>
      <c r="Q267" s="226"/>
      <c r="R267" s="226"/>
      <c r="S267" s="119" t="str">
        <f>IF(O267&gt;0,VLOOKUP(O267,HOLEINONE!$A$1:$B$37,2,FALSE),"")</f>
        <v/>
      </c>
      <c r="T267" s="119" t="str">
        <f>IF(P267&gt;0,VLOOKUP(P267,HOLEINONE!$A$1:$B$37,2,FALSE),"")</f>
        <v/>
      </c>
      <c r="U267" s="119" t="str">
        <f>IF(Q267&gt;0,VLOOKUP(Q267,HOLEINONE!$A$1:$B$37,2,FALSE),"")</f>
        <v/>
      </c>
      <c r="V267" s="119" t="str">
        <f>IF(R267&gt;0,VLOOKUP(R267,HOLEINONE!$A$1:$B$37,2,FALSE),"")</f>
        <v/>
      </c>
      <c r="W267" s="113" t="str">
        <f t="shared" si="13"/>
        <v/>
      </c>
      <c r="X267" s="120" t="str">
        <f>IF(A266&gt;0,N267-H267*2,"")</f>
        <v/>
      </c>
      <c r="Y267" s="113" t="str">
        <f t="shared" si="12"/>
        <v/>
      </c>
      <c r="Z267" s="113" t="str">
        <f>IF(A266&gt;0,999.999999-N267+(H267*0.01)+(Y267*-0.000000001),"")</f>
        <v/>
      </c>
      <c r="AA267" s="113" t="str">
        <f>IF(A266&gt;0,RANK(Z267,Z:Z),"")</f>
        <v/>
      </c>
      <c r="AB267" s="113" t="str">
        <f>IF(A266&gt;0,999.999999-X267+(0.12-(H267*0.01))+(Y267*-0.00000001)," ")</f>
        <v xml:space="preserve"> </v>
      </c>
      <c r="AC267" s="113" t="str">
        <f>IF(A266&gt;0,RANK(AB267,AB:AB),"")</f>
        <v/>
      </c>
      <c r="AD267" s="113" t="str">
        <f t="shared" si="14"/>
        <v/>
      </c>
    </row>
    <row r="268" spans="1:30" ht="19.5" customHeight="1">
      <c r="A268" s="1103"/>
      <c r="B268" s="114" t="str">
        <f>IF(A266:A266&gt;0,VLOOKUP(A266,Sorteio!$A$1:$AS$76,24,FALSE),"")</f>
        <v/>
      </c>
      <c r="C268" s="114" t="str">
        <f>IF(A266:A266&gt;0,VLOOKUP(A266,Sorteio!$A$1:$AS$76,25,FALSE),"")</f>
        <v/>
      </c>
      <c r="D268" s="114" t="str">
        <f>IF(A266:A266&gt;0,VLOOKUP(A266,Sorteio!$A$1:$AS$76,26,FALSE),"")</f>
        <v/>
      </c>
      <c r="E268" s="114" t="str">
        <f>IF(A266:A266&gt;0,VLOOKUP(A266,Sorteio!$A$1:$AS$76,27,FALSE),"")</f>
        <v/>
      </c>
      <c r="F268" s="114" t="str">
        <f>IF(A266:A266&gt;0,VLOOKUP(A266,Sorteio!$A$1:$AS$76,28,FALSE),"")</f>
        <v/>
      </c>
      <c r="G268" s="136" t="str">
        <f>IF(A266:A266&gt;0,VLOOKUP(A266,Sorteio!$A$1:$AS$76,29,FALSE),"")</f>
        <v/>
      </c>
      <c r="H268" s="115" t="str">
        <f>IF(A266:A266&gt;0,VLOOKUP(A266,Sorteio!$A$1:$AS$76,30,FALSE),"")</f>
        <v/>
      </c>
      <c r="I268" s="115" t="str">
        <f>IF(A266:A266&gt;0,VLOOKUP(A266,Sorteio!$A$1:$AS$76,31,FALSE),"")</f>
        <v/>
      </c>
      <c r="J268" s="114" t="str">
        <f>IF(A266:A266&gt;0,VLOOKUP(A266,Sorteio!$A$1:$AS$76,32,FALSE),"")</f>
        <v/>
      </c>
      <c r="K268" s="114" t="str">
        <f>IF(A266:A266&gt;0,VLOOKUP(A266,Sorteio!$A$1:$AS$76,33,FALSE),"")</f>
        <v/>
      </c>
      <c r="L268" s="116"/>
      <c r="M268" s="116"/>
      <c r="N268" s="117" t="str">
        <f>IF(A266&gt;0,L268+M268,"")</f>
        <v/>
      </c>
      <c r="O268" s="226"/>
      <c r="P268" s="226"/>
      <c r="Q268" s="226"/>
      <c r="R268" s="226"/>
      <c r="S268" s="119" t="str">
        <f>IF(O268&gt;0,VLOOKUP(O268,HOLEINONE!$A$1:$B$37,2,FALSE),"")</f>
        <v/>
      </c>
      <c r="T268" s="119" t="str">
        <f>IF(P268&gt;0,VLOOKUP(P268,HOLEINONE!$A$1:$B$37,2,FALSE),"")</f>
        <v/>
      </c>
      <c r="U268" s="119" t="str">
        <f>IF(Q268&gt;0,VLOOKUP(Q268,HOLEINONE!$A$1:$B$37,2,FALSE),"")</f>
        <v/>
      </c>
      <c r="V268" s="119" t="str">
        <f>IF(R268&gt;0,VLOOKUP(R268,HOLEINONE!$A$1:$B$37,2,FALSE),"")</f>
        <v/>
      </c>
      <c r="W268" s="113" t="str">
        <f t="shared" si="13"/>
        <v/>
      </c>
      <c r="X268" s="120" t="str">
        <f>IF(A266&gt;0,N268-H268*2,"")</f>
        <v/>
      </c>
      <c r="Y268" s="113" t="str">
        <f t="shared" si="12"/>
        <v/>
      </c>
      <c r="Z268" s="113" t="str">
        <f>IF(A266&gt;0,999.999999-N268+(H268*0.01)+(Y268*-0.000000001),"")</f>
        <v/>
      </c>
      <c r="AA268" s="113" t="str">
        <f>IF(A266&gt;0,RANK(Z268,Z:Z),"")</f>
        <v/>
      </c>
      <c r="AB268" s="113" t="str">
        <f>IF(A266&gt;0,999.999999-X268+(0.12-(H268*0.01))+(Y268*-0.00000001)," ")</f>
        <v xml:space="preserve"> </v>
      </c>
      <c r="AC268" s="113" t="str">
        <f>IF(A266&gt;0,RANK(AB268,AB:AB),"")</f>
        <v/>
      </c>
      <c r="AD268" s="113" t="str">
        <f t="shared" si="14"/>
        <v/>
      </c>
    </row>
    <row r="269" spans="1:30" ht="19.5" customHeight="1">
      <c r="A269" s="1103"/>
      <c r="B269" s="114" t="str">
        <f>IF(A266:A266&gt;0,VLOOKUP(A266,Sorteio!$A$1:$AS$76,34,FALSE),"")</f>
        <v/>
      </c>
      <c r="C269" s="114" t="str">
        <f>IF(A266:A266&gt;0,VLOOKUP(A266,Sorteio!$A$1:$AS$76,35,FALSE),"")</f>
        <v/>
      </c>
      <c r="D269" s="114" t="str">
        <f>IF(A266:A266&gt;0,VLOOKUP(A266,Sorteio!$A$1:$AS$76,36,FALSE),"")</f>
        <v/>
      </c>
      <c r="E269" s="114" t="str">
        <f>IF(A266:A266&gt;0,VLOOKUP(A266,Sorteio!$A$1:$AS$76,37,FALSE),"")</f>
        <v/>
      </c>
      <c r="F269" s="114" t="str">
        <f>IF(A266:A266&gt;0,VLOOKUP(A266,Sorteio!$A$1:$AS$76,38,FALSE),"")</f>
        <v/>
      </c>
      <c r="G269" s="136" t="str">
        <f>IF(A266:A266&gt;0,VLOOKUP(A266,Sorteio!$A$1:$AS$76,39,FALSE),"")</f>
        <v/>
      </c>
      <c r="H269" s="115" t="str">
        <f>IF(A266:A266&gt;0,VLOOKUP(A266,Sorteio!$A$1:$AS$76,40,FALSE),"")</f>
        <v/>
      </c>
      <c r="I269" s="115" t="str">
        <f>IF(A266:A266&gt;0,VLOOKUP(A266,Sorteio!$A$1:$AS$76,41,FALSE),"")</f>
        <v/>
      </c>
      <c r="J269" s="114" t="str">
        <f>IF(A266:A266&gt;0,VLOOKUP(A266,Sorteio!$A$1:$AS$76,42,FALSE),"")</f>
        <v/>
      </c>
      <c r="K269" s="114" t="str">
        <f>IF(A266:A266&gt;0,VLOOKUP(A266,Sorteio!$A$1:$AS$76,43,FALSE),"")</f>
        <v/>
      </c>
      <c r="L269" s="116"/>
      <c r="M269" s="116"/>
      <c r="N269" s="117" t="str">
        <f>IF(A266&gt;0,L269+M269,"")</f>
        <v/>
      </c>
      <c r="O269" s="226"/>
      <c r="P269" s="226"/>
      <c r="Q269" s="226"/>
      <c r="R269" s="226"/>
      <c r="S269" s="119" t="str">
        <f>IF(O269&gt;0,VLOOKUP(O269,HOLEINONE!$A$1:$B$37,2,FALSE),"")</f>
        <v/>
      </c>
      <c r="T269" s="119" t="str">
        <f>IF(P269&gt;0,VLOOKUP(P269,HOLEINONE!$A$1:$B$37,2,FALSE),"")</f>
        <v/>
      </c>
      <c r="U269" s="119" t="str">
        <f>IF(Q269&gt;0,VLOOKUP(Q269,HOLEINONE!$A$1:$B$37,2,FALSE),"")</f>
        <v/>
      </c>
      <c r="V269" s="119" t="str">
        <f>IF(R269&gt;0,VLOOKUP(R269,HOLEINONE!$A$1:$B$37,2,FALSE),"")</f>
        <v/>
      </c>
      <c r="W269" s="113" t="str">
        <f t="shared" si="13"/>
        <v/>
      </c>
      <c r="X269" s="120" t="str">
        <f>IF(A266&gt;0,N269-H269*2,"")</f>
        <v/>
      </c>
      <c r="Y269" s="113" t="str">
        <f t="shared" si="12"/>
        <v/>
      </c>
      <c r="Z269" s="113" t="str">
        <f>IF(A266&gt;0,999.999999-N269+(H269*0.01)+(Y269*-0.000000001),"")</f>
        <v/>
      </c>
      <c r="AA269" s="113" t="str">
        <f>IF(A266&gt;0,RANK(Z269,Z:Z),"")</f>
        <v/>
      </c>
      <c r="AB269" s="113" t="str">
        <f>IF(A266&gt;0,999.999999-X269+(0.12-(H269*0.01))+(Y269*-0.00000001)," ")</f>
        <v xml:space="preserve"> </v>
      </c>
      <c r="AC269" s="113" t="str">
        <f>IF(A266&gt;0,RANK(AB269,AB:AB),"")</f>
        <v/>
      </c>
      <c r="AD269" s="113" t="str">
        <f t="shared" si="14"/>
        <v/>
      </c>
    </row>
    <row r="270" spans="1:30" ht="19.5" customHeight="1">
      <c r="A270" s="1103"/>
      <c r="B270" s="114" t="str">
        <f>IF(A270:A270&gt;0,VLOOKUP(A270,Sorteio!$A$1:$AS$76,4,FALSE),"")</f>
        <v/>
      </c>
      <c r="C270" s="114" t="str">
        <f>IF(A270:A270&gt;0,VLOOKUP(A270,Sorteio!$A$1:$AS$76,5,FALSE),"")</f>
        <v/>
      </c>
      <c r="D270" s="114" t="str">
        <f>IF(A270:A270&gt;0,VLOOKUP(A270,Sorteio!$A$1:$AS$76,6,FALSE),"")</f>
        <v/>
      </c>
      <c r="E270" s="114" t="str">
        <f>IF(A270:A270&gt;0,VLOOKUP(A270,Sorteio!$A$1:$AS$76,7,FALSE),"")</f>
        <v/>
      </c>
      <c r="F270" s="114" t="str">
        <f>IF(A270:A270&gt;0,VLOOKUP(A270,Sorteio!$A$1:$AS$76,8,FALSE),"")</f>
        <v/>
      </c>
      <c r="G270" s="136" t="str">
        <f>IF(A270:A270&gt;0,VLOOKUP(A270,Sorteio!$A$1:$AS$76,9,FALSE),"")</f>
        <v/>
      </c>
      <c r="H270" s="115" t="str">
        <f>IF(A270:A270&gt;0,VLOOKUP(A270,Sorteio!$A$1:$AS$76,10,FALSE),"")</f>
        <v/>
      </c>
      <c r="I270" s="115" t="str">
        <f>IF(A270:A270&gt;0,VLOOKUP(A270,Sorteio!$A$1:$AS$76,11,FALSE),"")</f>
        <v/>
      </c>
      <c r="J270" s="114" t="str">
        <f>IF(A270:A270&gt;0,VLOOKUP(A270,Sorteio!$A$1:$AS$76,12,FALSE),"")</f>
        <v/>
      </c>
      <c r="K270" s="114" t="str">
        <f>IF(A270:A270&gt;0,VLOOKUP(A270,Sorteio!$A$1:$AS$76,13,FALSE),"")</f>
        <v/>
      </c>
      <c r="L270" s="116"/>
      <c r="M270" s="116"/>
      <c r="N270" s="117" t="str">
        <f>IF(A270&gt;0,L270+M270,"")</f>
        <v/>
      </c>
      <c r="O270" s="226"/>
      <c r="P270" s="226"/>
      <c r="Q270" s="226"/>
      <c r="R270" s="226"/>
      <c r="S270" s="119" t="str">
        <f>IF(O270&gt;0,VLOOKUP(O270,HOLEINONE!$A$1:$B$37,2,FALSE),"")</f>
        <v/>
      </c>
      <c r="T270" s="119" t="str">
        <f>IF(P270&gt;0,VLOOKUP(P270,HOLEINONE!$A$1:$B$37,2,FALSE),"")</f>
        <v/>
      </c>
      <c r="U270" s="119" t="str">
        <f>IF(Q270&gt;0,VLOOKUP(Q270,HOLEINONE!$A$1:$B$37,2,FALSE),"")</f>
        <v/>
      </c>
      <c r="V270" s="119" t="str">
        <f>IF(R270&gt;0,VLOOKUP(R270,HOLEINONE!$A$1:$B$37,2,FALSE),"")</f>
        <v/>
      </c>
      <c r="W270" s="113" t="str">
        <f t="shared" ref="W270:W301" si="15">IF(O270&gt;0,SUM(S270:V270),"")</f>
        <v/>
      </c>
      <c r="X270" s="120" t="str">
        <f>IF(A270&gt;0,N270-H270*2,"")</f>
        <v/>
      </c>
      <c r="Y270" s="113" t="str">
        <f t="shared" ref="Y270:Y277" si="16">G270</f>
        <v/>
      </c>
      <c r="Z270" s="113" t="str">
        <f>IF(A270&gt;0,999.999999-N270+(H270*0.01)+(Y270*-0.000000001),"")</f>
        <v/>
      </c>
      <c r="AA270" s="113" t="str">
        <f>IF(A270&gt;0,RANK(Z270,Z:Z),"")</f>
        <v/>
      </c>
      <c r="AB270" s="113" t="str">
        <f>IF(A270&gt;0,999.999999-X270+(0.12-(H270*0.01))+(Y270*-0.00000001)," ")</f>
        <v xml:space="preserve"> </v>
      </c>
      <c r="AC270" s="113" t="str">
        <f>IF(A270&gt;0,RANK(AB270,AB:AB),"")</f>
        <v/>
      </c>
      <c r="AD270" s="113" t="str">
        <f t="shared" ref="AD270:AD277" si="17">IF(O270&gt;0,COUNT(O270:V270),"")</f>
        <v/>
      </c>
    </row>
    <row r="271" spans="1:30" ht="19.5" customHeight="1">
      <c r="A271" s="1103"/>
      <c r="B271" s="114" t="str">
        <f>IF(A270:A270&gt;0,VLOOKUP(A270,Sorteio!$A$1:$AS$76,14,FALSE),"")</f>
        <v/>
      </c>
      <c r="C271" s="114" t="str">
        <f>IF(A270:A270&gt;0,VLOOKUP(A270,Sorteio!$A$1:$AS$761,15,FALSE),"")</f>
        <v/>
      </c>
      <c r="D271" s="114" t="str">
        <f>IF(A270:A270&gt;0,VLOOKUP(A270,Sorteio!$A$1:$AS$761,16,FALSE),"")</f>
        <v/>
      </c>
      <c r="E271" s="114" t="str">
        <f>IF(A270:A270&gt;0,VLOOKUP(A270,Sorteio!$A$1:$AS$761,17,FALSE),"")</f>
        <v/>
      </c>
      <c r="F271" s="114" t="str">
        <f>IF(A270:A270&gt;0,VLOOKUP(A270,Sorteio!$A$1:$AS$76,18,FALSE),"")</f>
        <v/>
      </c>
      <c r="G271" s="136" t="str">
        <f>IF(A270:A270&gt;0,VLOOKUP(A270,Sorteio!$A$1:$AS$76,19,FALSE),"")</f>
        <v/>
      </c>
      <c r="H271" s="115" t="str">
        <f>IF(A270:A270&gt;0,VLOOKUP(A270,Sorteio!$A$1:$AS$76,20,FALSE),"")</f>
        <v/>
      </c>
      <c r="I271" s="115" t="str">
        <f>IF(A270:A270&gt;0,VLOOKUP(A270,Sorteio!$A$1:$AS$76,21,FALSE),"")</f>
        <v/>
      </c>
      <c r="J271" s="114" t="str">
        <f>IF(A270:A270&gt;0,VLOOKUP(A270,Sorteio!$A$1:$AS$76,22,FALSE),"")</f>
        <v/>
      </c>
      <c r="K271" s="114" t="str">
        <f>IF(A270:A270&gt;0,VLOOKUP(A270,Sorteio!$A$1:$AS$76,23,FALSE),"")</f>
        <v/>
      </c>
      <c r="L271" s="116"/>
      <c r="M271" s="116"/>
      <c r="N271" s="117" t="str">
        <f>IF(A270&gt;0,L271+M271,"")</f>
        <v/>
      </c>
      <c r="O271" s="226"/>
      <c r="P271" s="226"/>
      <c r="Q271" s="226"/>
      <c r="R271" s="226"/>
      <c r="S271" s="119" t="str">
        <f>IF(O271&gt;0,VLOOKUP(O271,HOLEINONE!$A$1:$B$37,2,FALSE),"")</f>
        <v/>
      </c>
      <c r="T271" s="119" t="str">
        <f>IF(P271&gt;0,VLOOKUP(P271,HOLEINONE!$A$1:$B$37,2,FALSE),"")</f>
        <v/>
      </c>
      <c r="U271" s="119" t="str">
        <f>IF(Q271&gt;0,VLOOKUP(Q271,HOLEINONE!$A$1:$B$37,2,FALSE),"")</f>
        <v/>
      </c>
      <c r="V271" s="119" t="str">
        <f>IF(R271&gt;0,VLOOKUP(R271,HOLEINONE!$A$1:$B$37,2,FALSE),"")</f>
        <v/>
      </c>
      <c r="W271" s="113" t="str">
        <f t="shared" si="15"/>
        <v/>
      </c>
      <c r="X271" s="120" t="str">
        <f>IF(A270&gt;0,N271-H271*2,"")</f>
        <v/>
      </c>
      <c r="Y271" s="113" t="str">
        <f t="shared" si="16"/>
        <v/>
      </c>
      <c r="Z271" s="113" t="str">
        <f>IF(A270&gt;0,999.999999-N271+(H271*0.01)+(Y271*-0.000000001),"")</f>
        <v/>
      </c>
      <c r="AA271" s="113" t="str">
        <f>IF(A270&gt;0,RANK(Z271,Z:Z),"")</f>
        <v/>
      </c>
      <c r="AB271" s="113" t="str">
        <f>IF(A270&gt;0,999.999999-X271+(0.12-(H271*0.01))+(Y271*-0.00000001)," ")</f>
        <v xml:space="preserve"> </v>
      </c>
      <c r="AC271" s="113" t="str">
        <f>IF(A270&gt;0,RANK(AB271,AB:AB),"")</f>
        <v/>
      </c>
      <c r="AD271" s="113" t="str">
        <f t="shared" si="17"/>
        <v/>
      </c>
    </row>
    <row r="272" spans="1:30" ht="19.5" customHeight="1">
      <c r="A272" s="1103"/>
      <c r="B272" s="114" t="str">
        <f>IF(A270:A270&gt;0,VLOOKUP(A270,Sorteio!$A$1:$AS$76,24,FALSE),"")</f>
        <v/>
      </c>
      <c r="C272" s="114" t="str">
        <f>IF(A270:A270&gt;0,VLOOKUP(A270,Sorteio!$A$1:$AS$76,25,FALSE),"")</f>
        <v/>
      </c>
      <c r="D272" s="114" t="str">
        <f>IF(A270:A270&gt;0,VLOOKUP(A270,Sorteio!$A$1:$AS$76,26,FALSE),"")</f>
        <v/>
      </c>
      <c r="E272" s="114" t="str">
        <f>IF(A270:A270&gt;0,VLOOKUP(A270,Sorteio!$A$1:$AS$76,27,FALSE),"")</f>
        <v/>
      </c>
      <c r="F272" s="114" t="str">
        <f>IF(A270:A270&gt;0,VLOOKUP(A270,Sorteio!$A$1:$AS$76,28,FALSE),"")</f>
        <v/>
      </c>
      <c r="G272" s="136" t="str">
        <f>IF(A270:A270&gt;0,VLOOKUP(A270,Sorteio!$A$1:$AS$76,29,FALSE),"")</f>
        <v/>
      </c>
      <c r="H272" s="115" t="str">
        <f>IF(A270:A270&gt;0,VLOOKUP(A270,Sorteio!$A$1:$AS$76,30,FALSE),"")</f>
        <v/>
      </c>
      <c r="I272" s="115" t="str">
        <f>IF(A270:A270&gt;0,VLOOKUP(A270,Sorteio!$A$1:$AS$76,31,FALSE),"")</f>
        <v/>
      </c>
      <c r="J272" s="114" t="str">
        <f>IF(A270:A270&gt;0,VLOOKUP(A270,Sorteio!$A$1:$AS$76,32,FALSE),"")</f>
        <v/>
      </c>
      <c r="K272" s="114" t="str">
        <f>IF(A270:A270&gt;0,VLOOKUP(A270,Sorteio!$A$1:$AS$76,33,FALSE),"")</f>
        <v/>
      </c>
      <c r="L272" s="116"/>
      <c r="M272" s="116"/>
      <c r="N272" s="117" t="str">
        <f>IF(A270&gt;0,L272+M272,"")</f>
        <v/>
      </c>
      <c r="O272" s="226"/>
      <c r="P272" s="226"/>
      <c r="Q272" s="226"/>
      <c r="R272" s="226"/>
      <c r="S272" s="119" t="str">
        <f>IF(O272&gt;0,VLOOKUP(O272,HOLEINONE!$A$1:$B$37,2,FALSE),"")</f>
        <v/>
      </c>
      <c r="T272" s="119" t="str">
        <f>IF(P272&gt;0,VLOOKUP(P272,HOLEINONE!$A$1:$B$37,2,FALSE),"")</f>
        <v/>
      </c>
      <c r="U272" s="119" t="str">
        <f>IF(Q272&gt;0,VLOOKUP(Q272,HOLEINONE!$A$1:$B$37,2,FALSE),"")</f>
        <v/>
      </c>
      <c r="V272" s="119" t="str">
        <f>IF(R272&gt;0,VLOOKUP(R272,HOLEINONE!$A$1:$B$37,2,FALSE),"")</f>
        <v/>
      </c>
      <c r="W272" s="113" t="str">
        <f t="shared" si="15"/>
        <v/>
      </c>
      <c r="X272" s="120" t="str">
        <f>IF(A270&gt;0,N272-H272*2,"")</f>
        <v/>
      </c>
      <c r="Y272" s="113" t="str">
        <f t="shared" si="16"/>
        <v/>
      </c>
      <c r="Z272" s="113" t="str">
        <f>IF(A270&gt;0,999.999999-N272+(H272*0.01)+(Y272*-0.000000001),"")</f>
        <v/>
      </c>
      <c r="AA272" s="113" t="str">
        <f>IF(A270&gt;0,RANK(Z272,Z:Z),"")</f>
        <v/>
      </c>
      <c r="AB272" s="113" t="str">
        <f>IF(A270&gt;0,999.999999-X272+(0.12-(H272*0.01))+(Y272*-0.00000001)," ")</f>
        <v xml:space="preserve"> </v>
      </c>
      <c r="AC272" s="113" t="str">
        <f>IF(A270&gt;0,RANK(AB272,AB:AB),"")</f>
        <v/>
      </c>
      <c r="AD272" s="113" t="str">
        <f t="shared" si="17"/>
        <v/>
      </c>
    </row>
    <row r="273" spans="1:30" ht="19.5" customHeight="1">
      <c r="A273" s="1103"/>
      <c r="B273" s="114" t="str">
        <f>IF(A270:A270&gt;0,VLOOKUP(A270,Sorteio!$A$1:$AS$76,34,FALSE),"")</f>
        <v/>
      </c>
      <c r="C273" s="114" t="str">
        <f>IF(A270:A270&gt;0,VLOOKUP(A270,Sorteio!$A$1:$AS$76,35,FALSE),"")</f>
        <v/>
      </c>
      <c r="D273" s="114" t="str">
        <f>IF(A270:A270&gt;0,VLOOKUP(A270,Sorteio!$A$1:$AS$76,36,FALSE),"")</f>
        <v/>
      </c>
      <c r="E273" s="114" t="str">
        <f>IF(A270:A270&gt;0,VLOOKUP(A270,Sorteio!$A$1:$AS$76,37,FALSE),"")</f>
        <v/>
      </c>
      <c r="F273" s="114" t="str">
        <f>IF(A270:A270&gt;0,VLOOKUP(A270,Sorteio!$A$1:$AS$76,38,FALSE),"")</f>
        <v/>
      </c>
      <c r="G273" s="136" t="str">
        <f>IF(A270:A270&gt;0,VLOOKUP(A270,Sorteio!$A$1:$AS$76,39,FALSE),"")</f>
        <v/>
      </c>
      <c r="H273" s="115" t="str">
        <f>IF(A270:A270&gt;0,VLOOKUP(A270,Sorteio!$A$1:$AS$76,40,FALSE),"")</f>
        <v/>
      </c>
      <c r="I273" s="115" t="str">
        <f>IF(A270:A270&gt;0,VLOOKUP(A270,Sorteio!$A$1:$AS$76,41,FALSE),"")</f>
        <v/>
      </c>
      <c r="J273" s="114" t="str">
        <f>IF(A270:A270&gt;0,VLOOKUP(A270,Sorteio!$A$1:$AS$76,42,FALSE),"")</f>
        <v/>
      </c>
      <c r="K273" s="114" t="str">
        <f>IF(A270:A270&gt;0,VLOOKUP(A270,Sorteio!$A$1:$AS$76,43,FALSE),"")</f>
        <v/>
      </c>
      <c r="L273" s="116"/>
      <c r="M273" s="116"/>
      <c r="N273" s="117" t="str">
        <f>IF(A270&gt;0,L273+M273,"")</f>
        <v/>
      </c>
      <c r="O273" s="226"/>
      <c r="P273" s="226"/>
      <c r="Q273" s="226"/>
      <c r="R273" s="226"/>
      <c r="S273" s="119" t="str">
        <f>IF(O273&gt;0,VLOOKUP(O273,HOLEINONE!$A$1:$B$37,2,FALSE),"")</f>
        <v/>
      </c>
      <c r="T273" s="119" t="str">
        <f>IF(P273&gt;0,VLOOKUP(P273,HOLEINONE!$A$1:$B$37,2,FALSE),"")</f>
        <v/>
      </c>
      <c r="U273" s="119" t="str">
        <f>IF(Q273&gt;0,VLOOKUP(Q273,HOLEINONE!$A$1:$B$37,2,FALSE),"")</f>
        <v/>
      </c>
      <c r="V273" s="119" t="str">
        <f>IF(R273&gt;0,VLOOKUP(R273,HOLEINONE!$A$1:$B$37,2,FALSE),"")</f>
        <v/>
      </c>
      <c r="W273" s="113" t="str">
        <f t="shared" si="15"/>
        <v/>
      </c>
      <c r="X273" s="120" t="str">
        <f>IF(A270&gt;0,N273-H273*2,"")</f>
        <v/>
      </c>
      <c r="Y273" s="113" t="str">
        <f t="shared" si="16"/>
        <v/>
      </c>
      <c r="Z273" s="113" t="str">
        <f>IF(A270&gt;0,999.999999-N273+(H273*0.01)+(Y273*-0.000000001),"")</f>
        <v/>
      </c>
      <c r="AA273" s="113" t="str">
        <f>IF(A270&gt;0,RANK(Z273,Z:Z),"")</f>
        <v/>
      </c>
      <c r="AB273" s="113" t="str">
        <f>IF(A270&gt;0,999.999999-X273+(0.12-(H273*0.01))+(Y273*-0.00000001)," ")</f>
        <v xml:space="preserve"> </v>
      </c>
      <c r="AC273" s="113" t="str">
        <f>IF(A270&gt;0,RANK(AB273,AB:AB),"")</f>
        <v/>
      </c>
      <c r="AD273" s="113" t="str">
        <f t="shared" si="17"/>
        <v/>
      </c>
    </row>
    <row r="274" spans="1:30" ht="19.5" customHeight="1">
      <c r="A274" s="1103"/>
      <c r="B274" s="114" t="str">
        <f>IF(A274:A274&gt;0,VLOOKUP(A274,Sorteio!$A$1:$AS$76,4,FALSE),"")</f>
        <v/>
      </c>
      <c r="C274" s="114" t="str">
        <f>IF(A274:A274&gt;0,VLOOKUP(A274,Sorteio!$A$1:$AS$76,5,FALSE),"")</f>
        <v/>
      </c>
      <c r="D274" s="114" t="str">
        <f>IF(A274:A274&gt;0,VLOOKUP(A274,Sorteio!$A$1:$AS$76,6,FALSE),"")</f>
        <v/>
      </c>
      <c r="E274" s="114" t="str">
        <f>IF(A274:A274&gt;0,VLOOKUP(A274,Sorteio!$A$1:$AS$76,7,FALSE),"")</f>
        <v/>
      </c>
      <c r="F274" s="114" t="str">
        <f>IF(A274:A274&gt;0,VLOOKUP(A274,Sorteio!$A$1:$AS$76,8,FALSE),"")</f>
        <v/>
      </c>
      <c r="G274" s="136" t="str">
        <f>IF(A274:A274&gt;0,VLOOKUP(A274,Sorteio!$A$1:$AS$76,9,FALSE),"")</f>
        <v/>
      </c>
      <c r="H274" s="115" t="str">
        <f>IF(A274:A274&gt;0,VLOOKUP(A274,Sorteio!$A$1:$AS$76,10,FALSE),"")</f>
        <v/>
      </c>
      <c r="I274" s="115" t="str">
        <f>IF(A274:A274&gt;0,VLOOKUP(A274,Sorteio!$A$1:$AS$76,11,FALSE),"")</f>
        <v/>
      </c>
      <c r="J274" s="114" t="str">
        <f>IF(A274:A274&gt;0,VLOOKUP(A274,Sorteio!$A$1:$AS$76,12,FALSE),"")</f>
        <v/>
      </c>
      <c r="K274" s="114" t="str">
        <f>IF(A274:A274&gt;0,VLOOKUP(A274,Sorteio!$A$1:$AS$76,13,FALSE),"")</f>
        <v/>
      </c>
      <c r="L274" s="116"/>
      <c r="M274" s="116"/>
      <c r="N274" s="117" t="str">
        <f>IF(A274&gt;0,L274+M274,"")</f>
        <v/>
      </c>
      <c r="O274" s="226"/>
      <c r="P274" s="226"/>
      <c r="Q274" s="226"/>
      <c r="R274" s="226"/>
      <c r="S274" s="119" t="str">
        <f>IF(O274&gt;0,VLOOKUP(O274,HOLEINONE!$A$1:$B$37,2,FALSE),"")</f>
        <v/>
      </c>
      <c r="T274" s="119" t="str">
        <f>IF(P274&gt;0,VLOOKUP(P274,HOLEINONE!$A$1:$B$37,2,FALSE),"")</f>
        <v/>
      </c>
      <c r="U274" s="119" t="str">
        <f>IF(Q274&gt;0,VLOOKUP(Q274,HOLEINONE!$A$1:$B$37,2,FALSE),"")</f>
        <v/>
      </c>
      <c r="V274" s="119" t="str">
        <f>IF(R274&gt;0,VLOOKUP(R274,HOLEINONE!$A$1:$B$37,2,FALSE),"")</f>
        <v/>
      </c>
      <c r="W274" s="113" t="str">
        <f t="shared" si="15"/>
        <v/>
      </c>
      <c r="X274" s="120" t="str">
        <f>IF(A274&gt;0,N274-H274*2,"")</f>
        <v/>
      </c>
      <c r="Y274" s="113" t="str">
        <f t="shared" si="16"/>
        <v/>
      </c>
      <c r="Z274" s="113" t="str">
        <f>IF(A274&gt;0,999.999999-N274+(H274*0.01)+(Y274*-0.000000001),"")</f>
        <v/>
      </c>
      <c r="AA274" s="113" t="str">
        <f>IF(A274&gt;0,RANK(Z274,Z:Z),"")</f>
        <v/>
      </c>
      <c r="AB274" s="113" t="str">
        <f>IF(A274&gt;0,999.999999-X274+(0.12-(H274*0.01))+(Y274*-0.00000001)," ")</f>
        <v xml:space="preserve"> </v>
      </c>
      <c r="AC274" s="113" t="str">
        <f>IF(A274&gt;0,RANK(AB274,AB:AB),"")</f>
        <v/>
      </c>
      <c r="AD274" s="113" t="str">
        <f t="shared" si="17"/>
        <v/>
      </c>
    </row>
    <row r="275" spans="1:30" ht="19.5" customHeight="1">
      <c r="A275" s="1103"/>
      <c r="B275" s="114" t="str">
        <f>IF(A274:A274&gt;0,VLOOKUP(A274,Sorteio!$A$1:$AS$76,14,FALSE),"")</f>
        <v/>
      </c>
      <c r="C275" s="114" t="str">
        <f>IF(A274:A274&gt;0,VLOOKUP(A274,Sorteio!$A$1:$AS$761,15,FALSE),"")</f>
        <v/>
      </c>
      <c r="D275" s="114" t="str">
        <f>IF(A274:A274&gt;0,VLOOKUP(A274,Sorteio!$A$1:$AS$761,16,FALSE),"")</f>
        <v/>
      </c>
      <c r="E275" s="114" t="str">
        <f>IF(A274:A274&gt;0,VLOOKUP(A274,Sorteio!$A$1:$AS$761,17,FALSE),"")</f>
        <v/>
      </c>
      <c r="F275" s="114" t="str">
        <f>IF(A274:A274&gt;0,VLOOKUP(A274,Sorteio!$A$1:$AS$76,18,FALSE),"")</f>
        <v/>
      </c>
      <c r="G275" s="136" t="str">
        <f>IF(A274:A274&gt;0,VLOOKUP(A274,Sorteio!$A$1:$AS$76,19,FALSE),"")</f>
        <v/>
      </c>
      <c r="H275" s="115" t="str">
        <f>IF(A274:A274&gt;0,VLOOKUP(A274,Sorteio!$A$1:$AS$76,20,FALSE),"")</f>
        <v/>
      </c>
      <c r="I275" s="115" t="str">
        <f>IF(A274:A274&gt;0,VLOOKUP(A274,Sorteio!$A$1:$AS$76,21,FALSE),"")</f>
        <v/>
      </c>
      <c r="J275" s="114" t="str">
        <f>IF(A274:A274&gt;0,VLOOKUP(A274,Sorteio!$A$1:$AS$76,22,FALSE),"")</f>
        <v/>
      </c>
      <c r="K275" s="114" t="str">
        <f>IF(A274:A274&gt;0,VLOOKUP(A274,Sorteio!$A$1:$AS$76,23,FALSE),"")</f>
        <v/>
      </c>
      <c r="L275" s="116"/>
      <c r="M275" s="116"/>
      <c r="N275" s="117" t="str">
        <f>IF(A274&gt;0,L275+M275,"")</f>
        <v/>
      </c>
      <c r="O275" s="226"/>
      <c r="P275" s="226"/>
      <c r="Q275" s="226"/>
      <c r="R275" s="226"/>
      <c r="S275" s="119" t="str">
        <f>IF(O275&gt;0,VLOOKUP(O275,HOLEINONE!$A$1:$B$37,2,FALSE),"")</f>
        <v/>
      </c>
      <c r="T275" s="119" t="str">
        <f>IF(P275&gt;0,VLOOKUP(P275,HOLEINONE!$A$1:$B$37,2,FALSE),"")</f>
        <v/>
      </c>
      <c r="U275" s="119" t="str">
        <f>IF(Q275&gt;0,VLOOKUP(Q275,HOLEINONE!$A$1:$B$37,2,FALSE),"")</f>
        <v/>
      </c>
      <c r="V275" s="119" t="str">
        <f>IF(R275&gt;0,VLOOKUP(R275,HOLEINONE!$A$1:$B$37,2,FALSE),"")</f>
        <v/>
      </c>
      <c r="W275" s="113" t="str">
        <f t="shared" si="15"/>
        <v/>
      </c>
      <c r="X275" s="120" t="str">
        <f>IF(A274&gt;0,N275-H275*2,"")</f>
        <v/>
      </c>
      <c r="Y275" s="113" t="str">
        <f t="shared" si="16"/>
        <v/>
      </c>
      <c r="Z275" s="113" t="str">
        <f>IF(A274&gt;0,999.999999-N275+(H275*0.01)+(Y275*-0.000000001),"")</f>
        <v/>
      </c>
      <c r="AA275" s="113" t="str">
        <f>IF(A274&gt;0,RANK(Z275,Z:Z),"")</f>
        <v/>
      </c>
      <c r="AB275" s="113" t="str">
        <f>IF(A274&gt;0,999.999999-X275+(0.12-(H275*0.01))+(Y275*-0.00000001)," ")</f>
        <v xml:space="preserve"> </v>
      </c>
      <c r="AC275" s="113" t="str">
        <f>IF(A274&gt;0,RANK(AB275,AB:AB),"")</f>
        <v/>
      </c>
      <c r="AD275" s="113" t="str">
        <f t="shared" si="17"/>
        <v/>
      </c>
    </row>
    <row r="276" spans="1:30" ht="19.5" customHeight="1">
      <c r="A276" s="1103"/>
      <c r="B276" s="114" t="str">
        <f>IF(A274:A274&gt;0,VLOOKUP(A274,Sorteio!$A$1:$AS$76,24,FALSE),"")</f>
        <v/>
      </c>
      <c r="C276" s="114" t="str">
        <f>IF(A274:A274&gt;0,VLOOKUP(A274,Sorteio!$A$1:$AS$76,25,FALSE),"")</f>
        <v/>
      </c>
      <c r="D276" s="114" t="str">
        <f>IF(A274:A274&gt;0,VLOOKUP(A274,Sorteio!$A$1:$AS$76,26,FALSE),"")</f>
        <v/>
      </c>
      <c r="E276" s="114" t="str">
        <f>IF(A274:A274&gt;0,VLOOKUP(A274,Sorteio!$A$1:$AS$76,27,FALSE),"")</f>
        <v/>
      </c>
      <c r="F276" s="114" t="str">
        <f>IF(A274:A274&gt;0,VLOOKUP(A274,Sorteio!$A$1:$AS$76,28,FALSE),"")</f>
        <v/>
      </c>
      <c r="G276" s="136" t="str">
        <f>IF(A274:A274&gt;0,VLOOKUP(A274,Sorteio!$A$1:$AS$76,29,FALSE),"")</f>
        <v/>
      </c>
      <c r="H276" s="115" t="str">
        <f>IF(A274:A274&gt;0,VLOOKUP(A274,Sorteio!$A$1:$AS$76,30,FALSE),"")</f>
        <v/>
      </c>
      <c r="I276" s="115" t="str">
        <f>IF(A274:A274&gt;0,VLOOKUP(A274,Sorteio!$A$1:$AS$76,31,FALSE),"")</f>
        <v/>
      </c>
      <c r="J276" s="114" t="str">
        <f>IF(A274:A274&gt;0,VLOOKUP(A274,Sorteio!$A$1:$AS$76,32,FALSE),"")</f>
        <v/>
      </c>
      <c r="K276" s="114" t="str">
        <f>IF(A274:A274&gt;0,VLOOKUP(A274,Sorteio!$A$1:$AS$76,33,FALSE),"")</f>
        <v/>
      </c>
      <c r="L276" s="116"/>
      <c r="M276" s="116"/>
      <c r="N276" s="117" t="str">
        <f>IF(A274&gt;0,L276+M276,"")</f>
        <v/>
      </c>
      <c r="O276" s="226"/>
      <c r="P276" s="226"/>
      <c r="Q276" s="226"/>
      <c r="R276" s="226"/>
      <c r="S276" s="119" t="str">
        <f>IF(O276&gt;0,VLOOKUP(O276,HOLEINONE!$A$1:$B$37,2,FALSE),"")</f>
        <v/>
      </c>
      <c r="T276" s="119" t="str">
        <f>IF(P276&gt;0,VLOOKUP(P276,HOLEINONE!$A$1:$B$37,2,FALSE),"")</f>
        <v/>
      </c>
      <c r="U276" s="119" t="str">
        <f>IF(Q276&gt;0,VLOOKUP(Q276,HOLEINONE!$A$1:$B$37,2,FALSE),"")</f>
        <v/>
      </c>
      <c r="V276" s="119" t="str">
        <f>IF(R276&gt;0,VLOOKUP(R276,HOLEINONE!$A$1:$B$37,2,FALSE),"")</f>
        <v/>
      </c>
      <c r="W276" s="113" t="str">
        <f t="shared" si="15"/>
        <v/>
      </c>
      <c r="X276" s="120" t="str">
        <f>IF(A274&gt;0,N276-H276*2,"")</f>
        <v/>
      </c>
      <c r="Y276" s="113" t="str">
        <f t="shared" si="16"/>
        <v/>
      </c>
      <c r="Z276" s="113" t="str">
        <f>IF(A274&gt;0,999.999999-N276+(H276*0.01)+(Y276*-0.000000001),"")</f>
        <v/>
      </c>
      <c r="AA276" s="113" t="str">
        <f>IF(A274&gt;0,RANK(Z276,Z:Z),"")</f>
        <v/>
      </c>
      <c r="AB276" s="113" t="str">
        <f>IF(A274&gt;0,999.999999-X276+(0.12-(H276*0.01))+(Y276*-0.00000001)," ")</f>
        <v xml:space="preserve"> </v>
      </c>
      <c r="AC276" s="113" t="str">
        <f>IF(A274&gt;0,RANK(AB276,AB:AB),"")</f>
        <v/>
      </c>
      <c r="AD276" s="113" t="str">
        <f t="shared" si="17"/>
        <v/>
      </c>
    </row>
    <row r="277" spans="1:30" ht="19.5" customHeight="1">
      <c r="A277" s="1103"/>
      <c r="B277" s="114" t="str">
        <f>IF(A274:A274&gt;0,VLOOKUP(A274,Sorteio!$A$1:$AS$76,34,FALSE),"")</f>
        <v/>
      </c>
      <c r="C277" s="114" t="str">
        <f>IF(A274:A274&gt;0,VLOOKUP(A274,Sorteio!$A$1:$AS$76,35,FALSE),"")</f>
        <v/>
      </c>
      <c r="D277" s="114" t="str">
        <f>IF(A274:A274&gt;0,VLOOKUP(A274,Sorteio!$A$1:$AS$76,36,FALSE),"")</f>
        <v/>
      </c>
      <c r="E277" s="114" t="str">
        <f>IF(A274:A274&gt;0,VLOOKUP(A274,Sorteio!$A$1:$AS$76,37,FALSE),"")</f>
        <v/>
      </c>
      <c r="F277" s="114" t="str">
        <f>IF(A274:A274&gt;0,VLOOKUP(A274,Sorteio!$A$1:$AS$76,38,FALSE),"")</f>
        <v/>
      </c>
      <c r="G277" s="136" t="str">
        <f>IF(A274:A274&gt;0,VLOOKUP(A274,Sorteio!$A$1:$AS$76,39,FALSE),"")</f>
        <v/>
      </c>
      <c r="H277" s="115" t="str">
        <f>IF(A274:A274&gt;0,VLOOKUP(A274,Sorteio!$A$1:$AS$76,40,FALSE),"")</f>
        <v/>
      </c>
      <c r="I277" s="115" t="str">
        <f>IF(A274:A274&gt;0,VLOOKUP(A274,Sorteio!$A$1:$AS$76,41,FALSE),"")</f>
        <v/>
      </c>
      <c r="J277" s="114" t="str">
        <f>IF(A274:A274&gt;0,VLOOKUP(A274,Sorteio!$A$1:$AS$76,42,FALSE),"")</f>
        <v/>
      </c>
      <c r="K277" s="114" t="str">
        <f>IF(A274:A274&gt;0,VLOOKUP(A274,Sorteio!$A$1:$AS$76,43,FALSE),"")</f>
        <v/>
      </c>
      <c r="L277" s="116"/>
      <c r="M277" s="116"/>
      <c r="N277" s="117" t="str">
        <f>IF(A274&gt;0,L277+M277,"")</f>
        <v/>
      </c>
      <c r="O277" s="226"/>
      <c r="P277" s="226"/>
      <c r="Q277" s="226"/>
      <c r="R277" s="226"/>
      <c r="S277" s="119" t="str">
        <f>IF(O277&gt;0,VLOOKUP(O277,HOLEINONE!$A$1:$B$37,2,FALSE),"")</f>
        <v/>
      </c>
      <c r="T277" s="119" t="str">
        <f>IF(P277&gt;0,VLOOKUP(P277,HOLEINONE!$A$1:$B$37,2,FALSE),"")</f>
        <v/>
      </c>
      <c r="U277" s="119" t="str">
        <f>IF(Q277&gt;0,VLOOKUP(Q277,HOLEINONE!$A$1:$B$37,2,FALSE),"")</f>
        <v/>
      </c>
      <c r="V277" s="119" t="str">
        <f>IF(R277&gt;0,VLOOKUP(R277,HOLEINONE!$A$1:$B$37,2,FALSE),"")</f>
        <v/>
      </c>
      <c r="W277" s="113" t="str">
        <f t="shared" si="15"/>
        <v/>
      </c>
      <c r="X277" s="120" t="str">
        <f>IF(A274&gt;0,N277-H277*2,"")</f>
        <v/>
      </c>
      <c r="Y277" s="113" t="str">
        <f t="shared" si="16"/>
        <v/>
      </c>
      <c r="Z277" s="113" t="str">
        <f>IF(A274&gt;0,999.999999-N277+(H277*0.01)+(Y277*-0.000000001),"")</f>
        <v/>
      </c>
      <c r="AA277" s="113" t="str">
        <f>IF(A274&gt;0,RANK(Z277,Z:Z),"")</f>
        <v/>
      </c>
      <c r="AB277" s="113" t="str">
        <f>IF(A274&gt;0,999.999999-X277+(0.12-(H277*0.01))+(Y277*-0.00000001)," ")</f>
        <v xml:space="preserve"> </v>
      </c>
      <c r="AC277" s="113" t="str">
        <f>IF(A274&gt;0,RANK(AB277,AB:AB),"")</f>
        <v/>
      </c>
      <c r="AD277" s="113" t="str">
        <f t="shared" si="17"/>
        <v/>
      </c>
    </row>
    <row r="278" spans="1:30" ht="19.5" customHeight="1">
      <c r="A278" s="1103"/>
      <c r="B278" s="114" t="str">
        <f>IF(A278:A278&gt;0,VLOOKUP(A278,Sorteio!$A$1:$AS$76,4,FALSE),"")</f>
        <v/>
      </c>
      <c r="C278" s="114" t="str">
        <f>IF(A278:A278&gt;0,VLOOKUP(A278,Sorteio!$A$1:$AS$76,5,FALSE),"")</f>
        <v/>
      </c>
      <c r="D278" s="114" t="str">
        <f>IF(A278:A278&gt;0,VLOOKUP(A278,Sorteio!$A$1:$AS$76,6,FALSE),"")</f>
        <v/>
      </c>
      <c r="E278" s="114" t="str">
        <f>IF(A278:A278&gt;0,VLOOKUP(A278,Sorteio!$A$1:$AS$76,7,FALSE),"")</f>
        <v/>
      </c>
      <c r="F278" s="114" t="str">
        <f>IF(A278:A278&gt;0,VLOOKUP(A278,Sorteio!$A$1:$AS$76,8,FALSE),"")</f>
        <v/>
      </c>
      <c r="G278" s="136" t="str">
        <f>IF(A278:A278&gt;0,VLOOKUP(A278,Sorteio!$A$1:$AS$76,9,FALSE),"")</f>
        <v/>
      </c>
      <c r="H278" s="115" t="str">
        <f>IF(A278:A278&gt;0,VLOOKUP(A278,Sorteio!$A$1:$AS$76,10,FALSE),"")</f>
        <v/>
      </c>
      <c r="I278" s="115" t="str">
        <f>IF(A278:A278&gt;0,VLOOKUP(A278,Sorteio!$A$1:$AS$76,11,FALSE),"")</f>
        <v/>
      </c>
      <c r="J278" s="114" t="str">
        <f>IF(A278:A278&gt;0,VLOOKUP(A278,Sorteio!$A$1:$AS$76,12,FALSE),"")</f>
        <v/>
      </c>
      <c r="K278" s="114" t="str">
        <f>IF(A278:A278&gt;0,VLOOKUP(A278,Sorteio!$A$1:$AS$76,13,FALSE),"")</f>
        <v/>
      </c>
      <c r="L278" s="116"/>
      <c r="M278" s="116"/>
      <c r="N278" s="117" t="str">
        <f>IF(A278&gt;0,L278+M278,"")</f>
        <v/>
      </c>
      <c r="O278" s="226"/>
      <c r="P278" s="226"/>
      <c r="Q278" s="226"/>
      <c r="R278" s="226"/>
      <c r="S278" s="119" t="str">
        <f>IF(O278&gt;0,VLOOKUP(O278,HOLEINONE!$A$1:$B$37,2,FALSE),"")</f>
        <v/>
      </c>
      <c r="T278" s="119" t="str">
        <f>IF(P278&gt;0,VLOOKUP(P278,HOLEINONE!$A$1:$B$37,2,FALSE),"")</f>
        <v/>
      </c>
      <c r="U278" s="119" t="str">
        <f>IF(Q278&gt;0,VLOOKUP(Q278,HOLEINONE!$A$1:$B$37,2,FALSE),"")</f>
        <v/>
      </c>
      <c r="V278" s="119" t="str">
        <f>IF(R278&gt;0,VLOOKUP(R278,HOLEINONE!$A$1:$B$37,2,FALSE),"")</f>
        <v/>
      </c>
      <c r="W278" s="113" t="str">
        <f t="shared" si="15"/>
        <v/>
      </c>
      <c r="X278" s="120" t="str">
        <f>IF(A278&gt;0,N278-H278*2,"")</f>
        <v/>
      </c>
      <c r="Y278" s="113" t="str">
        <f t="shared" ref="Y278:Y301" si="18">G278</f>
        <v/>
      </c>
      <c r="Z278" s="113" t="str">
        <f>IF(A278&gt;0,999.999999-N278+(H278*0.01)+(Y278*-0.000000001),"")</f>
        <v/>
      </c>
      <c r="AA278" s="113" t="str">
        <f>IF(A278&gt;0,RANK(Z278,Z:Z),"")</f>
        <v/>
      </c>
      <c r="AB278" s="113" t="str">
        <f>IF(A278&gt;0,999.999999-X278+(0.12-(H278*0.01))+(Y278*-0.00000001)," ")</f>
        <v xml:space="preserve"> </v>
      </c>
      <c r="AC278" s="113" t="str">
        <f>IF(A278&gt;0,RANK(AB278,AB:AB),"")</f>
        <v/>
      </c>
      <c r="AD278" s="113" t="str">
        <f t="shared" ref="AD278:AD301" si="19">IF(O278&gt;0,COUNT(O278:V278),"")</f>
        <v/>
      </c>
    </row>
    <row r="279" spans="1:30" ht="19.5" customHeight="1">
      <c r="A279" s="1103"/>
      <c r="B279" s="114" t="str">
        <f>IF(A278:A278&gt;0,VLOOKUP(A278,Sorteio!$A$1:$AS$76,14,FALSE),"")</f>
        <v/>
      </c>
      <c r="C279" s="114" t="str">
        <f>IF(A278:A278&gt;0,VLOOKUP(A278,Sorteio!$A$1:$AS$761,15,FALSE),"")</f>
        <v/>
      </c>
      <c r="D279" s="114" t="str">
        <f>IF(A278:A278&gt;0,VLOOKUP(A278,Sorteio!$A$1:$AS$761,16,FALSE),"")</f>
        <v/>
      </c>
      <c r="E279" s="114" t="str">
        <f>IF(A278:A278&gt;0,VLOOKUP(A278,Sorteio!$A$1:$AS$761,17,FALSE),"")</f>
        <v/>
      </c>
      <c r="F279" s="114" t="str">
        <f>IF(A278:A278&gt;0,VLOOKUP(A278,Sorteio!$A$1:$AS$76,18,FALSE),"")</f>
        <v/>
      </c>
      <c r="G279" s="136" t="str">
        <f>IF(A278:A278&gt;0,VLOOKUP(A278,Sorteio!$A$1:$AS$76,19,FALSE),"")</f>
        <v/>
      </c>
      <c r="H279" s="115" t="str">
        <f>IF(A278:A278&gt;0,VLOOKUP(A278,Sorteio!$A$1:$AS$76,20,FALSE),"")</f>
        <v/>
      </c>
      <c r="I279" s="115" t="str">
        <f>IF(A278:A278&gt;0,VLOOKUP(A278,Sorteio!$A$1:$AS$76,21,FALSE),"")</f>
        <v/>
      </c>
      <c r="J279" s="114" t="str">
        <f>IF(A278:A278&gt;0,VLOOKUP(A278,Sorteio!$A$1:$AS$76,22,FALSE),"")</f>
        <v/>
      </c>
      <c r="K279" s="114" t="str">
        <f>IF(A278:A278&gt;0,VLOOKUP(A278,Sorteio!$A$1:$AS$76,23,FALSE),"")</f>
        <v/>
      </c>
      <c r="L279" s="116"/>
      <c r="M279" s="116"/>
      <c r="N279" s="117" t="str">
        <f>IF(A278&gt;0,L279+M279,"")</f>
        <v/>
      </c>
      <c r="O279" s="226"/>
      <c r="P279" s="226"/>
      <c r="Q279" s="226"/>
      <c r="R279" s="226"/>
      <c r="S279" s="119" t="str">
        <f>IF(O279&gt;0,VLOOKUP(O279,HOLEINONE!$A$1:$B$37,2,FALSE),"")</f>
        <v/>
      </c>
      <c r="T279" s="119" t="str">
        <f>IF(P279&gt;0,VLOOKUP(P279,HOLEINONE!$A$1:$B$37,2,FALSE),"")</f>
        <v/>
      </c>
      <c r="U279" s="119" t="str">
        <f>IF(Q279&gt;0,VLOOKUP(Q279,HOLEINONE!$A$1:$B$37,2,FALSE),"")</f>
        <v/>
      </c>
      <c r="V279" s="119" t="str">
        <f>IF(R279&gt;0,VLOOKUP(R279,HOLEINONE!$A$1:$B$37,2,FALSE),"")</f>
        <v/>
      </c>
      <c r="W279" s="113" t="str">
        <f t="shared" si="15"/>
        <v/>
      </c>
      <c r="X279" s="120" t="str">
        <f>IF(A278&gt;0,N279-H279*2,"")</f>
        <v/>
      </c>
      <c r="Y279" s="113" t="str">
        <f t="shared" si="18"/>
        <v/>
      </c>
      <c r="Z279" s="113" t="str">
        <f>IF(A278&gt;0,999.999999-N279+(H279*0.01)+(Y279*-0.000000001),"")</f>
        <v/>
      </c>
      <c r="AA279" s="113" t="str">
        <f>IF(A278&gt;0,RANK(Z279,Z:Z),"")</f>
        <v/>
      </c>
      <c r="AB279" s="113" t="str">
        <f>IF(A278&gt;0,999.999999-X279+(0.12-(H279*0.01))+(Y279*-0.00000001)," ")</f>
        <v xml:space="preserve"> </v>
      </c>
      <c r="AC279" s="113" t="str">
        <f>IF(A278&gt;0,RANK(AB279,AB:AB),"")</f>
        <v/>
      </c>
      <c r="AD279" s="113" t="str">
        <f t="shared" si="19"/>
        <v/>
      </c>
    </row>
    <row r="280" spans="1:30" ht="19.5" customHeight="1">
      <c r="A280" s="1103"/>
      <c r="B280" s="114" t="str">
        <f>IF(A278:A278&gt;0,VLOOKUP(A278,Sorteio!$A$1:$AS$76,24,FALSE),"")</f>
        <v/>
      </c>
      <c r="C280" s="114" t="str">
        <f>IF(A278:A278&gt;0,VLOOKUP(A278,Sorteio!$A$1:$AS$76,25,FALSE),"")</f>
        <v/>
      </c>
      <c r="D280" s="114" t="str">
        <f>IF(A278:A278&gt;0,VLOOKUP(A278,Sorteio!$A$1:$AS$76,26,FALSE),"")</f>
        <v/>
      </c>
      <c r="E280" s="114" t="str">
        <f>IF(A278:A278&gt;0,VLOOKUP(A278,Sorteio!$A$1:$AS$76,27,FALSE),"")</f>
        <v/>
      </c>
      <c r="F280" s="114" t="str">
        <f>IF(A278:A278&gt;0,VLOOKUP(A278,Sorteio!$A$1:$AS$76,28,FALSE),"")</f>
        <v/>
      </c>
      <c r="G280" s="136" t="str">
        <f>IF(A278:A278&gt;0,VLOOKUP(A278,Sorteio!$A$1:$AS$76,29,FALSE),"")</f>
        <v/>
      </c>
      <c r="H280" s="115" t="str">
        <f>IF(A278:A278&gt;0,VLOOKUP(A278,Sorteio!$A$1:$AS$76,30,FALSE),"")</f>
        <v/>
      </c>
      <c r="I280" s="115" t="str">
        <f>IF(A278:A278&gt;0,VLOOKUP(A278,Sorteio!$A$1:$AS$76,31,FALSE),"")</f>
        <v/>
      </c>
      <c r="J280" s="114" t="str">
        <f>IF(A278:A278&gt;0,VLOOKUP(A278,Sorteio!$A$1:$AS$76,32,FALSE),"")</f>
        <v/>
      </c>
      <c r="K280" s="114" t="str">
        <f>IF(A278:A278&gt;0,VLOOKUP(A278,Sorteio!$A$1:$AS$76,33,FALSE),"")</f>
        <v/>
      </c>
      <c r="L280" s="116"/>
      <c r="M280" s="116"/>
      <c r="N280" s="117" t="str">
        <f>IF(A278&gt;0,L280+M280,"")</f>
        <v/>
      </c>
      <c r="O280" s="226"/>
      <c r="P280" s="226"/>
      <c r="Q280" s="226"/>
      <c r="R280" s="226"/>
      <c r="S280" s="119" t="str">
        <f>IF(O280&gt;0,VLOOKUP(O280,HOLEINONE!$A$1:$B$37,2,FALSE),"")</f>
        <v/>
      </c>
      <c r="T280" s="119" t="str">
        <f>IF(P280&gt;0,VLOOKUP(P280,HOLEINONE!$A$1:$B$37,2,FALSE),"")</f>
        <v/>
      </c>
      <c r="U280" s="119" t="str">
        <f>IF(Q280&gt;0,VLOOKUP(Q280,HOLEINONE!$A$1:$B$37,2,FALSE),"")</f>
        <v/>
      </c>
      <c r="V280" s="119" t="str">
        <f>IF(R280&gt;0,VLOOKUP(R280,HOLEINONE!$A$1:$B$37,2,FALSE),"")</f>
        <v/>
      </c>
      <c r="W280" s="113" t="str">
        <f t="shared" si="15"/>
        <v/>
      </c>
      <c r="X280" s="120" t="str">
        <f>IF(A278&gt;0,N280-H280*2,"")</f>
        <v/>
      </c>
      <c r="Y280" s="113" t="str">
        <f t="shared" si="18"/>
        <v/>
      </c>
      <c r="Z280" s="113" t="str">
        <f>IF(A278&gt;0,999.999999-N280+(H280*0.01)+(Y280*-0.000000001),"")</f>
        <v/>
      </c>
      <c r="AA280" s="113" t="str">
        <f>IF(A278&gt;0,RANK(Z280,Z:Z),"")</f>
        <v/>
      </c>
      <c r="AB280" s="113" t="str">
        <f>IF(A278&gt;0,999.999999-X280+(0.12-(H280*0.01))+(Y280*-0.00000001)," ")</f>
        <v xml:space="preserve"> </v>
      </c>
      <c r="AC280" s="113" t="str">
        <f>IF(A278&gt;0,RANK(AB280,AB:AB),"")</f>
        <v/>
      </c>
      <c r="AD280" s="113" t="str">
        <f t="shared" si="19"/>
        <v/>
      </c>
    </row>
    <row r="281" spans="1:30" ht="19.5" customHeight="1">
      <c r="A281" s="1103"/>
      <c r="B281" s="114" t="str">
        <f>IF(A278:A278&gt;0,VLOOKUP(A278,Sorteio!$A$1:$AS$76,34,FALSE),"")</f>
        <v/>
      </c>
      <c r="C281" s="114" t="str">
        <f>IF(A278:A278&gt;0,VLOOKUP(A278,Sorteio!$A$1:$AS$76,35,FALSE),"")</f>
        <v/>
      </c>
      <c r="D281" s="114" t="str">
        <f>IF(A278:A278&gt;0,VLOOKUP(A278,Sorteio!$A$1:$AS$76,36,FALSE),"")</f>
        <v/>
      </c>
      <c r="E281" s="114" t="str">
        <f>IF(A278:A278&gt;0,VLOOKUP(A278,Sorteio!$A$1:$AS$76,37,FALSE),"")</f>
        <v/>
      </c>
      <c r="F281" s="114" t="str">
        <f>IF(A278:A278&gt;0,VLOOKUP(A278,Sorteio!$A$1:$AS$76,38,FALSE),"")</f>
        <v/>
      </c>
      <c r="G281" s="136" t="str">
        <f>IF(A278:A278&gt;0,VLOOKUP(A278,Sorteio!$A$1:$AS$76,39,FALSE),"")</f>
        <v/>
      </c>
      <c r="H281" s="115" t="str">
        <f>IF(A278:A278&gt;0,VLOOKUP(A278,Sorteio!$A$1:$AS$76,40,FALSE),"")</f>
        <v/>
      </c>
      <c r="I281" s="115" t="str">
        <f>IF(A278:A278&gt;0,VLOOKUP(A278,Sorteio!$A$1:$AS$76,41,FALSE),"")</f>
        <v/>
      </c>
      <c r="J281" s="114" t="str">
        <f>IF(A278:A278&gt;0,VLOOKUP(A278,Sorteio!$A$1:$AS$76,42,FALSE),"")</f>
        <v/>
      </c>
      <c r="K281" s="114" t="str">
        <f>IF(A278:A278&gt;0,VLOOKUP(A278,Sorteio!$A$1:$AS$76,43,FALSE),"")</f>
        <v/>
      </c>
      <c r="L281" s="116"/>
      <c r="M281" s="116"/>
      <c r="N281" s="117" t="str">
        <f>IF(A278&gt;0,L281+M281,"")</f>
        <v/>
      </c>
      <c r="O281" s="226"/>
      <c r="P281" s="226"/>
      <c r="Q281" s="226"/>
      <c r="R281" s="226"/>
      <c r="S281" s="119" t="str">
        <f>IF(O281&gt;0,VLOOKUP(O281,HOLEINONE!$A$1:$B$37,2,FALSE),"")</f>
        <v/>
      </c>
      <c r="T281" s="119" t="str">
        <f>IF(P281&gt;0,VLOOKUP(P281,HOLEINONE!$A$1:$B$37,2,FALSE),"")</f>
        <v/>
      </c>
      <c r="U281" s="119" t="str">
        <f>IF(Q281&gt;0,VLOOKUP(Q281,HOLEINONE!$A$1:$B$37,2,FALSE),"")</f>
        <v/>
      </c>
      <c r="V281" s="119" t="str">
        <f>IF(R281&gt;0,VLOOKUP(R281,HOLEINONE!$A$1:$B$37,2,FALSE),"")</f>
        <v/>
      </c>
      <c r="W281" s="113" t="str">
        <f t="shared" si="15"/>
        <v/>
      </c>
      <c r="X281" s="120" t="str">
        <f>IF(A278&gt;0,N281-H281*2,"")</f>
        <v/>
      </c>
      <c r="Y281" s="113" t="str">
        <f t="shared" si="18"/>
        <v/>
      </c>
      <c r="Z281" s="113" t="str">
        <f>IF(A278&gt;0,999.999999-N281+(H281*0.01)+(Y281*-0.000000001),"")</f>
        <v/>
      </c>
      <c r="AA281" s="113" t="str">
        <f>IF(A278&gt;0,RANK(Z281,Z:Z),"")</f>
        <v/>
      </c>
      <c r="AB281" s="113" t="str">
        <f>IF(A278&gt;0,999.999999-X281+(0.12-(H281*0.01))+(Y281*-0.00000001)," ")</f>
        <v xml:space="preserve"> </v>
      </c>
      <c r="AC281" s="113" t="str">
        <f>IF(A278&gt;0,RANK(AB281,AB:AB),"")</f>
        <v/>
      </c>
      <c r="AD281" s="113" t="str">
        <f t="shared" si="19"/>
        <v/>
      </c>
    </row>
    <row r="282" spans="1:30" ht="19.5" customHeight="1">
      <c r="A282" s="1103"/>
      <c r="B282" s="114" t="str">
        <f>IF(A282:A282&gt;0,VLOOKUP(A282,Sorteio!$A$1:$AS$76,4,FALSE),"")</f>
        <v/>
      </c>
      <c r="C282" s="114" t="str">
        <f>IF(A282:A282&gt;0,VLOOKUP(A282,Sorteio!$A$1:$AS$76,5,FALSE),"")</f>
        <v/>
      </c>
      <c r="D282" s="114" t="str">
        <f>IF(A282:A282&gt;0,VLOOKUP(A282,Sorteio!$A$1:$AS$76,6,FALSE),"")</f>
        <v/>
      </c>
      <c r="E282" s="114" t="str">
        <f>IF(A282:A282&gt;0,VLOOKUP(A282,Sorteio!$A$1:$AS$76,7,FALSE),"")</f>
        <v/>
      </c>
      <c r="F282" s="114" t="str">
        <f>IF(A282:A282&gt;0,VLOOKUP(A282,Sorteio!$A$1:$AS$76,8,FALSE),"")</f>
        <v/>
      </c>
      <c r="G282" s="136" t="str">
        <f>IF(A282:A282&gt;0,VLOOKUP(A282,Sorteio!$A$1:$AS$76,9,FALSE),"")</f>
        <v/>
      </c>
      <c r="H282" s="115" t="str">
        <f>IF(A282:A282&gt;0,VLOOKUP(A282,Sorteio!$A$1:$AS$76,10,FALSE),"")</f>
        <v/>
      </c>
      <c r="I282" s="115" t="str">
        <f>IF(A282:A282&gt;0,VLOOKUP(A282,Sorteio!$A$1:$AS$76,11,FALSE),"")</f>
        <v/>
      </c>
      <c r="J282" s="114" t="str">
        <f>IF(A282:A282&gt;0,VLOOKUP(A282,Sorteio!$A$1:$AS$76,12,FALSE),"")</f>
        <v/>
      </c>
      <c r="K282" s="114" t="str">
        <f>IF(A282:A282&gt;0,VLOOKUP(A282,Sorteio!$A$1:$AS$76,13,FALSE),"")</f>
        <v/>
      </c>
      <c r="L282" s="116"/>
      <c r="M282" s="116"/>
      <c r="N282" s="117" t="str">
        <f>IF(A282&gt;0,L282+M282,"")</f>
        <v/>
      </c>
      <c r="O282" s="226"/>
      <c r="P282" s="226"/>
      <c r="Q282" s="226"/>
      <c r="R282" s="226"/>
      <c r="S282" s="119" t="str">
        <f>IF(O282&gt;0,VLOOKUP(O282,HOLEINONE!$A$1:$B$37,2,FALSE),"")</f>
        <v/>
      </c>
      <c r="T282" s="119" t="str">
        <f>IF(P282&gt;0,VLOOKUP(P282,HOLEINONE!$A$1:$B$37,2,FALSE),"")</f>
        <v/>
      </c>
      <c r="U282" s="119" t="str">
        <f>IF(Q282&gt;0,VLOOKUP(Q282,HOLEINONE!$A$1:$B$37,2,FALSE),"")</f>
        <v/>
      </c>
      <c r="V282" s="119" t="str">
        <f>IF(R282&gt;0,VLOOKUP(R282,HOLEINONE!$A$1:$B$37,2,FALSE),"")</f>
        <v/>
      </c>
      <c r="W282" s="113" t="str">
        <f t="shared" si="15"/>
        <v/>
      </c>
      <c r="X282" s="120" t="str">
        <f>IF(A282&gt;0,N282-H282*2,"")</f>
        <v/>
      </c>
      <c r="Y282" s="113" t="str">
        <f t="shared" si="18"/>
        <v/>
      </c>
      <c r="Z282" s="113" t="str">
        <f>IF(A282&gt;0,999.999999-N282+(H282*0.01)+(Y282*-0.000000001),"")</f>
        <v/>
      </c>
      <c r="AA282" s="113" t="str">
        <f>IF(A282&gt;0,RANK(Z282,Z:Z),"")</f>
        <v/>
      </c>
      <c r="AB282" s="113" t="str">
        <f>IF(A282&gt;0,999.999999-X282+(0.12-(H282*0.01))+(Y282*-0.00000001)," ")</f>
        <v xml:space="preserve"> </v>
      </c>
      <c r="AC282" s="113" t="str">
        <f>IF(A282&gt;0,RANK(AB282,AB:AB),"")</f>
        <v/>
      </c>
      <c r="AD282" s="113" t="str">
        <f t="shared" si="19"/>
        <v/>
      </c>
    </row>
    <row r="283" spans="1:30" ht="19.5" customHeight="1">
      <c r="A283" s="1103"/>
      <c r="B283" s="114" t="str">
        <f>IF(A282:A282&gt;0,VLOOKUP(A282,Sorteio!$A$1:$AS$76,14,FALSE),"")</f>
        <v/>
      </c>
      <c r="C283" s="114" t="str">
        <f>IF(A282:A282&gt;0,VLOOKUP(A282,Sorteio!$A$1:$AS$761,15,FALSE),"")</f>
        <v/>
      </c>
      <c r="D283" s="114" t="str">
        <f>IF(A282:A282&gt;0,VLOOKUP(A282,Sorteio!$A$1:$AS$761,16,FALSE),"")</f>
        <v/>
      </c>
      <c r="E283" s="114" t="str">
        <f>IF(A282:A282&gt;0,VLOOKUP(A282,Sorteio!$A$1:$AS$761,17,FALSE),"")</f>
        <v/>
      </c>
      <c r="F283" s="114" t="str">
        <f>IF(A282:A282&gt;0,VLOOKUP(A282,Sorteio!$A$1:$AS$76,18,FALSE),"")</f>
        <v/>
      </c>
      <c r="G283" s="136" t="str">
        <f>IF(A282:A282&gt;0,VLOOKUP(A282,Sorteio!$A$1:$AS$76,19,FALSE),"")</f>
        <v/>
      </c>
      <c r="H283" s="115" t="str">
        <f>IF(A282:A282&gt;0,VLOOKUP(A282,Sorteio!$A$1:$AS$76,20,FALSE),"")</f>
        <v/>
      </c>
      <c r="I283" s="115" t="str">
        <f>IF(A282:A282&gt;0,VLOOKUP(A282,Sorteio!$A$1:$AS$76,21,FALSE),"")</f>
        <v/>
      </c>
      <c r="J283" s="114" t="str">
        <f>IF(A282:A282&gt;0,VLOOKUP(A282,Sorteio!$A$1:$AS$76,22,FALSE),"")</f>
        <v/>
      </c>
      <c r="K283" s="114" t="str">
        <f>IF(A282:A282&gt;0,VLOOKUP(A282,Sorteio!$A$1:$AS$76,23,FALSE),"")</f>
        <v/>
      </c>
      <c r="L283" s="116"/>
      <c r="M283" s="116"/>
      <c r="N283" s="117" t="str">
        <f>IF(A282&gt;0,L283+M283,"")</f>
        <v/>
      </c>
      <c r="O283" s="226"/>
      <c r="P283" s="226"/>
      <c r="Q283" s="226"/>
      <c r="R283" s="226"/>
      <c r="S283" s="119" t="str">
        <f>IF(O283&gt;0,VLOOKUP(O283,HOLEINONE!$A$1:$B$37,2,FALSE),"")</f>
        <v/>
      </c>
      <c r="T283" s="119" t="str">
        <f>IF(P283&gt;0,VLOOKUP(P283,HOLEINONE!$A$1:$B$37,2,FALSE),"")</f>
        <v/>
      </c>
      <c r="U283" s="119" t="str">
        <f>IF(Q283&gt;0,VLOOKUP(Q283,HOLEINONE!$A$1:$B$37,2,FALSE),"")</f>
        <v/>
      </c>
      <c r="V283" s="119" t="str">
        <f>IF(R283&gt;0,VLOOKUP(R283,HOLEINONE!$A$1:$B$37,2,FALSE),"")</f>
        <v/>
      </c>
      <c r="W283" s="113" t="str">
        <f t="shared" si="15"/>
        <v/>
      </c>
      <c r="X283" s="120" t="str">
        <f>IF(A282&gt;0,N283-H283*2,"")</f>
        <v/>
      </c>
      <c r="Y283" s="113" t="str">
        <f t="shared" si="18"/>
        <v/>
      </c>
      <c r="Z283" s="113" t="str">
        <f>IF(A282&gt;0,999.999999-N283+(H283*0.01)+(Y283*-0.000000001),"")</f>
        <v/>
      </c>
      <c r="AA283" s="113" t="str">
        <f>IF(A282&gt;0,RANK(Z283,Z:Z),"")</f>
        <v/>
      </c>
      <c r="AB283" s="113" t="str">
        <f>IF(A282&gt;0,999.999999-X283+(0.12-(H283*0.01))+(Y283*-0.00000001)," ")</f>
        <v xml:space="preserve"> </v>
      </c>
      <c r="AC283" s="113" t="str">
        <f>IF(A282&gt;0,RANK(AB283,AB:AB),"")</f>
        <v/>
      </c>
      <c r="AD283" s="113" t="str">
        <f t="shared" si="19"/>
        <v/>
      </c>
    </row>
    <row r="284" spans="1:30" ht="19.5" customHeight="1">
      <c r="A284" s="1103"/>
      <c r="B284" s="114" t="str">
        <f>IF(A282:A282&gt;0,VLOOKUP(A282,Sorteio!$A$1:$AS$76,24,FALSE),"")</f>
        <v/>
      </c>
      <c r="C284" s="114" t="str">
        <f>IF(A282:A282&gt;0,VLOOKUP(A282,Sorteio!$A$1:$AS$76,25,FALSE),"")</f>
        <v/>
      </c>
      <c r="D284" s="114" t="str">
        <f>IF(A282:A282&gt;0,VLOOKUP(A282,Sorteio!$A$1:$AS$76,26,FALSE),"")</f>
        <v/>
      </c>
      <c r="E284" s="114" t="str">
        <f>IF(A282:A282&gt;0,VLOOKUP(A282,Sorteio!$A$1:$AS$76,27,FALSE),"")</f>
        <v/>
      </c>
      <c r="F284" s="114" t="str">
        <f>IF(A282:A282&gt;0,VLOOKUP(A282,Sorteio!$A$1:$AS$76,28,FALSE),"")</f>
        <v/>
      </c>
      <c r="G284" s="136" t="str">
        <f>IF(A282:A282&gt;0,VLOOKUP(A282,Sorteio!$A$1:$AS$76,29,FALSE),"")</f>
        <v/>
      </c>
      <c r="H284" s="115" t="str">
        <f>IF(A282:A282&gt;0,VLOOKUP(A282,Sorteio!$A$1:$AS$76,30,FALSE),"")</f>
        <v/>
      </c>
      <c r="I284" s="115" t="str">
        <f>IF(A282:A282&gt;0,VLOOKUP(A282,Sorteio!$A$1:$AS$76,31,FALSE),"")</f>
        <v/>
      </c>
      <c r="J284" s="114" t="str">
        <f>IF(A282:A282&gt;0,VLOOKUP(A282,Sorteio!$A$1:$AS$76,32,FALSE),"")</f>
        <v/>
      </c>
      <c r="K284" s="114" t="str">
        <f>IF(A282:A282&gt;0,VLOOKUP(A282,Sorteio!$A$1:$AS$76,33,FALSE),"")</f>
        <v/>
      </c>
      <c r="L284" s="116"/>
      <c r="M284" s="116"/>
      <c r="N284" s="117" t="str">
        <f>IF(A282&gt;0,L284+M284,"")</f>
        <v/>
      </c>
      <c r="O284" s="226"/>
      <c r="P284" s="226"/>
      <c r="Q284" s="226"/>
      <c r="R284" s="226"/>
      <c r="S284" s="119" t="str">
        <f>IF(O284&gt;0,VLOOKUP(O284,HOLEINONE!$A$1:$B$37,2,FALSE),"")</f>
        <v/>
      </c>
      <c r="T284" s="119" t="str">
        <f>IF(P284&gt;0,VLOOKUP(P284,HOLEINONE!$A$1:$B$37,2,FALSE),"")</f>
        <v/>
      </c>
      <c r="U284" s="119" t="str">
        <f>IF(Q284&gt;0,VLOOKUP(Q284,HOLEINONE!$A$1:$B$37,2,FALSE),"")</f>
        <v/>
      </c>
      <c r="V284" s="119" t="str">
        <f>IF(R284&gt;0,VLOOKUP(R284,HOLEINONE!$A$1:$B$37,2,FALSE),"")</f>
        <v/>
      </c>
      <c r="W284" s="113" t="str">
        <f t="shared" si="15"/>
        <v/>
      </c>
      <c r="X284" s="120" t="str">
        <f>IF(A282&gt;0,N284-H284*2,"")</f>
        <v/>
      </c>
      <c r="Y284" s="113" t="str">
        <f t="shared" si="18"/>
        <v/>
      </c>
      <c r="Z284" s="113" t="str">
        <f>IF(A282&gt;0,999.999999-N284+(H284*0.01)+(Y284*-0.000000001),"")</f>
        <v/>
      </c>
      <c r="AA284" s="113" t="str">
        <f>IF(A282&gt;0,RANK(Z284,Z:Z),"")</f>
        <v/>
      </c>
      <c r="AB284" s="113" t="str">
        <f>IF(A282&gt;0,999.999999-X284+(0.12-(H284*0.01))+(Y284*-0.00000001)," ")</f>
        <v xml:space="preserve"> </v>
      </c>
      <c r="AC284" s="113" t="str">
        <f>IF(A282&gt;0,RANK(AB284,AB:AB),"")</f>
        <v/>
      </c>
      <c r="AD284" s="113" t="str">
        <f t="shared" si="19"/>
        <v/>
      </c>
    </row>
    <row r="285" spans="1:30" ht="19.5" customHeight="1">
      <c r="A285" s="1103"/>
      <c r="B285" s="114" t="str">
        <f>IF(A282:A282&gt;0,VLOOKUP(A282,Sorteio!$A$1:$AS$76,34,FALSE),"")</f>
        <v/>
      </c>
      <c r="C285" s="114" t="str">
        <f>IF(A282:A282&gt;0,VLOOKUP(A282,Sorteio!$A$1:$AS$76,35,FALSE),"")</f>
        <v/>
      </c>
      <c r="D285" s="114" t="str">
        <f>IF(A282:A282&gt;0,VLOOKUP(A282,Sorteio!$A$1:$AS$76,36,FALSE),"")</f>
        <v/>
      </c>
      <c r="E285" s="114" t="str">
        <f>IF(A282:A282&gt;0,VLOOKUP(A282,Sorteio!$A$1:$AS$76,37,FALSE),"")</f>
        <v/>
      </c>
      <c r="F285" s="114" t="str">
        <f>IF(A282:A282&gt;0,VLOOKUP(A282,Sorteio!$A$1:$AS$76,38,FALSE),"")</f>
        <v/>
      </c>
      <c r="G285" s="136" t="str">
        <f>IF(A282:A282&gt;0,VLOOKUP(A282,Sorteio!$A$1:$AS$76,39,FALSE),"")</f>
        <v/>
      </c>
      <c r="H285" s="115" t="str">
        <f>IF(A282:A282&gt;0,VLOOKUP(A282,Sorteio!$A$1:$AS$76,40,FALSE),"")</f>
        <v/>
      </c>
      <c r="I285" s="115" t="str">
        <f>IF(A282:A282&gt;0,VLOOKUP(A282,Sorteio!$A$1:$AS$76,41,FALSE),"")</f>
        <v/>
      </c>
      <c r="J285" s="114" t="str">
        <f>IF(A282:A282&gt;0,VLOOKUP(A282,Sorteio!$A$1:$AS$76,42,FALSE),"")</f>
        <v/>
      </c>
      <c r="K285" s="114" t="str">
        <f>IF(A282:A282&gt;0,VLOOKUP(A282,Sorteio!$A$1:$AS$76,43,FALSE),"")</f>
        <v/>
      </c>
      <c r="L285" s="116"/>
      <c r="M285" s="116"/>
      <c r="N285" s="117" t="str">
        <f>IF(A282&gt;0,L285+M285,"")</f>
        <v/>
      </c>
      <c r="O285" s="226"/>
      <c r="P285" s="226"/>
      <c r="Q285" s="226"/>
      <c r="R285" s="226"/>
      <c r="S285" s="119" t="str">
        <f>IF(O285&gt;0,VLOOKUP(O285,HOLEINONE!$A$1:$B$37,2,FALSE),"")</f>
        <v/>
      </c>
      <c r="T285" s="119" t="str">
        <f>IF(P285&gt;0,VLOOKUP(P285,HOLEINONE!$A$1:$B$37,2,FALSE),"")</f>
        <v/>
      </c>
      <c r="U285" s="119" t="str">
        <f>IF(Q285&gt;0,VLOOKUP(Q285,HOLEINONE!$A$1:$B$37,2,FALSE),"")</f>
        <v/>
      </c>
      <c r="V285" s="119" t="str">
        <f>IF(R285&gt;0,VLOOKUP(R285,HOLEINONE!$A$1:$B$37,2,FALSE),"")</f>
        <v/>
      </c>
      <c r="W285" s="113" t="str">
        <f t="shared" si="15"/>
        <v/>
      </c>
      <c r="X285" s="120" t="str">
        <f>IF(A282&gt;0,N285-H285*2,"")</f>
        <v/>
      </c>
      <c r="Y285" s="113" t="str">
        <f t="shared" si="18"/>
        <v/>
      </c>
      <c r="Z285" s="113" t="str">
        <f>IF(A282&gt;0,999.999999-N285+(H285*0.01)+(Y285*-0.000000001),"")</f>
        <v/>
      </c>
      <c r="AA285" s="113" t="str">
        <f>IF(A282&gt;0,RANK(Z285,Z:Z),"")</f>
        <v/>
      </c>
      <c r="AB285" s="113" t="str">
        <f>IF(A282&gt;0,999.999999-X285+(0.12-(H285*0.01))+(Y285*-0.00000001)," ")</f>
        <v xml:space="preserve"> </v>
      </c>
      <c r="AC285" s="113" t="str">
        <f>IF(A282&gt;0,RANK(AB285,AB:AB),"")</f>
        <v/>
      </c>
      <c r="AD285" s="113" t="str">
        <f t="shared" si="19"/>
        <v/>
      </c>
    </row>
    <row r="286" spans="1:30" ht="19.5" customHeight="1">
      <c r="A286" s="1103"/>
      <c r="B286" s="114" t="str">
        <f>IF(A286:A286&gt;0,VLOOKUP(A286,Sorteio!$A$1:$AS$76,4,FALSE),"")</f>
        <v/>
      </c>
      <c r="C286" s="114" t="str">
        <f>IF(A286:A286&gt;0,VLOOKUP(A286,Sorteio!$A$1:$AS$76,5,FALSE),"")</f>
        <v/>
      </c>
      <c r="D286" s="114" t="str">
        <f>IF(A286:A286&gt;0,VLOOKUP(A286,Sorteio!$A$1:$AS$76,6,FALSE),"")</f>
        <v/>
      </c>
      <c r="E286" s="114" t="str">
        <f>IF(A286:A286&gt;0,VLOOKUP(A286,Sorteio!$A$1:$AS$76,7,FALSE),"")</f>
        <v/>
      </c>
      <c r="F286" s="114" t="str">
        <f>IF(A286:A286&gt;0,VLOOKUP(A286,Sorteio!$A$1:$AS$76,8,FALSE),"")</f>
        <v/>
      </c>
      <c r="G286" s="136" t="str">
        <f>IF(A286:A286&gt;0,VLOOKUP(A286,Sorteio!$A$1:$AS$76,9,FALSE),"")</f>
        <v/>
      </c>
      <c r="H286" s="115" t="str">
        <f>IF(A286:A286&gt;0,VLOOKUP(A286,Sorteio!$A$1:$AS$76,10,FALSE),"")</f>
        <v/>
      </c>
      <c r="I286" s="115" t="str">
        <f>IF(A286:A286&gt;0,VLOOKUP(A286,Sorteio!$A$1:$AS$76,11,FALSE),"")</f>
        <v/>
      </c>
      <c r="J286" s="114" t="str">
        <f>IF(A286:A286&gt;0,VLOOKUP(A286,Sorteio!$A$1:$AS$76,12,FALSE),"")</f>
        <v/>
      </c>
      <c r="K286" s="114" t="str">
        <f>IF(A286:A286&gt;0,VLOOKUP(A286,Sorteio!$A$1:$AS$76,13,FALSE),"")</f>
        <v/>
      </c>
      <c r="L286" s="116"/>
      <c r="M286" s="116"/>
      <c r="N286" s="117" t="str">
        <f>IF(A286&gt;0,L286+M286,"")</f>
        <v/>
      </c>
      <c r="O286" s="226"/>
      <c r="P286" s="226"/>
      <c r="Q286" s="226"/>
      <c r="R286" s="226"/>
      <c r="S286" s="119" t="str">
        <f>IF(O286&gt;0,VLOOKUP(O286,HOLEINONE!$A$1:$B$37,2,FALSE),"")</f>
        <v/>
      </c>
      <c r="T286" s="119" t="str">
        <f>IF(P286&gt;0,VLOOKUP(P286,HOLEINONE!$A$1:$B$37,2,FALSE),"")</f>
        <v/>
      </c>
      <c r="U286" s="119" t="str">
        <f>IF(Q286&gt;0,VLOOKUP(Q286,HOLEINONE!$A$1:$B$37,2,FALSE),"")</f>
        <v/>
      </c>
      <c r="V286" s="119" t="str">
        <f>IF(R286&gt;0,VLOOKUP(R286,HOLEINONE!$A$1:$B$37,2,FALSE),"")</f>
        <v/>
      </c>
      <c r="W286" s="113" t="str">
        <f t="shared" si="15"/>
        <v/>
      </c>
      <c r="X286" s="120" t="str">
        <f>IF(A286&gt;0,N286-H286*2,"")</f>
        <v/>
      </c>
      <c r="Y286" s="113" t="str">
        <f t="shared" si="18"/>
        <v/>
      </c>
      <c r="Z286" s="113" t="str">
        <f>IF(A286&gt;0,999.999999-N286+(H286*0.01)+(Y286*-0.000000001),"")</f>
        <v/>
      </c>
      <c r="AA286" s="113" t="str">
        <f>IF(A286&gt;0,RANK(Z286,Z:Z),"")</f>
        <v/>
      </c>
      <c r="AB286" s="113" t="str">
        <f>IF(A286&gt;0,999.999999-X286+(0.12-(H286*0.01))+(Y286*-0.00000001)," ")</f>
        <v xml:space="preserve"> </v>
      </c>
      <c r="AC286" s="113" t="str">
        <f>IF(A286&gt;0,RANK(AB286,AB:AB),"")</f>
        <v/>
      </c>
      <c r="AD286" s="113" t="str">
        <f t="shared" si="19"/>
        <v/>
      </c>
    </row>
    <row r="287" spans="1:30" ht="19.5" customHeight="1">
      <c r="A287" s="1103"/>
      <c r="B287" s="114" t="str">
        <f>IF(A286:A286&gt;0,VLOOKUP(A286,Sorteio!$A$1:$AS$76,14,FALSE),"")</f>
        <v/>
      </c>
      <c r="C287" s="114" t="str">
        <f>IF(A286:A286&gt;0,VLOOKUP(A286,Sorteio!$A$1:$AS$761,15,FALSE),"")</f>
        <v/>
      </c>
      <c r="D287" s="114" t="str">
        <f>IF(A286:A286&gt;0,VLOOKUP(A286,Sorteio!$A$1:$AS$761,16,FALSE),"")</f>
        <v/>
      </c>
      <c r="E287" s="114" t="str">
        <f>IF(A286:A286&gt;0,VLOOKUP(A286,Sorteio!$A$1:$AS$761,17,FALSE),"")</f>
        <v/>
      </c>
      <c r="F287" s="114" t="str">
        <f>IF(A286:A286&gt;0,VLOOKUP(A286,Sorteio!$A$1:$AS$76,18,FALSE),"")</f>
        <v/>
      </c>
      <c r="G287" s="136" t="str">
        <f>IF(A286:A286&gt;0,VLOOKUP(A286,Sorteio!$A$1:$AS$76,19,FALSE),"")</f>
        <v/>
      </c>
      <c r="H287" s="115" t="str">
        <f>IF(A286:A286&gt;0,VLOOKUP(A286,Sorteio!$A$1:$AS$76,20,FALSE),"")</f>
        <v/>
      </c>
      <c r="I287" s="115" t="str">
        <f>IF(A286:A286&gt;0,VLOOKUP(A286,Sorteio!$A$1:$AS$76,21,FALSE),"")</f>
        <v/>
      </c>
      <c r="J287" s="114" t="str">
        <f>IF(A286:A286&gt;0,VLOOKUP(A286,Sorteio!$A$1:$AS$76,22,FALSE),"")</f>
        <v/>
      </c>
      <c r="K287" s="114" t="str">
        <f>IF(A286:A286&gt;0,VLOOKUP(A286,Sorteio!$A$1:$AS$76,23,FALSE),"")</f>
        <v/>
      </c>
      <c r="L287" s="116"/>
      <c r="M287" s="116"/>
      <c r="N287" s="117" t="str">
        <f>IF(A286&gt;0,L287+M287,"")</f>
        <v/>
      </c>
      <c r="O287" s="226"/>
      <c r="P287" s="226"/>
      <c r="Q287" s="226"/>
      <c r="R287" s="226"/>
      <c r="S287" s="119" t="str">
        <f>IF(O287&gt;0,VLOOKUP(O287,HOLEINONE!$A$1:$B$37,2,FALSE),"")</f>
        <v/>
      </c>
      <c r="T287" s="119" t="str">
        <f>IF(P287&gt;0,VLOOKUP(P287,HOLEINONE!$A$1:$B$37,2,FALSE),"")</f>
        <v/>
      </c>
      <c r="U287" s="119" t="str">
        <f>IF(Q287&gt;0,VLOOKUP(Q287,HOLEINONE!$A$1:$B$37,2,FALSE),"")</f>
        <v/>
      </c>
      <c r="V287" s="119" t="str">
        <f>IF(R287&gt;0,VLOOKUP(R287,HOLEINONE!$A$1:$B$37,2,FALSE),"")</f>
        <v/>
      </c>
      <c r="W287" s="113" t="str">
        <f t="shared" si="15"/>
        <v/>
      </c>
      <c r="X287" s="120" t="str">
        <f>IF(A286&gt;0,N287-H287*2,"")</f>
        <v/>
      </c>
      <c r="Y287" s="113" t="str">
        <f t="shared" si="18"/>
        <v/>
      </c>
      <c r="Z287" s="113" t="str">
        <f>IF(A286&gt;0,999.999999-N287+(H287*0.01)+(Y287*-0.000000001),"")</f>
        <v/>
      </c>
      <c r="AA287" s="113" t="str">
        <f>IF(A286&gt;0,RANK(Z287,Z:Z),"")</f>
        <v/>
      </c>
      <c r="AB287" s="113" t="str">
        <f>IF(A286&gt;0,999.999999-X287+(0.12-(H287*0.01))+(Y287*-0.00000001)," ")</f>
        <v xml:space="preserve"> </v>
      </c>
      <c r="AC287" s="113" t="str">
        <f>IF(A286&gt;0,RANK(AB287,AB:AB),"")</f>
        <v/>
      </c>
      <c r="AD287" s="113" t="str">
        <f t="shared" si="19"/>
        <v/>
      </c>
    </row>
    <row r="288" spans="1:30" ht="19.5" customHeight="1">
      <c r="A288" s="1103"/>
      <c r="B288" s="114" t="str">
        <f>IF(A286:A286&gt;0,VLOOKUP(A286,Sorteio!$A$1:$AS$76,24,FALSE),"")</f>
        <v/>
      </c>
      <c r="C288" s="114" t="str">
        <f>IF(A286:A286&gt;0,VLOOKUP(A286,Sorteio!$A$1:$AS$76,25,FALSE),"")</f>
        <v/>
      </c>
      <c r="D288" s="114" t="str">
        <f>IF(A286:A286&gt;0,VLOOKUP(A286,Sorteio!$A$1:$AS$76,26,FALSE),"")</f>
        <v/>
      </c>
      <c r="E288" s="114" t="str">
        <f>IF(A286:A286&gt;0,VLOOKUP(A286,Sorteio!$A$1:$AS$76,27,FALSE),"")</f>
        <v/>
      </c>
      <c r="F288" s="114" t="str">
        <f>IF(A286:A286&gt;0,VLOOKUP(A286,Sorteio!$A$1:$AS$76,28,FALSE),"")</f>
        <v/>
      </c>
      <c r="G288" s="136" t="str">
        <f>IF(A286:A286&gt;0,VLOOKUP(A286,Sorteio!$A$1:$AS$76,29,FALSE),"")</f>
        <v/>
      </c>
      <c r="H288" s="115" t="str">
        <f>IF(A286:A286&gt;0,VLOOKUP(A286,Sorteio!$A$1:$AS$76,30,FALSE),"")</f>
        <v/>
      </c>
      <c r="I288" s="115" t="str">
        <f>IF(A286:A286&gt;0,VLOOKUP(A286,Sorteio!$A$1:$AS$76,31,FALSE),"")</f>
        <v/>
      </c>
      <c r="J288" s="114" t="str">
        <f>IF(A286:A286&gt;0,VLOOKUP(A286,Sorteio!$A$1:$AS$76,32,FALSE),"")</f>
        <v/>
      </c>
      <c r="K288" s="114" t="str">
        <f>IF(A286:A286&gt;0,VLOOKUP(A286,Sorteio!$A$1:$AS$76,33,FALSE),"")</f>
        <v/>
      </c>
      <c r="L288" s="116"/>
      <c r="M288" s="116"/>
      <c r="N288" s="117" t="str">
        <f>IF(A286&gt;0,L288+M288,"")</f>
        <v/>
      </c>
      <c r="O288" s="226"/>
      <c r="P288" s="226"/>
      <c r="Q288" s="226"/>
      <c r="R288" s="226"/>
      <c r="S288" s="119" t="str">
        <f>IF(O288&gt;0,VLOOKUP(O288,HOLEINONE!$A$1:$B$37,2,FALSE),"")</f>
        <v/>
      </c>
      <c r="T288" s="119" t="str">
        <f>IF(P288&gt;0,VLOOKUP(P288,HOLEINONE!$A$1:$B$37,2,FALSE),"")</f>
        <v/>
      </c>
      <c r="U288" s="119" t="str">
        <f>IF(Q288&gt;0,VLOOKUP(Q288,HOLEINONE!$A$1:$B$37,2,FALSE),"")</f>
        <v/>
      </c>
      <c r="V288" s="119" t="str">
        <f>IF(R288&gt;0,VLOOKUP(R288,HOLEINONE!$A$1:$B$37,2,FALSE),"")</f>
        <v/>
      </c>
      <c r="W288" s="113" t="str">
        <f t="shared" si="15"/>
        <v/>
      </c>
      <c r="X288" s="120" t="str">
        <f>IF(A286&gt;0,N288-H288*2,"")</f>
        <v/>
      </c>
      <c r="Y288" s="113" t="str">
        <f t="shared" si="18"/>
        <v/>
      </c>
      <c r="Z288" s="113" t="str">
        <f>IF(A286&gt;0,999.999999-N288+(H288*0.01)+(Y288*-0.000000001),"")</f>
        <v/>
      </c>
      <c r="AA288" s="113" t="str">
        <f>IF(A286&gt;0,RANK(Z288,Z:Z),"")</f>
        <v/>
      </c>
      <c r="AB288" s="113" t="str">
        <f>IF(A286&gt;0,999.999999-X288+(0.12-(H288*0.01))+(Y288*-0.00000001)," ")</f>
        <v xml:space="preserve"> </v>
      </c>
      <c r="AC288" s="113" t="str">
        <f>IF(A286&gt;0,RANK(AB288,AB:AB),"")</f>
        <v/>
      </c>
      <c r="AD288" s="113" t="str">
        <f t="shared" si="19"/>
        <v/>
      </c>
    </row>
    <row r="289" spans="1:30" ht="19.5" customHeight="1">
      <c r="A289" s="1103"/>
      <c r="B289" s="114" t="str">
        <f>IF(A286:A286&gt;0,VLOOKUP(A286,Sorteio!$A$1:$AS$76,34,FALSE),"")</f>
        <v/>
      </c>
      <c r="C289" s="114" t="str">
        <f>IF(A286:A286&gt;0,VLOOKUP(A286,Sorteio!$A$1:$AS$76,35,FALSE),"")</f>
        <v/>
      </c>
      <c r="D289" s="114" t="str">
        <f>IF(A286:A286&gt;0,VLOOKUP(A286,Sorteio!$A$1:$AS$76,36,FALSE),"")</f>
        <v/>
      </c>
      <c r="E289" s="114" t="str">
        <f>IF(A286:A286&gt;0,VLOOKUP(A286,Sorteio!$A$1:$AS$76,37,FALSE),"")</f>
        <v/>
      </c>
      <c r="F289" s="114" t="str">
        <f>IF(A286:A286&gt;0,VLOOKUP(A286,Sorteio!$A$1:$AS$76,38,FALSE),"")</f>
        <v/>
      </c>
      <c r="G289" s="136" t="str">
        <f>IF(A286:A286&gt;0,VLOOKUP(A286,Sorteio!$A$1:$AS$76,39,FALSE),"")</f>
        <v/>
      </c>
      <c r="H289" s="115" t="str">
        <f>IF(A286:A286&gt;0,VLOOKUP(A286,Sorteio!$A$1:$AS$76,40,FALSE),"")</f>
        <v/>
      </c>
      <c r="I289" s="115" t="str">
        <f>IF(A286:A286&gt;0,VLOOKUP(A286,Sorteio!$A$1:$AS$76,41,FALSE),"")</f>
        <v/>
      </c>
      <c r="J289" s="114" t="str">
        <f>IF(A286:A286&gt;0,VLOOKUP(A286,Sorteio!$A$1:$AS$76,42,FALSE),"")</f>
        <v/>
      </c>
      <c r="K289" s="114" t="str">
        <f>IF(A286:A286&gt;0,VLOOKUP(A286,Sorteio!$A$1:$AS$76,43,FALSE),"")</f>
        <v/>
      </c>
      <c r="L289" s="116"/>
      <c r="M289" s="116"/>
      <c r="N289" s="117" t="str">
        <f>IF(A286&gt;0,L289+M289,"")</f>
        <v/>
      </c>
      <c r="O289" s="226"/>
      <c r="P289" s="226"/>
      <c r="Q289" s="226"/>
      <c r="R289" s="226"/>
      <c r="S289" s="119" t="str">
        <f>IF(O289&gt;0,VLOOKUP(O289,HOLEINONE!$A$1:$B$37,2,FALSE),"")</f>
        <v/>
      </c>
      <c r="T289" s="119" t="str">
        <f>IF(P289&gt;0,VLOOKUP(P289,HOLEINONE!$A$1:$B$37,2,FALSE),"")</f>
        <v/>
      </c>
      <c r="U289" s="119" t="str">
        <f>IF(Q289&gt;0,VLOOKUP(Q289,HOLEINONE!$A$1:$B$37,2,FALSE),"")</f>
        <v/>
      </c>
      <c r="V289" s="119" t="str">
        <f>IF(R289&gt;0,VLOOKUP(R289,HOLEINONE!$A$1:$B$37,2,FALSE),"")</f>
        <v/>
      </c>
      <c r="W289" s="113" t="str">
        <f t="shared" si="15"/>
        <v/>
      </c>
      <c r="X289" s="120" t="str">
        <f>IF(A286&gt;0,N289-H289*2,"")</f>
        <v/>
      </c>
      <c r="Y289" s="113" t="str">
        <f t="shared" si="18"/>
        <v/>
      </c>
      <c r="Z289" s="113" t="str">
        <f>IF(A286&gt;0,999.999999-N289+(H289*0.01)+(Y289*-0.000000001),"")</f>
        <v/>
      </c>
      <c r="AA289" s="113" t="str">
        <f>IF(A286&gt;0,RANK(Z289,Z:Z),"")</f>
        <v/>
      </c>
      <c r="AB289" s="113" t="str">
        <f>IF(A286&gt;0,999.999999-X289+(0.12-(H289*0.01))+(Y289*-0.00000001)," ")</f>
        <v xml:space="preserve"> </v>
      </c>
      <c r="AC289" s="113" t="str">
        <f>IF(A286&gt;0,RANK(AB289,AB:AB),"")</f>
        <v/>
      </c>
      <c r="AD289" s="113" t="str">
        <f t="shared" si="19"/>
        <v/>
      </c>
    </row>
    <row r="290" spans="1:30" ht="19.5" customHeight="1">
      <c r="A290" s="1103"/>
      <c r="B290" s="114" t="str">
        <f>IF(A290:A290&gt;0,VLOOKUP(A290,Sorteio!$A$1:$AS$76,4,FALSE),"")</f>
        <v/>
      </c>
      <c r="C290" s="114" t="str">
        <f>IF(A290:A290&gt;0,VLOOKUP(A290,Sorteio!$A$1:$AS$76,5,FALSE),"")</f>
        <v/>
      </c>
      <c r="D290" s="114" t="str">
        <f>IF(A290:A290&gt;0,VLOOKUP(A290,Sorteio!$A$1:$AS$76,6,FALSE),"")</f>
        <v/>
      </c>
      <c r="E290" s="114" t="str">
        <f>IF(A290:A290&gt;0,VLOOKUP(A290,Sorteio!$A$1:$AS$76,7,FALSE),"")</f>
        <v/>
      </c>
      <c r="F290" s="114" t="str">
        <f>IF(A290:A290&gt;0,VLOOKUP(A290,Sorteio!$A$1:$AS$76,8,FALSE),"")</f>
        <v/>
      </c>
      <c r="G290" s="136" t="str">
        <f>IF(A290:A290&gt;0,VLOOKUP(A290,Sorteio!$A$1:$AS$76,9,FALSE),"")</f>
        <v/>
      </c>
      <c r="H290" s="115" t="str">
        <f>IF(A290:A290&gt;0,VLOOKUP(A290,Sorteio!$A$1:$AS$76,10,FALSE),"")</f>
        <v/>
      </c>
      <c r="I290" s="115" t="str">
        <f>IF(A290:A290&gt;0,VLOOKUP(A290,Sorteio!$A$1:$AS$76,11,FALSE),"")</f>
        <v/>
      </c>
      <c r="J290" s="114" t="str">
        <f>IF(A290:A290&gt;0,VLOOKUP(A290,Sorteio!$A$1:$AS$76,12,FALSE),"")</f>
        <v/>
      </c>
      <c r="K290" s="114" t="str">
        <f>IF(A290:A290&gt;0,VLOOKUP(A290,Sorteio!$A$1:$AS$76,13,FALSE),"")</f>
        <v/>
      </c>
      <c r="L290" s="116"/>
      <c r="M290" s="116"/>
      <c r="N290" s="117" t="str">
        <f>IF(A290&gt;0,L290+M290,"")</f>
        <v/>
      </c>
      <c r="O290" s="226"/>
      <c r="P290" s="226"/>
      <c r="Q290" s="226"/>
      <c r="R290" s="226"/>
      <c r="S290" s="119" t="str">
        <f>IF(O290&gt;0,VLOOKUP(O290,HOLEINONE!$A$1:$B$37,2,FALSE),"")</f>
        <v/>
      </c>
      <c r="T290" s="119" t="str">
        <f>IF(P290&gt;0,VLOOKUP(P290,HOLEINONE!$A$1:$B$37,2,FALSE),"")</f>
        <v/>
      </c>
      <c r="U290" s="119" t="str">
        <f>IF(Q290&gt;0,VLOOKUP(Q290,HOLEINONE!$A$1:$B$37,2,FALSE),"")</f>
        <v/>
      </c>
      <c r="V290" s="119" t="str">
        <f>IF(R290&gt;0,VLOOKUP(R290,HOLEINONE!$A$1:$B$37,2,FALSE),"")</f>
        <v/>
      </c>
      <c r="W290" s="113" t="str">
        <f t="shared" si="15"/>
        <v/>
      </c>
      <c r="X290" s="120" t="str">
        <f>IF(A290&gt;0,N290-H290*2,"")</f>
        <v/>
      </c>
      <c r="Y290" s="113" t="str">
        <f t="shared" si="18"/>
        <v/>
      </c>
      <c r="Z290" s="113" t="str">
        <f>IF(A290&gt;0,999.999999-N290+(H290*0.01)+(Y290*-0.000000001),"")</f>
        <v/>
      </c>
      <c r="AA290" s="113" t="str">
        <f>IF(A290&gt;0,RANK(Z290,Z:Z),"")</f>
        <v/>
      </c>
      <c r="AB290" s="113" t="str">
        <f>IF(A290&gt;0,999.999999-X290+(0.12-(H290*0.01))+(Y290*-0.00000001)," ")</f>
        <v xml:space="preserve"> </v>
      </c>
      <c r="AC290" s="113" t="str">
        <f>IF(A290&gt;0,RANK(AB290,AB:AB),"")</f>
        <v/>
      </c>
      <c r="AD290" s="113" t="str">
        <f t="shared" si="19"/>
        <v/>
      </c>
    </row>
    <row r="291" spans="1:30" ht="19.5" customHeight="1">
      <c r="A291" s="1103"/>
      <c r="B291" s="114" t="str">
        <f>IF(A290:A290&gt;0,VLOOKUP(A290,Sorteio!$A$1:$AS$76,14,FALSE),"")</f>
        <v/>
      </c>
      <c r="C291" s="114" t="str">
        <f>IF(A290:A290&gt;0,VLOOKUP(A290,Sorteio!$A$1:$AS$761,15,FALSE),"")</f>
        <v/>
      </c>
      <c r="D291" s="114" t="str">
        <f>IF(A290:A290&gt;0,VLOOKUP(A290,Sorteio!$A$1:$AS$761,16,FALSE),"")</f>
        <v/>
      </c>
      <c r="E291" s="114" t="str">
        <f>IF(A290:A290&gt;0,VLOOKUP(A290,Sorteio!$A$1:$AS$761,17,FALSE),"")</f>
        <v/>
      </c>
      <c r="F291" s="114" t="str">
        <f>IF(A290:A290&gt;0,VLOOKUP(A290,Sorteio!$A$1:$AS$76,18,FALSE),"")</f>
        <v/>
      </c>
      <c r="G291" s="136" t="str">
        <f>IF(A290:A290&gt;0,VLOOKUP(A290,Sorteio!$A$1:$AS$76,19,FALSE),"")</f>
        <v/>
      </c>
      <c r="H291" s="115" t="str">
        <f>IF(A290:A290&gt;0,VLOOKUP(A290,Sorteio!$A$1:$AS$76,20,FALSE),"")</f>
        <v/>
      </c>
      <c r="I291" s="115" t="str">
        <f>IF(A290:A290&gt;0,VLOOKUP(A290,Sorteio!$A$1:$AS$76,21,FALSE),"")</f>
        <v/>
      </c>
      <c r="J291" s="114" t="str">
        <f>IF(A290:A290&gt;0,VLOOKUP(A290,Sorteio!$A$1:$AS$76,22,FALSE),"")</f>
        <v/>
      </c>
      <c r="K291" s="114" t="str">
        <f>IF(A290:A290&gt;0,VLOOKUP(A290,Sorteio!$A$1:$AS$76,23,FALSE),"")</f>
        <v/>
      </c>
      <c r="L291" s="116"/>
      <c r="M291" s="116"/>
      <c r="N291" s="117" t="str">
        <f>IF(A290&gt;0,L291+M291,"")</f>
        <v/>
      </c>
      <c r="O291" s="226"/>
      <c r="P291" s="226"/>
      <c r="Q291" s="226"/>
      <c r="R291" s="226"/>
      <c r="S291" s="119" t="str">
        <f>IF(O291&gt;0,VLOOKUP(O291,HOLEINONE!$A$1:$B$37,2,FALSE),"")</f>
        <v/>
      </c>
      <c r="T291" s="119" t="str">
        <f>IF(P291&gt;0,VLOOKUP(P291,HOLEINONE!$A$1:$B$37,2,FALSE),"")</f>
        <v/>
      </c>
      <c r="U291" s="119" t="str">
        <f>IF(Q291&gt;0,VLOOKUP(Q291,HOLEINONE!$A$1:$B$37,2,FALSE),"")</f>
        <v/>
      </c>
      <c r="V291" s="119" t="str">
        <f>IF(R291&gt;0,VLOOKUP(R291,HOLEINONE!$A$1:$B$37,2,FALSE),"")</f>
        <v/>
      </c>
      <c r="W291" s="113" t="str">
        <f t="shared" si="15"/>
        <v/>
      </c>
      <c r="X291" s="120" t="str">
        <f>IF(A290&gt;0,N291-H291*2,"")</f>
        <v/>
      </c>
      <c r="Y291" s="113" t="str">
        <f t="shared" si="18"/>
        <v/>
      </c>
      <c r="Z291" s="113" t="str">
        <f>IF(A290&gt;0,999.999999-N291+(H291*0.01)+(Y291*-0.000000001),"")</f>
        <v/>
      </c>
      <c r="AA291" s="113" t="str">
        <f>IF(A290&gt;0,RANK(Z291,Z:Z),"")</f>
        <v/>
      </c>
      <c r="AB291" s="113" t="str">
        <f>IF(A290&gt;0,999.999999-X291+(0.12-(H291*0.01))+(Y291*-0.00000001)," ")</f>
        <v xml:space="preserve"> </v>
      </c>
      <c r="AC291" s="113" t="str">
        <f>IF(A290&gt;0,RANK(AB291,AB:AB),"")</f>
        <v/>
      </c>
      <c r="AD291" s="113" t="str">
        <f t="shared" si="19"/>
        <v/>
      </c>
    </row>
    <row r="292" spans="1:30" ht="19.5" customHeight="1">
      <c r="A292" s="1103"/>
      <c r="B292" s="114" t="str">
        <f>IF(A290:A290&gt;0,VLOOKUP(A290,Sorteio!$A$1:$AS$76,24,FALSE),"")</f>
        <v/>
      </c>
      <c r="C292" s="114" t="str">
        <f>IF(A290:A290&gt;0,VLOOKUP(A290,Sorteio!$A$1:$AS$76,25,FALSE),"")</f>
        <v/>
      </c>
      <c r="D292" s="114" t="str">
        <f>IF(A290:A290&gt;0,VLOOKUP(A290,Sorteio!$A$1:$AS$76,26,FALSE),"")</f>
        <v/>
      </c>
      <c r="E292" s="114" t="str">
        <f>IF(A290:A290&gt;0,VLOOKUP(A290,Sorteio!$A$1:$AS$76,27,FALSE),"")</f>
        <v/>
      </c>
      <c r="F292" s="114" t="str">
        <f>IF(A290:A290&gt;0,VLOOKUP(A290,Sorteio!$A$1:$AS$76,28,FALSE),"")</f>
        <v/>
      </c>
      <c r="G292" s="136" t="str">
        <f>IF(A290:A290&gt;0,VLOOKUP(A290,Sorteio!$A$1:$AS$76,29,FALSE),"")</f>
        <v/>
      </c>
      <c r="H292" s="115" t="str">
        <f>IF(A290:A290&gt;0,VLOOKUP(A290,Sorteio!$A$1:$AS$76,30,FALSE),"")</f>
        <v/>
      </c>
      <c r="I292" s="115" t="str">
        <f>IF(A290:A290&gt;0,VLOOKUP(A290,Sorteio!$A$1:$AS$76,31,FALSE),"")</f>
        <v/>
      </c>
      <c r="J292" s="114" t="str">
        <f>IF(A290:A290&gt;0,VLOOKUP(A290,Sorteio!$A$1:$AS$76,32,FALSE),"")</f>
        <v/>
      </c>
      <c r="K292" s="114" t="str">
        <f>IF(A290:A290&gt;0,VLOOKUP(A290,Sorteio!$A$1:$AS$76,33,FALSE),"")</f>
        <v/>
      </c>
      <c r="L292" s="116"/>
      <c r="M292" s="116"/>
      <c r="N292" s="117" t="str">
        <f>IF(A290&gt;0,L292+M292,"")</f>
        <v/>
      </c>
      <c r="O292" s="226"/>
      <c r="P292" s="226"/>
      <c r="Q292" s="226"/>
      <c r="R292" s="226"/>
      <c r="S292" s="119" t="str">
        <f>IF(O292&gt;0,VLOOKUP(O292,HOLEINONE!$A$1:$B$37,2,FALSE),"")</f>
        <v/>
      </c>
      <c r="T292" s="119" t="str">
        <f>IF(P292&gt;0,VLOOKUP(P292,HOLEINONE!$A$1:$B$37,2,FALSE),"")</f>
        <v/>
      </c>
      <c r="U292" s="119" t="str">
        <f>IF(Q292&gt;0,VLOOKUP(Q292,HOLEINONE!$A$1:$B$37,2,FALSE),"")</f>
        <v/>
      </c>
      <c r="V292" s="119" t="str">
        <f>IF(R292&gt;0,VLOOKUP(R292,HOLEINONE!$A$1:$B$37,2,FALSE),"")</f>
        <v/>
      </c>
      <c r="W292" s="113" t="str">
        <f t="shared" si="15"/>
        <v/>
      </c>
      <c r="X292" s="120" t="str">
        <f>IF(A290&gt;0,N292-H292*2,"")</f>
        <v/>
      </c>
      <c r="Y292" s="113" t="str">
        <f t="shared" si="18"/>
        <v/>
      </c>
      <c r="Z292" s="113" t="str">
        <f>IF(A290&gt;0,999.999999-N292+(H292*0.01)+(Y292*-0.000000001),"")</f>
        <v/>
      </c>
      <c r="AA292" s="113" t="str">
        <f>IF(A290&gt;0,RANK(Z292,Z:Z),"")</f>
        <v/>
      </c>
      <c r="AB292" s="113" t="str">
        <f>IF(A290&gt;0,999.999999-X292+(0.12-(H292*0.01))+(Y292*-0.00000001)," ")</f>
        <v xml:space="preserve"> </v>
      </c>
      <c r="AC292" s="113" t="str">
        <f>IF(A290&gt;0,RANK(AB292,AB:AB),"")</f>
        <v/>
      </c>
      <c r="AD292" s="113" t="str">
        <f t="shared" si="19"/>
        <v/>
      </c>
    </row>
    <row r="293" spans="1:30" ht="19.5" customHeight="1">
      <c r="A293" s="1103"/>
      <c r="B293" s="114" t="str">
        <f>IF(A290:A290&gt;0,VLOOKUP(A290,Sorteio!$A$1:$AS$76,34,FALSE),"")</f>
        <v/>
      </c>
      <c r="C293" s="114" t="str">
        <f>IF(A290:A290&gt;0,VLOOKUP(A290,Sorteio!$A$1:$AS$76,35,FALSE),"")</f>
        <v/>
      </c>
      <c r="D293" s="114" t="str">
        <f>IF(A290:A290&gt;0,VLOOKUP(A290,Sorteio!$A$1:$AS$76,36,FALSE),"")</f>
        <v/>
      </c>
      <c r="E293" s="114" t="str">
        <f>IF(A290:A290&gt;0,VLOOKUP(A290,Sorteio!$A$1:$AS$76,37,FALSE),"")</f>
        <v/>
      </c>
      <c r="F293" s="114" t="str">
        <f>IF(A290:A290&gt;0,VLOOKUP(A290,Sorteio!$A$1:$AS$76,38,FALSE),"")</f>
        <v/>
      </c>
      <c r="G293" s="136" t="str">
        <f>IF(A290:A290&gt;0,VLOOKUP(A290,Sorteio!$A$1:$AS$76,39,FALSE),"")</f>
        <v/>
      </c>
      <c r="H293" s="115" t="str">
        <f>IF(A290:A290&gt;0,VLOOKUP(A290,Sorteio!$A$1:$AS$76,40,FALSE),"")</f>
        <v/>
      </c>
      <c r="I293" s="115" t="str">
        <f>IF(A290:A290&gt;0,VLOOKUP(A290,Sorteio!$A$1:$AS$76,41,FALSE),"")</f>
        <v/>
      </c>
      <c r="J293" s="114" t="str">
        <f>IF(A290:A290&gt;0,VLOOKUP(A290,Sorteio!$A$1:$AS$76,42,FALSE),"")</f>
        <v/>
      </c>
      <c r="K293" s="114" t="str">
        <f>IF(A290:A290&gt;0,VLOOKUP(A290,Sorteio!$A$1:$AS$76,43,FALSE),"")</f>
        <v/>
      </c>
      <c r="L293" s="116"/>
      <c r="M293" s="116"/>
      <c r="N293" s="117" t="str">
        <f>IF(A290&gt;0,L293+M293,"")</f>
        <v/>
      </c>
      <c r="O293" s="226"/>
      <c r="P293" s="226"/>
      <c r="Q293" s="226"/>
      <c r="R293" s="226"/>
      <c r="S293" s="119" t="str">
        <f>IF(O293&gt;0,VLOOKUP(O293,HOLEINONE!$A$1:$B$37,2,FALSE),"")</f>
        <v/>
      </c>
      <c r="T293" s="119" t="str">
        <f>IF(P293&gt;0,VLOOKUP(P293,HOLEINONE!$A$1:$B$37,2,FALSE),"")</f>
        <v/>
      </c>
      <c r="U293" s="119" t="str">
        <f>IF(Q293&gt;0,VLOOKUP(Q293,HOLEINONE!$A$1:$B$37,2,FALSE),"")</f>
        <v/>
      </c>
      <c r="V293" s="119" t="str">
        <f>IF(R293&gt;0,VLOOKUP(R293,HOLEINONE!$A$1:$B$37,2,FALSE),"")</f>
        <v/>
      </c>
      <c r="W293" s="113" t="str">
        <f t="shared" si="15"/>
        <v/>
      </c>
      <c r="X293" s="120" t="str">
        <f>IF(A290&gt;0,N293-H293*2,"")</f>
        <v/>
      </c>
      <c r="Y293" s="113" t="str">
        <f t="shared" si="18"/>
        <v/>
      </c>
      <c r="Z293" s="113" t="str">
        <f>IF(A290&gt;0,999.999999-N293+(H293*0.01)+(Y293*-0.000000001),"")</f>
        <v/>
      </c>
      <c r="AA293" s="113" t="str">
        <f>IF(A290&gt;0,RANK(Z293,Z:Z),"")</f>
        <v/>
      </c>
      <c r="AB293" s="113" t="str">
        <f>IF(A290&gt;0,999.999999-X293+(0.12-(H293*0.01))+(Y293*-0.00000001)," ")</f>
        <v xml:space="preserve"> </v>
      </c>
      <c r="AC293" s="113" t="str">
        <f>IF(A290&gt;0,RANK(AB293,AB:AB),"")</f>
        <v/>
      </c>
      <c r="AD293" s="113" t="str">
        <f t="shared" si="19"/>
        <v/>
      </c>
    </row>
    <row r="294" spans="1:30" ht="19.5" customHeight="1">
      <c r="A294" s="1103"/>
      <c r="B294" s="114" t="str">
        <f>IF(A294:A294&gt;0,VLOOKUP(A294,Sorteio!$A$1:$AS$76,4,FALSE),"")</f>
        <v/>
      </c>
      <c r="C294" s="114" t="str">
        <f>IF(A294:A294&gt;0,VLOOKUP(A294,Sorteio!$A$1:$AS$76,5,FALSE),"")</f>
        <v/>
      </c>
      <c r="D294" s="114" t="str">
        <f>IF(A294:A294&gt;0,VLOOKUP(A294,Sorteio!$A$1:$AS$76,6,FALSE),"")</f>
        <v/>
      </c>
      <c r="E294" s="114" t="str">
        <f>IF(A294:A294&gt;0,VLOOKUP(A294,Sorteio!$A$1:$AS$76,7,FALSE),"")</f>
        <v/>
      </c>
      <c r="F294" s="114" t="str">
        <f>IF(A294:A294&gt;0,VLOOKUP(A294,Sorteio!$A$1:$AS$76,8,FALSE),"")</f>
        <v/>
      </c>
      <c r="G294" s="136" t="str">
        <f>IF(A294:A294&gt;0,VLOOKUP(A294,Sorteio!$A$1:$AS$76,9,FALSE),"")</f>
        <v/>
      </c>
      <c r="H294" s="115" t="str">
        <f>IF(A294:A294&gt;0,VLOOKUP(A294,Sorteio!$A$1:$AS$76,10,FALSE),"")</f>
        <v/>
      </c>
      <c r="I294" s="115" t="str">
        <f>IF(A294:A294&gt;0,VLOOKUP(A294,Sorteio!$A$1:$AS$76,11,FALSE),"")</f>
        <v/>
      </c>
      <c r="J294" s="114" t="str">
        <f>IF(A294:A294&gt;0,VLOOKUP(A294,Sorteio!$A$1:$AS$76,12,FALSE),"")</f>
        <v/>
      </c>
      <c r="K294" s="114" t="str">
        <f>IF(A294:A294&gt;0,VLOOKUP(A294,Sorteio!$A$1:$AS$76,13,FALSE),"")</f>
        <v/>
      </c>
      <c r="L294" s="116"/>
      <c r="M294" s="116"/>
      <c r="N294" s="117" t="str">
        <f>IF(A294&gt;0,L294+M294,"")</f>
        <v/>
      </c>
      <c r="O294" s="226"/>
      <c r="P294" s="226"/>
      <c r="Q294" s="226"/>
      <c r="R294" s="226"/>
      <c r="S294" s="119" t="str">
        <f>IF(O294&gt;0,VLOOKUP(O294,HOLEINONE!$A$1:$B$37,2,FALSE),"")</f>
        <v/>
      </c>
      <c r="T294" s="119" t="str">
        <f>IF(P294&gt;0,VLOOKUP(P294,HOLEINONE!$A$1:$B$37,2,FALSE),"")</f>
        <v/>
      </c>
      <c r="U294" s="119" t="str">
        <f>IF(Q294&gt;0,VLOOKUP(Q294,HOLEINONE!$A$1:$B$37,2,FALSE),"")</f>
        <v/>
      </c>
      <c r="V294" s="119" t="str">
        <f>IF(R294&gt;0,VLOOKUP(R294,HOLEINONE!$A$1:$B$37,2,FALSE),"")</f>
        <v/>
      </c>
      <c r="W294" s="113" t="str">
        <f t="shared" si="15"/>
        <v/>
      </c>
      <c r="X294" s="120" t="str">
        <f>IF(A294&gt;0,N294-H294*2,"")</f>
        <v/>
      </c>
      <c r="Y294" s="113" t="str">
        <f t="shared" si="18"/>
        <v/>
      </c>
      <c r="Z294" s="113" t="str">
        <f>IF(A294&gt;0,999.999999-N294+(H294*0.01)+(Y294*-0.000000001),"")</f>
        <v/>
      </c>
      <c r="AA294" s="113" t="str">
        <f>IF(A294&gt;0,RANK(Z294,Z:Z),"")</f>
        <v/>
      </c>
      <c r="AB294" s="113" t="str">
        <f>IF(A294&gt;0,999.999999-X294+(0.12-(H294*0.01))+(Y294*-0.00000001)," ")</f>
        <v xml:space="preserve"> </v>
      </c>
      <c r="AC294" s="113" t="str">
        <f>IF(A294&gt;0,RANK(AB294,AB:AB),"")</f>
        <v/>
      </c>
      <c r="AD294" s="113" t="str">
        <f t="shared" si="19"/>
        <v/>
      </c>
    </row>
    <row r="295" spans="1:30" ht="19.5" customHeight="1">
      <c r="A295" s="1103"/>
      <c r="B295" s="114" t="str">
        <f>IF(A294:A294&gt;0,VLOOKUP(A294,Sorteio!$A$1:$AS$76,14,FALSE),"")</f>
        <v/>
      </c>
      <c r="C295" s="114" t="str">
        <f>IF(A294:A294&gt;0,VLOOKUP(A294,Sorteio!$A$1:$AS$761,15,FALSE),"")</f>
        <v/>
      </c>
      <c r="D295" s="114" t="str">
        <f>IF(A294:A294&gt;0,VLOOKUP(A294,Sorteio!$A$1:$AS$761,16,FALSE),"")</f>
        <v/>
      </c>
      <c r="E295" s="114" t="str">
        <f>IF(A294:A294&gt;0,VLOOKUP(A294,Sorteio!$A$1:$AS$761,17,FALSE),"")</f>
        <v/>
      </c>
      <c r="F295" s="114" t="str">
        <f>IF(A294:A294&gt;0,VLOOKUP(A294,Sorteio!$A$1:$AS$76,18,FALSE),"")</f>
        <v/>
      </c>
      <c r="G295" s="136" t="str">
        <f>IF(A294:A294&gt;0,VLOOKUP(A294,Sorteio!$A$1:$AS$76,19,FALSE),"")</f>
        <v/>
      </c>
      <c r="H295" s="115" t="str">
        <f>IF(A294:A294&gt;0,VLOOKUP(A294,Sorteio!$A$1:$AS$76,20,FALSE),"")</f>
        <v/>
      </c>
      <c r="I295" s="115" t="str">
        <f>IF(A294:A294&gt;0,VLOOKUP(A294,Sorteio!$A$1:$AS$76,21,FALSE),"")</f>
        <v/>
      </c>
      <c r="J295" s="114" t="str">
        <f>IF(A294:A294&gt;0,VLOOKUP(A294,Sorteio!$A$1:$AS$76,22,FALSE),"")</f>
        <v/>
      </c>
      <c r="K295" s="114" t="str">
        <f>IF(A294:A294&gt;0,VLOOKUP(A294,Sorteio!$A$1:$AS$76,23,FALSE),"")</f>
        <v/>
      </c>
      <c r="L295" s="116"/>
      <c r="M295" s="116"/>
      <c r="N295" s="117" t="str">
        <f>IF(A294&gt;0,L295+M295,"")</f>
        <v/>
      </c>
      <c r="O295" s="226"/>
      <c r="P295" s="226"/>
      <c r="Q295" s="226"/>
      <c r="R295" s="226"/>
      <c r="S295" s="119" t="str">
        <f>IF(O295&gt;0,VLOOKUP(O295,HOLEINONE!$A$1:$B$37,2,FALSE),"")</f>
        <v/>
      </c>
      <c r="T295" s="119" t="str">
        <f>IF(P295&gt;0,VLOOKUP(P295,HOLEINONE!$A$1:$B$37,2,FALSE),"")</f>
        <v/>
      </c>
      <c r="U295" s="119" t="str">
        <f>IF(Q295&gt;0,VLOOKUP(Q295,HOLEINONE!$A$1:$B$37,2,FALSE),"")</f>
        <v/>
      </c>
      <c r="V295" s="119" t="str">
        <f>IF(R295&gt;0,VLOOKUP(R295,HOLEINONE!$A$1:$B$37,2,FALSE),"")</f>
        <v/>
      </c>
      <c r="W295" s="113" t="str">
        <f t="shared" si="15"/>
        <v/>
      </c>
      <c r="X295" s="120" t="str">
        <f>IF(A294&gt;0,N295-H295*2,"")</f>
        <v/>
      </c>
      <c r="Y295" s="113" t="str">
        <f t="shared" si="18"/>
        <v/>
      </c>
      <c r="Z295" s="113" t="str">
        <f>IF(A294&gt;0,999.999999-N295+(H295*0.01)+(Y295*-0.000000001),"")</f>
        <v/>
      </c>
      <c r="AA295" s="113" t="str">
        <f>IF(A294&gt;0,RANK(Z295,Z:Z),"")</f>
        <v/>
      </c>
      <c r="AB295" s="113" t="str">
        <f>IF(A294&gt;0,999.999999-X295+(0.12-(H295*0.01))+(Y295*-0.00000001)," ")</f>
        <v xml:space="preserve"> </v>
      </c>
      <c r="AC295" s="113" t="str">
        <f>IF(A294&gt;0,RANK(AB295,AB:AB),"")</f>
        <v/>
      </c>
      <c r="AD295" s="113" t="str">
        <f t="shared" si="19"/>
        <v/>
      </c>
    </row>
    <row r="296" spans="1:30" ht="19.5" customHeight="1">
      <c r="A296" s="1103"/>
      <c r="B296" s="114" t="str">
        <f>IF(A294:A294&gt;0,VLOOKUP(A294,Sorteio!$A$1:$AS$76,24,FALSE),"")</f>
        <v/>
      </c>
      <c r="C296" s="114" t="str">
        <f>IF(A294:A294&gt;0,VLOOKUP(A294,Sorteio!$A$1:$AS$76,25,FALSE),"")</f>
        <v/>
      </c>
      <c r="D296" s="114" t="str">
        <f>IF(A294:A294&gt;0,VLOOKUP(A294,Sorteio!$A$1:$AS$76,26,FALSE),"")</f>
        <v/>
      </c>
      <c r="E296" s="114" t="str">
        <f>IF(A294:A294&gt;0,VLOOKUP(A294,Sorteio!$A$1:$AS$76,27,FALSE),"")</f>
        <v/>
      </c>
      <c r="F296" s="114" t="str">
        <f>IF(A294:A294&gt;0,VLOOKUP(A294,Sorteio!$A$1:$AS$76,28,FALSE),"")</f>
        <v/>
      </c>
      <c r="G296" s="136" t="str">
        <f>IF(A294:A294&gt;0,VLOOKUP(A294,Sorteio!$A$1:$AS$76,29,FALSE),"")</f>
        <v/>
      </c>
      <c r="H296" s="115" t="str">
        <f>IF(A294:A294&gt;0,VLOOKUP(A294,Sorteio!$A$1:$AS$76,30,FALSE),"")</f>
        <v/>
      </c>
      <c r="I296" s="115" t="str">
        <f>IF(A294:A294&gt;0,VLOOKUP(A294,Sorteio!$A$1:$AS$76,31,FALSE),"")</f>
        <v/>
      </c>
      <c r="J296" s="114" t="str">
        <f>IF(A294:A294&gt;0,VLOOKUP(A294,Sorteio!$A$1:$AS$76,32,FALSE),"")</f>
        <v/>
      </c>
      <c r="K296" s="114" t="str">
        <f>IF(A294:A294&gt;0,VLOOKUP(A294,Sorteio!$A$1:$AS$76,33,FALSE),"")</f>
        <v/>
      </c>
      <c r="L296" s="116"/>
      <c r="M296" s="116"/>
      <c r="N296" s="117" t="str">
        <f>IF(A294&gt;0,L296+M296,"")</f>
        <v/>
      </c>
      <c r="O296" s="226"/>
      <c r="P296" s="226"/>
      <c r="Q296" s="226"/>
      <c r="R296" s="226"/>
      <c r="S296" s="119" t="str">
        <f>IF(O296&gt;0,VLOOKUP(O296,HOLEINONE!$A$1:$B$37,2,FALSE),"")</f>
        <v/>
      </c>
      <c r="T296" s="119" t="str">
        <f>IF(P296&gt;0,VLOOKUP(P296,HOLEINONE!$A$1:$B$37,2,FALSE),"")</f>
        <v/>
      </c>
      <c r="U296" s="119" t="str">
        <f>IF(Q296&gt;0,VLOOKUP(Q296,HOLEINONE!$A$1:$B$37,2,FALSE),"")</f>
        <v/>
      </c>
      <c r="V296" s="119" t="str">
        <f>IF(R296&gt;0,VLOOKUP(R296,HOLEINONE!$A$1:$B$37,2,FALSE),"")</f>
        <v/>
      </c>
      <c r="W296" s="113" t="str">
        <f t="shared" si="15"/>
        <v/>
      </c>
      <c r="X296" s="120" t="str">
        <f>IF(A294&gt;0,N296-H296*2,"")</f>
        <v/>
      </c>
      <c r="Y296" s="113" t="str">
        <f t="shared" si="18"/>
        <v/>
      </c>
      <c r="Z296" s="113" t="str">
        <f>IF(A294&gt;0,999.999999-N296+(H296*0.01)+(Y296*-0.000000001),"")</f>
        <v/>
      </c>
      <c r="AA296" s="113" t="str">
        <f>IF(A294&gt;0,RANK(Z296,Z:Z),"")</f>
        <v/>
      </c>
      <c r="AB296" s="113" t="str">
        <f>IF(A294&gt;0,999.999999-X296+(0.12-(H296*0.01))+(Y296*-0.00000001)," ")</f>
        <v xml:space="preserve"> </v>
      </c>
      <c r="AC296" s="113" t="str">
        <f>IF(A294&gt;0,RANK(AB296,AB:AB),"")</f>
        <v/>
      </c>
      <c r="AD296" s="113" t="str">
        <f t="shared" si="19"/>
        <v/>
      </c>
    </row>
    <row r="297" spans="1:30" ht="19.5" customHeight="1">
      <c r="A297" s="1103"/>
      <c r="B297" s="114" t="str">
        <f>IF(A294:A294&gt;0,VLOOKUP(A294,Sorteio!$A$1:$AS$76,34,FALSE),"")</f>
        <v/>
      </c>
      <c r="C297" s="114" t="str">
        <f>IF(A294:A294&gt;0,VLOOKUP(A294,Sorteio!$A$1:$AS$76,35,FALSE),"")</f>
        <v/>
      </c>
      <c r="D297" s="114" t="str">
        <f>IF(A294:A294&gt;0,VLOOKUP(A294,Sorteio!$A$1:$AS$76,36,FALSE),"")</f>
        <v/>
      </c>
      <c r="E297" s="114" t="str">
        <f>IF(A294:A294&gt;0,VLOOKUP(A294,Sorteio!$A$1:$AS$76,37,FALSE),"")</f>
        <v/>
      </c>
      <c r="F297" s="114" t="str">
        <f>IF(A294:A294&gt;0,VLOOKUP(A294,Sorteio!$A$1:$AS$76,38,FALSE),"")</f>
        <v/>
      </c>
      <c r="G297" s="136" t="str">
        <f>IF(A294:A294&gt;0,VLOOKUP(A294,Sorteio!$A$1:$AS$76,39,FALSE),"")</f>
        <v/>
      </c>
      <c r="H297" s="115" t="str">
        <f>IF(A294:A294&gt;0,VLOOKUP(A294,Sorteio!$A$1:$AS$76,40,FALSE),"")</f>
        <v/>
      </c>
      <c r="I297" s="115" t="str">
        <f>IF(A294:A294&gt;0,VLOOKUP(A294,Sorteio!$A$1:$AS$76,41,FALSE),"")</f>
        <v/>
      </c>
      <c r="J297" s="114" t="str">
        <f>IF(A294:A294&gt;0,VLOOKUP(A294,Sorteio!$A$1:$AS$76,42,FALSE),"")</f>
        <v/>
      </c>
      <c r="K297" s="114" t="str">
        <f>IF(A294:A294&gt;0,VLOOKUP(A294,Sorteio!$A$1:$AS$76,43,FALSE),"")</f>
        <v/>
      </c>
      <c r="L297" s="116"/>
      <c r="M297" s="116"/>
      <c r="N297" s="117" t="str">
        <f>IF(A294&gt;0,L297+M297,"")</f>
        <v/>
      </c>
      <c r="O297" s="226"/>
      <c r="P297" s="226"/>
      <c r="Q297" s="226"/>
      <c r="R297" s="226"/>
      <c r="S297" s="119" t="str">
        <f>IF(O297&gt;0,VLOOKUP(O297,HOLEINONE!$A$1:$B$37,2,FALSE),"")</f>
        <v/>
      </c>
      <c r="T297" s="119" t="str">
        <f>IF(P297&gt;0,VLOOKUP(P297,HOLEINONE!$A$1:$B$37,2,FALSE),"")</f>
        <v/>
      </c>
      <c r="U297" s="119" t="str">
        <f>IF(Q297&gt;0,VLOOKUP(Q297,HOLEINONE!$A$1:$B$37,2,FALSE),"")</f>
        <v/>
      </c>
      <c r="V297" s="119" t="str">
        <f>IF(R297&gt;0,VLOOKUP(R297,HOLEINONE!$A$1:$B$37,2,FALSE),"")</f>
        <v/>
      </c>
      <c r="W297" s="113" t="str">
        <f t="shared" si="15"/>
        <v/>
      </c>
      <c r="X297" s="120" t="str">
        <f>IF(A294&gt;0,N297-H297*2,"")</f>
        <v/>
      </c>
      <c r="Y297" s="113" t="str">
        <f t="shared" si="18"/>
        <v/>
      </c>
      <c r="Z297" s="113" t="str">
        <f>IF(A294&gt;0,999.999999-N297+(H297*0.01)+(Y297*-0.000000001),"")</f>
        <v/>
      </c>
      <c r="AA297" s="113" t="str">
        <f>IF(A294&gt;0,RANK(Z297,Z:Z),"")</f>
        <v/>
      </c>
      <c r="AB297" s="113" t="str">
        <f>IF(A294&gt;0,999.999999-X297+(0.12-(H297*0.01))+(Y297*-0.00000001)," ")</f>
        <v xml:space="preserve"> </v>
      </c>
      <c r="AC297" s="113" t="str">
        <f>IF(A294&gt;0,RANK(AB297,AB:AB),"")</f>
        <v/>
      </c>
      <c r="AD297" s="113" t="str">
        <f t="shared" si="19"/>
        <v/>
      </c>
    </row>
    <row r="298" spans="1:30" ht="19.5" customHeight="1">
      <c r="A298" s="1103"/>
      <c r="B298" s="114" t="str">
        <f>IF(A298:A298&gt;0,VLOOKUP(A298,Sorteio!$A$1:$AS$76,4,FALSE),"")</f>
        <v/>
      </c>
      <c r="C298" s="114" t="str">
        <f>IF(A298:A298&gt;0,VLOOKUP(A298,Sorteio!$A$1:$AS$76,5,FALSE),"")</f>
        <v/>
      </c>
      <c r="D298" s="114" t="str">
        <f>IF(A298:A298&gt;0,VLOOKUP(A298,Sorteio!$A$1:$AS$76,6,FALSE),"")</f>
        <v/>
      </c>
      <c r="E298" s="114" t="str">
        <f>IF(A298:A298&gt;0,VLOOKUP(A298,Sorteio!$A$1:$AS$76,7,FALSE),"")</f>
        <v/>
      </c>
      <c r="F298" s="114" t="str">
        <f>IF(A298:A298&gt;0,VLOOKUP(A298,Sorteio!$A$1:$AS$76,8,FALSE),"")</f>
        <v/>
      </c>
      <c r="G298" s="136" t="str">
        <f>IF(A298:A298&gt;0,VLOOKUP(A298,Sorteio!$A$1:$AS$76,9,FALSE),"")</f>
        <v/>
      </c>
      <c r="H298" s="115" t="str">
        <f>IF(A298:A298&gt;0,VLOOKUP(A298,Sorteio!$A$1:$AS$76,10,FALSE),"")</f>
        <v/>
      </c>
      <c r="I298" s="115" t="str">
        <f>IF(A298:A298&gt;0,VLOOKUP(A298,Sorteio!$A$1:$AS$76,11,FALSE),"")</f>
        <v/>
      </c>
      <c r="J298" s="114" t="str">
        <f>IF(A298:A298&gt;0,VLOOKUP(A298,Sorteio!$A$1:$AS$76,12,FALSE),"")</f>
        <v/>
      </c>
      <c r="K298" s="114" t="str">
        <f>IF(A298:A298&gt;0,VLOOKUP(A298,Sorteio!$A$1:$AS$76,13,FALSE),"")</f>
        <v/>
      </c>
      <c r="L298" s="116"/>
      <c r="M298" s="116"/>
      <c r="N298" s="117" t="str">
        <f>IF(A298&gt;0,L298+M298,"")</f>
        <v/>
      </c>
      <c r="O298" s="226"/>
      <c r="P298" s="226"/>
      <c r="Q298" s="226"/>
      <c r="R298" s="226"/>
      <c r="S298" s="119" t="str">
        <f>IF(O298&gt;0,VLOOKUP(O298,HOLEINONE!$A$1:$B$37,2,FALSE),"")</f>
        <v/>
      </c>
      <c r="T298" s="119" t="str">
        <f>IF(P298&gt;0,VLOOKUP(P298,HOLEINONE!$A$1:$B$37,2,FALSE),"")</f>
        <v/>
      </c>
      <c r="U298" s="119" t="str">
        <f>IF(Q298&gt;0,VLOOKUP(Q298,HOLEINONE!$A$1:$B$37,2,FALSE),"")</f>
        <v/>
      </c>
      <c r="V298" s="119" t="str">
        <f>IF(R298&gt;0,VLOOKUP(R298,HOLEINONE!$A$1:$B$37,2,FALSE),"")</f>
        <v/>
      </c>
      <c r="W298" s="113" t="str">
        <f t="shared" si="15"/>
        <v/>
      </c>
      <c r="X298" s="120" t="str">
        <f>IF(A298&gt;0,N298-H298*2,"")</f>
        <v/>
      </c>
      <c r="Y298" s="113" t="str">
        <f t="shared" si="18"/>
        <v/>
      </c>
      <c r="Z298" s="113" t="str">
        <f>IF(A298&gt;0,999.999999-N298+(H298*0.01)+(Y298*-0.000000001),"")</f>
        <v/>
      </c>
      <c r="AA298" s="113" t="str">
        <f>IF(A298&gt;0,RANK(Z298,Z:Z),"")</f>
        <v/>
      </c>
      <c r="AB298" s="113" t="str">
        <f>IF(A298&gt;0,999.999999-X298+(0.12-(H298*0.01))+(Y298*-0.00000001)," ")</f>
        <v xml:space="preserve"> </v>
      </c>
      <c r="AC298" s="113" t="str">
        <f>IF(A298&gt;0,RANK(AB298,AB:AB),"")</f>
        <v/>
      </c>
      <c r="AD298" s="113" t="str">
        <f t="shared" si="19"/>
        <v/>
      </c>
    </row>
    <row r="299" spans="1:30" ht="19.5" customHeight="1">
      <c r="A299" s="1103"/>
      <c r="B299" s="114" t="str">
        <f>IF(A298:A298&gt;0,VLOOKUP(A298,Sorteio!$A$1:$AS$76,14,FALSE),"")</f>
        <v/>
      </c>
      <c r="C299" s="114" t="str">
        <f>IF(A298:A298&gt;0,VLOOKUP(A298,Sorteio!$A$1:$AS$761,15,FALSE),"")</f>
        <v/>
      </c>
      <c r="D299" s="114" t="str">
        <f>IF(A298:A298&gt;0,VLOOKUP(A298,Sorteio!$A$1:$AS$761,16,FALSE),"")</f>
        <v/>
      </c>
      <c r="E299" s="114" t="str">
        <f>IF(A298:A298&gt;0,VLOOKUP(A298,Sorteio!$A$1:$AS$761,17,FALSE),"")</f>
        <v/>
      </c>
      <c r="F299" s="114" t="str">
        <f>IF(A298:A298&gt;0,VLOOKUP(A298,Sorteio!$A$1:$AS$76,18,FALSE),"")</f>
        <v/>
      </c>
      <c r="G299" s="136" t="str">
        <f>IF(A298:A298&gt;0,VLOOKUP(A298,Sorteio!$A$1:$AS$76,19,FALSE),"")</f>
        <v/>
      </c>
      <c r="H299" s="115" t="str">
        <f>IF(A298:A298&gt;0,VLOOKUP(A298,Sorteio!$A$1:$AS$76,20,FALSE),"")</f>
        <v/>
      </c>
      <c r="I299" s="115" t="str">
        <f>IF(A298:A298&gt;0,VLOOKUP(A298,Sorteio!$A$1:$AS$76,21,FALSE),"")</f>
        <v/>
      </c>
      <c r="J299" s="114" t="str">
        <f>IF(A298:A298&gt;0,VLOOKUP(A298,Sorteio!$A$1:$AS$76,22,FALSE),"")</f>
        <v/>
      </c>
      <c r="K299" s="114" t="str">
        <f>IF(A298:A298&gt;0,VLOOKUP(A298,Sorteio!$A$1:$AS$76,23,FALSE),"")</f>
        <v/>
      </c>
      <c r="L299" s="116"/>
      <c r="M299" s="116"/>
      <c r="N299" s="117" t="str">
        <f>IF(A298&gt;0,L299+M299,"")</f>
        <v/>
      </c>
      <c r="O299" s="226"/>
      <c r="P299" s="226"/>
      <c r="Q299" s="226"/>
      <c r="R299" s="226"/>
      <c r="S299" s="119" t="str">
        <f>IF(O299&gt;0,VLOOKUP(O299,HOLEINONE!$A$1:$B$37,2,FALSE),"")</f>
        <v/>
      </c>
      <c r="T299" s="119" t="str">
        <f>IF(P299&gt;0,VLOOKUP(P299,HOLEINONE!$A$1:$B$37,2,FALSE),"")</f>
        <v/>
      </c>
      <c r="U299" s="119" t="str">
        <f>IF(Q299&gt;0,VLOOKUP(Q299,HOLEINONE!$A$1:$B$37,2,FALSE),"")</f>
        <v/>
      </c>
      <c r="V299" s="119" t="str">
        <f>IF(R299&gt;0,VLOOKUP(R299,HOLEINONE!$A$1:$B$37,2,FALSE),"")</f>
        <v/>
      </c>
      <c r="W299" s="113" t="str">
        <f t="shared" si="15"/>
        <v/>
      </c>
      <c r="X299" s="120" t="str">
        <f>IF(A298&gt;0,N299-H299*2,"")</f>
        <v/>
      </c>
      <c r="Y299" s="113" t="str">
        <f t="shared" si="18"/>
        <v/>
      </c>
      <c r="Z299" s="113" t="str">
        <f>IF(A298&gt;0,999.999999-N299+(H299*0.01)+(Y299*-0.000000001),"")</f>
        <v/>
      </c>
      <c r="AA299" s="113" t="str">
        <f>IF(A298&gt;0,RANK(Z299,Z:Z),"")</f>
        <v/>
      </c>
      <c r="AB299" s="113" t="str">
        <f>IF(A298&gt;0,999.999999-X299+(0.12-(H299*0.01))+(Y299*-0.00000001)," ")</f>
        <v xml:space="preserve"> </v>
      </c>
      <c r="AC299" s="113" t="str">
        <f>IF(A298&gt;0,RANK(AB299,AB:AB),"")</f>
        <v/>
      </c>
      <c r="AD299" s="113" t="str">
        <f t="shared" si="19"/>
        <v/>
      </c>
    </row>
    <row r="300" spans="1:30" ht="19.5" customHeight="1">
      <c r="A300" s="1103"/>
      <c r="B300" s="114" t="str">
        <f>IF(A298:A298&gt;0,VLOOKUP(A298,Sorteio!$A$1:$AS$76,24,FALSE),"")</f>
        <v/>
      </c>
      <c r="C300" s="114" t="str">
        <f>IF(A298:A298&gt;0,VLOOKUP(A298,Sorteio!$A$1:$AS$76,25,FALSE),"")</f>
        <v/>
      </c>
      <c r="D300" s="114" t="str">
        <f>IF(A298:A298&gt;0,VLOOKUP(A298,Sorteio!$A$1:$AS$76,26,FALSE),"")</f>
        <v/>
      </c>
      <c r="E300" s="114" t="str">
        <f>IF(A298:A298&gt;0,VLOOKUP(A298,Sorteio!$A$1:$AS$76,27,FALSE),"")</f>
        <v/>
      </c>
      <c r="F300" s="114" t="str">
        <f>IF(A298:A298&gt;0,VLOOKUP(A298,Sorteio!$A$1:$AS$76,28,FALSE),"")</f>
        <v/>
      </c>
      <c r="G300" s="136" t="str">
        <f>IF(A298:A298&gt;0,VLOOKUP(A298,Sorteio!$A$1:$AS$76,29,FALSE),"")</f>
        <v/>
      </c>
      <c r="H300" s="115" t="str">
        <f>IF(A298:A298&gt;0,VLOOKUP(A298,Sorteio!$A$1:$AS$76,30,FALSE),"")</f>
        <v/>
      </c>
      <c r="I300" s="115" t="str">
        <f>IF(A298:A298&gt;0,VLOOKUP(A298,Sorteio!$A$1:$AS$76,31,FALSE),"")</f>
        <v/>
      </c>
      <c r="J300" s="114" t="str">
        <f>IF(A298:A298&gt;0,VLOOKUP(A298,Sorteio!$A$1:$AS$76,32,FALSE),"")</f>
        <v/>
      </c>
      <c r="K300" s="114" t="str">
        <f>IF(A298:A298&gt;0,VLOOKUP(A298,Sorteio!$A$1:$AS$76,33,FALSE),"")</f>
        <v/>
      </c>
      <c r="L300" s="116"/>
      <c r="M300" s="116"/>
      <c r="N300" s="117" t="str">
        <f>IF(A298&gt;0,L300+M300,"")</f>
        <v/>
      </c>
      <c r="O300" s="226"/>
      <c r="P300" s="226"/>
      <c r="Q300" s="226"/>
      <c r="R300" s="226"/>
      <c r="S300" s="119" t="str">
        <f>IF(O300&gt;0,VLOOKUP(O300,HOLEINONE!$A$1:$B$37,2,FALSE),"")</f>
        <v/>
      </c>
      <c r="T300" s="119" t="str">
        <f>IF(P300&gt;0,VLOOKUP(P300,HOLEINONE!$A$1:$B$37,2,FALSE),"")</f>
        <v/>
      </c>
      <c r="U300" s="119" t="str">
        <f>IF(Q300&gt;0,VLOOKUP(Q300,HOLEINONE!$A$1:$B$37,2,FALSE),"")</f>
        <v/>
      </c>
      <c r="V300" s="119" t="str">
        <f>IF(R300&gt;0,VLOOKUP(R300,HOLEINONE!$A$1:$B$37,2,FALSE),"")</f>
        <v/>
      </c>
      <c r="W300" s="113" t="str">
        <f t="shared" si="15"/>
        <v/>
      </c>
      <c r="X300" s="120" t="str">
        <f>IF(A298&gt;0,N300-H300*2,"")</f>
        <v/>
      </c>
      <c r="Y300" s="113" t="str">
        <f t="shared" si="18"/>
        <v/>
      </c>
      <c r="Z300" s="113" t="str">
        <f>IF(A298&gt;0,999.999999-N300+(H300*0.01)+(Y300*-0.000000001),"")</f>
        <v/>
      </c>
      <c r="AA300" s="113" t="str">
        <f>IF(A298&gt;0,RANK(Z300,Z:Z),"")</f>
        <v/>
      </c>
      <c r="AB300" s="113" t="str">
        <f>IF(A298&gt;0,999.999999-X300+(0.12-(H300*0.01))+(Y300*-0.00000001)," ")</f>
        <v xml:space="preserve"> </v>
      </c>
      <c r="AC300" s="113" t="str">
        <f>IF(A298&gt;0,RANK(AB300,AB:AB),"")</f>
        <v/>
      </c>
      <c r="AD300" s="113" t="str">
        <f t="shared" si="19"/>
        <v/>
      </c>
    </row>
    <row r="301" spans="1:30" ht="19.5" customHeight="1">
      <c r="A301" s="1103"/>
      <c r="B301" s="114" t="str">
        <f>IF(A298:A298&gt;0,VLOOKUP(A298,Sorteio!$A$1:$AS$76,34,FALSE),"")</f>
        <v/>
      </c>
      <c r="C301" s="114" t="str">
        <f>IF(A298:A298&gt;0,VLOOKUP(A298,Sorteio!$A$1:$AS$76,35,FALSE),"")</f>
        <v/>
      </c>
      <c r="D301" s="114" t="str">
        <f>IF(A298:A298&gt;0,VLOOKUP(A298,Sorteio!$A$1:$AS$76,36,FALSE),"")</f>
        <v/>
      </c>
      <c r="E301" s="114" t="str">
        <f>IF(A298:A298&gt;0,VLOOKUP(A298,Sorteio!$A$1:$AS$76,37,FALSE),"")</f>
        <v/>
      </c>
      <c r="F301" s="114" t="str">
        <f>IF(A298:A298&gt;0,VLOOKUP(A298,Sorteio!$A$1:$AS$76,38,FALSE),"")</f>
        <v/>
      </c>
      <c r="G301" s="136" t="str">
        <f>IF(A298:A298&gt;0,VLOOKUP(A298,Sorteio!$A$1:$AS$76,39,FALSE),"")</f>
        <v/>
      </c>
      <c r="H301" s="115" t="str">
        <f>IF(A298:A298&gt;0,VLOOKUP(A298,Sorteio!$A$1:$AS$76,40,FALSE),"")</f>
        <v/>
      </c>
      <c r="I301" s="115" t="str">
        <f>IF(A298:A298&gt;0,VLOOKUP(A298,Sorteio!$A$1:$AS$76,41,FALSE),"")</f>
        <v/>
      </c>
      <c r="J301" s="114" t="str">
        <f>IF(A298:A298&gt;0,VLOOKUP(A298,Sorteio!$A$1:$AS$76,42,FALSE),"")</f>
        <v/>
      </c>
      <c r="K301" s="114" t="str">
        <f>IF(A298:A298&gt;0,VLOOKUP(A298,Sorteio!$A$1:$AS$76,43,FALSE),"")</f>
        <v/>
      </c>
      <c r="L301" s="116"/>
      <c r="M301" s="116"/>
      <c r="N301" s="117" t="str">
        <f>IF(A298&gt;0,L301+M301,"")</f>
        <v/>
      </c>
      <c r="O301" s="226"/>
      <c r="P301" s="226"/>
      <c r="Q301" s="226"/>
      <c r="R301" s="226"/>
      <c r="S301" s="119" t="str">
        <f>IF(O301&gt;0,VLOOKUP(O301,HOLEINONE!$A$1:$B$37,2,FALSE),"")</f>
        <v/>
      </c>
      <c r="T301" s="119" t="str">
        <f>IF(P301&gt;0,VLOOKUP(P301,HOLEINONE!$A$1:$B$37,2,FALSE),"")</f>
        <v/>
      </c>
      <c r="U301" s="119" t="str">
        <f>IF(Q301&gt;0,VLOOKUP(Q301,HOLEINONE!$A$1:$B$37,2,FALSE),"")</f>
        <v/>
      </c>
      <c r="V301" s="119" t="str">
        <f>IF(R301&gt;0,VLOOKUP(R301,HOLEINONE!$A$1:$B$37,2,FALSE),"")</f>
        <v/>
      </c>
      <c r="W301" s="113" t="str">
        <f t="shared" si="15"/>
        <v/>
      </c>
      <c r="X301" s="120" t="str">
        <f>IF(A298&gt;0,N301-H301*2,"")</f>
        <v/>
      </c>
      <c r="Y301" s="113" t="str">
        <f t="shared" si="18"/>
        <v/>
      </c>
      <c r="Z301" s="113" t="str">
        <f>IF(A298&gt;0,999.999999-N301+(H301*0.01)+(Y301*-0.000000001),"")</f>
        <v/>
      </c>
      <c r="AA301" s="113" t="str">
        <f>IF(A298&gt;0,RANK(Z301,Z:Z),"")</f>
        <v/>
      </c>
      <c r="AB301" s="113" t="str">
        <f>IF(A298&gt;0,999.999999-X301+(0.12-(H301*0.01))+(Y301*-0.00000001)," ")</f>
        <v xml:space="preserve"> </v>
      </c>
      <c r="AC301" s="113" t="str">
        <f>IF(A298&gt;0,RANK(AB301,AB:AB),"")</f>
        <v/>
      </c>
      <c r="AD301" s="113" t="str">
        <f t="shared" si="19"/>
        <v/>
      </c>
    </row>
    <row r="302" spans="1:30" ht="25.5">
      <c r="B302" s="121"/>
      <c r="E302" s="122"/>
      <c r="F302" s="122"/>
      <c r="G302" s="137"/>
      <c r="H302" s="122"/>
      <c r="I302" s="122"/>
      <c r="J302" s="121"/>
      <c r="K302" s="122"/>
      <c r="L302" s="128"/>
      <c r="M302" s="128"/>
      <c r="N302" s="123"/>
      <c r="O302" s="124"/>
      <c r="P302" s="124"/>
      <c r="Q302" s="124"/>
      <c r="R302" s="124"/>
      <c r="S302" s="125"/>
      <c r="T302" s="125"/>
      <c r="U302" s="125"/>
      <c r="V302" s="125"/>
      <c r="X302" s="126"/>
    </row>
    <row r="303" spans="1:30" ht="25.5">
      <c r="B303" s="121"/>
      <c r="E303" s="122"/>
      <c r="F303" s="122"/>
      <c r="G303" s="137"/>
      <c r="H303" s="122"/>
      <c r="I303" s="122"/>
      <c r="J303" s="121"/>
      <c r="K303" s="122"/>
      <c r="L303" s="128"/>
      <c r="M303" s="128"/>
      <c r="N303" s="123"/>
      <c r="O303" s="124"/>
      <c r="P303" s="124"/>
      <c r="Q303" s="124"/>
      <c r="R303" s="124"/>
      <c r="S303" s="125"/>
      <c r="T303" s="125"/>
      <c r="U303" s="125"/>
      <c r="V303" s="125"/>
      <c r="X303" s="126"/>
    </row>
    <row r="304" spans="1:30" ht="25.5">
      <c r="B304" s="129"/>
      <c r="E304" s="130"/>
      <c r="F304" s="130"/>
      <c r="G304" s="131"/>
      <c r="H304" s="130"/>
      <c r="I304" s="130"/>
      <c r="J304" s="132"/>
      <c r="K304" s="130"/>
      <c r="L304" s="128"/>
      <c r="M304" s="128"/>
      <c r="N304" s="123"/>
      <c r="O304" s="124"/>
      <c r="P304" s="124"/>
      <c r="Q304" s="124"/>
      <c r="R304" s="124"/>
      <c r="S304" s="125"/>
      <c r="T304" s="125"/>
      <c r="U304" s="125"/>
      <c r="V304" s="125"/>
      <c r="X304" s="126"/>
    </row>
    <row r="305" spans="2:24" ht="25.5">
      <c r="B305" s="129"/>
      <c r="E305" s="130"/>
      <c r="F305" s="130"/>
      <c r="G305" s="131"/>
      <c r="H305" s="130"/>
      <c r="I305" s="130"/>
      <c r="J305" s="132"/>
      <c r="K305" s="130"/>
      <c r="L305" s="128"/>
      <c r="M305" s="128"/>
      <c r="N305" s="123"/>
      <c r="O305" s="124"/>
      <c r="P305" s="124"/>
      <c r="Q305" s="124"/>
      <c r="R305" s="124"/>
      <c r="S305" s="125"/>
      <c r="T305" s="125"/>
      <c r="U305" s="125"/>
      <c r="V305" s="125"/>
      <c r="X305" s="126"/>
    </row>
    <row r="306" spans="2:24" ht="25.5">
      <c r="B306" s="129"/>
      <c r="E306" s="130"/>
      <c r="F306" s="130"/>
      <c r="G306" s="131"/>
      <c r="H306" s="130"/>
      <c r="I306" s="130"/>
      <c r="J306" s="132"/>
      <c r="K306" s="130"/>
      <c r="L306" s="128"/>
      <c r="M306" s="128"/>
      <c r="N306" s="123"/>
      <c r="O306" s="124"/>
      <c r="P306" s="124"/>
      <c r="Q306" s="124"/>
      <c r="R306" s="124"/>
      <c r="S306" s="125"/>
      <c r="T306" s="125"/>
      <c r="U306" s="125"/>
      <c r="V306" s="125"/>
      <c r="X306" s="126"/>
    </row>
    <row r="307" spans="2:24" ht="25.5">
      <c r="B307" s="129"/>
      <c r="E307" s="130"/>
      <c r="F307" s="130"/>
      <c r="G307" s="131"/>
      <c r="H307" s="130"/>
      <c r="I307" s="130"/>
      <c r="J307" s="132"/>
      <c r="K307" s="130"/>
      <c r="L307" s="128"/>
      <c r="M307" s="128"/>
      <c r="N307" s="123"/>
      <c r="O307" s="124"/>
      <c r="P307" s="124"/>
      <c r="Q307" s="124"/>
      <c r="R307" s="124"/>
      <c r="S307" s="125"/>
      <c r="T307" s="125"/>
      <c r="U307" s="125"/>
      <c r="V307" s="125"/>
      <c r="X307" s="126"/>
    </row>
    <row r="308" spans="2:24" ht="25.5">
      <c r="B308" s="129"/>
      <c r="E308" s="130"/>
      <c r="F308" s="130"/>
      <c r="G308" s="131"/>
      <c r="H308" s="130"/>
      <c r="I308" s="130"/>
      <c r="J308" s="132"/>
      <c r="K308" s="130"/>
      <c r="L308" s="128"/>
      <c r="M308" s="128"/>
      <c r="N308" s="123"/>
      <c r="O308" s="124"/>
      <c r="P308" s="124"/>
      <c r="Q308" s="124"/>
      <c r="R308" s="124"/>
      <c r="S308" s="125"/>
      <c r="T308" s="125"/>
      <c r="U308" s="125"/>
      <c r="V308" s="125"/>
      <c r="X308" s="126"/>
    </row>
    <row r="309" spans="2:24" ht="25.5">
      <c r="B309" s="129"/>
      <c r="E309" s="130"/>
      <c r="F309" s="130"/>
      <c r="G309" s="131"/>
      <c r="H309" s="130"/>
      <c r="I309" s="130"/>
      <c r="J309" s="132"/>
      <c r="K309" s="130"/>
      <c r="L309" s="128"/>
      <c r="M309" s="128"/>
      <c r="N309" s="123"/>
      <c r="O309" s="124"/>
      <c r="P309" s="124"/>
      <c r="Q309" s="124"/>
      <c r="R309" s="124"/>
      <c r="S309" s="125"/>
      <c r="T309" s="125"/>
      <c r="U309" s="125"/>
      <c r="V309" s="125"/>
      <c r="X309" s="126"/>
    </row>
    <row r="310" spans="2:24" ht="25.5">
      <c r="B310" s="129"/>
      <c r="E310" s="130"/>
      <c r="F310" s="130"/>
      <c r="G310" s="131"/>
      <c r="H310" s="130"/>
      <c r="I310" s="130"/>
      <c r="J310" s="132"/>
      <c r="K310" s="130"/>
      <c r="L310" s="128"/>
      <c r="M310" s="128"/>
      <c r="N310" s="123"/>
      <c r="O310" s="124"/>
      <c r="P310" s="124"/>
      <c r="Q310" s="124"/>
      <c r="R310" s="124"/>
      <c r="S310" s="125"/>
      <c r="T310" s="125"/>
      <c r="U310" s="125"/>
      <c r="V310" s="125"/>
      <c r="X310" s="126"/>
    </row>
    <row r="311" spans="2:24" ht="25.5">
      <c r="B311" s="129"/>
      <c r="E311" s="130"/>
      <c r="F311" s="130"/>
      <c r="G311" s="131"/>
      <c r="H311" s="130"/>
      <c r="I311" s="130"/>
      <c r="J311" s="132"/>
      <c r="K311" s="130"/>
      <c r="L311" s="128"/>
      <c r="M311" s="128"/>
      <c r="N311" s="123"/>
      <c r="O311" s="124"/>
      <c r="P311" s="124"/>
      <c r="Q311" s="124"/>
      <c r="R311" s="124"/>
      <c r="S311" s="125"/>
      <c r="T311" s="125"/>
      <c r="U311" s="125"/>
      <c r="V311" s="125"/>
      <c r="X311" s="126"/>
    </row>
    <row r="312" spans="2:24" ht="25.5">
      <c r="B312" s="129"/>
      <c r="E312" s="130"/>
      <c r="F312" s="130"/>
      <c r="G312" s="131"/>
      <c r="H312" s="130"/>
      <c r="I312" s="130"/>
      <c r="J312" s="132"/>
      <c r="K312" s="130"/>
      <c r="L312" s="128"/>
      <c r="M312" s="128"/>
      <c r="N312" s="123"/>
      <c r="O312" s="124"/>
      <c r="P312" s="124"/>
      <c r="Q312" s="124"/>
      <c r="R312" s="124"/>
      <c r="S312" s="125"/>
      <c r="T312" s="125"/>
      <c r="U312" s="125"/>
      <c r="V312" s="125"/>
      <c r="X312" s="126"/>
    </row>
    <row r="313" spans="2:24" ht="25.5">
      <c r="B313" s="129"/>
      <c r="E313" s="130"/>
      <c r="F313" s="130"/>
      <c r="G313" s="131"/>
      <c r="H313" s="130"/>
      <c r="I313" s="130"/>
      <c r="J313" s="132"/>
      <c r="K313" s="130"/>
      <c r="L313" s="128"/>
      <c r="M313" s="128"/>
      <c r="N313" s="123"/>
      <c r="O313" s="124"/>
      <c r="P313" s="124"/>
      <c r="Q313" s="124"/>
      <c r="R313" s="124"/>
      <c r="S313" s="125"/>
      <c r="T313" s="125"/>
      <c r="U313" s="125"/>
      <c r="V313" s="125"/>
      <c r="X313" s="126"/>
    </row>
    <row r="314" spans="2:24" ht="25.5">
      <c r="B314" s="129"/>
      <c r="E314" s="130"/>
      <c r="F314" s="130"/>
      <c r="G314" s="131"/>
      <c r="H314" s="130"/>
      <c r="I314" s="130"/>
      <c r="J314" s="132"/>
      <c r="K314" s="130"/>
      <c r="L314" s="128"/>
      <c r="M314" s="128"/>
      <c r="N314" s="123"/>
      <c r="O314" s="124"/>
      <c r="P314" s="124"/>
      <c r="Q314" s="124"/>
      <c r="R314" s="124"/>
      <c r="S314" s="125"/>
      <c r="T314" s="125"/>
      <c r="U314" s="125"/>
      <c r="V314" s="125"/>
      <c r="X314" s="126"/>
    </row>
    <row r="315" spans="2:24" ht="25.5">
      <c r="B315" s="129"/>
      <c r="E315" s="130"/>
      <c r="F315" s="130"/>
      <c r="G315" s="131"/>
      <c r="H315" s="130"/>
      <c r="I315" s="130"/>
      <c r="J315" s="132"/>
      <c r="K315" s="130"/>
      <c r="L315" s="128"/>
      <c r="M315" s="128"/>
      <c r="N315" s="123"/>
      <c r="O315" s="124"/>
      <c r="P315" s="124"/>
      <c r="Q315" s="124"/>
      <c r="R315" s="124"/>
      <c r="S315" s="125"/>
      <c r="T315" s="125"/>
      <c r="U315" s="125"/>
      <c r="V315" s="125"/>
      <c r="X315" s="126"/>
    </row>
    <row r="316" spans="2:24" ht="25.5">
      <c r="B316" s="129"/>
      <c r="E316" s="130"/>
      <c r="F316" s="130"/>
      <c r="G316" s="131"/>
      <c r="H316" s="130"/>
      <c r="I316" s="130"/>
      <c r="J316" s="132"/>
      <c r="K316" s="130"/>
      <c r="L316" s="128"/>
      <c r="M316" s="128"/>
      <c r="N316" s="123"/>
      <c r="O316" s="124"/>
      <c r="P316" s="124"/>
      <c r="Q316" s="124"/>
      <c r="R316" s="124"/>
      <c r="S316" s="125"/>
      <c r="T316" s="125"/>
      <c r="U316" s="125"/>
      <c r="V316" s="125"/>
      <c r="X316" s="126"/>
    </row>
    <row r="317" spans="2:24" ht="25.5">
      <c r="B317" s="129"/>
      <c r="E317" s="130"/>
      <c r="F317" s="130"/>
      <c r="G317" s="131"/>
      <c r="H317" s="130"/>
      <c r="I317" s="130"/>
      <c r="J317" s="132"/>
      <c r="K317" s="130"/>
      <c r="L317" s="128"/>
      <c r="M317" s="128"/>
      <c r="N317" s="123"/>
      <c r="O317" s="124"/>
      <c r="P317" s="124"/>
      <c r="Q317" s="124"/>
      <c r="R317" s="124"/>
      <c r="S317" s="125"/>
      <c r="T317" s="125"/>
      <c r="U317" s="125"/>
      <c r="V317" s="125"/>
      <c r="X317" s="126"/>
    </row>
    <row r="318" spans="2:24" ht="25.5">
      <c r="B318" s="129"/>
      <c r="E318" s="130"/>
      <c r="F318" s="130"/>
      <c r="G318" s="131"/>
      <c r="H318" s="130"/>
      <c r="I318" s="130"/>
      <c r="J318" s="132"/>
      <c r="K318" s="130"/>
      <c r="L318" s="128"/>
      <c r="M318" s="128"/>
      <c r="N318" s="123"/>
      <c r="O318" s="124"/>
      <c r="P318" s="124"/>
      <c r="Q318" s="124"/>
      <c r="R318" s="124"/>
      <c r="S318" s="125"/>
      <c r="T318" s="125"/>
      <c r="U318" s="125"/>
      <c r="V318" s="125"/>
      <c r="X318" s="126"/>
    </row>
    <row r="319" spans="2:24" ht="25.5">
      <c r="B319" s="129"/>
      <c r="E319" s="130"/>
      <c r="F319" s="130"/>
      <c r="G319" s="131"/>
      <c r="H319" s="130"/>
      <c r="I319" s="130"/>
      <c r="J319" s="132"/>
      <c r="K319" s="130"/>
      <c r="L319" s="128"/>
      <c r="M319" s="128"/>
      <c r="N319" s="123"/>
      <c r="O319" s="124"/>
      <c r="P319" s="124"/>
      <c r="Q319" s="124"/>
      <c r="R319" s="124"/>
      <c r="S319" s="125"/>
      <c r="T319" s="125"/>
      <c r="U319" s="125"/>
      <c r="V319" s="125"/>
      <c r="X319" s="126"/>
    </row>
    <row r="320" spans="2:24" ht="25.5">
      <c r="B320" s="129"/>
      <c r="E320" s="130"/>
      <c r="F320" s="130"/>
      <c r="G320" s="131"/>
      <c r="H320" s="130"/>
      <c r="I320" s="130"/>
      <c r="J320" s="132"/>
      <c r="K320" s="130"/>
      <c r="L320" s="128"/>
      <c r="M320" s="128"/>
      <c r="N320" s="123"/>
      <c r="O320" s="124"/>
      <c r="P320" s="124"/>
      <c r="Q320" s="124"/>
      <c r="R320" s="124"/>
      <c r="S320" s="125"/>
      <c r="T320" s="125"/>
      <c r="U320" s="125"/>
      <c r="V320" s="125"/>
      <c r="X320" s="126"/>
    </row>
    <row r="321" spans="2:24" ht="25.5">
      <c r="B321" s="129"/>
      <c r="E321" s="130"/>
      <c r="F321" s="130"/>
      <c r="G321" s="131"/>
      <c r="H321" s="130"/>
      <c r="I321" s="130"/>
      <c r="J321" s="132"/>
      <c r="K321" s="130"/>
      <c r="L321" s="128"/>
      <c r="M321" s="128"/>
      <c r="N321" s="123"/>
      <c r="O321" s="124"/>
      <c r="P321" s="124"/>
      <c r="Q321" s="124"/>
      <c r="R321" s="124"/>
      <c r="S321" s="125"/>
      <c r="T321" s="125"/>
      <c r="U321" s="125"/>
      <c r="V321" s="125"/>
      <c r="X321" s="126"/>
    </row>
    <row r="322" spans="2:24" ht="25.5">
      <c r="B322" s="129"/>
      <c r="E322" s="130"/>
      <c r="F322" s="130"/>
      <c r="G322" s="131"/>
      <c r="H322" s="130"/>
      <c r="I322" s="130"/>
      <c r="J322" s="132"/>
      <c r="K322" s="130"/>
      <c r="L322" s="128"/>
      <c r="M322" s="128"/>
      <c r="N322" s="123"/>
      <c r="O322" s="124"/>
      <c r="P322" s="124"/>
      <c r="Q322" s="124"/>
      <c r="R322" s="124"/>
      <c r="S322" s="125"/>
      <c r="T322" s="125"/>
      <c r="U322" s="125"/>
      <c r="V322" s="125"/>
      <c r="X322" s="126"/>
    </row>
    <row r="323" spans="2:24" ht="25.5">
      <c r="B323" s="129"/>
      <c r="E323" s="130"/>
      <c r="F323" s="130"/>
      <c r="G323" s="131"/>
      <c r="H323" s="130"/>
      <c r="I323" s="130"/>
      <c r="J323" s="132"/>
      <c r="K323" s="130"/>
      <c r="L323" s="128"/>
      <c r="M323" s="128"/>
      <c r="N323" s="123"/>
      <c r="O323" s="124"/>
      <c r="P323" s="124"/>
      <c r="Q323" s="124"/>
      <c r="R323" s="124"/>
      <c r="S323" s="125"/>
      <c r="T323" s="125"/>
      <c r="U323" s="125"/>
      <c r="V323" s="125"/>
      <c r="X323" s="126"/>
    </row>
    <row r="324" spans="2:24" ht="25.5">
      <c r="B324" s="129"/>
      <c r="E324" s="130"/>
      <c r="F324" s="130"/>
      <c r="G324" s="131"/>
      <c r="H324" s="130"/>
      <c r="I324" s="130"/>
      <c r="J324" s="132"/>
      <c r="K324" s="130"/>
      <c r="L324" s="128"/>
      <c r="M324" s="128"/>
      <c r="N324" s="123"/>
      <c r="O324" s="124"/>
      <c r="P324" s="124"/>
      <c r="Q324" s="124"/>
      <c r="R324" s="124"/>
      <c r="S324" s="125"/>
      <c r="T324" s="125"/>
      <c r="U324" s="125"/>
      <c r="V324" s="125"/>
      <c r="X324" s="126"/>
    </row>
    <row r="325" spans="2:24" ht="25.5">
      <c r="B325" s="129"/>
      <c r="E325" s="130"/>
      <c r="F325" s="130"/>
      <c r="G325" s="131"/>
      <c r="H325" s="130"/>
      <c r="I325" s="130"/>
      <c r="J325" s="132"/>
      <c r="K325" s="130"/>
      <c r="L325" s="128"/>
      <c r="M325" s="128"/>
      <c r="N325" s="123"/>
      <c r="O325" s="124"/>
      <c r="P325" s="124"/>
      <c r="Q325" s="124"/>
      <c r="R325" s="124"/>
      <c r="S325" s="125"/>
      <c r="T325" s="125"/>
      <c r="U325" s="125"/>
      <c r="V325" s="125"/>
      <c r="X325" s="126"/>
    </row>
    <row r="326" spans="2:24" ht="25.5">
      <c r="B326" s="129"/>
      <c r="E326" s="130"/>
      <c r="F326" s="130"/>
      <c r="G326" s="131"/>
      <c r="H326" s="130"/>
      <c r="I326" s="130"/>
      <c r="J326" s="132"/>
      <c r="K326" s="130"/>
      <c r="L326" s="128"/>
      <c r="M326" s="128"/>
      <c r="N326" s="123"/>
      <c r="O326" s="124"/>
      <c r="P326" s="124"/>
      <c r="Q326" s="124"/>
      <c r="R326" s="124"/>
      <c r="S326" s="125"/>
      <c r="T326" s="125"/>
      <c r="U326" s="125"/>
      <c r="V326" s="125"/>
      <c r="X326" s="126"/>
    </row>
    <row r="327" spans="2:24" ht="25.5">
      <c r="B327" s="129"/>
      <c r="E327" s="130"/>
      <c r="F327" s="130"/>
      <c r="G327" s="131"/>
      <c r="H327" s="130"/>
      <c r="I327" s="130"/>
      <c r="J327" s="132"/>
      <c r="K327" s="130"/>
      <c r="L327" s="128"/>
      <c r="M327" s="128"/>
      <c r="N327" s="123"/>
      <c r="O327" s="124"/>
      <c r="P327" s="124"/>
      <c r="Q327" s="124"/>
      <c r="R327" s="124"/>
      <c r="S327" s="125"/>
      <c r="T327" s="125"/>
      <c r="U327" s="125"/>
      <c r="V327" s="125"/>
      <c r="X327" s="126"/>
    </row>
    <row r="328" spans="2:24" ht="25.5">
      <c r="B328" s="129"/>
      <c r="E328" s="130"/>
      <c r="F328" s="130"/>
      <c r="G328" s="131"/>
      <c r="H328" s="130"/>
      <c r="I328" s="130"/>
      <c r="J328" s="132"/>
      <c r="K328" s="130"/>
      <c r="L328" s="128"/>
      <c r="M328" s="128"/>
      <c r="N328" s="123"/>
      <c r="O328" s="124"/>
      <c r="P328" s="124"/>
      <c r="Q328" s="124"/>
      <c r="R328" s="124"/>
      <c r="S328" s="125"/>
      <c r="T328" s="125"/>
      <c r="U328" s="125"/>
      <c r="V328" s="125"/>
      <c r="X328" s="126"/>
    </row>
    <row r="329" spans="2:24" ht="25.5">
      <c r="B329" s="129"/>
      <c r="E329" s="130"/>
      <c r="F329" s="130"/>
      <c r="G329" s="131"/>
      <c r="H329" s="130"/>
      <c r="I329" s="130"/>
      <c r="J329" s="132"/>
      <c r="K329" s="130"/>
      <c r="L329" s="128"/>
      <c r="M329" s="128"/>
      <c r="N329" s="123"/>
      <c r="O329" s="124"/>
      <c r="P329" s="124"/>
      <c r="Q329" s="124"/>
      <c r="R329" s="124"/>
      <c r="S329" s="125"/>
      <c r="T329" s="125"/>
      <c r="U329" s="125"/>
      <c r="V329" s="125"/>
      <c r="X329" s="126"/>
    </row>
    <row r="330" spans="2:24" ht="25.5">
      <c r="B330" s="129"/>
      <c r="E330" s="130"/>
      <c r="F330" s="130"/>
      <c r="G330" s="131"/>
      <c r="H330" s="130"/>
      <c r="I330" s="130"/>
      <c r="J330" s="132"/>
      <c r="K330" s="130"/>
      <c r="L330" s="128"/>
      <c r="M330" s="128"/>
      <c r="N330" s="123"/>
      <c r="O330" s="124"/>
      <c r="P330" s="124"/>
      <c r="Q330" s="124"/>
      <c r="R330" s="124"/>
      <c r="S330" s="125"/>
      <c r="T330" s="125"/>
      <c r="U330" s="125"/>
      <c r="V330" s="125"/>
      <c r="X330" s="126"/>
    </row>
    <row r="331" spans="2:24" ht="25.5">
      <c r="B331" s="129"/>
      <c r="E331" s="130"/>
      <c r="F331" s="130"/>
      <c r="G331" s="131"/>
      <c r="H331" s="130"/>
      <c r="I331" s="130"/>
      <c r="J331" s="132"/>
      <c r="K331" s="130"/>
      <c r="L331" s="128"/>
      <c r="M331" s="128"/>
      <c r="N331" s="123"/>
      <c r="O331" s="124"/>
      <c r="P331" s="124"/>
      <c r="Q331" s="124"/>
      <c r="R331" s="124"/>
      <c r="S331" s="125"/>
      <c r="T331" s="125"/>
      <c r="U331" s="125"/>
      <c r="V331" s="125"/>
      <c r="X331" s="126"/>
    </row>
    <row r="332" spans="2:24" ht="25.5">
      <c r="B332" s="129"/>
      <c r="E332" s="130"/>
      <c r="F332" s="130"/>
      <c r="G332" s="131"/>
      <c r="H332" s="130"/>
      <c r="I332" s="130"/>
      <c r="J332" s="132"/>
      <c r="K332" s="130"/>
      <c r="L332" s="128"/>
      <c r="M332" s="128"/>
      <c r="N332" s="123"/>
      <c r="O332" s="124"/>
      <c r="P332" s="124"/>
      <c r="Q332" s="124"/>
      <c r="R332" s="124"/>
      <c r="S332" s="125"/>
      <c r="T332" s="125"/>
      <c r="U332" s="125"/>
      <c r="V332" s="125"/>
      <c r="X332" s="126"/>
    </row>
    <row r="333" spans="2:24" ht="25.5">
      <c r="B333" s="129"/>
      <c r="E333" s="130"/>
      <c r="F333" s="130"/>
      <c r="G333" s="131"/>
      <c r="H333" s="130"/>
      <c r="I333" s="130"/>
      <c r="J333" s="132"/>
      <c r="K333" s="130"/>
      <c r="L333" s="128"/>
      <c r="M333" s="128"/>
      <c r="N333" s="123"/>
      <c r="O333" s="124"/>
      <c r="P333" s="124"/>
      <c r="Q333" s="124"/>
      <c r="R333" s="124"/>
      <c r="S333" s="125"/>
      <c r="T333" s="125"/>
      <c r="U333" s="125"/>
      <c r="V333" s="125"/>
      <c r="X333" s="126"/>
    </row>
    <row r="334" spans="2:24" ht="25.5">
      <c r="B334" s="129"/>
      <c r="E334" s="130"/>
      <c r="F334" s="130"/>
      <c r="G334" s="131"/>
      <c r="H334" s="130"/>
      <c r="I334" s="130"/>
      <c r="J334" s="132"/>
      <c r="K334" s="130"/>
      <c r="L334" s="128"/>
      <c r="M334" s="128"/>
      <c r="N334" s="123"/>
      <c r="O334" s="124"/>
      <c r="P334" s="124"/>
      <c r="Q334" s="124"/>
      <c r="R334" s="124"/>
      <c r="S334" s="125"/>
      <c r="T334" s="125"/>
      <c r="U334" s="125"/>
      <c r="V334" s="125"/>
      <c r="X334" s="126"/>
    </row>
    <row r="335" spans="2:24" ht="25.5">
      <c r="B335" s="129"/>
      <c r="E335" s="130"/>
      <c r="F335" s="130"/>
      <c r="G335" s="131"/>
      <c r="H335" s="130"/>
      <c r="I335" s="130"/>
      <c r="J335" s="132"/>
      <c r="K335" s="130"/>
      <c r="L335" s="128"/>
      <c r="M335" s="128"/>
      <c r="N335" s="123"/>
      <c r="O335" s="124"/>
      <c r="P335" s="124"/>
      <c r="Q335" s="124"/>
      <c r="R335" s="124"/>
      <c r="S335" s="125"/>
      <c r="T335" s="125"/>
      <c r="U335" s="125"/>
      <c r="V335" s="125"/>
      <c r="X335" s="126"/>
    </row>
    <row r="336" spans="2:24" ht="25.5">
      <c r="B336" s="129"/>
      <c r="E336" s="130"/>
      <c r="F336" s="130"/>
      <c r="G336" s="131"/>
      <c r="H336" s="130"/>
      <c r="I336" s="130"/>
      <c r="J336" s="132"/>
      <c r="K336" s="130"/>
      <c r="L336" s="128"/>
      <c r="M336" s="128"/>
      <c r="N336" s="123"/>
      <c r="O336" s="124"/>
      <c r="P336" s="124"/>
      <c r="Q336" s="124"/>
      <c r="R336" s="124"/>
      <c r="S336" s="125"/>
      <c r="T336" s="125"/>
      <c r="U336" s="125"/>
      <c r="V336" s="125"/>
      <c r="X336" s="126"/>
    </row>
    <row r="337" spans="2:24" ht="25.5">
      <c r="B337" s="129"/>
      <c r="E337" s="130"/>
      <c r="F337" s="130"/>
      <c r="G337" s="131"/>
      <c r="H337" s="130"/>
      <c r="I337" s="130"/>
      <c r="J337" s="132"/>
      <c r="K337" s="130"/>
      <c r="L337" s="128"/>
      <c r="M337" s="128"/>
      <c r="N337" s="123"/>
      <c r="O337" s="124"/>
      <c r="P337" s="124"/>
      <c r="Q337" s="124"/>
      <c r="R337" s="124"/>
      <c r="S337" s="125"/>
      <c r="T337" s="125"/>
      <c r="U337" s="125"/>
      <c r="V337" s="125"/>
      <c r="X337" s="126"/>
    </row>
    <row r="338" spans="2:24" ht="25.5">
      <c r="B338" s="129"/>
      <c r="E338" s="130"/>
      <c r="F338" s="130"/>
      <c r="G338" s="131"/>
      <c r="H338" s="130"/>
      <c r="I338" s="130"/>
      <c r="J338" s="132"/>
      <c r="K338" s="130"/>
      <c r="L338" s="128"/>
      <c r="M338" s="128"/>
      <c r="N338" s="123"/>
      <c r="O338" s="124"/>
      <c r="P338" s="124"/>
      <c r="Q338" s="124"/>
      <c r="R338" s="124"/>
      <c r="S338" s="125"/>
      <c r="T338" s="125"/>
      <c r="U338" s="125"/>
      <c r="V338" s="125"/>
      <c r="X338" s="126"/>
    </row>
    <row r="339" spans="2:24" ht="25.5">
      <c r="B339" s="129"/>
      <c r="E339" s="130"/>
      <c r="F339" s="130"/>
      <c r="G339" s="131"/>
      <c r="H339" s="130"/>
      <c r="I339" s="130"/>
      <c r="J339" s="132"/>
      <c r="K339" s="130"/>
      <c r="L339" s="128"/>
      <c r="M339" s="128"/>
      <c r="N339" s="123"/>
      <c r="O339" s="124"/>
      <c r="P339" s="124"/>
      <c r="Q339" s="124"/>
      <c r="R339" s="124"/>
      <c r="S339" s="125"/>
      <c r="T339" s="125"/>
      <c r="U339" s="125"/>
      <c r="V339" s="125"/>
      <c r="X339" s="126"/>
    </row>
    <row r="340" spans="2:24" ht="25.5">
      <c r="B340" s="129"/>
      <c r="E340" s="130"/>
      <c r="F340" s="130"/>
      <c r="G340" s="131"/>
      <c r="H340" s="130"/>
      <c r="I340" s="130"/>
      <c r="J340" s="132"/>
      <c r="K340" s="130"/>
      <c r="L340" s="128"/>
      <c r="M340" s="128"/>
      <c r="N340" s="123"/>
      <c r="O340" s="124"/>
      <c r="P340" s="124"/>
      <c r="Q340" s="124"/>
      <c r="R340" s="124"/>
      <c r="S340" s="125"/>
      <c r="T340" s="125"/>
      <c r="U340" s="125"/>
      <c r="V340" s="125"/>
      <c r="X340" s="126"/>
    </row>
    <row r="341" spans="2:24" ht="25.5">
      <c r="B341" s="129"/>
      <c r="E341" s="130"/>
      <c r="F341" s="130"/>
      <c r="G341" s="131"/>
      <c r="H341" s="130"/>
      <c r="I341" s="130"/>
      <c r="J341" s="132"/>
      <c r="K341" s="130"/>
      <c r="L341" s="128"/>
      <c r="M341" s="128"/>
      <c r="N341" s="123"/>
      <c r="O341" s="124"/>
      <c r="P341" s="124"/>
      <c r="Q341" s="124"/>
      <c r="R341" s="124"/>
      <c r="S341" s="125"/>
      <c r="T341" s="125"/>
      <c r="U341" s="125"/>
      <c r="V341" s="125"/>
      <c r="X341" s="126"/>
    </row>
    <row r="342" spans="2:24" ht="25.5">
      <c r="B342" s="129"/>
      <c r="E342" s="130"/>
      <c r="F342" s="130"/>
      <c r="G342" s="131"/>
      <c r="H342" s="130"/>
      <c r="I342" s="130"/>
      <c r="J342" s="132"/>
      <c r="K342" s="130"/>
      <c r="L342" s="128"/>
      <c r="M342" s="128"/>
      <c r="N342" s="123"/>
      <c r="O342" s="124"/>
      <c r="P342" s="124"/>
      <c r="Q342" s="124"/>
      <c r="R342" s="124"/>
      <c r="S342" s="125"/>
      <c r="T342" s="125"/>
      <c r="U342" s="125"/>
      <c r="V342" s="125"/>
      <c r="X342" s="126"/>
    </row>
    <row r="343" spans="2:24" ht="25.5">
      <c r="B343" s="129"/>
      <c r="E343" s="130"/>
      <c r="F343" s="130"/>
      <c r="G343" s="131"/>
      <c r="H343" s="130"/>
      <c r="I343" s="130"/>
      <c r="J343" s="132"/>
      <c r="K343" s="130"/>
      <c r="L343" s="128"/>
      <c r="M343" s="128"/>
      <c r="N343" s="123"/>
      <c r="O343" s="124"/>
      <c r="P343" s="124"/>
      <c r="Q343" s="124"/>
      <c r="R343" s="124"/>
      <c r="S343" s="125"/>
      <c r="T343" s="125"/>
      <c r="U343" s="125"/>
      <c r="V343" s="125"/>
      <c r="X343" s="126"/>
    </row>
    <row r="344" spans="2:24" ht="25.5">
      <c r="B344" s="129"/>
      <c r="E344" s="130"/>
      <c r="F344" s="130"/>
      <c r="G344" s="131"/>
      <c r="H344" s="130"/>
      <c r="I344" s="130"/>
      <c r="J344" s="132"/>
      <c r="K344" s="130"/>
      <c r="L344" s="128"/>
      <c r="M344" s="128"/>
      <c r="N344" s="123"/>
      <c r="O344" s="124"/>
      <c r="P344" s="124"/>
      <c r="Q344" s="124"/>
      <c r="R344" s="124"/>
      <c r="S344" s="125"/>
      <c r="T344" s="125"/>
      <c r="U344" s="125"/>
      <c r="V344" s="125"/>
      <c r="X344" s="126"/>
    </row>
    <row r="345" spans="2:24" ht="25.5">
      <c r="B345" s="129"/>
      <c r="E345" s="130"/>
      <c r="F345" s="130"/>
      <c r="G345" s="131"/>
      <c r="H345" s="130"/>
      <c r="I345" s="130"/>
      <c r="J345" s="132"/>
      <c r="K345" s="130"/>
      <c r="L345" s="128"/>
      <c r="M345" s="128"/>
      <c r="N345" s="123"/>
      <c r="O345" s="124"/>
      <c r="P345" s="124"/>
      <c r="Q345" s="124"/>
      <c r="R345" s="124"/>
      <c r="S345" s="125"/>
      <c r="T345" s="125"/>
      <c r="U345" s="125"/>
      <c r="V345" s="125"/>
      <c r="X345" s="126"/>
    </row>
    <row r="346" spans="2:24" ht="25.5">
      <c r="B346" s="129"/>
      <c r="E346" s="130"/>
      <c r="F346" s="130"/>
      <c r="G346" s="131"/>
      <c r="H346" s="130"/>
      <c r="I346" s="130"/>
      <c r="J346" s="132"/>
      <c r="K346" s="130"/>
      <c r="L346" s="128"/>
      <c r="M346" s="128"/>
      <c r="N346" s="123"/>
      <c r="O346" s="124"/>
      <c r="P346" s="124"/>
      <c r="Q346" s="124"/>
      <c r="R346" s="124"/>
      <c r="S346" s="125"/>
      <c r="T346" s="125"/>
      <c r="U346" s="125"/>
      <c r="V346" s="125"/>
      <c r="X346" s="126"/>
    </row>
    <row r="347" spans="2:24" ht="25.5">
      <c r="B347" s="129"/>
      <c r="E347" s="130"/>
      <c r="F347" s="130"/>
      <c r="G347" s="131"/>
      <c r="H347" s="130"/>
      <c r="I347" s="130"/>
      <c r="J347" s="132"/>
      <c r="K347" s="130"/>
      <c r="L347" s="128"/>
      <c r="M347" s="128"/>
      <c r="N347" s="123"/>
      <c r="O347" s="124"/>
      <c r="P347" s="124"/>
      <c r="Q347" s="124"/>
      <c r="R347" s="124"/>
      <c r="S347" s="125"/>
      <c r="T347" s="125"/>
      <c r="U347" s="125"/>
      <c r="V347" s="125"/>
      <c r="X347" s="126"/>
    </row>
    <row r="348" spans="2:24" ht="25.5">
      <c r="B348" s="129"/>
      <c r="E348" s="130"/>
      <c r="F348" s="130"/>
      <c r="G348" s="131"/>
      <c r="H348" s="130"/>
      <c r="I348" s="130"/>
      <c r="J348" s="132"/>
      <c r="K348" s="130"/>
      <c r="L348" s="128"/>
      <c r="M348" s="128"/>
      <c r="N348" s="123"/>
      <c r="O348" s="124"/>
      <c r="P348" s="124"/>
      <c r="Q348" s="124"/>
      <c r="R348" s="124"/>
      <c r="S348" s="125"/>
      <c r="T348" s="125"/>
      <c r="U348" s="125"/>
      <c r="V348" s="125"/>
      <c r="X348" s="126"/>
    </row>
    <row r="349" spans="2:24" ht="25.5">
      <c r="B349" s="129"/>
      <c r="E349" s="130"/>
      <c r="F349" s="130"/>
      <c r="G349" s="131"/>
      <c r="H349" s="130"/>
      <c r="I349" s="130"/>
      <c r="J349" s="132"/>
      <c r="K349" s="130"/>
      <c r="L349" s="128"/>
      <c r="M349" s="128"/>
      <c r="N349" s="123"/>
      <c r="O349" s="124"/>
      <c r="P349" s="124"/>
      <c r="Q349" s="124"/>
      <c r="R349" s="124"/>
      <c r="S349" s="125"/>
      <c r="T349" s="125"/>
      <c r="U349" s="125"/>
      <c r="V349" s="125"/>
      <c r="X349" s="126"/>
    </row>
    <row r="350" spans="2:24" ht="25.5">
      <c r="B350" s="129"/>
      <c r="E350" s="130"/>
      <c r="F350" s="130"/>
      <c r="G350" s="131"/>
      <c r="H350" s="130"/>
      <c r="I350" s="130"/>
      <c r="J350" s="132"/>
      <c r="K350" s="130"/>
      <c r="L350" s="128"/>
      <c r="M350" s="128"/>
      <c r="N350" s="123"/>
      <c r="O350" s="124"/>
      <c r="P350" s="124"/>
      <c r="Q350" s="124"/>
      <c r="R350" s="124"/>
      <c r="S350" s="125"/>
      <c r="T350" s="125"/>
      <c r="U350" s="125"/>
      <c r="V350" s="125"/>
      <c r="X350" s="126"/>
    </row>
    <row r="351" spans="2:24" ht="25.5">
      <c r="B351" s="129"/>
      <c r="E351" s="130"/>
      <c r="F351" s="130"/>
      <c r="G351" s="131"/>
      <c r="H351" s="130"/>
      <c r="I351" s="130"/>
      <c r="J351" s="132"/>
      <c r="K351" s="130"/>
      <c r="L351" s="128"/>
      <c r="M351" s="128"/>
      <c r="N351" s="123"/>
      <c r="O351" s="124"/>
      <c r="P351" s="124"/>
      <c r="Q351" s="124"/>
      <c r="R351" s="124"/>
      <c r="S351" s="125"/>
      <c r="T351" s="125"/>
      <c r="U351" s="125"/>
      <c r="V351" s="125"/>
      <c r="X351" s="126"/>
    </row>
    <row r="352" spans="2:24" ht="25.5">
      <c r="B352" s="129"/>
      <c r="E352" s="130"/>
      <c r="F352" s="130"/>
      <c r="G352" s="131"/>
      <c r="H352" s="130"/>
      <c r="I352" s="130"/>
      <c r="J352" s="132"/>
      <c r="K352" s="130"/>
      <c r="L352" s="128"/>
      <c r="M352" s="128"/>
      <c r="N352" s="123"/>
      <c r="O352" s="124"/>
      <c r="P352" s="124"/>
      <c r="Q352" s="124"/>
      <c r="R352" s="124"/>
      <c r="S352" s="125"/>
      <c r="T352" s="125"/>
      <c r="U352" s="125"/>
      <c r="V352" s="125"/>
      <c r="X352" s="126"/>
    </row>
    <row r="353" spans="2:24" ht="25.5">
      <c r="B353" s="129"/>
      <c r="E353" s="130"/>
      <c r="F353" s="130"/>
      <c r="G353" s="131"/>
      <c r="H353" s="130"/>
      <c r="I353" s="130"/>
      <c r="J353" s="132"/>
      <c r="K353" s="130"/>
      <c r="L353" s="128"/>
      <c r="M353" s="128"/>
      <c r="N353" s="123"/>
      <c r="O353" s="124"/>
      <c r="P353" s="124"/>
      <c r="Q353" s="124"/>
      <c r="R353" s="124"/>
      <c r="S353" s="125"/>
      <c r="T353" s="125"/>
      <c r="U353" s="125"/>
      <c r="V353" s="125"/>
      <c r="X353" s="126"/>
    </row>
    <row r="354" spans="2:24" ht="25.5">
      <c r="B354" s="129"/>
      <c r="E354" s="130"/>
      <c r="F354" s="130"/>
      <c r="G354" s="131"/>
      <c r="H354" s="130"/>
      <c r="I354" s="130"/>
      <c r="J354" s="132"/>
      <c r="K354" s="130"/>
      <c r="L354" s="128"/>
      <c r="M354" s="128"/>
      <c r="N354" s="123"/>
      <c r="O354" s="124"/>
      <c r="P354" s="124"/>
      <c r="Q354" s="124"/>
      <c r="R354" s="124"/>
      <c r="S354" s="125"/>
      <c r="T354" s="125"/>
      <c r="U354" s="125"/>
      <c r="V354" s="125"/>
      <c r="X354" s="126"/>
    </row>
    <row r="355" spans="2:24" ht="25.5">
      <c r="B355" s="129"/>
      <c r="E355" s="130"/>
      <c r="F355" s="130"/>
      <c r="G355" s="131"/>
      <c r="H355" s="130"/>
      <c r="I355" s="130"/>
      <c r="J355" s="132"/>
      <c r="K355" s="130"/>
      <c r="L355" s="128"/>
      <c r="M355" s="128"/>
      <c r="N355" s="123"/>
      <c r="O355" s="124"/>
      <c r="P355" s="124"/>
      <c r="Q355" s="124"/>
      <c r="R355" s="124"/>
      <c r="S355" s="125"/>
      <c r="T355" s="125"/>
      <c r="U355" s="125"/>
      <c r="V355" s="125"/>
      <c r="X355" s="126"/>
    </row>
    <row r="356" spans="2:24" ht="25.5">
      <c r="B356" s="129"/>
      <c r="E356" s="130"/>
      <c r="F356" s="130"/>
      <c r="G356" s="131"/>
      <c r="H356" s="130"/>
      <c r="I356" s="130"/>
      <c r="J356" s="132"/>
      <c r="K356" s="130"/>
      <c r="L356" s="128"/>
      <c r="M356" s="128"/>
      <c r="N356" s="123"/>
      <c r="O356" s="124"/>
      <c r="P356" s="124"/>
      <c r="Q356" s="124"/>
      <c r="R356" s="124"/>
      <c r="S356" s="125"/>
      <c r="T356" s="125"/>
      <c r="U356" s="125"/>
      <c r="V356" s="125"/>
      <c r="X356" s="126"/>
    </row>
    <row r="357" spans="2:24" ht="25.5">
      <c r="B357" s="129"/>
      <c r="E357" s="130"/>
      <c r="F357" s="130"/>
      <c r="G357" s="131"/>
      <c r="H357" s="130"/>
      <c r="I357" s="130"/>
      <c r="J357" s="132"/>
      <c r="K357" s="130"/>
      <c r="L357" s="128"/>
      <c r="M357" s="128"/>
      <c r="N357" s="123"/>
      <c r="O357" s="124"/>
      <c r="P357" s="124"/>
      <c r="Q357" s="124"/>
      <c r="R357" s="124"/>
      <c r="S357" s="125"/>
      <c r="T357" s="125"/>
      <c r="U357" s="125"/>
      <c r="V357" s="125"/>
      <c r="X357" s="126"/>
    </row>
    <row r="358" spans="2:24" ht="25.5">
      <c r="B358" s="129"/>
      <c r="E358" s="130"/>
      <c r="F358" s="130"/>
      <c r="G358" s="131"/>
      <c r="H358" s="130"/>
      <c r="I358" s="130"/>
      <c r="J358" s="132"/>
      <c r="K358" s="130"/>
      <c r="L358" s="128"/>
      <c r="M358" s="128"/>
      <c r="N358" s="123"/>
      <c r="O358" s="124"/>
      <c r="P358" s="124"/>
      <c r="Q358" s="124"/>
      <c r="R358" s="124"/>
      <c r="S358" s="125"/>
      <c r="T358" s="125"/>
      <c r="U358" s="125"/>
      <c r="V358" s="125"/>
      <c r="X358" s="126"/>
    </row>
    <row r="359" spans="2:24" ht="25.5">
      <c r="B359" s="129"/>
      <c r="E359" s="130"/>
      <c r="F359" s="130"/>
      <c r="G359" s="131"/>
      <c r="H359" s="130"/>
      <c r="I359" s="130"/>
      <c r="J359" s="132"/>
      <c r="K359" s="130"/>
      <c r="L359" s="128"/>
      <c r="M359" s="128"/>
      <c r="N359" s="123"/>
      <c r="O359" s="124"/>
      <c r="P359" s="124"/>
      <c r="Q359" s="124"/>
      <c r="R359" s="124"/>
      <c r="S359" s="125"/>
      <c r="T359" s="125"/>
      <c r="U359" s="125"/>
      <c r="V359" s="125"/>
      <c r="X359" s="126"/>
    </row>
    <row r="360" spans="2:24" ht="25.5">
      <c r="B360" s="129"/>
      <c r="E360" s="130"/>
      <c r="F360" s="130"/>
      <c r="G360" s="131"/>
      <c r="H360" s="130"/>
      <c r="I360" s="130"/>
      <c r="J360" s="132"/>
      <c r="K360" s="130"/>
      <c r="L360" s="128"/>
      <c r="M360" s="128"/>
      <c r="N360" s="123"/>
      <c r="O360" s="124"/>
      <c r="P360" s="124"/>
      <c r="Q360" s="124"/>
      <c r="R360" s="124"/>
      <c r="S360" s="125"/>
      <c r="T360" s="125"/>
      <c r="U360" s="125"/>
      <c r="V360" s="125"/>
      <c r="X360" s="126"/>
    </row>
    <row r="361" spans="2:24" ht="25.5">
      <c r="B361" s="129"/>
      <c r="E361" s="130"/>
      <c r="F361" s="130"/>
      <c r="G361" s="131"/>
      <c r="H361" s="130"/>
      <c r="I361" s="130"/>
      <c r="J361" s="132"/>
      <c r="K361" s="130"/>
      <c r="L361" s="128"/>
      <c r="M361" s="128"/>
      <c r="N361" s="123"/>
      <c r="O361" s="124"/>
      <c r="P361" s="124"/>
      <c r="Q361" s="124"/>
      <c r="R361" s="124"/>
      <c r="S361" s="125"/>
      <c r="T361" s="125"/>
      <c r="U361" s="125"/>
      <c r="V361" s="125"/>
      <c r="X361" s="126"/>
    </row>
    <row r="362" spans="2:24" ht="25.5">
      <c r="B362" s="129"/>
      <c r="E362" s="130"/>
      <c r="F362" s="130"/>
      <c r="G362" s="131"/>
      <c r="H362" s="130"/>
      <c r="I362" s="130"/>
      <c r="J362" s="132"/>
      <c r="K362" s="130"/>
      <c r="L362" s="128"/>
      <c r="M362" s="128"/>
      <c r="N362" s="123"/>
      <c r="O362" s="124"/>
      <c r="P362" s="124"/>
      <c r="Q362" s="124"/>
      <c r="R362" s="124"/>
      <c r="S362" s="125"/>
      <c r="T362" s="125"/>
      <c r="U362" s="125"/>
      <c r="V362" s="125"/>
      <c r="X362" s="126"/>
    </row>
    <row r="363" spans="2:24" ht="25.5">
      <c r="B363" s="129"/>
      <c r="E363" s="130"/>
      <c r="F363" s="130"/>
      <c r="G363" s="131"/>
      <c r="H363" s="130"/>
      <c r="I363" s="130"/>
      <c r="J363" s="132"/>
      <c r="K363" s="130"/>
      <c r="L363" s="128"/>
      <c r="M363" s="128"/>
      <c r="N363" s="123"/>
      <c r="O363" s="124"/>
      <c r="P363" s="124"/>
      <c r="Q363" s="124"/>
      <c r="R363" s="124"/>
      <c r="S363" s="125"/>
      <c r="T363" s="125"/>
      <c r="U363" s="125"/>
      <c r="V363" s="125"/>
      <c r="X363" s="126"/>
    </row>
    <row r="364" spans="2:24" ht="25.5">
      <c r="B364" s="129"/>
      <c r="E364" s="130"/>
      <c r="F364" s="130"/>
      <c r="G364" s="131"/>
      <c r="H364" s="130"/>
      <c r="I364" s="130"/>
      <c r="J364" s="132"/>
      <c r="K364" s="130"/>
      <c r="L364" s="128"/>
      <c r="M364" s="128"/>
      <c r="N364" s="123"/>
      <c r="O364" s="124"/>
      <c r="P364" s="124"/>
      <c r="Q364" s="124"/>
      <c r="R364" s="124"/>
      <c r="S364" s="125"/>
      <c r="T364" s="125"/>
      <c r="U364" s="125"/>
      <c r="V364" s="125"/>
      <c r="X364" s="126"/>
    </row>
    <row r="365" spans="2:24" ht="25.5">
      <c r="B365" s="129"/>
      <c r="E365" s="130"/>
      <c r="F365" s="130"/>
      <c r="G365" s="131"/>
      <c r="H365" s="130"/>
      <c r="I365" s="130"/>
      <c r="J365" s="132"/>
      <c r="K365" s="130"/>
      <c r="L365" s="128"/>
      <c r="M365" s="128"/>
      <c r="N365" s="123"/>
      <c r="O365" s="124"/>
      <c r="P365" s="124"/>
      <c r="Q365" s="124"/>
      <c r="R365" s="124"/>
      <c r="S365" s="125"/>
      <c r="T365" s="125"/>
      <c r="U365" s="125"/>
      <c r="V365" s="125"/>
      <c r="X365" s="126"/>
    </row>
    <row r="366" spans="2:24" ht="25.5">
      <c r="B366" s="129"/>
      <c r="E366" s="130"/>
      <c r="F366" s="130"/>
      <c r="G366" s="131"/>
      <c r="H366" s="130"/>
      <c r="I366" s="130"/>
      <c r="J366" s="132"/>
      <c r="K366" s="130"/>
      <c r="L366" s="128"/>
      <c r="M366" s="128"/>
      <c r="N366" s="123"/>
      <c r="O366" s="124"/>
      <c r="P366" s="124"/>
      <c r="Q366" s="124"/>
      <c r="R366" s="124"/>
      <c r="S366" s="125"/>
      <c r="T366" s="125"/>
      <c r="U366" s="125"/>
      <c r="V366" s="125"/>
      <c r="X366" s="126"/>
    </row>
    <row r="367" spans="2:24" ht="25.5">
      <c r="B367" s="129"/>
      <c r="E367" s="130"/>
      <c r="F367" s="130"/>
      <c r="G367" s="131"/>
      <c r="H367" s="130"/>
      <c r="I367" s="130"/>
      <c r="J367" s="132"/>
      <c r="K367" s="130"/>
      <c r="L367" s="128"/>
      <c r="M367" s="128"/>
      <c r="N367" s="123"/>
      <c r="O367" s="124"/>
      <c r="P367" s="124"/>
      <c r="Q367" s="124"/>
      <c r="R367" s="124"/>
      <c r="S367" s="125"/>
      <c r="T367" s="125"/>
      <c r="U367" s="125"/>
      <c r="V367" s="125"/>
      <c r="X367" s="126"/>
    </row>
    <row r="368" spans="2:24" ht="25.5">
      <c r="B368" s="129"/>
      <c r="E368" s="130"/>
      <c r="F368" s="130"/>
      <c r="G368" s="131"/>
      <c r="H368" s="130"/>
      <c r="I368" s="130"/>
      <c r="J368" s="132"/>
      <c r="K368" s="130"/>
      <c r="L368" s="128"/>
      <c r="M368" s="128"/>
      <c r="N368" s="123"/>
      <c r="O368" s="124"/>
      <c r="P368" s="124"/>
      <c r="Q368" s="124"/>
      <c r="R368" s="124"/>
      <c r="S368" s="125"/>
      <c r="T368" s="125"/>
      <c r="U368" s="125"/>
      <c r="V368" s="125"/>
      <c r="X368" s="126"/>
    </row>
    <row r="369" spans="2:24" ht="25.5">
      <c r="B369" s="129"/>
      <c r="E369" s="130"/>
      <c r="F369" s="130"/>
      <c r="G369" s="131"/>
      <c r="H369" s="130"/>
      <c r="I369" s="130"/>
      <c r="J369" s="132"/>
      <c r="K369" s="130"/>
      <c r="L369" s="128"/>
      <c r="M369" s="128"/>
      <c r="N369" s="123"/>
      <c r="O369" s="124"/>
      <c r="P369" s="124"/>
      <c r="Q369" s="124"/>
      <c r="R369" s="124"/>
      <c r="S369" s="125"/>
      <c r="T369" s="125"/>
      <c r="U369" s="125"/>
      <c r="V369" s="125"/>
      <c r="X369" s="126"/>
    </row>
    <row r="370" spans="2:24" ht="25.5">
      <c r="B370" s="129"/>
      <c r="E370" s="130"/>
      <c r="F370" s="130"/>
      <c r="G370" s="131"/>
      <c r="H370" s="130"/>
      <c r="I370" s="130"/>
      <c r="J370" s="132"/>
      <c r="K370" s="130"/>
      <c r="L370" s="128"/>
      <c r="M370" s="128"/>
      <c r="N370" s="123"/>
      <c r="O370" s="124"/>
      <c r="P370" s="124"/>
      <c r="Q370" s="124"/>
      <c r="R370" s="124"/>
      <c r="S370" s="125"/>
      <c r="T370" s="125"/>
      <c r="U370" s="125"/>
      <c r="V370" s="125"/>
      <c r="X370" s="126"/>
    </row>
    <row r="371" spans="2:24" ht="25.5">
      <c r="B371" s="129"/>
      <c r="E371" s="130"/>
      <c r="F371" s="130"/>
      <c r="G371" s="131"/>
      <c r="H371" s="130"/>
      <c r="I371" s="130"/>
      <c r="J371" s="132"/>
      <c r="K371" s="130"/>
      <c r="L371" s="128"/>
      <c r="M371" s="128"/>
      <c r="N371" s="123"/>
      <c r="O371" s="124"/>
      <c r="P371" s="124"/>
      <c r="Q371" s="124"/>
      <c r="R371" s="124"/>
      <c r="S371" s="125"/>
      <c r="T371" s="125"/>
      <c r="U371" s="125"/>
      <c r="V371" s="125"/>
      <c r="X371" s="126"/>
    </row>
    <row r="372" spans="2:24" ht="25.5">
      <c r="B372" s="129"/>
      <c r="E372" s="130"/>
      <c r="F372" s="130"/>
      <c r="G372" s="131"/>
      <c r="H372" s="130"/>
      <c r="I372" s="130"/>
      <c r="J372" s="132"/>
      <c r="K372" s="130"/>
      <c r="L372" s="128"/>
      <c r="M372" s="128"/>
      <c r="N372" s="123"/>
      <c r="O372" s="124"/>
      <c r="P372" s="124"/>
      <c r="Q372" s="124"/>
      <c r="R372" s="124"/>
      <c r="S372" s="125"/>
      <c r="T372" s="125"/>
      <c r="U372" s="125"/>
      <c r="V372" s="125"/>
      <c r="X372" s="126"/>
    </row>
    <row r="373" spans="2:24" ht="25.5">
      <c r="B373" s="129"/>
      <c r="E373" s="130"/>
      <c r="F373" s="130"/>
      <c r="G373" s="131"/>
      <c r="H373" s="130"/>
      <c r="I373" s="130"/>
      <c r="J373" s="132"/>
      <c r="K373" s="130"/>
      <c r="L373" s="128"/>
      <c r="M373" s="128"/>
      <c r="N373" s="123"/>
      <c r="O373" s="124"/>
      <c r="P373" s="124"/>
      <c r="Q373" s="124"/>
      <c r="R373" s="124"/>
      <c r="S373" s="125"/>
      <c r="T373" s="125"/>
      <c r="U373" s="125"/>
      <c r="V373" s="125"/>
      <c r="X373" s="126"/>
    </row>
    <row r="374" spans="2:24" ht="25.5">
      <c r="B374" s="129"/>
      <c r="E374" s="130"/>
      <c r="F374" s="130"/>
      <c r="G374" s="131"/>
      <c r="H374" s="130"/>
      <c r="I374" s="130"/>
      <c r="J374" s="132"/>
      <c r="K374" s="130"/>
      <c r="L374" s="128"/>
      <c r="M374" s="128"/>
      <c r="N374" s="123"/>
      <c r="O374" s="124"/>
      <c r="P374" s="124"/>
      <c r="Q374" s="124"/>
      <c r="R374" s="124"/>
      <c r="S374" s="125"/>
      <c r="T374" s="125"/>
      <c r="U374" s="125"/>
      <c r="V374" s="125"/>
      <c r="X374" s="126"/>
    </row>
    <row r="375" spans="2:24" ht="25.5">
      <c r="B375" s="129"/>
      <c r="E375" s="130"/>
      <c r="F375" s="130"/>
      <c r="G375" s="131"/>
      <c r="H375" s="130"/>
      <c r="I375" s="130"/>
      <c r="J375" s="132"/>
      <c r="K375" s="130"/>
      <c r="L375" s="128"/>
      <c r="M375" s="128"/>
      <c r="N375" s="123"/>
      <c r="O375" s="124"/>
      <c r="P375" s="124"/>
      <c r="Q375" s="124"/>
      <c r="R375" s="124"/>
      <c r="S375" s="125"/>
      <c r="T375" s="125"/>
      <c r="U375" s="125"/>
      <c r="V375" s="125"/>
      <c r="X375" s="126"/>
    </row>
    <row r="376" spans="2:24" ht="25.5">
      <c r="B376" s="129"/>
      <c r="E376" s="130"/>
      <c r="F376" s="130"/>
      <c r="G376" s="131"/>
      <c r="H376" s="130"/>
      <c r="I376" s="130"/>
      <c r="J376" s="132"/>
      <c r="K376" s="130"/>
      <c r="L376" s="128"/>
      <c r="M376" s="128"/>
      <c r="N376" s="123"/>
      <c r="O376" s="124"/>
      <c r="P376" s="124"/>
      <c r="Q376" s="124"/>
      <c r="R376" s="124"/>
      <c r="S376" s="125"/>
      <c r="T376" s="125"/>
      <c r="U376" s="125"/>
      <c r="V376" s="125"/>
      <c r="X376" s="126"/>
    </row>
    <row r="377" spans="2:24" ht="25.5">
      <c r="B377" s="129"/>
      <c r="E377" s="130"/>
      <c r="F377" s="130"/>
      <c r="G377" s="131"/>
      <c r="H377" s="130"/>
      <c r="I377" s="130"/>
      <c r="J377" s="132"/>
      <c r="K377" s="130"/>
      <c r="L377" s="128"/>
      <c r="M377" s="128"/>
      <c r="N377" s="123"/>
      <c r="O377" s="124"/>
      <c r="P377" s="124"/>
      <c r="Q377" s="124"/>
      <c r="R377" s="124"/>
      <c r="S377" s="125"/>
      <c r="T377" s="125"/>
      <c r="U377" s="125"/>
      <c r="V377" s="125"/>
      <c r="X377" s="126"/>
    </row>
    <row r="378" spans="2:24" ht="25.5">
      <c r="B378" s="129"/>
      <c r="E378" s="130"/>
      <c r="F378" s="130"/>
      <c r="G378" s="131"/>
      <c r="H378" s="130"/>
      <c r="I378" s="130"/>
      <c r="J378" s="132"/>
      <c r="K378" s="130"/>
      <c r="L378" s="128"/>
      <c r="M378" s="128"/>
      <c r="N378" s="123"/>
      <c r="O378" s="124"/>
      <c r="P378" s="124"/>
      <c r="Q378" s="124"/>
      <c r="R378" s="124"/>
      <c r="S378" s="125"/>
      <c r="T378" s="125"/>
      <c r="U378" s="125"/>
      <c r="V378" s="125"/>
      <c r="X378" s="126"/>
    </row>
    <row r="379" spans="2:24" ht="25.5">
      <c r="B379" s="129"/>
      <c r="E379" s="130"/>
      <c r="F379" s="130"/>
      <c r="G379" s="131"/>
      <c r="H379" s="130"/>
      <c r="I379" s="130"/>
      <c r="J379" s="132"/>
      <c r="K379" s="130"/>
      <c r="L379" s="128"/>
      <c r="M379" s="128"/>
      <c r="N379" s="123"/>
      <c r="O379" s="124"/>
      <c r="P379" s="124"/>
      <c r="Q379" s="124"/>
      <c r="R379" s="124"/>
      <c r="S379" s="125"/>
      <c r="T379" s="125"/>
      <c r="U379" s="125"/>
      <c r="V379" s="125"/>
      <c r="X379" s="126"/>
    </row>
    <row r="380" spans="2:24" ht="25.5">
      <c r="B380" s="129"/>
      <c r="E380" s="130"/>
      <c r="F380" s="130"/>
      <c r="G380" s="131"/>
      <c r="H380" s="130"/>
      <c r="I380" s="130"/>
      <c r="J380" s="132"/>
      <c r="K380" s="130"/>
      <c r="L380" s="128"/>
      <c r="M380" s="128"/>
      <c r="N380" s="123"/>
      <c r="O380" s="124"/>
      <c r="P380" s="124"/>
      <c r="Q380" s="124"/>
      <c r="R380" s="124"/>
      <c r="S380" s="125"/>
      <c r="T380" s="125"/>
      <c r="U380" s="125"/>
      <c r="V380" s="125"/>
      <c r="X380" s="126"/>
    </row>
    <row r="381" spans="2:24" ht="25.5">
      <c r="B381" s="129"/>
      <c r="E381" s="130"/>
      <c r="F381" s="130"/>
      <c r="G381" s="131"/>
      <c r="H381" s="130"/>
      <c r="I381" s="130"/>
      <c r="J381" s="132"/>
      <c r="K381" s="130"/>
      <c r="L381" s="128"/>
      <c r="M381" s="128"/>
      <c r="N381" s="123"/>
      <c r="O381" s="124"/>
      <c r="P381" s="124"/>
      <c r="Q381" s="124"/>
      <c r="R381" s="124"/>
      <c r="S381" s="125"/>
      <c r="T381" s="125"/>
      <c r="U381" s="125"/>
      <c r="V381" s="125"/>
      <c r="X381" s="126"/>
    </row>
    <row r="382" spans="2:24" ht="25.5">
      <c r="B382" s="129"/>
      <c r="E382" s="130"/>
      <c r="F382" s="130"/>
      <c r="G382" s="131"/>
      <c r="H382" s="130"/>
      <c r="I382" s="130"/>
      <c r="J382" s="132"/>
      <c r="K382" s="130"/>
      <c r="L382" s="128"/>
      <c r="M382" s="128"/>
      <c r="N382" s="123"/>
      <c r="O382" s="124"/>
      <c r="P382" s="124"/>
      <c r="Q382" s="124"/>
      <c r="R382" s="124"/>
      <c r="S382" s="125"/>
      <c r="T382" s="125"/>
      <c r="U382" s="125"/>
      <c r="V382" s="125"/>
      <c r="X382" s="126"/>
    </row>
    <row r="383" spans="2:24" ht="25.5">
      <c r="B383" s="129"/>
      <c r="E383" s="130"/>
      <c r="F383" s="130"/>
      <c r="G383" s="131"/>
      <c r="H383" s="130"/>
      <c r="I383" s="130"/>
      <c r="J383" s="132"/>
      <c r="K383" s="130"/>
      <c r="L383" s="128"/>
      <c r="M383" s="128"/>
      <c r="N383" s="123"/>
      <c r="O383" s="124"/>
      <c r="P383" s="124"/>
      <c r="Q383" s="124"/>
      <c r="R383" s="124"/>
      <c r="S383" s="125"/>
      <c r="T383" s="125"/>
      <c r="U383" s="125"/>
      <c r="V383" s="125"/>
      <c r="X383" s="126"/>
    </row>
    <row r="384" spans="2:24" ht="25.5">
      <c r="B384" s="129"/>
      <c r="E384" s="130"/>
      <c r="F384" s="130"/>
      <c r="G384" s="131"/>
      <c r="H384" s="130"/>
      <c r="I384" s="130"/>
      <c r="J384" s="132"/>
      <c r="K384" s="130"/>
      <c r="L384" s="128"/>
      <c r="M384" s="128"/>
      <c r="N384" s="123"/>
      <c r="O384" s="124"/>
      <c r="P384" s="124"/>
      <c r="Q384" s="124"/>
      <c r="R384" s="124"/>
      <c r="S384" s="125"/>
      <c r="T384" s="125"/>
      <c r="U384" s="125"/>
      <c r="V384" s="125"/>
      <c r="X384" s="126"/>
    </row>
    <row r="385" spans="2:24" ht="25.5">
      <c r="B385" s="129"/>
      <c r="E385" s="130"/>
      <c r="F385" s="130"/>
      <c r="G385" s="131"/>
      <c r="H385" s="130"/>
      <c r="I385" s="130"/>
      <c r="J385" s="132"/>
      <c r="K385" s="130"/>
      <c r="L385" s="128"/>
      <c r="M385" s="128"/>
      <c r="N385" s="123"/>
      <c r="O385" s="124"/>
      <c r="P385" s="124"/>
      <c r="Q385" s="124"/>
      <c r="R385" s="124"/>
      <c r="S385" s="125"/>
      <c r="T385" s="125"/>
      <c r="U385" s="125"/>
      <c r="V385" s="125"/>
      <c r="X385" s="126"/>
    </row>
    <row r="386" spans="2:24" ht="25.5">
      <c r="B386" s="129"/>
      <c r="E386" s="130"/>
      <c r="F386" s="130"/>
      <c r="G386" s="131"/>
      <c r="H386" s="130"/>
      <c r="I386" s="130"/>
      <c r="J386" s="132"/>
      <c r="K386" s="130"/>
      <c r="L386" s="128"/>
      <c r="M386" s="128"/>
      <c r="N386" s="123"/>
      <c r="O386" s="124"/>
      <c r="P386" s="124"/>
      <c r="Q386" s="124"/>
      <c r="R386" s="124"/>
      <c r="S386" s="125"/>
      <c r="T386" s="125"/>
      <c r="U386" s="125"/>
      <c r="V386" s="125"/>
      <c r="X386" s="126"/>
    </row>
    <row r="387" spans="2:24" ht="25.5">
      <c r="B387" s="129"/>
      <c r="E387" s="130"/>
      <c r="F387" s="130"/>
      <c r="G387" s="131"/>
      <c r="H387" s="130"/>
      <c r="I387" s="130"/>
      <c r="J387" s="132"/>
      <c r="K387" s="130"/>
      <c r="L387" s="128"/>
      <c r="M387" s="128"/>
      <c r="N387" s="123"/>
      <c r="O387" s="124"/>
      <c r="P387" s="124"/>
      <c r="Q387" s="124"/>
      <c r="R387" s="124"/>
      <c r="S387" s="125"/>
      <c r="T387" s="125"/>
      <c r="U387" s="125"/>
      <c r="V387" s="125"/>
      <c r="X387" s="126"/>
    </row>
    <row r="388" spans="2:24" ht="25.5">
      <c r="B388" s="129"/>
      <c r="E388" s="130"/>
      <c r="F388" s="130"/>
      <c r="G388" s="131"/>
      <c r="H388" s="130"/>
      <c r="I388" s="130"/>
      <c r="J388" s="132"/>
      <c r="K388" s="130"/>
      <c r="L388" s="128"/>
      <c r="M388" s="128"/>
      <c r="N388" s="123"/>
      <c r="O388" s="124"/>
      <c r="P388" s="124"/>
      <c r="Q388" s="124"/>
      <c r="R388" s="124"/>
      <c r="S388" s="125"/>
      <c r="T388" s="125"/>
      <c r="U388" s="125"/>
      <c r="V388" s="125"/>
      <c r="X388" s="126"/>
    </row>
    <row r="389" spans="2:24" ht="25.5">
      <c r="B389" s="129"/>
      <c r="E389" s="130"/>
      <c r="F389" s="130"/>
      <c r="G389" s="131"/>
      <c r="H389" s="130"/>
      <c r="I389" s="130"/>
      <c r="J389" s="132"/>
      <c r="K389" s="130"/>
      <c r="L389" s="128"/>
      <c r="M389" s="128"/>
      <c r="N389" s="123"/>
      <c r="O389" s="124"/>
      <c r="P389" s="124"/>
      <c r="Q389" s="124"/>
      <c r="R389" s="124"/>
      <c r="S389" s="125"/>
      <c r="T389" s="125"/>
      <c r="U389" s="125"/>
      <c r="V389" s="125"/>
      <c r="X389" s="126"/>
    </row>
    <row r="390" spans="2:24" ht="25.5">
      <c r="B390" s="129"/>
      <c r="E390" s="130"/>
      <c r="F390" s="130"/>
      <c r="G390" s="131"/>
      <c r="H390" s="130"/>
      <c r="I390" s="130"/>
      <c r="J390" s="132"/>
      <c r="K390" s="130"/>
      <c r="L390" s="128"/>
      <c r="M390" s="128"/>
      <c r="N390" s="123"/>
      <c r="O390" s="124"/>
      <c r="P390" s="124"/>
      <c r="Q390" s="124"/>
      <c r="R390" s="124"/>
      <c r="S390" s="125"/>
      <c r="T390" s="125"/>
      <c r="U390" s="125"/>
      <c r="V390" s="125"/>
      <c r="X390" s="126"/>
    </row>
    <row r="391" spans="2:24" ht="25.5">
      <c r="B391" s="129"/>
      <c r="E391" s="130"/>
      <c r="F391" s="130"/>
      <c r="G391" s="131"/>
      <c r="H391" s="130"/>
      <c r="I391" s="130"/>
      <c r="J391" s="132"/>
      <c r="K391" s="130"/>
      <c r="L391" s="128"/>
      <c r="M391" s="128"/>
      <c r="N391" s="123"/>
      <c r="O391" s="124"/>
      <c r="P391" s="124"/>
      <c r="Q391" s="124"/>
      <c r="R391" s="124"/>
      <c r="S391" s="125"/>
      <c r="T391" s="125"/>
      <c r="U391" s="125"/>
      <c r="V391" s="125"/>
      <c r="X391" s="126"/>
    </row>
    <row r="392" spans="2:24" ht="25.5">
      <c r="B392" s="129"/>
      <c r="E392" s="130"/>
      <c r="F392" s="130"/>
      <c r="G392" s="131"/>
      <c r="H392" s="130"/>
      <c r="I392" s="130"/>
      <c r="J392" s="132"/>
      <c r="K392" s="130"/>
      <c r="L392" s="128"/>
      <c r="M392" s="128"/>
      <c r="N392" s="123"/>
      <c r="O392" s="124"/>
      <c r="P392" s="124"/>
      <c r="Q392" s="124"/>
      <c r="R392" s="124"/>
      <c r="S392" s="125"/>
      <c r="T392" s="125"/>
      <c r="U392" s="125"/>
      <c r="V392" s="125"/>
      <c r="X392" s="126"/>
    </row>
    <row r="393" spans="2:24" ht="25.5">
      <c r="B393" s="129"/>
      <c r="E393" s="130"/>
      <c r="F393" s="130"/>
      <c r="G393" s="131"/>
      <c r="H393" s="130"/>
      <c r="I393" s="130"/>
      <c r="J393" s="132"/>
      <c r="K393" s="130"/>
      <c r="L393" s="128"/>
      <c r="M393" s="128"/>
      <c r="N393" s="123"/>
      <c r="O393" s="124"/>
      <c r="P393" s="124"/>
      <c r="Q393" s="124"/>
      <c r="R393" s="124"/>
      <c r="S393" s="125"/>
      <c r="T393" s="125"/>
      <c r="U393" s="125"/>
      <c r="V393" s="125"/>
      <c r="X393" s="126"/>
    </row>
    <row r="394" spans="2:24" ht="25.5">
      <c r="B394" s="129"/>
      <c r="E394" s="130"/>
      <c r="F394" s="130"/>
      <c r="G394" s="131"/>
      <c r="H394" s="130"/>
      <c r="I394" s="130"/>
      <c r="J394" s="132"/>
      <c r="K394" s="130"/>
      <c r="L394" s="128"/>
      <c r="M394" s="128"/>
      <c r="N394" s="123"/>
      <c r="O394" s="124"/>
      <c r="P394" s="124"/>
      <c r="Q394" s="124"/>
      <c r="R394" s="124"/>
      <c r="S394" s="125"/>
      <c r="T394" s="125"/>
      <c r="U394" s="125"/>
      <c r="V394" s="125"/>
      <c r="X394" s="126"/>
    </row>
    <row r="395" spans="2:24" ht="25.5">
      <c r="B395" s="129"/>
      <c r="E395" s="130"/>
      <c r="F395" s="130"/>
      <c r="G395" s="131"/>
      <c r="H395" s="130"/>
      <c r="I395" s="130"/>
      <c r="J395" s="132"/>
      <c r="K395" s="130"/>
      <c r="L395" s="128"/>
      <c r="M395" s="128"/>
      <c r="N395" s="123"/>
      <c r="O395" s="124"/>
      <c r="P395" s="124"/>
      <c r="Q395" s="124"/>
      <c r="R395" s="124"/>
      <c r="S395" s="125"/>
      <c r="T395" s="125"/>
      <c r="U395" s="125"/>
      <c r="V395" s="125"/>
      <c r="X395" s="126"/>
    </row>
    <row r="396" spans="2:24" ht="25.5">
      <c r="B396" s="129"/>
      <c r="E396" s="130"/>
      <c r="F396" s="130"/>
      <c r="G396" s="131"/>
      <c r="H396" s="130"/>
      <c r="I396" s="130"/>
      <c r="J396" s="132"/>
      <c r="K396" s="130"/>
      <c r="L396" s="128"/>
      <c r="M396" s="128"/>
      <c r="N396" s="123"/>
      <c r="O396" s="124"/>
      <c r="P396" s="124"/>
      <c r="Q396" s="124"/>
      <c r="R396" s="124"/>
      <c r="S396" s="125"/>
      <c r="T396" s="125"/>
      <c r="U396" s="125"/>
      <c r="V396" s="125"/>
      <c r="X396" s="126"/>
    </row>
    <row r="397" spans="2:24" ht="25.5">
      <c r="B397" s="129"/>
      <c r="E397" s="130"/>
      <c r="F397" s="130"/>
      <c r="G397" s="131"/>
      <c r="H397" s="130"/>
      <c r="I397" s="130"/>
      <c r="J397" s="132"/>
      <c r="K397" s="130"/>
      <c r="L397" s="128"/>
      <c r="M397" s="128"/>
      <c r="N397" s="123"/>
      <c r="O397" s="124"/>
      <c r="P397" s="124"/>
      <c r="Q397" s="124"/>
      <c r="R397" s="124"/>
      <c r="S397" s="125"/>
      <c r="T397" s="125"/>
      <c r="U397" s="125"/>
      <c r="V397" s="125"/>
      <c r="X397" s="126"/>
    </row>
    <row r="398" spans="2:24" ht="25.5">
      <c r="B398" s="129"/>
      <c r="E398" s="130"/>
      <c r="F398" s="130"/>
      <c r="G398" s="131"/>
      <c r="H398" s="130"/>
      <c r="I398" s="130"/>
      <c r="J398" s="132"/>
      <c r="K398" s="130"/>
      <c r="L398" s="128"/>
      <c r="M398" s="128"/>
      <c r="N398" s="123"/>
      <c r="O398" s="124"/>
      <c r="P398" s="124"/>
      <c r="Q398" s="124"/>
      <c r="R398" s="124"/>
      <c r="S398" s="125"/>
      <c r="T398" s="125"/>
      <c r="U398" s="125"/>
      <c r="V398" s="125"/>
      <c r="X398" s="126"/>
    </row>
    <row r="399" spans="2:24" ht="25.5">
      <c r="B399" s="129"/>
      <c r="E399" s="130"/>
      <c r="F399" s="130"/>
      <c r="G399" s="131"/>
      <c r="H399" s="130"/>
      <c r="I399" s="130"/>
      <c r="J399" s="132"/>
      <c r="K399" s="130"/>
      <c r="L399" s="128"/>
      <c r="M399" s="128"/>
      <c r="N399" s="123"/>
      <c r="O399" s="124"/>
      <c r="P399" s="124"/>
      <c r="Q399" s="124"/>
      <c r="R399" s="124"/>
      <c r="S399" s="125"/>
      <c r="T399" s="125"/>
      <c r="U399" s="125"/>
      <c r="V399" s="125"/>
      <c r="X399" s="126"/>
    </row>
    <row r="400" spans="2:24" ht="25.5">
      <c r="B400" s="129"/>
      <c r="E400" s="130"/>
      <c r="F400" s="130"/>
      <c r="G400" s="131"/>
      <c r="H400" s="130"/>
      <c r="I400" s="130"/>
      <c r="J400" s="132"/>
      <c r="K400" s="130"/>
      <c r="L400" s="128"/>
      <c r="M400" s="128"/>
      <c r="N400" s="123"/>
      <c r="O400" s="124"/>
      <c r="P400" s="124"/>
      <c r="Q400" s="124"/>
      <c r="R400" s="124"/>
      <c r="S400" s="125"/>
      <c r="T400" s="125"/>
      <c r="U400" s="125"/>
      <c r="V400" s="125"/>
      <c r="X400" s="126"/>
    </row>
    <row r="401" spans="2:24" ht="25.5">
      <c r="B401" s="129"/>
      <c r="E401" s="130"/>
      <c r="F401" s="130"/>
      <c r="G401" s="131"/>
      <c r="H401" s="130"/>
      <c r="I401" s="130"/>
      <c r="J401" s="132"/>
      <c r="K401" s="130"/>
      <c r="L401" s="128"/>
      <c r="M401" s="128"/>
      <c r="N401" s="123"/>
      <c r="O401" s="124"/>
      <c r="P401" s="124"/>
      <c r="Q401" s="124"/>
      <c r="R401" s="124"/>
      <c r="S401" s="125"/>
      <c r="T401" s="125"/>
      <c r="U401" s="125"/>
      <c r="V401" s="125"/>
      <c r="X401" s="126"/>
    </row>
    <row r="402" spans="2:24" ht="25.5">
      <c r="B402" s="129"/>
      <c r="E402" s="130"/>
      <c r="F402" s="130"/>
      <c r="G402" s="131"/>
      <c r="H402" s="130"/>
      <c r="I402" s="130"/>
      <c r="J402" s="132"/>
      <c r="K402" s="130"/>
      <c r="L402" s="128"/>
      <c r="M402" s="128"/>
      <c r="N402" s="123"/>
      <c r="O402" s="124"/>
      <c r="P402" s="124"/>
      <c r="Q402" s="124"/>
      <c r="R402" s="124"/>
      <c r="S402" s="125"/>
      <c r="T402" s="125"/>
      <c r="U402" s="125"/>
      <c r="V402" s="125"/>
      <c r="X402" s="126"/>
    </row>
    <row r="403" spans="2:24" ht="25.5">
      <c r="B403" s="129"/>
      <c r="E403" s="130"/>
      <c r="F403" s="130"/>
      <c r="G403" s="131"/>
      <c r="H403" s="130"/>
      <c r="I403" s="130"/>
      <c r="J403" s="132"/>
      <c r="K403" s="130"/>
      <c r="L403" s="128"/>
      <c r="M403" s="128"/>
      <c r="N403" s="123"/>
      <c r="O403" s="124"/>
      <c r="P403" s="124"/>
      <c r="Q403" s="124"/>
      <c r="R403" s="124"/>
      <c r="S403" s="125"/>
      <c r="T403" s="125"/>
      <c r="U403" s="125"/>
      <c r="V403" s="125"/>
      <c r="X403" s="126"/>
    </row>
    <row r="404" spans="2:24" ht="25.5">
      <c r="B404" s="129"/>
      <c r="E404" s="130"/>
      <c r="F404" s="130"/>
      <c r="G404" s="131"/>
      <c r="H404" s="130"/>
      <c r="I404" s="130"/>
      <c r="J404" s="132"/>
      <c r="K404" s="130"/>
      <c r="L404" s="128"/>
      <c r="M404" s="128"/>
      <c r="N404" s="123"/>
      <c r="O404" s="124"/>
      <c r="P404" s="124"/>
      <c r="Q404" s="124"/>
      <c r="R404" s="124"/>
      <c r="S404" s="125"/>
      <c r="T404" s="125"/>
      <c r="U404" s="125"/>
      <c r="V404" s="125"/>
      <c r="X404" s="126"/>
    </row>
    <row r="405" spans="2:24" ht="25.5">
      <c r="B405" s="129"/>
      <c r="E405" s="130"/>
      <c r="F405" s="130"/>
      <c r="G405" s="131"/>
      <c r="H405" s="130"/>
      <c r="I405" s="130"/>
      <c r="J405" s="132"/>
      <c r="K405" s="130"/>
      <c r="L405" s="128"/>
      <c r="M405" s="128"/>
      <c r="N405" s="123"/>
      <c r="O405" s="124"/>
      <c r="P405" s="124"/>
      <c r="Q405" s="124"/>
      <c r="R405" s="124"/>
      <c r="S405" s="125"/>
      <c r="T405" s="125"/>
      <c r="U405" s="125"/>
      <c r="V405" s="125"/>
      <c r="X405" s="126"/>
    </row>
    <row r="406" spans="2:24" ht="25.5">
      <c r="B406" s="129"/>
      <c r="E406" s="130"/>
      <c r="F406" s="130"/>
      <c r="G406" s="131"/>
      <c r="H406" s="130"/>
      <c r="I406" s="130"/>
      <c r="J406" s="132"/>
      <c r="K406" s="130"/>
      <c r="L406" s="128"/>
      <c r="M406" s="128"/>
      <c r="N406" s="123"/>
      <c r="O406" s="124"/>
      <c r="P406" s="124"/>
      <c r="Q406" s="124"/>
      <c r="R406" s="124"/>
      <c r="S406" s="125"/>
      <c r="T406" s="125"/>
      <c r="U406" s="125"/>
      <c r="V406" s="125"/>
      <c r="X406" s="126"/>
    </row>
    <row r="407" spans="2:24" ht="25.5">
      <c r="B407" s="129"/>
      <c r="E407" s="130"/>
      <c r="F407" s="130"/>
      <c r="G407" s="131"/>
      <c r="H407" s="130"/>
      <c r="I407" s="130"/>
      <c r="J407" s="132"/>
      <c r="K407" s="130"/>
      <c r="L407" s="128"/>
      <c r="M407" s="128"/>
      <c r="N407" s="123"/>
      <c r="O407" s="124"/>
      <c r="P407" s="124"/>
      <c r="Q407" s="124"/>
      <c r="R407" s="124"/>
      <c r="S407" s="125"/>
      <c r="T407" s="125"/>
      <c r="U407" s="125"/>
      <c r="V407" s="125"/>
      <c r="X407" s="126"/>
    </row>
    <row r="408" spans="2:24" ht="25.5">
      <c r="B408" s="129"/>
      <c r="E408" s="130"/>
      <c r="F408" s="130"/>
      <c r="G408" s="131"/>
      <c r="H408" s="130"/>
      <c r="I408" s="130"/>
      <c r="J408" s="132"/>
      <c r="K408" s="130"/>
      <c r="L408" s="128"/>
      <c r="M408" s="128"/>
      <c r="N408" s="123"/>
      <c r="O408" s="124"/>
      <c r="P408" s="124"/>
      <c r="Q408" s="124"/>
      <c r="R408" s="124"/>
      <c r="S408" s="125"/>
      <c r="T408" s="125"/>
      <c r="U408" s="125"/>
      <c r="V408" s="125"/>
      <c r="X408" s="126"/>
    </row>
    <row r="409" spans="2:24" ht="25.5">
      <c r="B409" s="129"/>
      <c r="E409" s="130"/>
      <c r="F409" s="130"/>
      <c r="G409" s="131"/>
      <c r="H409" s="130"/>
      <c r="I409" s="130"/>
      <c r="J409" s="132"/>
      <c r="K409" s="130"/>
      <c r="L409" s="128"/>
      <c r="M409" s="128"/>
      <c r="N409" s="123"/>
      <c r="O409" s="124"/>
      <c r="P409" s="124"/>
      <c r="Q409" s="124"/>
      <c r="R409" s="124"/>
      <c r="S409" s="125"/>
      <c r="T409" s="125"/>
      <c r="U409" s="125"/>
      <c r="V409" s="125"/>
      <c r="X409" s="126"/>
    </row>
    <row r="410" spans="2:24" ht="25.5">
      <c r="B410" s="129"/>
      <c r="E410" s="130"/>
      <c r="F410" s="130"/>
      <c r="G410" s="131"/>
      <c r="H410" s="130"/>
      <c r="I410" s="130"/>
      <c r="J410" s="132"/>
      <c r="K410" s="130"/>
      <c r="L410" s="128"/>
      <c r="M410" s="128"/>
      <c r="N410" s="123"/>
      <c r="O410" s="124"/>
      <c r="P410" s="124"/>
      <c r="Q410" s="124"/>
      <c r="R410" s="124"/>
      <c r="S410" s="125"/>
      <c r="T410" s="125"/>
      <c r="U410" s="125"/>
      <c r="V410" s="125"/>
      <c r="X410" s="126"/>
    </row>
    <row r="411" spans="2:24" ht="25.5">
      <c r="B411" s="129"/>
      <c r="E411" s="130"/>
      <c r="F411" s="130"/>
      <c r="G411" s="131"/>
      <c r="H411" s="130"/>
      <c r="I411" s="130"/>
      <c r="J411" s="132"/>
      <c r="K411" s="130"/>
      <c r="L411" s="128"/>
      <c r="M411" s="128"/>
      <c r="N411" s="123"/>
      <c r="O411" s="124"/>
      <c r="P411" s="124"/>
      <c r="Q411" s="124"/>
      <c r="R411" s="124"/>
      <c r="S411" s="125"/>
      <c r="T411" s="125"/>
      <c r="U411" s="125"/>
      <c r="V411" s="125"/>
      <c r="X411" s="126"/>
    </row>
    <row r="412" spans="2:24" ht="25.5">
      <c r="B412" s="129"/>
      <c r="E412" s="130"/>
      <c r="F412" s="130"/>
      <c r="G412" s="131"/>
      <c r="H412" s="130"/>
      <c r="I412" s="130"/>
      <c r="J412" s="132"/>
      <c r="K412" s="130"/>
      <c r="L412" s="128"/>
      <c r="M412" s="128"/>
      <c r="N412" s="123"/>
      <c r="O412" s="124"/>
      <c r="P412" s="124"/>
      <c r="Q412" s="124"/>
      <c r="R412" s="124"/>
      <c r="S412" s="125"/>
      <c r="T412" s="125"/>
      <c r="U412" s="125"/>
      <c r="V412" s="125"/>
      <c r="X412" s="126"/>
    </row>
    <row r="413" spans="2:24" ht="25.5">
      <c r="B413" s="129"/>
      <c r="E413" s="130"/>
      <c r="F413" s="130"/>
      <c r="G413" s="131"/>
      <c r="H413" s="130"/>
      <c r="I413" s="130"/>
      <c r="J413" s="132"/>
      <c r="K413" s="130"/>
      <c r="L413" s="128"/>
      <c r="M413" s="128"/>
      <c r="N413" s="123"/>
      <c r="O413" s="124"/>
      <c r="P413" s="124"/>
      <c r="Q413" s="124"/>
      <c r="R413" s="124"/>
      <c r="S413" s="125"/>
      <c r="T413" s="125"/>
      <c r="U413" s="125"/>
      <c r="V413" s="125"/>
      <c r="X413" s="126"/>
    </row>
    <row r="414" spans="2:24" ht="25.5">
      <c r="B414" s="129"/>
      <c r="E414" s="130"/>
      <c r="F414" s="130"/>
      <c r="G414" s="131"/>
      <c r="H414" s="130"/>
      <c r="I414" s="130"/>
      <c r="J414" s="132"/>
      <c r="K414" s="130"/>
      <c r="L414" s="128"/>
      <c r="M414" s="128"/>
      <c r="N414" s="123"/>
      <c r="O414" s="124"/>
      <c r="P414" s="124"/>
      <c r="Q414" s="124"/>
      <c r="R414" s="124"/>
      <c r="S414" s="125"/>
      <c r="T414" s="125"/>
      <c r="U414" s="125"/>
      <c r="V414" s="125"/>
      <c r="X414" s="126"/>
    </row>
    <row r="415" spans="2:24" ht="25.5">
      <c r="B415" s="129"/>
      <c r="E415" s="130"/>
      <c r="F415" s="130"/>
      <c r="G415" s="131"/>
      <c r="H415" s="130"/>
      <c r="I415" s="130"/>
      <c r="J415" s="132"/>
      <c r="K415" s="130"/>
      <c r="L415" s="128"/>
      <c r="M415" s="128"/>
      <c r="N415" s="123"/>
      <c r="O415" s="124"/>
      <c r="P415" s="124"/>
      <c r="Q415" s="124"/>
      <c r="R415" s="124"/>
      <c r="S415" s="125"/>
      <c r="T415" s="125"/>
      <c r="U415" s="125"/>
      <c r="V415" s="125"/>
      <c r="X415" s="126"/>
    </row>
    <row r="416" spans="2:24" ht="25.5">
      <c r="B416" s="129"/>
      <c r="E416" s="130"/>
      <c r="F416" s="130"/>
      <c r="G416" s="131"/>
      <c r="H416" s="130"/>
      <c r="I416" s="130"/>
      <c r="J416" s="132"/>
      <c r="K416" s="130"/>
      <c r="L416" s="128"/>
      <c r="M416" s="128"/>
      <c r="N416" s="123"/>
      <c r="O416" s="124"/>
      <c r="P416" s="124"/>
      <c r="Q416" s="124"/>
      <c r="R416" s="124"/>
      <c r="S416" s="125"/>
      <c r="T416" s="125"/>
      <c r="U416" s="125"/>
      <c r="V416" s="125"/>
      <c r="X416" s="126"/>
    </row>
    <row r="417" spans="2:24" ht="25.5">
      <c r="B417" s="129"/>
      <c r="E417" s="130"/>
      <c r="F417" s="130"/>
      <c r="G417" s="131"/>
      <c r="H417" s="130"/>
      <c r="I417" s="130"/>
      <c r="J417" s="132"/>
      <c r="K417" s="130"/>
      <c r="L417" s="128"/>
      <c r="M417" s="128"/>
      <c r="N417" s="123"/>
      <c r="O417" s="124"/>
      <c r="P417" s="124"/>
      <c r="Q417" s="124"/>
      <c r="R417" s="124"/>
      <c r="S417" s="125"/>
      <c r="T417" s="125"/>
      <c r="U417" s="125"/>
      <c r="V417" s="125"/>
      <c r="X417" s="126"/>
    </row>
    <row r="418" spans="2:24" ht="25.5">
      <c r="B418" s="129"/>
      <c r="E418" s="130"/>
      <c r="F418" s="130"/>
      <c r="G418" s="131"/>
      <c r="H418" s="130"/>
      <c r="I418" s="130"/>
      <c r="J418" s="132"/>
      <c r="K418" s="130"/>
      <c r="L418" s="128"/>
      <c r="M418" s="128"/>
      <c r="N418" s="123"/>
      <c r="O418" s="124"/>
      <c r="P418" s="124"/>
      <c r="Q418" s="124"/>
      <c r="R418" s="124"/>
      <c r="S418" s="125"/>
      <c r="T418" s="125"/>
      <c r="U418" s="125"/>
      <c r="V418" s="125"/>
      <c r="X418" s="126"/>
    </row>
    <row r="419" spans="2:24" ht="25.5">
      <c r="B419" s="129"/>
      <c r="E419" s="130"/>
      <c r="F419" s="130"/>
      <c r="G419" s="131"/>
      <c r="H419" s="130"/>
      <c r="I419" s="130"/>
      <c r="J419" s="132"/>
      <c r="K419" s="130"/>
      <c r="L419" s="128"/>
      <c r="M419" s="128"/>
      <c r="N419" s="123"/>
      <c r="O419" s="124"/>
      <c r="P419" s="124"/>
      <c r="Q419" s="124"/>
      <c r="R419" s="124"/>
      <c r="S419" s="125"/>
      <c r="T419" s="125"/>
      <c r="U419" s="125"/>
      <c r="V419" s="125"/>
      <c r="X419" s="126"/>
    </row>
    <row r="420" spans="2:24" ht="25.5">
      <c r="B420" s="129"/>
      <c r="E420" s="130"/>
      <c r="F420" s="130"/>
      <c r="G420" s="131"/>
      <c r="H420" s="130"/>
      <c r="I420" s="130"/>
      <c r="J420" s="132"/>
      <c r="K420" s="130"/>
      <c r="L420" s="128"/>
      <c r="M420" s="128"/>
      <c r="N420" s="123"/>
      <c r="O420" s="124"/>
      <c r="P420" s="124"/>
      <c r="Q420" s="124"/>
      <c r="R420" s="124"/>
      <c r="S420" s="125"/>
      <c r="T420" s="125"/>
      <c r="U420" s="125"/>
      <c r="V420" s="125"/>
      <c r="X420" s="126"/>
    </row>
    <row r="421" spans="2:24" ht="25.5">
      <c r="B421" s="129"/>
      <c r="E421" s="130"/>
      <c r="F421" s="130"/>
      <c r="G421" s="131"/>
      <c r="H421" s="130"/>
      <c r="I421" s="130"/>
      <c r="J421" s="132"/>
      <c r="K421" s="130"/>
      <c r="L421" s="128"/>
      <c r="M421" s="128"/>
      <c r="N421" s="123"/>
      <c r="O421" s="124"/>
      <c r="P421" s="124"/>
      <c r="Q421" s="124"/>
      <c r="R421" s="124"/>
      <c r="S421" s="125"/>
      <c r="T421" s="125"/>
      <c r="U421" s="125"/>
      <c r="V421" s="125"/>
      <c r="X421" s="126"/>
    </row>
    <row r="422" spans="2:24" ht="25.5">
      <c r="B422" s="129"/>
      <c r="E422" s="130"/>
      <c r="F422" s="130"/>
      <c r="G422" s="131"/>
      <c r="H422" s="130"/>
      <c r="I422" s="130"/>
      <c r="J422" s="132"/>
      <c r="K422" s="130"/>
      <c r="L422" s="128"/>
      <c r="M422" s="128"/>
      <c r="N422" s="123"/>
      <c r="O422" s="124"/>
      <c r="P422" s="124"/>
      <c r="Q422" s="124"/>
      <c r="R422" s="124"/>
      <c r="S422" s="125"/>
      <c r="T422" s="125"/>
      <c r="U422" s="125"/>
      <c r="V422" s="125"/>
      <c r="X422" s="126"/>
    </row>
    <row r="423" spans="2:24" ht="25.5">
      <c r="B423" s="129"/>
      <c r="E423" s="130"/>
      <c r="F423" s="130"/>
      <c r="G423" s="131"/>
      <c r="H423" s="130"/>
      <c r="I423" s="130"/>
      <c r="J423" s="132"/>
      <c r="K423" s="130"/>
      <c r="L423" s="128"/>
      <c r="M423" s="128"/>
      <c r="N423" s="123"/>
      <c r="O423" s="124"/>
      <c r="P423" s="124"/>
      <c r="Q423" s="124"/>
      <c r="R423" s="124"/>
      <c r="S423" s="125"/>
      <c r="T423" s="125"/>
      <c r="U423" s="125"/>
      <c r="V423" s="125"/>
      <c r="X423" s="126"/>
    </row>
    <row r="424" spans="2:24" ht="25.5">
      <c r="B424" s="129"/>
      <c r="E424" s="130"/>
      <c r="F424" s="130"/>
      <c r="G424" s="131"/>
      <c r="H424" s="130"/>
      <c r="I424" s="130"/>
      <c r="J424" s="132"/>
      <c r="K424" s="130"/>
      <c r="L424" s="128"/>
      <c r="M424" s="128"/>
      <c r="N424" s="123"/>
      <c r="O424" s="124"/>
      <c r="P424" s="124"/>
      <c r="Q424" s="124"/>
      <c r="R424" s="124"/>
      <c r="S424" s="125"/>
      <c r="T424" s="125"/>
      <c r="U424" s="125"/>
      <c r="V424" s="125"/>
      <c r="X424" s="126"/>
    </row>
    <row r="425" spans="2:24" ht="25.5">
      <c r="B425" s="129"/>
      <c r="E425" s="130"/>
      <c r="F425" s="130"/>
      <c r="G425" s="131"/>
      <c r="H425" s="130"/>
      <c r="I425" s="130"/>
      <c r="J425" s="132"/>
      <c r="K425" s="130"/>
      <c r="L425" s="128"/>
      <c r="M425" s="128"/>
      <c r="N425" s="123"/>
      <c r="O425" s="124"/>
      <c r="P425" s="124"/>
      <c r="Q425" s="124"/>
      <c r="R425" s="124"/>
      <c r="S425" s="125"/>
      <c r="T425" s="125"/>
      <c r="U425" s="125"/>
      <c r="V425" s="125"/>
      <c r="X425" s="126"/>
    </row>
    <row r="426" spans="2:24" ht="25.5">
      <c r="B426" s="129"/>
      <c r="E426" s="130"/>
      <c r="F426" s="130"/>
      <c r="G426" s="131"/>
      <c r="H426" s="130"/>
      <c r="I426" s="130"/>
      <c r="J426" s="132"/>
      <c r="K426" s="130"/>
      <c r="L426" s="128"/>
      <c r="M426" s="128"/>
      <c r="N426" s="123"/>
      <c r="O426" s="124"/>
      <c r="P426" s="124"/>
      <c r="Q426" s="124"/>
      <c r="R426" s="124"/>
      <c r="S426" s="125"/>
      <c r="T426" s="125"/>
      <c r="U426" s="125"/>
      <c r="V426" s="125"/>
      <c r="X426" s="126"/>
    </row>
    <row r="427" spans="2:24" ht="25.5">
      <c r="B427" s="129"/>
      <c r="E427" s="130"/>
      <c r="F427" s="130"/>
      <c r="G427" s="131"/>
      <c r="H427" s="130"/>
      <c r="I427" s="130"/>
      <c r="J427" s="132"/>
      <c r="K427" s="130"/>
      <c r="L427" s="128"/>
      <c r="M427" s="128"/>
      <c r="N427" s="123"/>
      <c r="O427" s="124"/>
      <c r="P427" s="124"/>
      <c r="Q427" s="124"/>
      <c r="R427" s="124"/>
      <c r="S427" s="125"/>
      <c r="T427" s="125"/>
      <c r="U427" s="125"/>
      <c r="V427" s="125"/>
      <c r="X427" s="126"/>
    </row>
    <row r="428" spans="2:24" ht="25.5">
      <c r="B428" s="129"/>
      <c r="E428" s="130"/>
      <c r="F428" s="130"/>
      <c r="G428" s="131"/>
      <c r="H428" s="130"/>
      <c r="I428" s="130"/>
      <c r="J428" s="132"/>
      <c r="K428" s="130"/>
      <c r="L428" s="128"/>
      <c r="M428" s="128"/>
      <c r="N428" s="123"/>
      <c r="O428" s="124"/>
      <c r="P428" s="124"/>
      <c r="Q428" s="124"/>
      <c r="R428" s="124"/>
      <c r="S428" s="125"/>
      <c r="T428" s="125"/>
      <c r="U428" s="125"/>
      <c r="V428" s="125"/>
      <c r="X428" s="126"/>
    </row>
    <row r="429" spans="2:24" ht="25.5">
      <c r="B429" s="129"/>
      <c r="E429" s="130"/>
      <c r="F429" s="130"/>
      <c r="G429" s="131"/>
      <c r="H429" s="130"/>
      <c r="I429" s="130"/>
      <c r="J429" s="132"/>
      <c r="K429" s="130"/>
      <c r="L429" s="128"/>
      <c r="M429" s="128"/>
      <c r="N429" s="123"/>
      <c r="O429" s="124"/>
      <c r="P429" s="124"/>
      <c r="Q429" s="124"/>
      <c r="R429" s="124"/>
      <c r="S429" s="125"/>
      <c r="T429" s="125"/>
      <c r="U429" s="125"/>
      <c r="V429" s="125"/>
      <c r="X429" s="126"/>
    </row>
    <row r="430" spans="2:24" ht="25.5">
      <c r="B430" s="129"/>
      <c r="E430" s="130"/>
      <c r="F430" s="130"/>
      <c r="G430" s="131"/>
      <c r="H430" s="130"/>
      <c r="I430" s="130"/>
      <c r="J430" s="132"/>
      <c r="K430" s="130"/>
      <c r="L430" s="128"/>
      <c r="M430" s="128"/>
      <c r="N430" s="123"/>
      <c r="O430" s="124"/>
      <c r="P430" s="124"/>
      <c r="Q430" s="124"/>
      <c r="R430" s="124"/>
      <c r="S430" s="125"/>
      <c r="T430" s="125"/>
      <c r="U430" s="125"/>
      <c r="V430" s="125"/>
      <c r="X430" s="126"/>
    </row>
    <row r="431" spans="2:24" ht="25.5">
      <c r="B431" s="129"/>
      <c r="E431" s="130"/>
      <c r="F431" s="130"/>
      <c r="G431" s="131"/>
      <c r="H431" s="130"/>
      <c r="I431" s="130"/>
      <c r="J431" s="132"/>
      <c r="K431" s="130"/>
      <c r="L431" s="128"/>
      <c r="M431" s="128"/>
      <c r="N431" s="123"/>
      <c r="O431" s="124"/>
      <c r="P431" s="124"/>
      <c r="Q431" s="124"/>
      <c r="R431" s="124"/>
      <c r="S431" s="125"/>
      <c r="T431" s="125"/>
      <c r="U431" s="125"/>
      <c r="V431" s="125"/>
      <c r="X431" s="126"/>
    </row>
    <row r="432" spans="2:24" ht="25.5">
      <c r="B432" s="129"/>
      <c r="E432" s="130"/>
      <c r="F432" s="130"/>
      <c r="G432" s="131"/>
      <c r="H432" s="130"/>
      <c r="I432" s="130"/>
      <c r="J432" s="132"/>
      <c r="K432" s="130"/>
      <c r="L432" s="128"/>
      <c r="M432" s="128"/>
      <c r="N432" s="123"/>
      <c r="O432" s="124"/>
      <c r="P432" s="124"/>
      <c r="Q432" s="124"/>
      <c r="R432" s="124"/>
      <c r="S432" s="125"/>
      <c r="T432" s="125"/>
      <c r="U432" s="125"/>
      <c r="V432" s="125"/>
      <c r="X432" s="126"/>
    </row>
    <row r="433" spans="2:24" ht="25.5">
      <c r="B433" s="129"/>
      <c r="E433" s="130"/>
      <c r="F433" s="130"/>
      <c r="G433" s="131"/>
      <c r="H433" s="130"/>
      <c r="I433" s="130"/>
      <c r="J433" s="132"/>
      <c r="K433" s="130"/>
      <c r="L433" s="128"/>
      <c r="M433" s="128"/>
      <c r="N433" s="123"/>
      <c r="O433" s="124"/>
      <c r="P433" s="124"/>
      <c r="Q433" s="124"/>
      <c r="R433" s="124"/>
      <c r="S433" s="125"/>
      <c r="T433" s="125"/>
      <c r="U433" s="125"/>
      <c r="V433" s="125"/>
      <c r="X433" s="126"/>
    </row>
    <row r="434" spans="2:24" ht="25.5">
      <c r="B434" s="129"/>
      <c r="E434" s="130"/>
      <c r="F434" s="130"/>
      <c r="G434" s="131"/>
      <c r="H434" s="130"/>
      <c r="I434" s="130"/>
      <c r="J434" s="132"/>
      <c r="K434" s="130"/>
      <c r="L434" s="128"/>
      <c r="M434" s="128"/>
      <c r="N434" s="123"/>
      <c r="O434" s="124"/>
      <c r="P434" s="124"/>
      <c r="Q434" s="124"/>
      <c r="R434" s="124"/>
      <c r="S434" s="125"/>
      <c r="T434" s="125"/>
      <c r="U434" s="125"/>
      <c r="V434" s="125"/>
      <c r="X434" s="126"/>
    </row>
    <row r="435" spans="2:24" ht="25.5">
      <c r="B435" s="129"/>
      <c r="E435" s="130"/>
      <c r="F435" s="130"/>
      <c r="G435" s="131"/>
      <c r="H435" s="130"/>
      <c r="I435" s="130"/>
      <c r="J435" s="132"/>
      <c r="K435" s="130"/>
      <c r="L435" s="128"/>
      <c r="M435" s="128"/>
      <c r="N435" s="123"/>
      <c r="O435" s="124"/>
      <c r="P435" s="124"/>
      <c r="Q435" s="124"/>
      <c r="R435" s="124"/>
      <c r="S435" s="125"/>
      <c r="T435" s="125"/>
      <c r="U435" s="125"/>
      <c r="V435" s="125"/>
      <c r="X435" s="126"/>
    </row>
    <row r="436" spans="2:24" ht="25.5">
      <c r="B436" s="129"/>
      <c r="E436" s="130"/>
      <c r="F436" s="130"/>
      <c r="G436" s="131"/>
      <c r="H436" s="130"/>
      <c r="I436" s="130"/>
      <c r="J436" s="132"/>
      <c r="K436" s="130"/>
      <c r="L436" s="128"/>
      <c r="M436" s="128"/>
      <c r="N436" s="123"/>
      <c r="O436" s="124"/>
      <c r="P436" s="124"/>
      <c r="Q436" s="124"/>
      <c r="R436" s="124"/>
      <c r="S436" s="125"/>
      <c r="T436" s="125"/>
      <c r="U436" s="125"/>
      <c r="V436" s="125"/>
      <c r="X436" s="126"/>
    </row>
    <row r="437" spans="2:24" ht="25.5">
      <c r="B437" s="129"/>
      <c r="E437" s="130"/>
      <c r="F437" s="130"/>
      <c r="G437" s="131"/>
      <c r="H437" s="130"/>
      <c r="I437" s="130"/>
      <c r="J437" s="132"/>
      <c r="K437" s="130"/>
      <c r="L437" s="128"/>
      <c r="M437" s="128"/>
      <c r="N437" s="123"/>
      <c r="O437" s="124"/>
      <c r="P437" s="124"/>
      <c r="Q437" s="124"/>
      <c r="R437" s="124"/>
      <c r="S437" s="125"/>
      <c r="T437" s="125"/>
      <c r="U437" s="125"/>
      <c r="V437" s="125"/>
      <c r="X437" s="126"/>
    </row>
    <row r="438" spans="2:24" ht="25.5">
      <c r="B438" s="129"/>
      <c r="E438" s="130"/>
      <c r="F438" s="130"/>
      <c r="G438" s="131"/>
      <c r="H438" s="130"/>
      <c r="I438" s="130"/>
      <c r="J438" s="132"/>
      <c r="K438" s="130"/>
      <c r="L438" s="128"/>
      <c r="M438" s="128"/>
      <c r="N438" s="123"/>
      <c r="O438" s="124"/>
      <c r="P438" s="124"/>
      <c r="Q438" s="124"/>
      <c r="R438" s="124"/>
      <c r="S438" s="125"/>
      <c r="T438" s="125"/>
      <c r="U438" s="125"/>
      <c r="V438" s="125"/>
      <c r="X438" s="126"/>
    </row>
    <row r="439" spans="2:24" ht="25.5">
      <c r="B439" s="129"/>
      <c r="E439" s="130"/>
      <c r="F439" s="130"/>
      <c r="G439" s="131"/>
      <c r="H439" s="130"/>
      <c r="I439" s="130"/>
      <c r="J439" s="132"/>
      <c r="K439" s="130"/>
      <c r="L439" s="128"/>
      <c r="M439" s="128"/>
      <c r="N439" s="123"/>
      <c r="O439" s="124"/>
      <c r="P439" s="124"/>
      <c r="Q439" s="124"/>
      <c r="R439" s="124"/>
      <c r="S439" s="125"/>
      <c r="T439" s="125"/>
      <c r="U439" s="125"/>
      <c r="V439" s="125"/>
      <c r="X439" s="126"/>
    </row>
    <row r="440" spans="2:24" ht="25.5">
      <c r="B440" s="129"/>
      <c r="E440" s="130"/>
      <c r="F440" s="130"/>
      <c r="G440" s="131"/>
      <c r="H440" s="130"/>
      <c r="I440" s="130"/>
      <c r="J440" s="132"/>
      <c r="K440" s="130"/>
      <c r="L440" s="128"/>
      <c r="M440" s="128"/>
      <c r="N440" s="123"/>
      <c r="O440" s="124"/>
      <c r="P440" s="124"/>
      <c r="Q440" s="124"/>
      <c r="R440" s="124"/>
      <c r="S440" s="125"/>
      <c r="T440" s="125"/>
      <c r="U440" s="125"/>
      <c r="V440" s="125"/>
      <c r="X440" s="126"/>
    </row>
    <row r="441" spans="2:24" ht="25.5">
      <c r="B441" s="129"/>
      <c r="E441" s="130"/>
      <c r="F441" s="130"/>
      <c r="G441" s="131"/>
      <c r="H441" s="130"/>
      <c r="I441" s="130"/>
      <c r="J441" s="132"/>
      <c r="K441" s="130"/>
      <c r="L441" s="128"/>
      <c r="M441" s="128"/>
      <c r="N441" s="123"/>
      <c r="O441" s="124"/>
      <c r="P441" s="124"/>
      <c r="Q441" s="124"/>
      <c r="R441" s="124"/>
      <c r="S441" s="125"/>
      <c r="T441" s="125"/>
      <c r="U441" s="125"/>
      <c r="V441" s="125"/>
      <c r="X441" s="126"/>
    </row>
    <row r="442" spans="2:24" ht="25.5">
      <c r="B442" s="129"/>
      <c r="E442" s="130"/>
      <c r="F442" s="130"/>
      <c r="G442" s="131"/>
      <c r="H442" s="130"/>
      <c r="I442" s="130"/>
      <c r="J442" s="132"/>
      <c r="K442" s="130"/>
      <c r="L442" s="128"/>
      <c r="M442" s="128"/>
      <c r="N442" s="123"/>
      <c r="O442" s="124"/>
      <c r="P442" s="124"/>
      <c r="Q442" s="124"/>
      <c r="R442" s="124"/>
      <c r="S442" s="125"/>
      <c r="T442" s="125"/>
      <c r="U442" s="125"/>
      <c r="V442" s="125"/>
      <c r="X442" s="126"/>
    </row>
    <row r="443" spans="2:24" ht="25.5">
      <c r="B443" s="129"/>
      <c r="E443" s="130"/>
      <c r="F443" s="130"/>
      <c r="G443" s="131"/>
      <c r="H443" s="130"/>
      <c r="I443" s="130"/>
      <c r="J443" s="132"/>
      <c r="K443" s="130"/>
      <c r="L443" s="128"/>
      <c r="M443" s="128"/>
      <c r="N443" s="123"/>
      <c r="O443" s="124"/>
      <c r="P443" s="124"/>
      <c r="Q443" s="124"/>
      <c r="R443" s="124"/>
      <c r="S443" s="125"/>
      <c r="T443" s="125"/>
      <c r="U443" s="125"/>
      <c r="V443" s="125"/>
      <c r="X443" s="126"/>
    </row>
    <row r="444" spans="2:24" ht="25.5">
      <c r="B444" s="129"/>
      <c r="E444" s="130"/>
      <c r="F444" s="130"/>
      <c r="G444" s="131"/>
      <c r="H444" s="130"/>
      <c r="I444" s="130"/>
      <c r="J444" s="132"/>
      <c r="K444" s="130"/>
      <c r="L444" s="128"/>
      <c r="M444" s="128"/>
      <c r="N444" s="123"/>
      <c r="O444" s="124"/>
      <c r="P444" s="124"/>
      <c r="Q444" s="124"/>
      <c r="R444" s="124"/>
      <c r="S444" s="125"/>
      <c r="T444" s="125"/>
      <c r="U444" s="125"/>
      <c r="V444" s="125"/>
      <c r="X444" s="126"/>
    </row>
    <row r="445" spans="2:24" ht="25.5">
      <c r="B445" s="129"/>
      <c r="E445" s="130"/>
      <c r="F445" s="130"/>
      <c r="G445" s="131"/>
      <c r="H445" s="130"/>
      <c r="I445" s="130"/>
      <c r="J445" s="132"/>
      <c r="K445" s="130"/>
      <c r="L445" s="128"/>
      <c r="M445" s="128"/>
      <c r="N445" s="123"/>
      <c r="O445" s="124"/>
      <c r="P445" s="124"/>
      <c r="Q445" s="124"/>
      <c r="R445" s="124"/>
      <c r="S445" s="125"/>
      <c r="T445" s="125"/>
      <c r="U445" s="125"/>
      <c r="V445" s="125"/>
      <c r="X445" s="126"/>
    </row>
    <row r="446" spans="2:24" ht="25.5">
      <c r="B446" s="129"/>
      <c r="E446" s="130"/>
      <c r="F446" s="130"/>
      <c r="G446" s="131"/>
      <c r="H446" s="130"/>
      <c r="I446" s="130"/>
      <c r="J446" s="132"/>
      <c r="K446" s="130"/>
      <c r="L446" s="128"/>
      <c r="M446" s="128"/>
      <c r="N446" s="123"/>
      <c r="O446" s="124"/>
      <c r="P446" s="124"/>
      <c r="Q446" s="124"/>
      <c r="R446" s="124"/>
      <c r="S446" s="125"/>
      <c r="T446" s="125"/>
      <c r="U446" s="125"/>
      <c r="V446" s="125"/>
      <c r="X446" s="126"/>
    </row>
    <row r="447" spans="2:24" ht="25.5">
      <c r="B447" s="129"/>
      <c r="E447" s="130"/>
      <c r="F447" s="130"/>
      <c r="G447" s="131"/>
      <c r="H447" s="130"/>
      <c r="I447" s="130"/>
      <c r="J447" s="132"/>
      <c r="K447" s="130"/>
      <c r="L447" s="128"/>
      <c r="M447" s="128"/>
      <c r="N447" s="123"/>
      <c r="O447" s="124"/>
      <c r="P447" s="124"/>
      <c r="Q447" s="124"/>
      <c r="R447" s="124"/>
      <c r="S447" s="125"/>
      <c r="T447" s="125"/>
      <c r="U447" s="125"/>
      <c r="V447" s="125"/>
      <c r="X447" s="126"/>
    </row>
    <row r="448" spans="2:24" ht="25.5">
      <c r="B448" s="129"/>
      <c r="E448" s="130"/>
      <c r="F448" s="130"/>
      <c r="G448" s="131"/>
      <c r="H448" s="130"/>
      <c r="I448" s="130"/>
      <c r="J448" s="132"/>
      <c r="K448" s="130"/>
      <c r="L448" s="128"/>
      <c r="M448" s="128"/>
      <c r="N448" s="123"/>
      <c r="O448" s="124"/>
      <c r="P448" s="124"/>
      <c r="Q448" s="124"/>
      <c r="R448" s="124"/>
      <c r="S448" s="125"/>
      <c r="T448" s="125"/>
      <c r="U448" s="125"/>
      <c r="V448" s="125"/>
      <c r="X448" s="126"/>
    </row>
    <row r="449" spans="2:24" ht="25.5">
      <c r="B449" s="129"/>
      <c r="E449" s="130"/>
      <c r="F449" s="130"/>
      <c r="G449" s="131"/>
      <c r="H449" s="130"/>
      <c r="I449" s="130"/>
      <c r="J449" s="132"/>
      <c r="K449" s="130"/>
      <c r="L449" s="128"/>
      <c r="M449" s="128"/>
      <c r="N449" s="123"/>
      <c r="O449" s="124"/>
      <c r="P449" s="124"/>
      <c r="Q449" s="124"/>
      <c r="R449" s="124"/>
      <c r="S449" s="125"/>
      <c r="T449" s="125"/>
      <c r="U449" s="125"/>
      <c r="V449" s="125"/>
      <c r="X449" s="126"/>
    </row>
    <row r="450" spans="2:24" ht="25.5">
      <c r="B450" s="129"/>
      <c r="E450" s="130"/>
      <c r="F450" s="130"/>
      <c r="G450" s="131"/>
      <c r="H450" s="130"/>
      <c r="I450" s="130"/>
      <c r="J450" s="132"/>
      <c r="K450" s="130"/>
      <c r="L450" s="128"/>
      <c r="M450" s="128"/>
      <c r="N450" s="123"/>
      <c r="O450" s="124"/>
      <c r="P450" s="124"/>
      <c r="Q450" s="124"/>
      <c r="R450" s="124"/>
      <c r="S450" s="125"/>
      <c r="T450" s="125"/>
      <c r="U450" s="125"/>
      <c r="V450" s="125"/>
      <c r="X450" s="126"/>
    </row>
    <row r="451" spans="2:24" ht="25.5">
      <c r="B451" s="129"/>
      <c r="E451" s="130"/>
      <c r="F451" s="130"/>
      <c r="G451" s="131"/>
      <c r="H451" s="130"/>
      <c r="I451" s="130"/>
      <c r="J451" s="132"/>
      <c r="K451" s="130"/>
      <c r="L451" s="128"/>
      <c r="M451" s="128"/>
      <c r="N451" s="123"/>
      <c r="O451" s="124"/>
      <c r="P451" s="124"/>
      <c r="Q451" s="124"/>
      <c r="R451" s="124"/>
      <c r="S451" s="125"/>
      <c r="T451" s="125"/>
      <c r="U451" s="125"/>
      <c r="V451" s="125"/>
      <c r="X451" s="126"/>
    </row>
    <row r="452" spans="2:24" ht="25.5">
      <c r="B452" s="129"/>
      <c r="E452" s="130"/>
      <c r="F452" s="130"/>
      <c r="G452" s="131"/>
      <c r="H452" s="130"/>
      <c r="I452" s="130"/>
      <c r="J452" s="132"/>
      <c r="K452" s="130"/>
      <c r="L452" s="128"/>
      <c r="M452" s="128"/>
      <c r="N452" s="123"/>
      <c r="O452" s="124"/>
      <c r="P452" s="124"/>
      <c r="Q452" s="124"/>
      <c r="R452" s="124"/>
      <c r="S452" s="125"/>
      <c r="T452" s="125"/>
      <c r="U452" s="125"/>
      <c r="V452" s="125"/>
      <c r="X452" s="126"/>
    </row>
    <row r="453" spans="2:24" ht="25.5">
      <c r="B453" s="129"/>
      <c r="E453" s="130"/>
      <c r="F453" s="130"/>
      <c r="G453" s="131"/>
      <c r="H453" s="130"/>
      <c r="I453" s="130"/>
      <c r="J453" s="132"/>
      <c r="K453" s="130"/>
      <c r="L453" s="128"/>
      <c r="M453" s="128"/>
      <c r="N453" s="123"/>
      <c r="O453" s="124"/>
      <c r="P453" s="124"/>
      <c r="Q453" s="124"/>
      <c r="R453" s="124"/>
      <c r="S453" s="125"/>
      <c r="T453" s="125"/>
      <c r="U453" s="125"/>
      <c r="V453" s="125"/>
      <c r="X453" s="126"/>
    </row>
    <row r="454" spans="2:24" ht="25.5">
      <c r="B454" s="129"/>
      <c r="E454" s="130"/>
      <c r="F454" s="130"/>
      <c r="G454" s="131"/>
      <c r="H454" s="130"/>
      <c r="I454" s="130"/>
      <c r="J454" s="132"/>
      <c r="K454" s="130"/>
      <c r="L454" s="128"/>
      <c r="M454" s="128"/>
      <c r="N454" s="123"/>
      <c r="O454" s="124"/>
      <c r="P454" s="124"/>
      <c r="Q454" s="124"/>
      <c r="R454" s="124"/>
      <c r="S454" s="125"/>
      <c r="T454" s="125"/>
      <c r="U454" s="125"/>
      <c r="V454" s="125"/>
      <c r="X454" s="126"/>
    </row>
    <row r="455" spans="2:24" ht="25.5">
      <c r="B455" s="129"/>
      <c r="E455" s="130"/>
      <c r="F455" s="130"/>
      <c r="G455" s="131"/>
      <c r="H455" s="130"/>
      <c r="I455" s="130"/>
      <c r="J455" s="132"/>
      <c r="K455" s="130"/>
      <c r="L455" s="128"/>
      <c r="M455" s="128"/>
      <c r="N455" s="123"/>
      <c r="O455" s="124"/>
      <c r="P455" s="124"/>
      <c r="Q455" s="124"/>
      <c r="R455" s="124"/>
      <c r="S455" s="125"/>
      <c r="T455" s="125"/>
      <c r="U455" s="125"/>
      <c r="V455" s="125"/>
      <c r="X455" s="126"/>
    </row>
    <row r="456" spans="2:24" ht="25.5">
      <c r="B456" s="129"/>
      <c r="E456" s="130"/>
      <c r="F456" s="130"/>
      <c r="G456" s="131"/>
      <c r="H456" s="130"/>
      <c r="I456" s="130"/>
      <c r="J456" s="132"/>
      <c r="K456" s="130"/>
      <c r="L456" s="128"/>
      <c r="M456" s="128"/>
      <c r="N456" s="123"/>
      <c r="O456" s="124"/>
      <c r="P456" s="124"/>
      <c r="Q456" s="124"/>
      <c r="R456" s="124"/>
      <c r="S456" s="125"/>
      <c r="T456" s="125"/>
      <c r="U456" s="125"/>
      <c r="V456" s="125"/>
      <c r="X456" s="126"/>
    </row>
    <row r="457" spans="2:24" ht="25.5">
      <c r="B457" s="129"/>
      <c r="E457" s="130"/>
      <c r="F457" s="130"/>
      <c r="G457" s="131"/>
      <c r="H457" s="130"/>
      <c r="I457" s="130"/>
      <c r="J457" s="132"/>
      <c r="K457" s="130"/>
      <c r="L457" s="128"/>
      <c r="M457" s="128"/>
      <c r="N457" s="123"/>
      <c r="O457" s="124"/>
      <c r="P457" s="124"/>
      <c r="Q457" s="124"/>
      <c r="R457" s="124"/>
      <c r="S457" s="125"/>
      <c r="T457" s="125"/>
      <c r="U457" s="125"/>
      <c r="V457" s="125"/>
      <c r="X457" s="126"/>
    </row>
    <row r="458" spans="2:24" ht="25.5">
      <c r="B458" s="129"/>
      <c r="E458" s="130"/>
      <c r="F458" s="130"/>
      <c r="G458" s="131"/>
      <c r="H458" s="130"/>
      <c r="I458" s="130"/>
      <c r="J458" s="132"/>
      <c r="K458" s="130"/>
      <c r="L458" s="128"/>
      <c r="M458" s="128"/>
      <c r="N458" s="123"/>
      <c r="O458" s="124"/>
      <c r="P458" s="124"/>
      <c r="Q458" s="124"/>
      <c r="R458" s="124"/>
      <c r="S458" s="125"/>
      <c r="T458" s="125"/>
      <c r="U458" s="125"/>
      <c r="V458" s="125"/>
      <c r="X458" s="126"/>
    </row>
    <row r="459" spans="2:24" ht="25.5">
      <c r="B459" s="129"/>
      <c r="E459" s="130"/>
      <c r="F459" s="130"/>
      <c r="G459" s="131"/>
      <c r="H459" s="130"/>
      <c r="I459" s="130"/>
      <c r="J459" s="132"/>
      <c r="K459" s="130"/>
      <c r="L459" s="128"/>
      <c r="M459" s="128"/>
      <c r="N459" s="123"/>
      <c r="O459" s="124"/>
      <c r="P459" s="124"/>
      <c r="Q459" s="124"/>
      <c r="R459" s="124"/>
      <c r="S459" s="125"/>
      <c r="T459" s="125"/>
      <c r="U459" s="125"/>
      <c r="V459" s="125"/>
      <c r="X459" s="126"/>
    </row>
    <row r="460" spans="2:24" ht="25.5">
      <c r="B460" s="129"/>
      <c r="E460" s="130"/>
      <c r="F460" s="130"/>
      <c r="G460" s="131"/>
      <c r="H460" s="130"/>
      <c r="I460" s="130"/>
      <c r="J460" s="132"/>
      <c r="K460" s="130"/>
      <c r="L460" s="128"/>
      <c r="M460" s="128"/>
      <c r="N460" s="123"/>
      <c r="O460" s="124"/>
      <c r="P460" s="124"/>
      <c r="Q460" s="124"/>
      <c r="R460" s="124"/>
      <c r="S460" s="125"/>
      <c r="T460" s="125"/>
      <c r="U460" s="125"/>
      <c r="V460" s="125"/>
      <c r="X460" s="126"/>
    </row>
    <row r="461" spans="2:24" ht="25.5">
      <c r="B461" s="129"/>
      <c r="E461" s="130"/>
      <c r="F461" s="130"/>
      <c r="G461" s="131"/>
      <c r="H461" s="130"/>
      <c r="I461" s="130"/>
      <c r="J461" s="132"/>
      <c r="K461" s="130"/>
      <c r="L461" s="128"/>
      <c r="M461" s="128"/>
      <c r="N461" s="123"/>
      <c r="O461" s="124"/>
      <c r="P461" s="124"/>
      <c r="Q461" s="124"/>
      <c r="R461" s="124"/>
      <c r="S461" s="125"/>
      <c r="T461" s="125"/>
      <c r="U461" s="125"/>
      <c r="V461" s="125"/>
      <c r="X461" s="126"/>
    </row>
    <row r="462" spans="2:24" ht="25.5">
      <c r="B462" s="129"/>
      <c r="E462" s="130"/>
      <c r="F462" s="130"/>
      <c r="G462" s="131"/>
      <c r="H462" s="130"/>
      <c r="I462" s="130"/>
      <c r="J462" s="132"/>
      <c r="K462" s="130"/>
      <c r="L462" s="128"/>
      <c r="M462" s="128"/>
      <c r="N462" s="123"/>
      <c r="O462" s="124"/>
      <c r="P462" s="124"/>
      <c r="Q462" s="124"/>
      <c r="R462" s="124"/>
      <c r="S462" s="125"/>
      <c r="T462" s="125"/>
      <c r="U462" s="125"/>
      <c r="V462" s="125"/>
      <c r="X462" s="126"/>
    </row>
    <row r="463" spans="2:24" ht="25.5">
      <c r="B463" s="129"/>
      <c r="E463" s="130"/>
      <c r="F463" s="130"/>
      <c r="G463" s="131"/>
      <c r="H463" s="130"/>
      <c r="I463" s="130"/>
      <c r="J463" s="132"/>
      <c r="K463" s="130"/>
      <c r="L463" s="128"/>
      <c r="M463" s="128"/>
      <c r="N463" s="123"/>
      <c r="O463" s="124"/>
      <c r="P463" s="124"/>
      <c r="Q463" s="124"/>
      <c r="R463" s="124"/>
      <c r="S463" s="125"/>
      <c r="T463" s="125"/>
      <c r="U463" s="125"/>
      <c r="V463" s="125"/>
      <c r="X463" s="126"/>
    </row>
    <row r="464" spans="2:24" ht="25.5">
      <c r="B464" s="129"/>
      <c r="E464" s="130"/>
      <c r="F464" s="130"/>
      <c r="G464" s="131"/>
      <c r="H464" s="130"/>
      <c r="I464" s="130"/>
      <c r="J464" s="132"/>
      <c r="K464" s="130"/>
      <c r="L464" s="128"/>
      <c r="M464" s="128"/>
      <c r="N464" s="123"/>
      <c r="O464" s="124"/>
      <c r="P464" s="124"/>
      <c r="Q464" s="124"/>
      <c r="R464" s="124"/>
      <c r="S464" s="125"/>
      <c r="T464" s="125"/>
      <c r="U464" s="125"/>
      <c r="V464" s="125"/>
      <c r="X464" s="126"/>
    </row>
    <row r="465" spans="2:24" ht="25.5">
      <c r="B465" s="129"/>
      <c r="E465" s="130"/>
      <c r="F465" s="130"/>
      <c r="G465" s="131"/>
      <c r="H465" s="130"/>
      <c r="I465" s="130"/>
      <c r="J465" s="132"/>
      <c r="K465" s="130"/>
      <c r="L465" s="128"/>
      <c r="M465" s="128"/>
      <c r="N465" s="123"/>
      <c r="O465" s="124"/>
      <c r="P465" s="124"/>
      <c r="Q465" s="124"/>
      <c r="R465" s="124"/>
      <c r="S465" s="125"/>
      <c r="T465" s="125"/>
      <c r="U465" s="125"/>
      <c r="V465" s="125"/>
      <c r="X465" s="126"/>
    </row>
    <row r="466" spans="2:24" ht="25.5">
      <c r="B466" s="129"/>
      <c r="E466" s="130"/>
      <c r="F466" s="130"/>
      <c r="G466" s="131"/>
      <c r="H466" s="130"/>
      <c r="I466" s="130"/>
      <c r="J466" s="132"/>
      <c r="K466" s="130"/>
      <c r="L466" s="128"/>
      <c r="M466" s="128"/>
      <c r="N466" s="123"/>
      <c r="O466" s="124"/>
      <c r="P466" s="124"/>
      <c r="Q466" s="124"/>
      <c r="R466" s="124"/>
      <c r="S466" s="125"/>
      <c r="T466" s="125"/>
      <c r="U466" s="125"/>
      <c r="V466" s="125"/>
      <c r="X466" s="126"/>
    </row>
    <row r="467" spans="2:24" ht="25.5">
      <c r="B467" s="129"/>
      <c r="E467" s="130"/>
      <c r="F467" s="130"/>
      <c r="G467" s="131"/>
      <c r="H467" s="130"/>
      <c r="I467" s="130"/>
      <c r="J467" s="132"/>
      <c r="K467" s="130"/>
      <c r="L467" s="128"/>
      <c r="M467" s="128"/>
      <c r="N467" s="123"/>
      <c r="O467" s="124"/>
      <c r="P467" s="124"/>
      <c r="Q467" s="124"/>
      <c r="R467" s="124"/>
      <c r="S467" s="125"/>
      <c r="T467" s="125"/>
      <c r="U467" s="125"/>
      <c r="V467" s="125"/>
      <c r="X467" s="126"/>
    </row>
    <row r="468" spans="2:24" ht="25.5">
      <c r="B468" s="129"/>
      <c r="E468" s="130"/>
      <c r="F468" s="130"/>
      <c r="G468" s="131"/>
      <c r="H468" s="130"/>
      <c r="I468" s="130"/>
      <c r="J468" s="132"/>
      <c r="K468" s="130"/>
      <c r="L468" s="128"/>
      <c r="M468" s="128"/>
      <c r="N468" s="123"/>
      <c r="O468" s="124"/>
      <c r="P468" s="124"/>
      <c r="Q468" s="124"/>
      <c r="R468" s="124"/>
      <c r="S468" s="125"/>
      <c r="T468" s="125"/>
      <c r="U468" s="125"/>
      <c r="V468" s="125"/>
      <c r="X468" s="126"/>
    </row>
    <row r="469" spans="2:24" ht="25.5">
      <c r="B469" s="129"/>
      <c r="E469" s="130"/>
      <c r="F469" s="130"/>
      <c r="G469" s="131"/>
      <c r="H469" s="130"/>
      <c r="I469" s="130"/>
      <c r="J469" s="132"/>
      <c r="K469" s="130"/>
      <c r="L469" s="128"/>
      <c r="M469" s="128"/>
      <c r="N469" s="123"/>
      <c r="O469" s="124"/>
      <c r="P469" s="124"/>
      <c r="Q469" s="124"/>
      <c r="R469" s="124"/>
      <c r="S469" s="125"/>
      <c r="T469" s="125"/>
      <c r="U469" s="125"/>
      <c r="V469" s="125"/>
      <c r="X469" s="126"/>
    </row>
    <row r="470" spans="2:24" ht="25.5">
      <c r="B470" s="129"/>
      <c r="E470" s="130"/>
      <c r="F470" s="130"/>
      <c r="G470" s="131"/>
      <c r="H470" s="130"/>
      <c r="I470" s="130"/>
      <c r="J470" s="132"/>
      <c r="K470" s="130"/>
      <c r="L470" s="128"/>
      <c r="M470" s="128"/>
      <c r="N470" s="123"/>
      <c r="O470" s="124"/>
      <c r="P470" s="124"/>
      <c r="Q470" s="124"/>
      <c r="R470" s="124"/>
      <c r="S470" s="125"/>
      <c r="T470" s="125"/>
      <c r="U470" s="125"/>
      <c r="V470" s="125"/>
      <c r="X470" s="126"/>
    </row>
    <row r="471" spans="2:24" ht="25.5">
      <c r="B471" s="129"/>
      <c r="E471" s="130"/>
      <c r="F471" s="130"/>
      <c r="G471" s="131"/>
      <c r="H471" s="130"/>
      <c r="I471" s="130"/>
      <c r="J471" s="132"/>
      <c r="K471" s="130"/>
      <c r="L471" s="128"/>
      <c r="M471" s="128"/>
      <c r="N471" s="123"/>
      <c r="O471" s="124"/>
      <c r="P471" s="124"/>
      <c r="Q471" s="124"/>
      <c r="R471" s="124"/>
      <c r="S471" s="125"/>
      <c r="T471" s="125"/>
      <c r="U471" s="125"/>
      <c r="V471" s="125"/>
      <c r="X471" s="126"/>
    </row>
    <row r="472" spans="2:24" ht="25.5">
      <c r="B472" s="129"/>
      <c r="E472" s="130"/>
      <c r="F472" s="130"/>
      <c r="G472" s="131"/>
      <c r="H472" s="130"/>
      <c r="I472" s="130"/>
      <c r="J472" s="132"/>
      <c r="K472" s="130"/>
      <c r="L472" s="128"/>
      <c r="M472" s="128"/>
      <c r="N472" s="123"/>
      <c r="O472" s="124"/>
      <c r="P472" s="124"/>
      <c r="Q472" s="124"/>
      <c r="R472" s="124"/>
      <c r="S472" s="125"/>
      <c r="T472" s="125"/>
      <c r="U472" s="125"/>
      <c r="V472" s="125"/>
      <c r="X472" s="126"/>
    </row>
    <row r="473" spans="2:24" ht="25.5">
      <c r="B473" s="129"/>
      <c r="E473" s="130"/>
      <c r="F473" s="130"/>
      <c r="G473" s="131"/>
      <c r="H473" s="130"/>
      <c r="I473" s="130"/>
      <c r="J473" s="132"/>
      <c r="K473" s="130"/>
      <c r="L473" s="128"/>
      <c r="M473" s="128"/>
      <c r="N473" s="123"/>
      <c r="O473" s="124"/>
      <c r="P473" s="124"/>
      <c r="Q473" s="124"/>
      <c r="R473" s="124"/>
      <c r="S473" s="125"/>
      <c r="T473" s="125"/>
      <c r="U473" s="125"/>
      <c r="V473" s="125"/>
      <c r="X473" s="126"/>
    </row>
    <row r="474" spans="2:24" ht="25.5">
      <c r="B474" s="129"/>
      <c r="E474" s="130"/>
      <c r="F474" s="130"/>
      <c r="G474" s="131"/>
      <c r="H474" s="130"/>
      <c r="I474" s="130"/>
      <c r="J474" s="132"/>
      <c r="K474" s="130"/>
      <c r="L474" s="128"/>
      <c r="M474" s="128"/>
      <c r="N474" s="123"/>
      <c r="O474" s="124"/>
      <c r="P474" s="124"/>
      <c r="Q474" s="124"/>
      <c r="R474" s="124"/>
      <c r="S474" s="125"/>
      <c r="T474" s="125"/>
      <c r="U474" s="125"/>
      <c r="V474" s="125"/>
      <c r="X474" s="126"/>
    </row>
    <row r="475" spans="2:24" ht="25.5">
      <c r="B475" s="129"/>
      <c r="E475" s="130"/>
      <c r="F475" s="130"/>
      <c r="G475" s="131"/>
      <c r="H475" s="130"/>
      <c r="I475" s="130"/>
      <c r="J475" s="132"/>
      <c r="K475" s="130"/>
      <c r="L475" s="128"/>
      <c r="M475" s="128"/>
      <c r="N475" s="123"/>
      <c r="O475" s="124"/>
      <c r="P475" s="124"/>
      <c r="Q475" s="124"/>
      <c r="R475" s="124"/>
      <c r="S475" s="125"/>
      <c r="T475" s="125"/>
      <c r="U475" s="125"/>
      <c r="V475" s="125"/>
      <c r="X475" s="126"/>
    </row>
    <row r="476" spans="2:24" ht="25.5">
      <c r="B476" s="129"/>
      <c r="E476" s="130"/>
      <c r="F476" s="130"/>
      <c r="G476" s="131"/>
      <c r="H476" s="130"/>
      <c r="I476" s="130"/>
      <c r="J476" s="132"/>
      <c r="K476" s="130"/>
      <c r="L476" s="128"/>
      <c r="M476" s="128"/>
      <c r="N476" s="123"/>
      <c r="O476" s="124"/>
      <c r="P476" s="124"/>
      <c r="Q476" s="124"/>
      <c r="R476" s="124"/>
      <c r="S476" s="125"/>
      <c r="T476" s="125"/>
      <c r="U476" s="125"/>
      <c r="V476" s="125"/>
      <c r="X476" s="126"/>
    </row>
    <row r="477" spans="2:24" ht="25.5">
      <c r="B477" s="129"/>
      <c r="E477" s="130"/>
      <c r="F477" s="130"/>
      <c r="G477" s="131"/>
      <c r="H477" s="130"/>
      <c r="I477" s="130"/>
      <c r="J477" s="132"/>
      <c r="K477" s="130"/>
      <c r="L477" s="128"/>
      <c r="M477" s="128"/>
      <c r="N477" s="123"/>
      <c r="O477" s="124"/>
      <c r="P477" s="124"/>
      <c r="Q477" s="124"/>
      <c r="R477" s="124"/>
      <c r="S477" s="125"/>
      <c r="T477" s="125"/>
      <c r="U477" s="125"/>
      <c r="V477" s="125"/>
      <c r="X477" s="126"/>
    </row>
    <row r="478" spans="2:24" ht="25.5">
      <c r="B478" s="129"/>
      <c r="E478" s="130"/>
      <c r="F478" s="130"/>
      <c r="G478" s="131"/>
      <c r="H478" s="130"/>
      <c r="I478" s="130"/>
      <c r="J478" s="132"/>
      <c r="K478" s="130"/>
      <c r="L478" s="128"/>
      <c r="M478" s="128"/>
      <c r="N478" s="123"/>
      <c r="O478" s="124"/>
      <c r="P478" s="124"/>
      <c r="Q478" s="124"/>
      <c r="R478" s="124"/>
      <c r="S478" s="125"/>
      <c r="T478" s="125"/>
      <c r="U478" s="125"/>
      <c r="V478" s="125"/>
      <c r="X478" s="126"/>
    </row>
    <row r="479" spans="2:24" ht="25.5">
      <c r="B479" s="129"/>
      <c r="E479" s="130"/>
      <c r="F479" s="130"/>
      <c r="G479" s="131"/>
      <c r="H479" s="130"/>
      <c r="I479" s="130"/>
      <c r="J479" s="132"/>
      <c r="K479" s="130"/>
      <c r="L479" s="128"/>
      <c r="M479" s="128"/>
      <c r="N479" s="123"/>
      <c r="O479" s="124"/>
      <c r="P479" s="124"/>
      <c r="Q479" s="124"/>
      <c r="R479" s="124"/>
      <c r="S479" s="125"/>
      <c r="T479" s="125"/>
      <c r="U479" s="125"/>
      <c r="V479" s="125"/>
      <c r="X479" s="126"/>
    </row>
    <row r="480" spans="2:24" ht="25.5">
      <c r="B480" s="129"/>
      <c r="E480" s="130"/>
      <c r="F480" s="130"/>
      <c r="G480" s="131"/>
      <c r="H480" s="130"/>
      <c r="I480" s="130"/>
      <c r="J480" s="132"/>
      <c r="K480" s="130"/>
      <c r="L480" s="133"/>
      <c r="M480" s="133"/>
      <c r="N480" s="123"/>
      <c r="O480" s="124"/>
      <c r="P480" s="124"/>
      <c r="Q480" s="124"/>
      <c r="R480" s="124"/>
      <c r="S480" s="125"/>
      <c r="T480" s="125"/>
      <c r="U480" s="125"/>
      <c r="V480" s="125"/>
      <c r="X480" s="126"/>
    </row>
    <row r="481" spans="2:24" ht="25.5">
      <c r="B481" s="129"/>
      <c r="E481" s="130"/>
      <c r="F481" s="130"/>
      <c r="G481" s="131"/>
      <c r="H481" s="130"/>
      <c r="I481" s="130"/>
      <c r="J481" s="132"/>
      <c r="K481" s="130"/>
      <c r="L481" s="133"/>
      <c r="M481" s="133"/>
      <c r="N481" s="123"/>
      <c r="O481" s="124"/>
      <c r="P481" s="124"/>
      <c r="Q481" s="124"/>
      <c r="R481" s="124"/>
      <c r="S481" s="125"/>
      <c r="T481" s="125"/>
      <c r="U481" s="125"/>
      <c r="V481" s="125"/>
      <c r="X481" s="126"/>
    </row>
    <row r="482" spans="2:24" ht="25.5">
      <c r="B482" s="129"/>
      <c r="E482" s="130"/>
      <c r="F482" s="130"/>
      <c r="G482" s="131"/>
      <c r="H482" s="130"/>
      <c r="I482" s="130"/>
      <c r="J482" s="132"/>
      <c r="K482" s="130"/>
      <c r="L482" s="128"/>
      <c r="M482" s="128"/>
      <c r="N482" s="123"/>
      <c r="O482" s="124"/>
      <c r="P482" s="124"/>
      <c r="Q482" s="124"/>
      <c r="R482" s="124"/>
      <c r="S482" s="125"/>
      <c r="T482" s="125"/>
      <c r="U482" s="125"/>
      <c r="V482" s="125"/>
      <c r="X482" s="126"/>
    </row>
    <row r="483" spans="2:24" ht="25.5">
      <c r="B483" s="129"/>
      <c r="E483" s="130"/>
      <c r="F483" s="130"/>
      <c r="G483" s="131"/>
      <c r="H483" s="130"/>
      <c r="I483" s="130"/>
      <c r="J483" s="132"/>
      <c r="K483" s="130"/>
      <c r="L483" s="128"/>
      <c r="M483" s="128"/>
      <c r="N483" s="123"/>
      <c r="O483" s="124"/>
      <c r="P483" s="124"/>
      <c r="Q483" s="124"/>
      <c r="R483" s="124"/>
      <c r="S483" s="125"/>
      <c r="T483" s="125"/>
      <c r="U483" s="125"/>
      <c r="V483" s="125"/>
      <c r="X483" s="126"/>
    </row>
    <row r="484" spans="2:24" ht="25.5">
      <c r="B484" s="129"/>
      <c r="E484" s="130"/>
      <c r="F484" s="130"/>
      <c r="G484" s="131"/>
      <c r="H484" s="130"/>
      <c r="I484" s="130"/>
      <c r="J484" s="132"/>
      <c r="K484" s="130"/>
      <c r="L484" s="128"/>
      <c r="M484" s="128"/>
      <c r="N484" s="123"/>
      <c r="O484" s="124"/>
      <c r="P484" s="124"/>
      <c r="Q484" s="124"/>
      <c r="R484" s="124"/>
      <c r="S484" s="125"/>
      <c r="T484" s="125"/>
      <c r="U484" s="125"/>
      <c r="V484" s="125"/>
      <c r="X484" s="126"/>
    </row>
    <row r="485" spans="2:24" ht="25.5">
      <c r="B485" s="129"/>
      <c r="E485" s="130"/>
      <c r="F485" s="130"/>
      <c r="G485" s="131"/>
      <c r="H485" s="130"/>
      <c r="I485" s="130"/>
      <c r="J485" s="132"/>
      <c r="K485" s="130"/>
      <c r="L485" s="128"/>
      <c r="M485" s="128"/>
      <c r="N485" s="123"/>
      <c r="O485" s="124"/>
      <c r="P485" s="124"/>
      <c r="Q485" s="124"/>
      <c r="R485" s="124"/>
      <c r="S485" s="125"/>
      <c r="T485" s="125"/>
      <c r="U485" s="125"/>
      <c r="V485" s="125"/>
      <c r="X485" s="126"/>
    </row>
    <row r="486" spans="2:24" ht="25.5">
      <c r="B486" s="129"/>
      <c r="E486" s="130"/>
      <c r="F486" s="130"/>
      <c r="G486" s="131"/>
      <c r="H486" s="130"/>
      <c r="I486" s="130"/>
      <c r="J486" s="132"/>
      <c r="K486" s="130"/>
      <c r="L486" s="128"/>
      <c r="M486" s="128"/>
      <c r="N486" s="123"/>
      <c r="O486" s="124"/>
      <c r="P486" s="124"/>
      <c r="Q486" s="124"/>
      <c r="R486" s="124"/>
      <c r="S486" s="125"/>
      <c r="T486" s="125"/>
      <c r="U486" s="125"/>
      <c r="V486" s="125"/>
      <c r="X486" s="126"/>
    </row>
    <row r="487" spans="2:24" ht="25.5">
      <c r="B487" s="129"/>
      <c r="E487" s="130"/>
      <c r="F487" s="130"/>
      <c r="G487" s="131"/>
      <c r="H487" s="130"/>
      <c r="I487" s="130"/>
      <c r="J487" s="132"/>
      <c r="K487" s="130"/>
      <c r="L487" s="128"/>
      <c r="M487" s="128"/>
      <c r="N487" s="123"/>
      <c r="O487" s="124"/>
      <c r="P487" s="124"/>
      <c r="Q487" s="124"/>
      <c r="R487" s="124"/>
      <c r="S487" s="125"/>
      <c r="T487" s="125"/>
      <c r="U487" s="125"/>
      <c r="V487" s="125"/>
      <c r="X487" s="126"/>
    </row>
    <row r="488" spans="2:24" ht="25.5">
      <c r="B488" s="129"/>
      <c r="E488" s="130"/>
      <c r="F488" s="130"/>
      <c r="G488" s="131"/>
      <c r="H488" s="130"/>
      <c r="I488" s="130"/>
      <c r="J488" s="132"/>
      <c r="K488" s="130"/>
      <c r="L488" s="128"/>
      <c r="M488" s="128"/>
      <c r="N488" s="123"/>
      <c r="O488" s="124"/>
      <c r="P488" s="124"/>
      <c r="Q488" s="124"/>
      <c r="R488" s="124"/>
      <c r="S488" s="125"/>
      <c r="T488" s="125"/>
      <c r="U488" s="125"/>
      <c r="V488" s="125"/>
      <c r="X488" s="126"/>
    </row>
    <row r="489" spans="2:24" ht="25.5">
      <c r="B489" s="129"/>
      <c r="E489" s="130"/>
      <c r="F489" s="130"/>
      <c r="G489" s="131"/>
      <c r="H489" s="130"/>
      <c r="I489" s="130"/>
      <c r="J489" s="132"/>
      <c r="K489" s="130"/>
      <c r="L489" s="128"/>
      <c r="M489" s="128"/>
      <c r="N489" s="123"/>
      <c r="O489" s="124"/>
      <c r="P489" s="124"/>
      <c r="Q489" s="124"/>
      <c r="R489" s="124"/>
      <c r="S489" s="125"/>
      <c r="T489" s="125"/>
      <c r="U489" s="125"/>
      <c r="V489" s="125"/>
      <c r="X489" s="126"/>
    </row>
    <row r="490" spans="2:24" ht="25.5">
      <c r="B490" s="129"/>
      <c r="E490" s="130"/>
      <c r="F490" s="130"/>
      <c r="G490" s="131"/>
      <c r="H490" s="130"/>
      <c r="I490" s="130"/>
      <c r="J490" s="132"/>
      <c r="K490" s="130"/>
      <c r="L490" s="128"/>
      <c r="M490" s="128"/>
      <c r="N490" s="123"/>
      <c r="O490" s="124"/>
      <c r="P490" s="124"/>
      <c r="Q490" s="124"/>
      <c r="R490" s="124"/>
      <c r="S490" s="125"/>
      <c r="T490" s="125"/>
      <c r="U490" s="125"/>
      <c r="V490" s="125"/>
      <c r="X490" s="126"/>
    </row>
    <row r="491" spans="2:24" ht="25.5">
      <c r="B491" s="129"/>
      <c r="E491" s="130"/>
      <c r="F491" s="130"/>
      <c r="G491" s="131"/>
      <c r="H491" s="130"/>
      <c r="I491" s="130"/>
      <c r="J491" s="132"/>
      <c r="K491" s="130"/>
      <c r="L491" s="128"/>
      <c r="M491" s="128"/>
      <c r="N491" s="123"/>
      <c r="O491" s="124"/>
      <c r="P491" s="124"/>
      <c r="Q491" s="124"/>
      <c r="R491" s="124"/>
      <c r="S491" s="125"/>
      <c r="T491" s="125"/>
      <c r="U491" s="125"/>
      <c r="V491" s="125"/>
      <c r="X491" s="126"/>
    </row>
    <row r="492" spans="2:24" ht="25.5">
      <c r="B492" s="129"/>
      <c r="E492" s="130"/>
      <c r="F492" s="130"/>
      <c r="G492" s="131"/>
      <c r="H492" s="130"/>
      <c r="I492" s="130"/>
      <c r="J492" s="132"/>
      <c r="K492" s="130"/>
      <c r="L492" s="128"/>
      <c r="M492" s="128"/>
      <c r="N492" s="123"/>
      <c r="O492" s="124"/>
      <c r="P492" s="124"/>
      <c r="Q492" s="124"/>
      <c r="R492" s="124"/>
      <c r="S492" s="125"/>
      <c r="T492" s="125"/>
      <c r="U492" s="125"/>
      <c r="V492" s="125"/>
      <c r="X492" s="126"/>
    </row>
    <row r="493" spans="2:24" ht="25.5">
      <c r="B493" s="129"/>
      <c r="E493" s="130"/>
      <c r="F493" s="130"/>
      <c r="G493" s="131"/>
      <c r="H493" s="130"/>
      <c r="I493" s="130"/>
      <c r="J493" s="132"/>
      <c r="K493" s="130"/>
      <c r="L493" s="128"/>
      <c r="M493" s="128"/>
      <c r="N493" s="123"/>
      <c r="O493" s="124"/>
      <c r="P493" s="124"/>
      <c r="Q493" s="124"/>
      <c r="R493" s="124"/>
      <c r="S493" s="125"/>
      <c r="T493" s="125"/>
      <c r="U493" s="125"/>
      <c r="V493" s="125"/>
      <c r="X493" s="126"/>
    </row>
    <row r="494" spans="2:24" ht="25.5">
      <c r="B494" s="129"/>
      <c r="E494" s="130"/>
      <c r="F494" s="130"/>
      <c r="G494" s="131"/>
      <c r="H494" s="130"/>
      <c r="I494" s="130"/>
      <c r="J494" s="132"/>
      <c r="K494" s="130"/>
      <c r="L494" s="128"/>
      <c r="M494" s="128"/>
      <c r="N494" s="123"/>
      <c r="O494" s="124"/>
      <c r="P494" s="124"/>
      <c r="Q494" s="124"/>
      <c r="R494" s="124"/>
      <c r="S494" s="125"/>
      <c r="T494" s="125"/>
      <c r="U494" s="125"/>
      <c r="V494" s="125"/>
      <c r="X494" s="126"/>
    </row>
    <row r="495" spans="2:24" ht="25.5">
      <c r="B495" s="129"/>
      <c r="E495" s="130"/>
      <c r="F495" s="130"/>
      <c r="G495" s="131"/>
      <c r="H495" s="130"/>
      <c r="I495" s="130"/>
      <c r="J495" s="132"/>
      <c r="K495" s="130"/>
      <c r="L495" s="128"/>
      <c r="M495" s="128"/>
      <c r="N495" s="123"/>
      <c r="O495" s="124"/>
      <c r="P495" s="124"/>
      <c r="Q495" s="124"/>
      <c r="R495" s="124"/>
      <c r="S495" s="125"/>
      <c r="T495" s="125"/>
      <c r="U495" s="125"/>
      <c r="V495" s="125"/>
      <c r="X495" s="126"/>
    </row>
    <row r="496" spans="2:24" ht="25.5">
      <c r="B496" s="129"/>
      <c r="E496" s="130"/>
      <c r="F496" s="130"/>
      <c r="G496" s="131"/>
      <c r="H496" s="130"/>
      <c r="I496" s="130"/>
      <c r="J496" s="132"/>
      <c r="K496" s="130"/>
      <c r="L496" s="128"/>
      <c r="M496" s="128"/>
      <c r="N496" s="123"/>
      <c r="O496" s="124"/>
      <c r="P496" s="124"/>
      <c r="Q496" s="124"/>
      <c r="R496" s="124"/>
      <c r="S496" s="125"/>
      <c r="T496" s="125"/>
      <c r="U496" s="125"/>
      <c r="V496" s="125"/>
      <c r="X496" s="126"/>
    </row>
    <row r="497" spans="2:24" ht="25.5">
      <c r="B497" s="129"/>
      <c r="E497" s="130"/>
      <c r="F497" s="130"/>
      <c r="G497" s="131"/>
      <c r="H497" s="130"/>
      <c r="I497" s="130"/>
      <c r="J497" s="132"/>
      <c r="K497" s="130"/>
      <c r="L497" s="128"/>
      <c r="M497" s="128"/>
      <c r="N497" s="123"/>
      <c r="O497" s="124"/>
      <c r="P497" s="124"/>
      <c r="Q497" s="124"/>
      <c r="R497" s="124"/>
      <c r="S497" s="125"/>
      <c r="T497" s="125"/>
      <c r="U497" s="125"/>
      <c r="V497" s="125"/>
      <c r="X497" s="126"/>
    </row>
    <row r="498" spans="2:24" ht="25.5">
      <c r="B498" s="129"/>
      <c r="E498" s="130"/>
      <c r="F498" s="130"/>
      <c r="G498" s="131"/>
      <c r="H498" s="130"/>
      <c r="I498" s="130"/>
      <c r="J498" s="132"/>
      <c r="K498" s="130"/>
      <c r="L498" s="128"/>
      <c r="M498" s="128"/>
      <c r="N498" s="123"/>
      <c r="O498" s="124"/>
      <c r="P498" s="124"/>
      <c r="Q498" s="124"/>
      <c r="R498" s="124"/>
      <c r="S498" s="125"/>
      <c r="T498" s="125"/>
      <c r="U498" s="125"/>
      <c r="V498" s="125"/>
      <c r="X498" s="126"/>
    </row>
    <row r="499" spans="2:24" ht="25.5">
      <c r="B499" s="129"/>
      <c r="E499" s="130"/>
      <c r="F499" s="130"/>
      <c r="G499" s="131"/>
      <c r="H499" s="130"/>
      <c r="I499" s="130"/>
      <c r="J499" s="132"/>
      <c r="K499" s="130"/>
      <c r="L499" s="128"/>
      <c r="M499" s="128"/>
      <c r="N499" s="123"/>
      <c r="O499" s="124"/>
      <c r="P499" s="124"/>
      <c r="Q499" s="124"/>
      <c r="R499" s="124"/>
      <c r="S499" s="125"/>
      <c r="T499" s="125"/>
      <c r="U499" s="125"/>
      <c r="V499" s="125"/>
      <c r="X499" s="126"/>
    </row>
    <row r="500" spans="2:24" ht="25.5">
      <c r="B500" s="129"/>
      <c r="E500" s="130"/>
      <c r="F500" s="130"/>
      <c r="G500" s="131"/>
      <c r="H500" s="130"/>
      <c r="I500" s="130"/>
      <c r="J500" s="132"/>
      <c r="K500" s="130"/>
      <c r="L500" s="128"/>
      <c r="M500" s="128"/>
      <c r="N500" s="123"/>
      <c r="O500" s="124"/>
      <c r="P500" s="124"/>
      <c r="Q500" s="124"/>
      <c r="R500" s="124"/>
      <c r="S500" s="125"/>
      <c r="T500" s="125"/>
      <c r="U500" s="125"/>
      <c r="V500" s="125"/>
      <c r="X500" s="126"/>
    </row>
    <row r="501" spans="2:24" ht="25.5">
      <c r="B501" s="129"/>
      <c r="E501" s="130"/>
      <c r="F501" s="130"/>
      <c r="G501" s="131"/>
      <c r="H501" s="130"/>
      <c r="I501" s="130"/>
      <c r="J501" s="132"/>
      <c r="K501" s="130"/>
      <c r="L501" s="128"/>
      <c r="M501" s="128"/>
      <c r="N501" s="123"/>
      <c r="O501" s="124"/>
      <c r="P501" s="124"/>
      <c r="Q501" s="124"/>
      <c r="R501" s="124"/>
      <c r="S501" s="125"/>
      <c r="T501" s="125"/>
      <c r="U501" s="125"/>
      <c r="V501" s="125"/>
      <c r="X501" s="126"/>
    </row>
    <row r="502" spans="2:24" ht="25.5">
      <c r="B502" s="129"/>
      <c r="E502" s="130"/>
      <c r="F502" s="130"/>
      <c r="G502" s="131"/>
      <c r="H502" s="130"/>
      <c r="I502" s="130"/>
      <c r="J502" s="132"/>
      <c r="K502" s="130"/>
      <c r="L502" s="128"/>
      <c r="M502" s="128"/>
      <c r="N502" s="123"/>
      <c r="O502" s="124"/>
      <c r="P502" s="124"/>
      <c r="Q502" s="124"/>
      <c r="R502" s="124"/>
      <c r="S502" s="125"/>
      <c r="T502" s="125"/>
      <c r="U502" s="125"/>
      <c r="V502" s="125"/>
      <c r="X502" s="126"/>
    </row>
    <row r="503" spans="2:24" ht="25.5">
      <c r="B503" s="129"/>
      <c r="E503" s="130"/>
      <c r="F503" s="130"/>
      <c r="G503" s="131"/>
      <c r="H503" s="130"/>
      <c r="I503" s="130"/>
      <c r="J503" s="132"/>
      <c r="K503" s="130"/>
      <c r="L503" s="128"/>
      <c r="M503" s="128"/>
      <c r="N503" s="123"/>
      <c r="O503" s="124"/>
      <c r="P503" s="124"/>
      <c r="Q503" s="124"/>
      <c r="R503" s="124"/>
      <c r="S503" s="125"/>
      <c r="T503" s="125"/>
      <c r="U503" s="125"/>
      <c r="V503" s="125"/>
      <c r="X503" s="126"/>
    </row>
    <row r="504" spans="2:24" ht="25.5">
      <c r="B504" s="129"/>
      <c r="E504" s="130"/>
      <c r="F504" s="130"/>
      <c r="G504" s="131"/>
      <c r="H504" s="130"/>
      <c r="I504" s="130"/>
      <c r="J504" s="132"/>
      <c r="K504" s="130"/>
      <c r="L504" s="128"/>
      <c r="M504" s="128"/>
      <c r="N504" s="123"/>
      <c r="O504" s="124"/>
      <c r="P504" s="124"/>
      <c r="Q504" s="124"/>
      <c r="R504" s="124"/>
      <c r="S504" s="125"/>
      <c r="T504" s="125"/>
      <c r="U504" s="125"/>
      <c r="V504" s="125"/>
      <c r="X504" s="126"/>
    </row>
    <row r="505" spans="2:24" ht="25.5">
      <c r="B505" s="129"/>
      <c r="E505" s="130"/>
      <c r="F505" s="130"/>
      <c r="G505" s="131"/>
      <c r="H505" s="130"/>
      <c r="I505" s="130"/>
      <c r="J505" s="132"/>
      <c r="K505" s="130"/>
      <c r="L505" s="128"/>
      <c r="M505" s="128"/>
      <c r="N505" s="123"/>
      <c r="O505" s="124"/>
      <c r="P505" s="124"/>
      <c r="Q505" s="124"/>
      <c r="R505" s="124"/>
      <c r="S505" s="125"/>
      <c r="T505" s="125"/>
      <c r="U505" s="125"/>
      <c r="V505" s="125"/>
      <c r="X505" s="126"/>
    </row>
    <row r="506" spans="2:24" ht="25.5">
      <c r="B506" s="129"/>
      <c r="E506" s="130"/>
      <c r="F506" s="130"/>
      <c r="G506" s="131"/>
      <c r="H506" s="130"/>
      <c r="I506" s="130"/>
      <c r="J506" s="132"/>
      <c r="K506" s="130"/>
      <c r="L506" s="128"/>
      <c r="M506" s="128"/>
      <c r="N506" s="123"/>
      <c r="O506" s="124"/>
      <c r="P506" s="124"/>
      <c r="Q506" s="124"/>
      <c r="R506" s="124"/>
      <c r="S506" s="125"/>
      <c r="T506" s="125"/>
      <c r="U506" s="125"/>
      <c r="V506" s="125"/>
      <c r="X506" s="126"/>
    </row>
    <row r="507" spans="2:24" ht="25.5">
      <c r="B507" s="129"/>
      <c r="E507" s="130"/>
      <c r="F507" s="130"/>
      <c r="G507" s="131"/>
      <c r="H507" s="130"/>
      <c r="I507" s="130"/>
      <c r="J507" s="132"/>
      <c r="K507" s="130"/>
      <c r="L507" s="128"/>
      <c r="M507" s="128"/>
      <c r="N507" s="123"/>
      <c r="O507" s="124"/>
      <c r="P507" s="124"/>
      <c r="Q507" s="124"/>
      <c r="R507" s="124"/>
      <c r="S507" s="125"/>
      <c r="T507" s="125"/>
      <c r="U507" s="125"/>
      <c r="V507" s="125"/>
      <c r="X507" s="126"/>
    </row>
    <row r="508" spans="2:24" ht="25.5">
      <c r="B508" s="129"/>
      <c r="E508" s="130"/>
      <c r="F508" s="130"/>
      <c r="G508" s="131"/>
      <c r="H508" s="130"/>
      <c r="I508" s="130"/>
      <c r="J508" s="132"/>
      <c r="K508" s="130"/>
      <c r="L508" s="128"/>
      <c r="M508" s="128"/>
      <c r="N508" s="123"/>
      <c r="O508" s="124"/>
      <c r="P508" s="124"/>
      <c r="Q508" s="124"/>
      <c r="R508" s="124"/>
      <c r="S508" s="125"/>
      <c r="T508" s="125"/>
      <c r="U508" s="125"/>
      <c r="V508" s="125"/>
      <c r="X508" s="126"/>
    </row>
    <row r="509" spans="2:24" ht="25.5">
      <c r="B509" s="129"/>
      <c r="E509" s="130"/>
      <c r="F509" s="130"/>
      <c r="G509" s="131"/>
      <c r="H509" s="130"/>
      <c r="I509" s="130"/>
      <c r="J509" s="132"/>
      <c r="K509" s="130"/>
      <c r="L509" s="128"/>
      <c r="M509" s="128"/>
      <c r="N509" s="123"/>
      <c r="O509" s="124"/>
      <c r="P509" s="124"/>
      <c r="Q509" s="124"/>
      <c r="R509" s="124"/>
      <c r="S509" s="125"/>
      <c r="T509" s="125"/>
      <c r="U509" s="125"/>
      <c r="V509" s="125"/>
      <c r="X509" s="126"/>
    </row>
    <row r="510" spans="2:24" ht="25.5">
      <c r="B510" s="129"/>
      <c r="E510" s="130"/>
      <c r="F510" s="130"/>
      <c r="G510" s="131"/>
      <c r="H510" s="130"/>
      <c r="I510" s="130"/>
      <c r="J510" s="132"/>
      <c r="K510" s="130"/>
      <c r="L510" s="128"/>
      <c r="M510" s="128"/>
      <c r="N510" s="123"/>
      <c r="O510" s="124"/>
      <c r="P510" s="124"/>
      <c r="Q510" s="124"/>
      <c r="R510" s="124"/>
      <c r="S510" s="125"/>
      <c r="T510" s="125"/>
      <c r="U510" s="125"/>
      <c r="V510" s="125"/>
      <c r="X510" s="126"/>
    </row>
    <row r="511" spans="2:24" ht="25.5">
      <c r="B511" s="129"/>
      <c r="E511" s="130"/>
      <c r="F511" s="130"/>
      <c r="G511" s="131"/>
      <c r="H511" s="130"/>
      <c r="I511" s="130"/>
      <c r="J511" s="132"/>
      <c r="K511" s="130"/>
      <c r="L511" s="128"/>
      <c r="M511" s="128"/>
      <c r="N511" s="123"/>
      <c r="O511" s="124"/>
      <c r="P511" s="124"/>
      <c r="Q511" s="124"/>
      <c r="R511" s="124"/>
      <c r="S511" s="125"/>
      <c r="T511" s="125"/>
      <c r="U511" s="125"/>
      <c r="V511" s="125"/>
      <c r="X511" s="126"/>
    </row>
    <row r="512" spans="2:24" ht="25.5">
      <c r="B512" s="129"/>
      <c r="E512" s="130"/>
      <c r="F512" s="130"/>
      <c r="G512" s="131"/>
      <c r="H512" s="130"/>
      <c r="I512" s="130"/>
      <c r="J512" s="132"/>
      <c r="K512" s="130"/>
      <c r="L512" s="128"/>
      <c r="M512" s="128"/>
      <c r="N512" s="123"/>
      <c r="O512" s="124"/>
      <c r="P512" s="124"/>
      <c r="Q512" s="124"/>
      <c r="R512" s="124"/>
      <c r="S512" s="125"/>
      <c r="T512" s="125"/>
      <c r="U512" s="125"/>
      <c r="V512" s="125"/>
      <c r="X512" s="126"/>
    </row>
    <row r="513" spans="2:24" ht="25.5">
      <c r="B513" s="129"/>
      <c r="E513" s="130"/>
      <c r="F513" s="130"/>
      <c r="G513" s="131"/>
      <c r="H513" s="130"/>
      <c r="I513" s="130"/>
      <c r="J513" s="132"/>
      <c r="K513" s="130"/>
      <c r="L513" s="128"/>
      <c r="M513" s="128"/>
      <c r="N513" s="123"/>
      <c r="O513" s="124"/>
      <c r="P513" s="124"/>
      <c r="Q513" s="124"/>
      <c r="R513" s="124"/>
      <c r="S513" s="125"/>
      <c r="T513" s="125"/>
      <c r="U513" s="125"/>
      <c r="V513" s="125"/>
      <c r="X513" s="126"/>
    </row>
    <row r="514" spans="2:24" ht="25.5">
      <c r="B514" s="129"/>
      <c r="E514" s="130"/>
      <c r="F514" s="130"/>
      <c r="G514" s="131"/>
      <c r="H514" s="130"/>
      <c r="I514" s="130"/>
      <c r="J514" s="132"/>
      <c r="K514" s="130"/>
      <c r="L514" s="128"/>
      <c r="M514" s="128"/>
      <c r="N514" s="123"/>
      <c r="O514" s="124"/>
      <c r="P514" s="124"/>
      <c r="Q514" s="124"/>
      <c r="R514" s="124"/>
      <c r="S514" s="125"/>
      <c r="T514" s="125"/>
      <c r="U514" s="125"/>
      <c r="V514" s="125"/>
      <c r="X514" s="126"/>
    </row>
    <row r="515" spans="2:24" ht="25.5">
      <c r="B515" s="129"/>
      <c r="E515" s="130"/>
      <c r="F515" s="130"/>
      <c r="G515" s="131"/>
      <c r="H515" s="130"/>
      <c r="I515" s="130"/>
      <c r="J515" s="132"/>
      <c r="K515" s="130"/>
      <c r="L515" s="128"/>
      <c r="M515" s="128"/>
      <c r="N515" s="123"/>
      <c r="O515" s="124"/>
      <c r="P515" s="124"/>
      <c r="Q515" s="124"/>
      <c r="R515" s="124"/>
      <c r="S515" s="125"/>
      <c r="T515" s="125"/>
      <c r="U515" s="125"/>
      <c r="V515" s="125"/>
      <c r="X515" s="126"/>
    </row>
    <row r="516" spans="2:24" ht="25.5">
      <c r="B516" s="129"/>
      <c r="E516" s="130"/>
      <c r="F516" s="130"/>
      <c r="G516" s="131"/>
      <c r="H516" s="130"/>
      <c r="I516" s="130"/>
      <c r="J516" s="132"/>
      <c r="K516" s="130"/>
      <c r="L516" s="128"/>
      <c r="M516" s="128"/>
      <c r="N516" s="123"/>
      <c r="O516" s="124"/>
      <c r="P516" s="124"/>
      <c r="Q516" s="124"/>
      <c r="R516" s="124"/>
      <c r="S516" s="125"/>
      <c r="T516" s="125"/>
      <c r="U516" s="125"/>
      <c r="V516" s="125"/>
      <c r="X516" s="126"/>
    </row>
    <row r="517" spans="2:24" ht="25.5">
      <c r="B517" s="129"/>
      <c r="E517" s="130"/>
      <c r="F517" s="130"/>
      <c r="G517" s="131"/>
      <c r="H517" s="130"/>
      <c r="I517" s="130"/>
      <c r="J517" s="132"/>
      <c r="K517" s="130"/>
      <c r="L517" s="128"/>
      <c r="M517" s="128"/>
      <c r="N517" s="123"/>
      <c r="O517" s="124"/>
      <c r="P517" s="124"/>
      <c r="Q517" s="124"/>
      <c r="R517" s="124"/>
      <c r="S517" s="125"/>
      <c r="T517" s="125"/>
      <c r="U517" s="125"/>
      <c r="V517" s="125"/>
      <c r="X517" s="126"/>
    </row>
    <row r="518" spans="2:24" ht="25.5">
      <c r="B518" s="129"/>
      <c r="E518" s="130"/>
      <c r="F518" s="130"/>
      <c r="G518" s="131"/>
      <c r="H518" s="130"/>
      <c r="I518" s="130"/>
      <c r="J518" s="132"/>
      <c r="K518" s="130"/>
      <c r="L518" s="128"/>
      <c r="M518" s="128"/>
      <c r="N518" s="123"/>
      <c r="O518" s="124"/>
      <c r="P518" s="124"/>
      <c r="Q518" s="124"/>
      <c r="R518" s="124"/>
      <c r="S518" s="125"/>
      <c r="T518" s="125"/>
      <c r="U518" s="125"/>
      <c r="V518" s="125"/>
      <c r="X518" s="126"/>
    </row>
    <row r="519" spans="2:24" ht="25.5">
      <c r="B519" s="129"/>
      <c r="E519" s="130"/>
      <c r="F519" s="130"/>
      <c r="G519" s="131"/>
      <c r="H519" s="130"/>
      <c r="I519" s="130"/>
      <c r="J519" s="132"/>
      <c r="K519" s="130"/>
      <c r="L519" s="128"/>
      <c r="M519" s="128"/>
      <c r="N519" s="123"/>
      <c r="O519" s="124"/>
      <c r="P519" s="124"/>
      <c r="Q519" s="124"/>
      <c r="R519" s="124"/>
      <c r="S519" s="125"/>
      <c r="T519" s="125"/>
      <c r="U519" s="125"/>
      <c r="V519" s="125"/>
      <c r="X519" s="126"/>
    </row>
    <row r="520" spans="2:24" ht="25.5">
      <c r="B520" s="129"/>
      <c r="E520" s="130"/>
      <c r="F520" s="130"/>
      <c r="G520" s="131"/>
      <c r="H520" s="130"/>
      <c r="I520" s="130"/>
      <c r="J520" s="132"/>
      <c r="K520" s="130"/>
      <c r="L520" s="128"/>
      <c r="M520" s="128"/>
      <c r="N520" s="123"/>
      <c r="O520" s="124"/>
      <c r="P520" s="124"/>
      <c r="Q520" s="124"/>
      <c r="R520" s="124"/>
      <c r="S520" s="125"/>
      <c r="T520" s="125"/>
      <c r="U520" s="125"/>
      <c r="V520" s="125"/>
      <c r="X520" s="126"/>
    </row>
    <row r="521" spans="2:24" ht="25.5">
      <c r="B521" s="129"/>
      <c r="E521" s="130"/>
      <c r="F521" s="130"/>
      <c r="G521" s="131"/>
      <c r="H521" s="130"/>
      <c r="I521" s="130"/>
      <c r="J521" s="132"/>
      <c r="K521" s="130"/>
      <c r="L521" s="128"/>
      <c r="M521" s="128"/>
      <c r="N521" s="123"/>
      <c r="O521" s="124"/>
      <c r="P521" s="124"/>
      <c r="Q521" s="124"/>
      <c r="R521" s="124"/>
      <c r="S521" s="125"/>
      <c r="T521" s="125"/>
      <c r="U521" s="125"/>
      <c r="V521" s="125"/>
      <c r="X521" s="126"/>
    </row>
    <row r="522" spans="2:24" ht="25.5">
      <c r="B522" s="129"/>
      <c r="E522" s="130"/>
      <c r="F522" s="130"/>
      <c r="G522" s="131"/>
      <c r="H522" s="130"/>
      <c r="I522" s="130"/>
      <c r="J522" s="132"/>
      <c r="K522" s="130"/>
      <c r="L522" s="128"/>
      <c r="M522" s="128"/>
      <c r="N522" s="123"/>
      <c r="O522" s="124"/>
      <c r="P522" s="124"/>
      <c r="Q522" s="124"/>
      <c r="R522" s="124"/>
      <c r="S522" s="125"/>
      <c r="T522" s="125"/>
      <c r="U522" s="125"/>
      <c r="V522" s="125"/>
      <c r="X522" s="126"/>
    </row>
    <row r="523" spans="2:24" ht="25.5">
      <c r="B523" s="129"/>
      <c r="E523" s="130"/>
      <c r="F523" s="130"/>
      <c r="G523" s="131"/>
      <c r="H523" s="130"/>
      <c r="I523" s="130"/>
      <c r="J523" s="132"/>
      <c r="K523" s="130"/>
      <c r="L523" s="128"/>
      <c r="M523" s="128"/>
      <c r="N523" s="123"/>
      <c r="O523" s="124"/>
      <c r="P523" s="124"/>
      <c r="Q523" s="124"/>
      <c r="R523" s="124"/>
      <c r="S523" s="125"/>
      <c r="T523" s="125"/>
      <c r="U523" s="125"/>
      <c r="V523" s="125"/>
      <c r="X523" s="126"/>
    </row>
    <row r="524" spans="2:24" ht="25.5">
      <c r="B524" s="129"/>
      <c r="E524" s="130"/>
      <c r="F524" s="130"/>
      <c r="G524" s="131"/>
      <c r="H524" s="130"/>
      <c r="I524" s="130"/>
      <c r="J524" s="132"/>
      <c r="K524" s="130"/>
      <c r="L524" s="128"/>
      <c r="M524" s="128"/>
      <c r="N524" s="123"/>
      <c r="O524" s="124"/>
      <c r="P524" s="124"/>
      <c r="Q524" s="124"/>
      <c r="R524" s="124"/>
      <c r="S524" s="125"/>
      <c r="T524" s="125"/>
      <c r="U524" s="125"/>
      <c r="V524" s="125"/>
      <c r="X524" s="126"/>
    </row>
    <row r="525" spans="2:24" ht="25.5">
      <c r="B525" s="129"/>
      <c r="E525" s="130"/>
      <c r="F525" s="130"/>
      <c r="G525" s="131"/>
      <c r="H525" s="130"/>
      <c r="I525" s="130"/>
      <c r="J525" s="132"/>
      <c r="K525" s="130"/>
      <c r="L525" s="128"/>
      <c r="M525" s="128"/>
      <c r="N525" s="123"/>
      <c r="O525" s="124"/>
      <c r="P525" s="124"/>
      <c r="Q525" s="124"/>
      <c r="R525" s="124"/>
      <c r="S525" s="125"/>
      <c r="T525" s="125"/>
      <c r="U525" s="125"/>
      <c r="V525" s="125"/>
      <c r="X525" s="126"/>
    </row>
    <row r="526" spans="2:24" ht="25.5">
      <c r="B526" s="129"/>
      <c r="E526" s="130"/>
      <c r="F526" s="130"/>
      <c r="G526" s="131"/>
      <c r="H526" s="130"/>
      <c r="I526" s="130"/>
      <c r="J526" s="132"/>
      <c r="K526" s="130"/>
      <c r="L526" s="128"/>
      <c r="M526" s="128"/>
      <c r="N526" s="123"/>
      <c r="O526" s="124"/>
      <c r="P526" s="124"/>
      <c r="Q526" s="124"/>
      <c r="R526" s="124"/>
      <c r="S526" s="125"/>
      <c r="T526" s="125"/>
      <c r="U526" s="125"/>
      <c r="V526" s="125"/>
      <c r="X526" s="126"/>
    </row>
    <row r="527" spans="2:24" ht="25.5">
      <c r="B527" s="129"/>
      <c r="E527" s="130"/>
      <c r="F527" s="130"/>
      <c r="G527" s="131"/>
      <c r="H527" s="130"/>
      <c r="I527" s="130"/>
      <c r="J527" s="132"/>
      <c r="K527" s="130"/>
      <c r="L527" s="128"/>
      <c r="M527" s="128"/>
      <c r="N527" s="123"/>
      <c r="O527" s="124"/>
      <c r="P527" s="124"/>
      <c r="Q527" s="124"/>
      <c r="R527" s="124"/>
      <c r="S527" s="125"/>
      <c r="T527" s="125"/>
      <c r="U527" s="125"/>
      <c r="V527" s="125"/>
      <c r="X527" s="126"/>
    </row>
    <row r="528" spans="2:24" ht="25.5">
      <c r="B528" s="129"/>
      <c r="E528" s="130"/>
      <c r="F528" s="130"/>
      <c r="G528" s="131"/>
      <c r="H528" s="130"/>
      <c r="I528" s="130"/>
      <c r="J528" s="132"/>
      <c r="K528" s="130"/>
      <c r="L528" s="128"/>
      <c r="M528" s="128"/>
      <c r="N528" s="123"/>
      <c r="O528" s="124"/>
      <c r="P528" s="124"/>
      <c r="Q528" s="124"/>
      <c r="R528" s="124"/>
      <c r="S528" s="125"/>
      <c r="T528" s="125"/>
      <c r="U528" s="125"/>
      <c r="V528" s="125"/>
      <c r="X528" s="126"/>
    </row>
    <row r="529" spans="2:24" ht="25.5">
      <c r="B529" s="129"/>
      <c r="E529" s="130"/>
      <c r="F529" s="130"/>
      <c r="G529" s="131"/>
      <c r="H529" s="130"/>
      <c r="I529" s="130"/>
      <c r="J529" s="132"/>
      <c r="K529" s="130"/>
      <c r="L529" s="128"/>
      <c r="M529" s="128"/>
      <c r="N529" s="123"/>
      <c r="O529" s="124"/>
      <c r="P529" s="124"/>
      <c r="Q529" s="124"/>
      <c r="R529" s="124"/>
      <c r="S529" s="125"/>
      <c r="T529" s="125"/>
      <c r="U529" s="125"/>
      <c r="V529" s="125"/>
      <c r="X529" s="126"/>
    </row>
    <row r="530" spans="2:24" ht="25.5">
      <c r="B530" s="129"/>
      <c r="E530" s="130"/>
      <c r="F530" s="130"/>
      <c r="G530" s="131"/>
      <c r="H530" s="130"/>
      <c r="I530" s="130"/>
      <c r="J530" s="132"/>
      <c r="K530" s="130"/>
      <c r="L530" s="128"/>
      <c r="M530" s="128"/>
      <c r="N530" s="123"/>
      <c r="O530" s="124"/>
      <c r="P530" s="124"/>
      <c r="Q530" s="124"/>
      <c r="R530" s="124"/>
      <c r="S530" s="125"/>
      <c r="T530" s="125"/>
      <c r="U530" s="125"/>
      <c r="V530" s="125"/>
      <c r="X530" s="126"/>
    </row>
    <row r="531" spans="2:24" ht="25.5">
      <c r="B531" s="129"/>
      <c r="E531" s="130"/>
      <c r="F531" s="130"/>
      <c r="G531" s="131"/>
      <c r="H531" s="130"/>
      <c r="I531" s="130"/>
      <c r="J531" s="132"/>
      <c r="K531" s="130"/>
      <c r="L531" s="128"/>
      <c r="M531" s="128"/>
      <c r="N531" s="123"/>
      <c r="O531" s="124"/>
      <c r="P531" s="124"/>
      <c r="Q531" s="124"/>
      <c r="R531" s="124"/>
      <c r="S531" s="125"/>
      <c r="T531" s="125"/>
      <c r="U531" s="125"/>
      <c r="V531" s="125"/>
      <c r="X531" s="126"/>
    </row>
    <row r="532" spans="2:24" ht="25.5">
      <c r="B532" s="129"/>
      <c r="E532" s="130"/>
      <c r="F532" s="130"/>
      <c r="G532" s="131"/>
      <c r="H532" s="130"/>
      <c r="I532" s="130"/>
      <c r="J532" s="132"/>
      <c r="K532" s="130"/>
      <c r="L532" s="128"/>
      <c r="M532" s="128"/>
      <c r="N532" s="123"/>
      <c r="O532" s="124"/>
      <c r="P532" s="124"/>
      <c r="Q532" s="124"/>
      <c r="R532" s="124"/>
      <c r="S532" s="125"/>
      <c r="T532" s="125"/>
      <c r="U532" s="125"/>
      <c r="V532" s="125"/>
      <c r="X532" s="126"/>
    </row>
    <row r="533" spans="2:24" ht="25.5">
      <c r="B533" s="129"/>
      <c r="E533" s="130"/>
      <c r="F533" s="130"/>
      <c r="G533" s="131"/>
      <c r="H533" s="130"/>
      <c r="I533" s="130"/>
      <c r="J533" s="132"/>
      <c r="K533" s="130"/>
      <c r="L533" s="128"/>
      <c r="M533" s="128"/>
      <c r="N533" s="123"/>
      <c r="O533" s="124"/>
      <c r="P533" s="124"/>
      <c r="Q533" s="124"/>
      <c r="R533" s="124"/>
      <c r="S533" s="125"/>
      <c r="T533" s="125"/>
      <c r="U533" s="125"/>
      <c r="V533" s="125"/>
      <c r="X533" s="126"/>
    </row>
    <row r="534" spans="2:24" ht="25.5">
      <c r="B534" s="129"/>
      <c r="E534" s="130"/>
      <c r="F534" s="130"/>
      <c r="G534" s="131"/>
      <c r="H534" s="130"/>
      <c r="I534" s="130"/>
      <c r="J534" s="132"/>
      <c r="K534" s="130"/>
      <c r="L534" s="128"/>
      <c r="M534" s="128"/>
      <c r="N534" s="123"/>
      <c r="O534" s="124"/>
      <c r="P534" s="124"/>
      <c r="Q534" s="124"/>
      <c r="R534" s="124"/>
      <c r="S534" s="125"/>
      <c r="T534" s="125"/>
      <c r="U534" s="125"/>
      <c r="V534" s="125"/>
      <c r="X534" s="126"/>
    </row>
    <row r="535" spans="2:24" ht="25.5">
      <c r="B535" s="129"/>
      <c r="E535" s="130"/>
      <c r="F535" s="130"/>
      <c r="G535" s="131"/>
      <c r="H535" s="130"/>
      <c r="I535" s="130"/>
      <c r="J535" s="132"/>
      <c r="K535" s="130"/>
      <c r="L535" s="128"/>
      <c r="M535" s="128"/>
      <c r="N535" s="123"/>
      <c r="O535" s="124"/>
      <c r="P535" s="124"/>
      <c r="Q535" s="124"/>
      <c r="R535" s="124"/>
      <c r="S535" s="125"/>
      <c r="T535" s="125"/>
      <c r="U535" s="125"/>
      <c r="V535" s="125"/>
      <c r="X535" s="126"/>
    </row>
    <row r="536" spans="2:24" ht="25.5">
      <c r="B536" s="129"/>
      <c r="E536" s="130"/>
      <c r="F536" s="130"/>
      <c r="G536" s="131"/>
      <c r="H536" s="130"/>
      <c r="I536" s="130"/>
      <c r="J536" s="132"/>
      <c r="K536" s="130"/>
      <c r="L536" s="128"/>
      <c r="M536" s="128"/>
      <c r="N536" s="123"/>
      <c r="O536" s="124"/>
      <c r="P536" s="124"/>
      <c r="Q536" s="124"/>
      <c r="R536" s="124"/>
      <c r="S536" s="125"/>
      <c r="T536" s="125"/>
      <c r="U536" s="125"/>
      <c r="V536" s="125"/>
      <c r="X536" s="126"/>
    </row>
    <row r="537" spans="2:24" ht="25.5">
      <c r="B537" s="129"/>
      <c r="E537" s="130"/>
      <c r="F537" s="130"/>
      <c r="G537" s="131"/>
      <c r="H537" s="130"/>
      <c r="I537" s="130"/>
      <c r="J537" s="132"/>
      <c r="K537" s="130"/>
      <c r="L537" s="128"/>
      <c r="M537" s="128"/>
      <c r="N537" s="123"/>
      <c r="O537" s="124"/>
      <c r="P537" s="124"/>
      <c r="Q537" s="124"/>
      <c r="R537" s="124"/>
      <c r="S537" s="125"/>
      <c r="T537" s="125"/>
      <c r="U537" s="125"/>
      <c r="V537" s="125"/>
      <c r="X537" s="126"/>
    </row>
    <row r="538" spans="2:24" ht="25.5">
      <c r="B538" s="129"/>
      <c r="E538" s="130"/>
      <c r="F538" s="130"/>
      <c r="G538" s="131"/>
      <c r="H538" s="130"/>
      <c r="I538" s="130"/>
      <c r="J538" s="132"/>
      <c r="K538" s="130"/>
      <c r="L538" s="128"/>
      <c r="M538" s="128"/>
      <c r="N538" s="123"/>
      <c r="O538" s="124"/>
      <c r="P538" s="124"/>
      <c r="Q538" s="124"/>
      <c r="R538" s="124"/>
      <c r="S538" s="125"/>
      <c r="T538" s="125"/>
      <c r="U538" s="125"/>
      <c r="V538" s="125"/>
      <c r="X538" s="126"/>
    </row>
    <row r="539" spans="2:24" ht="25.5">
      <c r="B539" s="129"/>
      <c r="E539" s="130"/>
      <c r="F539" s="130"/>
      <c r="G539" s="131"/>
      <c r="H539" s="130"/>
      <c r="I539" s="130"/>
      <c r="J539" s="132"/>
      <c r="K539" s="130"/>
      <c r="L539" s="128"/>
      <c r="M539" s="128"/>
      <c r="N539" s="123"/>
      <c r="O539" s="124"/>
      <c r="P539" s="124"/>
      <c r="Q539" s="124"/>
      <c r="R539" s="124"/>
      <c r="S539" s="125"/>
      <c r="T539" s="125"/>
      <c r="U539" s="125"/>
      <c r="V539" s="125"/>
      <c r="X539" s="126"/>
    </row>
    <row r="540" spans="2:24" ht="25.5">
      <c r="B540" s="129"/>
      <c r="E540" s="130"/>
      <c r="F540" s="130"/>
      <c r="G540" s="131"/>
      <c r="H540" s="130"/>
      <c r="I540" s="130"/>
      <c r="J540" s="132"/>
      <c r="K540" s="130"/>
      <c r="L540" s="128"/>
      <c r="M540" s="128"/>
      <c r="N540" s="123"/>
      <c r="O540" s="124"/>
      <c r="P540" s="124"/>
      <c r="Q540" s="124"/>
      <c r="R540" s="124"/>
      <c r="S540" s="125"/>
      <c r="T540" s="125"/>
      <c r="U540" s="125"/>
      <c r="V540" s="125"/>
      <c r="X540" s="126"/>
    </row>
    <row r="541" spans="2:24" ht="25.5">
      <c r="B541" s="129"/>
      <c r="E541" s="130"/>
      <c r="F541" s="130"/>
      <c r="G541" s="131"/>
      <c r="H541" s="130"/>
      <c r="I541" s="130"/>
      <c r="J541" s="132"/>
      <c r="K541" s="130"/>
      <c r="L541" s="128"/>
      <c r="M541" s="128"/>
      <c r="N541" s="123"/>
      <c r="O541" s="124"/>
      <c r="P541" s="124"/>
      <c r="Q541" s="124"/>
      <c r="R541" s="124"/>
      <c r="S541" s="125"/>
      <c r="T541" s="125"/>
      <c r="U541" s="125"/>
      <c r="V541" s="125"/>
      <c r="X541" s="126"/>
    </row>
    <row r="542" spans="2:24" ht="25.5">
      <c r="B542" s="129"/>
      <c r="E542" s="130"/>
      <c r="F542" s="130"/>
      <c r="G542" s="131"/>
      <c r="H542" s="130"/>
      <c r="I542" s="130"/>
      <c r="J542" s="132"/>
      <c r="K542" s="130"/>
      <c r="L542" s="128"/>
      <c r="M542" s="128"/>
      <c r="N542" s="123"/>
      <c r="O542" s="124"/>
      <c r="P542" s="124"/>
      <c r="Q542" s="124"/>
      <c r="R542" s="124"/>
      <c r="S542" s="125"/>
      <c r="T542" s="125"/>
      <c r="U542" s="125"/>
      <c r="V542" s="125"/>
      <c r="X542" s="126"/>
    </row>
    <row r="543" spans="2:24" ht="25.5">
      <c r="B543" s="129"/>
      <c r="E543" s="130"/>
      <c r="F543" s="130"/>
      <c r="G543" s="131"/>
      <c r="H543" s="130"/>
      <c r="I543" s="130"/>
      <c r="J543" s="132"/>
      <c r="K543" s="130"/>
      <c r="L543" s="128"/>
      <c r="M543" s="128"/>
      <c r="N543" s="123"/>
      <c r="O543" s="124"/>
      <c r="P543" s="124"/>
      <c r="Q543" s="124"/>
      <c r="R543" s="124"/>
      <c r="S543" s="125"/>
      <c r="T543" s="125"/>
      <c r="U543" s="125"/>
      <c r="V543" s="125"/>
      <c r="X543" s="126"/>
    </row>
    <row r="544" spans="2:24" ht="25.5">
      <c r="B544" s="129"/>
      <c r="E544" s="130"/>
      <c r="F544" s="130"/>
      <c r="G544" s="131"/>
      <c r="H544" s="130"/>
      <c r="I544" s="130"/>
      <c r="J544" s="132"/>
      <c r="K544" s="130"/>
      <c r="L544" s="128"/>
      <c r="M544" s="128"/>
      <c r="N544" s="123"/>
      <c r="O544" s="124"/>
      <c r="P544" s="124"/>
      <c r="Q544" s="124"/>
      <c r="R544" s="124"/>
      <c r="S544" s="125"/>
      <c r="T544" s="125"/>
      <c r="U544" s="125"/>
      <c r="V544" s="125"/>
      <c r="X544" s="126"/>
    </row>
    <row r="545" spans="2:24" ht="25.5">
      <c r="B545" s="129"/>
      <c r="E545" s="130"/>
      <c r="F545" s="130"/>
      <c r="G545" s="131"/>
      <c r="H545" s="130"/>
      <c r="I545" s="130"/>
      <c r="J545" s="132"/>
      <c r="K545" s="130"/>
      <c r="L545" s="128"/>
      <c r="M545" s="128"/>
      <c r="N545" s="123"/>
      <c r="O545" s="124"/>
      <c r="P545" s="124"/>
      <c r="Q545" s="124"/>
      <c r="R545" s="124"/>
      <c r="S545" s="125"/>
      <c r="T545" s="125"/>
      <c r="U545" s="125"/>
      <c r="V545" s="125"/>
      <c r="X545" s="126"/>
    </row>
    <row r="546" spans="2:24" ht="25.5">
      <c r="B546" s="129"/>
      <c r="E546" s="130"/>
      <c r="F546" s="130"/>
      <c r="G546" s="131"/>
      <c r="H546" s="130"/>
      <c r="I546" s="130"/>
      <c r="J546" s="132"/>
      <c r="K546" s="130"/>
      <c r="L546" s="128"/>
      <c r="M546" s="128"/>
      <c r="N546" s="123"/>
      <c r="O546" s="124"/>
      <c r="P546" s="124"/>
      <c r="Q546" s="124"/>
      <c r="R546" s="124"/>
      <c r="S546" s="125"/>
      <c r="T546" s="125"/>
      <c r="U546" s="125"/>
      <c r="V546" s="125"/>
      <c r="X546" s="126"/>
    </row>
    <row r="547" spans="2:24" ht="25.5">
      <c r="B547" s="129"/>
      <c r="E547" s="130"/>
      <c r="F547" s="130"/>
      <c r="G547" s="131"/>
      <c r="H547" s="130"/>
      <c r="I547" s="130"/>
      <c r="J547" s="132"/>
      <c r="K547" s="130"/>
      <c r="L547" s="128"/>
      <c r="M547" s="128"/>
      <c r="N547" s="123"/>
      <c r="O547" s="124"/>
      <c r="P547" s="124"/>
      <c r="Q547" s="124"/>
      <c r="R547" s="124"/>
      <c r="S547" s="125"/>
      <c r="T547" s="125"/>
      <c r="U547" s="125"/>
      <c r="V547" s="125"/>
      <c r="X547" s="126"/>
    </row>
    <row r="548" spans="2:24" ht="25.5">
      <c r="B548" s="129"/>
      <c r="E548" s="130"/>
      <c r="F548" s="130"/>
      <c r="G548" s="131"/>
      <c r="H548" s="130"/>
      <c r="I548" s="130"/>
      <c r="J548" s="132"/>
      <c r="K548" s="130"/>
      <c r="L548" s="128"/>
      <c r="M548" s="128"/>
      <c r="N548" s="123"/>
      <c r="O548" s="124"/>
      <c r="P548" s="124"/>
      <c r="Q548" s="124"/>
      <c r="R548" s="124"/>
      <c r="S548" s="125"/>
      <c r="T548" s="125"/>
      <c r="U548" s="125"/>
      <c r="V548" s="125"/>
      <c r="X548" s="126"/>
    </row>
    <row r="549" spans="2:24" ht="25.5">
      <c r="B549" s="129"/>
      <c r="E549" s="130"/>
      <c r="F549" s="130"/>
      <c r="G549" s="131"/>
      <c r="H549" s="130"/>
      <c r="I549" s="130"/>
      <c r="J549" s="132"/>
      <c r="K549" s="130"/>
      <c r="L549" s="128"/>
      <c r="M549" s="128"/>
      <c r="N549" s="123"/>
      <c r="O549" s="124"/>
      <c r="P549" s="124"/>
      <c r="Q549" s="124"/>
      <c r="R549" s="124"/>
      <c r="S549" s="125"/>
      <c r="T549" s="125"/>
      <c r="U549" s="125"/>
      <c r="V549" s="125"/>
      <c r="X549" s="126"/>
    </row>
    <row r="550" spans="2:24" ht="25.5">
      <c r="B550" s="129"/>
      <c r="E550" s="130"/>
      <c r="F550" s="130"/>
      <c r="G550" s="131"/>
      <c r="H550" s="130"/>
      <c r="I550" s="130"/>
      <c r="J550" s="132"/>
      <c r="K550" s="130"/>
      <c r="L550" s="133"/>
      <c r="M550" s="133"/>
      <c r="N550" s="123"/>
      <c r="O550" s="124"/>
      <c r="P550" s="124"/>
      <c r="Q550" s="124"/>
      <c r="R550" s="124"/>
      <c r="S550" s="125"/>
      <c r="T550" s="125"/>
      <c r="U550" s="125"/>
      <c r="V550" s="125"/>
      <c r="X550" s="126"/>
    </row>
    <row r="551" spans="2:24" ht="25.5">
      <c r="B551" s="129"/>
      <c r="E551" s="130"/>
      <c r="F551" s="130"/>
      <c r="G551" s="131"/>
      <c r="H551" s="130"/>
      <c r="I551" s="130"/>
      <c r="J551" s="132"/>
      <c r="K551" s="130"/>
      <c r="L551" s="133"/>
      <c r="M551" s="133"/>
      <c r="N551" s="123"/>
      <c r="O551" s="124"/>
      <c r="P551" s="124"/>
      <c r="Q551" s="124"/>
      <c r="R551" s="124"/>
      <c r="S551" s="125"/>
      <c r="T551" s="125"/>
      <c r="U551" s="125"/>
      <c r="V551" s="125"/>
      <c r="X551" s="126"/>
    </row>
    <row r="552" spans="2:24" ht="25.5">
      <c r="B552" s="129"/>
      <c r="E552" s="130"/>
      <c r="F552" s="130"/>
      <c r="G552" s="131"/>
      <c r="H552" s="130"/>
      <c r="I552" s="130"/>
      <c r="J552" s="132"/>
      <c r="K552" s="130"/>
      <c r="L552" s="128"/>
      <c r="M552" s="128"/>
      <c r="N552" s="123"/>
      <c r="O552" s="124"/>
      <c r="P552" s="124"/>
      <c r="Q552" s="124"/>
      <c r="R552" s="124"/>
      <c r="S552" s="125"/>
      <c r="T552" s="125"/>
      <c r="U552" s="125"/>
      <c r="V552" s="125"/>
      <c r="X552" s="126"/>
    </row>
    <row r="553" spans="2:24" ht="25.5">
      <c r="B553" s="129"/>
      <c r="E553" s="130"/>
      <c r="F553" s="130"/>
      <c r="G553" s="131"/>
      <c r="H553" s="130"/>
      <c r="I553" s="130"/>
      <c r="J553" s="132"/>
      <c r="K553" s="130"/>
      <c r="L553" s="128"/>
      <c r="M553" s="128"/>
      <c r="N553" s="123"/>
      <c r="O553" s="124"/>
      <c r="P553" s="124"/>
      <c r="Q553" s="124"/>
      <c r="R553" s="124"/>
      <c r="S553" s="125"/>
      <c r="T553" s="125"/>
      <c r="U553" s="125"/>
      <c r="V553" s="125"/>
      <c r="X553" s="126"/>
    </row>
    <row r="554" spans="2:24" ht="25.5">
      <c r="B554" s="129"/>
      <c r="E554" s="130"/>
      <c r="F554" s="130"/>
      <c r="G554" s="131"/>
      <c r="H554" s="130"/>
      <c r="I554" s="130"/>
      <c r="J554" s="132"/>
      <c r="K554" s="130"/>
      <c r="L554" s="128"/>
      <c r="M554" s="128"/>
      <c r="N554" s="123"/>
      <c r="O554" s="124"/>
      <c r="P554" s="124"/>
      <c r="Q554" s="124"/>
      <c r="R554" s="124"/>
      <c r="S554" s="125"/>
      <c r="T554" s="125"/>
      <c r="U554" s="125"/>
      <c r="V554" s="125"/>
      <c r="X554" s="126"/>
    </row>
    <row r="555" spans="2:24" ht="25.5">
      <c r="B555" s="129"/>
      <c r="E555" s="130"/>
      <c r="F555" s="130"/>
      <c r="G555" s="131"/>
      <c r="H555" s="130"/>
      <c r="I555" s="130"/>
      <c r="J555" s="132"/>
      <c r="K555" s="130"/>
      <c r="L555" s="128"/>
      <c r="M555" s="128"/>
      <c r="N555" s="123"/>
      <c r="O555" s="124"/>
      <c r="P555" s="124"/>
      <c r="Q555" s="124"/>
      <c r="R555" s="124"/>
      <c r="S555" s="125"/>
      <c r="T555" s="125"/>
      <c r="U555" s="125"/>
      <c r="V555" s="125"/>
      <c r="X555" s="126"/>
    </row>
    <row r="556" spans="2:24" ht="25.5">
      <c r="B556" s="129"/>
      <c r="E556" s="130"/>
      <c r="F556" s="130"/>
      <c r="G556" s="131"/>
      <c r="H556" s="130"/>
      <c r="I556" s="130"/>
      <c r="J556" s="132"/>
      <c r="K556" s="130"/>
      <c r="L556" s="128"/>
      <c r="M556" s="128"/>
      <c r="N556" s="123"/>
      <c r="O556" s="124"/>
      <c r="P556" s="124"/>
      <c r="Q556" s="124"/>
      <c r="R556" s="124"/>
      <c r="S556" s="125"/>
      <c r="T556" s="125"/>
      <c r="U556" s="125"/>
      <c r="V556" s="125"/>
      <c r="X556" s="126"/>
    </row>
    <row r="557" spans="2:24" ht="25.5">
      <c r="B557" s="129"/>
      <c r="E557" s="130"/>
      <c r="F557" s="130"/>
      <c r="G557" s="131"/>
      <c r="H557" s="130"/>
      <c r="I557" s="130"/>
      <c r="J557" s="132"/>
      <c r="K557" s="130"/>
      <c r="L557" s="128"/>
      <c r="M557" s="128"/>
      <c r="N557" s="123"/>
      <c r="O557" s="124"/>
      <c r="P557" s="124"/>
      <c r="Q557" s="124"/>
      <c r="R557" s="124"/>
      <c r="S557" s="125"/>
      <c r="T557" s="125"/>
      <c r="U557" s="125"/>
      <c r="V557" s="125"/>
      <c r="X557" s="126"/>
    </row>
    <row r="558" spans="2:24" ht="25.5">
      <c r="B558" s="129"/>
      <c r="E558" s="130"/>
      <c r="F558" s="130"/>
      <c r="G558" s="131"/>
      <c r="H558" s="130"/>
      <c r="I558" s="130"/>
      <c r="J558" s="132"/>
      <c r="K558" s="130"/>
      <c r="L558" s="128"/>
      <c r="M558" s="128"/>
      <c r="N558" s="123"/>
      <c r="O558" s="124"/>
      <c r="P558" s="124"/>
      <c r="Q558" s="124"/>
      <c r="R558" s="124"/>
      <c r="S558" s="125"/>
      <c r="T558" s="125"/>
      <c r="U558" s="125"/>
      <c r="V558" s="125"/>
      <c r="X558" s="126"/>
    </row>
    <row r="559" spans="2:24" ht="25.5">
      <c r="B559" s="129"/>
      <c r="E559" s="130"/>
      <c r="F559" s="130"/>
      <c r="G559" s="131"/>
      <c r="H559" s="130"/>
      <c r="I559" s="130"/>
      <c r="J559" s="132"/>
      <c r="K559" s="130"/>
      <c r="L559" s="128"/>
      <c r="M559" s="128"/>
      <c r="N559" s="123"/>
      <c r="O559" s="124"/>
      <c r="P559" s="124"/>
      <c r="Q559" s="124"/>
      <c r="R559" s="124"/>
      <c r="S559" s="125"/>
      <c r="T559" s="125"/>
      <c r="U559" s="125"/>
      <c r="V559" s="125"/>
      <c r="X559" s="126"/>
    </row>
    <row r="560" spans="2:24" ht="25.5">
      <c r="B560" s="129"/>
      <c r="E560" s="130"/>
      <c r="F560" s="130"/>
      <c r="G560" s="131"/>
      <c r="H560" s="130"/>
      <c r="I560" s="130"/>
      <c r="J560" s="132"/>
      <c r="K560" s="130"/>
      <c r="L560" s="128"/>
      <c r="M560" s="128"/>
      <c r="N560" s="123"/>
      <c r="O560" s="124"/>
      <c r="P560" s="124"/>
      <c r="Q560" s="124"/>
      <c r="R560" s="124"/>
      <c r="S560" s="125"/>
      <c r="T560" s="125"/>
      <c r="U560" s="125"/>
      <c r="V560" s="125"/>
      <c r="X560" s="126"/>
    </row>
    <row r="561" spans="2:24" ht="25.5">
      <c r="B561" s="129"/>
      <c r="E561" s="130"/>
      <c r="F561" s="130"/>
      <c r="G561" s="131"/>
      <c r="H561" s="130"/>
      <c r="I561" s="130"/>
      <c r="J561" s="132"/>
      <c r="K561" s="130"/>
      <c r="L561" s="128"/>
      <c r="M561" s="128"/>
      <c r="N561" s="123"/>
      <c r="O561" s="124"/>
      <c r="P561" s="124"/>
      <c r="Q561" s="124"/>
      <c r="R561" s="124"/>
      <c r="S561" s="125"/>
      <c r="T561" s="125"/>
      <c r="U561" s="125"/>
      <c r="V561" s="125"/>
      <c r="X561" s="126"/>
    </row>
    <row r="562" spans="2:24" ht="25.5">
      <c r="B562" s="129"/>
      <c r="E562" s="130"/>
      <c r="F562" s="130"/>
      <c r="G562" s="131"/>
      <c r="H562" s="130"/>
      <c r="I562" s="130"/>
      <c r="J562" s="132"/>
      <c r="K562" s="130"/>
      <c r="L562" s="128"/>
      <c r="M562" s="128"/>
      <c r="N562" s="123"/>
      <c r="O562" s="124"/>
      <c r="P562" s="124"/>
      <c r="Q562" s="124"/>
      <c r="R562" s="124"/>
      <c r="S562" s="125"/>
      <c r="T562" s="125"/>
      <c r="U562" s="125"/>
      <c r="V562" s="125"/>
      <c r="X562" s="126"/>
    </row>
    <row r="563" spans="2:24" ht="25.5">
      <c r="B563" s="129"/>
      <c r="E563" s="130"/>
      <c r="F563" s="130"/>
      <c r="G563" s="131"/>
      <c r="H563" s="130"/>
      <c r="I563" s="130"/>
      <c r="J563" s="132"/>
      <c r="K563" s="130"/>
      <c r="L563" s="128"/>
      <c r="M563" s="128"/>
      <c r="N563" s="123"/>
      <c r="O563" s="124"/>
      <c r="P563" s="124"/>
      <c r="Q563" s="124"/>
      <c r="R563" s="124"/>
      <c r="S563" s="125"/>
      <c r="T563" s="125"/>
      <c r="U563" s="125"/>
      <c r="V563" s="125"/>
      <c r="X563" s="126"/>
    </row>
    <row r="564" spans="2:24" ht="25.5">
      <c r="B564" s="129"/>
      <c r="E564" s="130"/>
      <c r="F564" s="130"/>
      <c r="G564" s="131"/>
      <c r="H564" s="130"/>
      <c r="I564" s="130"/>
      <c r="J564" s="132"/>
      <c r="K564" s="130"/>
      <c r="L564" s="128"/>
      <c r="M564" s="128"/>
      <c r="N564" s="123"/>
      <c r="O564" s="124"/>
      <c r="P564" s="124"/>
      <c r="Q564" s="124"/>
      <c r="R564" s="124"/>
      <c r="S564" s="125"/>
      <c r="T564" s="125"/>
      <c r="U564" s="125"/>
      <c r="V564" s="125"/>
      <c r="X564" s="126"/>
    </row>
    <row r="565" spans="2:24" ht="25.5">
      <c r="B565" s="129"/>
      <c r="E565" s="130"/>
      <c r="F565" s="130"/>
      <c r="G565" s="131"/>
      <c r="H565" s="130"/>
      <c r="I565" s="130"/>
      <c r="J565" s="132"/>
      <c r="K565" s="130"/>
      <c r="L565" s="128"/>
      <c r="M565" s="128"/>
      <c r="N565" s="123"/>
      <c r="O565" s="124"/>
      <c r="P565" s="124"/>
      <c r="Q565" s="124"/>
      <c r="R565" s="124"/>
      <c r="S565" s="125"/>
      <c r="T565" s="125"/>
      <c r="U565" s="125"/>
      <c r="V565" s="125"/>
      <c r="X565" s="126"/>
    </row>
    <row r="566" spans="2:24" ht="25.5">
      <c r="B566" s="129"/>
      <c r="E566" s="130"/>
      <c r="F566" s="130"/>
      <c r="G566" s="131"/>
      <c r="H566" s="130"/>
      <c r="I566" s="130"/>
      <c r="J566" s="132"/>
      <c r="K566" s="130"/>
      <c r="L566" s="128"/>
      <c r="M566" s="128"/>
      <c r="N566" s="123"/>
      <c r="O566" s="124"/>
      <c r="P566" s="124"/>
      <c r="Q566" s="124"/>
      <c r="R566" s="124"/>
      <c r="S566" s="125"/>
      <c r="T566" s="125"/>
      <c r="U566" s="125"/>
      <c r="V566" s="125"/>
      <c r="X566" s="126"/>
    </row>
    <row r="567" spans="2:24" ht="25.5">
      <c r="B567" s="129"/>
      <c r="E567" s="130"/>
      <c r="F567" s="130"/>
      <c r="G567" s="131"/>
      <c r="H567" s="130"/>
      <c r="I567" s="130"/>
      <c r="J567" s="132"/>
      <c r="K567" s="130"/>
      <c r="L567" s="128"/>
      <c r="M567" s="128"/>
      <c r="N567" s="123"/>
      <c r="O567" s="124"/>
      <c r="P567" s="124"/>
      <c r="Q567" s="124"/>
      <c r="R567" s="124"/>
      <c r="S567" s="125"/>
      <c r="T567" s="125"/>
      <c r="U567" s="125"/>
      <c r="V567" s="125"/>
      <c r="X567" s="126"/>
    </row>
    <row r="568" spans="2:24" ht="25.5">
      <c r="B568" s="129"/>
      <c r="E568" s="130"/>
      <c r="F568" s="130"/>
      <c r="G568" s="131"/>
      <c r="H568" s="130"/>
      <c r="I568" s="130"/>
      <c r="J568" s="132"/>
      <c r="K568" s="130"/>
      <c r="L568" s="128"/>
      <c r="M568" s="128"/>
      <c r="N568" s="123"/>
      <c r="O568" s="124"/>
      <c r="P568" s="124"/>
      <c r="Q568" s="124"/>
      <c r="R568" s="124"/>
      <c r="S568" s="125"/>
      <c r="T568" s="125"/>
      <c r="U568" s="125"/>
      <c r="V568" s="125"/>
      <c r="X568" s="126"/>
    </row>
    <row r="569" spans="2:24" ht="25.5">
      <c r="B569" s="129"/>
      <c r="E569" s="130"/>
      <c r="F569" s="130"/>
      <c r="G569" s="131"/>
      <c r="H569" s="130"/>
      <c r="I569" s="130"/>
      <c r="J569" s="132"/>
      <c r="K569" s="130"/>
      <c r="L569" s="128"/>
      <c r="M569" s="128"/>
      <c r="N569" s="123"/>
      <c r="O569" s="124"/>
      <c r="P569" s="124"/>
      <c r="Q569" s="124"/>
      <c r="R569" s="124"/>
      <c r="S569" s="125"/>
      <c r="T569" s="125"/>
      <c r="U569" s="125"/>
      <c r="V569" s="125"/>
      <c r="X569" s="126"/>
    </row>
    <row r="570" spans="2:24" ht="25.5">
      <c r="B570" s="129"/>
      <c r="E570" s="130"/>
      <c r="F570" s="130"/>
      <c r="G570" s="131"/>
      <c r="H570" s="130"/>
      <c r="I570" s="130"/>
      <c r="J570" s="132"/>
      <c r="K570" s="130"/>
      <c r="L570" s="128"/>
      <c r="M570" s="128"/>
      <c r="N570" s="123"/>
      <c r="O570" s="124"/>
      <c r="P570" s="124"/>
      <c r="Q570" s="124"/>
      <c r="R570" s="124"/>
      <c r="S570" s="125"/>
      <c r="T570" s="125"/>
      <c r="U570" s="125"/>
      <c r="V570" s="125"/>
      <c r="X570" s="126"/>
    </row>
    <row r="571" spans="2:24" ht="25.5">
      <c r="B571" s="129"/>
      <c r="E571" s="130"/>
      <c r="F571" s="130"/>
      <c r="G571" s="131"/>
      <c r="H571" s="130"/>
      <c r="I571" s="130"/>
      <c r="J571" s="132"/>
      <c r="K571" s="130"/>
      <c r="L571" s="128"/>
      <c r="M571" s="128"/>
      <c r="N571" s="123"/>
      <c r="O571" s="124"/>
      <c r="P571" s="124"/>
      <c r="Q571" s="124"/>
      <c r="R571" s="124"/>
      <c r="S571" s="125"/>
      <c r="T571" s="125"/>
      <c r="U571" s="125"/>
      <c r="V571" s="125"/>
      <c r="X571" s="126"/>
    </row>
    <row r="572" spans="2:24" ht="25.5">
      <c r="B572" s="129"/>
      <c r="E572" s="130"/>
      <c r="F572" s="130"/>
      <c r="G572" s="131"/>
      <c r="H572" s="130"/>
      <c r="I572" s="130"/>
      <c r="J572" s="132"/>
      <c r="K572" s="130"/>
      <c r="L572" s="128"/>
      <c r="M572" s="128"/>
      <c r="N572" s="123"/>
      <c r="O572" s="124"/>
      <c r="P572" s="124"/>
      <c r="Q572" s="124"/>
      <c r="R572" s="124"/>
      <c r="S572" s="125"/>
      <c r="T572" s="125"/>
      <c r="U572" s="125"/>
      <c r="V572" s="125"/>
      <c r="X572" s="126"/>
    </row>
    <row r="573" spans="2:24" ht="25.5">
      <c r="B573" s="129"/>
      <c r="E573" s="130"/>
      <c r="F573" s="130"/>
      <c r="G573" s="131"/>
      <c r="H573" s="130"/>
      <c r="I573" s="130"/>
      <c r="J573" s="132"/>
      <c r="K573" s="130"/>
      <c r="L573" s="128"/>
      <c r="M573" s="128"/>
      <c r="N573" s="123"/>
      <c r="O573" s="124"/>
      <c r="P573" s="124"/>
      <c r="Q573" s="124"/>
      <c r="R573" s="124"/>
      <c r="S573" s="125"/>
      <c r="T573" s="125"/>
      <c r="U573" s="125"/>
      <c r="V573" s="125"/>
      <c r="X573" s="126"/>
    </row>
    <row r="574" spans="2:24" ht="25.5">
      <c r="B574" s="129"/>
      <c r="E574" s="130"/>
      <c r="F574" s="130"/>
      <c r="G574" s="131"/>
      <c r="H574" s="130"/>
      <c r="I574" s="130"/>
      <c r="J574" s="132"/>
      <c r="K574" s="130"/>
      <c r="L574" s="128"/>
      <c r="M574" s="128"/>
      <c r="N574" s="123"/>
      <c r="O574" s="124"/>
      <c r="P574" s="124"/>
      <c r="Q574" s="124"/>
      <c r="R574" s="124"/>
      <c r="S574" s="125"/>
      <c r="T574" s="125"/>
      <c r="U574" s="125"/>
      <c r="V574" s="125"/>
      <c r="X574" s="126"/>
    </row>
    <row r="575" spans="2:24" ht="25.5">
      <c r="B575" s="129"/>
      <c r="E575" s="130"/>
      <c r="F575" s="130"/>
      <c r="G575" s="131"/>
      <c r="H575" s="130"/>
      <c r="I575" s="130"/>
      <c r="J575" s="132"/>
      <c r="K575" s="130"/>
      <c r="L575" s="128"/>
      <c r="M575" s="128"/>
      <c r="N575" s="123"/>
      <c r="O575" s="124"/>
      <c r="P575" s="124"/>
      <c r="Q575" s="124"/>
      <c r="R575" s="124"/>
      <c r="S575" s="125"/>
      <c r="T575" s="125"/>
      <c r="U575" s="125"/>
      <c r="V575" s="125"/>
      <c r="X575" s="126"/>
    </row>
    <row r="576" spans="2:24" ht="25.5">
      <c r="B576" s="129"/>
      <c r="E576" s="130"/>
      <c r="F576" s="130"/>
      <c r="G576" s="131"/>
      <c r="H576" s="130"/>
      <c r="I576" s="130"/>
      <c r="J576" s="132"/>
      <c r="K576" s="130"/>
      <c r="L576" s="128"/>
      <c r="M576" s="128"/>
      <c r="N576" s="123"/>
      <c r="O576" s="124"/>
      <c r="P576" s="124"/>
      <c r="Q576" s="124"/>
      <c r="R576" s="124"/>
      <c r="S576" s="125"/>
      <c r="T576" s="125"/>
      <c r="U576" s="125"/>
      <c r="V576" s="125"/>
      <c r="X576" s="126"/>
    </row>
    <row r="577" spans="2:24" ht="25.5">
      <c r="B577" s="129"/>
      <c r="E577" s="130"/>
      <c r="F577" s="130"/>
      <c r="G577" s="131"/>
      <c r="H577" s="130"/>
      <c r="I577" s="130"/>
      <c r="J577" s="132"/>
      <c r="K577" s="130"/>
      <c r="L577" s="128"/>
      <c r="M577" s="128"/>
      <c r="N577" s="123"/>
      <c r="O577" s="124"/>
      <c r="P577" s="124"/>
      <c r="Q577" s="124"/>
      <c r="R577" s="124"/>
      <c r="S577" s="125"/>
      <c r="T577" s="125"/>
      <c r="U577" s="125"/>
      <c r="V577" s="125"/>
      <c r="X577" s="126"/>
    </row>
    <row r="578" spans="2:24" ht="25.5">
      <c r="B578" s="129"/>
      <c r="E578" s="130"/>
      <c r="F578" s="130"/>
      <c r="G578" s="131"/>
      <c r="H578" s="130"/>
      <c r="I578" s="130"/>
      <c r="J578" s="132"/>
      <c r="K578" s="130"/>
      <c r="L578" s="128"/>
      <c r="M578" s="128"/>
      <c r="N578" s="123"/>
      <c r="O578" s="124"/>
      <c r="P578" s="124"/>
      <c r="Q578" s="124"/>
      <c r="R578" s="124"/>
      <c r="S578" s="125"/>
      <c r="T578" s="125"/>
      <c r="U578" s="125"/>
      <c r="V578" s="125"/>
      <c r="X578" s="126"/>
    </row>
    <row r="579" spans="2:24" ht="25.5">
      <c r="B579" s="129"/>
      <c r="E579" s="130"/>
      <c r="F579" s="130"/>
      <c r="G579" s="131"/>
      <c r="H579" s="130"/>
      <c r="I579" s="130"/>
      <c r="J579" s="132"/>
      <c r="K579" s="130"/>
      <c r="L579" s="128"/>
      <c r="M579" s="128"/>
      <c r="N579" s="123"/>
      <c r="O579" s="124"/>
      <c r="P579" s="124"/>
      <c r="Q579" s="124"/>
      <c r="R579" s="124"/>
      <c r="S579" s="125"/>
      <c r="T579" s="125"/>
      <c r="U579" s="125"/>
      <c r="V579" s="125"/>
      <c r="X579" s="126"/>
    </row>
    <row r="580" spans="2:24" ht="25.5">
      <c r="B580" s="129"/>
      <c r="E580" s="130"/>
      <c r="F580" s="130"/>
      <c r="G580" s="131"/>
      <c r="H580" s="130"/>
      <c r="I580" s="130"/>
      <c r="J580" s="132"/>
      <c r="K580" s="130"/>
      <c r="L580" s="128"/>
      <c r="M580" s="128"/>
      <c r="N580" s="123"/>
      <c r="O580" s="124"/>
      <c r="P580" s="124"/>
      <c r="Q580" s="124"/>
      <c r="R580" s="124"/>
      <c r="S580" s="125"/>
      <c r="T580" s="125"/>
      <c r="U580" s="125"/>
      <c r="V580" s="125"/>
      <c r="X580" s="126"/>
    </row>
    <row r="581" spans="2:24" ht="25.5">
      <c r="B581" s="129"/>
      <c r="E581" s="130"/>
      <c r="F581" s="130"/>
      <c r="G581" s="131"/>
      <c r="H581" s="130"/>
      <c r="I581" s="130"/>
      <c r="J581" s="132"/>
      <c r="K581" s="130"/>
      <c r="L581" s="128"/>
      <c r="M581" s="128"/>
      <c r="N581" s="123"/>
      <c r="O581" s="124"/>
      <c r="P581" s="124"/>
      <c r="Q581" s="124"/>
      <c r="R581" s="124"/>
      <c r="S581" s="125"/>
      <c r="T581" s="125"/>
      <c r="U581" s="125"/>
      <c r="V581" s="125"/>
      <c r="X581" s="126"/>
    </row>
    <row r="582" spans="2:24" ht="25.5">
      <c r="B582" s="129"/>
      <c r="E582" s="130"/>
      <c r="F582" s="130"/>
      <c r="G582" s="131"/>
      <c r="H582" s="130"/>
      <c r="I582" s="130"/>
      <c r="J582" s="132"/>
      <c r="K582" s="130"/>
      <c r="L582" s="128"/>
      <c r="M582" s="128"/>
      <c r="N582" s="123"/>
      <c r="O582" s="124"/>
      <c r="P582" s="124"/>
      <c r="Q582" s="124"/>
      <c r="R582" s="124"/>
      <c r="S582" s="125"/>
      <c r="T582" s="125"/>
      <c r="U582" s="125"/>
      <c r="V582" s="125"/>
      <c r="X582" s="126"/>
    </row>
    <row r="583" spans="2:24" ht="25.5">
      <c r="B583" s="129"/>
      <c r="E583" s="130"/>
      <c r="F583" s="130"/>
      <c r="G583" s="131"/>
      <c r="H583" s="130"/>
      <c r="I583" s="130"/>
      <c r="J583" s="132"/>
      <c r="K583" s="130"/>
      <c r="L583" s="128"/>
      <c r="M583" s="128"/>
      <c r="N583" s="123"/>
      <c r="O583" s="124"/>
      <c r="P583" s="124"/>
      <c r="Q583" s="124"/>
      <c r="R583" s="124"/>
      <c r="S583" s="125"/>
      <c r="T583" s="125"/>
      <c r="U583" s="125"/>
      <c r="V583" s="125"/>
      <c r="X583" s="126"/>
    </row>
    <row r="584" spans="2:24" ht="25.5">
      <c r="B584" s="129"/>
      <c r="E584" s="130"/>
      <c r="F584" s="130"/>
      <c r="G584" s="131"/>
      <c r="H584" s="130"/>
      <c r="I584" s="130"/>
      <c r="J584" s="132"/>
      <c r="K584" s="130"/>
      <c r="L584" s="128"/>
      <c r="M584" s="128"/>
      <c r="N584" s="123"/>
      <c r="O584" s="124"/>
      <c r="P584" s="124"/>
      <c r="Q584" s="124"/>
      <c r="R584" s="124"/>
      <c r="S584" s="125"/>
      <c r="T584" s="125"/>
      <c r="U584" s="125"/>
      <c r="V584" s="125"/>
      <c r="X584" s="126"/>
    </row>
    <row r="585" spans="2:24" ht="25.5">
      <c r="B585" s="129"/>
      <c r="E585" s="130"/>
      <c r="F585" s="130"/>
      <c r="G585" s="131"/>
      <c r="H585" s="130"/>
      <c r="I585" s="130"/>
      <c r="J585" s="132"/>
      <c r="K585" s="130"/>
      <c r="L585" s="128"/>
      <c r="M585" s="128"/>
      <c r="N585" s="123"/>
      <c r="O585" s="124"/>
      <c r="P585" s="124"/>
      <c r="Q585" s="124"/>
      <c r="R585" s="124"/>
      <c r="S585" s="125"/>
      <c r="T585" s="125"/>
      <c r="U585" s="125"/>
      <c r="V585" s="125"/>
      <c r="X585" s="126"/>
    </row>
    <row r="586" spans="2:24" ht="25.5">
      <c r="B586" s="129"/>
      <c r="E586" s="130"/>
      <c r="F586" s="130"/>
      <c r="G586" s="131"/>
      <c r="H586" s="130"/>
      <c r="I586" s="130"/>
      <c r="J586" s="132"/>
      <c r="K586" s="130"/>
      <c r="L586" s="128"/>
      <c r="M586" s="128"/>
      <c r="N586" s="123"/>
      <c r="O586" s="124"/>
      <c r="P586" s="124"/>
      <c r="Q586" s="124"/>
      <c r="R586" s="124"/>
      <c r="S586" s="125"/>
      <c r="T586" s="125"/>
      <c r="U586" s="125"/>
      <c r="V586" s="125"/>
      <c r="X586" s="126"/>
    </row>
    <row r="587" spans="2:24" ht="25.5">
      <c r="B587" s="129"/>
      <c r="E587" s="130"/>
      <c r="F587" s="130"/>
      <c r="G587" s="131"/>
      <c r="H587" s="130"/>
      <c r="I587" s="130"/>
      <c r="J587" s="132"/>
      <c r="K587" s="130"/>
      <c r="L587" s="128"/>
      <c r="M587" s="128"/>
      <c r="N587" s="123"/>
      <c r="O587" s="124"/>
      <c r="P587" s="124"/>
      <c r="Q587" s="124"/>
      <c r="R587" s="124"/>
      <c r="S587" s="125"/>
      <c r="T587" s="125"/>
      <c r="U587" s="125"/>
      <c r="V587" s="125"/>
      <c r="X587" s="126"/>
    </row>
    <row r="588" spans="2:24" ht="25.5">
      <c r="B588" s="129"/>
      <c r="E588" s="130"/>
      <c r="F588" s="130"/>
      <c r="G588" s="131"/>
      <c r="H588" s="130"/>
      <c r="I588" s="130"/>
      <c r="J588" s="132"/>
      <c r="K588" s="130"/>
      <c r="L588" s="128"/>
      <c r="M588" s="128"/>
      <c r="N588" s="123"/>
      <c r="O588" s="124"/>
      <c r="P588" s="124"/>
      <c r="Q588" s="124"/>
      <c r="R588" s="124"/>
      <c r="S588" s="125"/>
      <c r="T588" s="125"/>
      <c r="U588" s="125"/>
      <c r="V588" s="125"/>
      <c r="X588" s="126"/>
    </row>
    <row r="589" spans="2:24" ht="25.5">
      <c r="B589" s="129"/>
      <c r="E589" s="130"/>
      <c r="F589" s="130"/>
      <c r="G589" s="131"/>
      <c r="H589" s="130"/>
      <c r="I589" s="130"/>
      <c r="J589" s="132"/>
      <c r="K589" s="130"/>
      <c r="L589" s="128"/>
      <c r="M589" s="128"/>
      <c r="N589" s="123"/>
      <c r="O589" s="124"/>
      <c r="P589" s="124"/>
      <c r="Q589" s="124"/>
      <c r="R589" s="124"/>
      <c r="S589" s="125"/>
      <c r="T589" s="125"/>
      <c r="U589" s="125"/>
      <c r="V589" s="125"/>
      <c r="X589" s="126"/>
    </row>
    <row r="590" spans="2:24" ht="25.5">
      <c r="B590" s="129"/>
      <c r="E590" s="130"/>
      <c r="F590" s="130"/>
      <c r="G590" s="131"/>
      <c r="H590" s="130"/>
      <c r="I590" s="130"/>
      <c r="J590" s="132"/>
      <c r="K590" s="130"/>
      <c r="L590" s="128"/>
      <c r="M590" s="128"/>
      <c r="N590" s="123"/>
      <c r="O590" s="124"/>
      <c r="P590" s="124"/>
      <c r="Q590" s="124"/>
      <c r="R590" s="124"/>
      <c r="S590" s="125"/>
      <c r="T590" s="125"/>
      <c r="U590" s="125"/>
      <c r="V590" s="125"/>
      <c r="X590" s="126"/>
    </row>
    <row r="591" spans="2:24" ht="25.5">
      <c r="B591" s="129"/>
      <c r="E591" s="130"/>
      <c r="F591" s="130"/>
      <c r="G591" s="131"/>
      <c r="H591" s="130"/>
      <c r="I591" s="130"/>
      <c r="J591" s="132"/>
      <c r="K591" s="130"/>
      <c r="L591" s="128"/>
      <c r="M591" s="128"/>
      <c r="N591" s="123"/>
      <c r="O591" s="124"/>
      <c r="P591" s="124"/>
      <c r="Q591" s="124"/>
      <c r="R591" s="124"/>
      <c r="S591" s="125"/>
      <c r="T591" s="125"/>
      <c r="U591" s="125"/>
      <c r="V591" s="125"/>
      <c r="X591" s="126"/>
    </row>
    <row r="592" spans="2:24" ht="25.5">
      <c r="B592" s="129"/>
      <c r="E592" s="130"/>
      <c r="F592" s="130"/>
      <c r="G592" s="131"/>
      <c r="H592" s="130"/>
      <c r="I592" s="130"/>
      <c r="J592" s="132"/>
      <c r="K592" s="130"/>
      <c r="L592" s="128"/>
      <c r="M592" s="128"/>
      <c r="N592" s="123"/>
      <c r="O592" s="124"/>
      <c r="P592" s="124"/>
      <c r="Q592" s="124"/>
      <c r="R592" s="124"/>
      <c r="S592" s="125"/>
      <c r="T592" s="125"/>
      <c r="U592" s="125"/>
      <c r="V592" s="125"/>
      <c r="X592" s="126"/>
    </row>
    <row r="593" spans="2:24" ht="25.5">
      <c r="B593" s="129"/>
      <c r="E593" s="130"/>
      <c r="F593" s="130"/>
      <c r="G593" s="131"/>
      <c r="H593" s="130"/>
      <c r="I593" s="130"/>
      <c r="J593" s="132"/>
      <c r="K593" s="130"/>
      <c r="L593" s="128"/>
      <c r="M593" s="128"/>
      <c r="N593" s="123"/>
      <c r="O593" s="124"/>
      <c r="P593" s="124"/>
      <c r="Q593" s="124"/>
      <c r="R593" s="124"/>
      <c r="S593" s="125"/>
      <c r="T593" s="125"/>
      <c r="U593" s="125"/>
      <c r="V593" s="125"/>
      <c r="X593" s="126"/>
    </row>
    <row r="594" spans="2:24" ht="25.5">
      <c r="B594" s="129"/>
      <c r="E594" s="130"/>
      <c r="F594" s="130"/>
      <c r="G594" s="131"/>
      <c r="H594" s="130"/>
      <c r="I594" s="130"/>
      <c r="J594" s="132"/>
      <c r="K594" s="130"/>
      <c r="L594" s="128"/>
      <c r="M594" s="128"/>
      <c r="N594" s="123"/>
      <c r="O594" s="124"/>
      <c r="P594" s="124"/>
      <c r="Q594" s="124"/>
      <c r="R594" s="124"/>
      <c r="S594" s="125"/>
      <c r="T594" s="125"/>
      <c r="U594" s="125"/>
      <c r="V594" s="125"/>
      <c r="X594" s="126"/>
    </row>
    <row r="595" spans="2:24" ht="25.5">
      <c r="B595" s="129"/>
      <c r="E595" s="130"/>
      <c r="F595" s="130"/>
      <c r="G595" s="131"/>
      <c r="H595" s="130"/>
      <c r="I595" s="130"/>
      <c r="J595" s="132"/>
      <c r="K595" s="130"/>
      <c r="L595" s="128"/>
      <c r="M595" s="128"/>
      <c r="N595" s="123"/>
      <c r="O595" s="124"/>
      <c r="P595" s="124"/>
      <c r="Q595" s="124"/>
      <c r="R595" s="124"/>
      <c r="S595" s="125"/>
      <c r="T595" s="125"/>
      <c r="U595" s="125"/>
      <c r="V595" s="125"/>
      <c r="X595" s="126"/>
    </row>
    <row r="596" spans="2:24" ht="25.5">
      <c r="B596" s="129"/>
      <c r="E596" s="130"/>
      <c r="F596" s="130"/>
      <c r="G596" s="131"/>
      <c r="H596" s="130"/>
      <c r="I596" s="130"/>
      <c r="J596" s="132"/>
      <c r="K596" s="130"/>
      <c r="L596" s="128"/>
      <c r="M596" s="128"/>
      <c r="N596" s="123"/>
      <c r="O596" s="124"/>
      <c r="P596" s="124"/>
      <c r="Q596" s="124"/>
      <c r="R596" s="124"/>
      <c r="S596" s="125"/>
      <c r="T596" s="125"/>
      <c r="U596" s="125"/>
      <c r="V596" s="125"/>
      <c r="X596" s="126"/>
    </row>
    <row r="597" spans="2:24" ht="25.5">
      <c r="B597" s="129"/>
      <c r="E597" s="130"/>
      <c r="F597" s="130"/>
      <c r="G597" s="131"/>
      <c r="H597" s="130"/>
      <c r="I597" s="130"/>
      <c r="J597" s="132"/>
      <c r="K597" s="130"/>
      <c r="L597" s="128"/>
      <c r="M597" s="128"/>
      <c r="N597" s="123"/>
      <c r="O597" s="124"/>
      <c r="P597" s="124"/>
      <c r="Q597" s="124"/>
      <c r="R597" s="124"/>
      <c r="S597" s="125"/>
      <c r="T597" s="125"/>
      <c r="U597" s="125"/>
      <c r="V597" s="125"/>
      <c r="X597" s="126"/>
    </row>
    <row r="598" spans="2:24" ht="25.5">
      <c r="B598" s="129"/>
      <c r="E598" s="130"/>
      <c r="F598" s="130"/>
      <c r="G598" s="131"/>
      <c r="H598" s="130"/>
      <c r="I598" s="130"/>
      <c r="J598" s="132"/>
      <c r="K598" s="130"/>
      <c r="L598" s="128"/>
      <c r="M598" s="128"/>
      <c r="N598" s="123"/>
      <c r="O598" s="124"/>
      <c r="P598" s="124"/>
      <c r="Q598" s="124"/>
      <c r="R598" s="124"/>
      <c r="S598" s="125"/>
      <c r="T598" s="125"/>
      <c r="U598" s="125"/>
      <c r="V598" s="125"/>
      <c r="X598" s="126"/>
    </row>
    <row r="599" spans="2:24" ht="25.5">
      <c r="B599" s="129"/>
      <c r="E599" s="130"/>
      <c r="F599" s="130"/>
      <c r="G599" s="131"/>
      <c r="H599" s="130"/>
      <c r="I599" s="130"/>
      <c r="J599" s="132"/>
      <c r="K599" s="130"/>
      <c r="L599" s="128"/>
      <c r="M599" s="128"/>
      <c r="N599" s="123"/>
      <c r="O599" s="124"/>
      <c r="P599" s="124"/>
      <c r="Q599" s="124"/>
      <c r="R599" s="124"/>
      <c r="S599" s="125"/>
      <c r="T599" s="125"/>
      <c r="U599" s="125"/>
      <c r="V599" s="125"/>
      <c r="X599" s="126"/>
    </row>
    <row r="600" spans="2:24" ht="25.5">
      <c r="B600" s="129"/>
      <c r="E600" s="130"/>
      <c r="F600" s="130"/>
      <c r="G600" s="131"/>
      <c r="H600" s="130"/>
      <c r="I600" s="130"/>
      <c r="J600" s="132"/>
      <c r="K600" s="130"/>
      <c r="L600" s="128"/>
      <c r="M600" s="128"/>
      <c r="N600" s="123"/>
      <c r="O600" s="124"/>
      <c r="P600" s="124"/>
      <c r="Q600" s="124"/>
      <c r="R600" s="124"/>
      <c r="S600" s="125"/>
      <c r="T600" s="125"/>
      <c r="U600" s="125"/>
      <c r="V600" s="125"/>
      <c r="X600" s="126"/>
    </row>
    <row r="601" spans="2:24" ht="25.5">
      <c r="B601" s="129"/>
      <c r="E601" s="130"/>
      <c r="F601" s="130"/>
      <c r="G601" s="131"/>
      <c r="H601" s="130"/>
      <c r="I601" s="130"/>
      <c r="J601" s="132"/>
      <c r="K601" s="130"/>
      <c r="L601" s="128"/>
      <c r="M601" s="128"/>
      <c r="N601" s="123"/>
      <c r="O601" s="124"/>
      <c r="P601" s="124"/>
      <c r="Q601" s="124"/>
      <c r="R601" s="124"/>
      <c r="S601" s="125"/>
      <c r="T601" s="125"/>
      <c r="U601" s="125"/>
      <c r="V601" s="125"/>
      <c r="X601" s="126"/>
    </row>
    <row r="602" spans="2:24" ht="25.5">
      <c r="B602" s="129"/>
      <c r="E602" s="130"/>
      <c r="F602" s="130"/>
      <c r="G602" s="131"/>
      <c r="H602" s="130"/>
      <c r="I602" s="130"/>
      <c r="J602" s="132"/>
      <c r="K602" s="130"/>
      <c r="L602" s="133"/>
      <c r="M602" s="133"/>
      <c r="N602" s="123"/>
      <c r="O602" s="124"/>
      <c r="P602" s="124"/>
      <c r="Q602" s="124"/>
      <c r="R602" s="124"/>
      <c r="S602" s="125"/>
      <c r="T602" s="125"/>
      <c r="U602" s="125"/>
      <c r="V602" s="125"/>
      <c r="X602" s="126"/>
    </row>
    <row r="603" spans="2:24" ht="25.5">
      <c r="B603" s="129"/>
      <c r="E603" s="130"/>
      <c r="F603" s="130"/>
      <c r="G603" s="131"/>
      <c r="H603" s="130"/>
      <c r="I603" s="130"/>
      <c r="J603" s="132"/>
      <c r="K603" s="130"/>
      <c r="L603" s="133"/>
      <c r="M603" s="133"/>
      <c r="N603" s="123"/>
      <c r="O603" s="124"/>
      <c r="P603" s="124"/>
      <c r="Q603" s="124"/>
      <c r="R603" s="124"/>
      <c r="S603" s="125"/>
      <c r="T603" s="125"/>
      <c r="U603" s="125"/>
      <c r="V603" s="125"/>
      <c r="X603" s="126"/>
    </row>
    <row r="604" spans="2:24" ht="25.5">
      <c r="B604" s="129"/>
      <c r="E604" s="130"/>
      <c r="F604" s="130"/>
      <c r="G604" s="131"/>
      <c r="H604" s="130"/>
      <c r="I604" s="130"/>
      <c r="J604" s="132"/>
      <c r="K604" s="130"/>
      <c r="L604" s="133"/>
      <c r="M604" s="133"/>
      <c r="N604" s="123"/>
      <c r="O604" s="124"/>
      <c r="P604" s="124"/>
      <c r="Q604" s="124"/>
      <c r="R604" s="124"/>
      <c r="S604" s="125"/>
      <c r="T604" s="125"/>
      <c r="U604" s="125"/>
      <c r="V604" s="125"/>
      <c r="X604" s="126"/>
    </row>
    <row r="605" spans="2:24" ht="25.5">
      <c r="B605" s="129"/>
      <c r="E605" s="130"/>
      <c r="F605" s="130"/>
      <c r="G605" s="131"/>
      <c r="H605" s="130"/>
      <c r="I605" s="130"/>
      <c r="J605" s="132"/>
      <c r="K605" s="130"/>
      <c r="L605" s="133"/>
      <c r="M605" s="133"/>
      <c r="N605" s="123"/>
      <c r="O605" s="124"/>
      <c r="P605" s="124"/>
      <c r="Q605" s="124"/>
      <c r="R605" s="124"/>
      <c r="S605" s="125"/>
      <c r="T605" s="125"/>
      <c r="U605" s="125"/>
      <c r="V605" s="125"/>
      <c r="X605" s="126"/>
    </row>
    <row r="606" spans="2:24" ht="25.5">
      <c r="B606" s="129"/>
      <c r="E606" s="130"/>
      <c r="F606" s="130"/>
      <c r="G606" s="131"/>
      <c r="H606" s="130"/>
      <c r="I606" s="130"/>
      <c r="J606" s="132"/>
      <c r="K606" s="130"/>
      <c r="L606" s="133"/>
      <c r="M606" s="133"/>
      <c r="N606" s="123"/>
      <c r="O606" s="124"/>
      <c r="P606" s="124"/>
      <c r="Q606" s="124"/>
      <c r="R606" s="124"/>
      <c r="S606" s="125"/>
      <c r="T606" s="125"/>
      <c r="U606" s="125"/>
      <c r="V606" s="125"/>
      <c r="X606" s="126"/>
    </row>
    <row r="607" spans="2:24" ht="25.5">
      <c r="B607" s="129"/>
      <c r="E607" s="130"/>
      <c r="F607" s="130"/>
      <c r="G607" s="131"/>
      <c r="H607" s="130"/>
      <c r="I607" s="130"/>
      <c r="J607" s="132"/>
      <c r="K607" s="130"/>
      <c r="L607" s="133"/>
      <c r="M607" s="133"/>
      <c r="N607" s="123"/>
      <c r="O607" s="124"/>
      <c r="P607" s="124"/>
      <c r="Q607" s="124"/>
      <c r="R607" s="124"/>
      <c r="S607" s="125"/>
      <c r="T607" s="125"/>
      <c r="U607" s="125"/>
      <c r="V607" s="125"/>
      <c r="X607" s="126"/>
    </row>
    <row r="608" spans="2:24" ht="25.5">
      <c r="B608" s="129"/>
      <c r="E608" s="130"/>
      <c r="F608" s="130"/>
      <c r="G608" s="131"/>
      <c r="H608" s="130"/>
      <c r="I608" s="130"/>
      <c r="J608" s="132"/>
      <c r="K608" s="130"/>
      <c r="L608" s="133"/>
      <c r="M608" s="133"/>
      <c r="N608" s="123"/>
      <c r="O608" s="124"/>
      <c r="P608" s="124"/>
      <c r="Q608" s="124"/>
      <c r="R608" s="124"/>
      <c r="S608" s="125"/>
      <c r="T608" s="125"/>
      <c r="U608" s="125"/>
      <c r="V608" s="125"/>
      <c r="X608" s="126"/>
    </row>
    <row r="609" spans="2:24" ht="25.5">
      <c r="B609" s="129"/>
      <c r="E609" s="130"/>
      <c r="F609" s="130"/>
      <c r="G609" s="131"/>
      <c r="H609" s="130"/>
      <c r="I609" s="130"/>
      <c r="J609" s="132"/>
      <c r="K609" s="130"/>
      <c r="L609" s="133"/>
      <c r="M609" s="133"/>
      <c r="N609" s="123"/>
      <c r="O609" s="124"/>
      <c r="P609" s="124"/>
      <c r="Q609" s="124"/>
      <c r="R609" s="124"/>
      <c r="S609" s="125"/>
      <c r="T609" s="125"/>
      <c r="U609" s="125"/>
      <c r="V609" s="125"/>
      <c r="X609" s="126"/>
    </row>
    <row r="610" spans="2:24" ht="25.5">
      <c r="B610" s="129"/>
      <c r="E610" s="130"/>
      <c r="F610" s="130"/>
      <c r="G610" s="131"/>
      <c r="H610" s="130"/>
      <c r="I610" s="130"/>
      <c r="J610" s="132"/>
      <c r="K610" s="130"/>
      <c r="L610" s="133"/>
      <c r="M610" s="133"/>
      <c r="N610" s="123"/>
      <c r="O610" s="124"/>
      <c r="P610" s="124"/>
      <c r="Q610" s="124"/>
      <c r="R610" s="124"/>
      <c r="S610" s="125"/>
      <c r="T610" s="125"/>
      <c r="U610" s="125"/>
      <c r="V610" s="125"/>
      <c r="X610" s="126"/>
    </row>
    <row r="611" spans="2:24" ht="25.5">
      <c r="B611" s="129"/>
      <c r="E611" s="130"/>
      <c r="F611" s="130"/>
      <c r="G611" s="131"/>
      <c r="H611" s="130"/>
      <c r="I611" s="130"/>
      <c r="J611" s="132"/>
      <c r="K611" s="130"/>
      <c r="L611" s="133"/>
      <c r="M611" s="133"/>
      <c r="N611" s="123"/>
      <c r="O611" s="124"/>
      <c r="P611" s="124"/>
      <c r="Q611" s="124"/>
      <c r="R611" s="124"/>
      <c r="S611" s="125"/>
      <c r="T611" s="125"/>
      <c r="U611" s="125"/>
      <c r="V611" s="125"/>
      <c r="X611" s="126"/>
    </row>
    <row r="612" spans="2:24" ht="25.5">
      <c r="B612" s="129"/>
      <c r="E612" s="130"/>
      <c r="F612" s="130"/>
      <c r="G612" s="131"/>
      <c r="H612" s="130"/>
      <c r="I612" s="130"/>
      <c r="J612" s="132"/>
      <c r="K612" s="130"/>
      <c r="L612" s="133"/>
      <c r="M612" s="133"/>
      <c r="N612" s="123"/>
      <c r="O612" s="124"/>
      <c r="P612" s="124"/>
      <c r="Q612" s="124"/>
      <c r="R612" s="124"/>
      <c r="S612" s="125"/>
      <c r="T612" s="125"/>
      <c r="U612" s="125"/>
      <c r="V612" s="125"/>
      <c r="X612" s="126"/>
    </row>
    <row r="613" spans="2:24" ht="25.5">
      <c r="B613" s="129"/>
      <c r="E613" s="130"/>
      <c r="F613" s="130"/>
      <c r="G613" s="131"/>
      <c r="H613" s="130"/>
      <c r="I613" s="130"/>
      <c r="J613" s="132"/>
      <c r="K613" s="130"/>
      <c r="L613" s="133"/>
      <c r="M613" s="133"/>
      <c r="N613" s="123"/>
      <c r="O613" s="124"/>
      <c r="P613" s="124"/>
      <c r="Q613" s="124"/>
      <c r="R613" s="124"/>
      <c r="S613" s="125"/>
      <c r="T613" s="125"/>
      <c r="U613" s="125"/>
      <c r="V613" s="125"/>
      <c r="X613" s="126"/>
    </row>
    <row r="614" spans="2:24" ht="25.5">
      <c r="B614" s="129"/>
      <c r="E614" s="130"/>
      <c r="F614" s="130"/>
      <c r="G614" s="131"/>
      <c r="H614" s="130"/>
      <c r="I614" s="130"/>
      <c r="J614" s="132"/>
      <c r="K614" s="130"/>
      <c r="L614" s="133"/>
      <c r="M614" s="133"/>
      <c r="N614" s="123"/>
      <c r="O614" s="124"/>
      <c r="P614" s="124"/>
      <c r="Q614" s="124"/>
      <c r="R614" s="124"/>
      <c r="S614" s="125"/>
      <c r="T614" s="125"/>
      <c r="U614" s="125"/>
      <c r="V614" s="125"/>
      <c r="X614" s="126"/>
    </row>
    <row r="615" spans="2:24" ht="25.5">
      <c r="B615" s="129"/>
      <c r="E615" s="130"/>
      <c r="F615" s="130"/>
      <c r="G615" s="131"/>
      <c r="H615" s="130"/>
      <c r="I615" s="130"/>
      <c r="J615" s="132"/>
      <c r="K615" s="130"/>
      <c r="L615" s="133"/>
      <c r="M615" s="133"/>
      <c r="N615" s="123"/>
      <c r="O615" s="124"/>
      <c r="P615" s="124"/>
      <c r="Q615" s="124"/>
      <c r="R615" s="124"/>
      <c r="S615" s="125"/>
      <c r="T615" s="125"/>
      <c r="U615" s="125"/>
      <c r="V615" s="125"/>
      <c r="X615" s="126"/>
    </row>
    <row r="616" spans="2:24" ht="25.5">
      <c r="B616" s="129"/>
      <c r="E616" s="130"/>
      <c r="F616" s="130"/>
      <c r="G616" s="131"/>
      <c r="H616" s="130"/>
      <c r="I616" s="130"/>
      <c r="J616" s="132"/>
      <c r="K616" s="130"/>
      <c r="L616" s="133"/>
      <c r="M616" s="133"/>
      <c r="N616" s="123"/>
      <c r="O616" s="124"/>
      <c r="P616" s="124"/>
      <c r="Q616" s="124"/>
      <c r="R616" s="124"/>
      <c r="S616" s="125"/>
      <c r="T616" s="125"/>
      <c r="U616" s="125"/>
      <c r="V616" s="125"/>
      <c r="X616" s="126"/>
    </row>
    <row r="617" spans="2:24" ht="25.5">
      <c r="B617" s="129"/>
      <c r="E617" s="130"/>
      <c r="F617" s="130"/>
      <c r="G617" s="131"/>
      <c r="H617" s="130"/>
      <c r="I617" s="130"/>
      <c r="J617" s="132"/>
      <c r="K617" s="130"/>
      <c r="L617" s="133"/>
      <c r="M617" s="133"/>
      <c r="N617" s="123"/>
      <c r="O617" s="124"/>
      <c r="P617" s="124"/>
      <c r="Q617" s="124"/>
      <c r="R617" s="124"/>
      <c r="S617" s="125"/>
      <c r="T617" s="125"/>
      <c r="U617" s="125"/>
      <c r="V617" s="125"/>
      <c r="X617" s="126"/>
    </row>
    <row r="618" spans="2:24" ht="25.5">
      <c r="B618" s="129"/>
      <c r="E618" s="130"/>
      <c r="F618" s="130"/>
      <c r="G618" s="131"/>
      <c r="H618" s="130"/>
      <c r="I618" s="130"/>
      <c r="J618" s="132"/>
      <c r="K618" s="130"/>
      <c r="L618" s="133"/>
      <c r="M618" s="133"/>
      <c r="N618" s="123"/>
      <c r="O618" s="124"/>
      <c r="P618" s="124"/>
      <c r="Q618" s="124"/>
      <c r="R618" s="124"/>
      <c r="S618" s="125"/>
      <c r="T618" s="125"/>
      <c r="U618" s="125"/>
      <c r="V618" s="125"/>
      <c r="X618" s="126"/>
    </row>
    <row r="619" spans="2:24" ht="25.5">
      <c r="B619" s="129"/>
      <c r="E619" s="130"/>
      <c r="F619" s="130"/>
      <c r="G619" s="131"/>
      <c r="H619" s="130"/>
      <c r="I619" s="130"/>
      <c r="J619" s="132"/>
      <c r="K619" s="130"/>
      <c r="L619" s="133"/>
      <c r="M619" s="133"/>
      <c r="N619" s="123"/>
      <c r="O619" s="124"/>
      <c r="P619" s="124"/>
      <c r="Q619" s="124"/>
      <c r="R619" s="124"/>
      <c r="S619" s="125"/>
      <c r="T619" s="125"/>
      <c r="U619" s="125"/>
      <c r="V619" s="125"/>
      <c r="X619" s="126"/>
    </row>
    <row r="620" spans="2:24" ht="25.5">
      <c r="B620" s="129"/>
      <c r="E620" s="130"/>
      <c r="F620" s="130"/>
      <c r="G620" s="131"/>
      <c r="H620" s="130"/>
      <c r="I620" s="130"/>
      <c r="J620" s="132"/>
      <c r="K620" s="130"/>
      <c r="L620" s="133"/>
      <c r="M620" s="133"/>
      <c r="N620" s="123"/>
      <c r="O620" s="124"/>
      <c r="P620" s="124"/>
      <c r="Q620" s="124"/>
      <c r="R620" s="124"/>
      <c r="S620" s="125"/>
      <c r="T620" s="125"/>
      <c r="U620" s="125"/>
      <c r="V620" s="125"/>
      <c r="X620" s="126"/>
    </row>
    <row r="621" spans="2:24" ht="25.5">
      <c r="B621" s="129"/>
      <c r="E621" s="130"/>
      <c r="F621" s="130"/>
      <c r="G621" s="131"/>
      <c r="H621" s="130"/>
      <c r="I621" s="130"/>
      <c r="J621" s="132"/>
      <c r="K621" s="130"/>
      <c r="L621" s="133"/>
      <c r="M621" s="133"/>
      <c r="N621" s="123"/>
      <c r="O621" s="124"/>
      <c r="P621" s="124"/>
      <c r="Q621" s="124"/>
      <c r="R621" s="124"/>
      <c r="S621" s="125"/>
      <c r="T621" s="125"/>
      <c r="U621" s="125"/>
      <c r="V621" s="125"/>
      <c r="X621" s="126"/>
    </row>
    <row r="622" spans="2:24" ht="25.5">
      <c r="B622" s="129"/>
      <c r="E622" s="130"/>
      <c r="F622" s="130"/>
      <c r="G622" s="131"/>
      <c r="H622" s="130"/>
      <c r="I622" s="130"/>
      <c r="J622" s="132"/>
      <c r="K622" s="130"/>
      <c r="L622" s="133"/>
      <c r="M622" s="133"/>
      <c r="N622" s="123"/>
      <c r="O622" s="124"/>
      <c r="P622" s="124"/>
      <c r="Q622" s="124"/>
      <c r="R622" s="124"/>
      <c r="S622" s="125"/>
      <c r="T622" s="125"/>
      <c r="U622" s="125"/>
      <c r="V622" s="125"/>
      <c r="X622" s="126"/>
    </row>
    <row r="623" spans="2:24" ht="25.5">
      <c r="B623" s="129"/>
      <c r="E623" s="130"/>
      <c r="F623" s="130"/>
      <c r="G623" s="131"/>
      <c r="H623" s="130"/>
      <c r="I623" s="130"/>
      <c r="J623" s="132"/>
      <c r="K623" s="130"/>
      <c r="L623" s="133"/>
      <c r="M623" s="133"/>
      <c r="N623" s="123"/>
      <c r="O623" s="124"/>
      <c r="P623" s="124"/>
      <c r="Q623" s="124"/>
      <c r="R623" s="124"/>
      <c r="S623" s="125"/>
      <c r="T623" s="125"/>
      <c r="U623" s="125"/>
      <c r="V623" s="125"/>
      <c r="X623" s="126"/>
    </row>
    <row r="624" spans="2:24" ht="25.5">
      <c r="B624" s="129"/>
      <c r="E624" s="130"/>
      <c r="F624" s="130"/>
      <c r="G624" s="131"/>
      <c r="H624" s="130"/>
      <c r="I624" s="130"/>
      <c r="J624" s="132"/>
      <c r="K624" s="130"/>
      <c r="L624" s="133"/>
      <c r="M624" s="133"/>
      <c r="N624" s="123"/>
      <c r="O624" s="124"/>
      <c r="P624" s="124"/>
      <c r="Q624" s="124"/>
      <c r="R624" s="124"/>
      <c r="S624" s="125"/>
      <c r="T624" s="125"/>
      <c r="U624" s="125"/>
      <c r="V624" s="125"/>
      <c r="X624" s="126"/>
    </row>
    <row r="625" spans="2:24" ht="25.5">
      <c r="B625" s="129"/>
      <c r="E625" s="130"/>
      <c r="F625" s="130"/>
      <c r="G625" s="131"/>
      <c r="H625" s="130"/>
      <c r="I625" s="130"/>
      <c r="J625" s="132"/>
      <c r="K625" s="130"/>
      <c r="L625" s="133"/>
      <c r="M625" s="133"/>
      <c r="N625" s="123"/>
      <c r="O625" s="124"/>
      <c r="P625" s="124"/>
      <c r="Q625" s="124"/>
      <c r="R625" s="124"/>
      <c r="S625" s="125"/>
      <c r="T625" s="125"/>
      <c r="U625" s="125"/>
      <c r="V625" s="125"/>
      <c r="X625" s="126"/>
    </row>
    <row r="626" spans="2:24" ht="25.5">
      <c r="B626" s="129"/>
      <c r="E626" s="130"/>
      <c r="F626" s="130"/>
      <c r="G626" s="131"/>
      <c r="H626" s="130"/>
      <c r="I626" s="130"/>
      <c r="J626" s="132"/>
      <c r="K626" s="130"/>
      <c r="L626" s="133"/>
      <c r="M626" s="133"/>
      <c r="N626" s="123"/>
      <c r="O626" s="124"/>
      <c r="P626" s="124"/>
      <c r="Q626" s="124"/>
      <c r="R626" s="124"/>
      <c r="S626" s="125"/>
      <c r="T626" s="125"/>
      <c r="U626" s="125"/>
      <c r="V626" s="125"/>
      <c r="X626" s="126"/>
    </row>
    <row r="627" spans="2:24" ht="25.5">
      <c r="B627" s="129"/>
      <c r="E627" s="130"/>
      <c r="F627" s="130"/>
      <c r="G627" s="131"/>
      <c r="H627" s="130"/>
      <c r="I627" s="130"/>
      <c r="J627" s="132"/>
      <c r="K627" s="130"/>
      <c r="L627" s="133"/>
      <c r="M627" s="133"/>
      <c r="N627" s="123"/>
      <c r="O627" s="124"/>
      <c r="P627" s="124"/>
      <c r="Q627" s="124"/>
      <c r="R627" s="124"/>
      <c r="S627" s="125"/>
      <c r="T627" s="125"/>
      <c r="U627" s="125"/>
      <c r="V627" s="125"/>
      <c r="X627" s="126"/>
    </row>
    <row r="628" spans="2:24" ht="25.5">
      <c r="B628" s="129"/>
      <c r="E628" s="130"/>
      <c r="F628" s="130"/>
      <c r="G628" s="131"/>
      <c r="H628" s="130"/>
      <c r="I628" s="130"/>
      <c r="J628" s="132"/>
      <c r="K628" s="130"/>
      <c r="L628" s="133"/>
      <c r="M628" s="133"/>
      <c r="N628" s="123"/>
      <c r="O628" s="124"/>
      <c r="P628" s="124"/>
      <c r="Q628" s="124"/>
      <c r="R628" s="124"/>
      <c r="S628" s="125"/>
      <c r="T628" s="125"/>
      <c r="U628" s="125"/>
      <c r="V628" s="125"/>
      <c r="X628" s="126"/>
    </row>
    <row r="629" spans="2:24" ht="25.5">
      <c r="B629" s="129"/>
      <c r="E629" s="130"/>
      <c r="F629" s="130"/>
      <c r="G629" s="131"/>
      <c r="H629" s="130"/>
      <c r="I629" s="130"/>
      <c r="J629" s="132"/>
      <c r="K629" s="130"/>
      <c r="L629" s="133"/>
      <c r="M629" s="133"/>
      <c r="N629" s="123"/>
      <c r="O629" s="124"/>
      <c r="P629" s="124"/>
      <c r="Q629" s="124"/>
      <c r="R629" s="124"/>
      <c r="S629" s="125"/>
      <c r="T629" s="125"/>
      <c r="U629" s="125"/>
      <c r="V629" s="125"/>
      <c r="X629" s="126"/>
    </row>
    <row r="630" spans="2:24" ht="25.5">
      <c r="B630" s="129"/>
      <c r="E630" s="130"/>
      <c r="F630" s="130"/>
      <c r="G630" s="131"/>
      <c r="H630" s="130"/>
      <c r="I630" s="130"/>
      <c r="J630" s="132"/>
      <c r="K630" s="130"/>
      <c r="L630" s="133"/>
      <c r="M630" s="133"/>
      <c r="N630" s="123"/>
      <c r="O630" s="124"/>
      <c r="P630" s="124"/>
      <c r="Q630" s="124"/>
      <c r="R630" s="124"/>
      <c r="S630" s="125"/>
      <c r="T630" s="125"/>
      <c r="U630" s="125"/>
      <c r="V630" s="125"/>
      <c r="X630" s="126"/>
    </row>
    <row r="631" spans="2:24" ht="25.5">
      <c r="B631" s="129"/>
      <c r="E631" s="130"/>
      <c r="F631" s="130"/>
      <c r="G631" s="131"/>
      <c r="H631" s="130"/>
      <c r="I631" s="130"/>
      <c r="J631" s="132"/>
      <c r="K631" s="130"/>
      <c r="L631" s="133"/>
      <c r="M631" s="133"/>
      <c r="N631" s="123"/>
      <c r="O631" s="124"/>
      <c r="P631" s="124"/>
      <c r="Q631" s="124"/>
      <c r="R631" s="124"/>
      <c r="S631" s="125"/>
      <c r="T631" s="125"/>
      <c r="U631" s="125"/>
      <c r="V631" s="125"/>
      <c r="X631" s="126"/>
    </row>
    <row r="632" spans="2:24" ht="25.5">
      <c r="B632" s="129"/>
      <c r="E632" s="130"/>
      <c r="F632" s="130"/>
      <c r="G632" s="131"/>
      <c r="H632" s="130"/>
      <c r="I632" s="130"/>
      <c r="J632" s="132"/>
      <c r="K632" s="130"/>
      <c r="L632" s="133"/>
      <c r="M632" s="133"/>
      <c r="N632" s="123"/>
      <c r="O632" s="124"/>
      <c r="P632" s="124"/>
      <c r="Q632" s="124"/>
      <c r="R632" s="124"/>
      <c r="S632" s="125"/>
      <c r="T632" s="125"/>
      <c r="U632" s="125"/>
      <c r="V632" s="125"/>
      <c r="X632" s="126"/>
    </row>
    <row r="633" spans="2:24" ht="25.5">
      <c r="B633" s="129"/>
      <c r="E633" s="130"/>
      <c r="F633" s="130"/>
      <c r="G633" s="131"/>
      <c r="H633" s="130"/>
      <c r="I633" s="130"/>
      <c r="J633" s="132"/>
      <c r="K633" s="130"/>
      <c r="L633" s="133"/>
      <c r="M633" s="133"/>
      <c r="N633" s="123"/>
      <c r="O633" s="124"/>
      <c r="P633" s="124"/>
      <c r="Q633" s="124"/>
      <c r="R633" s="124"/>
      <c r="S633" s="125"/>
      <c r="T633" s="125"/>
      <c r="U633" s="125"/>
      <c r="V633" s="125"/>
      <c r="X633" s="126"/>
    </row>
    <row r="634" spans="2:24" ht="25.5">
      <c r="B634" s="129"/>
      <c r="E634" s="130"/>
      <c r="F634" s="130"/>
      <c r="G634" s="131"/>
      <c r="H634" s="130"/>
      <c r="I634" s="130"/>
      <c r="J634" s="132"/>
      <c r="K634" s="130"/>
      <c r="L634" s="128"/>
      <c r="M634" s="128"/>
      <c r="N634" s="123"/>
      <c r="O634" s="124"/>
      <c r="P634" s="124"/>
      <c r="Q634" s="124"/>
      <c r="R634" s="124"/>
      <c r="S634" s="125"/>
      <c r="T634" s="125"/>
      <c r="U634" s="125"/>
      <c r="V634" s="125"/>
      <c r="X634" s="126"/>
    </row>
    <row r="635" spans="2:24" ht="25.5">
      <c r="B635" s="129"/>
      <c r="E635" s="130"/>
      <c r="F635" s="130"/>
      <c r="G635" s="131"/>
      <c r="H635" s="130"/>
      <c r="I635" s="130"/>
      <c r="J635" s="132"/>
      <c r="K635" s="130"/>
      <c r="L635" s="128"/>
      <c r="M635" s="128"/>
      <c r="N635" s="123"/>
      <c r="O635" s="124"/>
      <c r="P635" s="124"/>
      <c r="Q635" s="124"/>
      <c r="R635" s="124"/>
      <c r="S635" s="125"/>
      <c r="T635" s="125"/>
      <c r="U635" s="125"/>
      <c r="V635" s="125"/>
      <c r="X635" s="126"/>
    </row>
    <row r="636" spans="2:24" ht="25.5">
      <c r="B636" s="129"/>
      <c r="E636" s="130"/>
      <c r="F636" s="130"/>
      <c r="G636" s="131"/>
      <c r="H636" s="130"/>
      <c r="I636" s="130"/>
      <c r="J636" s="132"/>
      <c r="K636" s="130"/>
      <c r="L636" s="128"/>
      <c r="M636" s="128"/>
      <c r="N636" s="123"/>
      <c r="O636" s="124"/>
      <c r="P636" s="124"/>
      <c r="Q636" s="124"/>
      <c r="R636" s="124"/>
      <c r="S636" s="125"/>
      <c r="T636" s="125"/>
      <c r="U636" s="125"/>
      <c r="V636" s="125"/>
      <c r="X636" s="126"/>
    </row>
    <row r="637" spans="2:24" ht="25.5">
      <c r="B637" s="129"/>
      <c r="E637" s="130"/>
      <c r="F637" s="130"/>
      <c r="G637" s="131"/>
      <c r="H637" s="130"/>
      <c r="I637" s="130"/>
      <c r="J637" s="132"/>
      <c r="K637" s="130"/>
      <c r="L637" s="128"/>
      <c r="M637" s="128"/>
      <c r="N637" s="123"/>
      <c r="O637" s="124"/>
      <c r="P637" s="124"/>
      <c r="Q637" s="124"/>
      <c r="R637" s="124"/>
      <c r="S637" s="125"/>
      <c r="T637" s="125"/>
      <c r="U637" s="125"/>
      <c r="V637" s="125"/>
      <c r="X637" s="126"/>
    </row>
    <row r="638" spans="2:24" ht="25.5">
      <c r="B638" s="129"/>
      <c r="E638" s="130"/>
      <c r="F638" s="130"/>
      <c r="G638" s="131"/>
      <c r="H638" s="130"/>
      <c r="I638" s="130"/>
      <c r="J638" s="132"/>
      <c r="K638" s="130"/>
      <c r="L638" s="128"/>
      <c r="M638" s="128"/>
      <c r="N638" s="123"/>
      <c r="O638" s="124"/>
      <c r="P638" s="124"/>
      <c r="Q638" s="124"/>
      <c r="R638" s="124"/>
      <c r="S638" s="125"/>
      <c r="T638" s="125"/>
      <c r="U638" s="125"/>
      <c r="V638" s="125"/>
      <c r="X638" s="126"/>
    </row>
    <row r="639" spans="2:24" ht="25.5">
      <c r="B639" s="129"/>
      <c r="E639" s="130"/>
      <c r="F639" s="130"/>
      <c r="G639" s="131"/>
      <c r="H639" s="130"/>
      <c r="I639" s="130"/>
      <c r="J639" s="132"/>
      <c r="K639" s="130"/>
      <c r="L639" s="128"/>
      <c r="M639" s="128"/>
      <c r="N639" s="123"/>
      <c r="O639" s="124"/>
      <c r="P639" s="124"/>
      <c r="Q639" s="124"/>
      <c r="R639" s="124"/>
      <c r="S639" s="125"/>
      <c r="T639" s="125"/>
      <c r="U639" s="125"/>
      <c r="V639" s="125"/>
      <c r="X639" s="126"/>
    </row>
    <row r="640" spans="2:24" ht="25.5">
      <c r="B640" s="129"/>
      <c r="E640" s="130"/>
      <c r="F640" s="130"/>
      <c r="G640" s="131"/>
      <c r="H640" s="130"/>
      <c r="I640" s="130"/>
      <c r="J640" s="132"/>
      <c r="K640" s="130"/>
      <c r="L640" s="128"/>
      <c r="M640" s="128"/>
      <c r="N640" s="123"/>
      <c r="O640" s="124"/>
      <c r="P640" s="124"/>
      <c r="Q640" s="124"/>
      <c r="R640" s="124"/>
      <c r="S640" s="125"/>
      <c r="T640" s="125"/>
      <c r="U640" s="125"/>
      <c r="V640" s="125"/>
      <c r="X640" s="126"/>
    </row>
    <row r="641" spans="2:24" ht="25.5">
      <c r="B641" s="129"/>
      <c r="E641" s="130"/>
      <c r="F641" s="130"/>
      <c r="G641" s="131"/>
      <c r="H641" s="130"/>
      <c r="I641" s="130"/>
      <c r="J641" s="132"/>
      <c r="K641" s="130"/>
      <c r="L641" s="128"/>
      <c r="M641" s="128"/>
      <c r="N641" s="123"/>
      <c r="O641" s="124"/>
      <c r="P641" s="124"/>
      <c r="Q641" s="124"/>
      <c r="R641" s="124"/>
      <c r="S641" s="125"/>
      <c r="T641" s="125"/>
      <c r="U641" s="125"/>
      <c r="V641" s="125"/>
      <c r="X641" s="126"/>
    </row>
    <row r="642" spans="2:24" ht="25.5">
      <c r="B642" s="129"/>
      <c r="E642" s="130"/>
      <c r="F642" s="130"/>
      <c r="G642" s="131"/>
      <c r="H642" s="130"/>
      <c r="I642" s="130"/>
      <c r="J642" s="132"/>
      <c r="K642" s="130"/>
      <c r="L642" s="128"/>
      <c r="M642" s="128"/>
      <c r="N642" s="123"/>
      <c r="O642" s="124"/>
      <c r="P642" s="124"/>
      <c r="Q642" s="124"/>
      <c r="R642" s="124"/>
      <c r="S642" s="125"/>
      <c r="T642" s="125"/>
      <c r="U642" s="125"/>
      <c r="V642" s="125"/>
      <c r="X642" s="126"/>
    </row>
    <row r="643" spans="2:24" ht="25.5">
      <c r="B643" s="129"/>
      <c r="E643" s="130"/>
      <c r="F643" s="130"/>
      <c r="G643" s="131"/>
      <c r="H643" s="130"/>
      <c r="I643" s="130"/>
      <c r="J643" s="132"/>
      <c r="K643" s="130"/>
      <c r="L643" s="128"/>
      <c r="M643" s="128"/>
      <c r="N643" s="123"/>
      <c r="O643" s="124"/>
      <c r="P643" s="124"/>
      <c r="Q643" s="124"/>
      <c r="R643" s="124"/>
      <c r="S643" s="125"/>
      <c r="T643" s="125"/>
      <c r="U643" s="125"/>
      <c r="V643" s="125"/>
      <c r="X643" s="126"/>
    </row>
    <row r="644" spans="2:24" ht="25.5">
      <c r="B644" s="129"/>
      <c r="E644" s="130"/>
      <c r="F644" s="130"/>
      <c r="G644" s="131"/>
      <c r="H644" s="130"/>
      <c r="I644" s="130"/>
      <c r="J644" s="132"/>
      <c r="K644" s="130"/>
      <c r="L644" s="128"/>
      <c r="M644" s="128"/>
      <c r="N644" s="123"/>
      <c r="O644" s="124"/>
      <c r="P644" s="124"/>
      <c r="Q644" s="124"/>
      <c r="R644" s="124"/>
      <c r="S644" s="125"/>
      <c r="T644" s="125"/>
      <c r="U644" s="125"/>
      <c r="V644" s="125"/>
      <c r="X644" s="126"/>
    </row>
    <row r="645" spans="2:24" ht="25.5">
      <c r="B645" s="129"/>
      <c r="E645" s="130"/>
      <c r="F645" s="130"/>
      <c r="G645" s="131"/>
      <c r="H645" s="130"/>
      <c r="I645" s="130"/>
      <c r="J645" s="132"/>
      <c r="K645" s="130"/>
      <c r="L645" s="128"/>
      <c r="M645" s="128"/>
      <c r="N645" s="123"/>
      <c r="O645" s="124"/>
      <c r="P645" s="124"/>
      <c r="Q645" s="124"/>
      <c r="R645" s="124"/>
      <c r="S645" s="125"/>
      <c r="T645" s="125"/>
      <c r="U645" s="125"/>
      <c r="V645" s="125"/>
      <c r="X645" s="126"/>
    </row>
    <row r="646" spans="2:24" ht="25.5">
      <c r="B646" s="129"/>
      <c r="E646" s="130"/>
      <c r="F646" s="130"/>
      <c r="G646" s="131"/>
      <c r="H646" s="130"/>
      <c r="I646" s="130"/>
      <c r="J646" s="132"/>
      <c r="K646" s="130"/>
      <c r="L646" s="128"/>
      <c r="M646" s="128"/>
      <c r="N646" s="123"/>
      <c r="O646" s="124"/>
      <c r="P646" s="124"/>
      <c r="Q646" s="124"/>
      <c r="R646" s="124"/>
      <c r="S646" s="125"/>
      <c r="T646" s="125"/>
      <c r="U646" s="125"/>
      <c r="V646" s="125"/>
      <c r="X646" s="126"/>
    </row>
    <row r="647" spans="2:24" ht="25.5">
      <c r="B647" s="129"/>
      <c r="E647" s="130"/>
      <c r="F647" s="130"/>
      <c r="G647" s="131"/>
      <c r="H647" s="130"/>
      <c r="I647" s="130"/>
      <c r="J647" s="132"/>
      <c r="K647" s="130"/>
      <c r="L647" s="128"/>
      <c r="M647" s="128"/>
      <c r="N647" s="123"/>
      <c r="O647" s="124"/>
      <c r="P647" s="124"/>
      <c r="Q647" s="124"/>
      <c r="R647" s="124"/>
      <c r="S647" s="125"/>
      <c r="T647" s="125"/>
      <c r="U647" s="125"/>
      <c r="V647" s="125"/>
      <c r="X647" s="126"/>
    </row>
    <row r="648" spans="2:24" ht="25.5">
      <c r="B648" s="129"/>
      <c r="E648" s="130"/>
      <c r="F648" s="130"/>
      <c r="G648" s="131"/>
      <c r="H648" s="130"/>
      <c r="I648" s="130"/>
      <c r="J648" s="132"/>
      <c r="K648" s="130"/>
      <c r="L648" s="128"/>
      <c r="M648" s="128"/>
      <c r="N648" s="123"/>
      <c r="O648" s="124"/>
      <c r="P648" s="124"/>
      <c r="Q648" s="124"/>
      <c r="R648" s="124"/>
      <c r="S648" s="125"/>
      <c r="T648" s="125"/>
      <c r="U648" s="125"/>
      <c r="V648" s="125"/>
      <c r="X648" s="126"/>
    </row>
    <row r="649" spans="2:24" ht="25.5">
      <c r="B649" s="129"/>
      <c r="E649" s="130"/>
      <c r="F649" s="130"/>
      <c r="G649" s="131"/>
      <c r="H649" s="130"/>
      <c r="I649" s="130"/>
      <c r="J649" s="132"/>
      <c r="K649" s="130"/>
      <c r="L649" s="128"/>
      <c r="M649" s="128"/>
      <c r="N649" s="123"/>
      <c r="O649" s="124"/>
      <c r="P649" s="124"/>
      <c r="Q649" s="124"/>
      <c r="R649" s="124"/>
      <c r="S649" s="125"/>
      <c r="T649" s="125"/>
      <c r="U649" s="125"/>
      <c r="V649" s="125"/>
      <c r="X649" s="126"/>
    </row>
    <row r="650" spans="2:24" ht="25.5">
      <c r="B650" s="129"/>
      <c r="E650" s="130"/>
      <c r="F650" s="130"/>
      <c r="G650" s="131"/>
      <c r="H650" s="130"/>
      <c r="I650" s="130"/>
      <c r="J650" s="132"/>
      <c r="K650" s="130"/>
      <c r="L650" s="128"/>
      <c r="M650" s="128"/>
      <c r="N650" s="123"/>
      <c r="O650" s="124"/>
      <c r="P650" s="124"/>
      <c r="Q650" s="124"/>
      <c r="R650" s="124"/>
      <c r="S650" s="125"/>
      <c r="T650" s="125"/>
      <c r="U650" s="125"/>
      <c r="V650" s="125"/>
      <c r="X650" s="126"/>
    </row>
    <row r="651" spans="2:24" ht="25.5">
      <c r="B651" s="129"/>
      <c r="E651" s="130"/>
      <c r="F651" s="130"/>
      <c r="G651" s="131"/>
      <c r="H651" s="130"/>
      <c r="I651" s="130"/>
      <c r="J651" s="132"/>
      <c r="K651" s="130"/>
      <c r="L651" s="128"/>
      <c r="M651" s="128"/>
      <c r="N651" s="123"/>
      <c r="O651" s="124"/>
      <c r="P651" s="124"/>
      <c r="Q651" s="124"/>
      <c r="R651" s="124"/>
      <c r="S651" s="125"/>
      <c r="T651" s="125"/>
      <c r="U651" s="125"/>
      <c r="V651" s="125"/>
      <c r="X651" s="126"/>
    </row>
    <row r="652" spans="2:24" ht="25.5">
      <c r="B652" s="129"/>
      <c r="E652" s="130"/>
      <c r="F652" s="130"/>
      <c r="G652" s="131"/>
      <c r="H652" s="130"/>
      <c r="I652" s="130"/>
      <c r="J652" s="132"/>
      <c r="K652" s="130"/>
      <c r="L652" s="128"/>
      <c r="M652" s="128"/>
      <c r="N652" s="123"/>
      <c r="O652" s="124"/>
      <c r="P652" s="124"/>
      <c r="Q652" s="124"/>
      <c r="R652" s="124"/>
      <c r="S652" s="125"/>
      <c r="T652" s="125"/>
      <c r="U652" s="125"/>
      <c r="V652" s="125"/>
      <c r="X652" s="126"/>
    </row>
    <row r="653" spans="2:24" ht="25.5">
      <c r="B653" s="129"/>
      <c r="E653" s="130"/>
      <c r="F653" s="130"/>
      <c r="G653" s="131"/>
      <c r="H653" s="130"/>
      <c r="I653" s="130"/>
      <c r="J653" s="132"/>
      <c r="K653" s="130"/>
      <c r="L653" s="128"/>
      <c r="M653" s="128"/>
      <c r="N653" s="123"/>
      <c r="O653" s="124"/>
      <c r="P653" s="124"/>
      <c r="Q653" s="124"/>
      <c r="R653" s="124"/>
      <c r="S653" s="125"/>
      <c r="T653" s="125"/>
      <c r="U653" s="125"/>
      <c r="V653" s="125"/>
      <c r="X653" s="126"/>
    </row>
    <row r="654" spans="2:24" ht="25.5">
      <c r="B654" s="129"/>
      <c r="E654" s="130"/>
      <c r="F654" s="130"/>
      <c r="G654" s="131"/>
      <c r="H654" s="130"/>
      <c r="I654" s="130"/>
      <c r="J654" s="132"/>
      <c r="K654" s="130"/>
      <c r="L654" s="128"/>
      <c r="M654" s="128"/>
      <c r="N654" s="123"/>
      <c r="O654" s="124"/>
      <c r="P654" s="124"/>
      <c r="Q654" s="124"/>
      <c r="R654" s="124"/>
      <c r="S654" s="125"/>
      <c r="T654" s="125"/>
      <c r="U654" s="125"/>
      <c r="V654" s="125"/>
      <c r="X654" s="126"/>
    </row>
    <row r="655" spans="2:24" ht="25.5">
      <c r="B655" s="129"/>
      <c r="E655" s="130"/>
      <c r="F655" s="130"/>
      <c r="G655" s="131"/>
      <c r="H655" s="130"/>
      <c r="I655" s="130"/>
      <c r="J655" s="132"/>
      <c r="K655" s="130"/>
      <c r="L655" s="128"/>
      <c r="M655" s="128"/>
      <c r="N655" s="123"/>
      <c r="O655" s="124"/>
      <c r="P655" s="124"/>
      <c r="Q655" s="124"/>
      <c r="R655" s="124"/>
      <c r="S655" s="125"/>
      <c r="T655" s="125"/>
      <c r="U655" s="125"/>
      <c r="V655" s="125"/>
      <c r="X655" s="126"/>
    </row>
    <row r="656" spans="2:24" ht="25.5">
      <c r="B656" s="129"/>
      <c r="E656" s="130"/>
      <c r="F656" s="130"/>
      <c r="G656" s="131"/>
      <c r="H656" s="130"/>
      <c r="I656" s="130"/>
      <c r="J656" s="132"/>
      <c r="K656" s="130"/>
      <c r="L656" s="128"/>
      <c r="M656" s="128"/>
      <c r="N656" s="123"/>
      <c r="O656" s="124"/>
      <c r="P656" s="124"/>
      <c r="Q656" s="124"/>
      <c r="R656" s="124"/>
      <c r="S656" s="125"/>
      <c r="T656" s="125"/>
      <c r="U656" s="125"/>
      <c r="V656" s="125"/>
      <c r="X656" s="126"/>
    </row>
    <row r="657" spans="2:24" ht="25.5">
      <c r="B657" s="129"/>
      <c r="E657" s="130"/>
      <c r="F657" s="130"/>
      <c r="G657" s="131"/>
      <c r="H657" s="130"/>
      <c r="I657" s="130"/>
      <c r="J657" s="132"/>
      <c r="K657" s="130"/>
      <c r="L657" s="128"/>
      <c r="M657" s="128"/>
      <c r="N657" s="123"/>
      <c r="O657" s="124"/>
      <c r="P657" s="124"/>
      <c r="Q657" s="124"/>
      <c r="R657" s="124"/>
      <c r="S657" s="125"/>
      <c r="T657" s="125"/>
      <c r="U657" s="125"/>
      <c r="V657" s="125"/>
      <c r="X657" s="126"/>
    </row>
    <row r="658" spans="2:24" ht="25.5">
      <c r="B658" s="129"/>
      <c r="E658" s="130"/>
      <c r="F658" s="130"/>
      <c r="G658" s="131"/>
      <c r="H658" s="130"/>
      <c r="I658" s="130"/>
      <c r="J658" s="132"/>
      <c r="K658" s="130"/>
      <c r="L658" s="128"/>
      <c r="M658" s="128"/>
      <c r="N658" s="123"/>
      <c r="O658" s="124"/>
      <c r="P658" s="124"/>
      <c r="Q658" s="124"/>
      <c r="R658" s="124"/>
      <c r="S658" s="125"/>
      <c r="T658" s="125"/>
      <c r="U658" s="125"/>
      <c r="V658" s="125"/>
      <c r="X658" s="126"/>
    </row>
    <row r="659" spans="2:24" ht="25.5">
      <c r="B659" s="129"/>
      <c r="E659" s="130"/>
      <c r="F659" s="130"/>
      <c r="G659" s="131"/>
      <c r="H659" s="130"/>
      <c r="I659" s="130"/>
      <c r="J659" s="132"/>
      <c r="K659" s="130"/>
      <c r="L659" s="128"/>
      <c r="M659" s="128"/>
      <c r="N659" s="123"/>
      <c r="O659" s="124"/>
      <c r="P659" s="124"/>
      <c r="Q659" s="124"/>
      <c r="R659" s="124"/>
      <c r="S659" s="125"/>
      <c r="T659" s="125"/>
      <c r="U659" s="125"/>
      <c r="V659" s="125"/>
      <c r="X659" s="126"/>
    </row>
    <row r="660" spans="2:24" ht="25.5">
      <c r="B660" s="129"/>
      <c r="E660" s="130"/>
      <c r="F660" s="130"/>
      <c r="G660" s="131"/>
      <c r="H660" s="130"/>
      <c r="I660" s="130"/>
      <c r="J660" s="132"/>
      <c r="K660" s="130"/>
      <c r="L660" s="128"/>
      <c r="M660" s="128"/>
      <c r="N660" s="123"/>
      <c r="O660" s="124"/>
      <c r="P660" s="124"/>
      <c r="Q660" s="124"/>
      <c r="R660" s="124"/>
      <c r="S660" s="125"/>
      <c r="T660" s="125"/>
      <c r="U660" s="125"/>
      <c r="V660" s="125"/>
      <c r="X660" s="126"/>
    </row>
    <row r="661" spans="2:24" ht="25.5">
      <c r="B661" s="129"/>
      <c r="E661" s="130"/>
      <c r="F661" s="130"/>
      <c r="G661" s="131"/>
      <c r="H661" s="130"/>
      <c r="I661" s="130"/>
      <c r="J661" s="132"/>
      <c r="K661" s="130"/>
      <c r="L661" s="128"/>
      <c r="M661" s="128"/>
      <c r="N661" s="123"/>
      <c r="O661" s="124"/>
      <c r="P661" s="124"/>
      <c r="Q661" s="124"/>
      <c r="R661" s="124"/>
      <c r="S661" s="125"/>
      <c r="T661" s="125"/>
      <c r="U661" s="125"/>
      <c r="V661" s="125"/>
      <c r="X661" s="126"/>
    </row>
    <row r="662" spans="2:24" ht="25.5">
      <c r="B662" s="129"/>
      <c r="E662" s="130"/>
      <c r="F662" s="130"/>
      <c r="G662" s="131"/>
      <c r="H662" s="130"/>
      <c r="I662" s="130"/>
      <c r="J662" s="132"/>
      <c r="K662" s="130"/>
      <c r="L662" s="128"/>
      <c r="M662" s="128"/>
      <c r="N662" s="123"/>
      <c r="O662" s="124"/>
      <c r="P662" s="124"/>
      <c r="Q662" s="124"/>
      <c r="R662" s="124"/>
      <c r="S662" s="125"/>
      <c r="T662" s="125"/>
      <c r="U662" s="125"/>
      <c r="V662" s="125"/>
      <c r="X662" s="126"/>
    </row>
    <row r="663" spans="2:24" ht="25.5">
      <c r="B663" s="129"/>
      <c r="E663" s="130"/>
      <c r="F663" s="130"/>
      <c r="G663" s="131"/>
      <c r="H663" s="130"/>
      <c r="I663" s="130"/>
      <c r="J663" s="132"/>
      <c r="K663" s="130"/>
      <c r="L663" s="128"/>
      <c r="M663" s="128"/>
      <c r="N663" s="123"/>
      <c r="O663" s="124"/>
      <c r="P663" s="124"/>
      <c r="Q663" s="124"/>
      <c r="R663" s="124"/>
      <c r="S663" s="125"/>
      <c r="T663" s="125"/>
      <c r="U663" s="125"/>
      <c r="V663" s="125"/>
      <c r="X663" s="126"/>
    </row>
    <row r="664" spans="2:24" ht="25.5">
      <c r="B664" s="129"/>
      <c r="E664" s="130"/>
      <c r="F664" s="130"/>
      <c r="G664" s="131"/>
      <c r="H664" s="130"/>
      <c r="I664" s="130"/>
      <c r="J664" s="132"/>
      <c r="K664" s="130"/>
      <c r="L664" s="128"/>
      <c r="M664" s="128"/>
      <c r="N664" s="123"/>
      <c r="O664" s="124"/>
      <c r="P664" s="124"/>
      <c r="Q664" s="124"/>
      <c r="R664" s="124"/>
      <c r="S664" s="125"/>
      <c r="T664" s="125"/>
      <c r="U664" s="125"/>
      <c r="V664" s="125"/>
      <c r="X664" s="126"/>
    </row>
    <row r="665" spans="2:24" ht="25.5">
      <c r="B665" s="129"/>
      <c r="E665" s="130"/>
      <c r="F665" s="130"/>
      <c r="G665" s="131"/>
      <c r="H665" s="130"/>
      <c r="I665" s="130"/>
      <c r="J665" s="132"/>
      <c r="K665" s="130"/>
      <c r="L665" s="128"/>
      <c r="M665" s="128"/>
      <c r="N665" s="123"/>
      <c r="O665" s="124"/>
      <c r="P665" s="124"/>
      <c r="Q665" s="124"/>
      <c r="R665" s="124"/>
      <c r="S665" s="125"/>
      <c r="T665" s="125"/>
      <c r="U665" s="125"/>
      <c r="V665" s="125"/>
      <c r="X665" s="126"/>
    </row>
    <row r="666" spans="2:24" ht="25.5">
      <c r="B666" s="129"/>
      <c r="E666" s="130"/>
      <c r="F666" s="130"/>
      <c r="G666" s="131"/>
      <c r="H666" s="130"/>
      <c r="I666" s="130"/>
      <c r="J666" s="132"/>
      <c r="K666" s="130"/>
      <c r="L666" s="128"/>
      <c r="M666" s="128"/>
      <c r="N666" s="123"/>
      <c r="O666" s="124"/>
      <c r="P666" s="124"/>
      <c r="Q666" s="124"/>
      <c r="R666" s="124"/>
      <c r="S666" s="125"/>
      <c r="T666" s="125"/>
      <c r="U666" s="125"/>
      <c r="V666" s="125"/>
      <c r="X666" s="126"/>
    </row>
    <row r="667" spans="2:24" ht="25.5">
      <c r="B667" s="129"/>
      <c r="E667" s="130"/>
      <c r="F667" s="130"/>
      <c r="G667" s="131"/>
      <c r="H667" s="130"/>
      <c r="I667" s="130"/>
      <c r="J667" s="132"/>
      <c r="K667" s="130"/>
      <c r="L667" s="128"/>
      <c r="M667" s="128"/>
      <c r="N667" s="123"/>
      <c r="O667" s="124"/>
      <c r="P667" s="124"/>
      <c r="Q667" s="124"/>
      <c r="R667" s="124"/>
      <c r="S667" s="125"/>
      <c r="T667" s="125"/>
      <c r="U667" s="125"/>
      <c r="V667" s="125"/>
      <c r="X667" s="126"/>
    </row>
    <row r="668" spans="2:24" ht="25.5">
      <c r="B668" s="129"/>
      <c r="E668" s="130"/>
      <c r="F668" s="130"/>
      <c r="G668" s="131"/>
      <c r="H668" s="130"/>
      <c r="I668" s="130"/>
      <c r="J668" s="132"/>
      <c r="K668" s="130"/>
      <c r="L668" s="128"/>
      <c r="M668" s="128"/>
      <c r="N668" s="123"/>
      <c r="O668" s="124"/>
      <c r="P668" s="124"/>
      <c r="Q668" s="124"/>
      <c r="R668" s="124"/>
      <c r="S668" s="125"/>
      <c r="T668" s="125"/>
      <c r="U668" s="125"/>
      <c r="V668" s="125"/>
      <c r="X668" s="126"/>
    </row>
    <row r="669" spans="2:24" ht="25.5">
      <c r="B669" s="129"/>
      <c r="E669" s="130"/>
      <c r="F669" s="130"/>
      <c r="G669" s="131"/>
      <c r="H669" s="130"/>
      <c r="I669" s="130"/>
      <c r="J669" s="132"/>
      <c r="K669" s="130"/>
      <c r="L669" s="128"/>
      <c r="M669" s="128"/>
      <c r="N669" s="123"/>
      <c r="O669" s="124"/>
      <c r="P669" s="124"/>
      <c r="Q669" s="124"/>
      <c r="R669" s="124"/>
      <c r="S669" s="125"/>
      <c r="T669" s="125"/>
      <c r="U669" s="125"/>
      <c r="V669" s="125"/>
      <c r="X669" s="126"/>
    </row>
    <row r="670" spans="2:24" ht="25.5">
      <c r="B670" s="129"/>
      <c r="E670" s="130"/>
      <c r="F670" s="130"/>
      <c r="G670" s="131"/>
      <c r="H670" s="130"/>
      <c r="I670" s="130"/>
      <c r="J670" s="132"/>
      <c r="K670" s="130"/>
      <c r="L670" s="128"/>
      <c r="M670" s="128"/>
      <c r="N670" s="123"/>
      <c r="O670" s="124"/>
      <c r="P670" s="124"/>
      <c r="Q670" s="124"/>
      <c r="R670" s="124"/>
      <c r="S670" s="125"/>
      <c r="T670" s="125"/>
      <c r="U670" s="125"/>
      <c r="V670" s="125"/>
      <c r="X670" s="126"/>
    </row>
    <row r="671" spans="2:24" ht="25.5">
      <c r="B671" s="129"/>
      <c r="E671" s="130"/>
      <c r="F671" s="130"/>
      <c r="G671" s="131"/>
      <c r="H671" s="130"/>
      <c r="I671" s="130"/>
      <c r="J671" s="132"/>
      <c r="K671" s="130"/>
      <c r="L671" s="128"/>
      <c r="M671" s="128"/>
      <c r="N671" s="123"/>
      <c r="O671" s="124"/>
      <c r="P671" s="124"/>
      <c r="Q671" s="124"/>
      <c r="R671" s="124"/>
      <c r="S671" s="125"/>
      <c r="T671" s="125"/>
      <c r="U671" s="125"/>
      <c r="V671" s="125"/>
      <c r="X671" s="126"/>
    </row>
    <row r="672" spans="2:24" ht="25.5">
      <c r="B672" s="129"/>
      <c r="E672" s="130"/>
      <c r="F672" s="130"/>
      <c r="G672" s="131"/>
      <c r="H672" s="130"/>
      <c r="I672" s="130"/>
      <c r="J672" s="132"/>
      <c r="K672" s="130"/>
      <c r="L672" s="128"/>
      <c r="M672" s="128"/>
      <c r="N672" s="123"/>
      <c r="O672" s="124"/>
      <c r="P672" s="124"/>
      <c r="Q672" s="124"/>
      <c r="R672" s="124"/>
      <c r="S672" s="125"/>
      <c r="T672" s="125"/>
      <c r="U672" s="125"/>
      <c r="V672" s="125"/>
      <c r="X672" s="126"/>
    </row>
    <row r="673" spans="2:24" ht="25.5">
      <c r="B673" s="129"/>
      <c r="E673" s="130"/>
      <c r="F673" s="130"/>
      <c r="G673" s="131"/>
      <c r="H673" s="130"/>
      <c r="I673" s="130"/>
      <c r="J673" s="132"/>
      <c r="K673" s="130"/>
      <c r="L673" s="128"/>
      <c r="M673" s="128"/>
      <c r="N673" s="123"/>
      <c r="O673" s="124"/>
      <c r="P673" s="124"/>
      <c r="Q673" s="124"/>
      <c r="R673" s="124"/>
      <c r="S673" s="125"/>
      <c r="T673" s="125"/>
      <c r="U673" s="125"/>
      <c r="V673" s="125"/>
      <c r="X673" s="126"/>
    </row>
    <row r="674" spans="2:24" ht="25.5">
      <c r="B674" s="129"/>
      <c r="E674" s="130"/>
      <c r="F674" s="130"/>
      <c r="G674" s="131"/>
      <c r="H674" s="130"/>
      <c r="I674" s="130"/>
      <c r="J674" s="132"/>
      <c r="K674" s="130"/>
      <c r="L674" s="128"/>
      <c r="M674" s="128"/>
      <c r="N674" s="123"/>
      <c r="O674" s="124"/>
      <c r="P674" s="124"/>
      <c r="Q674" s="124"/>
      <c r="R674" s="124"/>
      <c r="S674" s="125"/>
      <c r="T674" s="125"/>
      <c r="U674" s="125"/>
      <c r="V674" s="125"/>
      <c r="X674" s="126"/>
    </row>
    <row r="675" spans="2:24" ht="25.5">
      <c r="B675" s="129"/>
      <c r="E675" s="130"/>
      <c r="F675" s="130"/>
      <c r="G675" s="131"/>
      <c r="H675" s="130"/>
      <c r="I675" s="130"/>
      <c r="J675" s="132"/>
      <c r="K675" s="130"/>
      <c r="L675" s="128"/>
      <c r="M675" s="128"/>
      <c r="N675" s="123"/>
      <c r="O675" s="124"/>
      <c r="P675" s="124"/>
      <c r="Q675" s="124"/>
      <c r="R675" s="124"/>
      <c r="S675" s="125"/>
      <c r="T675" s="125"/>
      <c r="U675" s="125"/>
      <c r="V675" s="125"/>
      <c r="X675" s="126"/>
    </row>
    <row r="676" spans="2:24" ht="25.5">
      <c r="B676" s="129"/>
      <c r="E676" s="130"/>
      <c r="F676" s="130"/>
      <c r="G676" s="131"/>
      <c r="H676" s="130"/>
      <c r="I676" s="130"/>
      <c r="J676" s="132"/>
      <c r="K676" s="130"/>
      <c r="L676" s="128"/>
      <c r="M676" s="128"/>
      <c r="N676" s="123"/>
      <c r="O676" s="124"/>
      <c r="P676" s="124"/>
      <c r="Q676" s="124"/>
      <c r="R676" s="124"/>
      <c r="S676" s="125"/>
      <c r="T676" s="125"/>
      <c r="U676" s="125"/>
      <c r="V676" s="125"/>
      <c r="X676" s="126"/>
    </row>
    <row r="677" spans="2:24" ht="25.5">
      <c r="B677" s="129"/>
      <c r="E677" s="130"/>
      <c r="F677" s="130"/>
      <c r="G677" s="131"/>
      <c r="H677" s="130"/>
      <c r="I677" s="130"/>
      <c r="J677" s="132"/>
      <c r="K677" s="130"/>
      <c r="L677" s="128"/>
      <c r="M677" s="128"/>
      <c r="N677" s="123"/>
      <c r="O677" s="124"/>
      <c r="P677" s="124"/>
      <c r="Q677" s="124"/>
      <c r="R677" s="124"/>
      <c r="S677" s="125"/>
      <c r="T677" s="125"/>
      <c r="U677" s="125"/>
      <c r="V677" s="125"/>
      <c r="X677" s="126"/>
    </row>
    <row r="678" spans="2:24" ht="25.5">
      <c r="B678" s="129"/>
      <c r="E678" s="130"/>
      <c r="F678" s="130"/>
      <c r="G678" s="131"/>
      <c r="H678" s="130"/>
      <c r="I678" s="130"/>
      <c r="J678" s="132"/>
      <c r="K678" s="130"/>
      <c r="L678" s="128"/>
      <c r="M678" s="128"/>
      <c r="N678" s="123"/>
      <c r="O678" s="124"/>
      <c r="P678" s="124"/>
      <c r="Q678" s="124"/>
      <c r="R678" s="124"/>
      <c r="S678" s="125"/>
      <c r="T678" s="125"/>
      <c r="U678" s="125"/>
      <c r="V678" s="125"/>
      <c r="X678" s="126"/>
    </row>
    <row r="679" spans="2:24" ht="25.5">
      <c r="B679" s="129"/>
      <c r="E679" s="130"/>
      <c r="F679" s="130"/>
      <c r="G679" s="131"/>
      <c r="H679" s="130"/>
      <c r="I679" s="130"/>
      <c r="J679" s="132"/>
      <c r="K679" s="130"/>
      <c r="L679" s="128"/>
      <c r="M679" s="128"/>
      <c r="N679" s="123"/>
      <c r="O679" s="124"/>
      <c r="P679" s="124"/>
      <c r="Q679" s="124"/>
      <c r="R679" s="124"/>
      <c r="S679" s="125"/>
      <c r="T679" s="125"/>
      <c r="U679" s="125"/>
      <c r="V679" s="125"/>
      <c r="X679" s="126"/>
    </row>
    <row r="680" spans="2:24" ht="25.5">
      <c r="B680" s="129"/>
      <c r="E680" s="130"/>
      <c r="F680" s="130"/>
      <c r="G680" s="131"/>
      <c r="H680" s="130"/>
      <c r="I680" s="130"/>
      <c r="J680" s="132"/>
      <c r="K680" s="130"/>
      <c r="L680" s="128"/>
      <c r="M680" s="128"/>
      <c r="N680" s="123"/>
      <c r="O680" s="124"/>
      <c r="P680" s="124"/>
      <c r="Q680" s="124"/>
      <c r="R680" s="124"/>
      <c r="S680" s="125"/>
      <c r="T680" s="125"/>
      <c r="U680" s="125"/>
      <c r="V680" s="125"/>
      <c r="X680" s="126"/>
    </row>
    <row r="681" spans="2:24" ht="25.5">
      <c r="B681" s="129"/>
      <c r="E681" s="130"/>
      <c r="F681" s="130"/>
      <c r="G681" s="131"/>
      <c r="H681" s="130"/>
      <c r="I681" s="130"/>
      <c r="J681" s="132"/>
      <c r="K681" s="130"/>
      <c r="L681" s="128"/>
      <c r="M681" s="128"/>
      <c r="N681" s="123"/>
      <c r="O681" s="124"/>
      <c r="P681" s="124"/>
      <c r="Q681" s="124"/>
      <c r="R681" s="124"/>
      <c r="S681" s="125"/>
      <c r="T681" s="125"/>
      <c r="U681" s="125"/>
      <c r="V681" s="125"/>
      <c r="X681" s="126"/>
    </row>
    <row r="682" spans="2:24" ht="25.5">
      <c r="B682" s="129"/>
      <c r="E682" s="130"/>
      <c r="F682" s="130"/>
      <c r="G682" s="131"/>
      <c r="H682" s="130"/>
      <c r="I682" s="130"/>
      <c r="J682" s="132"/>
      <c r="K682" s="130"/>
      <c r="L682" s="128"/>
      <c r="M682" s="128"/>
      <c r="N682" s="123"/>
      <c r="O682" s="124"/>
      <c r="P682" s="124"/>
      <c r="Q682" s="124"/>
      <c r="R682" s="124"/>
      <c r="S682" s="125"/>
      <c r="T682" s="125"/>
      <c r="U682" s="125"/>
      <c r="V682" s="125"/>
      <c r="X682" s="126"/>
    </row>
    <row r="683" spans="2:24" ht="25.5">
      <c r="B683" s="129"/>
      <c r="E683" s="130"/>
      <c r="F683" s="130"/>
      <c r="G683" s="131"/>
      <c r="H683" s="130"/>
      <c r="I683" s="130"/>
      <c r="J683" s="132"/>
      <c r="K683" s="130"/>
      <c r="L683" s="128"/>
      <c r="M683" s="128"/>
      <c r="N683" s="123"/>
      <c r="O683" s="124"/>
      <c r="P683" s="124"/>
      <c r="Q683" s="124"/>
      <c r="R683" s="124"/>
      <c r="S683" s="125"/>
      <c r="T683" s="125"/>
      <c r="U683" s="125"/>
      <c r="V683" s="125"/>
      <c r="X683" s="126"/>
    </row>
    <row r="684" spans="2:24" ht="25.5">
      <c r="B684" s="129"/>
      <c r="E684" s="130"/>
      <c r="F684" s="130"/>
      <c r="G684" s="131"/>
      <c r="H684" s="130"/>
      <c r="I684" s="130"/>
      <c r="J684" s="132"/>
      <c r="K684" s="130"/>
      <c r="L684" s="128"/>
      <c r="M684" s="128"/>
      <c r="N684" s="123"/>
      <c r="O684" s="124"/>
      <c r="P684" s="124"/>
      <c r="Q684" s="124"/>
      <c r="R684" s="124"/>
      <c r="S684" s="125"/>
      <c r="T684" s="125"/>
      <c r="U684" s="125"/>
      <c r="V684" s="125"/>
      <c r="X684" s="126"/>
    </row>
    <row r="685" spans="2:24" ht="25.5">
      <c r="B685" s="129"/>
      <c r="E685" s="130"/>
      <c r="F685" s="130"/>
      <c r="G685" s="131"/>
      <c r="H685" s="130"/>
      <c r="I685" s="130"/>
      <c r="J685" s="132"/>
      <c r="K685" s="130"/>
      <c r="L685" s="128"/>
      <c r="M685" s="128"/>
      <c r="N685" s="123"/>
      <c r="O685" s="124"/>
      <c r="P685" s="124"/>
      <c r="Q685" s="124"/>
      <c r="R685" s="124"/>
      <c r="S685" s="125"/>
      <c r="T685" s="125"/>
      <c r="U685" s="125"/>
      <c r="V685" s="125"/>
      <c r="X685" s="126"/>
    </row>
    <row r="686" spans="2:24" ht="25.5">
      <c r="B686" s="129"/>
      <c r="E686" s="130"/>
      <c r="F686" s="130"/>
      <c r="G686" s="131"/>
      <c r="H686" s="130"/>
      <c r="I686" s="130"/>
      <c r="J686" s="132"/>
      <c r="K686" s="130"/>
      <c r="L686" s="128"/>
      <c r="M686" s="128"/>
      <c r="N686" s="123"/>
      <c r="O686" s="124"/>
      <c r="P686" s="124"/>
      <c r="Q686" s="124"/>
      <c r="R686" s="124"/>
      <c r="S686" s="125"/>
      <c r="T686" s="125"/>
      <c r="U686" s="125"/>
      <c r="V686" s="125"/>
      <c r="X686" s="126"/>
    </row>
    <row r="687" spans="2:24" ht="25.5">
      <c r="B687" s="129"/>
      <c r="E687" s="130"/>
      <c r="F687" s="130"/>
      <c r="G687" s="131"/>
      <c r="H687" s="130"/>
      <c r="I687" s="130"/>
      <c r="J687" s="132"/>
      <c r="K687" s="130"/>
      <c r="L687" s="128"/>
      <c r="M687" s="128"/>
      <c r="N687" s="123"/>
      <c r="O687" s="124"/>
      <c r="P687" s="124"/>
      <c r="Q687" s="124"/>
      <c r="R687" s="124"/>
      <c r="S687" s="125"/>
      <c r="T687" s="125"/>
      <c r="U687" s="125"/>
      <c r="V687" s="125"/>
      <c r="X687" s="126"/>
    </row>
    <row r="688" spans="2:24" ht="25.5">
      <c r="B688" s="129"/>
      <c r="E688" s="130"/>
      <c r="F688" s="130"/>
      <c r="G688" s="131"/>
      <c r="H688" s="130"/>
      <c r="I688" s="130"/>
      <c r="J688" s="132"/>
      <c r="K688" s="130"/>
      <c r="L688" s="128"/>
      <c r="M688" s="128"/>
      <c r="N688" s="123"/>
      <c r="O688" s="124"/>
      <c r="P688" s="124"/>
      <c r="Q688" s="124"/>
      <c r="R688" s="124"/>
      <c r="S688" s="125"/>
      <c r="T688" s="125"/>
      <c r="U688" s="125"/>
      <c r="V688" s="125"/>
      <c r="X688" s="126"/>
    </row>
    <row r="689" spans="2:24" ht="25.5">
      <c r="B689" s="129"/>
      <c r="E689" s="130"/>
      <c r="F689" s="130"/>
      <c r="G689" s="131"/>
      <c r="H689" s="130"/>
      <c r="I689" s="130"/>
      <c r="J689" s="132"/>
      <c r="K689" s="130"/>
      <c r="L689" s="128"/>
      <c r="M689" s="128"/>
      <c r="N689" s="123"/>
      <c r="O689" s="124"/>
      <c r="P689" s="124"/>
      <c r="Q689" s="124"/>
      <c r="R689" s="124"/>
      <c r="S689" s="125"/>
      <c r="T689" s="125"/>
      <c r="U689" s="125"/>
      <c r="V689" s="125"/>
      <c r="X689" s="126"/>
    </row>
    <row r="690" spans="2:24" ht="25.5">
      <c r="B690" s="129"/>
      <c r="E690" s="130"/>
      <c r="F690" s="130"/>
      <c r="G690" s="131"/>
      <c r="H690" s="130"/>
      <c r="I690" s="130"/>
      <c r="J690" s="132"/>
      <c r="K690" s="130"/>
      <c r="L690" s="128"/>
      <c r="M690" s="128"/>
      <c r="N690" s="123"/>
      <c r="O690" s="124"/>
      <c r="P690" s="124"/>
      <c r="Q690" s="124"/>
      <c r="R690" s="124"/>
      <c r="S690" s="125"/>
      <c r="T690" s="125"/>
      <c r="U690" s="125"/>
      <c r="V690" s="125"/>
      <c r="X690" s="126"/>
    </row>
    <row r="691" spans="2:24" ht="25.5">
      <c r="B691" s="129"/>
      <c r="E691" s="130"/>
      <c r="F691" s="130"/>
      <c r="G691" s="131"/>
      <c r="H691" s="130"/>
      <c r="I691" s="130"/>
      <c r="J691" s="132"/>
      <c r="K691" s="130"/>
      <c r="L691" s="128"/>
      <c r="M691" s="128"/>
      <c r="N691" s="123"/>
      <c r="O691" s="124"/>
      <c r="P691" s="124"/>
      <c r="Q691" s="124"/>
      <c r="R691" s="124"/>
      <c r="S691" s="125"/>
      <c r="T691" s="125"/>
      <c r="U691" s="125"/>
      <c r="V691" s="125"/>
      <c r="X691" s="126"/>
    </row>
    <row r="692" spans="2:24" ht="25.5">
      <c r="B692" s="129"/>
      <c r="E692" s="130"/>
      <c r="F692" s="130"/>
      <c r="G692" s="131"/>
      <c r="H692" s="130"/>
      <c r="I692" s="130"/>
      <c r="J692" s="132"/>
      <c r="K692" s="130"/>
      <c r="L692" s="128"/>
      <c r="M692" s="128"/>
      <c r="N692" s="123"/>
      <c r="O692" s="124"/>
      <c r="P692" s="124"/>
      <c r="Q692" s="124"/>
      <c r="R692" s="124"/>
      <c r="S692" s="125"/>
      <c r="T692" s="125"/>
      <c r="U692" s="125"/>
      <c r="V692" s="125"/>
      <c r="X692" s="126"/>
    </row>
    <row r="693" spans="2:24" ht="25.5">
      <c r="B693" s="129"/>
      <c r="E693" s="130"/>
      <c r="F693" s="130"/>
      <c r="G693" s="131"/>
      <c r="H693" s="130"/>
      <c r="I693" s="130"/>
      <c r="J693" s="132"/>
      <c r="K693" s="130"/>
      <c r="L693" s="128"/>
      <c r="M693" s="128"/>
      <c r="N693" s="123"/>
      <c r="O693" s="124"/>
      <c r="P693" s="124"/>
      <c r="Q693" s="124"/>
      <c r="R693" s="124"/>
      <c r="S693" s="125"/>
      <c r="T693" s="125"/>
      <c r="U693" s="125"/>
      <c r="V693" s="125"/>
      <c r="X693" s="126"/>
    </row>
    <row r="694" spans="2:24" ht="25.5">
      <c r="B694" s="129"/>
      <c r="E694" s="130"/>
      <c r="F694" s="130"/>
      <c r="G694" s="131"/>
      <c r="H694" s="130"/>
      <c r="I694" s="130"/>
      <c r="J694" s="132"/>
      <c r="K694" s="130"/>
      <c r="L694" s="128"/>
      <c r="M694" s="128"/>
      <c r="N694" s="123"/>
      <c r="O694" s="124"/>
      <c r="P694" s="124"/>
      <c r="Q694" s="124"/>
      <c r="R694" s="124"/>
      <c r="S694" s="125"/>
      <c r="T694" s="125"/>
      <c r="U694" s="125"/>
      <c r="V694" s="125"/>
      <c r="X694" s="126"/>
    </row>
    <row r="695" spans="2:24" ht="25.5">
      <c r="B695" s="129"/>
      <c r="E695" s="130"/>
      <c r="F695" s="130"/>
      <c r="G695" s="131"/>
      <c r="H695" s="130"/>
      <c r="I695" s="130"/>
      <c r="J695" s="132"/>
      <c r="K695" s="130"/>
      <c r="L695" s="128"/>
      <c r="M695" s="128"/>
      <c r="N695" s="123"/>
      <c r="O695" s="124"/>
      <c r="P695" s="124"/>
      <c r="Q695" s="124"/>
      <c r="R695" s="124"/>
      <c r="S695" s="125"/>
      <c r="T695" s="125"/>
      <c r="U695" s="125"/>
      <c r="V695" s="125"/>
      <c r="X695" s="126"/>
    </row>
    <row r="696" spans="2:24" ht="25.5">
      <c r="B696" s="129"/>
      <c r="E696" s="130"/>
      <c r="F696" s="130"/>
      <c r="G696" s="131"/>
      <c r="H696" s="130"/>
      <c r="I696" s="130"/>
      <c r="J696" s="132"/>
      <c r="K696" s="130"/>
      <c r="L696" s="128"/>
      <c r="M696" s="128"/>
      <c r="N696" s="123"/>
      <c r="O696" s="124"/>
      <c r="P696" s="124"/>
      <c r="Q696" s="124"/>
      <c r="R696" s="124"/>
      <c r="S696" s="125"/>
      <c r="T696" s="125"/>
      <c r="U696" s="125"/>
      <c r="V696" s="125"/>
      <c r="X696" s="126"/>
    </row>
    <row r="697" spans="2:24" ht="25.5">
      <c r="B697" s="129"/>
      <c r="E697" s="130"/>
      <c r="F697" s="130"/>
      <c r="G697" s="131"/>
      <c r="H697" s="130"/>
      <c r="I697" s="130"/>
      <c r="J697" s="132"/>
      <c r="K697" s="130"/>
      <c r="L697" s="128"/>
      <c r="M697" s="128"/>
      <c r="N697" s="123"/>
      <c r="O697" s="124"/>
      <c r="P697" s="124"/>
      <c r="Q697" s="124"/>
      <c r="R697" s="124"/>
      <c r="S697" s="125"/>
      <c r="T697" s="125"/>
      <c r="U697" s="125"/>
      <c r="V697" s="125"/>
      <c r="X697" s="126"/>
    </row>
    <row r="698" spans="2:24" ht="25.5">
      <c r="B698" s="129"/>
      <c r="E698" s="130"/>
      <c r="F698" s="130"/>
      <c r="G698" s="131"/>
      <c r="H698" s="130"/>
      <c r="I698" s="130"/>
      <c r="J698" s="132"/>
      <c r="K698" s="130"/>
      <c r="L698" s="128"/>
      <c r="M698" s="128"/>
      <c r="N698" s="123"/>
      <c r="O698" s="124"/>
      <c r="P698" s="124"/>
      <c r="Q698" s="124"/>
      <c r="R698" s="124"/>
      <c r="S698" s="125"/>
      <c r="T698" s="125"/>
      <c r="U698" s="125"/>
      <c r="V698" s="125"/>
      <c r="X698" s="126"/>
    </row>
    <row r="699" spans="2:24" ht="25.5">
      <c r="B699" s="129"/>
      <c r="E699" s="130"/>
      <c r="F699" s="130"/>
      <c r="G699" s="131"/>
      <c r="H699" s="130"/>
      <c r="I699" s="130"/>
      <c r="J699" s="132"/>
      <c r="K699" s="130"/>
      <c r="L699" s="128"/>
      <c r="M699" s="128"/>
      <c r="N699" s="123"/>
      <c r="O699" s="124"/>
      <c r="P699" s="124"/>
      <c r="Q699" s="124"/>
      <c r="R699" s="124"/>
      <c r="S699" s="125"/>
      <c r="T699" s="125"/>
      <c r="U699" s="125"/>
      <c r="V699" s="125"/>
      <c r="X699" s="126"/>
    </row>
    <row r="700" spans="2:24" ht="25.5">
      <c r="B700" s="129"/>
      <c r="E700" s="130"/>
      <c r="F700" s="130"/>
      <c r="G700" s="131"/>
      <c r="H700" s="130"/>
      <c r="I700" s="130"/>
      <c r="J700" s="132"/>
      <c r="K700" s="130"/>
      <c r="L700" s="128"/>
      <c r="M700" s="128"/>
      <c r="N700" s="123"/>
      <c r="O700" s="124"/>
      <c r="P700" s="124"/>
      <c r="Q700" s="124"/>
      <c r="R700" s="124"/>
      <c r="S700" s="125"/>
      <c r="T700" s="125"/>
      <c r="U700" s="125"/>
      <c r="V700" s="125"/>
      <c r="X700" s="126"/>
    </row>
    <row r="701" spans="2:24" ht="25.5">
      <c r="B701" s="129"/>
      <c r="E701" s="130"/>
      <c r="F701" s="130"/>
      <c r="G701" s="131"/>
      <c r="H701" s="130"/>
      <c r="I701" s="130"/>
      <c r="J701" s="132"/>
      <c r="K701" s="130"/>
      <c r="L701" s="128"/>
      <c r="M701" s="128"/>
      <c r="N701" s="123"/>
      <c r="O701" s="124"/>
      <c r="P701" s="124"/>
      <c r="Q701" s="124"/>
      <c r="R701" s="124"/>
      <c r="S701" s="125"/>
      <c r="T701" s="125"/>
      <c r="U701" s="125"/>
      <c r="V701" s="125"/>
      <c r="X701" s="126"/>
    </row>
    <row r="702" spans="2:24" ht="25.5">
      <c r="B702" s="129"/>
      <c r="E702" s="130"/>
      <c r="F702" s="130"/>
      <c r="G702" s="131"/>
      <c r="H702" s="130"/>
      <c r="I702" s="130"/>
      <c r="J702" s="132"/>
      <c r="K702" s="130"/>
      <c r="L702" s="128"/>
      <c r="M702" s="128"/>
      <c r="N702" s="123"/>
      <c r="O702" s="124"/>
      <c r="P702" s="124"/>
      <c r="Q702" s="124"/>
      <c r="R702" s="124"/>
      <c r="S702" s="125"/>
      <c r="T702" s="125"/>
      <c r="U702" s="125"/>
      <c r="V702" s="125"/>
      <c r="X702" s="126"/>
    </row>
    <row r="703" spans="2:24" ht="25.5">
      <c r="B703" s="129"/>
      <c r="E703" s="130"/>
      <c r="F703" s="130"/>
      <c r="G703" s="131"/>
      <c r="H703" s="130"/>
      <c r="I703" s="130"/>
      <c r="J703" s="132"/>
      <c r="K703" s="130"/>
      <c r="L703" s="128"/>
      <c r="M703" s="128"/>
      <c r="N703" s="123"/>
      <c r="O703" s="124"/>
      <c r="P703" s="124"/>
      <c r="Q703" s="124"/>
      <c r="R703" s="124"/>
      <c r="S703" s="125"/>
      <c r="T703" s="125"/>
      <c r="U703" s="125"/>
      <c r="V703" s="125"/>
      <c r="X703" s="126"/>
    </row>
    <row r="704" spans="2:24" ht="25.5">
      <c r="B704" s="129"/>
      <c r="E704" s="130"/>
      <c r="F704" s="130"/>
      <c r="G704" s="131"/>
      <c r="H704" s="130"/>
      <c r="I704" s="130"/>
      <c r="J704" s="132"/>
      <c r="K704" s="130"/>
      <c r="L704" s="128"/>
      <c r="M704" s="128"/>
      <c r="N704" s="123"/>
      <c r="O704" s="124"/>
      <c r="P704" s="124"/>
      <c r="Q704" s="124"/>
      <c r="R704" s="124"/>
      <c r="S704" s="125"/>
      <c r="T704" s="125"/>
      <c r="U704" s="125"/>
      <c r="V704" s="125"/>
      <c r="X704" s="126"/>
    </row>
    <row r="705" spans="2:24" ht="25.5">
      <c r="B705" s="129"/>
      <c r="E705" s="130"/>
      <c r="F705" s="130"/>
      <c r="G705" s="131"/>
      <c r="H705" s="130"/>
      <c r="I705" s="130"/>
      <c r="J705" s="132"/>
      <c r="K705" s="130"/>
      <c r="L705" s="128"/>
      <c r="M705" s="128"/>
      <c r="N705" s="123"/>
      <c r="O705" s="124"/>
      <c r="P705" s="124"/>
      <c r="Q705" s="124"/>
      <c r="R705" s="124"/>
      <c r="S705" s="125"/>
      <c r="T705" s="125"/>
      <c r="U705" s="125"/>
      <c r="V705" s="125"/>
      <c r="X705" s="126"/>
    </row>
    <row r="706" spans="2:24" ht="25.5">
      <c r="B706" s="129"/>
      <c r="E706" s="130"/>
      <c r="F706" s="130"/>
      <c r="G706" s="131"/>
      <c r="H706" s="130"/>
      <c r="I706" s="130"/>
      <c r="J706" s="132"/>
      <c r="K706" s="130"/>
      <c r="L706" s="128"/>
      <c r="M706" s="128"/>
      <c r="N706" s="123"/>
      <c r="O706" s="124"/>
      <c r="P706" s="124"/>
      <c r="Q706" s="124"/>
      <c r="R706" s="124"/>
      <c r="S706" s="125"/>
      <c r="T706" s="125"/>
      <c r="U706" s="125"/>
      <c r="V706" s="125"/>
      <c r="X706" s="126"/>
    </row>
    <row r="707" spans="2:24" ht="25.5">
      <c r="B707" s="129"/>
      <c r="E707" s="130"/>
      <c r="F707" s="130"/>
      <c r="G707" s="131"/>
      <c r="H707" s="130"/>
      <c r="I707" s="130"/>
      <c r="J707" s="132"/>
      <c r="K707" s="130"/>
      <c r="L707" s="128"/>
      <c r="M707" s="128"/>
      <c r="N707" s="123"/>
      <c r="O707" s="124"/>
      <c r="P707" s="124"/>
      <c r="Q707" s="124"/>
      <c r="R707" s="124"/>
      <c r="S707" s="125"/>
      <c r="T707" s="125"/>
      <c r="U707" s="125"/>
      <c r="V707" s="125"/>
      <c r="X707" s="126"/>
    </row>
    <row r="708" spans="2:24" ht="25.5">
      <c r="B708" s="129"/>
      <c r="E708" s="130"/>
      <c r="F708" s="130"/>
      <c r="G708" s="131"/>
      <c r="H708" s="130"/>
      <c r="I708" s="130"/>
      <c r="J708" s="132"/>
      <c r="K708" s="130"/>
      <c r="L708" s="128"/>
      <c r="M708" s="128"/>
      <c r="N708" s="123"/>
      <c r="O708" s="124"/>
      <c r="P708" s="124"/>
      <c r="Q708" s="124"/>
      <c r="R708" s="124"/>
      <c r="S708" s="125"/>
      <c r="T708" s="125"/>
      <c r="U708" s="125"/>
      <c r="V708" s="125"/>
      <c r="X708" s="126"/>
    </row>
    <row r="709" spans="2:24" ht="25.5">
      <c r="B709" s="129"/>
      <c r="E709" s="130"/>
      <c r="F709" s="130"/>
      <c r="G709" s="131"/>
      <c r="H709" s="130"/>
      <c r="I709" s="130"/>
      <c r="J709" s="132"/>
      <c r="K709" s="130"/>
      <c r="L709" s="128"/>
      <c r="M709" s="128"/>
      <c r="N709" s="123"/>
      <c r="O709" s="124"/>
      <c r="P709" s="124"/>
      <c r="Q709" s="124"/>
      <c r="R709" s="124"/>
      <c r="S709" s="125"/>
      <c r="T709" s="125"/>
      <c r="U709" s="125"/>
      <c r="V709" s="125"/>
      <c r="X709" s="126"/>
    </row>
    <row r="710" spans="2:24" ht="25.5">
      <c r="B710" s="129"/>
      <c r="E710" s="130"/>
      <c r="F710" s="130"/>
      <c r="G710" s="131"/>
      <c r="H710" s="130"/>
      <c r="I710" s="130"/>
      <c r="J710" s="132"/>
      <c r="K710" s="130"/>
      <c r="L710" s="128"/>
      <c r="M710" s="128"/>
      <c r="N710" s="123"/>
      <c r="O710" s="124"/>
      <c r="P710" s="124"/>
      <c r="Q710" s="124"/>
      <c r="R710" s="124"/>
      <c r="S710" s="125"/>
      <c r="T710" s="125"/>
      <c r="U710" s="125"/>
      <c r="V710" s="125"/>
      <c r="X710" s="126"/>
    </row>
    <row r="711" spans="2:24" ht="25.5">
      <c r="B711" s="129"/>
      <c r="E711" s="130"/>
      <c r="F711" s="130"/>
      <c r="G711" s="131"/>
      <c r="H711" s="130"/>
      <c r="I711" s="130"/>
      <c r="J711" s="132"/>
      <c r="K711" s="130"/>
      <c r="L711" s="128"/>
      <c r="M711" s="128"/>
      <c r="N711" s="123"/>
      <c r="O711" s="124"/>
      <c r="P711" s="124"/>
      <c r="Q711" s="124"/>
      <c r="R711" s="124"/>
      <c r="S711" s="125"/>
      <c r="T711" s="125"/>
      <c r="U711" s="125"/>
      <c r="V711" s="125"/>
      <c r="X711" s="126"/>
    </row>
    <row r="712" spans="2:24" ht="25.5">
      <c r="B712" s="129"/>
      <c r="E712" s="130"/>
      <c r="F712" s="130"/>
      <c r="G712" s="131"/>
      <c r="H712" s="130"/>
      <c r="I712" s="130"/>
      <c r="J712" s="132"/>
      <c r="K712" s="130"/>
      <c r="L712" s="128"/>
      <c r="M712" s="128"/>
      <c r="N712" s="123"/>
      <c r="O712" s="124"/>
      <c r="P712" s="124"/>
      <c r="Q712" s="124"/>
      <c r="R712" s="124"/>
      <c r="S712" s="125"/>
      <c r="T712" s="125"/>
      <c r="U712" s="125"/>
      <c r="V712" s="125"/>
      <c r="X712" s="126"/>
    </row>
    <row r="713" spans="2:24" ht="25.5">
      <c r="B713" s="129"/>
      <c r="E713" s="130"/>
      <c r="F713" s="130"/>
      <c r="G713" s="131"/>
      <c r="H713" s="130"/>
      <c r="I713" s="130"/>
      <c r="J713" s="132"/>
      <c r="K713" s="130"/>
      <c r="L713" s="128"/>
      <c r="M713" s="128"/>
      <c r="N713" s="123"/>
      <c r="O713" s="124"/>
      <c r="P713" s="124"/>
      <c r="Q713" s="124"/>
      <c r="R713" s="124"/>
      <c r="S713" s="125"/>
      <c r="T713" s="125"/>
      <c r="U713" s="125"/>
      <c r="V713" s="125"/>
      <c r="X713" s="126"/>
    </row>
    <row r="714" spans="2:24" ht="25.5">
      <c r="B714" s="129"/>
      <c r="E714" s="130"/>
      <c r="F714" s="130"/>
      <c r="G714" s="131"/>
      <c r="H714" s="130"/>
      <c r="I714" s="130"/>
      <c r="J714" s="132"/>
      <c r="K714" s="130"/>
      <c r="L714" s="128"/>
      <c r="M714" s="128"/>
      <c r="N714" s="123"/>
      <c r="O714" s="124"/>
      <c r="P714" s="124"/>
      <c r="Q714" s="124"/>
      <c r="R714" s="124"/>
      <c r="S714" s="125"/>
      <c r="T714" s="125"/>
      <c r="U714" s="125"/>
      <c r="V714" s="125"/>
      <c r="X714" s="126"/>
    </row>
    <row r="715" spans="2:24" ht="25.5">
      <c r="B715" s="129"/>
      <c r="E715" s="130"/>
      <c r="F715" s="130"/>
      <c r="G715" s="131"/>
      <c r="H715" s="130"/>
      <c r="I715" s="130"/>
      <c r="J715" s="132"/>
      <c r="K715" s="130"/>
      <c r="L715" s="128"/>
      <c r="M715" s="128"/>
      <c r="N715" s="123"/>
      <c r="O715" s="124"/>
      <c r="P715" s="124"/>
      <c r="Q715" s="124"/>
      <c r="R715" s="124"/>
      <c r="S715" s="125"/>
      <c r="T715" s="125"/>
      <c r="U715" s="125"/>
      <c r="V715" s="125"/>
      <c r="X715" s="126"/>
    </row>
    <row r="716" spans="2:24" ht="25.5">
      <c r="B716" s="129"/>
      <c r="E716" s="130"/>
      <c r="F716" s="130"/>
      <c r="G716" s="131"/>
      <c r="H716" s="130"/>
      <c r="I716" s="130"/>
      <c r="J716" s="132"/>
      <c r="K716" s="130"/>
      <c r="L716" s="128"/>
      <c r="M716" s="128"/>
      <c r="N716" s="123"/>
      <c r="O716" s="124"/>
      <c r="P716" s="124"/>
      <c r="Q716" s="124"/>
      <c r="R716" s="124"/>
      <c r="S716" s="125"/>
      <c r="T716" s="125"/>
      <c r="U716" s="125"/>
      <c r="V716" s="125"/>
      <c r="X716" s="126"/>
    </row>
    <row r="717" spans="2:24" ht="25.5">
      <c r="B717" s="129"/>
      <c r="E717" s="130"/>
      <c r="F717" s="130"/>
      <c r="G717" s="131"/>
      <c r="H717" s="130"/>
      <c r="I717" s="130"/>
      <c r="J717" s="132"/>
      <c r="K717" s="130"/>
      <c r="L717" s="128"/>
      <c r="M717" s="128"/>
      <c r="N717" s="123"/>
      <c r="O717" s="124"/>
      <c r="P717" s="124"/>
      <c r="Q717" s="124"/>
      <c r="R717" s="124"/>
      <c r="S717" s="125"/>
      <c r="T717" s="125"/>
      <c r="U717" s="125"/>
      <c r="V717" s="125"/>
      <c r="X717" s="126"/>
    </row>
    <row r="718" spans="2:24" ht="25.5">
      <c r="B718" s="129"/>
      <c r="E718" s="130"/>
      <c r="F718" s="130"/>
      <c r="G718" s="131"/>
      <c r="H718" s="130"/>
      <c r="I718" s="130"/>
      <c r="J718" s="132"/>
      <c r="K718" s="130"/>
      <c r="L718" s="128"/>
      <c r="M718" s="128"/>
      <c r="N718" s="123"/>
      <c r="O718" s="124"/>
      <c r="P718" s="124"/>
      <c r="Q718" s="124"/>
      <c r="R718" s="124"/>
      <c r="S718" s="125"/>
      <c r="T718" s="125"/>
      <c r="U718" s="125"/>
      <c r="V718" s="125"/>
      <c r="X718" s="126"/>
    </row>
    <row r="719" spans="2:24" ht="25.5">
      <c r="B719" s="129"/>
      <c r="E719" s="130"/>
      <c r="F719" s="130"/>
      <c r="G719" s="131"/>
      <c r="H719" s="130"/>
      <c r="I719" s="130"/>
      <c r="J719" s="132"/>
      <c r="K719" s="130"/>
      <c r="L719" s="128"/>
      <c r="M719" s="128"/>
      <c r="N719" s="123"/>
      <c r="O719" s="124"/>
      <c r="P719" s="124"/>
      <c r="Q719" s="124"/>
      <c r="R719" s="124"/>
      <c r="S719" s="125"/>
      <c r="T719" s="125"/>
      <c r="U719" s="125"/>
      <c r="V719" s="125"/>
      <c r="X719" s="126"/>
    </row>
    <row r="720" spans="2:24" ht="25.5">
      <c r="B720" s="129"/>
      <c r="E720" s="130"/>
      <c r="F720" s="130"/>
      <c r="G720" s="131"/>
      <c r="H720" s="130"/>
      <c r="I720" s="130"/>
      <c r="J720" s="132"/>
      <c r="K720" s="130"/>
      <c r="L720" s="128"/>
      <c r="M720" s="128"/>
      <c r="N720" s="123"/>
      <c r="O720" s="124"/>
      <c r="P720" s="124"/>
      <c r="Q720" s="124"/>
      <c r="R720" s="124"/>
      <c r="S720" s="125"/>
      <c r="T720" s="125"/>
      <c r="U720" s="125"/>
      <c r="V720" s="125"/>
      <c r="X720" s="126"/>
    </row>
    <row r="721" spans="2:24" ht="25.5">
      <c r="B721" s="129"/>
      <c r="E721" s="130"/>
      <c r="F721" s="130"/>
      <c r="G721" s="131"/>
      <c r="H721" s="130"/>
      <c r="I721" s="130"/>
      <c r="J721" s="132"/>
      <c r="K721" s="130"/>
      <c r="L721" s="128"/>
      <c r="M721" s="128"/>
      <c r="N721" s="123"/>
      <c r="O721" s="124"/>
      <c r="P721" s="124"/>
      <c r="Q721" s="124"/>
      <c r="R721" s="124"/>
      <c r="S721" s="125"/>
      <c r="T721" s="125"/>
      <c r="U721" s="125"/>
      <c r="V721" s="125"/>
      <c r="X721" s="126"/>
    </row>
    <row r="722" spans="2:24" ht="25.5">
      <c r="B722" s="129"/>
      <c r="E722" s="130"/>
      <c r="F722" s="130"/>
      <c r="G722" s="131"/>
      <c r="H722" s="130"/>
      <c r="I722" s="130"/>
      <c r="J722" s="132"/>
      <c r="K722" s="130"/>
      <c r="L722" s="128"/>
      <c r="M722" s="128"/>
      <c r="N722" s="123"/>
      <c r="O722" s="124"/>
      <c r="P722" s="124"/>
      <c r="Q722" s="124"/>
      <c r="R722" s="124"/>
      <c r="S722" s="125"/>
      <c r="T722" s="125"/>
      <c r="U722" s="125"/>
      <c r="V722" s="125"/>
      <c r="X722" s="126"/>
    </row>
    <row r="723" spans="2:24" ht="25.5">
      <c r="B723" s="129"/>
      <c r="E723" s="130"/>
      <c r="F723" s="130"/>
      <c r="G723" s="131"/>
      <c r="H723" s="130"/>
      <c r="I723" s="130"/>
      <c r="J723" s="132"/>
      <c r="K723" s="130"/>
      <c r="L723" s="128"/>
      <c r="M723" s="128"/>
      <c r="N723" s="123"/>
      <c r="O723" s="124"/>
      <c r="P723" s="124"/>
      <c r="Q723" s="124"/>
      <c r="R723" s="124"/>
      <c r="S723" s="125"/>
      <c r="T723" s="125"/>
      <c r="U723" s="125"/>
      <c r="V723" s="125"/>
      <c r="X723" s="126"/>
    </row>
    <row r="724" spans="2:24" ht="25.5">
      <c r="B724" s="129"/>
      <c r="E724" s="130"/>
      <c r="F724" s="130"/>
      <c r="G724" s="131"/>
      <c r="H724" s="130"/>
      <c r="I724" s="130"/>
      <c r="J724" s="132"/>
      <c r="K724" s="130"/>
      <c r="L724" s="128"/>
      <c r="M724" s="128"/>
      <c r="N724" s="123"/>
      <c r="O724" s="124"/>
      <c r="P724" s="124"/>
      <c r="Q724" s="124"/>
      <c r="R724" s="124"/>
      <c r="S724" s="125"/>
      <c r="T724" s="125"/>
      <c r="U724" s="125"/>
      <c r="V724" s="125"/>
      <c r="X724" s="126"/>
    </row>
    <row r="725" spans="2:24" ht="25.5">
      <c r="B725" s="129"/>
      <c r="E725" s="130"/>
      <c r="F725" s="130"/>
      <c r="G725" s="131"/>
      <c r="H725" s="130"/>
      <c r="I725" s="130"/>
      <c r="J725" s="132"/>
      <c r="K725" s="130"/>
      <c r="L725" s="128"/>
      <c r="M725" s="128"/>
      <c r="N725" s="123"/>
      <c r="O725" s="124"/>
      <c r="P725" s="124"/>
      <c r="Q725" s="124"/>
      <c r="R725" s="124"/>
      <c r="S725" s="125"/>
      <c r="T725" s="125"/>
      <c r="U725" s="125"/>
      <c r="V725" s="125"/>
      <c r="X725" s="126"/>
    </row>
    <row r="726" spans="2:24" ht="25.5">
      <c r="B726" s="129"/>
      <c r="E726" s="130"/>
      <c r="F726" s="130"/>
      <c r="G726" s="131"/>
      <c r="H726" s="130"/>
      <c r="I726" s="130"/>
      <c r="J726" s="132"/>
      <c r="K726" s="130"/>
      <c r="L726" s="128"/>
      <c r="M726" s="128"/>
      <c r="N726" s="123"/>
      <c r="O726" s="124"/>
      <c r="P726" s="124"/>
      <c r="Q726" s="124"/>
      <c r="R726" s="124"/>
      <c r="S726" s="125"/>
      <c r="T726" s="125"/>
      <c r="U726" s="125"/>
      <c r="V726" s="125"/>
      <c r="X726" s="126"/>
    </row>
    <row r="727" spans="2:24" ht="25.5">
      <c r="B727" s="129"/>
      <c r="E727" s="130"/>
      <c r="F727" s="130"/>
      <c r="G727" s="131"/>
      <c r="H727" s="130"/>
      <c r="I727" s="130"/>
      <c r="J727" s="132"/>
      <c r="K727" s="130"/>
      <c r="L727" s="128"/>
      <c r="M727" s="128"/>
      <c r="N727" s="123"/>
      <c r="O727" s="124"/>
      <c r="P727" s="124"/>
      <c r="Q727" s="124"/>
      <c r="R727" s="124"/>
      <c r="S727" s="125"/>
      <c r="T727" s="125"/>
      <c r="U727" s="125"/>
      <c r="V727" s="125"/>
      <c r="X727" s="126"/>
    </row>
    <row r="728" spans="2:24" ht="25.5">
      <c r="B728" s="129"/>
      <c r="E728" s="130"/>
      <c r="F728" s="130"/>
      <c r="G728" s="131"/>
      <c r="H728" s="130"/>
      <c r="I728" s="130"/>
      <c r="J728" s="132"/>
      <c r="K728" s="130"/>
      <c r="L728" s="128"/>
      <c r="M728" s="128"/>
      <c r="N728" s="123"/>
      <c r="O728" s="124"/>
      <c r="P728" s="124"/>
      <c r="Q728" s="124"/>
      <c r="R728" s="124"/>
      <c r="S728" s="125"/>
      <c r="T728" s="125"/>
      <c r="U728" s="125"/>
      <c r="V728" s="125"/>
      <c r="X728" s="126"/>
    </row>
    <row r="729" spans="2:24" ht="25.5">
      <c r="B729" s="129"/>
      <c r="E729" s="130"/>
      <c r="F729" s="130"/>
      <c r="G729" s="131"/>
      <c r="H729" s="130"/>
      <c r="I729" s="130"/>
      <c r="J729" s="132"/>
      <c r="K729" s="130"/>
      <c r="L729" s="128"/>
      <c r="M729" s="128"/>
      <c r="N729" s="123"/>
      <c r="O729" s="124"/>
      <c r="P729" s="124"/>
      <c r="Q729" s="124"/>
      <c r="R729" s="124"/>
      <c r="S729" s="125"/>
      <c r="T729" s="125"/>
      <c r="U729" s="125"/>
      <c r="V729" s="125"/>
      <c r="X729" s="126"/>
    </row>
    <row r="730" spans="2:24" ht="25.5">
      <c r="B730" s="129"/>
      <c r="E730" s="130"/>
      <c r="F730" s="130"/>
      <c r="G730" s="131"/>
      <c r="H730" s="130"/>
      <c r="I730" s="130"/>
      <c r="J730" s="132"/>
      <c r="K730" s="130"/>
      <c r="L730" s="128"/>
      <c r="M730" s="128"/>
      <c r="N730" s="123"/>
      <c r="O730" s="124"/>
      <c r="P730" s="124"/>
      <c r="Q730" s="124"/>
      <c r="R730" s="124"/>
      <c r="S730" s="125"/>
      <c r="T730" s="125"/>
      <c r="U730" s="125"/>
      <c r="V730" s="125"/>
      <c r="X730" s="126"/>
    </row>
    <row r="731" spans="2:24" ht="25.5">
      <c r="B731" s="129"/>
      <c r="E731" s="130"/>
      <c r="F731" s="130"/>
      <c r="G731" s="131"/>
      <c r="H731" s="130"/>
      <c r="I731" s="130"/>
      <c r="J731" s="132"/>
      <c r="K731" s="130"/>
      <c r="L731" s="128"/>
      <c r="M731" s="128"/>
      <c r="N731" s="123"/>
      <c r="O731" s="124"/>
      <c r="P731" s="124"/>
      <c r="Q731" s="124"/>
      <c r="R731" s="124"/>
      <c r="S731" s="125"/>
      <c r="T731" s="125"/>
      <c r="U731" s="125"/>
      <c r="V731" s="125"/>
      <c r="X731" s="126"/>
    </row>
    <row r="732" spans="2:24" ht="25.5">
      <c r="B732" s="129"/>
      <c r="E732" s="130"/>
      <c r="F732" s="130"/>
      <c r="G732" s="131"/>
      <c r="H732" s="130"/>
      <c r="I732" s="130"/>
      <c r="J732" s="132"/>
      <c r="K732" s="130"/>
      <c r="L732" s="128"/>
      <c r="M732" s="128"/>
      <c r="N732" s="123"/>
      <c r="O732" s="124"/>
      <c r="P732" s="124"/>
      <c r="Q732" s="124"/>
      <c r="R732" s="124"/>
      <c r="S732" s="125"/>
      <c r="T732" s="125"/>
      <c r="U732" s="125"/>
      <c r="V732" s="125"/>
      <c r="X732" s="126"/>
    </row>
    <row r="733" spans="2:24" ht="25.5">
      <c r="B733" s="129"/>
      <c r="E733" s="130"/>
      <c r="F733" s="130"/>
      <c r="G733" s="131"/>
      <c r="H733" s="130"/>
      <c r="I733" s="130"/>
      <c r="J733" s="132"/>
      <c r="K733" s="130"/>
      <c r="L733" s="128"/>
      <c r="M733" s="128"/>
      <c r="N733" s="123"/>
      <c r="O733" s="124"/>
      <c r="P733" s="124"/>
      <c r="Q733" s="124"/>
      <c r="R733" s="124"/>
      <c r="S733" s="125"/>
      <c r="T733" s="125"/>
      <c r="U733" s="125"/>
      <c r="V733" s="125"/>
      <c r="X733" s="126"/>
    </row>
    <row r="734" spans="2:24" ht="25.5">
      <c r="B734" s="129"/>
      <c r="E734" s="130"/>
      <c r="F734" s="130"/>
      <c r="G734" s="131"/>
      <c r="H734" s="130"/>
      <c r="I734" s="130"/>
      <c r="J734" s="132"/>
      <c r="K734" s="130"/>
      <c r="L734" s="128"/>
      <c r="M734" s="128"/>
      <c r="N734" s="123"/>
      <c r="O734" s="124"/>
      <c r="P734" s="124"/>
      <c r="Q734" s="124"/>
      <c r="R734" s="124"/>
      <c r="S734" s="125"/>
      <c r="T734" s="125"/>
      <c r="U734" s="125"/>
      <c r="V734" s="125"/>
      <c r="X734" s="126"/>
    </row>
    <row r="735" spans="2:24" ht="25.5">
      <c r="B735" s="129"/>
      <c r="E735" s="130"/>
      <c r="F735" s="130"/>
      <c r="G735" s="131"/>
      <c r="H735" s="130"/>
      <c r="I735" s="130"/>
      <c r="J735" s="132"/>
      <c r="K735" s="130"/>
      <c r="L735" s="128"/>
      <c r="M735" s="128"/>
      <c r="N735" s="123"/>
      <c r="O735" s="124"/>
      <c r="P735" s="124"/>
      <c r="Q735" s="124"/>
      <c r="R735" s="124"/>
      <c r="S735" s="125"/>
      <c r="T735" s="125"/>
      <c r="U735" s="125"/>
      <c r="V735" s="125"/>
      <c r="X735" s="126"/>
    </row>
    <row r="736" spans="2:24" ht="25.5">
      <c r="B736" s="129"/>
      <c r="E736" s="130"/>
      <c r="F736" s="130"/>
      <c r="G736" s="131"/>
      <c r="H736" s="130"/>
      <c r="I736" s="130"/>
      <c r="J736" s="132"/>
      <c r="K736" s="130"/>
      <c r="L736" s="128"/>
      <c r="M736" s="128"/>
      <c r="N736" s="123"/>
      <c r="O736" s="124"/>
      <c r="P736" s="124"/>
      <c r="Q736" s="124"/>
      <c r="R736" s="124"/>
      <c r="S736" s="125"/>
      <c r="T736" s="125"/>
      <c r="U736" s="125"/>
      <c r="V736" s="125"/>
      <c r="X736" s="126"/>
    </row>
    <row r="737" spans="2:24" ht="25.5">
      <c r="B737" s="129"/>
      <c r="E737" s="130"/>
      <c r="F737" s="130"/>
      <c r="G737" s="131"/>
      <c r="H737" s="130"/>
      <c r="I737" s="130"/>
      <c r="J737" s="132"/>
      <c r="K737" s="130"/>
      <c r="L737" s="128"/>
      <c r="M737" s="128"/>
      <c r="N737" s="123"/>
      <c r="O737" s="124"/>
      <c r="P737" s="124"/>
      <c r="Q737" s="124"/>
      <c r="R737" s="124"/>
      <c r="S737" s="125"/>
      <c r="T737" s="125"/>
      <c r="U737" s="125"/>
      <c r="V737" s="125"/>
      <c r="X737" s="126"/>
    </row>
    <row r="738" spans="2:24" ht="25.5">
      <c r="B738" s="129"/>
      <c r="E738" s="130"/>
      <c r="F738" s="130"/>
      <c r="G738" s="131"/>
      <c r="H738" s="130"/>
      <c r="I738" s="130"/>
      <c r="J738" s="132"/>
      <c r="K738" s="130"/>
      <c r="L738" s="128"/>
      <c r="M738" s="128"/>
      <c r="N738" s="123"/>
      <c r="O738" s="124"/>
      <c r="P738" s="124"/>
      <c r="Q738" s="124"/>
      <c r="R738" s="124"/>
      <c r="S738" s="125"/>
      <c r="T738" s="125"/>
      <c r="U738" s="125"/>
      <c r="V738" s="125"/>
      <c r="X738" s="126"/>
    </row>
    <row r="739" spans="2:24" ht="25.5">
      <c r="B739" s="129"/>
      <c r="E739" s="130"/>
      <c r="F739" s="130"/>
      <c r="G739" s="131"/>
      <c r="H739" s="130"/>
      <c r="I739" s="130"/>
      <c r="J739" s="132"/>
      <c r="K739" s="130"/>
      <c r="L739" s="128"/>
      <c r="M739" s="128"/>
      <c r="N739" s="123"/>
      <c r="O739" s="124"/>
      <c r="P739" s="124"/>
      <c r="Q739" s="124"/>
      <c r="R739" s="124"/>
      <c r="S739" s="125"/>
      <c r="T739" s="125"/>
      <c r="U739" s="125"/>
      <c r="V739" s="125"/>
      <c r="X739" s="126"/>
    </row>
    <row r="740" spans="2:24" ht="25.5">
      <c r="B740" s="129"/>
      <c r="E740" s="130"/>
      <c r="F740" s="130"/>
      <c r="G740" s="131"/>
      <c r="H740" s="130"/>
      <c r="I740" s="130"/>
      <c r="J740" s="132"/>
      <c r="K740" s="130"/>
      <c r="L740" s="128"/>
      <c r="M740" s="128"/>
      <c r="N740" s="123"/>
      <c r="O740" s="124"/>
      <c r="P740" s="124"/>
      <c r="Q740" s="124"/>
      <c r="R740" s="124"/>
      <c r="S740" s="125"/>
      <c r="T740" s="125"/>
      <c r="U740" s="125"/>
      <c r="V740" s="125"/>
      <c r="X740" s="126"/>
    </row>
    <row r="741" spans="2:24" ht="25.5">
      <c r="B741" s="129"/>
      <c r="E741" s="130"/>
      <c r="F741" s="130"/>
      <c r="G741" s="131"/>
      <c r="H741" s="130"/>
      <c r="I741" s="130"/>
      <c r="J741" s="132"/>
      <c r="K741" s="130"/>
      <c r="L741" s="128"/>
      <c r="M741" s="128"/>
      <c r="N741" s="123"/>
      <c r="O741" s="124"/>
      <c r="P741" s="124"/>
      <c r="Q741" s="124"/>
      <c r="R741" s="124"/>
      <c r="S741" s="125"/>
      <c r="T741" s="125"/>
      <c r="U741" s="125"/>
      <c r="V741" s="125"/>
      <c r="X741" s="126"/>
    </row>
    <row r="742" spans="2:24" ht="25.5">
      <c r="B742" s="129"/>
      <c r="E742" s="130"/>
      <c r="F742" s="130"/>
      <c r="G742" s="131"/>
      <c r="H742" s="130"/>
      <c r="I742" s="130"/>
      <c r="J742" s="132"/>
      <c r="K742" s="130"/>
      <c r="L742" s="128"/>
      <c r="M742" s="128"/>
      <c r="N742" s="123"/>
      <c r="O742" s="124"/>
      <c r="P742" s="124"/>
      <c r="Q742" s="124"/>
      <c r="R742" s="124"/>
      <c r="S742" s="125"/>
      <c r="T742" s="125"/>
      <c r="U742" s="125"/>
      <c r="V742" s="125"/>
      <c r="X742" s="126"/>
    </row>
    <row r="743" spans="2:24" ht="25.5">
      <c r="B743" s="129"/>
      <c r="E743" s="130"/>
      <c r="F743" s="130"/>
      <c r="G743" s="131"/>
      <c r="H743" s="130"/>
      <c r="I743" s="130"/>
      <c r="J743" s="132"/>
      <c r="K743" s="130"/>
      <c r="L743" s="128"/>
      <c r="M743" s="128"/>
      <c r="N743" s="123"/>
      <c r="O743" s="124"/>
      <c r="P743" s="124"/>
      <c r="Q743" s="124"/>
      <c r="R743" s="124"/>
      <c r="S743" s="125"/>
      <c r="T743" s="125"/>
      <c r="U743" s="125"/>
      <c r="V743" s="125"/>
      <c r="X743" s="126"/>
    </row>
    <row r="744" spans="2:24" ht="25.5">
      <c r="B744" s="129"/>
      <c r="E744" s="130"/>
      <c r="F744" s="130"/>
      <c r="G744" s="131"/>
      <c r="H744" s="130"/>
      <c r="I744" s="130"/>
      <c r="J744" s="132"/>
      <c r="K744" s="130"/>
      <c r="L744" s="128"/>
      <c r="M744" s="128"/>
      <c r="N744" s="123"/>
      <c r="O744" s="124"/>
      <c r="P744" s="124"/>
      <c r="Q744" s="124"/>
      <c r="R744" s="124"/>
      <c r="S744" s="125"/>
      <c r="T744" s="125"/>
      <c r="U744" s="125"/>
      <c r="V744" s="125"/>
      <c r="X744" s="126"/>
    </row>
    <row r="745" spans="2:24" ht="25.5">
      <c r="B745" s="129"/>
      <c r="E745" s="130"/>
      <c r="F745" s="130"/>
      <c r="G745" s="131"/>
      <c r="H745" s="130"/>
      <c r="I745" s="130"/>
      <c r="J745" s="132"/>
      <c r="K745" s="130"/>
      <c r="L745" s="128"/>
      <c r="M745" s="128"/>
      <c r="N745" s="123"/>
      <c r="O745" s="124"/>
      <c r="P745" s="124"/>
      <c r="Q745" s="124"/>
      <c r="R745" s="124"/>
      <c r="S745" s="125"/>
      <c r="T745" s="125"/>
      <c r="U745" s="125"/>
      <c r="V745" s="125"/>
      <c r="X745" s="126"/>
    </row>
    <row r="746" spans="2:24" ht="25.5">
      <c r="B746" s="129"/>
      <c r="E746" s="130"/>
      <c r="F746" s="130"/>
      <c r="G746" s="131"/>
      <c r="H746" s="130"/>
      <c r="I746" s="130"/>
      <c r="J746" s="132"/>
      <c r="K746" s="130"/>
      <c r="L746" s="128"/>
      <c r="M746" s="128"/>
      <c r="N746" s="123"/>
      <c r="O746" s="124"/>
      <c r="P746" s="124"/>
      <c r="Q746" s="124"/>
      <c r="R746" s="124"/>
      <c r="S746" s="125"/>
      <c r="T746" s="125"/>
      <c r="U746" s="125"/>
      <c r="V746" s="125"/>
      <c r="X746" s="126"/>
    </row>
    <row r="747" spans="2:24" ht="25.5">
      <c r="B747" s="129"/>
      <c r="E747" s="130"/>
      <c r="F747" s="130"/>
      <c r="G747" s="131"/>
      <c r="H747" s="130"/>
      <c r="I747" s="130"/>
      <c r="J747" s="132"/>
      <c r="K747" s="130"/>
      <c r="L747" s="128"/>
      <c r="M747" s="128"/>
      <c r="N747" s="123"/>
      <c r="O747" s="124"/>
      <c r="P747" s="124"/>
      <c r="Q747" s="124"/>
      <c r="R747" s="124"/>
      <c r="S747" s="125"/>
      <c r="T747" s="125"/>
      <c r="U747" s="125"/>
      <c r="V747" s="125"/>
      <c r="X747" s="126"/>
    </row>
    <row r="748" spans="2:24" ht="25.5">
      <c r="B748" s="129"/>
      <c r="E748" s="130"/>
      <c r="F748" s="130"/>
      <c r="G748" s="131"/>
      <c r="H748" s="130"/>
      <c r="I748" s="130"/>
      <c r="J748" s="132"/>
      <c r="K748" s="130"/>
      <c r="L748" s="128"/>
      <c r="M748" s="128"/>
      <c r="N748" s="123"/>
      <c r="O748" s="124"/>
      <c r="P748" s="124"/>
      <c r="Q748" s="124"/>
      <c r="R748" s="124"/>
      <c r="S748" s="125"/>
      <c r="T748" s="125"/>
      <c r="U748" s="125"/>
      <c r="V748" s="125"/>
      <c r="X748" s="126"/>
    </row>
    <row r="749" spans="2:24" ht="25.5">
      <c r="B749" s="129"/>
      <c r="E749" s="130"/>
      <c r="F749" s="130"/>
      <c r="G749" s="131"/>
      <c r="H749" s="130"/>
      <c r="I749" s="130"/>
      <c r="J749" s="132"/>
      <c r="K749" s="130"/>
      <c r="L749" s="128"/>
      <c r="M749" s="128"/>
      <c r="N749" s="123"/>
      <c r="O749" s="124"/>
      <c r="P749" s="124"/>
      <c r="Q749" s="124"/>
      <c r="R749" s="124"/>
      <c r="S749" s="125"/>
      <c r="T749" s="125"/>
      <c r="U749" s="125"/>
      <c r="V749" s="125"/>
      <c r="X749" s="126"/>
    </row>
    <row r="750" spans="2:24" ht="25.5">
      <c r="B750" s="129"/>
      <c r="E750" s="130"/>
      <c r="F750" s="130"/>
      <c r="G750" s="131"/>
      <c r="H750" s="130"/>
      <c r="I750" s="130"/>
      <c r="J750" s="132"/>
      <c r="K750" s="130"/>
      <c r="L750" s="128"/>
      <c r="M750" s="128"/>
      <c r="N750" s="123"/>
      <c r="O750" s="124"/>
      <c r="P750" s="124"/>
      <c r="Q750" s="124"/>
      <c r="R750" s="124"/>
      <c r="S750" s="125"/>
      <c r="T750" s="125"/>
      <c r="U750" s="125"/>
      <c r="V750" s="125"/>
      <c r="X750" s="126"/>
    </row>
    <row r="751" spans="2:24" ht="25.5">
      <c r="B751" s="129"/>
      <c r="E751" s="130"/>
      <c r="F751" s="130"/>
      <c r="G751" s="131"/>
      <c r="H751" s="130"/>
      <c r="I751" s="130"/>
      <c r="J751" s="132"/>
      <c r="K751" s="130"/>
      <c r="L751" s="128"/>
      <c r="M751" s="128"/>
      <c r="N751" s="123"/>
      <c r="O751" s="124"/>
      <c r="P751" s="124"/>
      <c r="Q751" s="124"/>
      <c r="R751" s="124"/>
      <c r="S751" s="125"/>
      <c r="T751" s="125"/>
      <c r="U751" s="125"/>
      <c r="V751" s="125"/>
      <c r="X751" s="126"/>
    </row>
    <row r="752" spans="2:24" ht="25.5">
      <c r="B752" s="129"/>
      <c r="E752" s="130"/>
      <c r="F752" s="130"/>
      <c r="G752" s="131"/>
      <c r="H752" s="130"/>
      <c r="I752" s="130"/>
      <c r="J752" s="132"/>
      <c r="K752" s="130"/>
      <c r="L752" s="128"/>
      <c r="M752" s="128"/>
      <c r="N752" s="123"/>
      <c r="O752" s="124"/>
      <c r="P752" s="124"/>
      <c r="Q752" s="124"/>
      <c r="R752" s="124"/>
      <c r="S752" s="125"/>
      <c r="T752" s="125"/>
      <c r="U752" s="125"/>
      <c r="V752" s="125"/>
      <c r="X752" s="126"/>
    </row>
    <row r="753" spans="2:24" ht="25.5">
      <c r="B753" s="129"/>
      <c r="E753" s="130"/>
      <c r="F753" s="130"/>
      <c r="G753" s="131"/>
      <c r="H753" s="130"/>
      <c r="I753" s="130"/>
      <c r="J753" s="132"/>
      <c r="K753" s="130"/>
      <c r="L753" s="128"/>
      <c r="M753" s="128"/>
      <c r="N753" s="123"/>
      <c r="O753" s="124"/>
      <c r="P753" s="124"/>
      <c r="Q753" s="124"/>
      <c r="R753" s="124"/>
      <c r="S753" s="125"/>
      <c r="T753" s="125"/>
      <c r="U753" s="125"/>
      <c r="V753" s="125"/>
      <c r="X753" s="126"/>
    </row>
    <row r="754" spans="2:24" ht="25.5">
      <c r="B754" s="129"/>
      <c r="E754" s="130"/>
      <c r="F754" s="130"/>
      <c r="G754" s="131"/>
      <c r="H754" s="130"/>
      <c r="I754" s="130"/>
      <c r="J754" s="132"/>
      <c r="K754" s="130"/>
      <c r="L754" s="128"/>
      <c r="M754" s="128"/>
      <c r="N754" s="123"/>
      <c r="O754" s="124"/>
      <c r="P754" s="124"/>
      <c r="Q754" s="124"/>
      <c r="R754" s="124"/>
      <c r="S754" s="125"/>
      <c r="T754" s="125"/>
      <c r="U754" s="125"/>
      <c r="V754" s="125"/>
      <c r="X754" s="126"/>
    </row>
    <row r="755" spans="2:24" ht="25.5">
      <c r="B755" s="129"/>
      <c r="E755" s="130"/>
      <c r="F755" s="130"/>
      <c r="G755" s="131"/>
      <c r="H755" s="130"/>
      <c r="I755" s="130"/>
      <c r="J755" s="132"/>
      <c r="K755" s="130"/>
      <c r="L755" s="128"/>
      <c r="M755" s="128"/>
      <c r="N755" s="123"/>
      <c r="O755" s="124"/>
      <c r="P755" s="124"/>
      <c r="Q755" s="124"/>
      <c r="R755" s="124"/>
      <c r="S755" s="125"/>
      <c r="T755" s="125"/>
      <c r="U755" s="125"/>
      <c r="V755" s="125"/>
      <c r="X755" s="126"/>
    </row>
    <row r="756" spans="2:24" ht="25.5">
      <c r="B756" s="129"/>
      <c r="E756" s="130"/>
      <c r="F756" s="130"/>
      <c r="G756" s="131"/>
      <c r="H756" s="130"/>
      <c r="I756" s="130"/>
      <c r="J756" s="132"/>
      <c r="K756" s="130"/>
      <c r="L756" s="128"/>
      <c r="M756" s="128"/>
      <c r="N756" s="123"/>
      <c r="O756" s="124"/>
      <c r="P756" s="124"/>
      <c r="Q756" s="124"/>
      <c r="R756" s="124"/>
      <c r="S756" s="125"/>
      <c r="T756" s="125"/>
      <c r="U756" s="125"/>
      <c r="V756" s="125"/>
      <c r="X756" s="126"/>
    </row>
    <row r="757" spans="2:24" ht="25.5">
      <c r="B757" s="129"/>
      <c r="E757" s="130"/>
      <c r="F757" s="130"/>
      <c r="G757" s="131"/>
      <c r="H757" s="130"/>
      <c r="I757" s="130"/>
      <c r="J757" s="132"/>
      <c r="K757" s="130"/>
      <c r="L757" s="128"/>
      <c r="M757" s="128"/>
      <c r="N757" s="123"/>
      <c r="O757" s="124"/>
      <c r="P757" s="124"/>
      <c r="Q757" s="124"/>
      <c r="R757" s="124"/>
      <c r="S757" s="125"/>
      <c r="T757" s="125"/>
      <c r="U757" s="125"/>
      <c r="V757" s="125"/>
      <c r="X757" s="126"/>
    </row>
    <row r="758" spans="2:24" ht="25.5">
      <c r="B758" s="129"/>
      <c r="E758" s="130"/>
      <c r="F758" s="130"/>
      <c r="G758" s="131"/>
      <c r="H758" s="130"/>
      <c r="I758" s="130"/>
      <c r="J758" s="132"/>
      <c r="K758" s="130"/>
      <c r="L758" s="128"/>
      <c r="M758" s="128"/>
      <c r="N758" s="123"/>
      <c r="O758" s="124"/>
      <c r="P758" s="124"/>
      <c r="Q758" s="124"/>
      <c r="R758" s="124"/>
      <c r="S758" s="125"/>
      <c r="T758" s="125"/>
      <c r="U758" s="125"/>
      <c r="V758" s="125"/>
      <c r="X758" s="126"/>
    </row>
    <row r="759" spans="2:24" ht="25.5">
      <c r="B759" s="129"/>
      <c r="E759" s="130"/>
      <c r="F759" s="130"/>
      <c r="G759" s="131"/>
      <c r="H759" s="130"/>
      <c r="I759" s="130"/>
      <c r="J759" s="132"/>
      <c r="K759" s="130"/>
      <c r="L759" s="128"/>
      <c r="M759" s="128"/>
      <c r="N759" s="123"/>
      <c r="O759" s="124"/>
      <c r="P759" s="124"/>
      <c r="Q759" s="124"/>
      <c r="R759" s="124"/>
      <c r="S759" s="125"/>
      <c r="T759" s="125"/>
      <c r="U759" s="125"/>
      <c r="V759" s="125"/>
      <c r="X759" s="126"/>
    </row>
    <row r="760" spans="2:24" ht="25.5">
      <c r="B760" s="129"/>
      <c r="E760" s="130"/>
      <c r="F760" s="130"/>
      <c r="G760" s="131"/>
      <c r="H760" s="130"/>
      <c r="I760" s="130"/>
      <c r="J760" s="132"/>
      <c r="K760" s="130"/>
      <c r="L760" s="128"/>
      <c r="M760" s="128"/>
      <c r="N760" s="123"/>
      <c r="O760" s="124"/>
      <c r="P760" s="124"/>
      <c r="Q760" s="124"/>
      <c r="R760" s="124"/>
      <c r="S760" s="125"/>
      <c r="T760" s="125"/>
      <c r="U760" s="125"/>
      <c r="V760" s="125"/>
      <c r="X760" s="126"/>
    </row>
    <row r="761" spans="2:24" ht="25.5">
      <c r="B761" s="129"/>
      <c r="E761" s="130"/>
      <c r="F761" s="130"/>
      <c r="G761" s="131"/>
      <c r="H761" s="130"/>
      <c r="I761" s="130"/>
      <c r="J761" s="132"/>
      <c r="K761" s="130"/>
      <c r="L761" s="128"/>
      <c r="M761" s="128"/>
      <c r="N761" s="123"/>
      <c r="O761" s="124"/>
      <c r="P761" s="124"/>
      <c r="Q761" s="124"/>
      <c r="R761" s="124"/>
      <c r="S761" s="125"/>
      <c r="T761" s="125"/>
      <c r="U761" s="125"/>
      <c r="V761" s="125"/>
      <c r="X761" s="126"/>
    </row>
    <row r="762" spans="2:24" ht="25.5">
      <c r="B762" s="129"/>
      <c r="E762" s="130"/>
      <c r="F762" s="130"/>
      <c r="G762" s="131"/>
      <c r="H762" s="130"/>
      <c r="I762" s="130"/>
      <c r="J762" s="132"/>
      <c r="K762" s="130"/>
      <c r="L762" s="128"/>
      <c r="M762" s="128"/>
      <c r="N762" s="123"/>
      <c r="O762" s="124"/>
      <c r="P762" s="124"/>
      <c r="Q762" s="124"/>
      <c r="R762" s="124"/>
      <c r="S762" s="125"/>
      <c r="T762" s="125"/>
      <c r="U762" s="125"/>
      <c r="V762" s="125"/>
      <c r="X762" s="126"/>
    </row>
    <row r="763" spans="2:24" ht="25.5">
      <c r="B763" s="129"/>
      <c r="E763" s="130"/>
      <c r="F763" s="130"/>
      <c r="G763" s="131"/>
      <c r="H763" s="130"/>
      <c r="I763" s="130"/>
      <c r="J763" s="132"/>
      <c r="K763" s="130"/>
      <c r="L763" s="128"/>
      <c r="M763" s="128"/>
      <c r="N763" s="123"/>
      <c r="O763" s="124"/>
      <c r="P763" s="124"/>
      <c r="Q763" s="124"/>
      <c r="R763" s="124"/>
      <c r="S763" s="125"/>
      <c r="T763" s="125"/>
      <c r="U763" s="125"/>
      <c r="V763" s="125"/>
      <c r="X763" s="126"/>
    </row>
    <row r="764" spans="2:24" ht="25.5">
      <c r="B764" s="129"/>
      <c r="E764" s="130"/>
      <c r="F764" s="130"/>
      <c r="G764" s="131"/>
      <c r="H764" s="130"/>
      <c r="I764" s="130"/>
      <c r="J764" s="132"/>
      <c r="K764" s="130"/>
      <c r="L764" s="128"/>
      <c r="M764" s="128"/>
      <c r="N764" s="123"/>
      <c r="O764" s="124"/>
      <c r="P764" s="124"/>
      <c r="Q764" s="124"/>
      <c r="R764" s="124"/>
      <c r="S764" s="125"/>
      <c r="T764" s="125"/>
      <c r="U764" s="125"/>
      <c r="V764" s="125"/>
      <c r="X764" s="126"/>
    </row>
    <row r="765" spans="2:24" ht="25.5">
      <c r="B765" s="129"/>
      <c r="E765" s="130"/>
      <c r="F765" s="130"/>
      <c r="G765" s="131"/>
      <c r="H765" s="130"/>
      <c r="I765" s="130"/>
      <c r="J765" s="132"/>
      <c r="K765" s="130"/>
      <c r="L765" s="128"/>
      <c r="M765" s="128"/>
      <c r="N765" s="123"/>
      <c r="O765" s="124"/>
      <c r="P765" s="124"/>
      <c r="Q765" s="124"/>
      <c r="R765" s="124"/>
      <c r="S765" s="125"/>
      <c r="T765" s="125"/>
      <c r="U765" s="125"/>
      <c r="V765" s="125"/>
      <c r="X765" s="126"/>
    </row>
    <row r="766" spans="2:24" ht="25.5">
      <c r="B766" s="129"/>
      <c r="E766" s="130"/>
      <c r="F766" s="130"/>
      <c r="G766" s="131"/>
      <c r="H766" s="130"/>
      <c r="I766" s="130"/>
      <c r="J766" s="132"/>
      <c r="K766" s="130"/>
      <c r="L766" s="128"/>
      <c r="M766" s="128"/>
      <c r="N766" s="123"/>
      <c r="O766" s="124"/>
      <c r="P766" s="124"/>
      <c r="Q766" s="124"/>
      <c r="R766" s="124"/>
      <c r="S766" s="125"/>
      <c r="T766" s="125"/>
      <c r="U766" s="125"/>
      <c r="V766" s="125"/>
      <c r="X766" s="126"/>
    </row>
    <row r="767" spans="2:24" ht="25.5">
      <c r="B767" s="129"/>
      <c r="E767" s="130"/>
      <c r="F767" s="130"/>
      <c r="G767" s="131"/>
      <c r="H767" s="130"/>
      <c r="I767" s="130"/>
      <c r="J767" s="132"/>
      <c r="K767" s="130"/>
      <c r="L767" s="128"/>
      <c r="M767" s="128"/>
      <c r="N767" s="123"/>
      <c r="O767" s="124"/>
      <c r="P767" s="124"/>
      <c r="Q767" s="124"/>
      <c r="R767" s="124"/>
      <c r="S767" s="125"/>
      <c r="T767" s="125"/>
      <c r="U767" s="125"/>
      <c r="V767" s="125"/>
      <c r="X767" s="126"/>
    </row>
    <row r="768" spans="2:24" ht="25.5">
      <c r="B768" s="129"/>
      <c r="E768" s="130"/>
      <c r="F768" s="130"/>
      <c r="G768" s="131"/>
      <c r="H768" s="130"/>
      <c r="I768" s="130"/>
      <c r="J768" s="132"/>
      <c r="K768" s="130"/>
      <c r="L768" s="128"/>
      <c r="M768" s="128"/>
      <c r="N768" s="123"/>
      <c r="O768" s="124"/>
      <c r="P768" s="124"/>
      <c r="Q768" s="124"/>
      <c r="R768" s="124"/>
      <c r="S768" s="125"/>
      <c r="T768" s="125"/>
      <c r="U768" s="125"/>
      <c r="V768" s="125"/>
      <c r="X768" s="126"/>
    </row>
    <row r="769" spans="2:24" ht="25.5">
      <c r="B769" s="129"/>
      <c r="E769" s="130"/>
      <c r="F769" s="130"/>
      <c r="G769" s="131"/>
      <c r="H769" s="130"/>
      <c r="I769" s="130"/>
      <c r="J769" s="132"/>
      <c r="K769" s="130"/>
      <c r="L769" s="128"/>
      <c r="M769" s="128"/>
      <c r="N769" s="123"/>
      <c r="O769" s="124"/>
      <c r="P769" s="124"/>
      <c r="Q769" s="124"/>
      <c r="R769" s="124"/>
      <c r="S769" s="125"/>
      <c r="T769" s="125"/>
      <c r="U769" s="125"/>
      <c r="V769" s="125"/>
      <c r="X769" s="126"/>
    </row>
    <row r="770" spans="2:24" ht="25.5">
      <c r="B770" s="129"/>
      <c r="E770" s="130"/>
      <c r="F770" s="130"/>
      <c r="G770" s="131"/>
      <c r="H770" s="130"/>
      <c r="I770" s="130"/>
      <c r="J770" s="132"/>
      <c r="K770" s="130"/>
      <c r="L770" s="128"/>
      <c r="M770" s="128"/>
      <c r="N770" s="123"/>
      <c r="O770" s="124"/>
      <c r="P770" s="124"/>
      <c r="Q770" s="124"/>
      <c r="R770" s="124"/>
      <c r="S770" s="125"/>
      <c r="T770" s="125"/>
      <c r="U770" s="125"/>
      <c r="V770" s="125"/>
      <c r="X770" s="126"/>
    </row>
    <row r="771" spans="2:24" ht="25.5">
      <c r="B771" s="129"/>
      <c r="E771" s="130"/>
      <c r="F771" s="130"/>
      <c r="G771" s="131"/>
      <c r="H771" s="130"/>
      <c r="I771" s="130"/>
      <c r="J771" s="132"/>
      <c r="K771" s="130"/>
      <c r="L771" s="128"/>
      <c r="M771" s="128"/>
      <c r="N771" s="123"/>
      <c r="O771" s="124"/>
      <c r="P771" s="124"/>
      <c r="Q771" s="124"/>
      <c r="R771" s="124"/>
      <c r="S771" s="125"/>
      <c r="T771" s="125"/>
      <c r="U771" s="125"/>
      <c r="V771" s="125"/>
      <c r="X771" s="126"/>
    </row>
    <row r="772" spans="2:24" ht="25.5">
      <c r="B772" s="129"/>
      <c r="E772" s="130"/>
      <c r="F772" s="130"/>
      <c r="G772" s="131"/>
      <c r="H772" s="130"/>
      <c r="I772" s="130"/>
      <c r="J772" s="132"/>
      <c r="K772" s="130"/>
      <c r="L772" s="128"/>
      <c r="M772" s="128"/>
      <c r="N772" s="123"/>
      <c r="O772" s="124"/>
      <c r="P772" s="124"/>
      <c r="Q772" s="124"/>
      <c r="R772" s="124"/>
      <c r="S772" s="125"/>
      <c r="T772" s="125"/>
      <c r="U772" s="125"/>
      <c r="V772" s="125"/>
      <c r="X772" s="126"/>
    </row>
    <row r="773" spans="2:24" ht="25.5">
      <c r="B773" s="129"/>
      <c r="E773" s="130"/>
      <c r="F773" s="130"/>
      <c r="G773" s="131"/>
      <c r="H773" s="130"/>
      <c r="I773" s="130"/>
      <c r="J773" s="132"/>
      <c r="K773" s="130"/>
      <c r="L773" s="128"/>
      <c r="M773" s="128"/>
      <c r="N773" s="123"/>
      <c r="O773" s="124"/>
      <c r="P773" s="124"/>
      <c r="Q773" s="124"/>
      <c r="R773" s="124"/>
      <c r="S773" s="125"/>
      <c r="T773" s="125"/>
      <c r="U773" s="125"/>
      <c r="V773" s="125"/>
      <c r="X773" s="126"/>
    </row>
    <row r="774" spans="2:24" ht="25.5">
      <c r="B774" s="129"/>
      <c r="E774" s="130"/>
      <c r="F774" s="130"/>
      <c r="G774" s="131"/>
      <c r="H774" s="130"/>
      <c r="I774" s="130"/>
      <c r="J774" s="132"/>
      <c r="K774" s="130"/>
      <c r="L774" s="128"/>
      <c r="M774" s="128"/>
      <c r="N774" s="123"/>
      <c r="O774" s="124"/>
      <c r="P774" s="124"/>
      <c r="Q774" s="124"/>
      <c r="R774" s="124"/>
      <c r="S774" s="125"/>
      <c r="T774" s="125"/>
      <c r="U774" s="125"/>
      <c r="V774" s="125"/>
      <c r="X774" s="126"/>
    </row>
    <row r="775" spans="2:24" ht="25.5">
      <c r="B775" s="129"/>
      <c r="E775" s="130"/>
      <c r="F775" s="130"/>
      <c r="G775" s="131"/>
      <c r="H775" s="130"/>
      <c r="I775" s="130"/>
      <c r="J775" s="132"/>
      <c r="K775" s="130"/>
      <c r="L775" s="128"/>
      <c r="M775" s="128"/>
      <c r="N775" s="123"/>
      <c r="O775" s="124"/>
      <c r="P775" s="124"/>
      <c r="Q775" s="124"/>
      <c r="R775" s="124"/>
      <c r="S775" s="125"/>
      <c r="T775" s="125"/>
      <c r="U775" s="125"/>
      <c r="V775" s="125"/>
      <c r="X775" s="126"/>
    </row>
    <row r="776" spans="2:24" ht="25.5">
      <c r="B776" s="129"/>
      <c r="E776" s="130"/>
      <c r="F776" s="130"/>
      <c r="G776" s="131"/>
      <c r="H776" s="130"/>
      <c r="I776" s="130"/>
      <c r="J776" s="132"/>
      <c r="K776" s="130"/>
      <c r="L776" s="128"/>
      <c r="M776" s="128"/>
      <c r="N776" s="123"/>
      <c r="O776" s="124"/>
      <c r="P776" s="124"/>
      <c r="Q776" s="124"/>
      <c r="R776" s="124"/>
      <c r="S776" s="125"/>
      <c r="T776" s="125"/>
      <c r="U776" s="125"/>
      <c r="V776" s="125"/>
      <c r="X776" s="126"/>
    </row>
    <row r="777" spans="2:24" ht="25.5">
      <c r="B777" s="129"/>
      <c r="E777" s="130"/>
      <c r="F777" s="130"/>
      <c r="G777" s="131"/>
      <c r="H777" s="130"/>
      <c r="I777" s="130"/>
      <c r="J777" s="132"/>
      <c r="K777" s="130"/>
      <c r="L777" s="128"/>
      <c r="M777" s="128"/>
      <c r="N777" s="123"/>
      <c r="O777" s="124"/>
      <c r="P777" s="124"/>
      <c r="Q777" s="124"/>
      <c r="R777" s="124"/>
      <c r="S777" s="125"/>
      <c r="T777" s="125"/>
      <c r="U777" s="125"/>
      <c r="V777" s="125"/>
      <c r="X777" s="126"/>
    </row>
    <row r="778" spans="2:24" ht="25.5">
      <c r="B778" s="129"/>
      <c r="E778" s="130"/>
      <c r="F778" s="130"/>
      <c r="G778" s="131"/>
      <c r="H778" s="130"/>
      <c r="I778" s="130"/>
      <c r="J778" s="132"/>
      <c r="K778" s="130"/>
      <c r="L778" s="128"/>
      <c r="M778" s="128"/>
      <c r="N778" s="123"/>
      <c r="O778" s="124"/>
      <c r="P778" s="124"/>
      <c r="Q778" s="124"/>
      <c r="R778" s="124"/>
      <c r="S778" s="125"/>
      <c r="T778" s="125"/>
      <c r="U778" s="125"/>
      <c r="V778" s="125"/>
      <c r="X778" s="126"/>
    </row>
    <row r="779" spans="2:24" ht="25.5">
      <c r="B779" s="129"/>
      <c r="E779" s="130"/>
      <c r="F779" s="130"/>
      <c r="G779" s="131"/>
      <c r="H779" s="130"/>
      <c r="I779" s="130"/>
      <c r="J779" s="132"/>
      <c r="K779" s="130"/>
      <c r="L779" s="128"/>
      <c r="M779" s="128"/>
      <c r="N779" s="123"/>
      <c r="O779" s="124"/>
      <c r="P779" s="124"/>
      <c r="Q779" s="124"/>
      <c r="R779" s="124"/>
      <c r="S779" s="125"/>
      <c r="T779" s="125"/>
      <c r="U779" s="125"/>
      <c r="V779" s="125"/>
      <c r="X779" s="126"/>
    </row>
    <row r="780" spans="2:24" ht="25.5">
      <c r="B780" s="129"/>
      <c r="E780" s="130"/>
      <c r="F780" s="130"/>
      <c r="G780" s="131"/>
      <c r="H780" s="130"/>
      <c r="I780" s="130"/>
      <c r="J780" s="132"/>
      <c r="K780" s="130"/>
      <c r="L780" s="128"/>
      <c r="M780" s="128"/>
      <c r="N780" s="123"/>
      <c r="O780" s="124"/>
      <c r="P780" s="124"/>
      <c r="Q780" s="124"/>
      <c r="R780" s="124"/>
      <c r="S780" s="125"/>
      <c r="T780" s="125"/>
      <c r="U780" s="125"/>
      <c r="V780" s="125"/>
      <c r="X780" s="126"/>
    </row>
    <row r="781" spans="2:24" ht="25.5">
      <c r="B781" s="129"/>
      <c r="E781" s="130"/>
      <c r="F781" s="130"/>
      <c r="G781" s="131"/>
      <c r="H781" s="130"/>
      <c r="I781" s="130"/>
      <c r="J781" s="132"/>
      <c r="K781" s="130"/>
      <c r="L781" s="128"/>
      <c r="M781" s="128"/>
      <c r="N781" s="123"/>
      <c r="O781" s="124"/>
      <c r="P781" s="124"/>
      <c r="Q781" s="124"/>
      <c r="R781" s="124"/>
      <c r="S781" s="125"/>
      <c r="T781" s="125"/>
      <c r="U781" s="125"/>
      <c r="V781" s="125"/>
      <c r="X781" s="126"/>
    </row>
    <row r="782" spans="2:24" ht="25.5">
      <c r="B782" s="129"/>
      <c r="E782" s="130"/>
      <c r="F782" s="130"/>
      <c r="G782" s="131"/>
      <c r="H782" s="130"/>
      <c r="I782" s="130"/>
      <c r="J782" s="132"/>
      <c r="K782" s="130"/>
      <c r="L782" s="128"/>
      <c r="M782" s="128"/>
      <c r="N782" s="123"/>
      <c r="O782" s="124"/>
      <c r="P782" s="124"/>
      <c r="Q782" s="124"/>
      <c r="R782" s="124"/>
      <c r="S782" s="125"/>
      <c r="T782" s="125"/>
      <c r="U782" s="125"/>
      <c r="V782" s="125"/>
      <c r="X782" s="126"/>
    </row>
    <row r="783" spans="2:24" ht="25.5">
      <c r="B783" s="129"/>
      <c r="E783" s="130"/>
      <c r="F783" s="130"/>
      <c r="G783" s="131"/>
      <c r="H783" s="130"/>
      <c r="I783" s="130"/>
      <c r="J783" s="132"/>
      <c r="K783" s="130"/>
      <c r="L783" s="128"/>
      <c r="M783" s="128"/>
      <c r="N783" s="123"/>
      <c r="O783" s="124"/>
      <c r="P783" s="124"/>
      <c r="Q783" s="124"/>
      <c r="R783" s="124"/>
      <c r="S783" s="125"/>
      <c r="T783" s="125"/>
      <c r="U783" s="125"/>
      <c r="V783" s="125"/>
      <c r="X783" s="126"/>
    </row>
    <row r="784" spans="2:24" ht="25.5">
      <c r="B784" s="129"/>
      <c r="E784" s="130"/>
      <c r="F784" s="130"/>
      <c r="G784" s="131"/>
      <c r="H784" s="130"/>
      <c r="I784" s="130"/>
      <c r="J784" s="132"/>
      <c r="K784" s="130"/>
      <c r="L784" s="128"/>
      <c r="M784" s="128"/>
      <c r="N784" s="123"/>
      <c r="O784" s="124"/>
      <c r="P784" s="124"/>
      <c r="Q784" s="124"/>
      <c r="R784" s="124"/>
      <c r="S784" s="125"/>
      <c r="T784" s="125"/>
      <c r="U784" s="125"/>
      <c r="V784" s="125"/>
      <c r="X784" s="126"/>
    </row>
    <row r="785" spans="2:24" ht="25.5">
      <c r="B785" s="129"/>
      <c r="E785" s="130"/>
      <c r="F785" s="130"/>
      <c r="G785" s="131"/>
      <c r="H785" s="130"/>
      <c r="I785" s="130"/>
      <c r="J785" s="132"/>
      <c r="K785" s="130"/>
      <c r="L785" s="128"/>
      <c r="M785" s="128"/>
      <c r="N785" s="123"/>
      <c r="O785" s="124"/>
      <c r="P785" s="124"/>
      <c r="Q785" s="124"/>
      <c r="R785" s="124"/>
      <c r="S785" s="125"/>
      <c r="T785" s="125"/>
      <c r="U785" s="125"/>
      <c r="V785" s="125"/>
      <c r="X785" s="126"/>
    </row>
    <row r="786" spans="2:24" ht="25.5">
      <c r="B786" s="129"/>
      <c r="E786" s="130"/>
      <c r="F786" s="130"/>
      <c r="G786" s="131"/>
      <c r="H786" s="130"/>
      <c r="I786" s="130"/>
      <c r="J786" s="132"/>
      <c r="K786" s="130"/>
      <c r="L786" s="128"/>
      <c r="M786" s="128"/>
      <c r="N786" s="123"/>
      <c r="O786" s="124"/>
      <c r="P786" s="124"/>
      <c r="Q786" s="124"/>
      <c r="R786" s="124"/>
      <c r="S786" s="125"/>
      <c r="T786" s="125"/>
      <c r="U786" s="125"/>
      <c r="V786" s="125"/>
      <c r="X786" s="126"/>
    </row>
    <row r="787" spans="2:24" ht="25.5">
      <c r="B787" s="129"/>
      <c r="E787" s="130"/>
      <c r="F787" s="130"/>
      <c r="G787" s="131"/>
      <c r="H787" s="130"/>
      <c r="I787" s="130"/>
      <c r="J787" s="132"/>
      <c r="K787" s="130"/>
      <c r="L787" s="128"/>
      <c r="M787" s="128"/>
      <c r="N787" s="123"/>
      <c r="O787" s="124"/>
      <c r="P787" s="124"/>
      <c r="Q787" s="124"/>
      <c r="R787" s="124"/>
      <c r="S787" s="125"/>
      <c r="T787" s="125"/>
      <c r="U787" s="125"/>
      <c r="V787" s="125"/>
      <c r="X787" s="126"/>
    </row>
    <row r="788" spans="2:24" ht="25.5">
      <c r="B788" s="129"/>
      <c r="E788" s="130"/>
      <c r="F788" s="130"/>
      <c r="G788" s="131"/>
      <c r="H788" s="130"/>
      <c r="I788" s="130"/>
      <c r="J788" s="132"/>
      <c r="K788" s="130"/>
      <c r="L788" s="128"/>
      <c r="M788" s="128"/>
      <c r="N788" s="123"/>
      <c r="O788" s="124"/>
      <c r="P788" s="124"/>
      <c r="Q788" s="124"/>
      <c r="R788" s="124"/>
      <c r="S788" s="125"/>
      <c r="T788" s="125"/>
      <c r="U788" s="125"/>
      <c r="V788" s="125"/>
      <c r="X788" s="126"/>
    </row>
    <row r="789" spans="2:24" ht="25.5">
      <c r="B789" s="129"/>
      <c r="E789" s="130"/>
      <c r="F789" s="130"/>
      <c r="G789" s="131"/>
      <c r="H789" s="130"/>
      <c r="I789" s="130"/>
      <c r="J789" s="132"/>
      <c r="K789" s="130"/>
      <c r="L789" s="128"/>
      <c r="M789" s="128"/>
      <c r="N789" s="123"/>
      <c r="O789" s="124"/>
      <c r="P789" s="124"/>
      <c r="Q789" s="124"/>
      <c r="R789" s="124"/>
      <c r="S789" s="125"/>
      <c r="T789" s="125"/>
      <c r="U789" s="125"/>
      <c r="V789" s="125"/>
      <c r="X789" s="126"/>
    </row>
    <row r="790" spans="2:24" ht="25.5">
      <c r="B790" s="129"/>
      <c r="E790" s="130"/>
      <c r="F790" s="130"/>
      <c r="G790" s="131"/>
      <c r="H790" s="130"/>
      <c r="I790" s="130"/>
      <c r="J790" s="132"/>
      <c r="K790" s="130"/>
      <c r="L790" s="128"/>
      <c r="M790" s="128"/>
      <c r="N790" s="123"/>
      <c r="O790" s="124"/>
      <c r="P790" s="124"/>
      <c r="Q790" s="124"/>
      <c r="R790" s="124"/>
      <c r="S790" s="125"/>
      <c r="T790" s="125"/>
      <c r="U790" s="125"/>
      <c r="V790" s="125"/>
      <c r="X790" s="126"/>
    </row>
    <row r="791" spans="2:24" ht="25.5">
      <c r="B791" s="129"/>
      <c r="E791" s="130"/>
      <c r="F791" s="130"/>
      <c r="G791" s="131"/>
      <c r="H791" s="130"/>
      <c r="I791" s="130"/>
      <c r="J791" s="132"/>
      <c r="K791" s="130"/>
      <c r="L791" s="128"/>
      <c r="M791" s="128"/>
      <c r="N791" s="123"/>
      <c r="O791" s="124"/>
      <c r="P791" s="124"/>
      <c r="Q791" s="124"/>
      <c r="R791" s="124"/>
      <c r="S791" s="125"/>
      <c r="T791" s="125"/>
      <c r="U791" s="125"/>
      <c r="V791" s="125"/>
      <c r="X791" s="126"/>
    </row>
    <row r="792" spans="2:24" ht="25.5">
      <c r="B792" s="129"/>
      <c r="E792" s="130"/>
      <c r="F792" s="130"/>
      <c r="G792" s="131"/>
      <c r="H792" s="130"/>
      <c r="I792" s="130"/>
      <c r="J792" s="132"/>
      <c r="K792" s="130"/>
      <c r="L792" s="128"/>
      <c r="M792" s="128"/>
      <c r="N792" s="123"/>
      <c r="O792" s="124"/>
      <c r="P792" s="124"/>
      <c r="Q792" s="124"/>
      <c r="R792" s="124"/>
      <c r="S792" s="125"/>
      <c r="T792" s="125"/>
      <c r="U792" s="125"/>
      <c r="V792" s="125"/>
      <c r="X792" s="126"/>
    </row>
    <row r="793" spans="2:24" ht="25.5">
      <c r="B793" s="129"/>
      <c r="E793" s="130"/>
      <c r="F793" s="130"/>
      <c r="G793" s="131"/>
      <c r="H793" s="130"/>
      <c r="I793" s="130"/>
      <c r="J793" s="132"/>
      <c r="K793" s="130"/>
      <c r="L793" s="128"/>
      <c r="M793" s="128"/>
      <c r="N793" s="123"/>
      <c r="O793" s="124"/>
      <c r="P793" s="124"/>
      <c r="Q793" s="124"/>
      <c r="R793" s="124"/>
      <c r="S793" s="125"/>
      <c r="T793" s="125"/>
      <c r="U793" s="125"/>
      <c r="V793" s="125"/>
      <c r="X793" s="126"/>
    </row>
    <row r="794" spans="2:24" ht="25.5">
      <c r="B794" s="129"/>
      <c r="E794" s="130"/>
      <c r="F794" s="130"/>
      <c r="G794" s="131"/>
      <c r="H794" s="130"/>
      <c r="I794" s="130"/>
      <c r="J794" s="132"/>
      <c r="K794" s="130"/>
      <c r="L794" s="128"/>
      <c r="M794" s="128"/>
      <c r="N794" s="123"/>
      <c r="O794" s="124"/>
      <c r="P794" s="124"/>
      <c r="Q794" s="124"/>
      <c r="R794" s="124"/>
      <c r="S794" s="125"/>
      <c r="T794" s="125"/>
      <c r="U794" s="125"/>
      <c r="V794" s="125"/>
      <c r="X794" s="126"/>
    </row>
    <row r="795" spans="2:24" ht="25.5">
      <c r="B795" s="129"/>
      <c r="E795" s="130"/>
      <c r="F795" s="130"/>
      <c r="G795" s="131"/>
      <c r="H795" s="130"/>
      <c r="I795" s="130"/>
      <c r="J795" s="132"/>
      <c r="K795" s="130"/>
      <c r="L795" s="128"/>
      <c r="M795" s="128"/>
      <c r="N795" s="123"/>
      <c r="O795" s="124"/>
      <c r="P795" s="124"/>
      <c r="Q795" s="124"/>
      <c r="R795" s="124"/>
      <c r="S795" s="125"/>
      <c r="T795" s="125"/>
      <c r="U795" s="125"/>
      <c r="V795" s="125"/>
      <c r="X795" s="126"/>
    </row>
    <row r="796" spans="2:24" ht="25.5">
      <c r="B796" s="129"/>
      <c r="E796" s="130"/>
      <c r="F796" s="130"/>
      <c r="G796" s="131"/>
      <c r="H796" s="130"/>
      <c r="I796" s="130"/>
      <c r="J796" s="132"/>
      <c r="K796" s="130"/>
      <c r="L796" s="128"/>
      <c r="M796" s="128"/>
      <c r="N796" s="123"/>
      <c r="O796" s="124"/>
      <c r="P796" s="124"/>
      <c r="Q796" s="124"/>
      <c r="R796" s="124"/>
      <c r="S796" s="125"/>
      <c r="T796" s="125"/>
      <c r="U796" s="125"/>
      <c r="V796" s="125"/>
      <c r="X796" s="126"/>
    </row>
    <row r="797" spans="2:24" ht="25.5">
      <c r="B797" s="129"/>
      <c r="E797" s="130"/>
      <c r="F797" s="130"/>
      <c r="G797" s="131"/>
      <c r="H797" s="130"/>
      <c r="I797" s="130"/>
      <c r="J797" s="132"/>
      <c r="K797" s="130"/>
      <c r="L797" s="128"/>
      <c r="M797" s="128"/>
      <c r="N797" s="123"/>
      <c r="O797" s="124"/>
      <c r="P797" s="124"/>
      <c r="Q797" s="124"/>
      <c r="R797" s="124"/>
      <c r="S797" s="125"/>
      <c r="T797" s="125"/>
      <c r="U797" s="125"/>
      <c r="V797" s="125"/>
      <c r="X797" s="126"/>
    </row>
    <row r="798" spans="2:24" ht="25.5">
      <c r="B798" s="129"/>
      <c r="E798" s="130"/>
      <c r="F798" s="130"/>
      <c r="G798" s="131"/>
      <c r="H798" s="130"/>
      <c r="I798" s="130"/>
      <c r="J798" s="132"/>
      <c r="K798" s="130"/>
      <c r="L798" s="128"/>
      <c r="M798" s="128"/>
      <c r="N798" s="123"/>
      <c r="O798" s="124"/>
      <c r="P798" s="124"/>
      <c r="Q798" s="124"/>
      <c r="R798" s="124"/>
      <c r="S798" s="125"/>
      <c r="T798" s="125"/>
      <c r="U798" s="125"/>
      <c r="V798" s="125"/>
      <c r="X798" s="126"/>
    </row>
    <row r="799" spans="2:24" ht="25.5">
      <c r="B799" s="129"/>
      <c r="E799" s="130"/>
      <c r="F799" s="130"/>
      <c r="G799" s="131"/>
      <c r="H799" s="130"/>
      <c r="I799" s="130"/>
      <c r="J799" s="132"/>
      <c r="K799" s="130"/>
      <c r="L799" s="128"/>
      <c r="M799" s="128"/>
      <c r="N799" s="123"/>
      <c r="O799" s="124"/>
      <c r="P799" s="124"/>
      <c r="Q799" s="124"/>
      <c r="R799" s="124"/>
      <c r="S799" s="125"/>
      <c r="T799" s="125"/>
      <c r="U799" s="125"/>
      <c r="V799" s="125"/>
      <c r="X799" s="126"/>
    </row>
    <row r="800" spans="2:24" ht="25.5">
      <c r="B800" s="129"/>
      <c r="E800" s="130"/>
      <c r="F800" s="130"/>
      <c r="G800" s="131"/>
      <c r="H800" s="130"/>
      <c r="I800" s="130"/>
      <c r="J800" s="132"/>
      <c r="K800" s="130"/>
      <c r="L800" s="128"/>
      <c r="M800" s="128"/>
      <c r="N800" s="123"/>
      <c r="O800" s="124"/>
      <c r="P800" s="124"/>
      <c r="Q800" s="124"/>
      <c r="R800" s="124"/>
      <c r="S800" s="125"/>
      <c r="T800" s="125"/>
      <c r="U800" s="125"/>
      <c r="V800" s="125"/>
      <c r="X800" s="126"/>
    </row>
    <row r="801" spans="2:24" ht="25.5">
      <c r="B801" s="129"/>
      <c r="E801" s="130"/>
      <c r="F801" s="130"/>
      <c r="G801" s="131"/>
      <c r="H801" s="130"/>
      <c r="I801" s="130"/>
      <c r="J801" s="132"/>
      <c r="K801" s="130"/>
      <c r="L801" s="128"/>
      <c r="M801" s="128"/>
      <c r="N801" s="123"/>
      <c r="O801" s="124"/>
      <c r="P801" s="124"/>
      <c r="Q801" s="124"/>
      <c r="R801" s="124"/>
      <c r="S801" s="125"/>
      <c r="T801" s="125"/>
      <c r="U801" s="125"/>
      <c r="V801" s="125"/>
      <c r="X801" s="126"/>
    </row>
    <row r="802" spans="2:24" ht="25.5">
      <c r="B802" s="129"/>
      <c r="E802" s="130"/>
      <c r="F802" s="130"/>
      <c r="G802" s="131"/>
      <c r="H802" s="130"/>
      <c r="I802" s="130"/>
      <c r="J802" s="132"/>
      <c r="K802" s="130"/>
      <c r="L802" s="128"/>
      <c r="M802" s="128"/>
      <c r="N802" s="123"/>
      <c r="O802" s="124"/>
      <c r="P802" s="124"/>
      <c r="Q802" s="124"/>
      <c r="R802" s="124"/>
      <c r="S802" s="125"/>
      <c r="T802" s="125"/>
      <c r="U802" s="125"/>
      <c r="V802" s="125"/>
      <c r="X802" s="126"/>
    </row>
    <row r="803" spans="2:24" ht="25.5">
      <c r="B803" s="129"/>
      <c r="E803" s="130"/>
      <c r="F803" s="130"/>
      <c r="G803" s="131"/>
      <c r="H803" s="130"/>
      <c r="I803" s="130"/>
      <c r="J803" s="132"/>
      <c r="K803" s="130"/>
      <c r="L803" s="128"/>
      <c r="M803" s="128"/>
      <c r="N803" s="123"/>
      <c r="O803" s="124"/>
      <c r="P803" s="124"/>
      <c r="Q803" s="124"/>
      <c r="R803" s="124"/>
      <c r="S803" s="125"/>
      <c r="T803" s="125"/>
      <c r="U803" s="125"/>
      <c r="V803" s="125"/>
      <c r="X803" s="126"/>
    </row>
    <row r="804" spans="2:24" ht="25.5">
      <c r="B804" s="129"/>
      <c r="E804" s="130"/>
      <c r="F804" s="130"/>
      <c r="G804" s="131"/>
      <c r="H804" s="130"/>
      <c r="I804" s="130"/>
      <c r="J804" s="132"/>
      <c r="K804" s="130"/>
      <c r="L804" s="128"/>
      <c r="M804" s="128"/>
      <c r="N804" s="123"/>
      <c r="O804" s="124"/>
      <c r="P804" s="124"/>
      <c r="Q804" s="124"/>
      <c r="R804" s="124"/>
      <c r="S804" s="125"/>
      <c r="T804" s="125"/>
      <c r="U804" s="125"/>
      <c r="V804" s="125"/>
      <c r="X804" s="126"/>
    </row>
    <row r="805" spans="2:24" ht="25.5">
      <c r="B805" s="129"/>
      <c r="E805" s="130"/>
      <c r="F805" s="130"/>
      <c r="G805" s="131"/>
      <c r="H805" s="130"/>
      <c r="I805" s="130"/>
      <c r="J805" s="132"/>
      <c r="K805" s="130"/>
      <c r="L805" s="128"/>
      <c r="M805" s="128"/>
      <c r="N805" s="123"/>
      <c r="O805" s="124"/>
      <c r="P805" s="124"/>
      <c r="Q805" s="124"/>
      <c r="R805" s="124"/>
      <c r="S805" s="125"/>
      <c r="T805" s="125"/>
      <c r="U805" s="125"/>
      <c r="V805" s="125"/>
      <c r="X805" s="126"/>
    </row>
    <row r="806" spans="2:24" ht="25.5">
      <c r="B806" s="129"/>
      <c r="E806" s="130"/>
      <c r="F806" s="130"/>
      <c r="G806" s="131"/>
      <c r="H806" s="130"/>
      <c r="I806" s="130"/>
      <c r="J806" s="132"/>
      <c r="K806" s="130"/>
      <c r="L806" s="128"/>
      <c r="M806" s="128"/>
      <c r="N806" s="123"/>
      <c r="O806" s="124"/>
      <c r="P806" s="124"/>
      <c r="Q806" s="124"/>
      <c r="R806" s="124"/>
      <c r="S806" s="125"/>
      <c r="T806" s="125"/>
      <c r="U806" s="125"/>
      <c r="V806" s="125"/>
      <c r="X806" s="126"/>
    </row>
    <row r="807" spans="2:24" ht="25.5">
      <c r="B807" s="129"/>
      <c r="E807" s="130"/>
      <c r="F807" s="130"/>
      <c r="G807" s="131"/>
      <c r="H807" s="130"/>
      <c r="I807" s="130"/>
      <c r="J807" s="132"/>
      <c r="K807" s="130"/>
      <c r="L807" s="128"/>
      <c r="M807" s="128"/>
      <c r="N807" s="123"/>
      <c r="O807" s="124"/>
      <c r="P807" s="124"/>
      <c r="Q807" s="124"/>
      <c r="R807" s="124"/>
      <c r="S807" s="125"/>
      <c r="T807" s="125"/>
      <c r="U807" s="125"/>
      <c r="V807" s="125"/>
      <c r="X807" s="126"/>
    </row>
    <row r="808" spans="2:24" ht="25.5">
      <c r="B808" s="129"/>
      <c r="E808" s="130"/>
      <c r="F808" s="130"/>
      <c r="G808" s="131"/>
      <c r="H808" s="130"/>
      <c r="I808" s="130"/>
      <c r="J808" s="132"/>
      <c r="K808" s="130"/>
      <c r="L808" s="128"/>
      <c r="M808" s="128"/>
      <c r="N808" s="123"/>
      <c r="O808" s="124"/>
      <c r="P808" s="124"/>
      <c r="Q808" s="124"/>
      <c r="R808" s="124"/>
      <c r="S808" s="125"/>
      <c r="T808" s="125"/>
      <c r="U808" s="125"/>
      <c r="V808" s="125"/>
      <c r="X808" s="126"/>
    </row>
    <row r="809" spans="2:24" ht="25.5">
      <c r="B809" s="129"/>
      <c r="E809" s="130"/>
      <c r="F809" s="130"/>
      <c r="G809" s="131"/>
      <c r="H809" s="130"/>
      <c r="I809" s="130"/>
      <c r="J809" s="132"/>
      <c r="K809" s="130"/>
      <c r="L809" s="128"/>
      <c r="M809" s="128"/>
      <c r="N809" s="123"/>
      <c r="O809" s="124"/>
      <c r="P809" s="124"/>
      <c r="Q809" s="124"/>
      <c r="R809" s="124"/>
      <c r="S809" s="125"/>
      <c r="T809" s="125"/>
      <c r="U809" s="125"/>
      <c r="V809" s="125"/>
      <c r="X809" s="126"/>
    </row>
    <row r="810" spans="2:24" ht="25.5">
      <c r="B810" s="129"/>
      <c r="E810" s="130"/>
      <c r="F810" s="130"/>
      <c r="G810" s="131"/>
      <c r="H810" s="130"/>
      <c r="I810" s="130"/>
      <c r="J810" s="132"/>
      <c r="K810" s="130"/>
      <c r="L810" s="128"/>
      <c r="M810" s="128"/>
      <c r="N810" s="123"/>
      <c r="O810" s="124"/>
      <c r="P810" s="124"/>
      <c r="Q810" s="124"/>
      <c r="R810" s="124"/>
      <c r="S810" s="125"/>
      <c r="T810" s="125"/>
      <c r="U810" s="125"/>
      <c r="V810" s="125"/>
      <c r="X810" s="126"/>
    </row>
    <row r="811" spans="2:24" ht="25.5">
      <c r="B811" s="129"/>
      <c r="E811" s="130"/>
      <c r="F811" s="130"/>
      <c r="G811" s="131"/>
      <c r="H811" s="130"/>
      <c r="I811" s="130"/>
      <c r="J811" s="132"/>
      <c r="K811" s="130"/>
      <c r="L811" s="128"/>
      <c r="M811" s="128"/>
      <c r="N811" s="123"/>
      <c r="O811" s="124"/>
      <c r="P811" s="124"/>
      <c r="Q811" s="124"/>
      <c r="R811" s="124"/>
      <c r="S811" s="125"/>
      <c r="T811" s="125"/>
      <c r="U811" s="125"/>
      <c r="V811" s="125"/>
      <c r="X811" s="126"/>
    </row>
    <row r="812" spans="2:24" ht="25.5">
      <c r="B812" s="129"/>
      <c r="E812" s="130"/>
      <c r="F812" s="130"/>
      <c r="G812" s="131"/>
      <c r="H812" s="130"/>
      <c r="I812" s="130"/>
      <c r="J812" s="132"/>
      <c r="K812" s="130"/>
      <c r="L812" s="128"/>
      <c r="M812" s="128"/>
      <c r="N812" s="123"/>
      <c r="O812" s="124"/>
      <c r="P812" s="124"/>
      <c r="Q812" s="124"/>
      <c r="R812" s="124"/>
      <c r="S812" s="125"/>
      <c r="T812" s="125"/>
      <c r="U812" s="125"/>
      <c r="V812" s="125"/>
      <c r="X812" s="126"/>
    </row>
    <row r="813" spans="2:24" ht="25.5">
      <c r="B813" s="129"/>
      <c r="E813" s="130"/>
      <c r="F813" s="130"/>
      <c r="G813" s="131"/>
      <c r="H813" s="130"/>
      <c r="I813" s="130"/>
      <c r="J813" s="132"/>
      <c r="K813" s="130"/>
      <c r="L813" s="128"/>
      <c r="M813" s="128"/>
      <c r="N813" s="123"/>
      <c r="O813" s="124"/>
      <c r="P813" s="124"/>
      <c r="Q813" s="124"/>
      <c r="R813" s="124"/>
      <c r="S813" s="125"/>
      <c r="T813" s="125"/>
      <c r="U813" s="125"/>
      <c r="V813" s="125"/>
      <c r="X813" s="126"/>
    </row>
    <row r="814" spans="2:24" ht="25.5">
      <c r="B814" s="129"/>
      <c r="E814" s="130"/>
      <c r="F814" s="130"/>
      <c r="G814" s="131"/>
      <c r="H814" s="130"/>
      <c r="I814" s="130"/>
      <c r="J814" s="132"/>
      <c r="K814" s="130"/>
      <c r="L814" s="128"/>
      <c r="M814" s="128"/>
      <c r="N814" s="123"/>
      <c r="O814" s="124"/>
      <c r="P814" s="124"/>
      <c r="Q814" s="124"/>
      <c r="R814" s="124"/>
      <c r="S814" s="125"/>
      <c r="T814" s="125"/>
      <c r="U814" s="125"/>
      <c r="V814" s="125"/>
      <c r="X814" s="126"/>
    </row>
    <row r="815" spans="2:24" ht="25.5">
      <c r="B815" s="129"/>
      <c r="E815" s="130"/>
      <c r="F815" s="130"/>
      <c r="G815" s="131"/>
      <c r="H815" s="130"/>
      <c r="I815" s="130"/>
      <c r="J815" s="132"/>
      <c r="K815" s="130"/>
      <c r="L815" s="128"/>
      <c r="M815" s="128"/>
      <c r="N815" s="123"/>
      <c r="O815" s="124"/>
      <c r="P815" s="124"/>
      <c r="Q815" s="124"/>
      <c r="R815" s="124"/>
      <c r="S815" s="125"/>
      <c r="T815" s="125"/>
      <c r="U815" s="125"/>
      <c r="V815" s="125"/>
      <c r="X815" s="126"/>
    </row>
    <row r="816" spans="2:24" ht="25.5">
      <c r="B816" s="129"/>
      <c r="E816" s="130"/>
      <c r="F816" s="130"/>
      <c r="G816" s="131"/>
      <c r="H816" s="130"/>
      <c r="I816" s="130"/>
      <c r="J816" s="132"/>
      <c r="K816" s="130"/>
      <c r="L816" s="128"/>
      <c r="M816" s="128"/>
      <c r="N816" s="123"/>
      <c r="O816" s="124"/>
      <c r="P816" s="124"/>
      <c r="Q816" s="124"/>
      <c r="R816" s="124"/>
      <c r="S816" s="125"/>
      <c r="T816" s="125"/>
      <c r="U816" s="125"/>
      <c r="V816" s="125"/>
      <c r="X816" s="126"/>
    </row>
    <row r="817" spans="2:24" ht="25.5">
      <c r="B817" s="129"/>
      <c r="E817" s="130"/>
      <c r="F817" s="130"/>
      <c r="G817" s="131"/>
      <c r="H817" s="130"/>
      <c r="I817" s="130"/>
      <c r="J817" s="132"/>
      <c r="K817" s="130"/>
      <c r="L817" s="128"/>
      <c r="M817" s="128"/>
      <c r="N817" s="123"/>
      <c r="O817" s="124"/>
      <c r="P817" s="124"/>
      <c r="Q817" s="124"/>
      <c r="R817" s="124"/>
      <c r="S817" s="125"/>
      <c r="T817" s="125"/>
      <c r="U817" s="125"/>
      <c r="V817" s="125"/>
      <c r="X817" s="126"/>
    </row>
    <row r="818" spans="2:24" ht="25.5">
      <c r="B818" s="129"/>
      <c r="E818" s="130"/>
      <c r="F818" s="130"/>
      <c r="G818" s="131"/>
      <c r="H818" s="130"/>
      <c r="I818" s="130"/>
      <c r="J818" s="132"/>
      <c r="K818" s="130"/>
      <c r="L818" s="128"/>
      <c r="M818" s="128"/>
      <c r="N818" s="123"/>
      <c r="O818" s="124"/>
      <c r="P818" s="124"/>
      <c r="Q818" s="124"/>
      <c r="R818" s="124"/>
      <c r="S818" s="125"/>
      <c r="T818" s="125"/>
      <c r="U818" s="125"/>
      <c r="V818" s="125"/>
      <c r="X818" s="126"/>
    </row>
    <row r="819" spans="2:24" ht="25.5">
      <c r="B819" s="129"/>
      <c r="E819" s="130"/>
      <c r="F819" s="130"/>
      <c r="G819" s="131"/>
      <c r="H819" s="130"/>
      <c r="I819" s="130"/>
      <c r="J819" s="132"/>
      <c r="K819" s="130"/>
      <c r="L819" s="128"/>
      <c r="M819" s="128"/>
      <c r="N819" s="123"/>
      <c r="O819" s="124"/>
      <c r="P819" s="124"/>
      <c r="Q819" s="124"/>
      <c r="R819" s="124"/>
      <c r="S819" s="125"/>
      <c r="T819" s="125"/>
      <c r="U819" s="125"/>
      <c r="V819" s="125"/>
      <c r="X819" s="126"/>
    </row>
    <row r="820" spans="2:24" ht="25.5">
      <c r="B820" s="129"/>
      <c r="E820" s="130"/>
      <c r="F820" s="130"/>
      <c r="G820" s="131"/>
      <c r="H820" s="130"/>
      <c r="I820" s="130"/>
      <c r="J820" s="132"/>
      <c r="K820" s="130"/>
      <c r="L820" s="128"/>
      <c r="M820" s="128"/>
      <c r="N820" s="123"/>
      <c r="O820" s="124"/>
      <c r="P820" s="124"/>
      <c r="Q820" s="124"/>
      <c r="R820" s="124"/>
      <c r="S820" s="125"/>
      <c r="T820" s="125"/>
      <c r="U820" s="125"/>
      <c r="V820" s="125"/>
      <c r="X820" s="126"/>
    </row>
    <row r="821" spans="2:24" ht="25.5">
      <c r="B821" s="129"/>
      <c r="E821" s="130"/>
      <c r="F821" s="130"/>
      <c r="G821" s="131"/>
      <c r="H821" s="130"/>
      <c r="I821" s="130"/>
      <c r="J821" s="132"/>
      <c r="K821" s="130"/>
      <c r="L821" s="128"/>
      <c r="M821" s="128"/>
      <c r="N821" s="123"/>
      <c r="O821" s="124"/>
      <c r="P821" s="124"/>
      <c r="Q821" s="124"/>
      <c r="R821" s="124"/>
      <c r="S821" s="125"/>
      <c r="T821" s="125"/>
      <c r="U821" s="125"/>
      <c r="V821" s="125"/>
      <c r="X821" s="126"/>
    </row>
    <row r="822" spans="2:24" ht="25.5">
      <c r="B822" s="129"/>
      <c r="E822" s="130"/>
      <c r="F822" s="130"/>
      <c r="G822" s="131"/>
      <c r="H822" s="130"/>
      <c r="I822" s="130"/>
      <c r="J822" s="132"/>
      <c r="K822" s="130"/>
      <c r="L822" s="128"/>
      <c r="M822" s="128"/>
      <c r="N822" s="123"/>
      <c r="O822" s="124"/>
      <c r="P822" s="124"/>
      <c r="Q822" s="124"/>
      <c r="R822" s="124"/>
      <c r="S822" s="125"/>
      <c r="T822" s="125"/>
      <c r="U822" s="125"/>
      <c r="V822" s="125"/>
      <c r="X822" s="126"/>
    </row>
    <row r="823" spans="2:24" ht="25.5">
      <c r="B823" s="129"/>
      <c r="E823" s="130"/>
      <c r="F823" s="130"/>
      <c r="G823" s="131"/>
      <c r="H823" s="130"/>
      <c r="I823" s="130"/>
      <c r="J823" s="132"/>
      <c r="K823" s="130"/>
      <c r="L823" s="128"/>
      <c r="M823" s="128"/>
      <c r="N823" s="123"/>
      <c r="O823" s="124"/>
      <c r="P823" s="124"/>
      <c r="Q823" s="124"/>
      <c r="R823" s="124"/>
      <c r="S823" s="125"/>
      <c r="T823" s="125"/>
      <c r="U823" s="125"/>
      <c r="V823" s="125"/>
      <c r="X823" s="126"/>
    </row>
    <row r="824" spans="2:24" ht="25.5">
      <c r="B824" s="129"/>
      <c r="E824" s="130"/>
      <c r="F824" s="130"/>
      <c r="G824" s="131"/>
      <c r="H824" s="130"/>
      <c r="I824" s="130"/>
      <c r="J824" s="132"/>
      <c r="K824" s="130"/>
      <c r="L824" s="128"/>
      <c r="M824" s="128"/>
      <c r="N824" s="123"/>
      <c r="O824" s="124"/>
      <c r="P824" s="124"/>
      <c r="Q824" s="124"/>
      <c r="R824" s="124"/>
      <c r="S824" s="125"/>
      <c r="T824" s="125"/>
      <c r="U824" s="125"/>
      <c r="V824" s="125"/>
      <c r="X824" s="126"/>
    </row>
    <row r="825" spans="2:24" ht="25.5">
      <c r="B825" s="129"/>
      <c r="E825" s="130"/>
      <c r="F825" s="130"/>
      <c r="G825" s="131"/>
      <c r="H825" s="130"/>
      <c r="I825" s="130"/>
      <c r="J825" s="132"/>
      <c r="K825" s="130"/>
      <c r="L825" s="128"/>
      <c r="M825" s="128"/>
      <c r="N825" s="123"/>
      <c r="O825" s="124"/>
      <c r="P825" s="124"/>
      <c r="Q825" s="124"/>
      <c r="R825" s="124"/>
      <c r="S825" s="125"/>
      <c r="T825" s="125"/>
      <c r="U825" s="125"/>
      <c r="V825" s="125"/>
      <c r="X825" s="126"/>
    </row>
    <row r="826" spans="2:24" ht="25.5">
      <c r="B826" s="129"/>
      <c r="E826" s="130"/>
      <c r="F826" s="130"/>
      <c r="G826" s="131"/>
      <c r="H826" s="130"/>
      <c r="I826" s="130"/>
      <c r="J826" s="132"/>
      <c r="K826" s="130"/>
      <c r="L826" s="128"/>
      <c r="M826" s="128"/>
      <c r="N826" s="123"/>
      <c r="O826" s="124"/>
      <c r="P826" s="124"/>
      <c r="Q826" s="124"/>
      <c r="R826" s="124"/>
      <c r="S826" s="125"/>
      <c r="T826" s="125"/>
      <c r="U826" s="125"/>
      <c r="V826" s="125"/>
      <c r="X826" s="126"/>
    </row>
    <row r="827" spans="2:24" ht="25.5">
      <c r="B827" s="129"/>
      <c r="E827" s="130"/>
      <c r="F827" s="130"/>
      <c r="G827" s="131"/>
      <c r="H827" s="130"/>
      <c r="I827" s="130"/>
      <c r="J827" s="132"/>
      <c r="K827" s="130"/>
      <c r="L827" s="128"/>
      <c r="M827" s="128"/>
      <c r="N827" s="123"/>
      <c r="O827" s="124"/>
      <c r="P827" s="124"/>
      <c r="Q827" s="124"/>
      <c r="R827" s="124"/>
      <c r="S827" s="125"/>
      <c r="T827" s="125"/>
      <c r="U827" s="125"/>
      <c r="V827" s="125"/>
      <c r="X827" s="126"/>
    </row>
    <row r="828" spans="2:24" ht="25.5">
      <c r="B828" s="129"/>
      <c r="E828" s="130"/>
      <c r="F828" s="130"/>
      <c r="G828" s="131"/>
      <c r="H828" s="130"/>
      <c r="I828" s="130"/>
      <c r="J828" s="132"/>
      <c r="K828" s="130"/>
      <c r="L828" s="128"/>
      <c r="M828" s="128"/>
      <c r="N828" s="123"/>
      <c r="O828" s="124"/>
      <c r="P828" s="124"/>
      <c r="Q828" s="124"/>
      <c r="R828" s="124"/>
      <c r="S828" s="125"/>
      <c r="T828" s="125"/>
      <c r="U828" s="125"/>
      <c r="V828" s="125"/>
      <c r="X828" s="126"/>
    </row>
    <row r="829" spans="2:24" ht="25.5">
      <c r="B829" s="129"/>
      <c r="E829" s="130"/>
      <c r="F829" s="130"/>
      <c r="G829" s="131"/>
      <c r="H829" s="130"/>
      <c r="I829" s="130"/>
      <c r="J829" s="132"/>
      <c r="K829" s="130"/>
      <c r="L829" s="128"/>
      <c r="M829" s="128"/>
      <c r="N829" s="123"/>
      <c r="O829" s="124"/>
      <c r="P829" s="124"/>
      <c r="Q829" s="124"/>
      <c r="R829" s="124"/>
      <c r="S829" s="125"/>
      <c r="T829" s="125"/>
      <c r="U829" s="125"/>
      <c r="V829" s="125"/>
      <c r="X829" s="126"/>
    </row>
    <row r="830" spans="2:24" ht="25.5">
      <c r="B830" s="129"/>
      <c r="E830" s="130"/>
      <c r="F830" s="130"/>
      <c r="G830" s="131"/>
      <c r="H830" s="130"/>
      <c r="I830" s="130"/>
      <c r="J830" s="132"/>
      <c r="K830" s="130"/>
      <c r="L830" s="128"/>
      <c r="M830" s="128"/>
      <c r="N830" s="123"/>
      <c r="O830" s="124"/>
      <c r="P830" s="124"/>
      <c r="Q830" s="124"/>
      <c r="R830" s="124"/>
      <c r="S830" s="125"/>
      <c r="T830" s="125"/>
      <c r="U830" s="125"/>
      <c r="V830" s="125"/>
      <c r="X830" s="126"/>
    </row>
    <row r="831" spans="2:24" ht="25.5">
      <c r="B831" s="129"/>
      <c r="E831" s="130"/>
      <c r="F831" s="130"/>
      <c r="G831" s="131"/>
      <c r="H831" s="130"/>
      <c r="I831" s="130"/>
      <c r="J831" s="132"/>
      <c r="K831" s="130"/>
      <c r="L831" s="128"/>
      <c r="M831" s="128"/>
      <c r="N831" s="123"/>
      <c r="O831" s="124"/>
      <c r="P831" s="124"/>
      <c r="Q831" s="124"/>
      <c r="R831" s="124"/>
      <c r="S831" s="125"/>
      <c r="T831" s="125"/>
      <c r="U831" s="125"/>
      <c r="V831" s="125"/>
      <c r="X831" s="126"/>
    </row>
    <row r="832" spans="2:24" ht="25.5">
      <c r="B832" s="129"/>
      <c r="E832" s="130"/>
      <c r="F832" s="130"/>
      <c r="G832" s="131"/>
      <c r="H832" s="130"/>
      <c r="I832" s="130"/>
      <c r="J832" s="132"/>
      <c r="K832" s="130"/>
      <c r="L832" s="128"/>
      <c r="M832" s="128"/>
      <c r="N832" s="123"/>
      <c r="O832" s="124"/>
      <c r="P832" s="124"/>
      <c r="Q832" s="124"/>
      <c r="R832" s="124"/>
      <c r="S832" s="125"/>
      <c r="T832" s="125"/>
      <c r="U832" s="125"/>
      <c r="V832" s="125"/>
      <c r="X832" s="126"/>
    </row>
    <row r="833" spans="2:24" ht="25.5">
      <c r="B833" s="129"/>
      <c r="E833" s="130"/>
      <c r="F833" s="130"/>
      <c r="G833" s="131"/>
      <c r="H833" s="130"/>
      <c r="I833" s="130"/>
      <c r="J833" s="132"/>
      <c r="K833" s="130"/>
      <c r="L833" s="128"/>
      <c r="M833" s="128"/>
      <c r="N833" s="123"/>
      <c r="O833" s="124"/>
      <c r="P833" s="124"/>
      <c r="Q833" s="124"/>
      <c r="R833" s="124"/>
      <c r="S833" s="125"/>
      <c r="T833" s="125"/>
      <c r="U833" s="125"/>
      <c r="V833" s="125"/>
      <c r="X833" s="126"/>
    </row>
    <row r="834" spans="2:24" ht="25.5">
      <c r="B834" s="129"/>
      <c r="E834" s="130"/>
      <c r="F834" s="130"/>
      <c r="G834" s="131"/>
      <c r="H834" s="130"/>
      <c r="I834" s="130"/>
      <c r="J834" s="132"/>
      <c r="K834" s="130"/>
      <c r="L834" s="128"/>
      <c r="M834" s="128"/>
      <c r="N834" s="123"/>
      <c r="O834" s="124"/>
      <c r="P834" s="124"/>
      <c r="Q834" s="124"/>
      <c r="R834" s="124"/>
      <c r="S834" s="125"/>
      <c r="T834" s="125"/>
      <c r="U834" s="125"/>
      <c r="V834" s="125"/>
      <c r="X834" s="126"/>
    </row>
    <row r="835" spans="2:24" ht="25.5">
      <c r="B835" s="129"/>
      <c r="E835" s="130"/>
      <c r="F835" s="130"/>
      <c r="G835" s="131"/>
      <c r="H835" s="130"/>
      <c r="I835" s="130"/>
      <c r="J835" s="132"/>
      <c r="K835" s="130"/>
      <c r="L835" s="128"/>
      <c r="M835" s="128"/>
      <c r="N835" s="123"/>
      <c r="O835" s="124"/>
      <c r="P835" s="124"/>
      <c r="Q835" s="124"/>
      <c r="R835" s="124"/>
      <c r="S835" s="125"/>
      <c r="T835" s="125"/>
      <c r="U835" s="125"/>
      <c r="V835" s="125"/>
      <c r="X835" s="126"/>
    </row>
    <row r="836" spans="2:24" ht="25.5">
      <c r="B836" s="129"/>
      <c r="E836" s="130"/>
      <c r="F836" s="130"/>
      <c r="G836" s="131"/>
      <c r="H836" s="130"/>
      <c r="I836" s="130"/>
      <c r="J836" s="132"/>
      <c r="K836" s="130"/>
      <c r="L836" s="128"/>
      <c r="M836" s="128"/>
      <c r="N836" s="123"/>
      <c r="O836" s="124"/>
      <c r="P836" s="124"/>
      <c r="Q836" s="124"/>
      <c r="R836" s="124"/>
      <c r="S836" s="125"/>
      <c r="T836" s="125"/>
      <c r="U836" s="125"/>
      <c r="V836" s="125"/>
      <c r="X836" s="126"/>
    </row>
    <row r="837" spans="2:24" ht="25.5">
      <c r="B837" s="129"/>
      <c r="E837" s="130"/>
      <c r="F837" s="130"/>
      <c r="G837" s="131"/>
      <c r="H837" s="130"/>
      <c r="I837" s="130"/>
      <c r="J837" s="132"/>
      <c r="K837" s="130"/>
      <c r="L837" s="128"/>
      <c r="M837" s="128"/>
      <c r="N837" s="123"/>
      <c r="O837" s="124"/>
      <c r="P837" s="124"/>
      <c r="Q837" s="124"/>
      <c r="R837" s="124"/>
      <c r="S837" s="125"/>
      <c r="T837" s="125"/>
      <c r="U837" s="125"/>
      <c r="V837" s="125"/>
      <c r="X837" s="126"/>
    </row>
    <row r="838" spans="2:24" ht="25.5">
      <c r="B838" s="129"/>
      <c r="E838" s="130"/>
      <c r="F838" s="130"/>
      <c r="G838" s="131"/>
      <c r="H838" s="130"/>
      <c r="I838" s="130"/>
      <c r="J838" s="132"/>
      <c r="K838" s="130"/>
      <c r="L838" s="128"/>
      <c r="M838" s="128"/>
      <c r="N838" s="123"/>
      <c r="O838" s="124"/>
      <c r="P838" s="124"/>
      <c r="Q838" s="124"/>
      <c r="R838" s="124"/>
      <c r="S838" s="125"/>
      <c r="T838" s="125"/>
      <c r="U838" s="125"/>
      <c r="V838" s="125"/>
      <c r="X838" s="126"/>
    </row>
    <row r="839" spans="2:24" ht="25.5">
      <c r="B839" s="129"/>
      <c r="E839" s="130"/>
      <c r="F839" s="130"/>
      <c r="G839" s="131"/>
      <c r="H839" s="130"/>
      <c r="I839" s="130"/>
      <c r="J839" s="132"/>
      <c r="K839" s="130"/>
      <c r="L839" s="128"/>
      <c r="M839" s="128"/>
      <c r="N839" s="123"/>
      <c r="O839" s="124"/>
      <c r="P839" s="124"/>
      <c r="Q839" s="124"/>
      <c r="R839" s="124"/>
      <c r="S839" s="125"/>
      <c r="T839" s="125"/>
      <c r="U839" s="125"/>
      <c r="V839" s="125"/>
      <c r="X839" s="126"/>
    </row>
    <row r="840" spans="2:24" ht="25.5">
      <c r="B840" s="129"/>
      <c r="E840" s="130"/>
      <c r="F840" s="130"/>
      <c r="G840" s="131"/>
      <c r="H840" s="130"/>
      <c r="I840" s="130"/>
      <c r="J840" s="132"/>
      <c r="K840" s="130"/>
      <c r="L840" s="128"/>
      <c r="M840" s="128"/>
      <c r="N840" s="123"/>
      <c r="O840" s="124"/>
      <c r="P840" s="124"/>
      <c r="Q840" s="124"/>
      <c r="R840" s="124"/>
      <c r="S840" s="125"/>
      <c r="T840" s="125"/>
      <c r="U840" s="125"/>
      <c r="V840" s="125"/>
      <c r="X840" s="126"/>
    </row>
    <row r="841" spans="2:24" ht="25.5">
      <c r="B841" s="129"/>
      <c r="E841" s="130"/>
      <c r="F841" s="130"/>
      <c r="G841" s="131"/>
      <c r="H841" s="130"/>
      <c r="I841" s="130"/>
      <c r="J841" s="132"/>
      <c r="K841" s="130"/>
      <c r="L841" s="128"/>
      <c r="M841" s="128"/>
      <c r="N841" s="123"/>
      <c r="O841" s="124"/>
      <c r="P841" s="124"/>
      <c r="Q841" s="124"/>
      <c r="R841" s="124"/>
      <c r="S841" s="125"/>
      <c r="T841" s="125"/>
      <c r="U841" s="125"/>
      <c r="V841" s="125"/>
      <c r="X841" s="126"/>
    </row>
    <row r="842" spans="2:24" ht="25.5">
      <c r="B842" s="129"/>
      <c r="E842" s="130"/>
      <c r="F842" s="130"/>
      <c r="G842" s="131"/>
      <c r="H842" s="130"/>
      <c r="I842" s="130"/>
      <c r="J842" s="132"/>
      <c r="K842" s="130"/>
      <c r="L842" s="128"/>
      <c r="M842" s="128"/>
      <c r="N842" s="123"/>
      <c r="O842" s="124"/>
      <c r="P842" s="124"/>
      <c r="Q842" s="124"/>
      <c r="R842" s="124"/>
      <c r="S842" s="125"/>
      <c r="T842" s="125"/>
      <c r="U842" s="125"/>
      <c r="V842" s="125"/>
      <c r="X842" s="126"/>
    </row>
    <row r="843" spans="2:24" ht="25.5">
      <c r="B843" s="129"/>
      <c r="E843" s="130"/>
      <c r="F843" s="130"/>
      <c r="G843" s="131"/>
      <c r="H843" s="130"/>
      <c r="I843" s="130"/>
      <c r="J843" s="132"/>
      <c r="K843" s="130"/>
      <c r="L843" s="128"/>
      <c r="M843" s="128"/>
      <c r="N843" s="123"/>
      <c r="O843" s="124"/>
      <c r="P843" s="124"/>
      <c r="Q843" s="124"/>
      <c r="R843" s="124"/>
      <c r="S843" s="125"/>
      <c r="T843" s="125"/>
      <c r="U843" s="125"/>
      <c r="V843" s="125"/>
      <c r="X843" s="126"/>
    </row>
    <row r="844" spans="2:24" ht="25.5">
      <c r="B844" s="129"/>
      <c r="E844" s="130"/>
      <c r="F844" s="130"/>
      <c r="G844" s="131"/>
      <c r="H844" s="130"/>
      <c r="I844" s="130"/>
      <c r="J844" s="132"/>
      <c r="K844" s="130"/>
      <c r="L844" s="128"/>
      <c r="M844" s="128"/>
      <c r="N844" s="123"/>
      <c r="O844" s="124"/>
      <c r="P844" s="124"/>
      <c r="Q844" s="124"/>
      <c r="R844" s="124"/>
      <c r="S844" s="125"/>
      <c r="T844" s="125"/>
      <c r="U844" s="125"/>
      <c r="V844" s="125"/>
      <c r="X844" s="126"/>
    </row>
    <row r="845" spans="2:24" ht="25.5">
      <c r="B845" s="129"/>
      <c r="E845" s="130"/>
      <c r="F845" s="130"/>
      <c r="G845" s="131"/>
      <c r="H845" s="130"/>
      <c r="I845" s="130"/>
      <c r="J845" s="132"/>
      <c r="K845" s="130"/>
      <c r="L845" s="128"/>
      <c r="M845" s="128"/>
      <c r="N845" s="123"/>
      <c r="O845" s="124"/>
      <c r="P845" s="124"/>
      <c r="Q845" s="124"/>
      <c r="R845" s="124"/>
      <c r="S845" s="125"/>
      <c r="T845" s="125"/>
      <c r="U845" s="125"/>
      <c r="V845" s="125"/>
      <c r="X845" s="126"/>
    </row>
    <row r="846" spans="2:24" ht="25.5">
      <c r="B846" s="129"/>
      <c r="E846" s="130"/>
      <c r="F846" s="130"/>
      <c r="G846" s="131"/>
      <c r="H846" s="130"/>
      <c r="I846" s="130"/>
      <c r="J846" s="132"/>
      <c r="K846" s="130"/>
      <c r="L846" s="128"/>
      <c r="M846" s="128"/>
      <c r="N846" s="123"/>
      <c r="O846" s="124"/>
      <c r="P846" s="124"/>
      <c r="Q846" s="124"/>
      <c r="R846" s="124"/>
      <c r="S846" s="125"/>
      <c r="T846" s="125"/>
      <c r="U846" s="125"/>
      <c r="V846" s="125"/>
      <c r="X846" s="126"/>
    </row>
    <row r="847" spans="2:24" ht="25.5">
      <c r="B847" s="129"/>
      <c r="E847" s="130"/>
      <c r="F847" s="130"/>
      <c r="G847" s="131"/>
      <c r="H847" s="130"/>
      <c r="I847" s="130"/>
      <c r="J847" s="132"/>
      <c r="K847" s="130"/>
      <c r="L847" s="128"/>
      <c r="M847" s="128"/>
      <c r="N847" s="123"/>
      <c r="O847" s="124"/>
      <c r="P847" s="124"/>
      <c r="Q847" s="124"/>
      <c r="R847" s="124"/>
      <c r="S847" s="125"/>
      <c r="T847" s="125"/>
      <c r="U847" s="125"/>
      <c r="V847" s="125"/>
      <c r="X847" s="126"/>
    </row>
    <row r="848" spans="2:24" ht="25.5">
      <c r="B848" s="129"/>
      <c r="E848" s="130"/>
      <c r="F848" s="130"/>
      <c r="G848" s="131"/>
      <c r="H848" s="130"/>
      <c r="I848" s="130"/>
      <c r="J848" s="132"/>
      <c r="K848" s="130"/>
      <c r="L848" s="128"/>
      <c r="M848" s="128"/>
      <c r="N848" s="123"/>
      <c r="O848" s="124"/>
      <c r="P848" s="124"/>
      <c r="Q848" s="124"/>
      <c r="R848" s="124"/>
      <c r="S848" s="125"/>
      <c r="T848" s="125"/>
      <c r="U848" s="125"/>
      <c r="V848" s="125"/>
      <c r="X848" s="126"/>
    </row>
    <row r="849" spans="2:24" ht="25.5">
      <c r="B849" s="129"/>
      <c r="E849" s="130"/>
      <c r="F849" s="130"/>
      <c r="G849" s="131"/>
      <c r="H849" s="130"/>
      <c r="I849" s="130"/>
      <c r="J849" s="132"/>
      <c r="K849" s="130"/>
      <c r="L849" s="128"/>
      <c r="M849" s="128"/>
      <c r="N849" s="123"/>
      <c r="O849" s="124"/>
      <c r="P849" s="124"/>
      <c r="Q849" s="124"/>
      <c r="R849" s="124"/>
      <c r="S849" s="125"/>
      <c r="T849" s="125"/>
      <c r="U849" s="125"/>
      <c r="V849" s="125"/>
      <c r="X849" s="126"/>
    </row>
    <row r="850" spans="2:24" ht="25.5">
      <c r="B850" s="129"/>
      <c r="E850" s="130"/>
      <c r="F850" s="130"/>
      <c r="G850" s="131"/>
      <c r="H850" s="130"/>
      <c r="I850" s="130"/>
      <c r="J850" s="132"/>
      <c r="K850" s="130"/>
      <c r="L850" s="128"/>
      <c r="M850" s="128"/>
      <c r="N850" s="123"/>
      <c r="O850" s="124"/>
      <c r="P850" s="124"/>
      <c r="Q850" s="124"/>
      <c r="R850" s="124"/>
      <c r="S850" s="125"/>
      <c r="T850" s="125"/>
      <c r="U850" s="125"/>
      <c r="V850" s="125"/>
      <c r="X850" s="126"/>
    </row>
    <row r="851" spans="2:24" ht="25.5">
      <c r="B851" s="129"/>
      <c r="E851" s="130"/>
      <c r="F851" s="130"/>
      <c r="G851" s="131"/>
      <c r="H851" s="130"/>
      <c r="I851" s="130"/>
      <c r="J851" s="132"/>
      <c r="K851" s="130"/>
      <c r="L851" s="128"/>
      <c r="M851" s="128"/>
      <c r="N851" s="123"/>
      <c r="O851" s="124"/>
      <c r="P851" s="124"/>
      <c r="Q851" s="124"/>
      <c r="R851" s="124"/>
      <c r="S851" s="125"/>
      <c r="T851" s="125"/>
      <c r="U851" s="125"/>
      <c r="V851" s="125"/>
      <c r="X851" s="126"/>
    </row>
    <row r="852" spans="2:24" ht="25.5">
      <c r="B852" s="129"/>
      <c r="E852" s="130"/>
      <c r="F852" s="130"/>
      <c r="G852" s="131"/>
      <c r="H852" s="130"/>
      <c r="I852" s="130"/>
      <c r="J852" s="132"/>
      <c r="K852" s="130"/>
      <c r="L852" s="128"/>
      <c r="M852" s="128"/>
      <c r="N852" s="123"/>
      <c r="O852" s="124"/>
      <c r="P852" s="124"/>
      <c r="Q852" s="124"/>
      <c r="R852" s="124"/>
      <c r="S852" s="125"/>
      <c r="T852" s="125"/>
      <c r="U852" s="125"/>
      <c r="V852" s="125"/>
      <c r="X852" s="126"/>
    </row>
    <row r="853" spans="2:24" ht="25.5">
      <c r="B853" s="129"/>
      <c r="E853" s="130"/>
      <c r="F853" s="130"/>
      <c r="G853" s="131"/>
      <c r="H853" s="130"/>
      <c r="I853" s="130"/>
      <c r="J853" s="132"/>
      <c r="K853" s="130"/>
      <c r="L853" s="128"/>
      <c r="M853" s="128"/>
      <c r="N853" s="123"/>
      <c r="O853" s="124"/>
      <c r="P853" s="124"/>
      <c r="Q853" s="124"/>
      <c r="R853" s="124"/>
      <c r="S853" s="125"/>
      <c r="T853" s="125"/>
      <c r="U853" s="125"/>
      <c r="V853" s="125"/>
      <c r="X853" s="126"/>
    </row>
    <row r="854" spans="2:24" ht="25.5">
      <c r="B854" s="129"/>
      <c r="E854" s="130"/>
      <c r="F854" s="130"/>
      <c r="G854" s="131"/>
      <c r="H854" s="130"/>
      <c r="I854" s="130"/>
      <c r="J854" s="132"/>
      <c r="K854" s="130"/>
      <c r="L854" s="128"/>
      <c r="M854" s="128"/>
      <c r="N854" s="123"/>
      <c r="O854" s="124"/>
      <c r="P854" s="124"/>
      <c r="Q854" s="124"/>
      <c r="R854" s="124"/>
      <c r="S854" s="125"/>
      <c r="T854" s="125"/>
      <c r="U854" s="125"/>
      <c r="V854" s="125"/>
      <c r="X854" s="126"/>
    </row>
    <row r="855" spans="2:24" ht="25.5">
      <c r="B855" s="129"/>
      <c r="E855" s="130"/>
      <c r="F855" s="130"/>
      <c r="G855" s="131"/>
      <c r="H855" s="130"/>
      <c r="I855" s="130"/>
      <c r="J855" s="132"/>
      <c r="K855" s="130"/>
      <c r="L855" s="128"/>
      <c r="M855" s="128"/>
      <c r="N855" s="123"/>
      <c r="O855" s="124"/>
      <c r="P855" s="124"/>
      <c r="Q855" s="124"/>
      <c r="R855" s="124"/>
      <c r="S855" s="125"/>
      <c r="T855" s="125"/>
      <c r="U855" s="125"/>
      <c r="V855" s="125"/>
      <c r="X855" s="126"/>
    </row>
    <row r="856" spans="2:24" ht="25.5">
      <c r="B856" s="129"/>
      <c r="E856" s="130"/>
      <c r="F856" s="130"/>
      <c r="G856" s="131"/>
      <c r="H856" s="130"/>
      <c r="I856" s="130"/>
      <c r="J856" s="132"/>
      <c r="K856" s="130"/>
      <c r="L856" s="128"/>
      <c r="M856" s="128"/>
      <c r="N856" s="123"/>
      <c r="O856" s="124"/>
      <c r="P856" s="124"/>
      <c r="Q856" s="124"/>
      <c r="R856" s="124"/>
      <c r="S856" s="125"/>
      <c r="T856" s="125"/>
      <c r="U856" s="125"/>
      <c r="V856" s="125"/>
      <c r="X856" s="126"/>
    </row>
    <row r="857" spans="2:24" ht="25.5">
      <c r="B857" s="129"/>
      <c r="E857" s="130"/>
      <c r="F857" s="130"/>
      <c r="G857" s="131"/>
      <c r="H857" s="130"/>
      <c r="I857" s="130"/>
      <c r="J857" s="132"/>
      <c r="K857" s="130"/>
      <c r="L857" s="128"/>
      <c r="M857" s="128"/>
      <c r="N857" s="123"/>
      <c r="O857" s="124"/>
      <c r="P857" s="124"/>
      <c r="Q857" s="124"/>
      <c r="R857" s="124"/>
      <c r="S857" s="125"/>
      <c r="T857" s="125"/>
      <c r="U857" s="125"/>
      <c r="V857" s="125"/>
      <c r="X857" s="126"/>
    </row>
    <row r="858" spans="2:24" ht="25.5">
      <c r="B858" s="129"/>
      <c r="E858" s="130"/>
      <c r="F858" s="130"/>
      <c r="G858" s="131"/>
      <c r="H858" s="130"/>
      <c r="I858" s="130"/>
      <c r="J858" s="132"/>
      <c r="K858" s="130"/>
      <c r="L858" s="128"/>
      <c r="M858" s="128"/>
      <c r="N858" s="123"/>
      <c r="O858" s="124"/>
      <c r="P858" s="124"/>
      <c r="Q858" s="124"/>
      <c r="R858" s="124"/>
      <c r="S858" s="125"/>
      <c r="T858" s="125"/>
      <c r="U858" s="125"/>
      <c r="V858" s="125"/>
      <c r="X858" s="126"/>
    </row>
    <row r="859" spans="2:24" ht="25.5">
      <c r="B859" s="129"/>
      <c r="E859" s="130"/>
      <c r="F859" s="130"/>
      <c r="G859" s="131"/>
      <c r="H859" s="130"/>
      <c r="I859" s="130"/>
      <c r="J859" s="132"/>
      <c r="K859" s="130"/>
      <c r="L859" s="128"/>
      <c r="M859" s="128"/>
      <c r="N859" s="123"/>
      <c r="O859" s="124"/>
      <c r="P859" s="124"/>
      <c r="Q859" s="124"/>
      <c r="R859" s="124"/>
      <c r="S859" s="125"/>
      <c r="T859" s="125"/>
      <c r="U859" s="125"/>
      <c r="V859" s="125"/>
      <c r="X859" s="126"/>
    </row>
    <row r="860" spans="2:24" ht="25.5">
      <c r="B860" s="129"/>
      <c r="E860" s="130"/>
      <c r="F860" s="130"/>
      <c r="G860" s="131"/>
      <c r="H860" s="130"/>
      <c r="I860" s="130"/>
      <c r="J860" s="132"/>
      <c r="K860" s="130"/>
      <c r="L860" s="128"/>
      <c r="M860" s="128"/>
      <c r="N860" s="123"/>
      <c r="O860" s="124"/>
      <c r="P860" s="124"/>
      <c r="Q860" s="124"/>
      <c r="R860" s="124"/>
      <c r="S860" s="125"/>
      <c r="T860" s="125"/>
      <c r="U860" s="125"/>
      <c r="V860" s="125"/>
      <c r="X860" s="126"/>
    </row>
    <row r="861" spans="2:24" ht="25.5">
      <c r="B861" s="129"/>
      <c r="E861" s="130"/>
      <c r="F861" s="130"/>
      <c r="G861" s="131"/>
      <c r="H861" s="130"/>
      <c r="I861" s="130"/>
      <c r="J861" s="132"/>
      <c r="K861" s="130"/>
      <c r="L861" s="128"/>
      <c r="M861" s="128"/>
      <c r="N861" s="123"/>
      <c r="O861" s="124"/>
      <c r="P861" s="124"/>
      <c r="Q861" s="124"/>
      <c r="R861" s="124"/>
      <c r="S861" s="125"/>
      <c r="T861" s="125"/>
      <c r="U861" s="125"/>
      <c r="V861" s="125"/>
      <c r="X861" s="126"/>
    </row>
    <row r="862" spans="2:24" ht="25.5">
      <c r="B862" s="129"/>
      <c r="E862" s="130"/>
      <c r="F862" s="130"/>
      <c r="G862" s="131"/>
      <c r="H862" s="130"/>
      <c r="I862" s="130"/>
      <c r="J862" s="132"/>
      <c r="K862" s="130"/>
      <c r="L862" s="128"/>
      <c r="M862" s="128"/>
      <c r="N862" s="123"/>
      <c r="O862" s="124"/>
      <c r="P862" s="124"/>
      <c r="Q862" s="124"/>
      <c r="R862" s="124"/>
      <c r="S862" s="125"/>
      <c r="T862" s="125"/>
      <c r="U862" s="125"/>
      <c r="V862" s="125"/>
      <c r="X862" s="126"/>
    </row>
    <row r="863" spans="2:24" ht="25.5">
      <c r="B863" s="129"/>
      <c r="E863" s="130"/>
      <c r="F863" s="130"/>
      <c r="G863" s="131"/>
      <c r="H863" s="130"/>
      <c r="I863" s="130"/>
      <c r="J863" s="132"/>
      <c r="K863" s="130"/>
      <c r="L863" s="128"/>
      <c r="M863" s="128"/>
      <c r="N863" s="123"/>
      <c r="O863" s="124"/>
      <c r="P863" s="124"/>
      <c r="Q863" s="124"/>
      <c r="R863" s="124"/>
      <c r="S863" s="125"/>
      <c r="T863" s="125"/>
      <c r="U863" s="125"/>
      <c r="V863" s="125"/>
      <c r="X863" s="126"/>
    </row>
    <row r="864" spans="2:24" ht="25.5">
      <c r="B864" s="129"/>
      <c r="E864" s="130"/>
      <c r="F864" s="130"/>
      <c r="G864" s="131"/>
      <c r="H864" s="130"/>
      <c r="I864" s="130"/>
      <c r="J864" s="132"/>
      <c r="K864" s="130"/>
      <c r="L864" s="128"/>
      <c r="M864" s="128"/>
      <c r="N864" s="123"/>
      <c r="O864" s="124"/>
      <c r="P864" s="124"/>
      <c r="Q864" s="124"/>
      <c r="R864" s="124"/>
      <c r="S864" s="125"/>
      <c r="T864" s="125"/>
      <c r="U864" s="125"/>
      <c r="V864" s="125"/>
      <c r="X864" s="126"/>
    </row>
    <row r="865" spans="2:24" ht="25.5">
      <c r="B865" s="129"/>
      <c r="E865" s="130"/>
      <c r="F865" s="130"/>
      <c r="G865" s="131"/>
      <c r="H865" s="130"/>
      <c r="I865" s="130"/>
      <c r="J865" s="132"/>
      <c r="K865" s="130"/>
      <c r="L865" s="128"/>
      <c r="M865" s="128"/>
      <c r="N865" s="123"/>
      <c r="O865" s="124"/>
      <c r="P865" s="124"/>
      <c r="Q865" s="124"/>
      <c r="R865" s="124"/>
      <c r="S865" s="125"/>
      <c r="T865" s="125"/>
      <c r="U865" s="125"/>
      <c r="V865" s="125"/>
      <c r="X865" s="126"/>
    </row>
    <row r="866" spans="2:24" ht="25.5">
      <c r="B866" s="129"/>
      <c r="E866" s="130"/>
      <c r="F866" s="130"/>
      <c r="G866" s="131"/>
      <c r="H866" s="130"/>
      <c r="I866" s="130"/>
      <c r="J866" s="132"/>
      <c r="K866" s="130"/>
      <c r="L866" s="128"/>
      <c r="M866" s="128"/>
      <c r="N866" s="123"/>
      <c r="O866" s="124"/>
      <c r="P866" s="124"/>
      <c r="Q866" s="124"/>
      <c r="R866" s="124"/>
      <c r="S866" s="125"/>
      <c r="T866" s="125"/>
      <c r="U866" s="125"/>
      <c r="V866" s="125"/>
      <c r="X866" s="126"/>
    </row>
    <row r="867" spans="2:24" ht="25.5">
      <c r="B867" s="129"/>
      <c r="E867" s="130"/>
      <c r="F867" s="130"/>
      <c r="G867" s="131"/>
      <c r="H867" s="130"/>
      <c r="I867" s="130"/>
      <c r="J867" s="132"/>
      <c r="K867" s="130"/>
      <c r="L867" s="128"/>
      <c r="M867" s="128"/>
      <c r="N867" s="123"/>
      <c r="O867" s="124"/>
      <c r="P867" s="124"/>
      <c r="Q867" s="124"/>
      <c r="R867" s="124"/>
      <c r="S867" s="125"/>
      <c r="T867" s="125"/>
      <c r="U867" s="125"/>
      <c r="V867" s="125"/>
      <c r="X867" s="126"/>
    </row>
    <row r="868" spans="2:24" ht="25.5">
      <c r="B868" s="129"/>
      <c r="E868" s="130"/>
      <c r="F868" s="130"/>
      <c r="G868" s="131"/>
      <c r="H868" s="130"/>
      <c r="I868" s="130"/>
      <c r="J868" s="132"/>
      <c r="K868" s="130"/>
      <c r="L868" s="128"/>
      <c r="M868" s="128"/>
      <c r="N868" s="123"/>
      <c r="O868" s="124"/>
      <c r="P868" s="124"/>
      <c r="Q868" s="124"/>
      <c r="R868" s="124"/>
      <c r="S868" s="125"/>
      <c r="T868" s="125"/>
      <c r="U868" s="125"/>
      <c r="V868" s="125"/>
      <c r="X868" s="126"/>
    </row>
    <row r="869" spans="2:24" ht="25.5">
      <c r="B869" s="129"/>
      <c r="E869" s="130"/>
      <c r="F869" s="130"/>
      <c r="G869" s="131"/>
      <c r="H869" s="130"/>
      <c r="I869" s="130"/>
      <c r="J869" s="132"/>
      <c r="K869" s="130"/>
      <c r="L869" s="128"/>
      <c r="M869" s="128"/>
      <c r="N869" s="123"/>
      <c r="O869" s="124"/>
      <c r="P869" s="124"/>
      <c r="Q869" s="124"/>
      <c r="R869" s="124"/>
      <c r="S869" s="125"/>
      <c r="T869" s="125"/>
      <c r="U869" s="125"/>
      <c r="V869" s="125"/>
      <c r="X869" s="126"/>
    </row>
    <row r="870" spans="2:24" ht="25.5">
      <c r="B870" s="129"/>
      <c r="E870" s="130"/>
      <c r="F870" s="130"/>
      <c r="G870" s="131"/>
      <c r="H870" s="130"/>
      <c r="I870" s="130"/>
      <c r="J870" s="132"/>
      <c r="K870" s="130"/>
      <c r="L870" s="128"/>
      <c r="M870" s="128"/>
      <c r="N870" s="123"/>
      <c r="O870" s="124"/>
      <c r="P870" s="124"/>
      <c r="Q870" s="124"/>
      <c r="R870" s="124"/>
      <c r="S870" s="125"/>
      <c r="T870" s="125"/>
      <c r="U870" s="125"/>
      <c r="V870" s="125"/>
      <c r="X870" s="126"/>
    </row>
    <row r="871" spans="2:24" ht="25.5">
      <c r="B871" s="129"/>
      <c r="E871" s="130"/>
      <c r="F871" s="130"/>
      <c r="G871" s="131"/>
      <c r="H871" s="130"/>
      <c r="I871" s="130"/>
      <c r="J871" s="132"/>
      <c r="K871" s="130"/>
      <c r="L871" s="128"/>
      <c r="M871" s="128"/>
      <c r="N871" s="123"/>
      <c r="O871" s="124"/>
      <c r="P871" s="124"/>
      <c r="Q871" s="124"/>
      <c r="R871" s="124"/>
      <c r="S871" s="125"/>
      <c r="T871" s="125"/>
      <c r="U871" s="125"/>
      <c r="V871" s="125"/>
      <c r="X871" s="126"/>
    </row>
    <row r="872" spans="2:24" ht="25.5">
      <c r="B872" s="129"/>
      <c r="E872" s="130"/>
      <c r="F872" s="130"/>
      <c r="G872" s="131"/>
      <c r="H872" s="130"/>
      <c r="I872" s="130"/>
      <c r="J872" s="132"/>
      <c r="K872" s="130"/>
      <c r="L872" s="128"/>
      <c r="M872" s="128"/>
      <c r="N872" s="123"/>
      <c r="O872" s="124"/>
      <c r="P872" s="124"/>
      <c r="Q872" s="124"/>
      <c r="R872" s="124"/>
      <c r="S872" s="125"/>
      <c r="T872" s="125"/>
      <c r="U872" s="125"/>
      <c r="V872" s="125"/>
      <c r="X872" s="126"/>
    </row>
    <row r="873" spans="2:24" ht="25.5">
      <c r="B873" s="129"/>
      <c r="E873" s="130"/>
      <c r="F873" s="130"/>
      <c r="G873" s="131"/>
      <c r="H873" s="130"/>
      <c r="I873" s="130"/>
      <c r="J873" s="132"/>
      <c r="K873" s="130"/>
      <c r="L873" s="128"/>
      <c r="M873" s="128"/>
      <c r="N873" s="123"/>
      <c r="O873" s="124"/>
      <c r="P873" s="124"/>
      <c r="Q873" s="124"/>
      <c r="R873" s="124"/>
      <c r="S873" s="125"/>
      <c r="T873" s="125"/>
      <c r="U873" s="125"/>
      <c r="V873" s="125"/>
      <c r="X873" s="126"/>
    </row>
    <row r="874" spans="2:24" ht="25.5">
      <c r="B874" s="129"/>
      <c r="E874" s="130"/>
      <c r="F874" s="130"/>
      <c r="G874" s="131"/>
      <c r="H874" s="130"/>
      <c r="I874" s="130"/>
      <c r="J874" s="132"/>
      <c r="K874" s="130"/>
      <c r="L874" s="128"/>
      <c r="M874" s="128"/>
      <c r="N874" s="123"/>
      <c r="O874" s="124"/>
      <c r="P874" s="124"/>
      <c r="Q874" s="124"/>
      <c r="R874" s="124"/>
      <c r="S874" s="125"/>
      <c r="T874" s="125"/>
      <c r="U874" s="125"/>
      <c r="V874" s="125"/>
      <c r="X874" s="126"/>
    </row>
    <row r="875" spans="2:24" ht="25.5">
      <c r="B875" s="129"/>
      <c r="E875" s="130"/>
      <c r="F875" s="130"/>
      <c r="G875" s="131"/>
      <c r="H875" s="130"/>
      <c r="I875" s="130"/>
      <c r="J875" s="132"/>
      <c r="K875" s="130"/>
      <c r="L875" s="128"/>
      <c r="M875" s="128"/>
      <c r="N875" s="123"/>
      <c r="O875" s="124"/>
      <c r="P875" s="124"/>
      <c r="Q875" s="124"/>
      <c r="R875" s="124"/>
      <c r="S875" s="125"/>
      <c r="T875" s="125"/>
      <c r="U875" s="125"/>
      <c r="V875" s="125"/>
      <c r="X875" s="126"/>
    </row>
    <row r="876" spans="2:24" ht="25.5">
      <c r="B876" s="129"/>
      <c r="E876" s="130"/>
      <c r="F876" s="130"/>
      <c r="G876" s="131"/>
      <c r="H876" s="130"/>
      <c r="I876" s="130"/>
      <c r="J876" s="132"/>
      <c r="K876" s="130"/>
      <c r="L876" s="128"/>
      <c r="M876" s="128"/>
      <c r="N876" s="123"/>
      <c r="O876" s="124"/>
      <c r="P876" s="124"/>
      <c r="Q876" s="124"/>
      <c r="R876" s="124"/>
      <c r="S876" s="125"/>
      <c r="T876" s="125"/>
      <c r="U876" s="125"/>
      <c r="V876" s="125"/>
      <c r="X876" s="126"/>
    </row>
    <row r="877" spans="2:24" ht="25.5">
      <c r="B877" s="129"/>
      <c r="E877" s="130"/>
      <c r="F877" s="130"/>
      <c r="G877" s="131"/>
      <c r="H877" s="130"/>
      <c r="I877" s="130"/>
      <c r="J877" s="132"/>
      <c r="K877" s="130"/>
      <c r="L877" s="128"/>
      <c r="M877" s="128"/>
      <c r="N877" s="123"/>
      <c r="O877" s="124"/>
      <c r="P877" s="124"/>
      <c r="Q877" s="124"/>
      <c r="R877" s="124"/>
      <c r="S877" s="125"/>
      <c r="T877" s="125"/>
      <c r="U877" s="125"/>
      <c r="V877" s="125"/>
      <c r="X877" s="126"/>
    </row>
    <row r="878" spans="2:24" ht="25.5">
      <c r="B878" s="129"/>
      <c r="E878" s="130"/>
      <c r="F878" s="130"/>
      <c r="G878" s="131"/>
      <c r="H878" s="130"/>
      <c r="I878" s="130"/>
      <c r="J878" s="132"/>
      <c r="K878" s="130"/>
      <c r="L878" s="128"/>
      <c r="M878" s="128"/>
      <c r="N878" s="123"/>
      <c r="O878" s="124"/>
      <c r="P878" s="124"/>
      <c r="Q878" s="124"/>
      <c r="R878" s="124"/>
      <c r="S878" s="125"/>
      <c r="T878" s="125"/>
      <c r="U878" s="125"/>
      <c r="V878" s="125"/>
      <c r="X878" s="126"/>
    </row>
    <row r="879" spans="2:24" ht="25.5">
      <c r="B879" s="129"/>
      <c r="E879" s="130"/>
      <c r="F879" s="130"/>
      <c r="G879" s="131"/>
      <c r="H879" s="130"/>
      <c r="I879" s="130"/>
      <c r="J879" s="132"/>
      <c r="K879" s="130"/>
      <c r="L879" s="128"/>
      <c r="M879" s="128"/>
      <c r="N879" s="123"/>
      <c r="O879" s="124"/>
      <c r="P879" s="124"/>
      <c r="Q879" s="124"/>
      <c r="R879" s="124"/>
      <c r="S879" s="125"/>
      <c r="T879" s="125"/>
      <c r="U879" s="125"/>
      <c r="V879" s="125"/>
      <c r="X879" s="126"/>
    </row>
    <row r="880" spans="2:24" ht="25.5">
      <c r="B880" s="129"/>
      <c r="E880" s="130"/>
      <c r="F880" s="130"/>
      <c r="G880" s="131"/>
      <c r="H880" s="130"/>
      <c r="I880" s="130"/>
      <c r="J880" s="132"/>
      <c r="K880" s="130"/>
      <c r="L880" s="128"/>
      <c r="M880" s="128"/>
      <c r="N880" s="123"/>
      <c r="O880" s="124"/>
      <c r="P880" s="124"/>
      <c r="Q880" s="124"/>
      <c r="R880" s="124"/>
      <c r="S880" s="125"/>
      <c r="T880" s="125"/>
      <c r="U880" s="125"/>
      <c r="V880" s="125"/>
      <c r="X880" s="126"/>
    </row>
    <row r="881" spans="2:24" ht="25.5">
      <c r="B881" s="129"/>
      <c r="E881" s="130"/>
      <c r="F881" s="130"/>
      <c r="G881" s="131"/>
      <c r="H881" s="130"/>
      <c r="I881" s="130"/>
      <c r="J881" s="132"/>
      <c r="K881" s="130"/>
      <c r="L881" s="128"/>
      <c r="M881" s="128"/>
      <c r="N881" s="123"/>
      <c r="O881" s="124"/>
      <c r="P881" s="124"/>
      <c r="Q881" s="124"/>
      <c r="R881" s="124"/>
      <c r="S881" s="125"/>
      <c r="T881" s="125"/>
      <c r="U881" s="125"/>
      <c r="V881" s="125"/>
      <c r="X881" s="126"/>
    </row>
    <row r="882" spans="2:24" ht="25.5">
      <c r="B882" s="129"/>
      <c r="E882" s="130"/>
      <c r="F882" s="130"/>
      <c r="G882" s="131"/>
      <c r="H882" s="130"/>
      <c r="I882" s="130"/>
      <c r="J882" s="132"/>
      <c r="K882" s="130"/>
      <c r="L882" s="128"/>
      <c r="M882" s="128"/>
      <c r="N882" s="123"/>
      <c r="O882" s="124"/>
      <c r="P882" s="124"/>
      <c r="Q882" s="124"/>
      <c r="R882" s="124"/>
      <c r="S882" s="125"/>
      <c r="T882" s="125"/>
      <c r="U882" s="125"/>
      <c r="V882" s="125"/>
      <c r="X882" s="126"/>
    </row>
    <row r="883" spans="2:24" ht="25.5">
      <c r="B883" s="129"/>
      <c r="E883" s="130"/>
      <c r="F883" s="130"/>
      <c r="G883" s="131"/>
      <c r="H883" s="130"/>
      <c r="I883" s="130"/>
      <c r="J883" s="132"/>
      <c r="K883" s="130"/>
      <c r="L883" s="128"/>
      <c r="M883" s="128"/>
      <c r="N883" s="123"/>
      <c r="O883" s="124"/>
      <c r="P883" s="124"/>
      <c r="Q883" s="124"/>
      <c r="R883" s="124"/>
      <c r="S883" s="125"/>
      <c r="T883" s="125"/>
      <c r="U883" s="125"/>
      <c r="V883" s="125"/>
      <c r="X883" s="126"/>
    </row>
    <row r="884" spans="2:24" ht="25.5">
      <c r="B884" s="129"/>
      <c r="E884" s="130"/>
      <c r="F884" s="130"/>
      <c r="G884" s="131"/>
      <c r="H884" s="130"/>
      <c r="I884" s="130"/>
      <c r="J884" s="132"/>
      <c r="K884" s="130"/>
      <c r="L884" s="128"/>
      <c r="M884" s="128"/>
      <c r="N884" s="123"/>
      <c r="O884" s="124"/>
      <c r="P884" s="124"/>
      <c r="Q884" s="124"/>
      <c r="R884" s="124"/>
      <c r="S884" s="125"/>
      <c r="T884" s="125"/>
      <c r="U884" s="125"/>
      <c r="V884" s="125"/>
      <c r="X884" s="126"/>
    </row>
    <row r="885" spans="2:24" ht="25.5">
      <c r="B885" s="129"/>
      <c r="E885" s="130"/>
      <c r="F885" s="130"/>
      <c r="G885" s="131"/>
      <c r="H885" s="130"/>
      <c r="I885" s="130"/>
      <c r="J885" s="132"/>
      <c r="K885" s="130"/>
      <c r="L885" s="128"/>
      <c r="M885" s="128"/>
      <c r="N885" s="123"/>
      <c r="O885" s="124"/>
      <c r="P885" s="124"/>
      <c r="Q885" s="124"/>
      <c r="R885" s="124"/>
      <c r="S885" s="125"/>
      <c r="T885" s="125"/>
      <c r="U885" s="125"/>
      <c r="V885" s="125"/>
      <c r="X885" s="126"/>
    </row>
    <row r="886" spans="2:24" ht="25.5">
      <c r="B886" s="129"/>
      <c r="E886" s="130"/>
      <c r="F886" s="130"/>
      <c r="G886" s="131"/>
      <c r="H886" s="130"/>
      <c r="I886" s="130"/>
      <c r="J886" s="132"/>
      <c r="K886" s="130"/>
      <c r="L886" s="128"/>
      <c r="M886" s="128"/>
      <c r="N886" s="123"/>
      <c r="O886" s="124"/>
      <c r="P886" s="124"/>
      <c r="Q886" s="124"/>
      <c r="R886" s="124"/>
      <c r="S886" s="125"/>
      <c r="T886" s="125"/>
      <c r="U886" s="125"/>
      <c r="V886" s="125"/>
      <c r="X886" s="126"/>
    </row>
    <row r="887" spans="2:24" ht="25.5">
      <c r="B887" s="129"/>
      <c r="E887" s="130"/>
      <c r="F887" s="130"/>
      <c r="G887" s="131"/>
      <c r="H887" s="130"/>
      <c r="I887" s="130"/>
      <c r="J887" s="132"/>
      <c r="K887" s="130"/>
      <c r="L887" s="128"/>
      <c r="M887" s="128"/>
      <c r="N887" s="123"/>
      <c r="O887" s="124"/>
      <c r="P887" s="124"/>
      <c r="Q887" s="124"/>
      <c r="R887" s="124"/>
      <c r="S887" s="125"/>
      <c r="T887" s="125"/>
      <c r="U887" s="125"/>
      <c r="V887" s="125"/>
      <c r="X887" s="126"/>
    </row>
    <row r="888" spans="2:24" ht="25.5">
      <c r="B888" s="129"/>
      <c r="E888" s="130"/>
      <c r="F888" s="130"/>
      <c r="G888" s="131"/>
      <c r="H888" s="130"/>
      <c r="I888" s="130"/>
      <c r="J888" s="132"/>
      <c r="K888" s="130"/>
      <c r="L888" s="128"/>
      <c r="M888" s="128"/>
      <c r="N888" s="123"/>
      <c r="O888" s="124"/>
      <c r="P888" s="124"/>
      <c r="Q888" s="124"/>
      <c r="R888" s="124"/>
      <c r="S888" s="125"/>
      <c r="T888" s="125"/>
      <c r="U888" s="125"/>
      <c r="V888" s="125"/>
      <c r="X888" s="126"/>
    </row>
    <row r="889" spans="2:24" ht="25.5">
      <c r="B889" s="129"/>
      <c r="E889" s="130"/>
      <c r="F889" s="130"/>
      <c r="G889" s="131"/>
      <c r="H889" s="130"/>
      <c r="I889" s="130"/>
      <c r="J889" s="132"/>
      <c r="K889" s="130"/>
      <c r="L889" s="128"/>
      <c r="M889" s="128"/>
      <c r="N889" s="123"/>
      <c r="O889" s="124"/>
      <c r="P889" s="124"/>
      <c r="Q889" s="124"/>
      <c r="R889" s="124"/>
      <c r="S889" s="125"/>
      <c r="T889" s="125"/>
      <c r="U889" s="125"/>
      <c r="V889" s="125"/>
      <c r="X889" s="126"/>
    </row>
    <row r="890" spans="2:24" ht="25.5">
      <c r="B890" s="129"/>
      <c r="E890" s="130"/>
      <c r="F890" s="130"/>
      <c r="G890" s="131"/>
      <c r="H890" s="130"/>
      <c r="I890" s="130"/>
      <c r="J890" s="132"/>
      <c r="K890" s="130"/>
      <c r="L890" s="128"/>
      <c r="M890" s="128"/>
      <c r="N890" s="123"/>
      <c r="O890" s="124"/>
      <c r="P890" s="124"/>
      <c r="Q890" s="124"/>
      <c r="R890" s="124"/>
      <c r="S890" s="125"/>
      <c r="T890" s="125"/>
      <c r="U890" s="125"/>
      <c r="V890" s="125"/>
      <c r="X890" s="126"/>
    </row>
    <row r="891" spans="2:24" ht="25.5">
      <c r="B891" s="129"/>
      <c r="E891" s="130"/>
      <c r="F891" s="130"/>
      <c r="G891" s="131"/>
      <c r="H891" s="130"/>
      <c r="I891" s="130"/>
      <c r="J891" s="132"/>
      <c r="K891" s="130"/>
      <c r="L891" s="128"/>
      <c r="M891" s="128"/>
      <c r="N891" s="123"/>
      <c r="O891" s="124"/>
      <c r="P891" s="124"/>
      <c r="Q891" s="124"/>
      <c r="R891" s="124"/>
      <c r="S891" s="125"/>
      <c r="T891" s="125"/>
      <c r="U891" s="125"/>
      <c r="V891" s="125"/>
      <c r="X891" s="126"/>
    </row>
    <row r="892" spans="2:24" ht="25.5">
      <c r="B892" s="129"/>
      <c r="E892" s="130"/>
      <c r="F892" s="130"/>
      <c r="G892" s="131"/>
      <c r="H892" s="130"/>
      <c r="I892" s="130"/>
      <c r="J892" s="132"/>
      <c r="K892" s="130"/>
      <c r="L892" s="128"/>
      <c r="M892" s="128"/>
      <c r="N892" s="123"/>
      <c r="O892" s="124"/>
      <c r="P892" s="124"/>
      <c r="Q892" s="124"/>
      <c r="R892" s="124"/>
      <c r="S892" s="125"/>
      <c r="T892" s="125"/>
      <c r="U892" s="125"/>
      <c r="V892" s="125"/>
      <c r="X892" s="126"/>
    </row>
    <row r="893" spans="2:24" ht="25.5">
      <c r="B893" s="129"/>
      <c r="E893" s="130"/>
      <c r="F893" s="130"/>
      <c r="G893" s="131"/>
      <c r="H893" s="130"/>
      <c r="I893" s="130"/>
      <c r="J893" s="132"/>
      <c r="K893" s="130"/>
      <c r="L893" s="128"/>
      <c r="M893" s="128"/>
      <c r="N893" s="123"/>
      <c r="O893" s="124"/>
      <c r="P893" s="124"/>
      <c r="Q893" s="124"/>
      <c r="R893" s="124"/>
      <c r="S893" s="125"/>
      <c r="T893" s="125"/>
      <c r="U893" s="125"/>
      <c r="V893" s="125"/>
      <c r="X893" s="126"/>
    </row>
    <row r="894" spans="2:24" ht="25.5">
      <c r="B894" s="129"/>
      <c r="E894" s="130"/>
      <c r="F894" s="130"/>
      <c r="G894" s="131"/>
      <c r="H894" s="130"/>
      <c r="I894" s="130"/>
      <c r="J894" s="132"/>
      <c r="K894" s="130"/>
      <c r="L894" s="128"/>
      <c r="M894" s="128"/>
      <c r="N894" s="123"/>
      <c r="O894" s="124"/>
      <c r="P894" s="124"/>
      <c r="Q894" s="124"/>
      <c r="R894" s="124"/>
      <c r="S894" s="125"/>
      <c r="T894" s="125"/>
      <c r="U894" s="125"/>
      <c r="V894" s="125"/>
      <c r="X894" s="126"/>
    </row>
    <row r="895" spans="2:24" ht="25.5">
      <c r="B895" s="129"/>
      <c r="E895" s="130"/>
      <c r="F895" s="130"/>
      <c r="G895" s="131"/>
      <c r="H895" s="130"/>
      <c r="I895" s="130"/>
      <c r="J895" s="132"/>
      <c r="K895" s="130"/>
      <c r="L895" s="128"/>
      <c r="M895" s="128"/>
      <c r="N895" s="123"/>
      <c r="O895" s="124"/>
      <c r="P895" s="124"/>
      <c r="Q895" s="124"/>
      <c r="R895" s="124"/>
      <c r="S895" s="125"/>
      <c r="T895" s="125"/>
      <c r="U895" s="125"/>
      <c r="V895" s="125"/>
      <c r="X895" s="126"/>
    </row>
    <row r="896" spans="2:24" ht="25.5">
      <c r="B896" s="129"/>
      <c r="E896" s="130"/>
      <c r="F896" s="130"/>
      <c r="G896" s="131"/>
      <c r="H896" s="130"/>
      <c r="I896" s="130"/>
      <c r="J896" s="132"/>
      <c r="K896" s="130"/>
      <c r="L896" s="128"/>
      <c r="M896" s="128"/>
      <c r="N896" s="123"/>
      <c r="O896" s="124"/>
      <c r="P896" s="124"/>
      <c r="Q896" s="124"/>
      <c r="R896" s="124"/>
      <c r="S896" s="125"/>
      <c r="T896" s="125"/>
      <c r="U896" s="125"/>
      <c r="V896" s="125"/>
      <c r="X896" s="126"/>
    </row>
    <row r="897" spans="2:24" ht="25.5">
      <c r="B897" s="129"/>
      <c r="E897" s="130"/>
      <c r="F897" s="130"/>
      <c r="G897" s="131"/>
      <c r="H897" s="130"/>
      <c r="I897" s="130"/>
      <c r="J897" s="132"/>
      <c r="K897" s="130"/>
      <c r="L897" s="128"/>
      <c r="M897" s="128"/>
      <c r="N897" s="123"/>
      <c r="O897" s="124"/>
      <c r="P897" s="124"/>
      <c r="Q897" s="124"/>
      <c r="R897" s="124"/>
      <c r="S897" s="125"/>
      <c r="T897" s="125"/>
      <c r="U897" s="125"/>
      <c r="V897" s="125"/>
      <c r="X897" s="126"/>
    </row>
    <row r="898" spans="2:24" ht="25.5">
      <c r="B898" s="129"/>
      <c r="E898" s="130"/>
      <c r="F898" s="130"/>
      <c r="G898" s="131"/>
      <c r="H898" s="130"/>
      <c r="I898" s="130"/>
      <c r="J898" s="132"/>
      <c r="K898" s="130"/>
      <c r="L898" s="128"/>
      <c r="M898" s="128"/>
      <c r="N898" s="123"/>
      <c r="O898" s="124"/>
      <c r="P898" s="124"/>
      <c r="Q898" s="124"/>
      <c r="R898" s="124"/>
      <c r="S898" s="125"/>
      <c r="T898" s="125"/>
      <c r="U898" s="125"/>
      <c r="V898" s="125"/>
      <c r="X898" s="126"/>
    </row>
    <row r="899" spans="2:24" ht="25.5">
      <c r="B899" s="129"/>
      <c r="E899" s="130"/>
      <c r="F899" s="130"/>
      <c r="G899" s="131"/>
      <c r="H899" s="130"/>
      <c r="I899" s="130"/>
      <c r="J899" s="132"/>
      <c r="K899" s="130"/>
      <c r="L899" s="128"/>
      <c r="M899" s="128"/>
      <c r="N899" s="123"/>
      <c r="O899" s="124"/>
      <c r="P899" s="124"/>
      <c r="Q899" s="124"/>
      <c r="R899" s="124"/>
      <c r="S899" s="125"/>
      <c r="T899" s="125"/>
      <c r="U899" s="125"/>
      <c r="V899" s="125"/>
      <c r="X899" s="126"/>
    </row>
    <row r="900" spans="2:24" ht="25.5">
      <c r="B900" s="129"/>
      <c r="E900" s="130"/>
      <c r="F900" s="130"/>
      <c r="G900" s="131"/>
      <c r="H900" s="130"/>
      <c r="I900" s="130"/>
      <c r="J900" s="132"/>
      <c r="K900" s="130"/>
      <c r="L900" s="128"/>
      <c r="M900" s="128"/>
      <c r="N900" s="123"/>
      <c r="O900" s="124"/>
      <c r="P900" s="124"/>
      <c r="Q900" s="124"/>
      <c r="R900" s="124"/>
      <c r="S900" s="125"/>
      <c r="T900" s="125"/>
      <c r="U900" s="125"/>
      <c r="V900" s="125"/>
      <c r="X900" s="126"/>
    </row>
    <row r="901" spans="2:24" ht="25.5">
      <c r="B901" s="129"/>
      <c r="E901" s="130"/>
      <c r="F901" s="130"/>
      <c r="G901" s="131"/>
      <c r="H901" s="130"/>
      <c r="I901" s="130"/>
      <c r="J901" s="132"/>
      <c r="K901" s="130"/>
      <c r="L901" s="128"/>
      <c r="M901" s="128"/>
      <c r="N901" s="123"/>
      <c r="O901" s="124"/>
      <c r="P901" s="124"/>
      <c r="Q901" s="124"/>
      <c r="R901" s="124"/>
      <c r="S901" s="125"/>
      <c r="T901" s="125"/>
      <c r="U901" s="125"/>
      <c r="V901" s="125"/>
      <c r="X901" s="126"/>
    </row>
    <row r="902" spans="2:24" ht="25.5">
      <c r="B902" s="129"/>
      <c r="E902" s="130"/>
      <c r="F902" s="130"/>
      <c r="G902" s="131"/>
      <c r="H902" s="130"/>
      <c r="I902" s="130"/>
      <c r="J902" s="132"/>
      <c r="K902" s="130"/>
      <c r="L902" s="128"/>
      <c r="M902" s="128"/>
      <c r="N902" s="123"/>
      <c r="O902" s="124"/>
      <c r="P902" s="124"/>
      <c r="Q902" s="124"/>
      <c r="R902" s="124"/>
      <c r="S902" s="125"/>
      <c r="T902" s="125"/>
      <c r="U902" s="125"/>
      <c r="V902" s="125"/>
      <c r="X902" s="126"/>
    </row>
    <row r="903" spans="2:24" ht="25.5">
      <c r="B903" s="129"/>
      <c r="E903" s="130"/>
      <c r="F903" s="130"/>
      <c r="G903" s="131"/>
      <c r="H903" s="130"/>
      <c r="I903" s="130"/>
      <c r="J903" s="132"/>
      <c r="K903" s="130"/>
      <c r="L903" s="128"/>
      <c r="M903" s="128"/>
      <c r="N903" s="123"/>
      <c r="O903" s="124"/>
      <c r="P903" s="124"/>
      <c r="Q903" s="124"/>
      <c r="R903" s="124"/>
      <c r="S903" s="125"/>
      <c r="T903" s="125"/>
      <c r="U903" s="125"/>
      <c r="V903" s="125"/>
      <c r="X903" s="126"/>
    </row>
    <row r="904" spans="2:24" ht="25.5">
      <c r="B904" s="129"/>
      <c r="E904" s="130"/>
      <c r="F904" s="130"/>
      <c r="G904" s="131"/>
      <c r="H904" s="130"/>
      <c r="I904" s="130"/>
      <c r="J904" s="132"/>
      <c r="K904" s="130"/>
      <c r="L904" s="128"/>
      <c r="M904" s="128"/>
      <c r="N904" s="123"/>
      <c r="O904" s="124"/>
      <c r="P904" s="124"/>
      <c r="Q904" s="124"/>
      <c r="R904" s="124"/>
      <c r="S904" s="125"/>
      <c r="T904" s="125"/>
      <c r="U904" s="125"/>
      <c r="V904" s="125"/>
      <c r="X904" s="126"/>
    </row>
    <row r="905" spans="2:24" ht="25.5">
      <c r="B905" s="129"/>
      <c r="E905" s="130"/>
      <c r="F905" s="130"/>
      <c r="G905" s="131"/>
      <c r="H905" s="130"/>
      <c r="I905" s="130"/>
      <c r="J905" s="132"/>
      <c r="K905" s="130"/>
      <c r="L905" s="128"/>
      <c r="M905" s="128"/>
      <c r="N905" s="123"/>
      <c r="O905" s="124"/>
      <c r="P905" s="124"/>
      <c r="Q905" s="124"/>
      <c r="R905" s="124"/>
      <c r="S905" s="125"/>
      <c r="T905" s="125"/>
      <c r="U905" s="125"/>
      <c r="V905" s="125"/>
      <c r="X905" s="126"/>
    </row>
    <row r="906" spans="2:24" ht="25.5">
      <c r="B906" s="129"/>
      <c r="E906" s="130"/>
      <c r="F906" s="130"/>
      <c r="G906" s="131"/>
      <c r="H906" s="130"/>
      <c r="I906" s="130"/>
      <c r="J906" s="132"/>
      <c r="K906" s="130"/>
      <c r="L906" s="128"/>
      <c r="M906" s="128"/>
      <c r="N906" s="123"/>
      <c r="O906" s="124"/>
      <c r="P906" s="124"/>
      <c r="Q906" s="124"/>
      <c r="R906" s="124"/>
      <c r="S906" s="125"/>
      <c r="T906" s="125"/>
      <c r="U906" s="125"/>
      <c r="V906" s="125"/>
      <c r="X906" s="126"/>
    </row>
    <row r="907" spans="2:24" ht="25.5">
      <c r="B907" s="129"/>
      <c r="E907" s="130"/>
      <c r="F907" s="130"/>
      <c r="G907" s="131"/>
      <c r="H907" s="130"/>
      <c r="I907" s="130"/>
      <c r="J907" s="132"/>
      <c r="K907" s="130"/>
      <c r="L907" s="128"/>
      <c r="M907" s="128"/>
      <c r="N907" s="123"/>
      <c r="O907" s="124"/>
      <c r="P907" s="124"/>
      <c r="Q907" s="124"/>
      <c r="R907" s="124"/>
      <c r="S907" s="125"/>
      <c r="T907" s="125"/>
      <c r="U907" s="125"/>
      <c r="V907" s="125"/>
      <c r="X907" s="126"/>
    </row>
    <row r="908" spans="2:24" ht="25.5">
      <c r="B908" s="129"/>
      <c r="E908" s="130"/>
      <c r="F908" s="130"/>
      <c r="G908" s="131"/>
      <c r="H908" s="130"/>
      <c r="I908" s="130"/>
      <c r="J908" s="132"/>
      <c r="K908" s="130"/>
      <c r="L908" s="128"/>
      <c r="M908" s="128"/>
      <c r="N908" s="123"/>
      <c r="O908" s="124"/>
      <c r="P908" s="124"/>
      <c r="Q908" s="124"/>
      <c r="R908" s="124"/>
      <c r="S908" s="125"/>
      <c r="T908" s="125"/>
      <c r="U908" s="125"/>
      <c r="V908" s="125"/>
      <c r="X908" s="126"/>
    </row>
    <row r="909" spans="2:24" ht="25.5">
      <c r="B909" s="129"/>
      <c r="E909" s="130"/>
      <c r="F909" s="130"/>
      <c r="G909" s="131"/>
      <c r="H909" s="130"/>
      <c r="I909" s="130"/>
      <c r="J909" s="132"/>
      <c r="K909" s="130"/>
      <c r="L909" s="128"/>
      <c r="M909" s="128"/>
      <c r="N909" s="123"/>
      <c r="O909" s="124"/>
      <c r="P909" s="124"/>
      <c r="Q909" s="124"/>
      <c r="R909" s="124"/>
      <c r="S909" s="125"/>
      <c r="T909" s="125"/>
      <c r="U909" s="125"/>
      <c r="V909" s="125"/>
      <c r="X909" s="126"/>
    </row>
    <row r="910" spans="2:24" ht="25.5">
      <c r="B910" s="129"/>
      <c r="E910" s="130"/>
      <c r="F910" s="130"/>
      <c r="G910" s="131"/>
      <c r="H910" s="130"/>
      <c r="I910" s="130"/>
      <c r="J910" s="132"/>
      <c r="K910" s="130"/>
      <c r="L910" s="128"/>
      <c r="M910" s="128"/>
      <c r="N910" s="123"/>
      <c r="O910" s="124"/>
      <c r="P910" s="124"/>
      <c r="Q910" s="124"/>
      <c r="R910" s="124"/>
      <c r="S910" s="125"/>
      <c r="T910" s="125"/>
      <c r="U910" s="125"/>
      <c r="V910" s="125"/>
      <c r="X910" s="126"/>
    </row>
    <row r="911" spans="2:24" ht="25.5">
      <c r="B911" s="129"/>
      <c r="E911" s="130"/>
      <c r="F911" s="130"/>
      <c r="G911" s="131"/>
      <c r="H911" s="130"/>
      <c r="I911" s="130"/>
      <c r="J911" s="132"/>
      <c r="K911" s="130"/>
      <c r="L911" s="128"/>
      <c r="M911" s="128"/>
      <c r="N911" s="123"/>
      <c r="O911" s="124"/>
      <c r="P911" s="124"/>
      <c r="Q911" s="124"/>
      <c r="R911" s="124"/>
      <c r="S911" s="125"/>
      <c r="T911" s="125"/>
      <c r="U911" s="125"/>
      <c r="V911" s="125"/>
      <c r="X911" s="126"/>
    </row>
    <row r="912" spans="2:24" ht="25.5">
      <c r="B912" s="129"/>
      <c r="E912" s="130"/>
      <c r="F912" s="130"/>
      <c r="G912" s="131"/>
      <c r="H912" s="130"/>
      <c r="I912" s="130"/>
      <c r="J912" s="132"/>
      <c r="K912" s="130"/>
      <c r="L912" s="128"/>
      <c r="M912" s="128"/>
      <c r="N912" s="123"/>
      <c r="O912" s="124"/>
      <c r="P912" s="124"/>
      <c r="Q912" s="124"/>
      <c r="R912" s="124"/>
      <c r="S912" s="125"/>
      <c r="T912" s="125"/>
      <c r="U912" s="125"/>
      <c r="V912" s="125"/>
      <c r="X912" s="126"/>
    </row>
    <row r="913" spans="2:24" ht="25.5">
      <c r="B913" s="129"/>
      <c r="E913" s="130"/>
      <c r="F913" s="130"/>
      <c r="G913" s="131"/>
      <c r="H913" s="130"/>
      <c r="I913" s="130"/>
      <c r="J913" s="132"/>
      <c r="K913" s="130"/>
      <c r="L913" s="128"/>
      <c r="M913" s="128"/>
      <c r="N913" s="123"/>
      <c r="O913" s="124"/>
      <c r="P913" s="124"/>
      <c r="Q913" s="124"/>
      <c r="R913" s="124"/>
      <c r="S913" s="125"/>
      <c r="T913" s="125"/>
      <c r="U913" s="125"/>
      <c r="V913" s="125"/>
      <c r="X913" s="126"/>
    </row>
    <row r="914" spans="2:24" ht="25.5">
      <c r="B914" s="129"/>
      <c r="E914" s="130"/>
      <c r="F914" s="130"/>
      <c r="G914" s="131"/>
      <c r="H914" s="130"/>
      <c r="I914" s="130"/>
      <c r="J914" s="132"/>
      <c r="K914" s="130"/>
      <c r="L914" s="128"/>
      <c r="M914" s="128"/>
      <c r="N914" s="123"/>
      <c r="O914" s="124"/>
      <c r="P914" s="124"/>
      <c r="Q914" s="124"/>
      <c r="R914" s="124"/>
      <c r="S914" s="125"/>
      <c r="T914" s="125"/>
      <c r="U914" s="125"/>
      <c r="V914" s="125"/>
      <c r="X914" s="126"/>
    </row>
    <row r="915" spans="2:24" ht="25.5">
      <c r="B915" s="129"/>
      <c r="E915" s="130"/>
      <c r="F915" s="130"/>
      <c r="G915" s="131"/>
      <c r="H915" s="130"/>
      <c r="I915" s="130"/>
      <c r="J915" s="132"/>
      <c r="K915" s="130"/>
      <c r="L915" s="128"/>
      <c r="M915" s="128"/>
      <c r="N915" s="123"/>
      <c r="O915" s="124"/>
      <c r="P915" s="124"/>
      <c r="Q915" s="124"/>
      <c r="R915" s="124"/>
      <c r="S915" s="125"/>
      <c r="T915" s="125"/>
      <c r="U915" s="125"/>
      <c r="V915" s="125"/>
      <c r="X915" s="126"/>
    </row>
    <row r="916" spans="2:24" ht="25.5">
      <c r="B916" s="129"/>
      <c r="E916" s="130"/>
      <c r="F916" s="130"/>
      <c r="G916" s="131"/>
      <c r="H916" s="130"/>
      <c r="I916" s="130"/>
      <c r="J916" s="132"/>
      <c r="K916" s="130"/>
      <c r="L916" s="128"/>
      <c r="M916" s="128"/>
      <c r="N916" s="123"/>
      <c r="O916" s="124"/>
      <c r="P916" s="124"/>
      <c r="Q916" s="124"/>
      <c r="R916" s="124"/>
      <c r="S916" s="125"/>
      <c r="T916" s="125"/>
      <c r="U916" s="125"/>
      <c r="V916" s="125"/>
      <c r="X916" s="126"/>
    </row>
    <row r="917" spans="2:24" ht="25.5">
      <c r="B917" s="129"/>
      <c r="E917" s="130"/>
      <c r="F917" s="130"/>
      <c r="G917" s="131"/>
      <c r="H917" s="130"/>
      <c r="I917" s="130"/>
      <c r="J917" s="132"/>
      <c r="K917" s="130"/>
      <c r="L917" s="128"/>
      <c r="M917" s="128"/>
      <c r="N917" s="123"/>
      <c r="O917" s="124"/>
      <c r="P917" s="124"/>
      <c r="Q917" s="124"/>
      <c r="R917" s="124"/>
      <c r="S917" s="125"/>
      <c r="T917" s="125"/>
      <c r="U917" s="125"/>
      <c r="V917" s="125"/>
      <c r="X917" s="126"/>
    </row>
    <row r="918" spans="2:24" ht="25.5">
      <c r="B918" s="129"/>
      <c r="E918" s="130"/>
      <c r="F918" s="130"/>
      <c r="G918" s="131"/>
      <c r="H918" s="130"/>
      <c r="I918" s="130"/>
      <c r="J918" s="132"/>
      <c r="K918" s="130"/>
      <c r="L918" s="128"/>
      <c r="M918" s="128"/>
      <c r="N918" s="123"/>
      <c r="O918" s="124"/>
      <c r="P918" s="124"/>
      <c r="Q918" s="124"/>
      <c r="R918" s="124"/>
      <c r="S918" s="125"/>
      <c r="T918" s="125"/>
      <c r="U918" s="125"/>
      <c r="V918" s="125"/>
      <c r="X918" s="126"/>
    </row>
    <row r="919" spans="2:24" ht="25.5">
      <c r="B919" s="129"/>
      <c r="E919" s="130"/>
      <c r="F919" s="130"/>
      <c r="G919" s="131"/>
      <c r="H919" s="130"/>
      <c r="I919" s="130"/>
      <c r="J919" s="132"/>
      <c r="K919" s="130"/>
      <c r="L919" s="128"/>
      <c r="M919" s="128"/>
      <c r="N919" s="123"/>
      <c r="O919" s="124"/>
      <c r="P919" s="124"/>
      <c r="Q919" s="124"/>
      <c r="R919" s="124"/>
      <c r="S919" s="125"/>
      <c r="T919" s="125"/>
      <c r="U919" s="125"/>
      <c r="V919" s="125"/>
      <c r="X919" s="126"/>
    </row>
    <row r="920" spans="2:24" ht="25.5">
      <c r="B920" s="129"/>
      <c r="E920" s="130"/>
      <c r="F920" s="130"/>
      <c r="G920" s="131"/>
      <c r="H920" s="130"/>
      <c r="I920" s="130"/>
      <c r="J920" s="132"/>
      <c r="K920" s="130"/>
      <c r="L920" s="128"/>
      <c r="M920" s="128"/>
      <c r="N920" s="123"/>
      <c r="O920" s="124"/>
      <c r="P920" s="124"/>
      <c r="Q920" s="124"/>
      <c r="R920" s="124"/>
      <c r="S920" s="125"/>
      <c r="T920" s="125"/>
      <c r="U920" s="125"/>
      <c r="V920" s="125"/>
      <c r="X920" s="126"/>
    </row>
    <row r="921" spans="2:24" ht="25.5">
      <c r="B921" s="129"/>
      <c r="E921" s="130"/>
      <c r="F921" s="130"/>
      <c r="G921" s="131"/>
      <c r="H921" s="130"/>
      <c r="I921" s="130"/>
      <c r="J921" s="132"/>
      <c r="K921" s="130"/>
      <c r="L921" s="128"/>
      <c r="M921" s="128"/>
      <c r="N921" s="123"/>
      <c r="O921" s="124"/>
      <c r="P921" s="124"/>
      <c r="Q921" s="124"/>
      <c r="R921" s="124"/>
      <c r="S921" s="125"/>
      <c r="T921" s="125"/>
      <c r="U921" s="125"/>
      <c r="V921" s="125"/>
      <c r="X921" s="126"/>
    </row>
    <row r="922" spans="2:24" ht="25.5">
      <c r="B922" s="129"/>
      <c r="E922" s="130"/>
      <c r="F922" s="130"/>
      <c r="G922" s="131"/>
      <c r="H922" s="130"/>
      <c r="I922" s="130"/>
      <c r="J922" s="132"/>
      <c r="K922" s="130"/>
      <c r="L922" s="128"/>
      <c r="M922" s="128"/>
      <c r="N922" s="123"/>
      <c r="O922" s="124"/>
      <c r="P922" s="124"/>
      <c r="Q922" s="124"/>
      <c r="R922" s="124"/>
      <c r="S922" s="125"/>
      <c r="T922" s="125"/>
      <c r="U922" s="125"/>
      <c r="V922" s="125"/>
      <c r="X922" s="126"/>
    </row>
    <row r="923" spans="2:24" ht="25.5">
      <c r="B923" s="129"/>
      <c r="E923" s="130"/>
      <c r="F923" s="130"/>
      <c r="G923" s="131"/>
      <c r="H923" s="130"/>
      <c r="I923" s="130"/>
      <c r="J923" s="132"/>
      <c r="K923" s="130"/>
      <c r="L923" s="128"/>
      <c r="M923" s="128"/>
      <c r="N923" s="123"/>
      <c r="O923" s="124"/>
      <c r="P923" s="124"/>
      <c r="Q923" s="124"/>
      <c r="R923" s="124"/>
      <c r="S923" s="125"/>
      <c r="T923" s="125"/>
      <c r="U923" s="125"/>
      <c r="V923" s="125"/>
      <c r="X923" s="126"/>
    </row>
    <row r="924" spans="2:24" ht="25.5">
      <c r="B924" s="129"/>
      <c r="E924" s="130"/>
      <c r="F924" s="130"/>
      <c r="G924" s="131"/>
      <c r="H924" s="130"/>
      <c r="I924" s="130"/>
      <c r="J924" s="132"/>
      <c r="K924" s="130"/>
      <c r="L924" s="128"/>
      <c r="M924" s="128"/>
      <c r="N924" s="123"/>
      <c r="O924" s="124"/>
      <c r="P924" s="124"/>
      <c r="Q924" s="124"/>
      <c r="R924" s="124"/>
      <c r="S924" s="125"/>
      <c r="T924" s="125"/>
      <c r="U924" s="125"/>
      <c r="V924" s="125"/>
      <c r="X924" s="126"/>
    </row>
    <row r="925" spans="2:24" ht="25.5">
      <c r="B925" s="129"/>
      <c r="E925" s="130"/>
      <c r="F925" s="130"/>
      <c r="G925" s="131"/>
      <c r="H925" s="130"/>
      <c r="I925" s="130"/>
      <c r="J925" s="132"/>
      <c r="K925" s="130"/>
      <c r="L925" s="128"/>
      <c r="M925" s="128"/>
      <c r="N925" s="123"/>
      <c r="O925" s="124"/>
      <c r="P925" s="124"/>
      <c r="Q925" s="124"/>
      <c r="R925" s="124"/>
      <c r="S925" s="125"/>
      <c r="T925" s="125"/>
      <c r="U925" s="125"/>
      <c r="V925" s="125"/>
      <c r="X925" s="126"/>
    </row>
    <row r="926" spans="2:24" ht="25.5">
      <c r="B926" s="129"/>
      <c r="E926" s="130"/>
      <c r="F926" s="130"/>
      <c r="G926" s="131"/>
      <c r="H926" s="130"/>
      <c r="I926" s="130"/>
      <c r="J926" s="132"/>
      <c r="K926" s="130"/>
      <c r="L926" s="128"/>
      <c r="M926" s="128"/>
      <c r="N926" s="123"/>
      <c r="O926" s="124"/>
      <c r="P926" s="124"/>
      <c r="Q926" s="124"/>
      <c r="R926" s="124"/>
      <c r="S926" s="125"/>
      <c r="T926" s="125"/>
      <c r="U926" s="125"/>
      <c r="V926" s="125"/>
      <c r="X926" s="126"/>
    </row>
    <row r="927" spans="2:24" ht="25.5">
      <c r="B927" s="129"/>
      <c r="E927" s="130"/>
      <c r="F927" s="130"/>
      <c r="G927" s="131"/>
      <c r="H927" s="130"/>
      <c r="I927" s="130"/>
      <c r="J927" s="132"/>
      <c r="K927" s="130"/>
      <c r="L927" s="128"/>
      <c r="M927" s="128"/>
      <c r="N927" s="123"/>
      <c r="O927" s="124"/>
      <c r="P927" s="124"/>
      <c r="Q927" s="124"/>
      <c r="R927" s="124"/>
      <c r="S927" s="125"/>
      <c r="T927" s="125"/>
      <c r="U927" s="125"/>
      <c r="V927" s="125"/>
      <c r="X927" s="126"/>
    </row>
    <row r="928" spans="2:24" ht="25.5">
      <c r="B928" s="129"/>
      <c r="E928" s="130"/>
      <c r="F928" s="130"/>
      <c r="G928" s="131"/>
      <c r="H928" s="130"/>
      <c r="I928" s="130"/>
      <c r="J928" s="132"/>
      <c r="K928" s="130"/>
      <c r="L928" s="128"/>
      <c r="M928" s="128"/>
      <c r="N928" s="123"/>
      <c r="O928" s="124"/>
      <c r="P928" s="124"/>
      <c r="Q928" s="124"/>
      <c r="R928" s="124"/>
      <c r="S928" s="125"/>
      <c r="T928" s="125"/>
      <c r="U928" s="125"/>
      <c r="V928" s="125"/>
      <c r="X928" s="126"/>
    </row>
    <row r="929" spans="2:24" ht="25.5">
      <c r="B929" s="129"/>
      <c r="E929" s="130"/>
      <c r="F929" s="130"/>
      <c r="G929" s="131"/>
      <c r="H929" s="130"/>
      <c r="I929" s="130"/>
      <c r="J929" s="132"/>
      <c r="K929" s="130"/>
      <c r="L929" s="128"/>
      <c r="M929" s="128"/>
      <c r="N929" s="123"/>
      <c r="O929" s="124"/>
      <c r="P929" s="124"/>
      <c r="Q929" s="124"/>
      <c r="R929" s="124"/>
      <c r="S929" s="125"/>
      <c r="T929" s="125"/>
      <c r="U929" s="125"/>
      <c r="V929" s="125"/>
      <c r="X929" s="126"/>
    </row>
    <row r="930" spans="2:24" ht="25.5">
      <c r="B930" s="129"/>
      <c r="E930" s="130"/>
      <c r="F930" s="130"/>
      <c r="G930" s="131"/>
      <c r="H930" s="130"/>
      <c r="I930" s="130"/>
      <c r="J930" s="132"/>
      <c r="K930" s="130"/>
      <c r="L930" s="128"/>
      <c r="M930" s="128"/>
      <c r="N930" s="123"/>
      <c r="O930" s="124"/>
      <c r="P930" s="124"/>
      <c r="Q930" s="124"/>
      <c r="R930" s="124"/>
      <c r="S930" s="125"/>
      <c r="T930" s="125"/>
      <c r="U930" s="125"/>
      <c r="V930" s="125"/>
      <c r="X930" s="126"/>
    </row>
    <row r="931" spans="2:24" ht="25.5">
      <c r="B931" s="129"/>
      <c r="E931" s="130"/>
      <c r="F931" s="130"/>
      <c r="G931" s="131"/>
      <c r="H931" s="130"/>
      <c r="I931" s="130"/>
      <c r="J931" s="132"/>
      <c r="K931" s="130"/>
      <c r="L931" s="128"/>
      <c r="M931" s="128"/>
      <c r="N931" s="123"/>
      <c r="O931" s="124"/>
      <c r="P931" s="124"/>
      <c r="Q931" s="124"/>
      <c r="R931" s="124"/>
      <c r="S931" s="125"/>
      <c r="T931" s="125"/>
      <c r="U931" s="125"/>
      <c r="V931" s="125"/>
      <c r="X931" s="126"/>
    </row>
    <row r="932" spans="2:24" ht="25.5">
      <c r="B932" s="129"/>
      <c r="E932" s="130"/>
      <c r="F932" s="130"/>
      <c r="G932" s="131"/>
      <c r="H932" s="130"/>
      <c r="I932" s="130"/>
      <c r="J932" s="132"/>
      <c r="K932" s="130"/>
      <c r="L932" s="128"/>
      <c r="M932" s="128"/>
      <c r="N932" s="123"/>
      <c r="O932" s="124"/>
      <c r="P932" s="124"/>
      <c r="Q932" s="124"/>
      <c r="R932" s="124"/>
      <c r="S932" s="125"/>
      <c r="T932" s="125"/>
      <c r="U932" s="125"/>
      <c r="V932" s="125"/>
      <c r="X932" s="126"/>
    </row>
    <row r="933" spans="2:24" ht="25.5">
      <c r="B933" s="129"/>
      <c r="E933" s="130"/>
      <c r="F933" s="130"/>
      <c r="G933" s="131"/>
      <c r="H933" s="130"/>
      <c r="I933" s="130"/>
      <c r="J933" s="132"/>
      <c r="K933" s="130"/>
      <c r="L933" s="128"/>
      <c r="M933" s="128"/>
      <c r="N933" s="123"/>
      <c r="O933" s="124"/>
      <c r="P933" s="124"/>
      <c r="Q933" s="124"/>
      <c r="R933" s="124"/>
      <c r="S933" s="125"/>
      <c r="T933" s="125"/>
      <c r="U933" s="125"/>
      <c r="V933" s="125"/>
      <c r="X933" s="126"/>
    </row>
    <row r="934" spans="2:24" ht="25.5">
      <c r="B934" s="129"/>
      <c r="E934" s="130"/>
      <c r="F934" s="130"/>
      <c r="G934" s="131"/>
      <c r="H934" s="130"/>
      <c r="I934" s="130"/>
      <c r="J934" s="132"/>
      <c r="K934" s="130"/>
      <c r="L934" s="128"/>
      <c r="M934" s="128"/>
      <c r="N934" s="123"/>
      <c r="O934" s="124"/>
      <c r="P934" s="124"/>
      <c r="Q934" s="124"/>
      <c r="R934" s="124"/>
      <c r="S934" s="125"/>
      <c r="T934" s="125"/>
      <c r="U934" s="125"/>
      <c r="V934" s="125"/>
      <c r="X934" s="126"/>
    </row>
    <row r="935" spans="2:24" ht="25.5">
      <c r="B935" s="129"/>
      <c r="E935" s="130"/>
      <c r="F935" s="130"/>
      <c r="G935" s="131"/>
      <c r="H935" s="130"/>
      <c r="I935" s="130"/>
      <c r="J935" s="132"/>
      <c r="K935" s="130"/>
      <c r="L935" s="128"/>
      <c r="M935" s="128"/>
      <c r="N935" s="123"/>
      <c r="O935" s="124"/>
      <c r="P935" s="124"/>
      <c r="Q935" s="124"/>
      <c r="R935" s="124"/>
      <c r="S935" s="125"/>
      <c r="T935" s="125"/>
      <c r="U935" s="125"/>
      <c r="V935" s="125"/>
      <c r="X935" s="126"/>
    </row>
    <row r="936" spans="2:24" ht="25.5">
      <c r="B936" s="129"/>
      <c r="E936" s="130"/>
      <c r="F936" s="130"/>
      <c r="G936" s="131"/>
      <c r="H936" s="130"/>
      <c r="I936" s="130"/>
      <c r="J936" s="132"/>
      <c r="K936" s="130"/>
      <c r="L936" s="128"/>
      <c r="M936" s="128"/>
      <c r="N936" s="123"/>
      <c r="O936" s="124"/>
      <c r="P936" s="124"/>
      <c r="Q936" s="124"/>
      <c r="R936" s="124"/>
      <c r="S936" s="125"/>
      <c r="T936" s="125"/>
      <c r="U936" s="125"/>
      <c r="V936" s="125"/>
      <c r="X936" s="126"/>
    </row>
    <row r="937" spans="2:24" ht="25.5">
      <c r="B937" s="129"/>
      <c r="E937" s="130"/>
      <c r="F937" s="130"/>
      <c r="G937" s="131"/>
      <c r="H937" s="130"/>
      <c r="I937" s="130"/>
      <c r="J937" s="132"/>
      <c r="K937" s="130"/>
      <c r="L937" s="128"/>
      <c r="M937" s="128"/>
      <c r="N937" s="123"/>
      <c r="O937" s="124"/>
      <c r="P937" s="124"/>
      <c r="Q937" s="124"/>
      <c r="R937" s="124"/>
      <c r="S937" s="125"/>
      <c r="T937" s="125"/>
      <c r="U937" s="125"/>
      <c r="V937" s="125"/>
      <c r="X937" s="126"/>
    </row>
    <row r="938" spans="2:24" ht="25.5">
      <c r="B938" s="129"/>
      <c r="E938" s="130"/>
      <c r="F938" s="130"/>
      <c r="G938" s="131"/>
      <c r="H938" s="130"/>
      <c r="I938" s="130"/>
      <c r="J938" s="132"/>
      <c r="K938" s="130"/>
      <c r="L938" s="128"/>
      <c r="M938" s="128"/>
      <c r="N938" s="123"/>
      <c r="O938" s="124"/>
      <c r="P938" s="124"/>
      <c r="Q938" s="124"/>
      <c r="R938" s="124"/>
      <c r="S938" s="125"/>
      <c r="T938" s="125"/>
      <c r="U938" s="125"/>
      <c r="V938" s="125"/>
      <c r="X938" s="126"/>
    </row>
    <row r="939" spans="2:24" ht="25.5">
      <c r="B939" s="129"/>
      <c r="E939" s="130"/>
      <c r="F939" s="130"/>
      <c r="G939" s="131"/>
      <c r="H939" s="130"/>
      <c r="I939" s="130"/>
      <c r="J939" s="132"/>
      <c r="K939" s="130"/>
      <c r="L939" s="128"/>
      <c r="M939" s="128"/>
      <c r="N939" s="123"/>
      <c r="O939" s="124"/>
      <c r="P939" s="124"/>
      <c r="Q939" s="124"/>
      <c r="R939" s="124"/>
      <c r="S939" s="125"/>
      <c r="T939" s="125"/>
      <c r="U939" s="125"/>
      <c r="V939" s="125"/>
      <c r="X939" s="126"/>
    </row>
    <row r="940" spans="2:24" ht="25.5">
      <c r="B940" s="129"/>
      <c r="E940" s="130"/>
      <c r="F940" s="130"/>
      <c r="G940" s="131"/>
      <c r="H940" s="130"/>
      <c r="I940" s="130"/>
      <c r="J940" s="132"/>
      <c r="K940" s="130"/>
      <c r="L940" s="128"/>
      <c r="M940" s="128"/>
      <c r="N940" s="123"/>
      <c r="O940" s="124"/>
      <c r="P940" s="124"/>
      <c r="Q940" s="124"/>
      <c r="R940" s="124"/>
      <c r="S940" s="125"/>
      <c r="T940" s="125"/>
      <c r="U940" s="125"/>
      <c r="V940" s="125"/>
      <c r="X940" s="126"/>
    </row>
    <row r="941" spans="2:24" ht="25.5">
      <c r="B941" s="129"/>
      <c r="E941" s="130"/>
      <c r="F941" s="130"/>
      <c r="G941" s="131"/>
      <c r="H941" s="130"/>
      <c r="I941" s="130"/>
      <c r="J941" s="132"/>
      <c r="K941" s="130"/>
      <c r="L941" s="128"/>
      <c r="M941" s="128"/>
      <c r="N941" s="123"/>
      <c r="O941" s="124"/>
      <c r="P941" s="124"/>
      <c r="Q941" s="124"/>
      <c r="R941" s="124"/>
      <c r="S941" s="125"/>
      <c r="T941" s="125"/>
      <c r="U941" s="125"/>
      <c r="V941" s="125"/>
      <c r="X941" s="126"/>
    </row>
    <row r="942" spans="2:24" ht="25.5">
      <c r="B942" s="129"/>
      <c r="E942" s="130"/>
      <c r="F942" s="130"/>
      <c r="G942" s="131"/>
      <c r="H942" s="130"/>
      <c r="I942" s="130"/>
      <c r="J942" s="132"/>
      <c r="K942" s="130"/>
      <c r="L942" s="128"/>
      <c r="M942" s="128"/>
      <c r="N942" s="123"/>
      <c r="O942" s="124"/>
      <c r="P942" s="124"/>
      <c r="Q942" s="124"/>
      <c r="R942" s="124"/>
      <c r="S942" s="125"/>
      <c r="T942" s="125"/>
      <c r="U942" s="125"/>
      <c r="V942" s="125"/>
      <c r="X942" s="126"/>
    </row>
    <row r="943" spans="2:24" ht="25.5">
      <c r="B943" s="129"/>
      <c r="E943" s="130"/>
      <c r="F943" s="130"/>
      <c r="G943" s="131"/>
      <c r="H943" s="130"/>
      <c r="I943" s="130"/>
      <c r="J943" s="132"/>
      <c r="K943" s="130"/>
      <c r="L943" s="128"/>
      <c r="M943" s="128"/>
      <c r="N943" s="123"/>
      <c r="O943" s="124"/>
      <c r="P943" s="124"/>
      <c r="Q943" s="124"/>
      <c r="R943" s="124"/>
      <c r="S943" s="125"/>
      <c r="T943" s="125"/>
      <c r="U943" s="125"/>
      <c r="V943" s="125"/>
      <c r="X943" s="126"/>
    </row>
    <row r="944" spans="2:24" ht="25.5">
      <c r="B944" s="129"/>
      <c r="E944" s="130"/>
      <c r="F944" s="130"/>
      <c r="G944" s="131"/>
      <c r="H944" s="130"/>
      <c r="I944" s="130"/>
      <c r="J944" s="132"/>
      <c r="K944" s="130"/>
      <c r="L944" s="128"/>
      <c r="M944" s="128"/>
      <c r="N944" s="123"/>
      <c r="O944" s="124"/>
      <c r="P944" s="124"/>
      <c r="Q944" s="124"/>
      <c r="R944" s="124"/>
      <c r="S944" s="125"/>
      <c r="T944" s="125"/>
      <c r="U944" s="125"/>
      <c r="V944" s="125"/>
      <c r="X944" s="126"/>
    </row>
    <row r="945" spans="2:24" ht="25.5">
      <c r="B945" s="129"/>
      <c r="E945" s="130"/>
      <c r="F945" s="130"/>
      <c r="G945" s="131"/>
      <c r="H945" s="130"/>
      <c r="I945" s="130"/>
      <c r="J945" s="132"/>
      <c r="K945" s="130"/>
      <c r="L945" s="128"/>
      <c r="M945" s="128"/>
      <c r="N945" s="123"/>
      <c r="O945" s="124"/>
      <c r="P945" s="124"/>
      <c r="Q945" s="124"/>
      <c r="R945" s="124"/>
      <c r="S945" s="125"/>
      <c r="T945" s="125"/>
      <c r="U945" s="125"/>
      <c r="V945" s="125"/>
      <c r="X945" s="126"/>
    </row>
    <row r="946" spans="2:24" ht="25.5">
      <c r="B946" s="129"/>
      <c r="E946" s="130"/>
      <c r="F946" s="130"/>
      <c r="G946" s="131"/>
      <c r="H946" s="130"/>
      <c r="I946" s="130"/>
      <c r="J946" s="132"/>
      <c r="K946" s="130"/>
      <c r="L946" s="128"/>
      <c r="M946" s="128"/>
      <c r="N946" s="123"/>
      <c r="O946" s="124"/>
      <c r="P946" s="124"/>
      <c r="Q946" s="124"/>
      <c r="R946" s="124"/>
      <c r="S946" s="125"/>
      <c r="T946" s="125"/>
      <c r="U946" s="125"/>
      <c r="V946" s="125"/>
      <c r="X946" s="126"/>
    </row>
    <row r="947" spans="2:24" ht="25.5">
      <c r="B947" s="129"/>
      <c r="E947" s="130"/>
      <c r="F947" s="130"/>
      <c r="G947" s="131"/>
      <c r="H947" s="130"/>
      <c r="I947" s="130"/>
      <c r="J947" s="132"/>
      <c r="K947" s="130"/>
      <c r="L947" s="128"/>
      <c r="M947" s="128"/>
      <c r="N947" s="123"/>
      <c r="O947" s="124"/>
      <c r="P947" s="124"/>
      <c r="Q947" s="124"/>
      <c r="R947" s="124"/>
      <c r="S947" s="125"/>
      <c r="T947" s="125"/>
      <c r="U947" s="125"/>
      <c r="V947" s="125"/>
      <c r="X947" s="126"/>
    </row>
    <row r="948" spans="2:24" ht="25.5">
      <c r="B948" s="129"/>
      <c r="E948" s="130"/>
      <c r="F948" s="130"/>
      <c r="G948" s="131"/>
      <c r="H948" s="130"/>
      <c r="I948" s="130"/>
      <c r="J948" s="132"/>
      <c r="K948" s="130"/>
      <c r="L948" s="128"/>
      <c r="M948" s="128"/>
      <c r="N948" s="123"/>
      <c r="O948" s="124"/>
      <c r="P948" s="124"/>
      <c r="Q948" s="124"/>
      <c r="R948" s="124"/>
      <c r="S948" s="125"/>
      <c r="T948" s="125"/>
      <c r="U948" s="125"/>
      <c r="V948" s="125"/>
      <c r="X948" s="126"/>
    </row>
    <row r="949" spans="2:24" ht="25.5">
      <c r="B949" s="129"/>
      <c r="E949" s="130"/>
      <c r="F949" s="130"/>
      <c r="G949" s="131"/>
      <c r="H949" s="130"/>
      <c r="I949" s="130"/>
      <c r="J949" s="132"/>
      <c r="K949" s="130"/>
      <c r="L949" s="128"/>
      <c r="M949" s="128"/>
      <c r="N949" s="123"/>
      <c r="O949" s="124"/>
      <c r="P949" s="124"/>
      <c r="Q949" s="124"/>
      <c r="R949" s="124"/>
      <c r="S949" s="125"/>
      <c r="T949" s="125"/>
      <c r="U949" s="125"/>
      <c r="V949" s="125"/>
      <c r="X949" s="126"/>
    </row>
    <row r="950" spans="2:24" ht="25.5">
      <c r="B950" s="129"/>
      <c r="E950" s="130"/>
      <c r="F950" s="130"/>
      <c r="G950" s="131"/>
      <c r="H950" s="130"/>
      <c r="I950" s="130"/>
      <c r="J950" s="132"/>
      <c r="K950" s="130"/>
      <c r="L950" s="128"/>
      <c r="M950" s="128"/>
      <c r="N950" s="123"/>
      <c r="O950" s="124"/>
      <c r="P950" s="124"/>
      <c r="Q950" s="124"/>
      <c r="R950" s="124"/>
      <c r="S950" s="125"/>
      <c r="T950" s="125"/>
      <c r="U950" s="125"/>
      <c r="V950" s="125"/>
      <c r="X950" s="126"/>
    </row>
    <row r="951" spans="2:24" ht="25.5">
      <c r="B951" s="129"/>
      <c r="E951" s="130"/>
      <c r="F951" s="130"/>
      <c r="G951" s="131"/>
      <c r="H951" s="130"/>
      <c r="I951" s="130"/>
      <c r="J951" s="132"/>
      <c r="K951" s="130"/>
      <c r="L951" s="128"/>
      <c r="M951" s="128"/>
      <c r="N951" s="123"/>
      <c r="O951" s="124"/>
      <c r="P951" s="124"/>
      <c r="Q951" s="124"/>
      <c r="R951" s="124"/>
      <c r="S951" s="125"/>
      <c r="T951" s="125"/>
      <c r="U951" s="125"/>
      <c r="V951" s="125"/>
      <c r="X951" s="126"/>
    </row>
    <row r="952" spans="2:24" ht="25.5">
      <c r="B952" s="129"/>
      <c r="E952" s="130"/>
      <c r="F952" s="130"/>
      <c r="G952" s="131"/>
      <c r="H952" s="130"/>
      <c r="I952" s="130"/>
      <c r="J952" s="132"/>
      <c r="K952" s="130"/>
      <c r="L952" s="128"/>
      <c r="M952" s="128"/>
      <c r="N952" s="123"/>
      <c r="O952" s="124"/>
      <c r="P952" s="124"/>
      <c r="Q952" s="124"/>
      <c r="R952" s="124"/>
      <c r="S952" s="125"/>
      <c r="T952" s="125"/>
      <c r="U952" s="125"/>
      <c r="V952" s="125"/>
      <c r="X952" s="126"/>
    </row>
    <row r="953" spans="2:24" ht="25.5">
      <c r="B953" s="129"/>
      <c r="E953" s="130"/>
      <c r="F953" s="130"/>
      <c r="G953" s="131"/>
      <c r="H953" s="130"/>
      <c r="I953" s="130"/>
      <c r="J953" s="132"/>
      <c r="K953" s="130"/>
      <c r="L953" s="128"/>
      <c r="M953" s="128"/>
      <c r="N953" s="123"/>
      <c r="O953" s="124"/>
      <c r="P953" s="124"/>
      <c r="Q953" s="124"/>
      <c r="R953" s="124"/>
      <c r="S953" s="125"/>
      <c r="T953" s="125"/>
      <c r="U953" s="125"/>
      <c r="V953" s="125"/>
      <c r="X953" s="126"/>
    </row>
    <row r="954" spans="2:24" ht="25.5">
      <c r="B954" s="129"/>
      <c r="E954" s="130"/>
      <c r="F954" s="130"/>
      <c r="G954" s="131"/>
      <c r="H954" s="130"/>
      <c r="I954" s="130"/>
      <c r="J954" s="132"/>
      <c r="K954" s="130"/>
      <c r="L954" s="128"/>
      <c r="M954" s="128"/>
      <c r="N954" s="123"/>
      <c r="O954" s="124"/>
      <c r="P954" s="124"/>
      <c r="Q954" s="124"/>
      <c r="R954" s="124"/>
      <c r="S954" s="125"/>
      <c r="T954" s="125"/>
      <c r="U954" s="125"/>
      <c r="V954" s="125"/>
      <c r="X954" s="126"/>
    </row>
    <row r="955" spans="2:24" ht="25.5">
      <c r="B955" s="129"/>
      <c r="E955" s="130"/>
      <c r="F955" s="130"/>
      <c r="G955" s="131"/>
      <c r="H955" s="130"/>
      <c r="I955" s="130"/>
      <c r="J955" s="132"/>
      <c r="K955" s="130"/>
      <c r="L955" s="128"/>
      <c r="M955" s="128"/>
      <c r="N955" s="123"/>
      <c r="O955" s="124"/>
      <c r="P955" s="124"/>
      <c r="Q955" s="124"/>
      <c r="R955" s="124"/>
      <c r="S955" s="125"/>
      <c r="T955" s="125"/>
      <c r="U955" s="125"/>
      <c r="V955" s="125"/>
      <c r="X955" s="126"/>
    </row>
    <row r="956" spans="2:24" ht="25.5">
      <c r="B956" s="129"/>
      <c r="E956" s="130"/>
      <c r="F956" s="130"/>
      <c r="G956" s="131"/>
      <c r="H956" s="130"/>
      <c r="I956" s="130"/>
      <c r="J956" s="132"/>
      <c r="K956" s="130"/>
      <c r="L956" s="128"/>
      <c r="M956" s="128"/>
      <c r="N956" s="123"/>
      <c r="O956" s="124"/>
      <c r="P956" s="124"/>
      <c r="Q956" s="124"/>
      <c r="R956" s="124"/>
      <c r="S956" s="125"/>
      <c r="T956" s="125"/>
      <c r="U956" s="125"/>
      <c r="V956" s="125"/>
      <c r="X956" s="126"/>
    </row>
    <row r="957" spans="2:24" ht="25.5">
      <c r="B957" s="129"/>
      <c r="E957" s="130"/>
      <c r="F957" s="130"/>
      <c r="G957" s="131"/>
      <c r="H957" s="130"/>
      <c r="I957" s="130"/>
      <c r="J957" s="132"/>
      <c r="K957" s="130"/>
      <c r="L957" s="128"/>
      <c r="M957" s="128"/>
      <c r="N957" s="123"/>
      <c r="O957" s="124"/>
      <c r="P957" s="124"/>
      <c r="Q957" s="124"/>
      <c r="R957" s="124"/>
      <c r="S957" s="125"/>
      <c r="T957" s="125"/>
      <c r="U957" s="125"/>
      <c r="V957" s="125"/>
      <c r="X957" s="126"/>
    </row>
    <row r="958" spans="2:24" ht="25.5">
      <c r="B958" s="129"/>
      <c r="E958" s="130"/>
      <c r="F958" s="130"/>
      <c r="G958" s="131"/>
      <c r="H958" s="130"/>
      <c r="I958" s="130"/>
      <c r="J958" s="132"/>
      <c r="K958" s="130"/>
      <c r="L958" s="128"/>
      <c r="M958" s="128"/>
      <c r="N958" s="123"/>
      <c r="O958" s="124"/>
      <c r="P958" s="124"/>
      <c r="Q958" s="124"/>
      <c r="R958" s="124"/>
      <c r="S958" s="125"/>
      <c r="T958" s="125"/>
      <c r="U958" s="125"/>
      <c r="V958" s="125"/>
      <c r="X958" s="126"/>
    </row>
    <row r="959" spans="2:24" ht="25.5">
      <c r="B959" s="129"/>
      <c r="E959" s="130"/>
      <c r="F959" s="130"/>
      <c r="G959" s="131"/>
      <c r="H959" s="130"/>
      <c r="I959" s="130"/>
      <c r="J959" s="132"/>
      <c r="K959" s="130"/>
      <c r="L959" s="128"/>
      <c r="M959" s="128"/>
      <c r="N959" s="123"/>
      <c r="O959" s="124"/>
      <c r="P959" s="124"/>
      <c r="Q959" s="124"/>
      <c r="R959" s="124"/>
      <c r="S959" s="125"/>
      <c r="T959" s="125"/>
      <c r="U959" s="125"/>
      <c r="V959" s="125"/>
      <c r="X959" s="126"/>
    </row>
    <row r="960" spans="2:24" ht="25.5">
      <c r="B960" s="129"/>
      <c r="E960" s="130"/>
      <c r="F960" s="130"/>
      <c r="G960" s="131"/>
      <c r="H960" s="130"/>
      <c r="I960" s="130"/>
      <c r="J960" s="132"/>
      <c r="K960" s="130"/>
      <c r="L960" s="128"/>
      <c r="M960" s="128"/>
      <c r="N960" s="123"/>
      <c r="O960" s="124"/>
      <c r="P960" s="124"/>
      <c r="Q960" s="124"/>
      <c r="R960" s="124"/>
      <c r="S960" s="125"/>
      <c r="T960" s="125"/>
      <c r="U960" s="125"/>
      <c r="V960" s="125"/>
      <c r="X960" s="126"/>
    </row>
    <row r="961" spans="2:24" ht="25.5">
      <c r="B961" s="129"/>
      <c r="E961" s="130"/>
      <c r="F961" s="130"/>
      <c r="G961" s="131"/>
      <c r="H961" s="130"/>
      <c r="I961" s="130"/>
      <c r="J961" s="132"/>
      <c r="K961" s="130"/>
      <c r="L961" s="128"/>
      <c r="M961" s="128"/>
      <c r="N961" s="123"/>
      <c r="O961" s="124"/>
      <c r="P961" s="124"/>
      <c r="Q961" s="124"/>
      <c r="R961" s="124"/>
      <c r="S961" s="125"/>
      <c r="T961" s="125"/>
      <c r="U961" s="125"/>
      <c r="V961" s="125"/>
      <c r="X961" s="126"/>
    </row>
    <row r="962" spans="2:24" ht="25.5">
      <c r="B962" s="129"/>
      <c r="E962" s="130"/>
      <c r="F962" s="130"/>
      <c r="G962" s="131"/>
      <c r="H962" s="130"/>
      <c r="I962" s="130"/>
      <c r="J962" s="132"/>
      <c r="K962" s="130"/>
      <c r="L962" s="128"/>
      <c r="M962" s="128"/>
      <c r="N962" s="123"/>
      <c r="O962" s="124"/>
      <c r="P962" s="124"/>
      <c r="Q962" s="124"/>
      <c r="R962" s="124"/>
      <c r="S962" s="125"/>
      <c r="T962" s="125"/>
      <c r="U962" s="125"/>
      <c r="V962" s="125"/>
      <c r="X962" s="126"/>
    </row>
    <row r="963" spans="2:24" ht="25.5">
      <c r="B963" s="129"/>
      <c r="E963" s="130"/>
      <c r="F963" s="130"/>
      <c r="G963" s="131"/>
      <c r="H963" s="130"/>
      <c r="I963" s="130"/>
      <c r="J963" s="132"/>
      <c r="K963" s="130"/>
      <c r="L963" s="128"/>
      <c r="M963" s="128"/>
      <c r="N963" s="123"/>
      <c r="O963" s="124"/>
      <c r="P963" s="124"/>
      <c r="Q963" s="124"/>
      <c r="R963" s="124"/>
      <c r="S963" s="125"/>
      <c r="T963" s="125"/>
      <c r="U963" s="125"/>
      <c r="V963" s="125"/>
      <c r="X963" s="126"/>
    </row>
    <row r="964" spans="2:24" ht="25.5">
      <c r="B964" s="129"/>
      <c r="E964" s="130"/>
      <c r="F964" s="130"/>
      <c r="G964" s="131"/>
      <c r="H964" s="130"/>
      <c r="I964" s="130"/>
      <c r="J964" s="132"/>
      <c r="K964" s="130"/>
      <c r="L964" s="128"/>
      <c r="M964" s="128"/>
      <c r="N964" s="123"/>
      <c r="O964" s="124"/>
      <c r="P964" s="124"/>
      <c r="Q964" s="124"/>
      <c r="R964" s="124"/>
      <c r="S964" s="125"/>
      <c r="T964" s="125"/>
      <c r="U964" s="125"/>
      <c r="V964" s="125"/>
      <c r="X964" s="126"/>
    </row>
    <row r="965" spans="2:24" ht="25.5">
      <c r="B965" s="129"/>
      <c r="E965" s="130"/>
      <c r="F965" s="130"/>
      <c r="G965" s="131"/>
      <c r="H965" s="130"/>
      <c r="I965" s="130"/>
      <c r="J965" s="132"/>
      <c r="K965" s="130"/>
      <c r="L965" s="128"/>
      <c r="M965" s="128"/>
      <c r="N965" s="123"/>
      <c r="O965" s="124"/>
      <c r="P965" s="124"/>
      <c r="Q965" s="124"/>
      <c r="R965" s="124"/>
      <c r="S965" s="125"/>
      <c r="T965" s="125"/>
      <c r="U965" s="125"/>
      <c r="V965" s="125"/>
      <c r="X965" s="126"/>
    </row>
    <row r="966" spans="2:24" ht="25.5">
      <c r="B966" s="129"/>
      <c r="E966" s="130"/>
      <c r="F966" s="130"/>
      <c r="G966" s="131"/>
      <c r="H966" s="130"/>
      <c r="I966" s="130"/>
      <c r="J966" s="132"/>
      <c r="K966" s="130"/>
      <c r="L966" s="128"/>
      <c r="M966" s="128"/>
      <c r="N966" s="123"/>
      <c r="O966" s="124"/>
      <c r="P966" s="124"/>
      <c r="Q966" s="124"/>
      <c r="R966" s="124"/>
      <c r="S966" s="125"/>
      <c r="T966" s="125"/>
      <c r="U966" s="125"/>
      <c r="V966" s="125"/>
      <c r="X966" s="126"/>
    </row>
    <row r="967" spans="2:24" ht="25.5">
      <c r="B967" s="129"/>
      <c r="E967" s="130"/>
      <c r="F967" s="130"/>
      <c r="G967" s="131"/>
      <c r="H967" s="130"/>
      <c r="I967" s="130"/>
      <c r="J967" s="132"/>
      <c r="K967" s="130"/>
      <c r="L967" s="128"/>
      <c r="M967" s="128"/>
      <c r="N967" s="123"/>
      <c r="O967" s="124"/>
      <c r="P967" s="124"/>
      <c r="Q967" s="124"/>
      <c r="R967" s="124"/>
      <c r="S967" s="125"/>
      <c r="T967" s="125"/>
      <c r="U967" s="125"/>
      <c r="V967" s="125"/>
      <c r="X967" s="126"/>
    </row>
    <row r="968" spans="2:24" ht="25.5">
      <c r="B968" s="129"/>
      <c r="E968" s="130"/>
      <c r="F968" s="130"/>
      <c r="G968" s="131"/>
      <c r="H968" s="130"/>
      <c r="I968" s="130"/>
      <c r="J968" s="132"/>
      <c r="K968" s="130"/>
      <c r="L968" s="128"/>
      <c r="M968" s="128"/>
      <c r="N968" s="123"/>
      <c r="O968" s="124"/>
      <c r="P968" s="124"/>
      <c r="Q968" s="124"/>
      <c r="R968" s="124"/>
      <c r="S968" s="125"/>
      <c r="T968" s="125"/>
      <c r="U968" s="125"/>
      <c r="V968" s="125"/>
      <c r="X968" s="126"/>
    </row>
    <row r="969" spans="2:24" ht="25.5">
      <c r="B969" s="129"/>
      <c r="E969" s="130"/>
      <c r="F969" s="130"/>
      <c r="G969" s="131"/>
      <c r="H969" s="130"/>
      <c r="I969" s="130"/>
      <c r="J969" s="132"/>
      <c r="K969" s="130"/>
      <c r="L969" s="128"/>
      <c r="M969" s="128"/>
      <c r="N969" s="123"/>
      <c r="O969" s="124"/>
      <c r="P969" s="124"/>
      <c r="Q969" s="124"/>
      <c r="R969" s="124"/>
      <c r="S969" s="125"/>
      <c r="T969" s="125"/>
      <c r="U969" s="125"/>
      <c r="V969" s="125"/>
      <c r="X969" s="126"/>
    </row>
    <row r="970" spans="2:24" ht="25.5">
      <c r="B970" s="129"/>
      <c r="E970" s="130"/>
      <c r="F970" s="130"/>
      <c r="G970" s="131"/>
      <c r="H970" s="130"/>
      <c r="I970" s="130"/>
      <c r="J970" s="132"/>
      <c r="K970" s="130"/>
      <c r="L970" s="128"/>
      <c r="M970" s="128"/>
      <c r="N970" s="123"/>
      <c r="O970" s="124"/>
      <c r="P970" s="124"/>
      <c r="Q970" s="124"/>
      <c r="R970" s="124"/>
      <c r="S970" s="125"/>
      <c r="T970" s="125"/>
      <c r="U970" s="125"/>
      <c r="V970" s="125"/>
      <c r="X970" s="126"/>
    </row>
    <row r="971" spans="2:24" ht="25.5">
      <c r="B971" s="129"/>
      <c r="E971" s="130"/>
      <c r="F971" s="130"/>
      <c r="G971" s="131"/>
      <c r="H971" s="130"/>
      <c r="I971" s="130"/>
      <c r="J971" s="132"/>
      <c r="K971" s="130"/>
      <c r="L971" s="128"/>
      <c r="M971" s="128"/>
      <c r="N971" s="123"/>
      <c r="O971" s="124"/>
      <c r="P971" s="124"/>
      <c r="Q971" s="124"/>
      <c r="R971" s="124"/>
      <c r="S971" s="125"/>
      <c r="T971" s="125"/>
      <c r="U971" s="125"/>
      <c r="V971" s="125"/>
      <c r="X971" s="126"/>
    </row>
    <row r="972" spans="2:24" ht="25.5">
      <c r="B972" s="129"/>
      <c r="E972" s="130"/>
      <c r="F972" s="130"/>
      <c r="G972" s="131"/>
      <c r="H972" s="130"/>
      <c r="I972" s="130"/>
      <c r="J972" s="132"/>
      <c r="K972" s="130"/>
      <c r="L972" s="128"/>
      <c r="M972" s="128"/>
      <c r="N972" s="123"/>
      <c r="O972" s="124"/>
      <c r="P972" s="124"/>
      <c r="Q972" s="124"/>
      <c r="R972" s="124"/>
      <c r="S972" s="125"/>
      <c r="T972" s="125"/>
      <c r="U972" s="125"/>
      <c r="V972" s="125"/>
      <c r="X972" s="126"/>
    </row>
    <row r="973" spans="2:24" ht="25.5">
      <c r="B973" s="129"/>
      <c r="E973" s="130"/>
      <c r="F973" s="130"/>
      <c r="G973" s="131"/>
      <c r="H973" s="130"/>
      <c r="I973" s="130"/>
      <c r="J973" s="132"/>
      <c r="K973" s="130"/>
      <c r="L973" s="128"/>
      <c r="M973" s="128"/>
      <c r="N973" s="123"/>
      <c r="O973" s="124"/>
      <c r="P973" s="124"/>
      <c r="Q973" s="124"/>
      <c r="R973" s="124"/>
      <c r="S973" s="125"/>
      <c r="T973" s="125"/>
      <c r="U973" s="125"/>
      <c r="V973" s="125"/>
      <c r="X973" s="126"/>
    </row>
    <row r="974" spans="2:24" ht="25.5">
      <c r="B974" s="129"/>
      <c r="E974" s="130"/>
      <c r="F974" s="130"/>
      <c r="G974" s="131"/>
      <c r="H974" s="130"/>
      <c r="I974" s="130"/>
      <c r="J974" s="132"/>
      <c r="K974" s="130"/>
      <c r="L974" s="128"/>
      <c r="M974" s="128"/>
      <c r="N974" s="123"/>
      <c r="O974" s="124"/>
      <c r="P974" s="124"/>
      <c r="Q974" s="124"/>
      <c r="R974" s="124"/>
      <c r="S974" s="125"/>
      <c r="T974" s="125"/>
      <c r="U974" s="125"/>
      <c r="V974" s="125"/>
      <c r="X974" s="126"/>
    </row>
    <row r="975" spans="2:24" ht="25.5">
      <c r="B975" s="129"/>
      <c r="E975" s="130"/>
      <c r="F975" s="130"/>
      <c r="G975" s="131"/>
      <c r="H975" s="130"/>
      <c r="I975" s="130"/>
      <c r="J975" s="132"/>
      <c r="K975" s="130"/>
      <c r="L975" s="128"/>
      <c r="M975" s="128"/>
      <c r="N975" s="123"/>
      <c r="O975" s="124"/>
      <c r="P975" s="124"/>
      <c r="Q975" s="124"/>
      <c r="R975" s="124"/>
      <c r="S975" s="125"/>
      <c r="T975" s="125"/>
      <c r="U975" s="125"/>
      <c r="V975" s="125"/>
      <c r="X975" s="126"/>
    </row>
    <row r="976" spans="2:24" ht="25.5">
      <c r="B976" s="129"/>
      <c r="E976" s="130"/>
      <c r="F976" s="130"/>
      <c r="G976" s="131"/>
      <c r="H976" s="130"/>
      <c r="I976" s="130"/>
      <c r="J976" s="132"/>
      <c r="K976" s="130"/>
      <c r="L976" s="128"/>
      <c r="M976" s="128"/>
      <c r="N976" s="123"/>
      <c r="O976" s="124"/>
      <c r="P976" s="124"/>
      <c r="Q976" s="124"/>
      <c r="R976" s="124"/>
      <c r="S976" s="125"/>
      <c r="T976" s="125"/>
      <c r="U976" s="125"/>
      <c r="V976" s="125"/>
      <c r="X976" s="126"/>
    </row>
    <row r="977" spans="2:24" ht="25.5">
      <c r="B977" s="129"/>
      <c r="E977" s="130"/>
      <c r="F977" s="130"/>
      <c r="G977" s="131"/>
      <c r="H977" s="130"/>
      <c r="I977" s="130"/>
      <c r="J977" s="132"/>
      <c r="K977" s="130"/>
      <c r="L977" s="128"/>
      <c r="M977" s="128"/>
      <c r="N977" s="123"/>
      <c r="O977" s="124"/>
      <c r="P977" s="124"/>
      <c r="Q977" s="124"/>
      <c r="R977" s="124"/>
      <c r="S977" s="125"/>
      <c r="T977" s="125"/>
      <c r="U977" s="125"/>
      <c r="V977" s="125"/>
      <c r="X977" s="126"/>
    </row>
    <row r="978" spans="2:24" ht="25.5">
      <c r="B978" s="129"/>
      <c r="E978" s="130"/>
      <c r="F978" s="130"/>
      <c r="G978" s="131"/>
      <c r="H978" s="130"/>
      <c r="I978" s="130"/>
      <c r="J978" s="132"/>
      <c r="K978" s="130"/>
      <c r="L978" s="128"/>
      <c r="M978" s="128"/>
      <c r="N978" s="123"/>
      <c r="O978" s="124"/>
      <c r="P978" s="124"/>
      <c r="Q978" s="124"/>
      <c r="R978" s="124"/>
      <c r="S978" s="125"/>
      <c r="T978" s="125"/>
      <c r="U978" s="125"/>
      <c r="V978" s="125"/>
      <c r="X978" s="126"/>
    </row>
    <row r="979" spans="2:24" ht="25.5">
      <c r="B979" s="129"/>
      <c r="E979" s="130"/>
      <c r="F979" s="130"/>
      <c r="G979" s="131"/>
      <c r="H979" s="130"/>
      <c r="I979" s="130"/>
      <c r="J979" s="132"/>
      <c r="K979" s="130"/>
      <c r="L979" s="128"/>
      <c r="M979" s="128"/>
      <c r="N979" s="123"/>
      <c r="O979" s="124"/>
      <c r="P979" s="124"/>
      <c r="Q979" s="124"/>
      <c r="R979" s="124"/>
      <c r="S979" s="125"/>
      <c r="T979" s="125"/>
      <c r="U979" s="125"/>
      <c r="V979" s="125"/>
      <c r="X979" s="126"/>
    </row>
    <row r="980" spans="2:24" ht="25.5">
      <c r="B980" s="129"/>
      <c r="E980" s="130"/>
      <c r="F980" s="130"/>
      <c r="G980" s="131"/>
      <c r="H980" s="130"/>
      <c r="I980" s="130"/>
      <c r="J980" s="132"/>
      <c r="K980" s="130"/>
      <c r="L980" s="128"/>
      <c r="M980" s="128"/>
      <c r="N980" s="123"/>
      <c r="O980" s="124"/>
      <c r="P980" s="124"/>
      <c r="Q980" s="124"/>
      <c r="R980" s="124"/>
      <c r="S980" s="125"/>
      <c r="T980" s="125"/>
      <c r="U980" s="125"/>
      <c r="V980" s="125"/>
      <c r="X980" s="126"/>
    </row>
    <row r="981" spans="2:24" ht="25.5">
      <c r="B981" s="129"/>
      <c r="E981" s="130"/>
      <c r="F981" s="130"/>
      <c r="G981" s="131"/>
      <c r="H981" s="130"/>
      <c r="I981" s="130"/>
      <c r="J981" s="132"/>
      <c r="K981" s="130"/>
      <c r="L981" s="128"/>
      <c r="M981" s="128"/>
      <c r="N981" s="123"/>
      <c r="O981" s="124"/>
      <c r="P981" s="124"/>
      <c r="Q981" s="124"/>
      <c r="R981" s="124"/>
      <c r="S981" s="125"/>
      <c r="T981" s="125"/>
      <c r="U981" s="125"/>
      <c r="V981" s="125"/>
      <c r="X981" s="126"/>
    </row>
    <row r="982" spans="2:24" ht="25.5">
      <c r="B982" s="129"/>
      <c r="E982" s="130"/>
      <c r="F982" s="130"/>
      <c r="G982" s="131"/>
      <c r="H982" s="130"/>
      <c r="I982" s="130"/>
      <c r="J982" s="132"/>
      <c r="K982" s="130"/>
      <c r="L982" s="128"/>
      <c r="M982" s="128"/>
      <c r="N982" s="123"/>
      <c r="O982" s="124"/>
      <c r="P982" s="124"/>
      <c r="Q982" s="124"/>
      <c r="R982" s="124"/>
      <c r="S982" s="125"/>
      <c r="T982" s="125"/>
      <c r="U982" s="125"/>
      <c r="V982" s="125"/>
      <c r="X982" s="126"/>
    </row>
    <row r="983" spans="2:24" ht="25.5">
      <c r="B983" s="129"/>
      <c r="E983" s="130"/>
      <c r="F983" s="130"/>
      <c r="G983" s="131"/>
      <c r="H983" s="130"/>
      <c r="I983" s="130"/>
      <c r="J983" s="132"/>
      <c r="K983" s="130"/>
      <c r="L983" s="128"/>
      <c r="M983" s="128"/>
      <c r="N983" s="123"/>
      <c r="O983" s="124"/>
      <c r="P983" s="124"/>
      <c r="Q983" s="124"/>
      <c r="R983" s="124"/>
      <c r="S983" s="125"/>
      <c r="T983" s="125"/>
      <c r="U983" s="125"/>
      <c r="V983" s="125"/>
      <c r="X983" s="126"/>
    </row>
    <row r="984" spans="2:24" ht="25.5">
      <c r="B984" s="129"/>
      <c r="E984" s="130"/>
      <c r="F984" s="130"/>
      <c r="G984" s="131"/>
      <c r="H984" s="130"/>
      <c r="I984" s="130"/>
      <c r="J984" s="132"/>
      <c r="K984" s="130"/>
      <c r="L984" s="128"/>
      <c r="M984" s="128"/>
      <c r="N984" s="123"/>
      <c r="O984" s="124"/>
      <c r="P984" s="124"/>
      <c r="Q984" s="124"/>
      <c r="R984" s="124"/>
      <c r="S984" s="125"/>
      <c r="T984" s="125"/>
      <c r="U984" s="125"/>
      <c r="V984" s="125"/>
      <c r="X984" s="126"/>
    </row>
    <row r="985" spans="2:24" ht="25.5">
      <c r="B985" s="129"/>
      <c r="E985" s="130"/>
      <c r="F985" s="130"/>
      <c r="G985" s="131"/>
      <c r="H985" s="130"/>
      <c r="I985" s="130"/>
      <c r="J985" s="132"/>
      <c r="K985" s="130"/>
      <c r="L985" s="128"/>
      <c r="M985" s="128"/>
      <c r="N985" s="123"/>
      <c r="O985" s="124"/>
      <c r="P985" s="124"/>
      <c r="Q985" s="124"/>
      <c r="R985" s="124"/>
      <c r="S985" s="125"/>
      <c r="T985" s="125"/>
      <c r="U985" s="125"/>
      <c r="V985" s="125"/>
      <c r="X985" s="126"/>
    </row>
    <row r="986" spans="2:24" ht="25.5">
      <c r="B986" s="129"/>
      <c r="E986" s="130"/>
      <c r="F986" s="130"/>
      <c r="G986" s="131"/>
      <c r="H986" s="130"/>
      <c r="I986" s="130"/>
      <c r="J986" s="132"/>
      <c r="K986" s="130"/>
      <c r="L986" s="128"/>
      <c r="M986" s="128"/>
      <c r="N986" s="123"/>
      <c r="O986" s="124"/>
      <c r="P986" s="124"/>
      <c r="Q986" s="124"/>
      <c r="R986" s="124"/>
      <c r="S986" s="125"/>
      <c r="T986" s="125"/>
      <c r="U986" s="125"/>
      <c r="V986" s="125"/>
      <c r="X986" s="126"/>
    </row>
    <row r="987" spans="2:24" ht="25.5">
      <c r="B987" s="129"/>
      <c r="E987" s="130"/>
      <c r="F987" s="130"/>
      <c r="G987" s="131"/>
      <c r="H987" s="130"/>
      <c r="I987" s="130"/>
      <c r="J987" s="132"/>
      <c r="K987" s="130"/>
      <c r="L987" s="128"/>
      <c r="M987" s="128"/>
      <c r="N987" s="123"/>
      <c r="O987" s="124"/>
      <c r="P987" s="124"/>
      <c r="Q987" s="124"/>
      <c r="R987" s="124"/>
      <c r="S987" s="125"/>
      <c r="T987" s="125"/>
      <c r="U987" s="125"/>
      <c r="V987" s="125"/>
      <c r="X987" s="126"/>
    </row>
    <row r="988" spans="2:24" ht="25.5">
      <c r="B988" s="129"/>
      <c r="E988" s="130"/>
      <c r="F988" s="130"/>
      <c r="G988" s="131"/>
      <c r="H988" s="130"/>
      <c r="I988" s="130"/>
      <c r="J988" s="132"/>
      <c r="K988" s="130"/>
      <c r="L988" s="128"/>
      <c r="M988" s="128"/>
      <c r="N988" s="123"/>
      <c r="O988" s="124"/>
      <c r="P988" s="124"/>
      <c r="Q988" s="124"/>
      <c r="R988" s="124"/>
      <c r="S988" s="125"/>
      <c r="T988" s="125"/>
      <c r="U988" s="125"/>
      <c r="V988" s="125"/>
      <c r="X988" s="126"/>
    </row>
    <row r="989" spans="2:24" ht="25.5">
      <c r="B989" s="129"/>
      <c r="E989" s="130"/>
      <c r="F989" s="130"/>
      <c r="G989" s="131"/>
      <c r="H989" s="130"/>
      <c r="I989" s="130"/>
      <c r="J989" s="132"/>
      <c r="K989" s="130"/>
      <c r="L989" s="128"/>
      <c r="M989" s="128"/>
      <c r="N989" s="123"/>
      <c r="O989" s="124"/>
      <c r="P989" s="124"/>
      <c r="Q989" s="124"/>
      <c r="R989" s="124"/>
      <c r="S989" s="125"/>
      <c r="T989" s="125"/>
      <c r="U989" s="125"/>
      <c r="V989" s="125"/>
      <c r="X989" s="126"/>
    </row>
    <row r="990" spans="2:24" ht="25.5">
      <c r="B990" s="129"/>
      <c r="E990" s="130"/>
      <c r="F990" s="130"/>
      <c r="G990" s="131"/>
      <c r="H990" s="130"/>
      <c r="I990" s="130"/>
      <c r="J990" s="132"/>
      <c r="K990" s="130"/>
      <c r="L990" s="128"/>
      <c r="M990" s="128"/>
      <c r="N990" s="123"/>
      <c r="O990" s="124"/>
      <c r="P990" s="124"/>
      <c r="Q990" s="124"/>
      <c r="R990" s="124"/>
      <c r="S990" s="125"/>
      <c r="T990" s="125"/>
      <c r="U990" s="125"/>
      <c r="V990" s="125"/>
      <c r="X990" s="126"/>
    </row>
    <row r="991" spans="2:24" ht="25.5">
      <c r="B991" s="129"/>
      <c r="E991" s="130"/>
      <c r="F991" s="130"/>
      <c r="G991" s="131"/>
      <c r="H991" s="130"/>
      <c r="I991" s="130"/>
      <c r="J991" s="132"/>
      <c r="K991" s="130"/>
      <c r="L991" s="128"/>
      <c r="M991" s="128"/>
      <c r="N991" s="123"/>
      <c r="O991" s="124"/>
      <c r="P991" s="124"/>
      <c r="Q991" s="124"/>
      <c r="R991" s="124"/>
      <c r="S991" s="125"/>
      <c r="T991" s="125"/>
      <c r="U991" s="125"/>
      <c r="V991" s="125"/>
      <c r="X991" s="126"/>
    </row>
    <row r="992" spans="2:24" ht="25.5">
      <c r="B992" s="129"/>
      <c r="E992" s="130"/>
      <c r="F992" s="130"/>
      <c r="G992" s="131"/>
      <c r="H992" s="130"/>
      <c r="I992" s="130"/>
      <c r="J992" s="132"/>
      <c r="K992" s="130"/>
      <c r="L992" s="128"/>
      <c r="M992" s="128"/>
      <c r="N992" s="123"/>
      <c r="O992" s="124"/>
      <c r="P992" s="124"/>
      <c r="Q992" s="124"/>
      <c r="R992" s="124"/>
      <c r="S992" s="125"/>
      <c r="T992" s="125"/>
      <c r="U992" s="125"/>
      <c r="V992" s="125"/>
      <c r="X992" s="126"/>
    </row>
    <row r="993" spans="2:24" ht="25.5">
      <c r="B993" s="129"/>
      <c r="E993" s="130"/>
      <c r="F993" s="130"/>
      <c r="G993" s="131"/>
      <c r="H993" s="130"/>
      <c r="I993" s="130"/>
      <c r="J993" s="132"/>
      <c r="K993" s="130"/>
      <c r="L993" s="128"/>
      <c r="M993" s="128"/>
      <c r="N993" s="123"/>
      <c r="O993" s="124"/>
      <c r="P993" s="124"/>
      <c r="Q993" s="124"/>
      <c r="R993" s="124"/>
      <c r="S993" s="125"/>
      <c r="T993" s="125"/>
      <c r="U993" s="125"/>
      <c r="V993" s="125"/>
      <c r="X993" s="126"/>
    </row>
    <row r="994" spans="2:24" ht="25.5">
      <c r="B994" s="129"/>
      <c r="E994" s="130"/>
      <c r="F994" s="130"/>
      <c r="G994" s="131"/>
      <c r="H994" s="130"/>
      <c r="I994" s="130"/>
      <c r="J994" s="132"/>
      <c r="K994" s="130"/>
      <c r="L994" s="128"/>
      <c r="M994" s="128"/>
      <c r="N994" s="123"/>
      <c r="O994" s="124"/>
      <c r="P994" s="124"/>
      <c r="Q994" s="124"/>
      <c r="R994" s="124"/>
      <c r="S994" s="125"/>
      <c r="T994" s="125"/>
      <c r="U994" s="125"/>
      <c r="V994" s="125"/>
      <c r="X994" s="126"/>
    </row>
    <row r="995" spans="2:24" ht="25.5">
      <c r="B995" s="129"/>
      <c r="E995" s="130"/>
      <c r="F995" s="130"/>
      <c r="G995" s="131"/>
      <c r="H995" s="130"/>
      <c r="I995" s="130"/>
      <c r="J995" s="132"/>
      <c r="K995" s="130"/>
      <c r="L995" s="128"/>
      <c r="M995" s="128"/>
      <c r="N995" s="123"/>
      <c r="O995" s="124"/>
      <c r="P995" s="124"/>
      <c r="Q995" s="124"/>
      <c r="R995" s="124"/>
      <c r="S995" s="125"/>
      <c r="T995" s="125"/>
      <c r="U995" s="125"/>
      <c r="V995" s="125"/>
      <c r="X995" s="126"/>
    </row>
    <row r="996" spans="2:24" ht="25.5">
      <c r="B996" s="129"/>
      <c r="E996" s="130"/>
      <c r="F996" s="130"/>
      <c r="G996" s="131"/>
      <c r="H996" s="130"/>
      <c r="I996" s="130"/>
      <c r="J996" s="132"/>
      <c r="K996" s="130"/>
      <c r="L996" s="128"/>
      <c r="M996" s="128"/>
      <c r="N996" s="123"/>
      <c r="O996" s="124"/>
      <c r="P996" s="124"/>
      <c r="Q996" s="124"/>
      <c r="R996" s="124"/>
      <c r="S996" s="125"/>
      <c r="T996" s="125"/>
      <c r="U996" s="125"/>
      <c r="V996" s="125"/>
      <c r="X996" s="126"/>
    </row>
    <row r="997" spans="2:24" ht="25.5">
      <c r="B997" s="129"/>
      <c r="E997" s="130"/>
      <c r="F997" s="130"/>
      <c r="G997" s="131"/>
      <c r="H997" s="130"/>
      <c r="I997" s="130"/>
      <c r="J997" s="132"/>
      <c r="K997" s="130"/>
      <c r="L997" s="128"/>
      <c r="M997" s="128"/>
      <c r="N997" s="123"/>
      <c r="O997" s="124"/>
      <c r="P997" s="124"/>
      <c r="Q997" s="124"/>
      <c r="R997" s="124"/>
      <c r="S997" s="125"/>
      <c r="T997" s="125"/>
      <c r="U997" s="125"/>
      <c r="V997" s="125"/>
      <c r="X997" s="126"/>
    </row>
    <row r="998" spans="2:24" ht="25.5">
      <c r="B998" s="129"/>
      <c r="E998" s="130"/>
      <c r="F998" s="130"/>
      <c r="G998" s="131"/>
      <c r="H998" s="130"/>
      <c r="I998" s="130"/>
      <c r="J998" s="132"/>
      <c r="K998" s="130"/>
      <c r="L998" s="128"/>
      <c r="M998" s="128"/>
      <c r="N998" s="123"/>
      <c r="O998" s="124"/>
      <c r="P998" s="124"/>
      <c r="Q998" s="124"/>
      <c r="R998" s="124"/>
      <c r="S998" s="125"/>
      <c r="T998" s="125"/>
      <c r="U998" s="125"/>
      <c r="V998" s="125"/>
      <c r="X998" s="126"/>
    </row>
    <row r="999" spans="2:24" ht="25.5">
      <c r="B999" s="129"/>
      <c r="E999" s="130"/>
      <c r="F999" s="130"/>
      <c r="G999" s="131"/>
      <c r="H999" s="130"/>
      <c r="I999" s="130"/>
      <c r="J999" s="132"/>
      <c r="K999" s="130"/>
      <c r="L999" s="128"/>
      <c r="M999" s="128"/>
      <c r="N999" s="123"/>
      <c r="O999" s="124"/>
      <c r="P999" s="124"/>
      <c r="Q999" s="124"/>
      <c r="R999" s="124"/>
      <c r="S999" s="125"/>
      <c r="T999" s="125"/>
      <c r="U999" s="125"/>
      <c r="V999" s="125"/>
      <c r="X999" s="126"/>
    </row>
    <row r="1000" spans="2:24" ht="25.5">
      <c r="B1000" s="129"/>
      <c r="E1000" s="130"/>
      <c r="F1000" s="130"/>
      <c r="G1000" s="131"/>
      <c r="H1000" s="130"/>
      <c r="I1000" s="130"/>
      <c r="J1000" s="132"/>
      <c r="K1000" s="130"/>
      <c r="L1000" s="128"/>
      <c r="M1000" s="128"/>
      <c r="N1000" s="123"/>
      <c r="O1000" s="124"/>
      <c r="P1000" s="124"/>
      <c r="Q1000" s="124"/>
      <c r="R1000" s="124"/>
      <c r="S1000" s="125"/>
      <c r="T1000" s="125"/>
      <c r="U1000" s="125"/>
      <c r="V1000" s="125"/>
      <c r="X1000" s="126"/>
    </row>
  </sheetData>
  <mergeCells count="77">
    <mergeCell ref="A18:A21"/>
    <mergeCell ref="O1:R1"/>
    <mergeCell ref="A2:A5"/>
    <mergeCell ref="A6:A9"/>
    <mergeCell ref="A10:A13"/>
    <mergeCell ref="A14:A17"/>
    <mergeCell ref="A66:A69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114:A117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62:A165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53"/>
    <mergeCell ref="A154:A157"/>
    <mergeCell ref="A158:A161"/>
    <mergeCell ref="A198:A201"/>
    <mergeCell ref="A202:A205"/>
    <mergeCell ref="A206:A209"/>
    <mergeCell ref="A230:A233"/>
    <mergeCell ref="A234:A237"/>
    <mergeCell ref="A178:A181"/>
    <mergeCell ref="A182:A185"/>
    <mergeCell ref="A186:A189"/>
    <mergeCell ref="A190:A193"/>
    <mergeCell ref="A194:A197"/>
    <mergeCell ref="A238:A241"/>
    <mergeCell ref="A242:A245"/>
    <mergeCell ref="A246:A249"/>
    <mergeCell ref="S1:V1"/>
    <mergeCell ref="A286:A289"/>
    <mergeCell ref="A258:A261"/>
    <mergeCell ref="A214:A217"/>
    <mergeCell ref="A218:A221"/>
    <mergeCell ref="A222:A225"/>
    <mergeCell ref="A226:A229"/>
    <mergeCell ref="A250:A253"/>
    <mergeCell ref="A254:A257"/>
    <mergeCell ref="A210:A213"/>
    <mergeCell ref="A166:A169"/>
    <mergeCell ref="A170:A173"/>
    <mergeCell ref="A174:A177"/>
    <mergeCell ref="A290:A293"/>
    <mergeCell ref="A294:A297"/>
    <mergeCell ref="A298:A301"/>
    <mergeCell ref="A262:A265"/>
    <mergeCell ref="A266:A269"/>
    <mergeCell ref="A270:A273"/>
    <mergeCell ref="A274:A277"/>
    <mergeCell ref="A278:A281"/>
    <mergeCell ref="A282:A285"/>
  </mergeCells>
  <phoneticPr fontId="8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240"/>
  <sheetViews>
    <sheetView zoomScale="80" zoomScaleNormal="80" workbookViewId="0">
      <pane xSplit="4" ySplit="1" topLeftCell="E231" activePane="bottomRight" state="frozen"/>
      <selection pane="topRight" activeCell="E1" sqref="E1"/>
      <selection pane="bottomLeft" activeCell="A2" sqref="A2"/>
      <selection pane="bottomRight" activeCell="X239" sqref="X239"/>
    </sheetView>
  </sheetViews>
  <sheetFormatPr defaultRowHeight="15"/>
  <cols>
    <col min="1" max="1" width="5.140625" style="282" bestFit="1" customWidth="1"/>
    <col min="2" max="2" width="4.85546875" bestFit="1" customWidth="1"/>
    <col min="3" max="3" width="23" bestFit="1" customWidth="1"/>
    <col min="4" max="4" width="21" bestFit="1" customWidth="1"/>
    <col min="5" max="5" width="4.140625" bestFit="1" customWidth="1"/>
    <col min="6" max="6" width="5.5703125" customWidth="1"/>
    <col min="7" max="7" width="10.7109375" customWidth="1"/>
    <col min="8" max="8" width="4.140625" bestFit="1" customWidth="1"/>
    <col min="9" max="9" width="4.28515625" bestFit="1" customWidth="1"/>
    <col min="10" max="10" width="8.7109375" hidden="1" customWidth="1"/>
    <col min="11" max="11" width="7.42578125" bestFit="1" customWidth="1"/>
    <col min="12" max="13" width="5.5703125" bestFit="1" customWidth="1"/>
    <col min="14" max="14" width="6.140625" bestFit="1" customWidth="1"/>
    <col min="15" max="16" width="5.140625" bestFit="1" customWidth="1"/>
    <col min="17" max="17" width="5.140625" hidden="1" customWidth="1"/>
    <col min="18" max="18" width="6.140625" hidden="1" customWidth="1"/>
    <col min="19" max="22" width="4.42578125" hidden="1" customWidth="1"/>
    <col min="23" max="23" width="8.7109375" hidden="1" customWidth="1"/>
    <col min="24" max="24" width="5.5703125" bestFit="1" customWidth="1"/>
    <col min="25" max="25" width="6" hidden="1" customWidth="1"/>
    <col min="26" max="26" width="12" hidden="1" customWidth="1"/>
    <col min="27" max="27" width="6.42578125" customWidth="1"/>
    <col min="28" max="28" width="6.42578125" hidden="1" customWidth="1"/>
    <col min="29" max="29" width="6.42578125" customWidth="1"/>
    <col min="30" max="31" width="6.85546875" customWidth="1"/>
  </cols>
  <sheetData>
    <row r="1" spans="1:33" ht="24.75">
      <c r="A1" s="280"/>
      <c r="B1" s="142" t="s">
        <v>1701</v>
      </c>
      <c r="C1" s="143" t="s">
        <v>1901</v>
      </c>
      <c r="D1" s="143" t="s">
        <v>1902</v>
      </c>
      <c r="E1" s="144" t="s">
        <v>1903</v>
      </c>
      <c r="F1" s="144" t="s">
        <v>1954</v>
      </c>
      <c r="G1" s="145" t="s">
        <v>1904</v>
      </c>
      <c r="H1" s="142" t="s">
        <v>1905</v>
      </c>
      <c r="I1" s="142" t="s">
        <v>1906</v>
      </c>
      <c r="J1" s="142" t="s">
        <v>1955</v>
      </c>
      <c r="K1" s="142" t="s">
        <v>1956</v>
      </c>
      <c r="L1" s="142" t="s">
        <v>1908</v>
      </c>
      <c r="M1" s="142" t="s">
        <v>1957</v>
      </c>
      <c r="N1" s="146" t="s">
        <v>1958</v>
      </c>
      <c r="O1" s="1114" t="s">
        <v>1911</v>
      </c>
      <c r="P1" s="1114"/>
      <c r="Q1" s="1114"/>
      <c r="R1" s="1114"/>
      <c r="S1" s="147"/>
      <c r="T1" s="147"/>
      <c r="U1" s="147"/>
      <c r="V1" s="147"/>
      <c r="W1" s="148" t="s">
        <v>1912</v>
      </c>
      <c r="X1" s="149" t="s">
        <v>1913</v>
      </c>
      <c r="Y1" s="147"/>
      <c r="Z1" s="147"/>
      <c r="AA1" s="148" t="s">
        <v>1914</v>
      </c>
      <c r="AB1" s="150" t="s">
        <v>1914</v>
      </c>
      <c r="AC1" s="148" t="s">
        <v>1959</v>
      </c>
      <c r="AD1" s="148" t="s">
        <v>1916</v>
      </c>
      <c r="AE1" s="328"/>
      <c r="AF1" s="379"/>
      <c r="AG1" s="379"/>
    </row>
    <row r="2" spans="1:33" ht="23.25">
      <c r="A2" s="1112" t="s">
        <v>2617</v>
      </c>
      <c r="B2" s="1112"/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  <c r="O2" s="1112"/>
      <c r="P2" s="1112"/>
      <c r="Q2" s="1112"/>
      <c r="R2" s="1112"/>
      <c r="S2" s="1112"/>
      <c r="T2" s="1112"/>
      <c r="U2" s="1112"/>
      <c r="V2" s="1112"/>
      <c r="W2" s="1112"/>
      <c r="X2" s="1112"/>
      <c r="Y2" s="1112"/>
      <c r="Z2" s="1112"/>
      <c r="AA2" s="1112"/>
      <c r="AB2" s="1112"/>
      <c r="AC2" s="1112"/>
      <c r="AD2" s="1113"/>
      <c r="AE2" s="328"/>
      <c r="AF2" s="379"/>
      <c r="AG2" s="379"/>
    </row>
    <row r="3" spans="1:33" ht="18.75" customHeight="1">
      <c r="A3" s="368" t="s">
        <v>2118</v>
      </c>
      <c r="B3" s="504" t="s">
        <v>1268</v>
      </c>
      <c r="C3" s="504" t="s">
        <v>1267</v>
      </c>
      <c r="D3" s="504" t="s">
        <v>1269</v>
      </c>
      <c r="E3" s="504" t="s">
        <v>10</v>
      </c>
      <c r="F3" s="504" t="s">
        <v>1781</v>
      </c>
      <c r="G3" s="505">
        <v>13448</v>
      </c>
      <c r="H3" s="506">
        <v>12</v>
      </c>
      <c r="I3" s="506" t="s">
        <v>1859</v>
      </c>
      <c r="J3" s="504" t="s">
        <v>2643</v>
      </c>
      <c r="K3" s="506" t="s">
        <v>2577</v>
      </c>
      <c r="L3" s="507">
        <v>66</v>
      </c>
      <c r="M3" s="507">
        <v>62</v>
      </c>
      <c r="N3" s="508">
        <v>128</v>
      </c>
      <c r="O3" s="509"/>
      <c r="P3" s="509"/>
      <c r="Q3" s="509"/>
      <c r="R3" s="509"/>
      <c r="S3" s="510" t="s">
        <v>2710</v>
      </c>
      <c r="T3" s="510" t="s">
        <v>2710</v>
      </c>
      <c r="U3" s="510" t="s">
        <v>2710</v>
      </c>
      <c r="V3" s="510" t="s">
        <v>2710</v>
      </c>
      <c r="W3" s="511" t="s">
        <v>2710</v>
      </c>
      <c r="X3" s="512">
        <v>104</v>
      </c>
      <c r="Y3" s="511">
        <v>13448</v>
      </c>
      <c r="Z3" s="511">
        <v>872.119985552</v>
      </c>
      <c r="AA3" s="511">
        <v>174</v>
      </c>
      <c r="AB3" s="511">
        <v>895.99986451999996</v>
      </c>
      <c r="AC3" s="511">
        <v>141</v>
      </c>
      <c r="AD3" s="511" t="s">
        <v>2710</v>
      </c>
      <c r="AE3" s="329"/>
      <c r="AG3" s="379"/>
    </row>
    <row r="4" spans="1:33" ht="18.75" customHeight="1">
      <c r="A4" s="368" t="s">
        <v>2119</v>
      </c>
      <c r="B4" s="513" t="s">
        <v>409</v>
      </c>
      <c r="C4" s="513" t="s">
        <v>407</v>
      </c>
      <c r="D4" s="513" t="s">
        <v>410</v>
      </c>
      <c r="E4" s="513" t="s">
        <v>10</v>
      </c>
      <c r="F4" s="513" t="s">
        <v>1782</v>
      </c>
      <c r="G4" s="514">
        <v>13844</v>
      </c>
      <c r="H4" s="515">
        <v>12</v>
      </c>
      <c r="I4" s="515" t="s">
        <v>1859</v>
      </c>
      <c r="J4" s="513" t="s">
        <v>2643</v>
      </c>
      <c r="K4" s="515" t="s">
        <v>2577</v>
      </c>
      <c r="L4" s="507">
        <v>70</v>
      </c>
      <c r="M4" s="507">
        <v>65</v>
      </c>
      <c r="N4" s="508">
        <v>135</v>
      </c>
      <c r="O4" s="516"/>
      <c r="P4" s="516"/>
      <c r="Q4" s="516"/>
      <c r="R4" s="516"/>
      <c r="S4" s="517" t="s">
        <v>2710</v>
      </c>
      <c r="T4" s="517" t="s">
        <v>2710</v>
      </c>
      <c r="U4" s="517" t="s">
        <v>2710</v>
      </c>
      <c r="V4" s="517" t="s">
        <v>2710</v>
      </c>
      <c r="W4" s="518" t="s">
        <v>2710</v>
      </c>
      <c r="X4" s="512">
        <v>111</v>
      </c>
      <c r="Y4" s="518">
        <v>13844</v>
      </c>
      <c r="Z4" s="518">
        <v>865.11998515599998</v>
      </c>
      <c r="AA4" s="518">
        <v>192</v>
      </c>
      <c r="AB4" s="518">
        <v>888.99986056</v>
      </c>
      <c r="AC4" s="518">
        <v>184</v>
      </c>
      <c r="AD4" s="518" t="s">
        <v>2710</v>
      </c>
      <c r="AE4" s="329"/>
      <c r="AF4" s="380"/>
      <c r="AG4" s="379"/>
    </row>
    <row r="5" spans="1:33" ht="18.75" customHeight="1">
      <c r="A5" s="1112" t="s">
        <v>2618</v>
      </c>
      <c r="B5" s="1112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2"/>
      <c r="X5" s="1112"/>
      <c r="Y5" s="1112"/>
      <c r="Z5" s="1112"/>
      <c r="AA5" s="1112"/>
      <c r="AB5" s="1112"/>
      <c r="AC5" s="1112"/>
      <c r="AD5" s="1113"/>
      <c r="AE5" s="329"/>
      <c r="AF5" s="380"/>
      <c r="AG5" s="379"/>
    </row>
    <row r="6" spans="1:33" ht="18.75" customHeight="1">
      <c r="A6" s="519" t="s">
        <v>2255</v>
      </c>
      <c r="B6" s="520" t="s">
        <v>1597</v>
      </c>
      <c r="C6" s="520" t="s">
        <v>1784</v>
      </c>
      <c r="D6" s="520" t="s">
        <v>380</v>
      </c>
      <c r="E6" s="520" t="s">
        <v>3</v>
      </c>
      <c r="F6" s="520" t="s">
        <v>1783</v>
      </c>
      <c r="G6" s="521">
        <v>11642</v>
      </c>
      <c r="H6" s="522">
        <v>10</v>
      </c>
      <c r="I6" s="522" t="s">
        <v>1859</v>
      </c>
      <c r="J6" s="520" t="s">
        <v>2644</v>
      </c>
      <c r="K6" s="522" t="s">
        <v>2577</v>
      </c>
      <c r="L6" s="523">
        <v>60</v>
      </c>
      <c r="M6" s="523">
        <v>55</v>
      </c>
      <c r="N6" s="524">
        <v>115</v>
      </c>
      <c r="O6" s="525"/>
      <c r="P6" s="525"/>
      <c r="Q6" s="525"/>
      <c r="R6" s="525"/>
      <c r="S6" s="526" t="s">
        <v>2710</v>
      </c>
      <c r="T6" s="526" t="s">
        <v>2710</v>
      </c>
      <c r="U6" s="526" t="s">
        <v>2710</v>
      </c>
      <c r="V6" s="526" t="s">
        <v>2710</v>
      </c>
      <c r="W6" s="527" t="s">
        <v>2710</v>
      </c>
      <c r="X6" s="528">
        <v>95</v>
      </c>
      <c r="Y6" s="527">
        <v>11642</v>
      </c>
      <c r="Z6" s="527">
        <v>885.09998735800002</v>
      </c>
      <c r="AA6" s="527">
        <v>94</v>
      </c>
      <c r="AB6" s="527">
        <v>905.01988257999994</v>
      </c>
      <c r="AC6" s="527">
        <v>34</v>
      </c>
      <c r="AD6" s="527" t="s">
        <v>2710</v>
      </c>
      <c r="AE6" s="329"/>
      <c r="AG6" s="379"/>
    </row>
    <row r="7" spans="1:33" ht="18.75" customHeight="1">
      <c r="A7" s="519" t="s">
        <v>1960</v>
      </c>
      <c r="B7" s="529" t="s">
        <v>249</v>
      </c>
      <c r="C7" s="529" t="s">
        <v>250</v>
      </c>
      <c r="D7" s="529" t="s">
        <v>251</v>
      </c>
      <c r="E7" s="529" t="s">
        <v>3</v>
      </c>
      <c r="F7" s="529" t="s">
        <v>1781</v>
      </c>
      <c r="G7" s="530">
        <v>14124</v>
      </c>
      <c r="H7" s="531">
        <v>12</v>
      </c>
      <c r="I7" s="531" t="s">
        <v>1859</v>
      </c>
      <c r="J7" s="529" t="s">
        <v>2643</v>
      </c>
      <c r="K7" s="531" t="s">
        <v>2577</v>
      </c>
      <c r="L7" s="523">
        <v>69</v>
      </c>
      <c r="M7" s="523">
        <v>61</v>
      </c>
      <c r="N7" s="524">
        <v>130</v>
      </c>
      <c r="O7" s="532"/>
      <c r="P7" s="532"/>
      <c r="Q7" s="532"/>
      <c r="R7" s="532"/>
      <c r="S7" s="533" t="s">
        <v>2710</v>
      </c>
      <c r="T7" s="533" t="s">
        <v>2710</v>
      </c>
      <c r="U7" s="533" t="s">
        <v>2710</v>
      </c>
      <c r="V7" s="533" t="s">
        <v>2710</v>
      </c>
      <c r="W7" s="534" t="s">
        <v>2710</v>
      </c>
      <c r="X7" s="528">
        <v>106</v>
      </c>
      <c r="Y7" s="534">
        <v>14124</v>
      </c>
      <c r="Z7" s="534">
        <v>870.11998487599999</v>
      </c>
      <c r="AA7" s="534">
        <v>183</v>
      </c>
      <c r="AB7" s="534">
        <v>893.99985776000005</v>
      </c>
      <c r="AC7" s="534">
        <v>165</v>
      </c>
      <c r="AD7" s="534" t="s">
        <v>2710</v>
      </c>
      <c r="AE7" s="329"/>
      <c r="AF7" s="379"/>
      <c r="AG7" s="379"/>
    </row>
    <row r="8" spans="1:33" ht="18.75" customHeight="1">
      <c r="A8" s="519" t="s">
        <v>1961</v>
      </c>
      <c r="B8" s="520" t="s">
        <v>46</v>
      </c>
      <c r="C8" s="520" t="s">
        <v>47</v>
      </c>
      <c r="D8" s="520" t="s">
        <v>48</v>
      </c>
      <c r="E8" s="520" t="s">
        <v>3</v>
      </c>
      <c r="F8" s="520" t="s">
        <v>1780</v>
      </c>
      <c r="G8" s="521">
        <v>13051</v>
      </c>
      <c r="H8" s="522">
        <v>12</v>
      </c>
      <c r="I8" s="522" t="s">
        <v>1859</v>
      </c>
      <c r="J8" s="520" t="s">
        <v>2644</v>
      </c>
      <c r="K8" s="522" t="s">
        <v>2577</v>
      </c>
      <c r="L8" s="523">
        <v>444</v>
      </c>
      <c r="M8" s="523">
        <v>555</v>
      </c>
      <c r="N8" s="524">
        <v>999</v>
      </c>
      <c r="O8" s="525"/>
      <c r="P8" s="525"/>
      <c r="Q8" s="525"/>
      <c r="R8" s="525"/>
      <c r="S8" s="526" t="s">
        <v>2710</v>
      </c>
      <c r="T8" s="526" t="s">
        <v>2710</v>
      </c>
      <c r="U8" s="526" t="s">
        <v>2710</v>
      </c>
      <c r="V8" s="526" t="s">
        <v>2710</v>
      </c>
      <c r="W8" s="527" t="s">
        <v>2710</v>
      </c>
      <c r="X8" s="528">
        <v>975</v>
      </c>
      <c r="Y8" s="527">
        <v>13051</v>
      </c>
      <c r="Z8" s="527">
        <v>1.1199859490000026</v>
      </c>
      <c r="AA8" s="527">
        <v>200</v>
      </c>
      <c r="AB8" s="527">
        <v>24.999868490000001</v>
      </c>
      <c r="AC8" s="527">
        <v>200</v>
      </c>
      <c r="AD8" s="527" t="s">
        <v>2710</v>
      </c>
      <c r="AE8" s="329"/>
      <c r="AF8" s="379"/>
      <c r="AG8" s="379"/>
    </row>
    <row r="9" spans="1:33" ht="18.75" customHeight="1">
      <c r="A9" s="1112" t="s">
        <v>2619</v>
      </c>
      <c r="B9" s="1112"/>
      <c r="C9" s="1112"/>
      <c r="D9" s="1112"/>
      <c r="E9" s="1112"/>
      <c r="F9" s="1112"/>
      <c r="G9" s="1112"/>
      <c r="H9" s="1112"/>
      <c r="I9" s="1112"/>
      <c r="J9" s="1112"/>
      <c r="K9" s="1112"/>
      <c r="L9" s="1112"/>
      <c r="M9" s="1112"/>
      <c r="N9" s="1112"/>
      <c r="O9" s="1112"/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12"/>
      <c r="AB9" s="1112"/>
      <c r="AC9" s="1112"/>
      <c r="AD9" s="1113"/>
      <c r="AE9" s="329"/>
      <c r="AF9" s="379"/>
      <c r="AG9" s="379"/>
    </row>
    <row r="10" spans="1:33" ht="18.75" customHeight="1">
      <c r="A10" s="368" t="s">
        <v>2118</v>
      </c>
      <c r="B10" s="504" t="s">
        <v>49</v>
      </c>
      <c r="C10" s="504" t="s">
        <v>50</v>
      </c>
      <c r="D10" s="504" t="s">
        <v>51</v>
      </c>
      <c r="E10" s="504" t="s">
        <v>10</v>
      </c>
      <c r="F10" s="504" t="s">
        <v>1780</v>
      </c>
      <c r="G10" s="505">
        <v>14975</v>
      </c>
      <c r="H10" s="506">
        <v>9</v>
      </c>
      <c r="I10" s="506" t="s">
        <v>1858</v>
      </c>
      <c r="J10" s="504" t="s">
        <v>2643</v>
      </c>
      <c r="K10" s="506" t="s">
        <v>2577</v>
      </c>
      <c r="L10" s="507">
        <v>57</v>
      </c>
      <c r="M10" s="507">
        <v>48</v>
      </c>
      <c r="N10" s="508">
        <v>105</v>
      </c>
      <c r="O10" s="509"/>
      <c r="P10" s="509"/>
      <c r="Q10" s="509"/>
      <c r="R10" s="509"/>
      <c r="S10" s="510" t="s">
        <v>2710</v>
      </c>
      <c r="T10" s="510" t="s">
        <v>2710</v>
      </c>
      <c r="U10" s="510" t="s">
        <v>2710</v>
      </c>
      <c r="V10" s="510" t="s">
        <v>2710</v>
      </c>
      <c r="W10" s="511" t="s">
        <v>2710</v>
      </c>
      <c r="X10" s="512">
        <v>87</v>
      </c>
      <c r="Y10" s="511">
        <v>14975</v>
      </c>
      <c r="Z10" s="511">
        <v>895.08998402500004</v>
      </c>
      <c r="AA10" s="511">
        <v>29</v>
      </c>
      <c r="AB10" s="511">
        <v>913.02984924999998</v>
      </c>
      <c r="AC10" s="511">
        <v>2</v>
      </c>
      <c r="AD10" s="511" t="s">
        <v>2710</v>
      </c>
      <c r="AE10" s="329"/>
      <c r="AG10" s="379"/>
    </row>
    <row r="11" spans="1:33" ht="18.75" customHeight="1">
      <c r="A11" s="368" t="s">
        <v>2119</v>
      </c>
      <c r="B11" s="513" t="s">
        <v>132</v>
      </c>
      <c r="C11" s="513" t="s">
        <v>133</v>
      </c>
      <c r="D11" s="513" t="s">
        <v>134</v>
      </c>
      <c r="E11" s="513" t="s">
        <v>10</v>
      </c>
      <c r="F11" s="513" t="s">
        <v>1781</v>
      </c>
      <c r="G11" s="514">
        <v>14507</v>
      </c>
      <c r="H11" s="515">
        <v>8</v>
      </c>
      <c r="I11" s="515" t="s">
        <v>1858</v>
      </c>
      <c r="J11" s="513" t="s">
        <v>2643</v>
      </c>
      <c r="K11" s="515" t="s">
        <v>2577</v>
      </c>
      <c r="L11" s="507">
        <v>58</v>
      </c>
      <c r="M11" s="507">
        <v>55</v>
      </c>
      <c r="N11" s="508">
        <v>113</v>
      </c>
      <c r="O11" s="516"/>
      <c r="P11" s="516"/>
      <c r="Q11" s="516"/>
      <c r="R11" s="516"/>
      <c r="S11" s="517" t="s">
        <v>2710</v>
      </c>
      <c r="T11" s="517" t="s">
        <v>2710</v>
      </c>
      <c r="U11" s="517" t="s">
        <v>2710</v>
      </c>
      <c r="V11" s="517" t="s">
        <v>2710</v>
      </c>
      <c r="W11" s="518" t="s">
        <v>2710</v>
      </c>
      <c r="X11" s="512">
        <v>97</v>
      </c>
      <c r="Y11" s="518">
        <v>14507</v>
      </c>
      <c r="Z11" s="518">
        <v>887.0799844930001</v>
      </c>
      <c r="AA11" s="518">
        <v>84</v>
      </c>
      <c r="AB11" s="518">
        <v>903.03985392999994</v>
      </c>
      <c r="AC11" s="518">
        <v>48</v>
      </c>
      <c r="AD11" s="518" t="s">
        <v>2710</v>
      </c>
      <c r="AE11" s="329"/>
      <c r="AF11" s="379"/>
      <c r="AG11" s="379"/>
    </row>
    <row r="12" spans="1:33" ht="18.75" customHeight="1">
      <c r="A12" s="368" t="s">
        <v>2120</v>
      </c>
      <c r="B12" s="513" t="s">
        <v>258</v>
      </c>
      <c r="C12" s="513" t="s">
        <v>259</v>
      </c>
      <c r="D12" s="513" t="s">
        <v>134</v>
      </c>
      <c r="E12" s="513" t="s">
        <v>10</v>
      </c>
      <c r="F12" s="513" t="s">
        <v>1781</v>
      </c>
      <c r="G12" s="514">
        <v>13623</v>
      </c>
      <c r="H12" s="515">
        <v>9</v>
      </c>
      <c r="I12" s="515" t="s">
        <v>1858</v>
      </c>
      <c r="J12" s="513" t="s">
        <v>2643</v>
      </c>
      <c r="K12" s="515" t="s">
        <v>2577</v>
      </c>
      <c r="L12" s="507">
        <v>58</v>
      </c>
      <c r="M12" s="507">
        <v>59</v>
      </c>
      <c r="N12" s="508">
        <v>117</v>
      </c>
      <c r="O12" s="516"/>
      <c r="P12" s="516"/>
      <c r="Q12" s="516"/>
      <c r="R12" s="516"/>
      <c r="S12" s="517" t="s">
        <v>2710</v>
      </c>
      <c r="T12" s="517" t="s">
        <v>2710</v>
      </c>
      <c r="U12" s="517" t="s">
        <v>2710</v>
      </c>
      <c r="V12" s="517" t="s">
        <v>2710</v>
      </c>
      <c r="W12" s="518" t="s">
        <v>2710</v>
      </c>
      <c r="X12" s="512">
        <v>99</v>
      </c>
      <c r="Y12" s="518">
        <v>13623</v>
      </c>
      <c r="Z12" s="518">
        <v>883.08998537700006</v>
      </c>
      <c r="AA12" s="518">
        <v>108</v>
      </c>
      <c r="AB12" s="518">
        <v>901.02986277000002</v>
      </c>
      <c r="AC12" s="518">
        <v>71</v>
      </c>
      <c r="AD12" s="518" t="s">
        <v>2710</v>
      </c>
      <c r="AE12" s="329"/>
      <c r="AF12" s="379"/>
      <c r="AG12" s="379"/>
    </row>
    <row r="13" spans="1:33" ht="18.75" customHeight="1">
      <c r="A13" s="369" t="s">
        <v>2121</v>
      </c>
      <c r="B13" s="382" t="s">
        <v>1175</v>
      </c>
      <c r="C13" s="382" t="s">
        <v>1176</v>
      </c>
      <c r="D13" s="382" t="s">
        <v>191</v>
      </c>
      <c r="E13" s="382" t="s">
        <v>10</v>
      </c>
      <c r="F13" s="382" t="s">
        <v>1797</v>
      </c>
      <c r="G13" s="400">
        <v>14991</v>
      </c>
      <c r="H13" s="381">
        <v>9</v>
      </c>
      <c r="I13" s="381" t="s">
        <v>1858</v>
      </c>
      <c r="J13" s="382" t="s">
        <v>2643</v>
      </c>
      <c r="K13" s="381" t="s">
        <v>2577</v>
      </c>
      <c r="L13" s="157">
        <v>67</v>
      </c>
      <c r="M13" s="157">
        <v>55</v>
      </c>
      <c r="N13" s="387">
        <v>122</v>
      </c>
      <c r="O13" s="384"/>
      <c r="P13" s="384"/>
      <c r="Q13" s="384"/>
      <c r="R13" s="384"/>
      <c r="S13" s="401" t="s">
        <v>2710</v>
      </c>
      <c r="T13" s="401" t="s">
        <v>2710</v>
      </c>
      <c r="U13" s="401" t="s">
        <v>2710</v>
      </c>
      <c r="V13" s="401" t="s">
        <v>2710</v>
      </c>
      <c r="W13" s="199" t="s">
        <v>2710</v>
      </c>
      <c r="X13" s="399">
        <v>104</v>
      </c>
      <c r="Y13" s="199">
        <v>14991</v>
      </c>
      <c r="Z13" s="199">
        <v>878.08998400900009</v>
      </c>
      <c r="AA13" s="199">
        <v>141</v>
      </c>
      <c r="AB13" s="199">
        <v>896.02984908999997</v>
      </c>
      <c r="AC13" s="199">
        <v>139</v>
      </c>
      <c r="AD13" s="199" t="s">
        <v>2710</v>
      </c>
      <c r="AE13" s="329"/>
      <c r="AF13" s="379"/>
      <c r="AG13" s="379"/>
    </row>
    <row r="14" spans="1:33" ht="18.75" customHeight="1">
      <c r="A14" s="369" t="s">
        <v>2122</v>
      </c>
      <c r="B14" s="382" t="s">
        <v>577</v>
      </c>
      <c r="C14" s="382" t="s">
        <v>550</v>
      </c>
      <c r="D14" s="382" t="s">
        <v>131</v>
      </c>
      <c r="E14" s="382" t="s">
        <v>10</v>
      </c>
      <c r="F14" s="382" t="s">
        <v>1783</v>
      </c>
      <c r="G14" s="400">
        <v>13575</v>
      </c>
      <c r="H14" s="381">
        <v>9</v>
      </c>
      <c r="I14" s="381" t="s">
        <v>1858</v>
      </c>
      <c r="J14" s="382" t="s">
        <v>2643</v>
      </c>
      <c r="K14" s="381" t="s">
        <v>2577</v>
      </c>
      <c r="L14" s="157">
        <v>64</v>
      </c>
      <c r="M14" s="157">
        <v>60</v>
      </c>
      <c r="N14" s="387">
        <v>124</v>
      </c>
      <c r="O14" s="384"/>
      <c r="P14" s="384"/>
      <c r="Q14" s="384"/>
      <c r="R14" s="384"/>
      <c r="S14" s="401" t="s">
        <v>2710</v>
      </c>
      <c r="T14" s="401" t="s">
        <v>2710</v>
      </c>
      <c r="U14" s="401" t="s">
        <v>2710</v>
      </c>
      <c r="V14" s="401" t="s">
        <v>2710</v>
      </c>
      <c r="W14" s="199" t="s">
        <v>2710</v>
      </c>
      <c r="X14" s="399">
        <v>106</v>
      </c>
      <c r="Y14" s="199">
        <v>13575</v>
      </c>
      <c r="Z14" s="199">
        <v>876.08998542500001</v>
      </c>
      <c r="AA14" s="199">
        <v>155</v>
      </c>
      <c r="AB14" s="199">
        <v>894.02986324999995</v>
      </c>
      <c r="AC14" s="199">
        <v>160</v>
      </c>
      <c r="AD14" s="199" t="s">
        <v>2710</v>
      </c>
      <c r="AE14" s="329"/>
      <c r="AF14" s="379"/>
      <c r="AG14" s="379"/>
    </row>
    <row r="15" spans="1:33" ht="18.75" customHeight="1">
      <c r="A15" s="369" t="s">
        <v>2123</v>
      </c>
      <c r="B15" s="382" t="s">
        <v>1640</v>
      </c>
      <c r="C15" s="382" t="s">
        <v>1639</v>
      </c>
      <c r="D15" s="382" t="s">
        <v>650</v>
      </c>
      <c r="E15" s="382" t="s">
        <v>10</v>
      </c>
      <c r="F15" s="382" t="s">
        <v>1783</v>
      </c>
      <c r="G15" s="400">
        <v>14124</v>
      </c>
      <c r="H15" s="381">
        <v>9</v>
      </c>
      <c r="I15" s="381" t="s">
        <v>1858</v>
      </c>
      <c r="J15" s="382" t="s">
        <v>2643</v>
      </c>
      <c r="K15" s="381" t="s">
        <v>2577</v>
      </c>
      <c r="L15" s="157">
        <v>71</v>
      </c>
      <c r="M15" s="157">
        <v>57</v>
      </c>
      <c r="N15" s="387">
        <v>128</v>
      </c>
      <c r="O15" s="384"/>
      <c r="P15" s="384"/>
      <c r="Q15" s="384"/>
      <c r="R15" s="384"/>
      <c r="S15" s="401" t="s">
        <v>2710</v>
      </c>
      <c r="T15" s="401" t="s">
        <v>2710</v>
      </c>
      <c r="U15" s="401" t="s">
        <v>2710</v>
      </c>
      <c r="V15" s="401" t="s">
        <v>2710</v>
      </c>
      <c r="W15" s="199" t="s">
        <v>2710</v>
      </c>
      <c r="X15" s="399">
        <v>110</v>
      </c>
      <c r="Y15" s="199">
        <v>14124</v>
      </c>
      <c r="Z15" s="199">
        <v>872.08998487600002</v>
      </c>
      <c r="AA15" s="199">
        <v>178</v>
      </c>
      <c r="AB15" s="199">
        <v>890.02985776000003</v>
      </c>
      <c r="AC15" s="199">
        <v>180</v>
      </c>
      <c r="AD15" s="199" t="s">
        <v>2710</v>
      </c>
      <c r="AE15" s="329"/>
      <c r="AF15" s="379"/>
      <c r="AG15" s="379"/>
    </row>
    <row r="16" spans="1:33" ht="18.75" customHeight="1">
      <c r="A16" s="1112" t="s">
        <v>2620</v>
      </c>
      <c r="B16" s="1112"/>
      <c r="C16" s="1112"/>
      <c r="D16" s="1112"/>
      <c r="E16" s="1112"/>
      <c r="F16" s="1112"/>
      <c r="G16" s="1112"/>
      <c r="H16" s="1112"/>
      <c r="I16" s="1112"/>
      <c r="J16" s="1112"/>
      <c r="K16" s="1112"/>
      <c r="L16" s="1112"/>
      <c r="M16" s="1112"/>
      <c r="N16" s="1112"/>
      <c r="O16" s="1112"/>
      <c r="P16" s="1112"/>
      <c r="Q16" s="1112"/>
      <c r="R16" s="1112"/>
      <c r="S16" s="1112"/>
      <c r="T16" s="1112"/>
      <c r="U16" s="1112"/>
      <c r="V16" s="1112"/>
      <c r="W16" s="1112"/>
      <c r="X16" s="1112"/>
      <c r="Y16" s="1112"/>
      <c r="Z16" s="1112"/>
      <c r="AA16" s="1112"/>
      <c r="AB16" s="1112"/>
      <c r="AC16" s="1112"/>
      <c r="AD16" s="1113"/>
      <c r="AE16" s="329"/>
      <c r="AF16" s="379"/>
      <c r="AG16" s="379"/>
    </row>
    <row r="17" spans="1:33" ht="18.75" customHeight="1">
      <c r="A17" s="519" t="s">
        <v>2255</v>
      </c>
      <c r="B17" s="520" t="s">
        <v>1066</v>
      </c>
      <c r="C17" s="520" t="s">
        <v>1067</v>
      </c>
      <c r="D17" s="520" t="s">
        <v>207</v>
      </c>
      <c r="E17" s="520" t="s">
        <v>3</v>
      </c>
      <c r="F17" s="520" t="s">
        <v>1794</v>
      </c>
      <c r="G17" s="521">
        <v>15211</v>
      </c>
      <c r="H17" s="522">
        <v>9</v>
      </c>
      <c r="I17" s="522" t="s">
        <v>1858</v>
      </c>
      <c r="J17" s="520" t="s">
        <v>2643</v>
      </c>
      <c r="K17" s="522" t="s">
        <v>2577</v>
      </c>
      <c r="L17" s="523">
        <v>61</v>
      </c>
      <c r="M17" s="523">
        <v>50</v>
      </c>
      <c r="N17" s="524">
        <v>111</v>
      </c>
      <c r="O17" s="525"/>
      <c r="P17" s="525"/>
      <c r="Q17" s="525"/>
      <c r="R17" s="525"/>
      <c r="S17" s="526" t="s">
        <v>2710</v>
      </c>
      <c r="T17" s="526" t="s">
        <v>2710</v>
      </c>
      <c r="U17" s="526" t="s">
        <v>2710</v>
      </c>
      <c r="V17" s="526" t="s">
        <v>2710</v>
      </c>
      <c r="W17" s="527" t="s">
        <v>2710</v>
      </c>
      <c r="X17" s="528">
        <v>93</v>
      </c>
      <c r="Y17" s="527">
        <v>15211</v>
      </c>
      <c r="Z17" s="527">
        <v>889.08998378900003</v>
      </c>
      <c r="AA17" s="527">
        <v>66</v>
      </c>
      <c r="AB17" s="527">
        <v>907.02984688999993</v>
      </c>
      <c r="AC17" s="527">
        <v>24</v>
      </c>
      <c r="AD17" s="527" t="s">
        <v>2710</v>
      </c>
      <c r="AE17" s="329"/>
      <c r="AG17" s="379"/>
    </row>
    <row r="18" spans="1:33" ht="18.75" customHeight="1">
      <c r="A18" s="519" t="s">
        <v>1960</v>
      </c>
      <c r="B18" s="520" t="s">
        <v>400</v>
      </c>
      <c r="C18" s="520" t="s">
        <v>401</v>
      </c>
      <c r="D18" s="520" t="s">
        <v>402</v>
      </c>
      <c r="E18" s="520" t="s">
        <v>3</v>
      </c>
      <c r="F18" s="520" t="s">
        <v>1782</v>
      </c>
      <c r="G18" s="521">
        <v>13189</v>
      </c>
      <c r="H18" s="522">
        <v>9</v>
      </c>
      <c r="I18" s="522" t="s">
        <v>1858</v>
      </c>
      <c r="J18" s="520" t="s">
        <v>2644</v>
      </c>
      <c r="K18" s="522" t="s">
        <v>2577</v>
      </c>
      <c r="L18" s="523">
        <v>58</v>
      </c>
      <c r="M18" s="523">
        <v>54</v>
      </c>
      <c r="N18" s="524">
        <v>112</v>
      </c>
      <c r="O18" s="525"/>
      <c r="P18" s="525"/>
      <c r="Q18" s="525"/>
      <c r="R18" s="525"/>
      <c r="S18" s="526" t="s">
        <v>2710</v>
      </c>
      <c r="T18" s="526" t="s">
        <v>2710</v>
      </c>
      <c r="U18" s="526" t="s">
        <v>2710</v>
      </c>
      <c r="V18" s="526" t="s">
        <v>2710</v>
      </c>
      <c r="W18" s="527" t="s">
        <v>2710</v>
      </c>
      <c r="X18" s="528">
        <v>94</v>
      </c>
      <c r="Y18" s="527">
        <v>13189</v>
      </c>
      <c r="Z18" s="527">
        <v>888.08998581100002</v>
      </c>
      <c r="AA18" s="527">
        <v>68</v>
      </c>
      <c r="AB18" s="527">
        <v>906.02986710999994</v>
      </c>
      <c r="AC18" s="527">
        <v>28</v>
      </c>
      <c r="AD18" s="527" t="s">
        <v>2710</v>
      </c>
      <c r="AE18" s="329"/>
      <c r="AF18" s="379"/>
      <c r="AG18" s="379"/>
    </row>
    <row r="19" spans="1:33" ht="18.75" customHeight="1">
      <c r="A19" s="519" t="s">
        <v>1961</v>
      </c>
      <c r="B19" s="520" t="s">
        <v>687</v>
      </c>
      <c r="C19" s="520" t="s">
        <v>688</v>
      </c>
      <c r="D19" s="520" t="s">
        <v>7</v>
      </c>
      <c r="E19" s="520" t="s">
        <v>3</v>
      </c>
      <c r="F19" s="520" t="s">
        <v>1787</v>
      </c>
      <c r="G19" s="521">
        <v>14528</v>
      </c>
      <c r="H19" s="522">
        <v>9</v>
      </c>
      <c r="I19" s="522" t="s">
        <v>1858</v>
      </c>
      <c r="J19" s="520" t="s">
        <v>2643</v>
      </c>
      <c r="K19" s="522" t="s">
        <v>2577</v>
      </c>
      <c r="L19" s="523">
        <v>61</v>
      </c>
      <c r="M19" s="523">
        <v>55</v>
      </c>
      <c r="N19" s="524">
        <v>116</v>
      </c>
      <c r="O19" s="525" t="s">
        <v>1933</v>
      </c>
      <c r="P19" s="525"/>
      <c r="Q19" s="525"/>
      <c r="R19" s="525"/>
      <c r="S19" s="526">
        <v>2</v>
      </c>
      <c r="T19" s="526" t="s">
        <v>2710</v>
      </c>
      <c r="U19" s="526" t="s">
        <v>2710</v>
      </c>
      <c r="V19" s="526" t="s">
        <v>2710</v>
      </c>
      <c r="W19" s="527">
        <v>2</v>
      </c>
      <c r="X19" s="528">
        <v>98</v>
      </c>
      <c r="Y19" s="527">
        <v>14528</v>
      </c>
      <c r="Z19" s="527">
        <v>884.08998447200008</v>
      </c>
      <c r="AA19" s="527">
        <v>103</v>
      </c>
      <c r="AB19" s="527">
        <v>902.02985372000001</v>
      </c>
      <c r="AC19" s="527">
        <v>64</v>
      </c>
      <c r="AD19" s="527">
        <v>1</v>
      </c>
      <c r="AE19" s="330"/>
      <c r="AF19" s="379"/>
      <c r="AG19" s="379"/>
    </row>
    <row r="20" spans="1:33" ht="18.75" customHeight="1">
      <c r="A20" s="369" t="s">
        <v>1962</v>
      </c>
      <c r="B20" s="382" t="s">
        <v>1678</v>
      </c>
      <c r="C20" s="382" t="s">
        <v>1237</v>
      </c>
      <c r="D20" s="382" t="s">
        <v>441</v>
      </c>
      <c r="E20" s="382" t="s">
        <v>3</v>
      </c>
      <c r="F20" s="382" t="s">
        <v>1782</v>
      </c>
      <c r="G20" s="400">
        <v>14865</v>
      </c>
      <c r="H20" s="381">
        <v>9</v>
      </c>
      <c r="I20" s="381" t="s">
        <v>1858</v>
      </c>
      <c r="J20" s="382" t="s">
        <v>2643</v>
      </c>
      <c r="K20" s="381" t="s">
        <v>2577</v>
      </c>
      <c r="L20" s="157">
        <v>61</v>
      </c>
      <c r="M20" s="157">
        <v>58</v>
      </c>
      <c r="N20" s="387">
        <v>119</v>
      </c>
      <c r="O20" s="384" t="s">
        <v>1938</v>
      </c>
      <c r="P20" s="384"/>
      <c r="Q20" s="384"/>
      <c r="R20" s="384"/>
      <c r="S20" s="401">
        <v>7</v>
      </c>
      <c r="T20" s="401" t="s">
        <v>2710</v>
      </c>
      <c r="U20" s="401" t="s">
        <v>2710</v>
      </c>
      <c r="V20" s="401" t="s">
        <v>2710</v>
      </c>
      <c r="W20" s="199">
        <v>7</v>
      </c>
      <c r="X20" s="399">
        <v>101</v>
      </c>
      <c r="Y20" s="199">
        <v>14865</v>
      </c>
      <c r="Z20" s="199">
        <v>881.08998413500001</v>
      </c>
      <c r="AA20" s="199">
        <v>117</v>
      </c>
      <c r="AB20" s="199">
        <v>899.02985034999995</v>
      </c>
      <c r="AC20" s="199">
        <v>97</v>
      </c>
      <c r="AD20" s="199">
        <v>1</v>
      </c>
      <c r="AE20" s="330"/>
      <c r="AF20" s="379"/>
      <c r="AG20" s="379"/>
    </row>
    <row r="21" spans="1:33" ht="18.75" customHeight="1">
      <c r="A21" s="369" t="s">
        <v>1963</v>
      </c>
      <c r="B21" s="382" t="s">
        <v>973</v>
      </c>
      <c r="C21" s="382" t="s">
        <v>974</v>
      </c>
      <c r="D21" s="382" t="s">
        <v>975</v>
      </c>
      <c r="E21" s="382" t="s">
        <v>3</v>
      </c>
      <c r="F21" s="382" t="s">
        <v>1900</v>
      </c>
      <c r="G21" s="400">
        <v>14496</v>
      </c>
      <c r="H21" s="381">
        <v>9</v>
      </c>
      <c r="I21" s="381" t="s">
        <v>1858</v>
      </c>
      <c r="J21" s="382" t="s">
        <v>2643</v>
      </c>
      <c r="K21" s="381" t="s">
        <v>2577</v>
      </c>
      <c r="L21" s="157">
        <v>67</v>
      </c>
      <c r="M21" s="157">
        <v>56</v>
      </c>
      <c r="N21" s="387">
        <v>123</v>
      </c>
      <c r="O21" s="384"/>
      <c r="P21" s="384"/>
      <c r="Q21" s="384"/>
      <c r="R21" s="384"/>
      <c r="S21" s="401" t="s">
        <v>2710</v>
      </c>
      <c r="T21" s="401" t="s">
        <v>2710</v>
      </c>
      <c r="U21" s="401" t="s">
        <v>2710</v>
      </c>
      <c r="V21" s="401" t="s">
        <v>2710</v>
      </c>
      <c r="W21" s="199" t="s">
        <v>2710</v>
      </c>
      <c r="X21" s="399">
        <v>105</v>
      </c>
      <c r="Y21" s="199">
        <v>14496</v>
      </c>
      <c r="Z21" s="199">
        <v>877.08998450400009</v>
      </c>
      <c r="AA21" s="199">
        <v>145</v>
      </c>
      <c r="AB21" s="199">
        <v>895.02985404000003</v>
      </c>
      <c r="AC21" s="199">
        <v>149</v>
      </c>
      <c r="AD21" s="199" t="s">
        <v>2710</v>
      </c>
      <c r="AE21" s="330"/>
      <c r="AF21" s="379"/>
      <c r="AG21" s="379"/>
    </row>
    <row r="22" spans="1:33" ht="18.75" customHeight="1">
      <c r="A22" s="281" t="s">
        <v>1964</v>
      </c>
      <c r="B22" s="382" t="s">
        <v>940</v>
      </c>
      <c r="C22" s="382" t="s">
        <v>941</v>
      </c>
      <c r="D22" s="382" t="s">
        <v>137</v>
      </c>
      <c r="E22" s="382" t="s">
        <v>3</v>
      </c>
      <c r="F22" s="382" t="s">
        <v>1793</v>
      </c>
      <c r="G22" s="400">
        <v>14590</v>
      </c>
      <c r="H22" s="381">
        <v>9</v>
      </c>
      <c r="I22" s="381" t="s">
        <v>1858</v>
      </c>
      <c r="J22" s="382" t="s">
        <v>2643</v>
      </c>
      <c r="K22" s="381" t="s">
        <v>2577</v>
      </c>
      <c r="L22" s="157">
        <v>70</v>
      </c>
      <c r="M22" s="157">
        <v>56</v>
      </c>
      <c r="N22" s="387">
        <v>126</v>
      </c>
      <c r="O22" s="384"/>
      <c r="P22" s="384"/>
      <c r="Q22" s="384"/>
      <c r="R22" s="384"/>
      <c r="S22" s="401" t="s">
        <v>2710</v>
      </c>
      <c r="T22" s="401" t="s">
        <v>2710</v>
      </c>
      <c r="U22" s="401" t="s">
        <v>2710</v>
      </c>
      <c r="V22" s="401" t="s">
        <v>2710</v>
      </c>
      <c r="W22" s="199" t="s">
        <v>2710</v>
      </c>
      <c r="X22" s="399">
        <v>108</v>
      </c>
      <c r="Y22" s="199">
        <v>14590</v>
      </c>
      <c r="Z22" s="199">
        <v>874.08998441000006</v>
      </c>
      <c r="AA22" s="199">
        <v>167</v>
      </c>
      <c r="AB22" s="199">
        <v>892.02985309999997</v>
      </c>
      <c r="AC22" s="199">
        <v>173</v>
      </c>
      <c r="AD22" s="199" t="s">
        <v>2710</v>
      </c>
      <c r="AE22" s="330"/>
      <c r="AF22" s="379"/>
      <c r="AG22" s="379"/>
    </row>
    <row r="23" spans="1:33" ht="18.75" customHeight="1">
      <c r="A23" s="281" t="s">
        <v>1965</v>
      </c>
      <c r="B23" s="382" t="s">
        <v>576</v>
      </c>
      <c r="C23" s="382" t="s">
        <v>1076</v>
      </c>
      <c r="D23" s="382" t="s">
        <v>441</v>
      </c>
      <c r="E23" s="382" t="s">
        <v>3</v>
      </c>
      <c r="F23" s="382" t="s">
        <v>1794</v>
      </c>
      <c r="G23" s="400">
        <v>13888</v>
      </c>
      <c r="H23" s="381">
        <v>9</v>
      </c>
      <c r="I23" s="381" t="s">
        <v>1858</v>
      </c>
      <c r="J23" s="382" t="s">
        <v>2643</v>
      </c>
      <c r="K23" s="381" t="s">
        <v>2577</v>
      </c>
      <c r="L23" s="157">
        <v>65</v>
      </c>
      <c r="M23" s="157">
        <v>63</v>
      </c>
      <c r="N23" s="387">
        <v>128</v>
      </c>
      <c r="O23" s="384"/>
      <c r="P23" s="384"/>
      <c r="Q23" s="384"/>
      <c r="R23" s="384"/>
      <c r="S23" s="401" t="s">
        <v>2710</v>
      </c>
      <c r="T23" s="401" t="s">
        <v>2710</v>
      </c>
      <c r="U23" s="401" t="s">
        <v>2710</v>
      </c>
      <c r="V23" s="401" t="s">
        <v>2710</v>
      </c>
      <c r="W23" s="199" t="s">
        <v>2710</v>
      </c>
      <c r="X23" s="399">
        <v>110</v>
      </c>
      <c r="Y23" s="199">
        <v>13888</v>
      </c>
      <c r="Z23" s="199">
        <v>872.08998511200002</v>
      </c>
      <c r="AA23" s="199">
        <v>177</v>
      </c>
      <c r="AB23" s="199">
        <v>890.02986011999997</v>
      </c>
      <c r="AC23" s="199">
        <v>179</v>
      </c>
      <c r="AD23" s="199" t="s">
        <v>2710</v>
      </c>
      <c r="AE23" s="330"/>
      <c r="AF23" s="379"/>
      <c r="AG23" s="379"/>
    </row>
    <row r="24" spans="1:33" ht="18.75" customHeight="1">
      <c r="A24" s="281" t="s">
        <v>1966</v>
      </c>
      <c r="B24" s="382" t="s">
        <v>2204</v>
      </c>
      <c r="C24" s="382" t="s">
        <v>805</v>
      </c>
      <c r="D24" s="382" t="s">
        <v>2205</v>
      </c>
      <c r="E24" s="382" t="s">
        <v>3</v>
      </c>
      <c r="F24" s="382" t="s">
        <v>1782</v>
      </c>
      <c r="G24" s="400">
        <v>14088</v>
      </c>
      <c r="H24" s="381">
        <v>9</v>
      </c>
      <c r="I24" s="381" t="s">
        <v>1858</v>
      </c>
      <c r="J24" s="382" t="s">
        <v>2643</v>
      </c>
      <c r="K24" s="381" t="s">
        <v>2577</v>
      </c>
      <c r="L24" s="157">
        <v>69</v>
      </c>
      <c r="M24" s="157">
        <v>61</v>
      </c>
      <c r="N24" s="387">
        <v>130</v>
      </c>
      <c r="O24" s="384"/>
      <c r="P24" s="384"/>
      <c r="Q24" s="384"/>
      <c r="R24" s="384"/>
      <c r="S24" s="401" t="s">
        <v>2710</v>
      </c>
      <c r="T24" s="401" t="s">
        <v>2710</v>
      </c>
      <c r="U24" s="401" t="s">
        <v>2710</v>
      </c>
      <c r="V24" s="401" t="s">
        <v>2710</v>
      </c>
      <c r="W24" s="199" t="s">
        <v>2710</v>
      </c>
      <c r="X24" s="399">
        <v>112</v>
      </c>
      <c r="Y24" s="199">
        <v>14088</v>
      </c>
      <c r="Z24" s="199">
        <v>870.08998491200009</v>
      </c>
      <c r="AA24" s="199">
        <v>184</v>
      </c>
      <c r="AB24" s="199">
        <v>888.02985811999997</v>
      </c>
      <c r="AC24" s="199">
        <v>186</v>
      </c>
      <c r="AD24" s="199" t="s">
        <v>2710</v>
      </c>
      <c r="AE24" s="329"/>
      <c r="AF24" s="379"/>
      <c r="AG24" s="379"/>
    </row>
    <row r="25" spans="1:33" ht="18.75" customHeight="1">
      <c r="A25" s="281" t="s">
        <v>1967</v>
      </c>
      <c r="B25" s="382" t="s">
        <v>1117</v>
      </c>
      <c r="C25" s="382" t="s">
        <v>2297</v>
      </c>
      <c r="D25" s="382" t="s">
        <v>2298</v>
      </c>
      <c r="E25" s="382" t="s">
        <v>3</v>
      </c>
      <c r="F25" s="382" t="s">
        <v>1793</v>
      </c>
      <c r="G25" s="400">
        <v>14759</v>
      </c>
      <c r="H25" s="381">
        <v>9</v>
      </c>
      <c r="I25" s="381" t="s">
        <v>1858</v>
      </c>
      <c r="J25" s="382" t="s">
        <v>2643</v>
      </c>
      <c r="K25" s="381" t="s">
        <v>2577</v>
      </c>
      <c r="L25" s="157">
        <v>72</v>
      </c>
      <c r="M25" s="157">
        <v>58</v>
      </c>
      <c r="N25" s="387">
        <v>130</v>
      </c>
      <c r="O25" s="384"/>
      <c r="P25" s="384"/>
      <c r="Q25" s="384"/>
      <c r="R25" s="384"/>
      <c r="S25" s="401" t="s">
        <v>2710</v>
      </c>
      <c r="T25" s="401" t="s">
        <v>2710</v>
      </c>
      <c r="U25" s="401" t="s">
        <v>2710</v>
      </c>
      <c r="V25" s="401" t="s">
        <v>2710</v>
      </c>
      <c r="W25" s="199" t="s">
        <v>2710</v>
      </c>
      <c r="X25" s="399">
        <v>112</v>
      </c>
      <c r="Y25" s="199">
        <v>14759</v>
      </c>
      <c r="Z25" s="199">
        <v>870.08998424100002</v>
      </c>
      <c r="AA25" s="199">
        <v>185</v>
      </c>
      <c r="AB25" s="199">
        <v>888.02985140999999</v>
      </c>
      <c r="AC25" s="199">
        <v>187</v>
      </c>
      <c r="AD25" s="199" t="s">
        <v>2710</v>
      </c>
      <c r="AE25" s="329"/>
      <c r="AF25" s="379"/>
      <c r="AG25" s="379"/>
    </row>
    <row r="26" spans="1:33" ht="18.75" customHeight="1">
      <c r="A26" s="281" t="s">
        <v>1968</v>
      </c>
      <c r="B26" s="382" t="s">
        <v>1578</v>
      </c>
      <c r="C26" s="382" t="s">
        <v>1707</v>
      </c>
      <c r="D26" s="382" t="s">
        <v>195</v>
      </c>
      <c r="E26" s="382" t="s">
        <v>3</v>
      </c>
      <c r="F26" s="382" t="s">
        <v>1782</v>
      </c>
      <c r="G26" s="400">
        <v>12082</v>
      </c>
      <c r="H26" s="381">
        <v>8</v>
      </c>
      <c r="I26" s="381" t="s">
        <v>1858</v>
      </c>
      <c r="J26" s="382" t="s">
        <v>2644</v>
      </c>
      <c r="K26" s="381" t="s">
        <v>2577</v>
      </c>
      <c r="L26" s="157">
        <v>78</v>
      </c>
      <c r="M26" s="157">
        <v>57</v>
      </c>
      <c r="N26" s="387">
        <v>135</v>
      </c>
      <c r="O26" s="384"/>
      <c r="P26" s="384"/>
      <c r="Q26" s="384"/>
      <c r="R26" s="384"/>
      <c r="S26" s="401" t="s">
        <v>2710</v>
      </c>
      <c r="T26" s="401" t="s">
        <v>2710</v>
      </c>
      <c r="U26" s="401" t="s">
        <v>2710</v>
      </c>
      <c r="V26" s="401" t="s">
        <v>2710</v>
      </c>
      <c r="W26" s="199" t="s">
        <v>2710</v>
      </c>
      <c r="X26" s="399">
        <v>119</v>
      </c>
      <c r="Y26" s="199">
        <v>12082</v>
      </c>
      <c r="Z26" s="199">
        <v>865.07998691800003</v>
      </c>
      <c r="AA26" s="199">
        <v>194</v>
      </c>
      <c r="AB26" s="199">
        <v>881.03987817999996</v>
      </c>
      <c r="AC26" s="199">
        <v>194</v>
      </c>
      <c r="AD26" s="199" t="s">
        <v>2710</v>
      </c>
      <c r="AE26" s="329"/>
      <c r="AF26" s="379"/>
      <c r="AG26" s="379"/>
    </row>
    <row r="27" spans="1:33" ht="18.75" customHeight="1">
      <c r="A27" s="281" t="s">
        <v>1969</v>
      </c>
      <c r="B27" s="386" t="s">
        <v>724</v>
      </c>
      <c r="C27" s="386" t="s">
        <v>725</v>
      </c>
      <c r="D27" s="386" t="s">
        <v>726</v>
      </c>
      <c r="E27" s="386" t="s">
        <v>3</v>
      </c>
      <c r="F27" s="386" t="s">
        <v>1788</v>
      </c>
      <c r="G27" s="396">
        <v>12745</v>
      </c>
      <c r="H27" s="385">
        <v>9</v>
      </c>
      <c r="I27" s="385" t="s">
        <v>1858</v>
      </c>
      <c r="J27" s="386" t="s">
        <v>2644</v>
      </c>
      <c r="K27" s="385" t="s">
        <v>2577</v>
      </c>
      <c r="L27" s="157">
        <v>444</v>
      </c>
      <c r="M27" s="157">
        <v>555</v>
      </c>
      <c r="N27" s="387">
        <v>999</v>
      </c>
      <c r="O27" s="388"/>
      <c r="P27" s="388"/>
      <c r="Q27" s="388"/>
      <c r="R27" s="388"/>
      <c r="S27" s="397" t="s">
        <v>2710</v>
      </c>
      <c r="T27" s="397" t="s">
        <v>2710</v>
      </c>
      <c r="U27" s="397" t="s">
        <v>2710</v>
      </c>
      <c r="V27" s="397" t="s">
        <v>2710</v>
      </c>
      <c r="W27" s="398" t="s">
        <v>2710</v>
      </c>
      <c r="X27" s="399">
        <v>981</v>
      </c>
      <c r="Y27" s="398">
        <v>12745</v>
      </c>
      <c r="Z27" s="398">
        <v>1.0899862550000026</v>
      </c>
      <c r="AA27" s="398">
        <v>204</v>
      </c>
      <c r="AB27" s="398">
        <v>19.029871550000003</v>
      </c>
      <c r="AC27" s="398">
        <v>204</v>
      </c>
      <c r="AD27" s="398" t="s">
        <v>2710</v>
      </c>
      <c r="AE27" s="329"/>
      <c r="AF27" s="379"/>
      <c r="AG27" s="379"/>
    </row>
    <row r="28" spans="1:33" ht="18.75" customHeight="1">
      <c r="A28" s="281" t="s">
        <v>1970</v>
      </c>
      <c r="B28" s="382" t="s">
        <v>714</v>
      </c>
      <c r="C28" s="382" t="s">
        <v>158</v>
      </c>
      <c r="D28" s="382" t="s">
        <v>380</v>
      </c>
      <c r="E28" s="382" t="s">
        <v>3</v>
      </c>
      <c r="F28" s="382" t="s">
        <v>1788</v>
      </c>
      <c r="G28" s="400">
        <v>14704</v>
      </c>
      <c r="H28" s="381">
        <v>9</v>
      </c>
      <c r="I28" s="381" t="s">
        <v>1858</v>
      </c>
      <c r="J28" s="382" t="s">
        <v>2643</v>
      </c>
      <c r="K28" s="381" t="s">
        <v>2577</v>
      </c>
      <c r="L28" s="157">
        <v>444</v>
      </c>
      <c r="M28" s="157">
        <v>555</v>
      </c>
      <c r="N28" s="387">
        <v>999</v>
      </c>
      <c r="O28" s="384"/>
      <c r="P28" s="384"/>
      <c r="Q28" s="384"/>
      <c r="R28" s="384"/>
      <c r="S28" s="401" t="s">
        <v>2710</v>
      </c>
      <c r="T28" s="401" t="s">
        <v>2710</v>
      </c>
      <c r="U28" s="401" t="s">
        <v>2710</v>
      </c>
      <c r="V28" s="401" t="s">
        <v>2710</v>
      </c>
      <c r="W28" s="199" t="s">
        <v>2710</v>
      </c>
      <c r="X28" s="399">
        <v>981</v>
      </c>
      <c r="Y28" s="199">
        <v>14704</v>
      </c>
      <c r="Z28" s="199">
        <v>1.0899842960000026</v>
      </c>
      <c r="AA28" s="199">
        <v>205</v>
      </c>
      <c r="AB28" s="199">
        <v>19.029851960000002</v>
      </c>
      <c r="AC28" s="199">
        <v>205</v>
      </c>
      <c r="AD28" s="199" t="s">
        <v>2710</v>
      </c>
      <c r="AE28" s="329"/>
      <c r="AF28" s="379"/>
      <c r="AG28" s="379"/>
    </row>
    <row r="29" spans="1:33" ht="18.75" customHeight="1">
      <c r="A29" s="281" t="s">
        <v>1971</v>
      </c>
      <c r="B29" s="382" t="s">
        <v>460</v>
      </c>
      <c r="C29" s="382" t="s">
        <v>419</v>
      </c>
      <c r="D29" s="382" t="s">
        <v>327</v>
      </c>
      <c r="E29" s="382" t="s">
        <v>3</v>
      </c>
      <c r="F29" s="382" t="s">
        <v>1782</v>
      </c>
      <c r="G29" s="400">
        <v>15013</v>
      </c>
      <c r="H29" s="381">
        <v>7</v>
      </c>
      <c r="I29" s="381" t="s">
        <v>1858</v>
      </c>
      <c r="J29" s="382" t="s">
        <v>2643</v>
      </c>
      <c r="K29" s="381" t="s">
        <v>2577</v>
      </c>
      <c r="L29" s="157">
        <v>444</v>
      </c>
      <c r="M29" s="157">
        <v>555</v>
      </c>
      <c r="N29" s="387">
        <v>999</v>
      </c>
      <c r="O29" s="384"/>
      <c r="P29" s="384"/>
      <c r="Q29" s="384"/>
      <c r="R29" s="384"/>
      <c r="S29" s="401" t="s">
        <v>2710</v>
      </c>
      <c r="T29" s="401" t="s">
        <v>2710</v>
      </c>
      <c r="U29" s="401" t="s">
        <v>2710</v>
      </c>
      <c r="V29" s="401" t="s">
        <v>2710</v>
      </c>
      <c r="W29" s="199" t="s">
        <v>2710</v>
      </c>
      <c r="X29" s="399">
        <v>985</v>
      </c>
      <c r="Y29" s="199">
        <v>15013</v>
      </c>
      <c r="Z29" s="199">
        <v>1.0699839870000025</v>
      </c>
      <c r="AA29" s="199">
        <v>206</v>
      </c>
      <c r="AB29" s="199">
        <v>15.049848870000003</v>
      </c>
      <c r="AC29" s="199">
        <v>206</v>
      </c>
      <c r="AD29" s="199" t="s">
        <v>2710</v>
      </c>
      <c r="AE29" s="329"/>
      <c r="AF29" s="379"/>
      <c r="AG29" s="379"/>
    </row>
    <row r="30" spans="1:33" ht="18.75" customHeight="1">
      <c r="A30" s="536"/>
      <c r="B30" s="537"/>
      <c r="C30" s="537"/>
      <c r="D30" s="537"/>
      <c r="E30" s="537"/>
      <c r="F30" s="537"/>
      <c r="G30" s="538"/>
      <c r="H30" s="539"/>
      <c r="I30" s="539"/>
      <c r="J30" s="537"/>
      <c r="K30" s="539"/>
      <c r="L30" s="540"/>
      <c r="M30" s="540"/>
      <c r="N30" s="541"/>
      <c r="O30" s="542"/>
      <c r="P30" s="542"/>
      <c r="Q30" s="542"/>
      <c r="R30" s="542"/>
      <c r="S30" s="543"/>
      <c r="T30" s="543"/>
      <c r="U30" s="543"/>
      <c r="V30" s="543"/>
      <c r="W30" s="544"/>
      <c r="X30" s="545"/>
      <c r="Y30" s="544"/>
      <c r="Z30" s="544"/>
      <c r="AA30" s="544"/>
      <c r="AB30" s="544"/>
      <c r="AC30" s="544"/>
      <c r="AD30" s="546"/>
      <c r="AE30" s="329"/>
      <c r="AF30" s="379"/>
      <c r="AG30" s="379"/>
    </row>
    <row r="31" spans="1:33" ht="18.75" customHeight="1">
      <c r="A31" s="1112" t="s">
        <v>2707</v>
      </c>
      <c r="B31" s="1112"/>
      <c r="C31" s="1112"/>
      <c r="D31" s="1112"/>
      <c r="E31" s="1112"/>
      <c r="F31" s="1112"/>
      <c r="G31" s="1112"/>
      <c r="H31" s="1112"/>
      <c r="I31" s="1112"/>
      <c r="J31" s="1112"/>
      <c r="K31" s="1112"/>
      <c r="L31" s="1112"/>
      <c r="M31" s="1112"/>
      <c r="N31" s="1112"/>
      <c r="O31" s="1112"/>
      <c r="P31" s="1112"/>
      <c r="Q31" s="1112"/>
      <c r="R31" s="1112"/>
      <c r="S31" s="1112"/>
      <c r="T31" s="1112"/>
      <c r="U31" s="1112"/>
      <c r="V31" s="1112"/>
      <c r="W31" s="1112"/>
      <c r="X31" s="1112"/>
      <c r="Y31" s="1112"/>
      <c r="Z31" s="1112"/>
      <c r="AA31" s="1112"/>
      <c r="AB31" s="1112"/>
      <c r="AC31" s="1112"/>
      <c r="AD31" s="1113"/>
      <c r="AE31" s="329"/>
      <c r="AF31" s="379"/>
      <c r="AG31" s="379"/>
    </row>
    <row r="32" spans="1:33" ht="18.75" customHeight="1">
      <c r="A32" s="368" t="s">
        <v>2118</v>
      </c>
      <c r="B32" s="513" t="s">
        <v>184</v>
      </c>
      <c r="C32" s="513" t="s">
        <v>183</v>
      </c>
      <c r="D32" s="513" t="s">
        <v>185</v>
      </c>
      <c r="E32" s="513" t="s">
        <v>10</v>
      </c>
      <c r="F32" s="513" t="s">
        <v>1781</v>
      </c>
      <c r="G32" s="514">
        <v>15211</v>
      </c>
      <c r="H32" s="515">
        <v>5</v>
      </c>
      <c r="I32" s="515" t="s">
        <v>1857</v>
      </c>
      <c r="J32" s="513" t="s">
        <v>2643</v>
      </c>
      <c r="K32" s="515" t="s">
        <v>2577</v>
      </c>
      <c r="L32" s="507">
        <v>70</v>
      </c>
      <c r="M32" s="507">
        <v>60</v>
      </c>
      <c r="N32" s="508">
        <v>130</v>
      </c>
      <c r="O32" s="516"/>
      <c r="P32" s="516"/>
      <c r="Q32" s="516"/>
      <c r="R32" s="516"/>
      <c r="S32" s="517" t="s">
        <v>2710</v>
      </c>
      <c r="T32" s="517" t="s">
        <v>2710</v>
      </c>
      <c r="U32" s="517" t="s">
        <v>2710</v>
      </c>
      <c r="V32" s="517" t="s">
        <v>2710</v>
      </c>
      <c r="W32" s="518" t="s">
        <v>2710</v>
      </c>
      <c r="X32" s="512">
        <v>120</v>
      </c>
      <c r="Y32" s="518">
        <v>15211</v>
      </c>
      <c r="Z32" s="518">
        <v>870.04998378899995</v>
      </c>
      <c r="AA32" s="518">
        <v>188</v>
      </c>
      <c r="AB32" s="518">
        <v>880.06984689000001</v>
      </c>
      <c r="AC32" s="518">
        <v>195</v>
      </c>
      <c r="AD32" s="518" t="s">
        <v>2710</v>
      </c>
      <c r="AE32" s="329"/>
      <c r="AG32" s="379"/>
    </row>
    <row r="33" spans="1:33" ht="18.75" customHeight="1">
      <c r="A33" s="1112" t="s">
        <v>2621</v>
      </c>
      <c r="B33" s="1112"/>
      <c r="C33" s="1112"/>
      <c r="D33" s="1112"/>
      <c r="E33" s="1112"/>
      <c r="F33" s="1112"/>
      <c r="G33" s="1112"/>
      <c r="H33" s="1112"/>
      <c r="I33" s="1112"/>
      <c r="J33" s="1112"/>
      <c r="K33" s="1112"/>
      <c r="L33" s="1112"/>
      <c r="M33" s="1112"/>
      <c r="N33" s="1112"/>
      <c r="O33" s="1112"/>
      <c r="P33" s="1112"/>
      <c r="Q33" s="1112"/>
      <c r="R33" s="1112"/>
      <c r="S33" s="1112"/>
      <c r="T33" s="1112"/>
      <c r="U33" s="1112"/>
      <c r="V33" s="1112"/>
      <c r="W33" s="1112"/>
      <c r="X33" s="1112"/>
      <c r="Y33" s="1112"/>
      <c r="Z33" s="1112"/>
      <c r="AA33" s="1112"/>
      <c r="AB33" s="1112"/>
      <c r="AC33" s="1112"/>
      <c r="AD33" s="1113"/>
      <c r="AE33" s="329"/>
      <c r="AF33" s="380"/>
      <c r="AG33" s="379"/>
    </row>
    <row r="34" spans="1:33" ht="18.75" customHeight="1">
      <c r="A34" s="519" t="s">
        <v>2255</v>
      </c>
      <c r="B34" s="520" t="s">
        <v>30</v>
      </c>
      <c r="C34" s="520" t="s">
        <v>26</v>
      </c>
      <c r="D34" s="520" t="s">
        <v>31</v>
      </c>
      <c r="E34" s="520" t="s">
        <v>3</v>
      </c>
      <c r="F34" s="520" t="s">
        <v>1780</v>
      </c>
      <c r="G34" s="521">
        <v>14323</v>
      </c>
      <c r="H34" s="522">
        <v>6</v>
      </c>
      <c r="I34" s="522" t="s">
        <v>1857</v>
      </c>
      <c r="J34" s="520" t="s">
        <v>2643</v>
      </c>
      <c r="K34" s="522" t="s">
        <v>2577</v>
      </c>
      <c r="L34" s="523">
        <v>54</v>
      </c>
      <c r="M34" s="523">
        <v>50</v>
      </c>
      <c r="N34" s="524">
        <v>104</v>
      </c>
      <c r="O34" s="525"/>
      <c r="P34" s="525"/>
      <c r="Q34" s="525"/>
      <c r="R34" s="525"/>
      <c r="S34" s="526" t="s">
        <v>2710</v>
      </c>
      <c r="T34" s="526" t="s">
        <v>2710</v>
      </c>
      <c r="U34" s="526" t="s">
        <v>2710</v>
      </c>
      <c r="V34" s="526" t="s">
        <v>2710</v>
      </c>
      <c r="W34" s="527" t="s">
        <v>2710</v>
      </c>
      <c r="X34" s="528">
        <v>92</v>
      </c>
      <c r="Y34" s="527">
        <v>14323</v>
      </c>
      <c r="Z34" s="527">
        <v>896.05998467699999</v>
      </c>
      <c r="AA34" s="527">
        <v>20</v>
      </c>
      <c r="AB34" s="527">
        <v>908.0598557699999</v>
      </c>
      <c r="AC34" s="527">
        <v>16</v>
      </c>
      <c r="AD34" s="527" t="s">
        <v>2710</v>
      </c>
      <c r="AE34" s="329"/>
      <c r="AG34" s="379"/>
    </row>
    <row r="35" spans="1:33" ht="18.75" customHeight="1">
      <c r="A35" s="519" t="s">
        <v>1960</v>
      </c>
      <c r="B35" s="520" t="s">
        <v>237</v>
      </c>
      <c r="C35" s="520" t="s">
        <v>238</v>
      </c>
      <c r="D35" s="520" t="s">
        <v>239</v>
      </c>
      <c r="E35" s="520" t="s">
        <v>3</v>
      </c>
      <c r="F35" s="520" t="s">
        <v>1797</v>
      </c>
      <c r="G35" s="521">
        <v>13681</v>
      </c>
      <c r="H35" s="522">
        <v>6</v>
      </c>
      <c r="I35" s="522" t="s">
        <v>1857</v>
      </c>
      <c r="J35" s="520" t="s">
        <v>2643</v>
      </c>
      <c r="K35" s="522" t="s">
        <v>2577</v>
      </c>
      <c r="L35" s="523">
        <v>55</v>
      </c>
      <c r="M35" s="523">
        <v>53</v>
      </c>
      <c r="N35" s="524">
        <v>108</v>
      </c>
      <c r="O35" s="525" t="s">
        <v>1938</v>
      </c>
      <c r="P35" s="525"/>
      <c r="Q35" s="525"/>
      <c r="R35" s="525"/>
      <c r="S35" s="526">
        <v>7</v>
      </c>
      <c r="T35" s="526" t="s">
        <v>2710</v>
      </c>
      <c r="U35" s="526" t="s">
        <v>2710</v>
      </c>
      <c r="V35" s="526" t="s">
        <v>2710</v>
      </c>
      <c r="W35" s="527">
        <v>7</v>
      </c>
      <c r="X35" s="528">
        <v>96</v>
      </c>
      <c r="Y35" s="527">
        <v>13681</v>
      </c>
      <c r="Z35" s="527">
        <v>892.05998531899991</v>
      </c>
      <c r="AA35" s="527">
        <v>45</v>
      </c>
      <c r="AB35" s="527">
        <v>904.05986218999999</v>
      </c>
      <c r="AC35" s="527">
        <v>39</v>
      </c>
      <c r="AD35" s="527">
        <v>1</v>
      </c>
      <c r="AE35" s="329"/>
      <c r="AF35" s="379"/>
      <c r="AG35" s="379"/>
    </row>
    <row r="36" spans="1:33" ht="18.75" customHeight="1">
      <c r="A36" s="519" t="s">
        <v>1961</v>
      </c>
      <c r="B36" s="520" t="s">
        <v>634</v>
      </c>
      <c r="C36" s="520" t="s">
        <v>635</v>
      </c>
      <c r="D36" s="520" t="s">
        <v>387</v>
      </c>
      <c r="E36" s="520" t="s">
        <v>3</v>
      </c>
      <c r="F36" s="520" t="s">
        <v>1787</v>
      </c>
      <c r="G36" s="521">
        <v>15177</v>
      </c>
      <c r="H36" s="522">
        <v>5</v>
      </c>
      <c r="I36" s="522" t="s">
        <v>1857</v>
      </c>
      <c r="J36" s="520" t="s">
        <v>2643</v>
      </c>
      <c r="K36" s="522" t="s">
        <v>2577</v>
      </c>
      <c r="L36" s="523">
        <v>54</v>
      </c>
      <c r="M36" s="523">
        <v>54</v>
      </c>
      <c r="N36" s="524">
        <v>108</v>
      </c>
      <c r="O36" s="525"/>
      <c r="P36" s="525"/>
      <c r="Q36" s="525"/>
      <c r="R36" s="525"/>
      <c r="S36" s="526" t="s">
        <v>2710</v>
      </c>
      <c r="T36" s="526" t="s">
        <v>2710</v>
      </c>
      <c r="U36" s="526" t="s">
        <v>2710</v>
      </c>
      <c r="V36" s="526" t="s">
        <v>2710</v>
      </c>
      <c r="W36" s="527" t="s">
        <v>2710</v>
      </c>
      <c r="X36" s="528">
        <v>98</v>
      </c>
      <c r="Y36" s="527">
        <v>15177</v>
      </c>
      <c r="Z36" s="527">
        <v>892.04998382299993</v>
      </c>
      <c r="AA36" s="527">
        <v>46</v>
      </c>
      <c r="AB36" s="527">
        <v>902.06984723000005</v>
      </c>
      <c r="AC36" s="527">
        <v>57</v>
      </c>
      <c r="AD36" s="527" t="s">
        <v>2710</v>
      </c>
      <c r="AE36" s="329"/>
      <c r="AG36" s="379"/>
    </row>
    <row r="37" spans="1:33" ht="18.75" customHeight="1">
      <c r="A37" s="369" t="s">
        <v>1962</v>
      </c>
      <c r="B37" s="382" t="s">
        <v>503</v>
      </c>
      <c r="C37" s="382" t="s">
        <v>384</v>
      </c>
      <c r="D37" s="382" t="s">
        <v>319</v>
      </c>
      <c r="E37" s="382" t="s">
        <v>3</v>
      </c>
      <c r="F37" s="382" t="s">
        <v>1782</v>
      </c>
      <c r="G37" s="400">
        <v>14567</v>
      </c>
      <c r="H37" s="381">
        <v>6</v>
      </c>
      <c r="I37" s="381" t="s">
        <v>1857</v>
      </c>
      <c r="J37" s="382" t="s">
        <v>2643</v>
      </c>
      <c r="K37" s="381" t="s">
        <v>2577</v>
      </c>
      <c r="L37" s="157">
        <v>63</v>
      </c>
      <c r="M37" s="157">
        <v>53</v>
      </c>
      <c r="N37" s="387">
        <v>116</v>
      </c>
      <c r="O37" s="384"/>
      <c r="P37" s="384"/>
      <c r="Q37" s="384"/>
      <c r="R37" s="384"/>
      <c r="S37" s="401" t="s">
        <v>2710</v>
      </c>
      <c r="T37" s="401" t="s">
        <v>2710</v>
      </c>
      <c r="U37" s="401" t="s">
        <v>2710</v>
      </c>
      <c r="V37" s="401" t="s">
        <v>2710</v>
      </c>
      <c r="W37" s="199" t="s">
        <v>2710</v>
      </c>
      <c r="X37" s="399">
        <v>104</v>
      </c>
      <c r="Y37" s="199">
        <v>14567</v>
      </c>
      <c r="Z37" s="199">
        <v>884.05998443299995</v>
      </c>
      <c r="AA37" s="199">
        <v>106</v>
      </c>
      <c r="AB37" s="199">
        <v>896.0598533299999</v>
      </c>
      <c r="AC37" s="199">
        <v>136</v>
      </c>
      <c r="AD37" s="199" t="s">
        <v>2710</v>
      </c>
      <c r="AE37" s="329"/>
      <c r="AG37" s="379"/>
    </row>
    <row r="38" spans="1:33" ht="18.75" customHeight="1">
      <c r="A38" s="1112" t="s">
        <v>2622</v>
      </c>
      <c r="B38" s="1112"/>
      <c r="C38" s="1112"/>
      <c r="D38" s="1112"/>
      <c r="E38" s="1112"/>
      <c r="F38" s="1112"/>
      <c r="G38" s="1112"/>
      <c r="H38" s="1112"/>
      <c r="I38" s="1112"/>
      <c r="J38" s="1112"/>
      <c r="K38" s="1112"/>
      <c r="L38" s="1112"/>
      <c r="M38" s="1112"/>
      <c r="N38" s="1112"/>
      <c r="O38" s="1112"/>
      <c r="P38" s="1112"/>
      <c r="Q38" s="1112"/>
      <c r="R38" s="1112"/>
      <c r="S38" s="1112"/>
      <c r="T38" s="1112"/>
      <c r="U38" s="1112"/>
      <c r="V38" s="1112"/>
      <c r="W38" s="1112"/>
      <c r="X38" s="1112"/>
      <c r="Y38" s="1112"/>
      <c r="Z38" s="1112"/>
      <c r="AA38" s="1112"/>
      <c r="AB38" s="1112"/>
      <c r="AC38" s="1112"/>
      <c r="AD38" s="1113"/>
      <c r="AE38" s="329"/>
      <c r="AG38" s="379"/>
    </row>
    <row r="39" spans="1:33" ht="18.75" customHeight="1">
      <c r="A39" s="519" t="s">
        <v>2255</v>
      </c>
      <c r="B39" s="520" t="s">
        <v>37</v>
      </c>
      <c r="C39" s="520" t="s">
        <v>38</v>
      </c>
      <c r="D39" s="520" t="s">
        <v>39</v>
      </c>
      <c r="E39" s="520" t="s">
        <v>3</v>
      </c>
      <c r="F39" s="520" t="s">
        <v>1780</v>
      </c>
      <c r="G39" s="521">
        <v>15336</v>
      </c>
      <c r="H39" s="522">
        <v>3</v>
      </c>
      <c r="I39" s="522" t="s">
        <v>2062</v>
      </c>
      <c r="J39" s="520" t="s">
        <v>2643</v>
      </c>
      <c r="K39" s="522" t="s">
        <v>2577</v>
      </c>
      <c r="L39" s="523">
        <v>57</v>
      </c>
      <c r="M39" s="523">
        <v>44</v>
      </c>
      <c r="N39" s="524">
        <v>101</v>
      </c>
      <c r="O39" s="525"/>
      <c r="P39" s="525"/>
      <c r="Q39" s="525"/>
      <c r="R39" s="525"/>
      <c r="S39" s="526" t="s">
        <v>2710</v>
      </c>
      <c r="T39" s="526" t="s">
        <v>2710</v>
      </c>
      <c r="U39" s="526" t="s">
        <v>2710</v>
      </c>
      <c r="V39" s="526" t="s">
        <v>2710</v>
      </c>
      <c r="W39" s="527" t="s">
        <v>2710</v>
      </c>
      <c r="X39" s="528">
        <v>95</v>
      </c>
      <c r="Y39" s="527">
        <v>15336</v>
      </c>
      <c r="Z39" s="527">
        <v>899.02998366399993</v>
      </c>
      <c r="AA39" s="527">
        <v>10</v>
      </c>
      <c r="AB39" s="527">
        <v>905.08984564000002</v>
      </c>
      <c r="AC39" s="527">
        <v>32</v>
      </c>
      <c r="AD39" s="527" t="s">
        <v>2710</v>
      </c>
      <c r="AE39" s="329"/>
      <c r="AG39" s="379"/>
    </row>
    <row r="40" spans="1:33" ht="18.75" customHeight="1">
      <c r="A40" s="519" t="s">
        <v>1960</v>
      </c>
      <c r="B40" s="520" t="s">
        <v>2429</v>
      </c>
      <c r="C40" s="520" t="s">
        <v>85</v>
      </c>
      <c r="D40" s="520" t="s">
        <v>545</v>
      </c>
      <c r="E40" s="520" t="s">
        <v>3</v>
      </c>
      <c r="F40" s="520" t="s">
        <v>1783</v>
      </c>
      <c r="G40" s="521">
        <v>15220</v>
      </c>
      <c r="H40" s="522">
        <v>3</v>
      </c>
      <c r="I40" s="522" t="s">
        <v>2062</v>
      </c>
      <c r="J40" s="520" t="s">
        <v>2643</v>
      </c>
      <c r="K40" s="522" t="s">
        <v>2577</v>
      </c>
      <c r="L40" s="523">
        <v>55</v>
      </c>
      <c r="M40" s="523">
        <v>51</v>
      </c>
      <c r="N40" s="524">
        <v>106</v>
      </c>
      <c r="O40" s="525"/>
      <c r="P40" s="525"/>
      <c r="Q40" s="525"/>
      <c r="R40" s="525"/>
      <c r="S40" s="526" t="s">
        <v>2710</v>
      </c>
      <c r="T40" s="526" t="s">
        <v>2710</v>
      </c>
      <c r="U40" s="526" t="s">
        <v>2710</v>
      </c>
      <c r="V40" s="526" t="s">
        <v>2710</v>
      </c>
      <c r="W40" s="527" t="s">
        <v>2710</v>
      </c>
      <c r="X40" s="528">
        <v>100</v>
      </c>
      <c r="Y40" s="527">
        <v>15220</v>
      </c>
      <c r="Z40" s="527">
        <v>894.02998377999995</v>
      </c>
      <c r="AA40" s="527">
        <v>38</v>
      </c>
      <c r="AB40" s="527">
        <v>900.08984680000003</v>
      </c>
      <c r="AC40" s="527">
        <v>77</v>
      </c>
      <c r="AD40" s="527" t="s">
        <v>2710</v>
      </c>
      <c r="AE40" s="329"/>
      <c r="AG40" s="379"/>
    </row>
    <row r="41" spans="1:33" ht="18.75" customHeight="1">
      <c r="A41" s="519" t="s">
        <v>1961</v>
      </c>
      <c r="B41" s="520" t="s">
        <v>560</v>
      </c>
      <c r="C41" s="520" t="s">
        <v>561</v>
      </c>
      <c r="D41" s="520" t="s">
        <v>562</v>
      </c>
      <c r="E41" s="520" t="s">
        <v>3</v>
      </c>
      <c r="F41" s="520" t="s">
        <v>1783</v>
      </c>
      <c r="G41" s="521">
        <v>12932</v>
      </c>
      <c r="H41" s="522">
        <v>3</v>
      </c>
      <c r="I41" s="522" t="s">
        <v>2062</v>
      </c>
      <c r="J41" s="520" t="s">
        <v>2644</v>
      </c>
      <c r="K41" s="522" t="s">
        <v>2577</v>
      </c>
      <c r="L41" s="523">
        <v>55</v>
      </c>
      <c r="M41" s="523">
        <v>53</v>
      </c>
      <c r="N41" s="524">
        <v>108</v>
      </c>
      <c r="O41" s="525"/>
      <c r="P41" s="525"/>
      <c r="Q41" s="525"/>
      <c r="R41" s="525"/>
      <c r="S41" s="526" t="s">
        <v>2710</v>
      </c>
      <c r="T41" s="526" t="s">
        <v>2710</v>
      </c>
      <c r="U41" s="526" t="s">
        <v>2710</v>
      </c>
      <c r="V41" s="526" t="s">
        <v>2710</v>
      </c>
      <c r="W41" s="527" t="s">
        <v>2710</v>
      </c>
      <c r="X41" s="528">
        <v>102</v>
      </c>
      <c r="Y41" s="527">
        <v>12932</v>
      </c>
      <c r="Z41" s="527">
        <v>892.02998606799997</v>
      </c>
      <c r="AA41" s="527">
        <v>48</v>
      </c>
      <c r="AB41" s="527">
        <v>898.08986967999999</v>
      </c>
      <c r="AC41" s="527">
        <v>104</v>
      </c>
      <c r="AD41" s="527" t="s">
        <v>2710</v>
      </c>
      <c r="AE41" s="329"/>
      <c r="AF41" s="379"/>
      <c r="AG41" s="379"/>
    </row>
    <row r="42" spans="1:33" ht="18.75" customHeight="1">
      <c r="A42" s="1112" t="s">
        <v>2541</v>
      </c>
      <c r="B42" s="1112"/>
      <c r="C42" s="1112"/>
      <c r="D42" s="1112"/>
      <c r="E42" s="1112"/>
      <c r="F42" s="1112"/>
      <c r="G42" s="1112"/>
      <c r="H42" s="1112"/>
      <c r="I42" s="1112"/>
      <c r="J42" s="1112"/>
      <c r="K42" s="1112"/>
      <c r="L42" s="1112"/>
      <c r="M42" s="1112"/>
      <c r="N42" s="1112"/>
      <c r="O42" s="1112"/>
      <c r="P42" s="1112"/>
      <c r="Q42" s="1112"/>
      <c r="R42" s="1112"/>
      <c r="S42" s="1112"/>
      <c r="T42" s="1112"/>
      <c r="U42" s="1112"/>
      <c r="V42" s="1112"/>
      <c r="W42" s="1112"/>
      <c r="X42" s="1112"/>
      <c r="Y42" s="1112"/>
      <c r="Z42" s="1112"/>
      <c r="AA42" s="1112"/>
      <c r="AB42" s="1112"/>
      <c r="AC42" s="1112"/>
      <c r="AD42" s="1113"/>
      <c r="AE42" s="329"/>
      <c r="AF42" s="379"/>
      <c r="AG42" s="379"/>
    </row>
    <row r="43" spans="1:33" ht="18.75" customHeight="1">
      <c r="A43" s="368" t="s">
        <v>2118</v>
      </c>
      <c r="B43" s="513" t="s">
        <v>1698</v>
      </c>
      <c r="C43" s="513" t="s">
        <v>2529</v>
      </c>
      <c r="D43" s="513" t="s">
        <v>1183</v>
      </c>
      <c r="E43" s="513" t="s">
        <v>10</v>
      </c>
      <c r="F43" s="513" t="s">
        <v>1780</v>
      </c>
      <c r="G43" s="514">
        <v>16884</v>
      </c>
      <c r="H43" s="515">
        <v>12</v>
      </c>
      <c r="I43" s="515" t="s">
        <v>1859</v>
      </c>
      <c r="J43" s="513" t="s">
        <v>2643</v>
      </c>
      <c r="K43" s="515" t="s">
        <v>2525</v>
      </c>
      <c r="L43" s="507">
        <v>62</v>
      </c>
      <c r="M43" s="507">
        <v>53</v>
      </c>
      <c r="N43" s="508">
        <v>115</v>
      </c>
      <c r="O43" s="516"/>
      <c r="P43" s="516"/>
      <c r="Q43" s="516"/>
      <c r="R43" s="516"/>
      <c r="S43" s="517" t="s">
        <v>2710</v>
      </c>
      <c r="T43" s="517" t="s">
        <v>2710</v>
      </c>
      <c r="U43" s="517" t="s">
        <v>2710</v>
      </c>
      <c r="V43" s="517" t="s">
        <v>2710</v>
      </c>
      <c r="W43" s="518" t="s">
        <v>2710</v>
      </c>
      <c r="X43" s="512">
        <v>91</v>
      </c>
      <c r="Y43" s="518">
        <v>16884</v>
      </c>
      <c r="Z43" s="518">
        <v>885.11998211599996</v>
      </c>
      <c r="AA43" s="518">
        <v>93</v>
      </c>
      <c r="AB43" s="518">
        <v>908.99983015999999</v>
      </c>
      <c r="AC43" s="518">
        <v>15</v>
      </c>
      <c r="AD43" s="518" t="s">
        <v>2710</v>
      </c>
      <c r="AE43" s="329"/>
      <c r="AG43" s="379"/>
    </row>
    <row r="44" spans="1:33" ht="18.75" customHeight="1">
      <c r="A44" s="368" t="s">
        <v>2119</v>
      </c>
      <c r="B44" s="513" t="s">
        <v>891</v>
      </c>
      <c r="C44" s="513" t="s">
        <v>2113</v>
      </c>
      <c r="D44" s="513" t="s">
        <v>2275</v>
      </c>
      <c r="E44" s="513" t="s">
        <v>10</v>
      </c>
      <c r="F44" s="513" t="s">
        <v>1783</v>
      </c>
      <c r="G44" s="514">
        <v>18352</v>
      </c>
      <c r="H44" s="515">
        <v>12</v>
      </c>
      <c r="I44" s="515" t="s">
        <v>1859</v>
      </c>
      <c r="J44" s="513" t="s">
        <v>2643</v>
      </c>
      <c r="K44" s="515" t="s">
        <v>2525</v>
      </c>
      <c r="L44" s="507">
        <v>63</v>
      </c>
      <c r="M44" s="507">
        <v>56</v>
      </c>
      <c r="N44" s="508">
        <v>119</v>
      </c>
      <c r="O44" s="516"/>
      <c r="P44" s="516"/>
      <c r="Q44" s="516"/>
      <c r="R44" s="516"/>
      <c r="S44" s="517" t="s">
        <v>2710</v>
      </c>
      <c r="T44" s="517" t="s">
        <v>2710</v>
      </c>
      <c r="U44" s="517" t="s">
        <v>2710</v>
      </c>
      <c r="V44" s="517" t="s">
        <v>2710</v>
      </c>
      <c r="W44" s="518" t="s">
        <v>2710</v>
      </c>
      <c r="X44" s="512">
        <v>95</v>
      </c>
      <c r="Y44" s="518">
        <v>18352</v>
      </c>
      <c r="Z44" s="518">
        <v>881.11998064800002</v>
      </c>
      <c r="AA44" s="518">
        <v>116</v>
      </c>
      <c r="AB44" s="518">
        <v>904.99981548000005</v>
      </c>
      <c r="AC44" s="518">
        <v>35</v>
      </c>
      <c r="AD44" s="518" t="s">
        <v>2710</v>
      </c>
      <c r="AE44" s="329"/>
      <c r="AF44" s="379"/>
      <c r="AG44" s="379"/>
    </row>
    <row r="45" spans="1:33" ht="18.75" customHeight="1">
      <c r="A45" s="368" t="s">
        <v>2120</v>
      </c>
      <c r="B45" s="513" t="s">
        <v>515</v>
      </c>
      <c r="C45" s="513" t="s">
        <v>2445</v>
      </c>
      <c r="D45" s="513" t="s">
        <v>2446</v>
      </c>
      <c r="E45" s="513" t="s">
        <v>10</v>
      </c>
      <c r="F45" s="513" t="s">
        <v>1780</v>
      </c>
      <c r="G45" s="514">
        <v>18970</v>
      </c>
      <c r="H45" s="515">
        <v>12</v>
      </c>
      <c r="I45" s="515" t="s">
        <v>1859</v>
      </c>
      <c r="J45" s="513" t="s">
        <v>2643</v>
      </c>
      <c r="K45" s="515" t="s">
        <v>2525</v>
      </c>
      <c r="L45" s="507">
        <v>61</v>
      </c>
      <c r="M45" s="507">
        <v>59</v>
      </c>
      <c r="N45" s="508">
        <v>120</v>
      </c>
      <c r="O45" s="516"/>
      <c r="P45" s="516"/>
      <c r="Q45" s="516"/>
      <c r="R45" s="516"/>
      <c r="S45" s="517" t="s">
        <v>2710</v>
      </c>
      <c r="T45" s="517" t="s">
        <v>2710</v>
      </c>
      <c r="U45" s="517" t="s">
        <v>2710</v>
      </c>
      <c r="V45" s="517" t="s">
        <v>2710</v>
      </c>
      <c r="W45" s="518" t="s">
        <v>2710</v>
      </c>
      <c r="X45" s="512">
        <v>96</v>
      </c>
      <c r="Y45" s="518">
        <v>18970</v>
      </c>
      <c r="Z45" s="518">
        <v>880.11998002999997</v>
      </c>
      <c r="AA45" s="518">
        <v>123</v>
      </c>
      <c r="AB45" s="518">
        <v>903.99980930000004</v>
      </c>
      <c r="AC45" s="518">
        <v>42</v>
      </c>
      <c r="AD45" s="518" t="s">
        <v>2710</v>
      </c>
      <c r="AE45" s="329"/>
      <c r="AF45" s="379"/>
      <c r="AG45" s="379"/>
    </row>
    <row r="46" spans="1:33" ht="18.75" customHeight="1">
      <c r="A46" s="369" t="s">
        <v>2121</v>
      </c>
      <c r="B46" s="386" t="s">
        <v>589</v>
      </c>
      <c r="C46" s="386" t="s">
        <v>2596</v>
      </c>
      <c r="D46" s="386" t="s">
        <v>2597</v>
      </c>
      <c r="E46" s="386" t="s">
        <v>10</v>
      </c>
      <c r="F46" s="386" t="s">
        <v>1783</v>
      </c>
      <c r="G46" s="396">
        <v>18830</v>
      </c>
      <c r="H46" s="385">
        <v>12</v>
      </c>
      <c r="I46" s="385" t="s">
        <v>1859</v>
      </c>
      <c r="J46" s="386" t="s">
        <v>2643</v>
      </c>
      <c r="K46" s="385" t="s">
        <v>2525</v>
      </c>
      <c r="L46" s="157">
        <v>63</v>
      </c>
      <c r="M46" s="157">
        <v>59</v>
      </c>
      <c r="N46" s="387">
        <v>122</v>
      </c>
      <c r="O46" s="388" t="s">
        <v>1933</v>
      </c>
      <c r="P46" s="388"/>
      <c r="Q46" s="388"/>
      <c r="R46" s="388"/>
      <c r="S46" s="397">
        <v>2</v>
      </c>
      <c r="T46" s="397" t="s">
        <v>2710</v>
      </c>
      <c r="U46" s="397" t="s">
        <v>2710</v>
      </c>
      <c r="V46" s="397" t="s">
        <v>2710</v>
      </c>
      <c r="W46" s="398">
        <v>2</v>
      </c>
      <c r="X46" s="399">
        <v>98</v>
      </c>
      <c r="Y46" s="398">
        <v>18830</v>
      </c>
      <c r="Z46" s="398">
        <v>878.11998016999996</v>
      </c>
      <c r="AA46" s="398">
        <v>139</v>
      </c>
      <c r="AB46" s="398">
        <v>901.99981070000001</v>
      </c>
      <c r="AC46" s="398">
        <v>66</v>
      </c>
      <c r="AD46" s="398">
        <v>1</v>
      </c>
      <c r="AE46" s="329"/>
      <c r="AF46" s="379"/>
      <c r="AG46" s="379"/>
    </row>
    <row r="47" spans="1:33" ht="18.75" customHeight="1">
      <c r="A47" s="369" t="s">
        <v>2122</v>
      </c>
      <c r="B47" s="382" t="s">
        <v>2338</v>
      </c>
      <c r="C47" s="382" t="s">
        <v>419</v>
      </c>
      <c r="D47" s="382" t="s">
        <v>243</v>
      </c>
      <c r="E47" s="382" t="s">
        <v>10</v>
      </c>
      <c r="F47" s="382" t="s">
        <v>1782</v>
      </c>
      <c r="G47" s="400">
        <v>15849</v>
      </c>
      <c r="H47" s="381">
        <v>12</v>
      </c>
      <c r="I47" s="381" t="s">
        <v>1859</v>
      </c>
      <c r="J47" s="382" t="s">
        <v>2643</v>
      </c>
      <c r="K47" s="381" t="s">
        <v>2525</v>
      </c>
      <c r="L47" s="157">
        <v>69</v>
      </c>
      <c r="M47" s="157">
        <v>56</v>
      </c>
      <c r="N47" s="387">
        <v>125</v>
      </c>
      <c r="O47" s="384"/>
      <c r="P47" s="384"/>
      <c r="Q47" s="384"/>
      <c r="R47" s="384"/>
      <c r="S47" s="401" t="s">
        <v>2710</v>
      </c>
      <c r="T47" s="401" t="s">
        <v>2710</v>
      </c>
      <c r="U47" s="401" t="s">
        <v>2710</v>
      </c>
      <c r="V47" s="401" t="s">
        <v>2710</v>
      </c>
      <c r="W47" s="199" t="s">
        <v>2710</v>
      </c>
      <c r="X47" s="399">
        <v>101</v>
      </c>
      <c r="Y47" s="199">
        <v>15849</v>
      </c>
      <c r="Z47" s="199">
        <v>875.11998315100004</v>
      </c>
      <c r="AA47" s="199">
        <v>160</v>
      </c>
      <c r="AB47" s="199">
        <v>898.99984051000001</v>
      </c>
      <c r="AC47" s="199">
        <v>100</v>
      </c>
      <c r="AD47" s="199" t="s">
        <v>2710</v>
      </c>
      <c r="AE47" s="329"/>
      <c r="AF47" s="379"/>
      <c r="AG47" s="379"/>
    </row>
    <row r="48" spans="1:33" ht="18.75" customHeight="1">
      <c r="A48" s="369" t="s">
        <v>2123</v>
      </c>
      <c r="B48" s="386" t="s">
        <v>689</v>
      </c>
      <c r="C48" s="386" t="s">
        <v>688</v>
      </c>
      <c r="D48" s="386" t="s">
        <v>690</v>
      </c>
      <c r="E48" s="386" t="s">
        <v>10</v>
      </c>
      <c r="F48" s="386" t="s">
        <v>1787</v>
      </c>
      <c r="G48" s="396">
        <v>15760</v>
      </c>
      <c r="H48" s="385">
        <v>12</v>
      </c>
      <c r="I48" s="385" t="s">
        <v>1859</v>
      </c>
      <c r="J48" s="386" t="s">
        <v>2643</v>
      </c>
      <c r="K48" s="385" t="s">
        <v>2525</v>
      </c>
      <c r="L48" s="157">
        <v>71</v>
      </c>
      <c r="M48" s="157">
        <v>57</v>
      </c>
      <c r="N48" s="387">
        <v>128</v>
      </c>
      <c r="O48" s="388"/>
      <c r="P48" s="388"/>
      <c r="Q48" s="388"/>
      <c r="R48" s="388"/>
      <c r="S48" s="397" t="s">
        <v>2710</v>
      </c>
      <c r="T48" s="397" t="s">
        <v>2710</v>
      </c>
      <c r="U48" s="397" t="s">
        <v>2710</v>
      </c>
      <c r="V48" s="397" t="s">
        <v>2710</v>
      </c>
      <c r="W48" s="398" t="s">
        <v>2710</v>
      </c>
      <c r="X48" s="399">
        <v>104</v>
      </c>
      <c r="Y48" s="398">
        <v>15760</v>
      </c>
      <c r="Z48" s="398">
        <v>872.11998324000001</v>
      </c>
      <c r="AA48" s="398">
        <v>175</v>
      </c>
      <c r="AB48" s="398">
        <v>895.99984140000004</v>
      </c>
      <c r="AC48" s="398">
        <v>142</v>
      </c>
      <c r="AD48" s="398" t="s">
        <v>2710</v>
      </c>
      <c r="AE48" s="329"/>
      <c r="AF48" s="379"/>
      <c r="AG48" s="379"/>
    </row>
    <row r="49" spans="1:33" ht="18.75" customHeight="1">
      <c r="A49" s="369" t="s">
        <v>2124</v>
      </c>
      <c r="B49" s="382" t="s">
        <v>1048</v>
      </c>
      <c r="C49" s="382" t="s">
        <v>1049</v>
      </c>
      <c r="D49" s="382" t="s">
        <v>1050</v>
      </c>
      <c r="E49" s="382" t="s">
        <v>10</v>
      </c>
      <c r="F49" s="382" t="s">
        <v>1793</v>
      </c>
      <c r="G49" s="400">
        <v>16949</v>
      </c>
      <c r="H49" s="381">
        <v>12</v>
      </c>
      <c r="I49" s="381" t="s">
        <v>1859</v>
      </c>
      <c r="J49" s="382" t="s">
        <v>2643</v>
      </c>
      <c r="K49" s="381" t="s">
        <v>2525</v>
      </c>
      <c r="L49" s="157">
        <v>444</v>
      </c>
      <c r="M49" s="157">
        <v>555</v>
      </c>
      <c r="N49" s="387">
        <v>999</v>
      </c>
      <c r="O49" s="384"/>
      <c r="P49" s="384"/>
      <c r="Q49" s="384"/>
      <c r="R49" s="384"/>
      <c r="S49" s="401" t="s">
        <v>2710</v>
      </c>
      <c r="T49" s="401" t="s">
        <v>2710</v>
      </c>
      <c r="U49" s="401" t="s">
        <v>2710</v>
      </c>
      <c r="V49" s="401" t="s">
        <v>2710</v>
      </c>
      <c r="W49" s="199" t="s">
        <v>2710</v>
      </c>
      <c r="X49" s="399">
        <v>975</v>
      </c>
      <c r="Y49" s="199">
        <v>16949</v>
      </c>
      <c r="Z49" s="199">
        <v>1.1199820510000027</v>
      </c>
      <c r="AA49" s="199">
        <v>201</v>
      </c>
      <c r="AB49" s="199">
        <v>24.999829510000001</v>
      </c>
      <c r="AC49" s="199">
        <v>201</v>
      </c>
      <c r="AD49" s="199" t="s">
        <v>2710</v>
      </c>
      <c r="AE49" s="329"/>
      <c r="AG49" s="379"/>
    </row>
    <row r="50" spans="1:33" ht="18.75" customHeight="1">
      <c r="A50" s="1112" t="s">
        <v>2542</v>
      </c>
      <c r="B50" s="1112"/>
      <c r="C50" s="1112"/>
      <c r="D50" s="1112"/>
      <c r="E50" s="1112"/>
      <c r="F50" s="1112"/>
      <c r="G50" s="1112"/>
      <c r="H50" s="1112"/>
      <c r="I50" s="1112"/>
      <c r="J50" s="1112"/>
      <c r="K50" s="1112"/>
      <c r="L50" s="1112"/>
      <c r="M50" s="1112"/>
      <c r="N50" s="1112"/>
      <c r="O50" s="1112"/>
      <c r="P50" s="1112"/>
      <c r="Q50" s="1112"/>
      <c r="R50" s="1112"/>
      <c r="S50" s="1112"/>
      <c r="T50" s="1112"/>
      <c r="U50" s="1112"/>
      <c r="V50" s="1112"/>
      <c r="W50" s="1112"/>
      <c r="X50" s="1112"/>
      <c r="Y50" s="1112"/>
      <c r="Z50" s="1112"/>
      <c r="AA50" s="1112"/>
      <c r="AB50" s="1112"/>
      <c r="AC50" s="1112"/>
      <c r="AD50" s="1113"/>
      <c r="AE50" s="329"/>
      <c r="AG50" s="379"/>
    </row>
    <row r="51" spans="1:33" ht="18.75" customHeight="1">
      <c r="A51" s="519" t="s">
        <v>2255</v>
      </c>
      <c r="B51" s="520" t="s">
        <v>984</v>
      </c>
      <c r="C51" s="520" t="s">
        <v>985</v>
      </c>
      <c r="D51" s="520" t="s">
        <v>62</v>
      </c>
      <c r="E51" s="520" t="s">
        <v>3</v>
      </c>
      <c r="F51" s="520" t="s">
        <v>1793</v>
      </c>
      <c r="G51" s="521">
        <v>17424</v>
      </c>
      <c r="H51" s="522">
        <v>12</v>
      </c>
      <c r="I51" s="522" t="s">
        <v>1859</v>
      </c>
      <c r="J51" s="520" t="s">
        <v>2643</v>
      </c>
      <c r="K51" s="522" t="s">
        <v>2525</v>
      </c>
      <c r="L51" s="523">
        <v>64</v>
      </c>
      <c r="M51" s="523">
        <v>57</v>
      </c>
      <c r="N51" s="524">
        <v>121</v>
      </c>
      <c r="O51" s="525"/>
      <c r="P51" s="525"/>
      <c r="Q51" s="525"/>
      <c r="R51" s="525"/>
      <c r="S51" s="526" t="s">
        <v>2710</v>
      </c>
      <c r="T51" s="526" t="s">
        <v>2710</v>
      </c>
      <c r="U51" s="526" t="s">
        <v>2710</v>
      </c>
      <c r="V51" s="526" t="s">
        <v>2710</v>
      </c>
      <c r="W51" s="527" t="s">
        <v>2710</v>
      </c>
      <c r="X51" s="528">
        <v>97</v>
      </c>
      <c r="Y51" s="527">
        <v>17424</v>
      </c>
      <c r="Z51" s="527">
        <v>879.11998157599999</v>
      </c>
      <c r="AA51" s="527">
        <v>129</v>
      </c>
      <c r="AB51" s="527">
        <v>902.99982476000002</v>
      </c>
      <c r="AC51" s="527">
        <v>50</v>
      </c>
      <c r="AD51" s="527" t="s">
        <v>2710</v>
      </c>
      <c r="AE51" s="535"/>
      <c r="AG51" s="379"/>
    </row>
    <row r="52" spans="1:33" ht="18.75" customHeight="1">
      <c r="A52" s="519" t="s">
        <v>1960</v>
      </c>
      <c r="B52" s="520" t="s">
        <v>632</v>
      </c>
      <c r="C52" s="520" t="s">
        <v>509</v>
      </c>
      <c r="D52" s="520" t="s">
        <v>617</v>
      </c>
      <c r="E52" s="520" t="s">
        <v>3</v>
      </c>
      <c r="F52" s="520" t="s">
        <v>1782</v>
      </c>
      <c r="G52" s="521">
        <v>17489</v>
      </c>
      <c r="H52" s="522">
        <v>12</v>
      </c>
      <c r="I52" s="522" t="s">
        <v>1859</v>
      </c>
      <c r="J52" s="520" t="s">
        <v>2643</v>
      </c>
      <c r="K52" s="522" t="s">
        <v>2525</v>
      </c>
      <c r="L52" s="523">
        <v>67</v>
      </c>
      <c r="M52" s="523">
        <v>56</v>
      </c>
      <c r="N52" s="524">
        <v>123</v>
      </c>
      <c r="O52" s="525"/>
      <c r="P52" s="525"/>
      <c r="Q52" s="525"/>
      <c r="R52" s="525"/>
      <c r="S52" s="526" t="s">
        <v>2710</v>
      </c>
      <c r="T52" s="526" t="s">
        <v>2710</v>
      </c>
      <c r="U52" s="526" t="s">
        <v>2710</v>
      </c>
      <c r="V52" s="526" t="s">
        <v>2710</v>
      </c>
      <c r="W52" s="527" t="s">
        <v>2710</v>
      </c>
      <c r="X52" s="528">
        <v>99</v>
      </c>
      <c r="Y52" s="527">
        <v>17489</v>
      </c>
      <c r="Z52" s="527">
        <v>877.11998151099999</v>
      </c>
      <c r="AA52" s="527">
        <v>144</v>
      </c>
      <c r="AB52" s="527">
        <v>900.99982410999996</v>
      </c>
      <c r="AC52" s="527">
        <v>74</v>
      </c>
      <c r="AD52" s="527" t="s">
        <v>2710</v>
      </c>
      <c r="AE52" s="535"/>
      <c r="AF52" s="379"/>
      <c r="AG52" s="379"/>
    </row>
    <row r="53" spans="1:33" ht="18.75" customHeight="1">
      <c r="A53" s="519" t="s">
        <v>1961</v>
      </c>
      <c r="B53" s="520" t="s">
        <v>1510</v>
      </c>
      <c r="C53" s="520" t="s">
        <v>114</v>
      </c>
      <c r="D53" s="520" t="s">
        <v>2028</v>
      </c>
      <c r="E53" s="520" t="s">
        <v>3</v>
      </c>
      <c r="F53" s="520" t="s">
        <v>1900</v>
      </c>
      <c r="G53" s="521">
        <v>15912</v>
      </c>
      <c r="H53" s="522">
        <v>12</v>
      </c>
      <c r="I53" s="522" t="s">
        <v>1859</v>
      </c>
      <c r="J53" s="520" t="s">
        <v>2643</v>
      </c>
      <c r="K53" s="522" t="s">
        <v>2525</v>
      </c>
      <c r="L53" s="523">
        <v>57</v>
      </c>
      <c r="M53" s="523">
        <v>67</v>
      </c>
      <c r="N53" s="524">
        <v>124</v>
      </c>
      <c r="O53" s="525"/>
      <c r="P53" s="525"/>
      <c r="Q53" s="525"/>
      <c r="R53" s="525"/>
      <c r="S53" s="526" t="s">
        <v>2710</v>
      </c>
      <c r="T53" s="526" t="s">
        <v>2710</v>
      </c>
      <c r="U53" s="526" t="s">
        <v>2710</v>
      </c>
      <c r="V53" s="526" t="s">
        <v>2710</v>
      </c>
      <c r="W53" s="527" t="s">
        <v>2710</v>
      </c>
      <c r="X53" s="528">
        <v>100</v>
      </c>
      <c r="Y53" s="527">
        <v>15912</v>
      </c>
      <c r="Z53" s="527">
        <v>876.11998308800003</v>
      </c>
      <c r="AA53" s="527">
        <v>152</v>
      </c>
      <c r="AB53" s="527">
        <v>899.99983987999997</v>
      </c>
      <c r="AC53" s="527">
        <v>89</v>
      </c>
      <c r="AD53" s="527" t="s">
        <v>2710</v>
      </c>
      <c r="AE53" s="535"/>
      <c r="AF53" s="379"/>
      <c r="AG53" s="379"/>
    </row>
    <row r="54" spans="1:33" ht="18.75" customHeight="1">
      <c r="A54" s="369" t="s">
        <v>1962</v>
      </c>
      <c r="B54" s="382" t="s">
        <v>1537</v>
      </c>
      <c r="C54" s="382" t="s">
        <v>106</v>
      </c>
      <c r="D54" s="382" t="s">
        <v>1715</v>
      </c>
      <c r="E54" s="382" t="s">
        <v>3</v>
      </c>
      <c r="F54" s="382" t="s">
        <v>1793</v>
      </c>
      <c r="G54" s="400">
        <v>18875</v>
      </c>
      <c r="H54" s="381">
        <v>12</v>
      </c>
      <c r="I54" s="381" t="s">
        <v>1859</v>
      </c>
      <c r="J54" s="382" t="s">
        <v>2643</v>
      </c>
      <c r="K54" s="381" t="s">
        <v>2525</v>
      </c>
      <c r="L54" s="157">
        <v>68</v>
      </c>
      <c r="M54" s="157">
        <v>56</v>
      </c>
      <c r="N54" s="387">
        <v>124</v>
      </c>
      <c r="O54" s="384"/>
      <c r="P54" s="384"/>
      <c r="Q54" s="384"/>
      <c r="R54" s="384"/>
      <c r="S54" s="401" t="s">
        <v>2710</v>
      </c>
      <c r="T54" s="401" t="s">
        <v>2710</v>
      </c>
      <c r="U54" s="401" t="s">
        <v>2710</v>
      </c>
      <c r="V54" s="401" t="s">
        <v>2710</v>
      </c>
      <c r="W54" s="199" t="s">
        <v>2710</v>
      </c>
      <c r="X54" s="399">
        <v>100</v>
      </c>
      <c r="Y54" s="199">
        <v>18875</v>
      </c>
      <c r="Z54" s="199">
        <v>876.11998012499998</v>
      </c>
      <c r="AA54" s="199">
        <v>153</v>
      </c>
      <c r="AB54" s="199">
        <v>899.99981025</v>
      </c>
      <c r="AC54" s="199">
        <v>90</v>
      </c>
      <c r="AD54" s="199" t="s">
        <v>2710</v>
      </c>
      <c r="AE54" s="329"/>
      <c r="AF54" s="379"/>
      <c r="AG54" s="379"/>
    </row>
    <row r="55" spans="1:33" ht="18.75" customHeight="1">
      <c r="A55" s="369" t="s">
        <v>1963</v>
      </c>
      <c r="B55" s="382" t="s">
        <v>1628</v>
      </c>
      <c r="C55" s="382" t="s">
        <v>1258</v>
      </c>
      <c r="D55" s="382" t="s">
        <v>2584</v>
      </c>
      <c r="E55" s="382" t="s">
        <v>3</v>
      </c>
      <c r="F55" s="382" t="s">
        <v>1782</v>
      </c>
      <c r="G55" s="400">
        <v>18515</v>
      </c>
      <c r="H55" s="381">
        <v>12</v>
      </c>
      <c r="I55" s="381" t="s">
        <v>1859</v>
      </c>
      <c r="J55" s="382" t="s">
        <v>2643</v>
      </c>
      <c r="K55" s="381" t="s">
        <v>2525</v>
      </c>
      <c r="L55" s="157">
        <v>72</v>
      </c>
      <c r="M55" s="157">
        <v>63</v>
      </c>
      <c r="N55" s="387">
        <v>135</v>
      </c>
      <c r="O55" s="384"/>
      <c r="P55" s="384"/>
      <c r="Q55" s="384"/>
      <c r="R55" s="384"/>
      <c r="S55" s="401" t="s">
        <v>2710</v>
      </c>
      <c r="T55" s="401" t="s">
        <v>2710</v>
      </c>
      <c r="U55" s="401" t="s">
        <v>2710</v>
      </c>
      <c r="V55" s="401" t="s">
        <v>2710</v>
      </c>
      <c r="W55" s="199" t="s">
        <v>2710</v>
      </c>
      <c r="X55" s="399">
        <v>111</v>
      </c>
      <c r="Y55" s="199">
        <v>18515</v>
      </c>
      <c r="Z55" s="199">
        <v>865.11998048500004</v>
      </c>
      <c r="AA55" s="199">
        <v>193</v>
      </c>
      <c r="AB55" s="199">
        <v>888.99981385000001</v>
      </c>
      <c r="AC55" s="199">
        <v>185</v>
      </c>
      <c r="AD55" s="199" t="s">
        <v>2710</v>
      </c>
      <c r="AE55" s="329"/>
      <c r="AF55" s="379"/>
      <c r="AG55" s="379"/>
    </row>
    <row r="56" spans="1:33" ht="18.75" customHeight="1">
      <c r="A56" s="281" t="s">
        <v>1964</v>
      </c>
      <c r="B56" s="382" t="s">
        <v>1458</v>
      </c>
      <c r="C56" s="382" t="s">
        <v>2645</v>
      </c>
      <c r="D56" s="382" t="s">
        <v>2646</v>
      </c>
      <c r="E56" s="382" t="s">
        <v>3</v>
      </c>
      <c r="F56" s="382" t="s">
        <v>1780</v>
      </c>
      <c r="G56" s="400">
        <v>16003</v>
      </c>
      <c r="H56" s="381">
        <v>12</v>
      </c>
      <c r="I56" s="381" t="s">
        <v>1859</v>
      </c>
      <c r="J56" s="382" t="s">
        <v>2643</v>
      </c>
      <c r="K56" s="381" t="s">
        <v>2525</v>
      </c>
      <c r="L56" s="157">
        <v>81</v>
      </c>
      <c r="M56" s="157">
        <v>72</v>
      </c>
      <c r="N56" s="387">
        <v>153</v>
      </c>
      <c r="O56" s="384" t="s">
        <v>1933</v>
      </c>
      <c r="P56" s="384"/>
      <c r="Q56" s="384"/>
      <c r="R56" s="384"/>
      <c r="S56" s="401">
        <v>2</v>
      </c>
      <c r="T56" s="401" t="s">
        <v>2710</v>
      </c>
      <c r="U56" s="401" t="s">
        <v>2710</v>
      </c>
      <c r="V56" s="401" t="s">
        <v>2710</v>
      </c>
      <c r="W56" s="199">
        <v>2</v>
      </c>
      <c r="X56" s="399">
        <v>129</v>
      </c>
      <c r="Y56" s="199">
        <v>16003</v>
      </c>
      <c r="Z56" s="199">
        <v>847.11998299699997</v>
      </c>
      <c r="AA56" s="199">
        <v>198</v>
      </c>
      <c r="AB56" s="199">
        <v>870.99983897000004</v>
      </c>
      <c r="AC56" s="199">
        <v>198</v>
      </c>
      <c r="AD56" s="199">
        <v>1</v>
      </c>
      <c r="AE56" s="329"/>
      <c r="AG56" s="379"/>
    </row>
    <row r="57" spans="1:33" ht="18.75" customHeight="1">
      <c r="A57" s="281" t="s">
        <v>1965</v>
      </c>
      <c r="B57" s="382" t="s">
        <v>733</v>
      </c>
      <c r="C57" s="382" t="s">
        <v>734</v>
      </c>
      <c r="D57" s="382" t="s">
        <v>735</v>
      </c>
      <c r="E57" s="382" t="s">
        <v>3</v>
      </c>
      <c r="F57" s="382" t="s">
        <v>1788</v>
      </c>
      <c r="G57" s="400">
        <v>17592</v>
      </c>
      <c r="H57" s="381">
        <v>12</v>
      </c>
      <c r="I57" s="381" t="s">
        <v>1859</v>
      </c>
      <c r="J57" s="382" t="s">
        <v>2643</v>
      </c>
      <c r="K57" s="381" t="s">
        <v>2525</v>
      </c>
      <c r="L57" s="157">
        <v>444</v>
      </c>
      <c r="M57" s="157">
        <v>555</v>
      </c>
      <c r="N57" s="387">
        <v>999</v>
      </c>
      <c r="O57" s="384"/>
      <c r="P57" s="384"/>
      <c r="Q57" s="384"/>
      <c r="R57" s="384"/>
      <c r="S57" s="401" t="s">
        <v>2710</v>
      </c>
      <c r="T57" s="401" t="s">
        <v>2710</v>
      </c>
      <c r="U57" s="401" t="s">
        <v>2710</v>
      </c>
      <c r="V57" s="401" t="s">
        <v>2710</v>
      </c>
      <c r="W57" s="199" t="s">
        <v>2710</v>
      </c>
      <c r="X57" s="399">
        <v>975</v>
      </c>
      <c r="Y57" s="199">
        <v>17592</v>
      </c>
      <c r="Z57" s="199">
        <v>1.1199814080000026</v>
      </c>
      <c r="AA57" s="199">
        <v>202</v>
      </c>
      <c r="AB57" s="199">
        <v>24.999823080000002</v>
      </c>
      <c r="AC57" s="199">
        <v>202</v>
      </c>
      <c r="AD57" s="199" t="s">
        <v>2710</v>
      </c>
      <c r="AE57" s="329"/>
      <c r="AG57" s="379"/>
    </row>
    <row r="58" spans="1:33" ht="18.75" hidden="1" customHeight="1">
      <c r="A58" s="536"/>
      <c r="B58" s="537"/>
      <c r="C58" s="537"/>
      <c r="D58" s="537"/>
      <c r="E58" s="537"/>
      <c r="F58" s="537"/>
      <c r="G58" s="538"/>
      <c r="H58" s="539"/>
      <c r="I58" s="539"/>
      <c r="J58" s="537"/>
      <c r="K58" s="539"/>
      <c r="L58" s="540"/>
      <c r="M58" s="540"/>
      <c r="N58" s="541"/>
      <c r="O58" s="542"/>
      <c r="P58" s="542"/>
      <c r="Q58" s="542"/>
      <c r="R58" s="542"/>
      <c r="S58" s="543"/>
      <c r="T58" s="543"/>
      <c r="U58" s="543"/>
      <c r="V58" s="543"/>
      <c r="W58" s="544"/>
      <c r="X58" s="545"/>
      <c r="Y58" s="544"/>
      <c r="Z58" s="544"/>
      <c r="AA58" s="544"/>
      <c r="AB58" s="544"/>
      <c r="AC58" s="544"/>
      <c r="AD58" s="546"/>
      <c r="AE58" s="329"/>
      <c r="AG58" s="379"/>
    </row>
    <row r="59" spans="1:33" ht="18.75" hidden="1" customHeight="1">
      <c r="A59" s="536"/>
      <c r="B59" s="537"/>
      <c r="C59" s="537"/>
      <c r="D59" s="537"/>
      <c r="E59" s="537"/>
      <c r="F59" s="537"/>
      <c r="G59" s="538"/>
      <c r="H59" s="539"/>
      <c r="I59" s="539"/>
      <c r="J59" s="537"/>
      <c r="K59" s="539"/>
      <c r="L59" s="540"/>
      <c r="M59" s="540"/>
      <c r="N59" s="541"/>
      <c r="O59" s="542"/>
      <c r="P59" s="542"/>
      <c r="Q59" s="542"/>
      <c r="R59" s="542"/>
      <c r="S59" s="543"/>
      <c r="T59" s="543"/>
      <c r="U59" s="543"/>
      <c r="V59" s="543"/>
      <c r="W59" s="544"/>
      <c r="X59" s="545"/>
      <c r="Y59" s="544"/>
      <c r="Z59" s="544"/>
      <c r="AA59" s="544"/>
      <c r="AB59" s="544"/>
      <c r="AC59" s="544"/>
      <c r="AD59" s="546"/>
      <c r="AE59" s="329"/>
      <c r="AG59" s="379"/>
    </row>
    <row r="60" spans="1:33" ht="18.75" hidden="1" customHeight="1">
      <c r="A60" s="536"/>
      <c r="B60" s="537"/>
      <c r="C60" s="537"/>
      <c r="D60" s="537"/>
      <c r="E60" s="537"/>
      <c r="F60" s="537"/>
      <c r="G60" s="538"/>
      <c r="H60" s="539"/>
      <c r="I60" s="539"/>
      <c r="J60" s="537"/>
      <c r="K60" s="539"/>
      <c r="L60" s="540"/>
      <c r="M60" s="540"/>
      <c r="N60" s="541"/>
      <c r="O60" s="542"/>
      <c r="P60" s="542"/>
      <c r="Q60" s="542"/>
      <c r="R60" s="542"/>
      <c r="S60" s="543"/>
      <c r="T60" s="543"/>
      <c r="U60" s="543"/>
      <c r="V60" s="543"/>
      <c r="W60" s="544"/>
      <c r="X60" s="545"/>
      <c r="Y60" s="544"/>
      <c r="Z60" s="544"/>
      <c r="AA60" s="544"/>
      <c r="AB60" s="544"/>
      <c r="AC60" s="544"/>
      <c r="AD60" s="546"/>
      <c r="AE60" s="329"/>
      <c r="AG60" s="379"/>
    </row>
    <row r="61" spans="1:33" ht="18.75" hidden="1" customHeight="1">
      <c r="A61" s="536"/>
      <c r="B61" s="537"/>
      <c r="C61" s="537"/>
      <c r="D61" s="537"/>
      <c r="E61" s="537"/>
      <c r="F61" s="537"/>
      <c r="G61" s="538"/>
      <c r="H61" s="539"/>
      <c r="I61" s="539"/>
      <c r="J61" s="537"/>
      <c r="K61" s="539"/>
      <c r="L61" s="540"/>
      <c r="M61" s="540"/>
      <c r="N61" s="541"/>
      <c r="O61" s="542"/>
      <c r="P61" s="542"/>
      <c r="Q61" s="542"/>
      <c r="R61" s="542"/>
      <c r="S61" s="543"/>
      <c r="T61" s="543"/>
      <c r="U61" s="543"/>
      <c r="V61" s="543"/>
      <c r="W61" s="544"/>
      <c r="X61" s="545"/>
      <c r="Y61" s="544"/>
      <c r="Z61" s="544"/>
      <c r="AA61" s="544"/>
      <c r="AB61" s="544"/>
      <c r="AC61" s="544"/>
      <c r="AD61" s="546"/>
      <c r="AE61" s="329"/>
      <c r="AG61" s="379"/>
    </row>
    <row r="62" spans="1:33" ht="18.75" customHeight="1">
      <c r="A62" s="1112" t="s">
        <v>2543</v>
      </c>
      <c r="B62" s="1112"/>
      <c r="C62" s="1112"/>
      <c r="D62" s="1112"/>
      <c r="E62" s="1112"/>
      <c r="F62" s="1112"/>
      <c r="G62" s="1112"/>
      <c r="H62" s="1112"/>
      <c r="I62" s="1112"/>
      <c r="J62" s="1112"/>
      <c r="K62" s="1112"/>
      <c r="L62" s="1112"/>
      <c r="M62" s="1112"/>
      <c r="N62" s="1112"/>
      <c r="O62" s="1112"/>
      <c r="P62" s="1112"/>
      <c r="Q62" s="1112"/>
      <c r="R62" s="1112"/>
      <c r="S62" s="1112"/>
      <c r="T62" s="1112"/>
      <c r="U62" s="1112"/>
      <c r="V62" s="1112"/>
      <c r="W62" s="1112"/>
      <c r="X62" s="1112"/>
      <c r="Y62" s="1112"/>
      <c r="Z62" s="1112"/>
      <c r="AA62" s="1112"/>
      <c r="AB62" s="1112"/>
      <c r="AC62" s="1112"/>
      <c r="AD62" s="1113"/>
      <c r="AE62" s="329"/>
      <c r="AG62" s="379"/>
    </row>
    <row r="63" spans="1:33" ht="18.75" customHeight="1">
      <c r="A63" s="368" t="s">
        <v>2118</v>
      </c>
      <c r="B63" s="513" t="s">
        <v>269</v>
      </c>
      <c r="C63" s="513" t="s">
        <v>263</v>
      </c>
      <c r="D63" s="513" t="s">
        <v>270</v>
      </c>
      <c r="E63" s="513" t="s">
        <v>10</v>
      </c>
      <c r="F63" s="513" t="s">
        <v>1781</v>
      </c>
      <c r="G63" s="514">
        <v>18926</v>
      </c>
      <c r="H63" s="515">
        <v>9</v>
      </c>
      <c r="I63" s="515" t="s">
        <v>1858</v>
      </c>
      <c r="J63" s="513" t="s">
        <v>2643</v>
      </c>
      <c r="K63" s="515" t="s">
        <v>2525</v>
      </c>
      <c r="L63" s="507">
        <v>55</v>
      </c>
      <c r="M63" s="507">
        <v>54</v>
      </c>
      <c r="N63" s="508">
        <v>109</v>
      </c>
      <c r="O63" s="516"/>
      <c r="P63" s="516"/>
      <c r="Q63" s="516"/>
      <c r="R63" s="516"/>
      <c r="S63" s="517" t="s">
        <v>2710</v>
      </c>
      <c r="T63" s="517" t="s">
        <v>2710</v>
      </c>
      <c r="U63" s="517" t="s">
        <v>2710</v>
      </c>
      <c r="V63" s="517" t="s">
        <v>2710</v>
      </c>
      <c r="W63" s="518" t="s">
        <v>2710</v>
      </c>
      <c r="X63" s="512">
        <v>91</v>
      </c>
      <c r="Y63" s="518">
        <v>18926</v>
      </c>
      <c r="Z63" s="518">
        <v>891.08998007399998</v>
      </c>
      <c r="AA63" s="518">
        <v>53</v>
      </c>
      <c r="AB63" s="518">
        <v>909.02980974000002</v>
      </c>
      <c r="AC63" s="518">
        <v>14</v>
      </c>
      <c r="AD63" s="518" t="s">
        <v>2710</v>
      </c>
      <c r="AE63" s="329"/>
      <c r="AG63" s="379"/>
    </row>
    <row r="64" spans="1:33" ht="18.75" customHeight="1">
      <c r="A64" s="368" t="s">
        <v>2119</v>
      </c>
      <c r="B64" s="513" t="s">
        <v>232</v>
      </c>
      <c r="C64" s="513" t="s">
        <v>233</v>
      </c>
      <c r="D64" s="513" t="s">
        <v>234</v>
      </c>
      <c r="E64" s="513" t="s">
        <v>10</v>
      </c>
      <c r="F64" s="513" t="s">
        <v>1781</v>
      </c>
      <c r="G64" s="514">
        <v>16772</v>
      </c>
      <c r="H64" s="515">
        <v>7</v>
      </c>
      <c r="I64" s="515" t="s">
        <v>1858</v>
      </c>
      <c r="J64" s="513" t="s">
        <v>2643</v>
      </c>
      <c r="K64" s="515" t="s">
        <v>2525</v>
      </c>
      <c r="L64" s="507">
        <v>59</v>
      </c>
      <c r="M64" s="507">
        <v>53</v>
      </c>
      <c r="N64" s="508">
        <v>112</v>
      </c>
      <c r="O64" s="516"/>
      <c r="P64" s="516"/>
      <c r="Q64" s="516"/>
      <c r="R64" s="516"/>
      <c r="S64" s="517" t="s">
        <v>2710</v>
      </c>
      <c r="T64" s="517" t="s">
        <v>2710</v>
      </c>
      <c r="U64" s="517" t="s">
        <v>2710</v>
      </c>
      <c r="V64" s="517" t="s">
        <v>2710</v>
      </c>
      <c r="W64" s="518" t="s">
        <v>2710</v>
      </c>
      <c r="X64" s="512">
        <v>98</v>
      </c>
      <c r="Y64" s="518">
        <v>16772</v>
      </c>
      <c r="Z64" s="518">
        <v>888.06998222800007</v>
      </c>
      <c r="AA64" s="518">
        <v>72</v>
      </c>
      <c r="AB64" s="518">
        <v>902.04983127999992</v>
      </c>
      <c r="AC64" s="518">
        <v>60</v>
      </c>
      <c r="AD64" s="518" t="s">
        <v>2710</v>
      </c>
      <c r="AE64" s="329"/>
      <c r="AG64" s="379"/>
    </row>
    <row r="65" spans="1:33" ht="18.75" customHeight="1">
      <c r="A65" s="368" t="s">
        <v>2120</v>
      </c>
      <c r="B65" s="513" t="s">
        <v>1075</v>
      </c>
      <c r="C65" s="513" t="s">
        <v>1076</v>
      </c>
      <c r="D65" s="513" t="s">
        <v>1077</v>
      </c>
      <c r="E65" s="513" t="s">
        <v>10</v>
      </c>
      <c r="F65" s="513" t="s">
        <v>1794</v>
      </c>
      <c r="G65" s="514">
        <v>18222</v>
      </c>
      <c r="H65" s="515">
        <v>9</v>
      </c>
      <c r="I65" s="515" t="s">
        <v>1858</v>
      </c>
      <c r="J65" s="513" t="s">
        <v>2643</v>
      </c>
      <c r="K65" s="515" t="s">
        <v>2525</v>
      </c>
      <c r="L65" s="507">
        <v>63</v>
      </c>
      <c r="M65" s="507">
        <v>50</v>
      </c>
      <c r="N65" s="508">
        <v>113</v>
      </c>
      <c r="O65" s="516"/>
      <c r="P65" s="516"/>
      <c r="Q65" s="516"/>
      <c r="R65" s="516"/>
      <c r="S65" s="517" t="s">
        <v>2710</v>
      </c>
      <c r="T65" s="517" t="s">
        <v>2710</v>
      </c>
      <c r="U65" s="517" t="s">
        <v>2710</v>
      </c>
      <c r="V65" s="517" t="s">
        <v>2710</v>
      </c>
      <c r="W65" s="518" t="s">
        <v>2710</v>
      </c>
      <c r="X65" s="512">
        <v>95</v>
      </c>
      <c r="Y65" s="518">
        <v>18222</v>
      </c>
      <c r="Z65" s="518">
        <v>887.08998077800004</v>
      </c>
      <c r="AA65" s="518">
        <v>83</v>
      </c>
      <c r="AB65" s="518">
        <v>905.02981677999992</v>
      </c>
      <c r="AC65" s="518">
        <v>33</v>
      </c>
      <c r="AD65" s="518" t="s">
        <v>2710</v>
      </c>
      <c r="AE65" s="329"/>
      <c r="AF65" s="379"/>
      <c r="AG65" s="379"/>
    </row>
    <row r="66" spans="1:33" ht="18.75" customHeight="1">
      <c r="A66" s="369" t="s">
        <v>2121</v>
      </c>
      <c r="B66" s="382" t="s">
        <v>1074</v>
      </c>
      <c r="C66" s="382" t="s">
        <v>1007</v>
      </c>
      <c r="D66" s="382" t="s">
        <v>857</v>
      </c>
      <c r="E66" s="382" t="s">
        <v>10</v>
      </c>
      <c r="F66" s="382" t="s">
        <v>1794</v>
      </c>
      <c r="G66" s="400">
        <v>18584</v>
      </c>
      <c r="H66" s="381">
        <v>7</v>
      </c>
      <c r="I66" s="381" t="s">
        <v>1858</v>
      </c>
      <c r="J66" s="382" t="s">
        <v>2643</v>
      </c>
      <c r="K66" s="381" t="s">
        <v>2525</v>
      </c>
      <c r="L66" s="157">
        <v>64</v>
      </c>
      <c r="M66" s="157">
        <v>52</v>
      </c>
      <c r="N66" s="387">
        <v>116</v>
      </c>
      <c r="O66" s="384" t="s">
        <v>1947</v>
      </c>
      <c r="P66" s="384"/>
      <c r="Q66" s="384"/>
      <c r="R66" s="384"/>
      <c r="S66" s="401">
        <v>22</v>
      </c>
      <c r="T66" s="401" t="s">
        <v>2710</v>
      </c>
      <c r="U66" s="401" t="s">
        <v>2710</v>
      </c>
      <c r="V66" s="401" t="s">
        <v>2710</v>
      </c>
      <c r="W66" s="199">
        <v>22</v>
      </c>
      <c r="X66" s="399">
        <v>102</v>
      </c>
      <c r="Y66" s="199">
        <v>18584</v>
      </c>
      <c r="Z66" s="199">
        <v>884.06998041600002</v>
      </c>
      <c r="AA66" s="199">
        <v>105</v>
      </c>
      <c r="AB66" s="199">
        <v>898.04981315999999</v>
      </c>
      <c r="AC66" s="199">
        <v>111</v>
      </c>
      <c r="AD66" s="199">
        <v>1</v>
      </c>
      <c r="AE66" s="329"/>
      <c r="AF66" s="379"/>
      <c r="AG66" s="379"/>
    </row>
    <row r="67" spans="1:33" ht="18.75" customHeight="1">
      <c r="A67" s="369" t="s">
        <v>2122</v>
      </c>
      <c r="B67" s="382" t="s">
        <v>925</v>
      </c>
      <c r="C67" s="382" t="s">
        <v>926</v>
      </c>
      <c r="D67" s="382" t="s">
        <v>421</v>
      </c>
      <c r="E67" s="382" t="s">
        <v>10</v>
      </c>
      <c r="F67" s="382" t="s">
        <v>1900</v>
      </c>
      <c r="G67" s="400">
        <v>17840</v>
      </c>
      <c r="H67" s="381">
        <v>9</v>
      </c>
      <c r="I67" s="381" t="s">
        <v>1858</v>
      </c>
      <c r="J67" s="382" t="s">
        <v>2643</v>
      </c>
      <c r="K67" s="381" t="s">
        <v>2525</v>
      </c>
      <c r="L67" s="157">
        <v>60</v>
      </c>
      <c r="M67" s="157">
        <v>58</v>
      </c>
      <c r="N67" s="387">
        <v>118</v>
      </c>
      <c r="O67" s="384"/>
      <c r="P67" s="384"/>
      <c r="Q67" s="384"/>
      <c r="R67" s="384"/>
      <c r="S67" s="401" t="s">
        <v>2710</v>
      </c>
      <c r="T67" s="401" t="s">
        <v>2710</v>
      </c>
      <c r="U67" s="401" t="s">
        <v>2710</v>
      </c>
      <c r="V67" s="401" t="s">
        <v>2710</v>
      </c>
      <c r="W67" s="199" t="s">
        <v>2710</v>
      </c>
      <c r="X67" s="399">
        <v>100</v>
      </c>
      <c r="Y67" s="199">
        <v>17840</v>
      </c>
      <c r="Z67" s="199">
        <v>882.08998115999998</v>
      </c>
      <c r="AA67" s="199">
        <v>114</v>
      </c>
      <c r="AB67" s="199">
        <v>900.02982059999999</v>
      </c>
      <c r="AC67" s="199">
        <v>86</v>
      </c>
      <c r="AD67" s="199" t="s">
        <v>2710</v>
      </c>
      <c r="AE67" s="329"/>
      <c r="AF67" s="379"/>
      <c r="AG67" s="379"/>
    </row>
    <row r="68" spans="1:33" ht="18.75" customHeight="1">
      <c r="A68" s="281" t="s">
        <v>2123</v>
      </c>
      <c r="B68" s="386" t="s">
        <v>639</v>
      </c>
      <c r="C68" s="386" t="s">
        <v>635</v>
      </c>
      <c r="D68" s="386" t="s">
        <v>640</v>
      </c>
      <c r="E68" s="386" t="s">
        <v>10</v>
      </c>
      <c r="F68" s="386" t="s">
        <v>1787</v>
      </c>
      <c r="G68" s="396">
        <v>17739</v>
      </c>
      <c r="H68" s="385">
        <v>7</v>
      </c>
      <c r="I68" s="385" t="s">
        <v>1858</v>
      </c>
      <c r="J68" s="386" t="s">
        <v>2643</v>
      </c>
      <c r="K68" s="385" t="s">
        <v>2525</v>
      </c>
      <c r="L68" s="157">
        <v>65</v>
      </c>
      <c r="M68" s="157">
        <v>54</v>
      </c>
      <c r="N68" s="387">
        <v>119</v>
      </c>
      <c r="O68" s="388"/>
      <c r="P68" s="388"/>
      <c r="Q68" s="388"/>
      <c r="R68" s="388"/>
      <c r="S68" s="397" t="s">
        <v>2710</v>
      </c>
      <c r="T68" s="397" t="s">
        <v>2710</v>
      </c>
      <c r="U68" s="397" t="s">
        <v>2710</v>
      </c>
      <c r="V68" s="397" t="s">
        <v>2710</v>
      </c>
      <c r="W68" s="398" t="s">
        <v>2710</v>
      </c>
      <c r="X68" s="399">
        <v>105</v>
      </c>
      <c r="Y68" s="398">
        <v>17739</v>
      </c>
      <c r="Z68" s="398">
        <v>881.06998126100007</v>
      </c>
      <c r="AA68" s="398">
        <v>121</v>
      </c>
      <c r="AB68" s="398">
        <v>895.04982160999998</v>
      </c>
      <c r="AC68" s="398">
        <v>145</v>
      </c>
      <c r="AD68" s="398" t="s">
        <v>2710</v>
      </c>
      <c r="AE68" s="329"/>
      <c r="AF68" s="379"/>
      <c r="AG68" s="379"/>
    </row>
    <row r="69" spans="1:33" ht="18.75" customHeight="1">
      <c r="A69" s="281" t="s">
        <v>2124</v>
      </c>
      <c r="B69" s="382" t="s">
        <v>108</v>
      </c>
      <c r="C69" s="382" t="s">
        <v>106</v>
      </c>
      <c r="D69" s="382" t="s">
        <v>109</v>
      </c>
      <c r="E69" s="382" t="s">
        <v>10</v>
      </c>
      <c r="F69" s="382" t="s">
        <v>1781</v>
      </c>
      <c r="G69" s="400">
        <v>15412</v>
      </c>
      <c r="H69" s="381">
        <v>7</v>
      </c>
      <c r="I69" s="381" t="s">
        <v>1858</v>
      </c>
      <c r="J69" s="382" t="s">
        <v>2643</v>
      </c>
      <c r="K69" s="381" t="s">
        <v>2525</v>
      </c>
      <c r="L69" s="157">
        <v>58</v>
      </c>
      <c r="M69" s="157">
        <v>64</v>
      </c>
      <c r="N69" s="387">
        <v>122</v>
      </c>
      <c r="O69" s="384"/>
      <c r="P69" s="384"/>
      <c r="Q69" s="384"/>
      <c r="R69" s="384"/>
      <c r="S69" s="401" t="s">
        <v>2710</v>
      </c>
      <c r="T69" s="401" t="s">
        <v>2710</v>
      </c>
      <c r="U69" s="401" t="s">
        <v>2710</v>
      </c>
      <c r="V69" s="401" t="s">
        <v>2710</v>
      </c>
      <c r="W69" s="199" t="s">
        <v>2710</v>
      </c>
      <c r="X69" s="399">
        <v>108</v>
      </c>
      <c r="Y69" s="199">
        <v>15412</v>
      </c>
      <c r="Z69" s="199">
        <v>878.06998358800001</v>
      </c>
      <c r="AA69" s="199">
        <v>143</v>
      </c>
      <c r="AB69" s="199">
        <v>892.04984487999991</v>
      </c>
      <c r="AC69" s="199">
        <v>172</v>
      </c>
      <c r="AD69" s="199" t="s">
        <v>2710</v>
      </c>
      <c r="AE69" s="329"/>
      <c r="AF69" s="379"/>
      <c r="AG69" s="379"/>
    </row>
    <row r="70" spans="1:33" ht="18.75" customHeight="1">
      <c r="A70" s="281" t="s">
        <v>2125</v>
      </c>
      <c r="B70" s="382" t="s">
        <v>1579</v>
      </c>
      <c r="C70" s="382" t="s">
        <v>1707</v>
      </c>
      <c r="D70" s="382" t="s">
        <v>134</v>
      </c>
      <c r="E70" s="382" t="s">
        <v>10</v>
      </c>
      <c r="F70" s="382" t="s">
        <v>1782</v>
      </c>
      <c r="G70" s="400">
        <v>18129</v>
      </c>
      <c r="H70" s="381">
        <v>9</v>
      </c>
      <c r="I70" s="381" t="s">
        <v>1858</v>
      </c>
      <c r="J70" s="382" t="s">
        <v>2643</v>
      </c>
      <c r="K70" s="381" t="s">
        <v>2525</v>
      </c>
      <c r="L70" s="157">
        <v>61</v>
      </c>
      <c r="M70" s="157">
        <v>62</v>
      </c>
      <c r="N70" s="387">
        <v>123</v>
      </c>
      <c r="O70" s="384" t="s">
        <v>1933</v>
      </c>
      <c r="P70" s="384"/>
      <c r="Q70" s="384"/>
      <c r="R70" s="384"/>
      <c r="S70" s="401">
        <v>2</v>
      </c>
      <c r="T70" s="401" t="s">
        <v>2710</v>
      </c>
      <c r="U70" s="401" t="s">
        <v>2710</v>
      </c>
      <c r="V70" s="401" t="s">
        <v>2710</v>
      </c>
      <c r="W70" s="199">
        <v>2</v>
      </c>
      <c r="X70" s="399">
        <v>105</v>
      </c>
      <c r="Y70" s="199">
        <v>18129</v>
      </c>
      <c r="Z70" s="199">
        <v>877.08998087100008</v>
      </c>
      <c r="AA70" s="199">
        <v>147</v>
      </c>
      <c r="AB70" s="199">
        <v>895.02981770999997</v>
      </c>
      <c r="AC70" s="199">
        <v>151</v>
      </c>
      <c r="AD70" s="199">
        <v>1</v>
      </c>
      <c r="AE70" s="329"/>
      <c r="AF70" s="379"/>
      <c r="AG70" s="379"/>
    </row>
    <row r="71" spans="1:33" ht="18.75" customHeight="1">
      <c r="A71" s="281" t="s">
        <v>2126</v>
      </c>
      <c r="B71" s="382" t="s">
        <v>1493</v>
      </c>
      <c r="C71" s="382" t="s">
        <v>1897</v>
      </c>
      <c r="D71" s="382" t="s">
        <v>1357</v>
      </c>
      <c r="E71" s="382" t="s">
        <v>10</v>
      </c>
      <c r="F71" s="382" t="s">
        <v>1787</v>
      </c>
      <c r="G71" s="400">
        <v>18579</v>
      </c>
      <c r="H71" s="381">
        <v>9</v>
      </c>
      <c r="I71" s="381" t="s">
        <v>1858</v>
      </c>
      <c r="J71" s="382" t="s">
        <v>2643</v>
      </c>
      <c r="K71" s="381" t="s">
        <v>2525</v>
      </c>
      <c r="L71" s="157">
        <v>64</v>
      </c>
      <c r="M71" s="157">
        <v>59</v>
      </c>
      <c r="N71" s="387">
        <v>123</v>
      </c>
      <c r="O71" s="384"/>
      <c r="P71" s="384"/>
      <c r="Q71" s="384"/>
      <c r="R71" s="384"/>
      <c r="S71" s="401" t="s">
        <v>2710</v>
      </c>
      <c r="T71" s="401" t="s">
        <v>2710</v>
      </c>
      <c r="U71" s="401" t="s">
        <v>2710</v>
      </c>
      <c r="V71" s="401" t="s">
        <v>2710</v>
      </c>
      <c r="W71" s="199" t="s">
        <v>2710</v>
      </c>
      <c r="X71" s="399">
        <v>105</v>
      </c>
      <c r="Y71" s="199">
        <v>18579</v>
      </c>
      <c r="Z71" s="199">
        <v>877.08998042100006</v>
      </c>
      <c r="AA71" s="199">
        <v>148</v>
      </c>
      <c r="AB71" s="199">
        <v>895.02981320999993</v>
      </c>
      <c r="AC71" s="199">
        <v>152</v>
      </c>
      <c r="AD71" s="199" t="s">
        <v>2710</v>
      </c>
      <c r="AE71" s="329"/>
      <c r="AF71" s="379"/>
      <c r="AG71" s="379"/>
    </row>
    <row r="72" spans="1:33" ht="18.75" customHeight="1">
      <c r="A72" s="281" t="s">
        <v>2127</v>
      </c>
      <c r="B72" s="382" t="s">
        <v>555</v>
      </c>
      <c r="C72" s="382" t="s">
        <v>556</v>
      </c>
      <c r="D72" s="382" t="s">
        <v>557</v>
      </c>
      <c r="E72" s="382" t="s">
        <v>10</v>
      </c>
      <c r="F72" s="382" t="s">
        <v>1783</v>
      </c>
      <c r="G72" s="400">
        <v>16338</v>
      </c>
      <c r="H72" s="381">
        <v>9</v>
      </c>
      <c r="I72" s="381" t="s">
        <v>1858</v>
      </c>
      <c r="J72" s="382" t="s">
        <v>2643</v>
      </c>
      <c r="K72" s="381" t="s">
        <v>2525</v>
      </c>
      <c r="L72" s="157">
        <v>64</v>
      </c>
      <c r="M72" s="157">
        <v>60</v>
      </c>
      <c r="N72" s="387">
        <v>124</v>
      </c>
      <c r="O72" s="384"/>
      <c r="P72" s="384"/>
      <c r="Q72" s="384"/>
      <c r="R72" s="384"/>
      <c r="S72" s="401" t="s">
        <v>2710</v>
      </c>
      <c r="T72" s="401" t="s">
        <v>2710</v>
      </c>
      <c r="U72" s="401" t="s">
        <v>2710</v>
      </c>
      <c r="V72" s="401" t="s">
        <v>2710</v>
      </c>
      <c r="W72" s="199" t="s">
        <v>2710</v>
      </c>
      <c r="X72" s="399">
        <v>106</v>
      </c>
      <c r="Y72" s="199">
        <v>16338</v>
      </c>
      <c r="Z72" s="199">
        <v>876.08998266200001</v>
      </c>
      <c r="AA72" s="199">
        <v>156</v>
      </c>
      <c r="AB72" s="199">
        <v>894.02983561999997</v>
      </c>
      <c r="AC72" s="199">
        <v>161</v>
      </c>
      <c r="AD72" s="199" t="s">
        <v>2710</v>
      </c>
      <c r="AE72" s="329"/>
      <c r="AF72" s="379"/>
      <c r="AG72" s="379"/>
    </row>
    <row r="73" spans="1:33" ht="18.75" customHeight="1">
      <c r="A73" s="281" t="s">
        <v>2128</v>
      </c>
      <c r="B73" s="382" t="s">
        <v>323</v>
      </c>
      <c r="C73" s="382" t="s">
        <v>155</v>
      </c>
      <c r="D73" s="382" t="s">
        <v>2208</v>
      </c>
      <c r="E73" s="382" t="s">
        <v>10</v>
      </c>
      <c r="F73" s="382" t="s">
        <v>1793</v>
      </c>
      <c r="G73" s="400">
        <v>16757</v>
      </c>
      <c r="H73" s="381">
        <v>9</v>
      </c>
      <c r="I73" s="381" t="s">
        <v>1858</v>
      </c>
      <c r="J73" s="382" t="s">
        <v>2643</v>
      </c>
      <c r="K73" s="381" t="s">
        <v>2525</v>
      </c>
      <c r="L73" s="157">
        <v>65</v>
      </c>
      <c r="M73" s="157">
        <v>59</v>
      </c>
      <c r="N73" s="387">
        <v>124</v>
      </c>
      <c r="O73" s="384"/>
      <c r="P73" s="384"/>
      <c r="Q73" s="384"/>
      <c r="R73" s="384"/>
      <c r="S73" s="401" t="s">
        <v>2710</v>
      </c>
      <c r="T73" s="401" t="s">
        <v>2710</v>
      </c>
      <c r="U73" s="401" t="s">
        <v>2710</v>
      </c>
      <c r="V73" s="401" t="s">
        <v>2710</v>
      </c>
      <c r="W73" s="199" t="s">
        <v>2710</v>
      </c>
      <c r="X73" s="399">
        <v>106</v>
      </c>
      <c r="Y73" s="199">
        <v>16757</v>
      </c>
      <c r="Z73" s="199">
        <v>876.08998224300001</v>
      </c>
      <c r="AA73" s="199">
        <v>157</v>
      </c>
      <c r="AB73" s="199">
        <v>894.02983142999994</v>
      </c>
      <c r="AC73" s="199">
        <v>162</v>
      </c>
      <c r="AD73" s="199" t="s">
        <v>2710</v>
      </c>
      <c r="AE73" s="329"/>
      <c r="AF73" s="379"/>
      <c r="AG73" s="379"/>
    </row>
    <row r="74" spans="1:33" ht="18.75" customHeight="1">
      <c r="A74" s="281" t="s">
        <v>2129</v>
      </c>
      <c r="B74" s="382" t="s">
        <v>593</v>
      </c>
      <c r="C74" s="382" t="s">
        <v>42</v>
      </c>
      <c r="D74" s="382" t="s">
        <v>594</v>
      </c>
      <c r="E74" s="382" t="s">
        <v>10</v>
      </c>
      <c r="F74" s="382" t="s">
        <v>1783</v>
      </c>
      <c r="G74" s="400">
        <v>16868</v>
      </c>
      <c r="H74" s="381">
        <v>8</v>
      </c>
      <c r="I74" s="381" t="s">
        <v>1858</v>
      </c>
      <c r="J74" s="382" t="s">
        <v>2643</v>
      </c>
      <c r="K74" s="381" t="s">
        <v>2525</v>
      </c>
      <c r="L74" s="157">
        <v>58</v>
      </c>
      <c r="M74" s="157">
        <v>67</v>
      </c>
      <c r="N74" s="387">
        <v>125</v>
      </c>
      <c r="O74" s="384"/>
      <c r="P74" s="384"/>
      <c r="Q74" s="384"/>
      <c r="R74" s="384"/>
      <c r="S74" s="401" t="s">
        <v>2710</v>
      </c>
      <c r="T74" s="401" t="s">
        <v>2710</v>
      </c>
      <c r="U74" s="401" t="s">
        <v>2710</v>
      </c>
      <c r="V74" s="401" t="s">
        <v>2710</v>
      </c>
      <c r="W74" s="199" t="s">
        <v>2710</v>
      </c>
      <c r="X74" s="399">
        <v>109</v>
      </c>
      <c r="Y74" s="199">
        <v>16868</v>
      </c>
      <c r="Z74" s="199">
        <v>875.07998213200005</v>
      </c>
      <c r="AA74" s="199">
        <v>165</v>
      </c>
      <c r="AB74" s="199">
        <v>891.03983031999996</v>
      </c>
      <c r="AC74" s="199">
        <v>177</v>
      </c>
      <c r="AD74" s="199" t="s">
        <v>2710</v>
      </c>
      <c r="AE74" s="329"/>
      <c r="AF74" s="379"/>
      <c r="AG74" s="379"/>
    </row>
    <row r="75" spans="1:33" ht="18.75" customHeight="1">
      <c r="A75" s="281" t="s">
        <v>2130</v>
      </c>
      <c r="B75" s="386" t="s">
        <v>17</v>
      </c>
      <c r="C75" s="386" t="s">
        <v>15</v>
      </c>
      <c r="D75" s="386" t="s">
        <v>18</v>
      </c>
      <c r="E75" s="386" t="s">
        <v>10</v>
      </c>
      <c r="F75" s="386" t="s">
        <v>1780</v>
      </c>
      <c r="G75" s="396">
        <v>15534</v>
      </c>
      <c r="H75" s="385">
        <v>9</v>
      </c>
      <c r="I75" s="385" t="s">
        <v>1858</v>
      </c>
      <c r="J75" s="386" t="s">
        <v>2643</v>
      </c>
      <c r="K75" s="385" t="s">
        <v>2525</v>
      </c>
      <c r="L75" s="157">
        <v>69</v>
      </c>
      <c r="M75" s="157">
        <v>59</v>
      </c>
      <c r="N75" s="387">
        <v>128</v>
      </c>
      <c r="O75" s="388"/>
      <c r="P75" s="388"/>
      <c r="Q75" s="388"/>
      <c r="R75" s="388"/>
      <c r="S75" s="397" t="s">
        <v>2710</v>
      </c>
      <c r="T75" s="397" t="s">
        <v>2710</v>
      </c>
      <c r="U75" s="397" t="s">
        <v>2710</v>
      </c>
      <c r="V75" s="397" t="s">
        <v>2710</v>
      </c>
      <c r="W75" s="398" t="s">
        <v>2710</v>
      </c>
      <c r="X75" s="399">
        <v>110</v>
      </c>
      <c r="Y75" s="398">
        <v>15534</v>
      </c>
      <c r="Z75" s="398">
        <v>872.08998346600004</v>
      </c>
      <c r="AA75" s="398">
        <v>179</v>
      </c>
      <c r="AB75" s="398">
        <v>890.02984365999998</v>
      </c>
      <c r="AC75" s="398">
        <v>181</v>
      </c>
      <c r="AD75" s="398" t="s">
        <v>2710</v>
      </c>
      <c r="AE75" s="329"/>
      <c r="AF75" s="379"/>
      <c r="AG75" s="379"/>
    </row>
    <row r="76" spans="1:33" ht="18.75" customHeight="1">
      <c r="A76" s="281" t="s">
        <v>2131</v>
      </c>
      <c r="B76" s="382" t="s">
        <v>1124</v>
      </c>
      <c r="C76" s="382" t="s">
        <v>748</v>
      </c>
      <c r="D76" s="382" t="s">
        <v>241</v>
      </c>
      <c r="E76" s="382" t="s">
        <v>10</v>
      </c>
      <c r="F76" s="382" t="s">
        <v>1795</v>
      </c>
      <c r="G76" s="400">
        <v>16657</v>
      </c>
      <c r="H76" s="381">
        <v>8</v>
      </c>
      <c r="I76" s="381" t="s">
        <v>1858</v>
      </c>
      <c r="J76" s="382" t="s">
        <v>2643</v>
      </c>
      <c r="K76" s="381" t="s">
        <v>2525</v>
      </c>
      <c r="L76" s="157">
        <v>71</v>
      </c>
      <c r="M76" s="157">
        <v>59</v>
      </c>
      <c r="N76" s="387">
        <v>130</v>
      </c>
      <c r="O76" s="384"/>
      <c r="P76" s="384"/>
      <c r="Q76" s="384"/>
      <c r="R76" s="384"/>
      <c r="S76" s="401" t="s">
        <v>2710</v>
      </c>
      <c r="T76" s="401" t="s">
        <v>2710</v>
      </c>
      <c r="U76" s="401" t="s">
        <v>2710</v>
      </c>
      <c r="V76" s="401" t="s">
        <v>2710</v>
      </c>
      <c r="W76" s="199" t="s">
        <v>2710</v>
      </c>
      <c r="X76" s="399">
        <v>114</v>
      </c>
      <c r="Y76" s="199">
        <v>16657</v>
      </c>
      <c r="Z76" s="199">
        <v>870.0799823430001</v>
      </c>
      <c r="AA76" s="199">
        <v>187</v>
      </c>
      <c r="AB76" s="199">
        <v>886.03983242999993</v>
      </c>
      <c r="AC76" s="199">
        <v>190</v>
      </c>
      <c r="AD76" s="199" t="s">
        <v>2710</v>
      </c>
      <c r="AE76" s="329"/>
      <c r="AF76" s="379"/>
      <c r="AG76" s="379"/>
    </row>
    <row r="77" spans="1:33" ht="18.75" customHeight="1">
      <c r="A77" s="281" t="s">
        <v>2132</v>
      </c>
      <c r="B77" s="386" t="s">
        <v>1078</v>
      </c>
      <c r="C77" s="386" t="s">
        <v>900</v>
      </c>
      <c r="D77" s="386" t="s">
        <v>751</v>
      </c>
      <c r="E77" s="386" t="s">
        <v>10</v>
      </c>
      <c r="F77" s="386" t="s">
        <v>1794</v>
      </c>
      <c r="G77" s="396">
        <v>17976</v>
      </c>
      <c r="H77" s="385">
        <v>9</v>
      </c>
      <c r="I77" s="385" t="s">
        <v>1858</v>
      </c>
      <c r="J77" s="386" t="s">
        <v>2643</v>
      </c>
      <c r="K77" s="385" t="s">
        <v>2525</v>
      </c>
      <c r="L77" s="157">
        <v>74</v>
      </c>
      <c r="M77" s="157">
        <v>60</v>
      </c>
      <c r="N77" s="387">
        <v>134</v>
      </c>
      <c r="O77" s="388"/>
      <c r="P77" s="388"/>
      <c r="Q77" s="388"/>
      <c r="R77" s="388"/>
      <c r="S77" s="397" t="s">
        <v>2710</v>
      </c>
      <c r="T77" s="397" t="s">
        <v>2710</v>
      </c>
      <c r="U77" s="397" t="s">
        <v>2710</v>
      </c>
      <c r="V77" s="397" t="s">
        <v>2710</v>
      </c>
      <c r="W77" s="398" t="s">
        <v>2710</v>
      </c>
      <c r="X77" s="399">
        <v>116</v>
      </c>
      <c r="Y77" s="398">
        <v>17976</v>
      </c>
      <c r="Z77" s="398">
        <v>866.08998102400005</v>
      </c>
      <c r="AA77" s="398">
        <v>191</v>
      </c>
      <c r="AB77" s="398">
        <v>884.02981923999994</v>
      </c>
      <c r="AC77" s="398">
        <v>192</v>
      </c>
      <c r="AD77" s="398" t="s">
        <v>2710</v>
      </c>
      <c r="AE77" s="329"/>
      <c r="AF77" s="379"/>
      <c r="AG77" s="379"/>
    </row>
    <row r="78" spans="1:33" ht="18.75" customHeight="1">
      <c r="A78" s="281" t="s">
        <v>2133</v>
      </c>
      <c r="B78" s="382" t="s">
        <v>2404</v>
      </c>
      <c r="C78" s="382" t="s">
        <v>2698</v>
      </c>
      <c r="D78" s="382" t="s">
        <v>2699</v>
      </c>
      <c r="E78" s="382" t="s">
        <v>10</v>
      </c>
      <c r="F78" s="382" t="s">
        <v>1781</v>
      </c>
      <c r="G78" s="400">
        <v>18195</v>
      </c>
      <c r="H78" s="381">
        <v>9</v>
      </c>
      <c r="I78" s="381" t="s">
        <v>1858</v>
      </c>
      <c r="J78" s="382" t="s">
        <v>2643</v>
      </c>
      <c r="K78" s="381" t="s">
        <v>2525</v>
      </c>
      <c r="L78" s="157">
        <v>67</v>
      </c>
      <c r="M78" s="157">
        <v>74</v>
      </c>
      <c r="N78" s="387">
        <v>141</v>
      </c>
      <c r="O78" s="384"/>
      <c r="P78" s="384"/>
      <c r="Q78" s="384"/>
      <c r="R78" s="384"/>
      <c r="S78" s="401" t="s">
        <v>2710</v>
      </c>
      <c r="T78" s="401" t="s">
        <v>2710</v>
      </c>
      <c r="U78" s="401" t="s">
        <v>2710</v>
      </c>
      <c r="V78" s="401" t="s">
        <v>2710</v>
      </c>
      <c r="W78" s="199" t="s">
        <v>2710</v>
      </c>
      <c r="X78" s="399">
        <v>123</v>
      </c>
      <c r="Y78" s="199">
        <v>18195</v>
      </c>
      <c r="Z78" s="199">
        <v>859.08998080499998</v>
      </c>
      <c r="AA78" s="199">
        <v>196</v>
      </c>
      <c r="AB78" s="199">
        <v>877.02981705000002</v>
      </c>
      <c r="AC78" s="199">
        <v>197</v>
      </c>
      <c r="AD78" s="199" t="s">
        <v>2710</v>
      </c>
      <c r="AE78" s="329"/>
      <c r="AF78" s="379"/>
      <c r="AG78" s="379"/>
    </row>
    <row r="79" spans="1:33" ht="18.75" customHeight="1">
      <c r="A79" s="1112" t="s">
        <v>2623</v>
      </c>
      <c r="B79" s="1112"/>
      <c r="C79" s="1112"/>
      <c r="D79" s="1112"/>
      <c r="E79" s="1112"/>
      <c r="F79" s="1112"/>
      <c r="G79" s="1112"/>
      <c r="H79" s="1112"/>
      <c r="I79" s="1112"/>
      <c r="J79" s="1112"/>
      <c r="K79" s="1112"/>
      <c r="L79" s="1112"/>
      <c r="M79" s="1112"/>
      <c r="N79" s="1112"/>
      <c r="O79" s="1112"/>
      <c r="P79" s="1112"/>
      <c r="Q79" s="1112"/>
      <c r="R79" s="1112"/>
      <c r="S79" s="1112"/>
      <c r="T79" s="1112"/>
      <c r="U79" s="1112"/>
      <c r="V79" s="1112"/>
      <c r="W79" s="1112"/>
      <c r="X79" s="1112"/>
      <c r="Y79" s="1112"/>
      <c r="Z79" s="1112"/>
      <c r="AA79" s="1112"/>
      <c r="AB79" s="1112"/>
      <c r="AC79" s="1112"/>
      <c r="AD79" s="1113"/>
      <c r="AE79" s="329"/>
      <c r="AF79" s="379"/>
      <c r="AG79" s="379"/>
    </row>
    <row r="80" spans="1:33" ht="18.75" customHeight="1">
      <c r="A80" s="519" t="s">
        <v>2255</v>
      </c>
      <c r="B80" s="520" t="s">
        <v>76</v>
      </c>
      <c r="C80" s="520" t="s">
        <v>77</v>
      </c>
      <c r="D80" s="520" t="s">
        <v>78</v>
      </c>
      <c r="E80" s="520" t="s">
        <v>3</v>
      </c>
      <c r="F80" s="520" t="s">
        <v>1780</v>
      </c>
      <c r="G80" s="521">
        <v>16893</v>
      </c>
      <c r="H80" s="522">
        <v>8</v>
      </c>
      <c r="I80" s="522" t="s">
        <v>1858</v>
      </c>
      <c r="J80" s="520" t="s">
        <v>2643</v>
      </c>
      <c r="K80" s="522" t="s">
        <v>2525</v>
      </c>
      <c r="L80" s="523">
        <v>55</v>
      </c>
      <c r="M80" s="523">
        <v>51</v>
      </c>
      <c r="N80" s="524">
        <v>106</v>
      </c>
      <c r="O80" s="525"/>
      <c r="P80" s="525"/>
      <c r="Q80" s="525"/>
      <c r="R80" s="525"/>
      <c r="S80" s="526" t="s">
        <v>2710</v>
      </c>
      <c r="T80" s="526" t="s">
        <v>2710</v>
      </c>
      <c r="U80" s="526" t="s">
        <v>2710</v>
      </c>
      <c r="V80" s="526" t="s">
        <v>2710</v>
      </c>
      <c r="W80" s="527" t="s">
        <v>2710</v>
      </c>
      <c r="X80" s="528">
        <v>90</v>
      </c>
      <c r="Y80" s="527">
        <v>16893</v>
      </c>
      <c r="Z80" s="527">
        <v>894.07998210700009</v>
      </c>
      <c r="AA80" s="527">
        <v>34</v>
      </c>
      <c r="AB80" s="527">
        <v>910.03983006999999</v>
      </c>
      <c r="AC80" s="527">
        <v>9</v>
      </c>
      <c r="AD80" s="527" t="s">
        <v>2710</v>
      </c>
      <c r="AE80" s="329"/>
      <c r="AG80" s="379"/>
    </row>
    <row r="81" spans="1:33" ht="18.75" customHeight="1">
      <c r="A81" s="519" t="s">
        <v>1960</v>
      </c>
      <c r="B81" s="520" t="s">
        <v>257</v>
      </c>
      <c r="C81" s="520" t="s">
        <v>837</v>
      </c>
      <c r="D81" s="520" t="s">
        <v>24</v>
      </c>
      <c r="E81" s="520" t="s">
        <v>3</v>
      </c>
      <c r="F81" s="520" t="s">
        <v>1900</v>
      </c>
      <c r="G81" s="521">
        <v>18155</v>
      </c>
      <c r="H81" s="522">
        <v>9</v>
      </c>
      <c r="I81" s="522" t="s">
        <v>1858</v>
      </c>
      <c r="J81" s="520" t="s">
        <v>2643</v>
      </c>
      <c r="K81" s="522" t="s">
        <v>2525</v>
      </c>
      <c r="L81" s="523">
        <v>60</v>
      </c>
      <c r="M81" s="523">
        <v>49</v>
      </c>
      <c r="N81" s="524">
        <v>109</v>
      </c>
      <c r="O81" s="525"/>
      <c r="P81" s="525"/>
      <c r="Q81" s="525"/>
      <c r="R81" s="525"/>
      <c r="S81" s="526" t="s">
        <v>2710</v>
      </c>
      <c r="T81" s="526" t="s">
        <v>2710</v>
      </c>
      <c r="U81" s="526" t="s">
        <v>2710</v>
      </c>
      <c r="V81" s="526" t="s">
        <v>2710</v>
      </c>
      <c r="W81" s="527" t="s">
        <v>2710</v>
      </c>
      <c r="X81" s="528">
        <v>91</v>
      </c>
      <c r="Y81" s="527">
        <v>18155</v>
      </c>
      <c r="Z81" s="527">
        <v>891.08998084500001</v>
      </c>
      <c r="AA81" s="527">
        <v>52</v>
      </c>
      <c r="AB81" s="527">
        <v>909.02981745</v>
      </c>
      <c r="AC81" s="527">
        <v>13</v>
      </c>
      <c r="AD81" s="527" t="s">
        <v>2710</v>
      </c>
      <c r="AE81" s="329"/>
      <c r="AF81" s="379"/>
      <c r="AG81" s="379"/>
    </row>
    <row r="82" spans="1:33" ht="18.75" customHeight="1">
      <c r="A82" s="519" t="s">
        <v>1961</v>
      </c>
      <c r="B82" s="520" t="s">
        <v>1523</v>
      </c>
      <c r="C82" s="520" t="s">
        <v>2049</v>
      </c>
      <c r="D82" s="520" t="s">
        <v>2050</v>
      </c>
      <c r="E82" s="520" t="s">
        <v>3</v>
      </c>
      <c r="F82" s="520" t="s">
        <v>1793</v>
      </c>
      <c r="G82" s="521">
        <v>18911</v>
      </c>
      <c r="H82" s="522">
        <v>9</v>
      </c>
      <c r="I82" s="522" t="s">
        <v>1858</v>
      </c>
      <c r="J82" s="520" t="s">
        <v>2643</v>
      </c>
      <c r="K82" s="522" t="s">
        <v>2525</v>
      </c>
      <c r="L82" s="523">
        <v>63</v>
      </c>
      <c r="M82" s="523">
        <v>49</v>
      </c>
      <c r="N82" s="524">
        <v>112</v>
      </c>
      <c r="O82" s="525"/>
      <c r="P82" s="525"/>
      <c r="Q82" s="525"/>
      <c r="R82" s="525"/>
      <c r="S82" s="526" t="s">
        <v>2710</v>
      </c>
      <c r="T82" s="526" t="s">
        <v>2710</v>
      </c>
      <c r="U82" s="526" t="s">
        <v>2710</v>
      </c>
      <c r="V82" s="526" t="s">
        <v>2710</v>
      </c>
      <c r="W82" s="527" t="s">
        <v>2710</v>
      </c>
      <c r="X82" s="528">
        <v>94</v>
      </c>
      <c r="Y82" s="527">
        <v>18911</v>
      </c>
      <c r="Z82" s="527">
        <v>888.08998008900005</v>
      </c>
      <c r="AA82" s="527">
        <v>69</v>
      </c>
      <c r="AB82" s="527">
        <v>906.02980989000002</v>
      </c>
      <c r="AC82" s="527">
        <v>29</v>
      </c>
      <c r="AD82" s="527" t="s">
        <v>2710</v>
      </c>
      <c r="AE82" s="329"/>
      <c r="AF82" s="379"/>
      <c r="AG82" s="379"/>
    </row>
    <row r="83" spans="1:33" ht="18.75" customHeight="1">
      <c r="A83" s="369" t="s">
        <v>1962</v>
      </c>
      <c r="B83" s="382" t="s">
        <v>295</v>
      </c>
      <c r="C83" s="382" t="s">
        <v>296</v>
      </c>
      <c r="D83" s="382" t="s">
        <v>297</v>
      </c>
      <c r="E83" s="382" t="s">
        <v>3</v>
      </c>
      <c r="F83" s="382" t="s">
        <v>1794</v>
      </c>
      <c r="G83" s="400">
        <v>16355</v>
      </c>
      <c r="H83" s="381">
        <v>9</v>
      </c>
      <c r="I83" s="381" t="s">
        <v>1858</v>
      </c>
      <c r="J83" s="382" t="s">
        <v>2643</v>
      </c>
      <c r="K83" s="381" t="s">
        <v>2525</v>
      </c>
      <c r="L83" s="157">
        <v>61</v>
      </c>
      <c r="M83" s="157">
        <v>53</v>
      </c>
      <c r="N83" s="387">
        <v>114</v>
      </c>
      <c r="O83" s="384"/>
      <c r="P83" s="384"/>
      <c r="Q83" s="384"/>
      <c r="R83" s="384"/>
      <c r="S83" s="401" t="s">
        <v>2710</v>
      </c>
      <c r="T83" s="401" t="s">
        <v>2710</v>
      </c>
      <c r="U83" s="401" t="s">
        <v>2710</v>
      </c>
      <c r="V83" s="401" t="s">
        <v>2710</v>
      </c>
      <c r="W83" s="199" t="s">
        <v>2710</v>
      </c>
      <c r="X83" s="399">
        <v>96</v>
      </c>
      <c r="Y83" s="199">
        <v>16355</v>
      </c>
      <c r="Z83" s="199">
        <v>886.08998264500008</v>
      </c>
      <c r="AA83" s="199">
        <v>88</v>
      </c>
      <c r="AB83" s="199">
        <v>904.02983544999995</v>
      </c>
      <c r="AC83" s="199">
        <v>41</v>
      </c>
      <c r="AD83" s="199" t="s">
        <v>2710</v>
      </c>
      <c r="AE83" s="329"/>
      <c r="AF83" s="379"/>
      <c r="AG83" s="379"/>
    </row>
    <row r="84" spans="1:33" ht="18.75" customHeight="1">
      <c r="A84" s="369" t="s">
        <v>1963</v>
      </c>
      <c r="B84" s="382" t="s">
        <v>367</v>
      </c>
      <c r="C84" s="382" t="s">
        <v>368</v>
      </c>
      <c r="D84" s="382" t="s">
        <v>369</v>
      </c>
      <c r="E84" s="382" t="s">
        <v>3</v>
      </c>
      <c r="F84" s="382" t="s">
        <v>1794</v>
      </c>
      <c r="G84" s="400">
        <v>17335</v>
      </c>
      <c r="H84" s="381">
        <v>8</v>
      </c>
      <c r="I84" s="381" t="s">
        <v>1858</v>
      </c>
      <c r="J84" s="382" t="s">
        <v>2643</v>
      </c>
      <c r="K84" s="381" t="s">
        <v>2525</v>
      </c>
      <c r="L84" s="157">
        <v>63</v>
      </c>
      <c r="M84" s="157">
        <v>51</v>
      </c>
      <c r="N84" s="387">
        <v>114</v>
      </c>
      <c r="O84" s="384"/>
      <c r="P84" s="384"/>
      <c r="Q84" s="384"/>
      <c r="R84" s="384"/>
      <c r="S84" s="401" t="s">
        <v>2710</v>
      </c>
      <c r="T84" s="401" t="s">
        <v>2710</v>
      </c>
      <c r="U84" s="401" t="s">
        <v>2710</v>
      </c>
      <c r="V84" s="401" t="s">
        <v>2710</v>
      </c>
      <c r="W84" s="199" t="s">
        <v>2710</v>
      </c>
      <c r="X84" s="399">
        <v>98</v>
      </c>
      <c r="Y84" s="199">
        <v>17335</v>
      </c>
      <c r="Z84" s="199">
        <v>886.07998166499999</v>
      </c>
      <c r="AA84" s="199">
        <v>89</v>
      </c>
      <c r="AB84" s="199">
        <v>902.03982565000001</v>
      </c>
      <c r="AC84" s="199">
        <v>62</v>
      </c>
      <c r="AD84" s="199" t="s">
        <v>2710</v>
      </c>
      <c r="AE84" s="329"/>
      <c r="AF84" s="379"/>
      <c r="AG84" s="379"/>
    </row>
    <row r="85" spans="1:33" ht="18.75" customHeight="1">
      <c r="A85" s="281" t="s">
        <v>1964</v>
      </c>
      <c r="B85" s="382" t="s">
        <v>1102</v>
      </c>
      <c r="C85" s="382" t="s">
        <v>2063</v>
      </c>
      <c r="D85" s="382" t="s">
        <v>2064</v>
      </c>
      <c r="E85" s="382" t="s">
        <v>3</v>
      </c>
      <c r="F85" s="382" t="s">
        <v>1782</v>
      </c>
      <c r="G85" s="400">
        <v>15766</v>
      </c>
      <c r="H85" s="381">
        <v>9</v>
      </c>
      <c r="I85" s="381" t="s">
        <v>1858</v>
      </c>
      <c r="J85" s="382" t="s">
        <v>2643</v>
      </c>
      <c r="K85" s="381" t="s">
        <v>2525</v>
      </c>
      <c r="L85" s="157">
        <v>59</v>
      </c>
      <c r="M85" s="157">
        <v>58</v>
      </c>
      <c r="N85" s="387">
        <v>117</v>
      </c>
      <c r="O85" s="384"/>
      <c r="P85" s="384"/>
      <c r="Q85" s="384"/>
      <c r="R85" s="384"/>
      <c r="S85" s="401" t="s">
        <v>2710</v>
      </c>
      <c r="T85" s="401" t="s">
        <v>2710</v>
      </c>
      <c r="U85" s="401" t="s">
        <v>2710</v>
      </c>
      <c r="V85" s="401" t="s">
        <v>2710</v>
      </c>
      <c r="W85" s="199" t="s">
        <v>2710</v>
      </c>
      <c r="X85" s="399">
        <v>99</v>
      </c>
      <c r="Y85" s="199">
        <v>15766</v>
      </c>
      <c r="Z85" s="199">
        <v>883.08998323399999</v>
      </c>
      <c r="AA85" s="199">
        <v>109</v>
      </c>
      <c r="AB85" s="199">
        <v>901.02984133999996</v>
      </c>
      <c r="AC85" s="199">
        <v>72</v>
      </c>
      <c r="AD85" s="199" t="s">
        <v>2710</v>
      </c>
      <c r="AE85" s="329"/>
      <c r="AF85" s="379"/>
      <c r="AG85" s="379"/>
    </row>
    <row r="86" spans="1:33" ht="18.75" customHeight="1">
      <c r="A86" s="281" t="s">
        <v>1965</v>
      </c>
      <c r="B86" s="382" t="s">
        <v>2466</v>
      </c>
      <c r="C86" s="382" t="s">
        <v>2313</v>
      </c>
      <c r="D86" s="382" t="s">
        <v>2314</v>
      </c>
      <c r="E86" s="382" t="s">
        <v>3</v>
      </c>
      <c r="F86" s="382" t="s">
        <v>1797</v>
      </c>
      <c r="G86" s="400">
        <v>16918</v>
      </c>
      <c r="H86" s="381">
        <v>9</v>
      </c>
      <c r="I86" s="381" t="s">
        <v>1858</v>
      </c>
      <c r="J86" s="382" t="s">
        <v>2643</v>
      </c>
      <c r="K86" s="381" t="s">
        <v>2525</v>
      </c>
      <c r="L86" s="157">
        <v>63</v>
      </c>
      <c r="M86" s="157">
        <v>55</v>
      </c>
      <c r="N86" s="387">
        <v>118</v>
      </c>
      <c r="O86" s="384"/>
      <c r="P86" s="384"/>
      <c r="Q86" s="384"/>
      <c r="R86" s="384"/>
      <c r="S86" s="401" t="s">
        <v>2710</v>
      </c>
      <c r="T86" s="401" t="s">
        <v>2710</v>
      </c>
      <c r="U86" s="401" t="s">
        <v>2710</v>
      </c>
      <c r="V86" s="401" t="s">
        <v>2710</v>
      </c>
      <c r="W86" s="199" t="s">
        <v>2710</v>
      </c>
      <c r="X86" s="399">
        <v>100</v>
      </c>
      <c r="Y86" s="199">
        <v>16918</v>
      </c>
      <c r="Z86" s="199">
        <v>882.08998208200001</v>
      </c>
      <c r="AA86" s="199">
        <v>113</v>
      </c>
      <c r="AB86" s="199">
        <v>900.02982982000003</v>
      </c>
      <c r="AC86" s="199">
        <v>85</v>
      </c>
      <c r="AD86" s="199" t="s">
        <v>2710</v>
      </c>
      <c r="AE86" s="329"/>
      <c r="AF86" s="379"/>
      <c r="AG86" s="379"/>
    </row>
    <row r="87" spans="1:33" ht="18.75" customHeight="1">
      <c r="A87" s="281" t="s">
        <v>1966</v>
      </c>
      <c r="B87" s="382" t="s">
        <v>760</v>
      </c>
      <c r="C87" s="382" t="s">
        <v>758</v>
      </c>
      <c r="D87" s="382" t="s">
        <v>638</v>
      </c>
      <c r="E87" s="382" t="s">
        <v>3</v>
      </c>
      <c r="F87" s="382" t="s">
        <v>1900</v>
      </c>
      <c r="G87" s="400">
        <v>18980</v>
      </c>
      <c r="H87" s="381">
        <v>9</v>
      </c>
      <c r="I87" s="381" t="s">
        <v>1858</v>
      </c>
      <c r="J87" s="382" t="s">
        <v>2643</v>
      </c>
      <c r="K87" s="381" t="s">
        <v>2525</v>
      </c>
      <c r="L87" s="157">
        <v>61</v>
      </c>
      <c r="M87" s="157">
        <v>57</v>
      </c>
      <c r="N87" s="387">
        <v>118</v>
      </c>
      <c r="O87" s="384"/>
      <c r="P87" s="384"/>
      <c r="Q87" s="384"/>
      <c r="R87" s="384"/>
      <c r="S87" s="401" t="s">
        <v>2710</v>
      </c>
      <c r="T87" s="401" t="s">
        <v>2710</v>
      </c>
      <c r="U87" s="401" t="s">
        <v>2710</v>
      </c>
      <c r="V87" s="401" t="s">
        <v>2710</v>
      </c>
      <c r="W87" s="199" t="s">
        <v>2710</v>
      </c>
      <c r="X87" s="399">
        <v>100</v>
      </c>
      <c r="Y87" s="199">
        <v>18980</v>
      </c>
      <c r="Z87" s="199">
        <v>882.08998001999998</v>
      </c>
      <c r="AA87" s="199">
        <v>115</v>
      </c>
      <c r="AB87" s="199">
        <v>900.02980919999993</v>
      </c>
      <c r="AC87" s="199">
        <v>87</v>
      </c>
      <c r="AD87" s="199" t="s">
        <v>2710</v>
      </c>
      <c r="AE87" s="329"/>
      <c r="AF87" s="379"/>
      <c r="AG87" s="379"/>
    </row>
    <row r="88" spans="1:33" ht="18.75" customHeight="1">
      <c r="A88" s="281" t="s">
        <v>1967</v>
      </c>
      <c r="B88" s="382" t="s">
        <v>1027</v>
      </c>
      <c r="C88" s="382" t="s">
        <v>1028</v>
      </c>
      <c r="D88" s="382" t="s">
        <v>1029</v>
      </c>
      <c r="E88" s="382" t="s">
        <v>3</v>
      </c>
      <c r="F88" s="382" t="s">
        <v>1793</v>
      </c>
      <c r="G88" s="400">
        <v>17868</v>
      </c>
      <c r="H88" s="381">
        <v>9</v>
      </c>
      <c r="I88" s="381" t="s">
        <v>1858</v>
      </c>
      <c r="J88" s="382" t="s">
        <v>2643</v>
      </c>
      <c r="K88" s="381" t="s">
        <v>2525</v>
      </c>
      <c r="L88" s="157">
        <v>61</v>
      </c>
      <c r="M88" s="157">
        <v>60</v>
      </c>
      <c r="N88" s="387">
        <v>121</v>
      </c>
      <c r="O88" s="384" t="s">
        <v>1933</v>
      </c>
      <c r="P88" s="384"/>
      <c r="Q88" s="384"/>
      <c r="R88" s="384"/>
      <c r="S88" s="401">
        <v>2</v>
      </c>
      <c r="T88" s="401" t="s">
        <v>2710</v>
      </c>
      <c r="U88" s="401" t="s">
        <v>2710</v>
      </c>
      <c r="V88" s="401" t="s">
        <v>2710</v>
      </c>
      <c r="W88" s="199">
        <v>2</v>
      </c>
      <c r="X88" s="399">
        <v>103</v>
      </c>
      <c r="Y88" s="199">
        <v>17868</v>
      </c>
      <c r="Z88" s="199">
        <v>879.08998113200005</v>
      </c>
      <c r="AA88" s="199">
        <v>132</v>
      </c>
      <c r="AB88" s="199">
        <v>897.02982032</v>
      </c>
      <c r="AC88" s="199">
        <v>123</v>
      </c>
      <c r="AD88" s="199">
        <v>1</v>
      </c>
      <c r="AE88" s="329"/>
      <c r="AF88" s="379"/>
      <c r="AG88" s="379"/>
    </row>
    <row r="89" spans="1:33" ht="18.75" customHeight="1">
      <c r="A89" s="281" t="s">
        <v>1968</v>
      </c>
      <c r="B89" s="382" t="s">
        <v>1546</v>
      </c>
      <c r="C89" s="382" t="s">
        <v>1708</v>
      </c>
      <c r="D89" s="382" t="s">
        <v>1709</v>
      </c>
      <c r="E89" s="382" t="s">
        <v>3</v>
      </c>
      <c r="F89" s="382" t="s">
        <v>1787</v>
      </c>
      <c r="G89" s="400">
        <v>16175</v>
      </c>
      <c r="H89" s="381">
        <v>8</v>
      </c>
      <c r="I89" s="381" t="s">
        <v>1858</v>
      </c>
      <c r="J89" s="382" t="s">
        <v>2643</v>
      </c>
      <c r="K89" s="381" t="s">
        <v>2525</v>
      </c>
      <c r="L89" s="157">
        <v>61</v>
      </c>
      <c r="M89" s="157">
        <v>60</v>
      </c>
      <c r="N89" s="387">
        <v>121</v>
      </c>
      <c r="O89" s="384"/>
      <c r="P89" s="384"/>
      <c r="Q89" s="384"/>
      <c r="R89" s="384"/>
      <c r="S89" s="401" t="s">
        <v>2710</v>
      </c>
      <c r="T89" s="401" t="s">
        <v>2710</v>
      </c>
      <c r="U89" s="401" t="s">
        <v>2710</v>
      </c>
      <c r="V89" s="401" t="s">
        <v>2710</v>
      </c>
      <c r="W89" s="199" t="s">
        <v>2710</v>
      </c>
      <c r="X89" s="399">
        <v>105</v>
      </c>
      <c r="Y89" s="199">
        <v>16175</v>
      </c>
      <c r="Z89" s="199">
        <v>879.079982825</v>
      </c>
      <c r="AA89" s="199">
        <v>135</v>
      </c>
      <c r="AB89" s="199">
        <v>895.03983725000001</v>
      </c>
      <c r="AC89" s="199">
        <v>146</v>
      </c>
      <c r="AD89" s="199" t="s">
        <v>2710</v>
      </c>
      <c r="AE89" s="329"/>
      <c r="AF89" s="379"/>
      <c r="AG89" s="379"/>
    </row>
    <row r="90" spans="1:33" ht="18.75" customHeight="1">
      <c r="A90" s="281" t="s">
        <v>1969</v>
      </c>
      <c r="B90" s="382" t="s">
        <v>338</v>
      </c>
      <c r="C90" s="382" t="s">
        <v>339</v>
      </c>
      <c r="D90" s="382" t="s">
        <v>340</v>
      </c>
      <c r="E90" s="382" t="s">
        <v>3</v>
      </c>
      <c r="F90" s="382" t="s">
        <v>1794</v>
      </c>
      <c r="G90" s="400">
        <v>16804</v>
      </c>
      <c r="H90" s="381">
        <v>8</v>
      </c>
      <c r="I90" s="381" t="s">
        <v>1858</v>
      </c>
      <c r="J90" s="382" t="s">
        <v>2643</v>
      </c>
      <c r="K90" s="381" t="s">
        <v>2525</v>
      </c>
      <c r="L90" s="157">
        <v>65</v>
      </c>
      <c r="M90" s="157">
        <v>56</v>
      </c>
      <c r="N90" s="387">
        <v>121</v>
      </c>
      <c r="O90" s="384"/>
      <c r="P90" s="384"/>
      <c r="Q90" s="384"/>
      <c r="R90" s="384"/>
      <c r="S90" s="401" t="s">
        <v>2710</v>
      </c>
      <c r="T90" s="401" t="s">
        <v>2710</v>
      </c>
      <c r="U90" s="401" t="s">
        <v>2710</v>
      </c>
      <c r="V90" s="401" t="s">
        <v>2710</v>
      </c>
      <c r="W90" s="199" t="s">
        <v>2710</v>
      </c>
      <c r="X90" s="399">
        <v>105</v>
      </c>
      <c r="Y90" s="199">
        <v>16804</v>
      </c>
      <c r="Z90" s="199">
        <v>879.07998219600006</v>
      </c>
      <c r="AA90" s="199">
        <v>136</v>
      </c>
      <c r="AB90" s="199">
        <v>895.03983096000002</v>
      </c>
      <c r="AC90" s="199">
        <v>147</v>
      </c>
      <c r="AD90" s="199" t="s">
        <v>2710</v>
      </c>
      <c r="AE90" s="329"/>
      <c r="AF90" s="379"/>
      <c r="AG90" s="379"/>
    </row>
    <row r="91" spans="1:33" ht="18.75" customHeight="1">
      <c r="A91" s="281" t="s">
        <v>1970</v>
      </c>
      <c r="B91" s="382" t="s">
        <v>1696</v>
      </c>
      <c r="C91" s="382" t="s">
        <v>315</v>
      </c>
      <c r="D91" s="382" t="s">
        <v>1479</v>
      </c>
      <c r="E91" s="382" t="s">
        <v>3</v>
      </c>
      <c r="F91" s="382" t="s">
        <v>1793</v>
      </c>
      <c r="G91" s="400">
        <v>16971</v>
      </c>
      <c r="H91" s="381">
        <v>7</v>
      </c>
      <c r="I91" s="381" t="s">
        <v>1858</v>
      </c>
      <c r="J91" s="382" t="s">
        <v>2643</v>
      </c>
      <c r="K91" s="381" t="s">
        <v>2525</v>
      </c>
      <c r="L91" s="157">
        <v>69</v>
      </c>
      <c r="M91" s="157">
        <v>52</v>
      </c>
      <c r="N91" s="387">
        <v>121</v>
      </c>
      <c r="O91" s="403"/>
      <c r="P91" s="403"/>
      <c r="Q91" s="403"/>
      <c r="R91" s="403"/>
      <c r="S91" s="401" t="s">
        <v>2710</v>
      </c>
      <c r="T91" s="401" t="s">
        <v>2710</v>
      </c>
      <c r="U91" s="401" t="s">
        <v>2710</v>
      </c>
      <c r="V91" s="401" t="s">
        <v>2710</v>
      </c>
      <c r="W91" s="404" t="s">
        <v>2710</v>
      </c>
      <c r="X91" s="399">
        <v>107</v>
      </c>
      <c r="Y91" s="404">
        <v>16971</v>
      </c>
      <c r="Z91" s="404">
        <v>879.06998202900002</v>
      </c>
      <c r="AA91" s="404">
        <v>138</v>
      </c>
      <c r="AB91" s="404">
        <v>893.04982928999993</v>
      </c>
      <c r="AC91" s="404">
        <v>169</v>
      </c>
      <c r="AD91" s="404" t="s">
        <v>2710</v>
      </c>
      <c r="AE91" s="329"/>
      <c r="AF91" s="379"/>
      <c r="AG91" s="379"/>
    </row>
    <row r="92" spans="1:33" ht="18.75" customHeight="1">
      <c r="A92" s="281" t="s">
        <v>1971</v>
      </c>
      <c r="B92" s="382" t="s">
        <v>1596</v>
      </c>
      <c r="C92" s="382" t="s">
        <v>315</v>
      </c>
      <c r="D92" s="382" t="s">
        <v>1194</v>
      </c>
      <c r="E92" s="382" t="s">
        <v>3</v>
      </c>
      <c r="F92" s="382" t="s">
        <v>1794</v>
      </c>
      <c r="G92" s="400">
        <v>17605</v>
      </c>
      <c r="H92" s="381">
        <v>9</v>
      </c>
      <c r="I92" s="381" t="s">
        <v>1858</v>
      </c>
      <c r="J92" s="382" t="s">
        <v>2643</v>
      </c>
      <c r="K92" s="381" t="s">
        <v>2525</v>
      </c>
      <c r="L92" s="157">
        <v>67</v>
      </c>
      <c r="M92" s="157">
        <v>55</v>
      </c>
      <c r="N92" s="387">
        <v>122</v>
      </c>
      <c r="O92" s="384"/>
      <c r="P92" s="384"/>
      <c r="Q92" s="384"/>
      <c r="R92" s="384"/>
      <c r="S92" s="401" t="s">
        <v>2710</v>
      </c>
      <c r="T92" s="401" t="s">
        <v>2710</v>
      </c>
      <c r="U92" s="401" t="s">
        <v>2710</v>
      </c>
      <c r="V92" s="401" t="s">
        <v>2710</v>
      </c>
      <c r="W92" s="199" t="s">
        <v>2710</v>
      </c>
      <c r="X92" s="399">
        <v>104</v>
      </c>
      <c r="Y92" s="199">
        <v>17605</v>
      </c>
      <c r="Z92" s="199">
        <v>878.089981395</v>
      </c>
      <c r="AA92" s="199">
        <v>142</v>
      </c>
      <c r="AB92" s="199">
        <v>896.02982294999993</v>
      </c>
      <c r="AC92" s="199">
        <v>140</v>
      </c>
      <c r="AD92" s="199" t="s">
        <v>2710</v>
      </c>
      <c r="AE92" s="329"/>
      <c r="AF92" s="379"/>
      <c r="AG92" s="379"/>
    </row>
    <row r="93" spans="1:33" ht="18.75" customHeight="1">
      <c r="A93" s="281" t="s">
        <v>1972</v>
      </c>
      <c r="B93" s="382" t="s">
        <v>504</v>
      </c>
      <c r="C93" s="382" t="s">
        <v>114</v>
      </c>
      <c r="D93" s="382" t="s">
        <v>385</v>
      </c>
      <c r="E93" s="382" t="s">
        <v>3</v>
      </c>
      <c r="F93" s="382" t="s">
        <v>1782</v>
      </c>
      <c r="G93" s="400">
        <v>16524</v>
      </c>
      <c r="H93" s="381">
        <v>9</v>
      </c>
      <c r="I93" s="381" t="s">
        <v>1858</v>
      </c>
      <c r="J93" s="382" t="s">
        <v>2643</v>
      </c>
      <c r="K93" s="381" t="s">
        <v>2525</v>
      </c>
      <c r="L93" s="157">
        <v>66</v>
      </c>
      <c r="M93" s="157">
        <v>57</v>
      </c>
      <c r="N93" s="387">
        <v>123</v>
      </c>
      <c r="O93" s="384"/>
      <c r="P93" s="384"/>
      <c r="Q93" s="384"/>
      <c r="R93" s="384"/>
      <c r="S93" s="401" t="s">
        <v>2710</v>
      </c>
      <c r="T93" s="401" t="s">
        <v>2710</v>
      </c>
      <c r="U93" s="401" t="s">
        <v>2710</v>
      </c>
      <c r="V93" s="401" t="s">
        <v>2710</v>
      </c>
      <c r="W93" s="199" t="s">
        <v>2710</v>
      </c>
      <c r="X93" s="399">
        <v>105</v>
      </c>
      <c r="Y93" s="199">
        <v>16524</v>
      </c>
      <c r="Z93" s="199">
        <v>877.08998247600005</v>
      </c>
      <c r="AA93" s="199">
        <v>146</v>
      </c>
      <c r="AB93" s="199">
        <v>895.02983375999997</v>
      </c>
      <c r="AC93" s="199">
        <v>150</v>
      </c>
      <c r="AD93" s="199" t="s">
        <v>2710</v>
      </c>
      <c r="AE93" s="329"/>
      <c r="AF93" s="379"/>
      <c r="AG93" s="379"/>
    </row>
    <row r="94" spans="1:33" ht="18.75" customHeight="1">
      <c r="A94" s="281" t="s">
        <v>1973</v>
      </c>
      <c r="B94" s="382" t="s">
        <v>1610</v>
      </c>
      <c r="C94" s="382" t="s">
        <v>384</v>
      </c>
      <c r="D94" s="382" t="s">
        <v>798</v>
      </c>
      <c r="E94" s="382" t="s">
        <v>3</v>
      </c>
      <c r="F94" s="382" t="s">
        <v>1782</v>
      </c>
      <c r="G94" s="400">
        <v>16653</v>
      </c>
      <c r="H94" s="381">
        <v>9</v>
      </c>
      <c r="I94" s="381" t="s">
        <v>1858</v>
      </c>
      <c r="J94" s="382" t="s">
        <v>2643</v>
      </c>
      <c r="K94" s="381" t="s">
        <v>2525</v>
      </c>
      <c r="L94" s="157">
        <v>68</v>
      </c>
      <c r="M94" s="157">
        <v>57</v>
      </c>
      <c r="N94" s="387">
        <v>125</v>
      </c>
      <c r="O94" s="384"/>
      <c r="P94" s="384"/>
      <c r="Q94" s="384"/>
      <c r="R94" s="384"/>
      <c r="S94" s="401" t="s">
        <v>2710</v>
      </c>
      <c r="T94" s="401" t="s">
        <v>2710</v>
      </c>
      <c r="U94" s="401" t="s">
        <v>2710</v>
      </c>
      <c r="V94" s="401" t="s">
        <v>2710</v>
      </c>
      <c r="W94" s="199" t="s">
        <v>2710</v>
      </c>
      <c r="X94" s="399">
        <v>107</v>
      </c>
      <c r="Y94" s="199">
        <v>16653</v>
      </c>
      <c r="Z94" s="199">
        <v>875.08998234700005</v>
      </c>
      <c r="AA94" s="199">
        <v>163</v>
      </c>
      <c r="AB94" s="199">
        <v>893.02983246999997</v>
      </c>
      <c r="AC94" s="199">
        <v>170</v>
      </c>
      <c r="AD94" s="199" t="s">
        <v>2710</v>
      </c>
      <c r="AE94" s="329"/>
      <c r="AF94" s="379"/>
      <c r="AG94" s="379"/>
    </row>
    <row r="95" spans="1:33" ht="18.75" customHeight="1">
      <c r="A95" s="281" t="s">
        <v>1974</v>
      </c>
      <c r="B95" s="382" t="s">
        <v>360</v>
      </c>
      <c r="C95" s="382" t="s">
        <v>2449</v>
      </c>
      <c r="D95" s="382" t="s">
        <v>2450</v>
      </c>
      <c r="E95" s="382" t="s">
        <v>3</v>
      </c>
      <c r="F95" s="382" t="s">
        <v>1782</v>
      </c>
      <c r="G95" s="400">
        <v>18271</v>
      </c>
      <c r="H95" s="381">
        <v>9</v>
      </c>
      <c r="I95" s="381" t="s">
        <v>1858</v>
      </c>
      <c r="J95" s="382" t="s">
        <v>2643</v>
      </c>
      <c r="K95" s="381" t="s">
        <v>2525</v>
      </c>
      <c r="L95" s="157">
        <v>69</v>
      </c>
      <c r="M95" s="157">
        <v>57</v>
      </c>
      <c r="N95" s="387">
        <v>126</v>
      </c>
      <c r="O95" s="384"/>
      <c r="P95" s="384"/>
      <c r="Q95" s="384"/>
      <c r="R95" s="384"/>
      <c r="S95" s="401" t="s">
        <v>2710</v>
      </c>
      <c r="T95" s="401" t="s">
        <v>2710</v>
      </c>
      <c r="U95" s="401" t="s">
        <v>2710</v>
      </c>
      <c r="V95" s="401" t="s">
        <v>2710</v>
      </c>
      <c r="W95" s="199" t="s">
        <v>2710</v>
      </c>
      <c r="X95" s="399">
        <v>108</v>
      </c>
      <c r="Y95" s="199">
        <v>18271</v>
      </c>
      <c r="Z95" s="199">
        <v>874.08998072899999</v>
      </c>
      <c r="AA95" s="199">
        <v>168</v>
      </c>
      <c r="AB95" s="199">
        <v>892.02981628999999</v>
      </c>
      <c r="AC95" s="199">
        <v>174</v>
      </c>
      <c r="AD95" s="199" t="s">
        <v>2710</v>
      </c>
      <c r="AE95" s="329"/>
      <c r="AF95" s="379"/>
      <c r="AG95" s="379"/>
    </row>
    <row r="96" spans="1:33" ht="18.75" customHeight="1">
      <c r="A96" s="281" t="s">
        <v>1975</v>
      </c>
      <c r="B96" s="386" t="s">
        <v>1157</v>
      </c>
      <c r="C96" s="386" t="s">
        <v>553</v>
      </c>
      <c r="D96" s="386" t="s">
        <v>2061</v>
      </c>
      <c r="E96" s="386" t="s">
        <v>3</v>
      </c>
      <c r="F96" s="386" t="s">
        <v>1783</v>
      </c>
      <c r="G96" s="396">
        <v>18853</v>
      </c>
      <c r="H96" s="385">
        <v>8</v>
      </c>
      <c r="I96" s="385" t="s">
        <v>1858</v>
      </c>
      <c r="J96" s="386" t="s">
        <v>2643</v>
      </c>
      <c r="K96" s="385" t="s">
        <v>2525</v>
      </c>
      <c r="L96" s="157">
        <v>69</v>
      </c>
      <c r="M96" s="157">
        <v>57</v>
      </c>
      <c r="N96" s="387">
        <v>126</v>
      </c>
      <c r="O96" s="388"/>
      <c r="P96" s="388"/>
      <c r="Q96" s="388"/>
      <c r="R96" s="388"/>
      <c r="S96" s="397" t="s">
        <v>2710</v>
      </c>
      <c r="T96" s="397" t="s">
        <v>2710</v>
      </c>
      <c r="U96" s="397" t="s">
        <v>2710</v>
      </c>
      <c r="V96" s="397" t="s">
        <v>2710</v>
      </c>
      <c r="W96" s="398" t="s">
        <v>2710</v>
      </c>
      <c r="X96" s="399">
        <v>110</v>
      </c>
      <c r="Y96" s="398">
        <v>18853</v>
      </c>
      <c r="Z96" s="398">
        <v>874.07998014700001</v>
      </c>
      <c r="AA96" s="398">
        <v>169</v>
      </c>
      <c r="AB96" s="398">
        <v>890.03981047000002</v>
      </c>
      <c r="AC96" s="398">
        <v>178</v>
      </c>
      <c r="AD96" s="398" t="s">
        <v>2710</v>
      </c>
      <c r="AE96" s="329"/>
      <c r="AF96" s="379"/>
      <c r="AG96" s="379"/>
    </row>
    <row r="97" spans="1:33" ht="18.75" customHeight="1">
      <c r="A97" s="281" t="s">
        <v>1976</v>
      </c>
      <c r="B97" s="382" t="s">
        <v>1119</v>
      </c>
      <c r="C97" s="382" t="s">
        <v>2299</v>
      </c>
      <c r="D97" s="382" t="s">
        <v>210</v>
      </c>
      <c r="E97" s="382" t="s">
        <v>3</v>
      </c>
      <c r="F97" s="382" t="s">
        <v>1793</v>
      </c>
      <c r="G97" s="400">
        <v>16228</v>
      </c>
      <c r="H97" s="381">
        <v>7</v>
      </c>
      <c r="I97" s="381" t="s">
        <v>1858</v>
      </c>
      <c r="J97" s="382" t="s">
        <v>2643</v>
      </c>
      <c r="K97" s="381" t="s">
        <v>2525</v>
      </c>
      <c r="L97" s="157">
        <v>71</v>
      </c>
      <c r="M97" s="157">
        <v>58</v>
      </c>
      <c r="N97" s="387">
        <v>129</v>
      </c>
      <c r="O97" s="384"/>
      <c r="P97" s="384"/>
      <c r="Q97" s="384"/>
      <c r="R97" s="384"/>
      <c r="S97" s="401" t="s">
        <v>2710</v>
      </c>
      <c r="T97" s="401" t="s">
        <v>2710</v>
      </c>
      <c r="U97" s="401" t="s">
        <v>2710</v>
      </c>
      <c r="V97" s="401" t="s">
        <v>2710</v>
      </c>
      <c r="W97" s="199" t="s">
        <v>2710</v>
      </c>
      <c r="X97" s="399">
        <v>115</v>
      </c>
      <c r="Y97" s="199">
        <v>16228</v>
      </c>
      <c r="Z97" s="199">
        <v>871.069982772</v>
      </c>
      <c r="AA97" s="199">
        <v>182</v>
      </c>
      <c r="AB97" s="199">
        <v>885.04983671999992</v>
      </c>
      <c r="AC97" s="199">
        <v>191</v>
      </c>
      <c r="AD97" s="199" t="s">
        <v>2710</v>
      </c>
      <c r="AE97" s="329"/>
      <c r="AF97" s="379"/>
      <c r="AG97" s="379"/>
    </row>
    <row r="98" spans="1:33" ht="18.75" customHeight="1">
      <c r="A98" s="1112" t="s">
        <v>2544</v>
      </c>
      <c r="B98" s="1112"/>
      <c r="C98" s="1112"/>
      <c r="D98" s="1112"/>
      <c r="E98" s="1112"/>
      <c r="F98" s="1112"/>
      <c r="G98" s="1112"/>
      <c r="H98" s="1112"/>
      <c r="I98" s="1112"/>
      <c r="J98" s="1112"/>
      <c r="K98" s="1112"/>
      <c r="L98" s="1112"/>
      <c r="M98" s="1112"/>
      <c r="N98" s="1112"/>
      <c r="O98" s="1112"/>
      <c r="P98" s="1112"/>
      <c r="Q98" s="1112"/>
      <c r="R98" s="1112"/>
      <c r="S98" s="1112"/>
      <c r="T98" s="1112"/>
      <c r="U98" s="1112"/>
      <c r="V98" s="1112"/>
      <c r="W98" s="1112"/>
      <c r="X98" s="1112"/>
      <c r="Y98" s="1112"/>
      <c r="Z98" s="1112"/>
      <c r="AA98" s="1112"/>
      <c r="AB98" s="1112"/>
      <c r="AC98" s="1112"/>
      <c r="AD98" s="1113"/>
      <c r="AE98" s="329"/>
      <c r="AF98" s="379"/>
      <c r="AG98" s="379"/>
    </row>
    <row r="99" spans="1:33" ht="18.75" customHeight="1">
      <c r="A99" s="368" t="s">
        <v>2118</v>
      </c>
      <c r="B99" s="513" t="s">
        <v>66</v>
      </c>
      <c r="C99" s="513" t="s">
        <v>38</v>
      </c>
      <c r="D99" s="513" t="s">
        <v>67</v>
      </c>
      <c r="E99" s="513" t="s">
        <v>10</v>
      </c>
      <c r="F99" s="513" t="s">
        <v>1780</v>
      </c>
      <c r="G99" s="514">
        <v>15977</v>
      </c>
      <c r="H99" s="515">
        <v>5</v>
      </c>
      <c r="I99" s="515" t="s">
        <v>1857</v>
      </c>
      <c r="J99" s="513" t="s">
        <v>2643</v>
      </c>
      <c r="K99" s="515" t="s">
        <v>2525</v>
      </c>
      <c r="L99" s="507">
        <v>57</v>
      </c>
      <c r="M99" s="507">
        <v>43</v>
      </c>
      <c r="N99" s="508">
        <v>100</v>
      </c>
      <c r="O99" s="516"/>
      <c r="P99" s="516"/>
      <c r="Q99" s="516"/>
      <c r="R99" s="516"/>
      <c r="S99" s="517" t="s">
        <v>2710</v>
      </c>
      <c r="T99" s="517" t="s">
        <v>2710</v>
      </c>
      <c r="U99" s="517" t="s">
        <v>2710</v>
      </c>
      <c r="V99" s="517" t="s">
        <v>2710</v>
      </c>
      <c r="W99" s="518" t="s">
        <v>2710</v>
      </c>
      <c r="X99" s="512">
        <v>90</v>
      </c>
      <c r="Y99" s="518">
        <v>15977</v>
      </c>
      <c r="Z99" s="518">
        <v>900.04998302299998</v>
      </c>
      <c r="AA99" s="518">
        <v>7</v>
      </c>
      <c r="AB99" s="518">
        <v>910.06983923000007</v>
      </c>
      <c r="AC99" s="518">
        <v>7</v>
      </c>
      <c r="AD99" s="518" t="s">
        <v>2710</v>
      </c>
      <c r="AE99" s="329"/>
      <c r="AG99" s="379"/>
    </row>
    <row r="100" spans="1:33" ht="18.75" customHeight="1">
      <c r="A100" s="368" t="s">
        <v>2119</v>
      </c>
      <c r="B100" s="513" t="s">
        <v>1503</v>
      </c>
      <c r="C100" s="513" t="s">
        <v>336</v>
      </c>
      <c r="D100" s="513" t="s">
        <v>2047</v>
      </c>
      <c r="E100" s="513" t="s">
        <v>10</v>
      </c>
      <c r="F100" s="513" t="s">
        <v>1900</v>
      </c>
      <c r="G100" s="514">
        <v>18638</v>
      </c>
      <c r="H100" s="515">
        <v>6</v>
      </c>
      <c r="I100" s="515" t="s">
        <v>1857</v>
      </c>
      <c r="J100" s="513" t="s">
        <v>2643</v>
      </c>
      <c r="K100" s="515" t="s">
        <v>2525</v>
      </c>
      <c r="L100" s="507">
        <v>58</v>
      </c>
      <c r="M100" s="507">
        <v>46</v>
      </c>
      <c r="N100" s="508">
        <v>104</v>
      </c>
      <c r="O100" s="516"/>
      <c r="P100" s="516"/>
      <c r="Q100" s="516"/>
      <c r="R100" s="516"/>
      <c r="S100" s="517" t="s">
        <v>2710</v>
      </c>
      <c r="T100" s="517" t="s">
        <v>2710</v>
      </c>
      <c r="U100" s="517" t="s">
        <v>2710</v>
      </c>
      <c r="V100" s="517" t="s">
        <v>2710</v>
      </c>
      <c r="W100" s="518" t="s">
        <v>2710</v>
      </c>
      <c r="X100" s="512">
        <v>92</v>
      </c>
      <c r="Y100" s="518">
        <v>18638</v>
      </c>
      <c r="Z100" s="518">
        <v>896.05998036199992</v>
      </c>
      <c r="AA100" s="518">
        <v>21</v>
      </c>
      <c r="AB100" s="518">
        <v>908.05981262</v>
      </c>
      <c r="AC100" s="518">
        <v>17</v>
      </c>
      <c r="AD100" s="518" t="s">
        <v>2710</v>
      </c>
      <c r="AE100" s="329"/>
      <c r="AF100" s="379"/>
      <c r="AG100" s="379"/>
    </row>
    <row r="101" spans="1:33" ht="18.75" customHeight="1">
      <c r="A101" s="368" t="s">
        <v>2120</v>
      </c>
      <c r="B101" s="513" t="s">
        <v>547</v>
      </c>
      <c r="C101" s="513" t="s">
        <v>85</v>
      </c>
      <c r="D101" s="513" t="s">
        <v>548</v>
      </c>
      <c r="E101" s="513" t="s">
        <v>10</v>
      </c>
      <c r="F101" s="513" t="s">
        <v>1783</v>
      </c>
      <c r="G101" s="514">
        <v>17241</v>
      </c>
      <c r="H101" s="515">
        <v>6</v>
      </c>
      <c r="I101" s="515" t="s">
        <v>1857</v>
      </c>
      <c r="J101" s="513" t="s">
        <v>2643</v>
      </c>
      <c r="K101" s="515" t="s">
        <v>2525</v>
      </c>
      <c r="L101" s="507">
        <v>64</v>
      </c>
      <c r="M101" s="507">
        <v>48</v>
      </c>
      <c r="N101" s="508">
        <v>112</v>
      </c>
      <c r="O101" s="516"/>
      <c r="P101" s="516"/>
      <c r="Q101" s="516"/>
      <c r="R101" s="516"/>
      <c r="S101" s="517" t="s">
        <v>2710</v>
      </c>
      <c r="T101" s="517" t="s">
        <v>2710</v>
      </c>
      <c r="U101" s="517" t="s">
        <v>2710</v>
      </c>
      <c r="V101" s="517" t="s">
        <v>2710</v>
      </c>
      <c r="W101" s="518" t="s">
        <v>2710</v>
      </c>
      <c r="X101" s="512">
        <v>100</v>
      </c>
      <c r="Y101" s="518">
        <v>17241</v>
      </c>
      <c r="Z101" s="518">
        <v>888.05998175899992</v>
      </c>
      <c r="AA101" s="518">
        <v>74</v>
      </c>
      <c r="AB101" s="518">
        <v>900.05982658999994</v>
      </c>
      <c r="AC101" s="518">
        <v>82</v>
      </c>
      <c r="AD101" s="518" t="s">
        <v>2710</v>
      </c>
      <c r="AE101" s="329"/>
      <c r="AF101" s="379"/>
      <c r="AG101" s="379"/>
    </row>
    <row r="102" spans="1:33" ht="18.75" customHeight="1">
      <c r="A102" s="369" t="s">
        <v>2121</v>
      </c>
      <c r="B102" s="382" t="s">
        <v>404</v>
      </c>
      <c r="C102" s="382" t="s">
        <v>389</v>
      </c>
      <c r="D102" s="382" t="s">
        <v>405</v>
      </c>
      <c r="E102" s="382" t="s">
        <v>10</v>
      </c>
      <c r="F102" s="382" t="s">
        <v>1782</v>
      </c>
      <c r="G102" s="400">
        <v>18684</v>
      </c>
      <c r="H102" s="381">
        <v>6</v>
      </c>
      <c r="I102" s="381" t="s">
        <v>1857</v>
      </c>
      <c r="J102" s="382" t="s">
        <v>2643</v>
      </c>
      <c r="K102" s="381" t="s">
        <v>2525</v>
      </c>
      <c r="L102" s="157">
        <v>58</v>
      </c>
      <c r="M102" s="157">
        <v>54</v>
      </c>
      <c r="N102" s="387">
        <v>112</v>
      </c>
      <c r="O102" s="384"/>
      <c r="P102" s="384"/>
      <c r="Q102" s="384"/>
      <c r="R102" s="384"/>
      <c r="S102" s="401" t="s">
        <v>2710</v>
      </c>
      <c r="T102" s="401" t="s">
        <v>2710</v>
      </c>
      <c r="U102" s="401" t="s">
        <v>2710</v>
      </c>
      <c r="V102" s="401" t="s">
        <v>2710</v>
      </c>
      <c r="W102" s="199" t="s">
        <v>2710</v>
      </c>
      <c r="X102" s="399">
        <v>100</v>
      </c>
      <c r="Y102" s="199">
        <v>18684</v>
      </c>
      <c r="Z102" s="199">
        <v>888.05998031599995</v>
      </c>
      <c r="AA102" s="199">
        <v>75</v>
      </c>
      <c r="AB102" s="199">
        <v>900.05981215999998</v>
      </c>
      <c r="AC102" s="199">
        <v>83</v>
      </c>
      <c r="AD102" s="199" t="s">
        <v>2710</v>
      </c>
      <c r="AE102" s="329"/>
      <c r="AF102" s="379"/>
      <c r="AG102" s="379"/>
    </row>
    <row r="103" spans="1:33" ht="18.75" customHeight="1">
      <c r="A103" s="369" t="s">
        <v>2122</v>
      </c>
      <c r="B103" s="386" t="s">
        <v>1517</v>
      </c>
      <c r="C103" s="386" t="s">
        <v>2042</v>
      </c>
      <c r="D103" s="386" t="s">
        <v>2043</v>
      </c>
      <c r="E103" s="386" t="s">
        <v>10</v>
      </c>
      <c r="F103" s="386" t="s">
        <v>1783</v>
      </c>
      <c r="G103" s="396">
        <v>18327</v>
      </c>
      <c r="H103" s="385">
        <v>4</v>
      </c>
      <c r="I103" s="385" t="s">
        <v>1857</v>
      </c>
      <c r="J103" s="386" t="s">
        <v>2643</v>
      </c>
      <c r="K103" s="385" t="s">
        <v>2525</v>
      </c>
      <c r="L103" s="157">
        <v>61</v>
      </c>
      <c r="M103" s="157">
        <v>51</v>
      </c>
      <c r="N103" s="387">
        <v>112</v>
      </c>
      <c r="O103" s="388"/>
      <c r="P103" s="388"/>
      <c r="Q103" s="388"/>
      <c r="R103" s="388"/>
      <c r="S103" s="397" t="s">
        <v>2710</v>
      </c>
      <c r="T103" s="397" t="s">
        <v>2710</v>
      </c>
      <c r="U103" s="397" t="s">
        <v>2710</v>
      </c>
      <c r="V103" s="397" t="s">
        <v>2710</v>
      </c>
      <c r="W103" s="398" t="s">
        <v>2710</v>
      </c>
      <c r="X103" s="399">
        <v>104</v>
      </c>
      <c r="Y103" s="398">
        <v>18327</v>
      </c>
      <c r="Z103" s="398">
        <v>888.03998067299995</v>
      </c>
      <c r="AA103" s="398">
        <v>80</v>
      </c>
      <c r="AB103" s="398">
        <v>896.07981573000006</v>
      </c>
      <c r="AC103" s="398">
        <v>135</v>
      </c>
      <c r="AD103" s="398" t="s">
        <v>2710</v>
      </c>
      <c r="AE103" s="329"/>
      <c r="AF103" s="379"/>
      <c r="AG103" s="379"/>
    </row>
    <row r="104" spans="1:33" ht="18.75" customHeight="1">
      <c r="A104" s="281" t="s">
        <v>2123</v>
      </c>
      <c r="B104" s="382" t="s">
        <v>558</v>
      </c>
      <c r="C104" s="382" t="s">
        <v>236</v>
      </c>
      <c r="D104" s="382" t="s">
        <v>559</v>
      </c>
      <c r="E104" s="382" t="s">
        <v>10</v>
      </c>
      <c r="F104" s="382" t="s">
        <v>1783</v>
      </c>
      <c r="G104" s="400">
        <v>16580</v>
      </c>
      <c r="H104" s="381">
        <v>6</v>
      </c>
      <c r="I104" s="381" t="s">
        <v>1857</v>
      </c>
      <c r="J104" s="382" t="s">
        <v>2643</v>
      </c>
      <c r="K104" s="381" t="s">
        <v>2525</v>
      </c>
      <c r="L104" s="157">
        <v>58</v>
      </c>
      <c r="M104" s="157">
        <v>55</v>
      </c>
      <c r="N104" s="387">
        <v>113</v>
      </c>
      <c r="O104" s="384"/>
      <c r="P104" s="384"/>
      <c r="Q104" s="384"/>
      <c r="R104" s="384"/>
      <c r="S104" s="401" t="s">
        <v>2710</v>
      </c>
      <c r="T104" s="401" t="s">
        <v>2710</v>
      </c>
      <c r="U104" s="401" t="s">
        <v>2710</v>
      </c>
      <c r="V104" s="401" t="s">
        <v>2710</v>
      </c>
      <c r="W104" s="199" t="s">
        <v>2710</v>
      </c>
      <c r="X104" s="399">
        <v>101</v>
      </c>
      <c r="Y104" s="199">
        <v>16580</v>
      </c>
      <c r="Z104" s="199">
        <v>887.05998241999998</v>
      </c>
      <c r="AA104" s="199">
        <v>85</v>
      </c>
      <c r="AB104" s="199">
        <v>899.05983319999996</v>
      </c>
      <c r="AC104" s="199">
        <v>93</v>
      </c>
      <c r="AD104" s="199" t="s">
        <v>2710</v>
      </c>
      <c r="AE104" s="329"/>
      <c r="AF104" s="379"/>
      <c r="AG104" s="379"/>
    </row>
    <row r="105" spans="1:33" ht="18.75" customHeight="1">
      <c r="A105" s="281" t="s">
        <v>2124</v>
      </c>
      <c r="B105" s="382" t="s">
        <v>1688</v>
      </c>
      <c r="C105" s="382" t="s">
        <v>1785</v>
      </c>
      <c r="D105" s="382" t="s">
        <v>2077</v>
      </c>
      <c r="E105" s="382" t="s">
        <v>10</v>
      </c>
      <c r="F105" s="382" t="s">
        <v>1783</v>
      </c>
      <c r="G105" s="400">
        <v>18296</v>
      </c>
      <c r="H105" s="381">
        <v>6</v>
      </c>
      <c r="I105" s="381" t="s">
        <v>1857</v>
      </c>
      <c r="J105" s="382" t="s">
        <v>2643</v>
      </c>
      <c r="K105" s="381" t="s">
        <v>2525</v>
      </c>
      <c r="L105" s="157">
        <v>61</v>
      </c>
      <c r="M105" s="157">
        <v>52</v>
      </c>
      <c r="N105" s="387">
        <v>113</v>
      </c>
      <c r="O105" s="384"/>
      <c r="P105" s="384"/>
      <c r="Q105" s="384"/>
      <c r="R105" s="384"/>
      <c r="S105" s="401" t="s">
        <v>2710</v>
      </c>
      <c r="T105" s="401" t="s">
        <v>2710</v>
      </c>
      <c r="U105" s="401" t="s">
        <v>2710</v>
      </c>
      <c r="V105" s="401" t="s">
        <v>2710</v>
      </c>
      <c r="W105" s="199" t="s">
        <v>2710</v>
      </c>
      <c r="X105" s="399">
        <v>101</v>
      </c>
      <c r="Y105" s="199">
        <v>18296</v>
      </c>
      <c r="Z105" s="199">
        <v>887.05998070399994</v>
      </c>
      <c r="AA105" s="199">
        <v>87</v>
      </c>
      <c r="AB105" s="199">
        <v>899.05981603999999</v>
      </c>
      <c r="AC105" s="199">
        <v>95</v>
      </c>
      <c r="AD105" s="199" t="s">
        <v>2710</v>
      </c>
      <c r="AE105" s="329"/>
      <c r="AF105" s="379"/>
      <c r="AG105" s="379"/>
    </row>
    <row r="106" spans="1:33" ht="18.75" customHeight="1">
      <c r="A106" s="281" t="s">
        <v>2125</v>
      </c>
      <c r="B106" s="386" t="s">
        <v>72</v>
      </c>
      <c r="C106" s="386" t="s">
        <v>70</v>
      </c>
      <c r="D106" s="386" t="s">
        <v>73</v>
      </c>
      <c r="E106" s="386" t="s">
        <v>10</v>
      </c>
      <c r="F106" s="386" t="s">
        <v>1780</v>
      </c>
      <c r="G106" s="396">
        <v>17503</v>
      </c>
      <c r="H106" s="385">
        <v>6</v>
      </c>
      <c r="I106" s="385" t="s">
        <v>1857</v>
      </c>
      <c r="J106" s="386" t="s">
        <v>2643</v>
      </c>
      <c r="K106" s="385" t="s">
        <v>2525</v>
      </c>
      <c r="L106" s="157">
        <v>444</v>
      </c>
      <c r="M106" s="157">
        <v>555</v>
      </c>
      <c r="N106" s="387">
        <v>999</v>
      </c>
      <c r="O106" s="388"/>
      <c r="P106" s="388"/>
      <c r="Q106" s="388"/>
      <c r="R106" s="388"/>
      <c r="S106" s="397" t="s">
        <v>2710</v>
      </c>
      <c r="T106" s="397" t="s">
        <v>2710</v>
      </c>
      <c r="U106" s="397" t="s">
        <v>2710</v>
      </c>
      <c r="V106" s="397" t="s">
        <v>2710</v>
      </c>
      <c r="W106" s="398" t="s">
        <v>2710</v>
      </c>
      <c r="X106" s="399">
        <v>987</v>
      </c>
      <c r="Y106" s="398">
        <v>17503</v>
      </c>
      <c r="Z106" s="398">
        <v>1.0599814970000025</v>
      </c>
      <c r="AA106" s="398">
        <v>207</v>
      </c>
      <c r="AB106" s="398">
        <v>13.059823970000004</v>
      </c>
      <c r="AC106" s="398">
        <v>207</v>
      </c>
      <c r="AD106" s="398" t="s">
        <v>2710</v>
      </c>
      <c r="AE106" s="329"/>
      <c r="AF106" s="379"/>
      <c r="AG106" s="379"/>
    </row>
    <row r="107" spans="1:33" ht="18.75" customHeight="1">
      <c r="A107" s="1112" t="s">
        <v>2545</v>
      </c>
      <c r="B107" s="1112"/>
      <c r="C107" s="1112"/>
      <c r="D107" s="1112"/>
      <c r="E107" s="1112"/>
      <c r="F107" s="1112"/>
      <c r="G107" s="1112"/>
      <c r="H107" s="1112"/>
      <c r="I107" s="1112"/>
      <c r="J107" s="1112"/>
      <c r="K107" s="1112"/>
      <c r="L107" s="1112"/>
      <c r="M107" s="1112"/>
      <c r="N107" s="1112"/>
      <c r="O107" s="1112"/>
      <c r="P107" s="1112"/>
      <c r="Q107" s="1112"/>
      <c r="R107" s="1112"/>
      <c r="S107" s="1112"/>
      <c r="T107" s="1112"/>
      <c r="U107" s="1112"/>
      <c r="V107" s="1112"/>
      <c r="W107" s="1112"/>
      <c r="X107" s="1112"/>
      <c r="Y107" s="1112"/>
      <c r="Z107" s="1112"/>
      <c r="AA107" s="1112"/>
      <c r="AB107" s="1112"/>
      <c r="AC107" s="1112"/>
      <c r="AD107" s="1113"/>
      <c r="AE107" s="329"/>
      <c r="AF107" s="379"/>
      <c r="AG107" s="379"/>
    </row>
    <row r="108" spans="1:33" ht="18.75" customHeight="1">
      <c r="A108" s="519" t="s">
        <v>2255</v>
      </c>
      <c r="B108" s="520" t="s">
        <v>267</v>
      </c>
      <c r="C108" s="520" t="s">
        <v>263</v>
      </c>
      <c r="D108" s="520" t="s">
        <v>268</v>
      </c>
      <c r="E108" s="520" t="s">
        <v>3</v>
      </c>
      <c r="F108" s="520" t="s">
        <v>1781</v>
      </c>
      <c r="G108" s="521">
        <v>16365</v>
      </c>
      <c r="H108" s="522">
        <v>5</v>
      </c>
      <c r="I108" s="522" t="s">
        <v>1857</v>
      </c>
      <c r="J108" s="520" t="s">
        <v>2643</v>
      </c>
      <c r="K108" s="522" t="s">
        <v>2525</v>
      </c>
      <c r="L108" s="523">
        <v>52</v>
      </c>
      <c r="M108" s="523">
        <v>51</v>
      </c>
      <c r="N108" s="524">
        <v>103</v>
      </c>
      <c r="O108" s="525" t="s">
        <v>1926</v>
      </c>
      <c r="P108" s="525"/>
      <c r="Q108" s="525"/>
      <c r="R108" s="525"/>
      <c r="S108" s="526">
        <v>8</v>
      </c>
      <c r="T108" s="526" t="s">
        <v>2710</v>
      </c>
      <c r="U108" s="526" t="s">
        <v>2710</v>
      </c>
      <c r="V108" s="526" t="s">
        <v>2710</v>
      </c>
      <c r="W108" s="527">
        <v>8</v>
      </c>
      <c r="X108" s="528">
        <v>93</v>
      </c>
      <c r="Y108" s="527">
        <v>16365</v>
      </c>
      <c r="Z108" s="527">
        <v>897.04998263499999</v>
      </c>
      <c r="AA108" s="527">
        <v>16</v>
      </c>
      <c r="AB108" s="527">
        <v>907.06983535000006</v>
      </c>
      <c r="AC108" s="527">
        <v>22</v>
      </c>
      <c r="AD108" s="527">
        <v>1</v>
      </c>
      <c r="AE108" s="329"/>
      <c r="AG108" s="379"/>
    </row>
    <row r="109" spans="1:33" ht="18.75" customHeight="1">
      <c r="A109" s="519" t="s">
        <v>1960</v>
      </c>
      <c r="B109" s="520" t="s">
        <v>335</v>
      </c>
      <c r="C109" s="520" t="s">
        <v>336</v>
      </c>
      <c r="D109" s="520" t="s">
        <v>2051</v>
      </c>
      <c r="E109" s="520" t="s">
        <v>3</v>
      </c>
      <c r="F109" s="520" t="s">
        <v>1900</v>
      </c>
      <c r="G109" s="521">
        <v>18534</v>
      </c>
      <c r="H109" s="522">
        <v>5</v>
      </c>
      <c r="I109" s="522" t="s">
        <v>1857</v>
      </c>
      <c r="J109" s="520" t="s">
        <v>2643</v>
      </c>
      <c r="K109" s="522" t="s">
        <v>2525</v>
      </c>
      <c r="L109" s="523">
        <v>57</v>
      </c>
      <c r="M109" s="523">
        <v>49</v>
      </c>
      <c r="N109" s="524">
        <v>106</v>
      </c>
      <c r="O109" s="525"/>
      <c r="P109" s="525"/>
      <c r="Q109" s="525"/>
      <c r="R109" s="525"/>
      <c r="S109" s="526" t="s">
        <v>2710</v>
      </c>
      <c r="T109" s="526" t="s">
        <v>2710</v>
      </c>
      <c r="U109" s="526" t="s">
        <v>2710</v>
      </c>
      <c r="V109" s="526" t="s">
        <v>2710</v>
      </c>
      <c r="W109" s="527" t="s">
        <v>2710</v>
      </c>
      <c r="X109" s="528">
        <v>96</v>
      </c>
      <c r="Y109" s="527">
        <v>18534</v>
      </c>
      <c r="Z109" s="527">
        <v>894.04998046599997</v>
      </c>
      <c r="AA109" s="527">
        <v>35</v>
      </c>
      <c r="AB109" s="527">
        <v>904.06981366000002</v>
      </c>
      <c r="AC109" s="527">
        <v>38</v>
      </c>
      <c r="AD109" s="527" t="s">
        <v>2710</v>
      </c>
      <c r="AE109" s="329"/>
      <c r="AF109" s="379"/>
      <c r="AG109" s="379"/>
    </row>
    <row r="110" spans="1:33" ht="18.75" customHeight="1">
      <c r="A110" s="519" t="s">
        <v>1961</v>
      </c>
      <c r="B110" s="520" t="s">
        <v>303</v>
      </c>
      <c r="C110" s="520" t="s">
        <v>81</v>
      </c>
      <c r="D110" s="520" t="s">
        <v>304</v>
      </c>
      <c r="E110" s="520" t="s">
        <v>3</v>
      </c>
      <c r="F110" s="520" t="s">
        <v>1900</v>
      </c>
      <c r="G110" s="521">
        <v>16582</v>
      </c>
      <c r="H110" s="522">
        <v>4</v>
      </c>
      <c r="I110" s="522" t="s">
        <v>1857</v>
      </c>
      <c r="J110" s="520" t="s">
        <v>2643</v>
      </c>
      <c r="K110" s="522" t="s">
        <v>2525</v>
      </c>
      <c r="L110" s="523">
        <v>58</v>
      </c>
      <c r="M110" s="523">
        <v>50</v>
      </c>
      <c r="N110" s="524">
        <v>108</v>
      </c>
      <c r="O110" s="525"/>
      <c r="P110" s="525"/>
      <c r="Q110" s="525"/>
      <c r="R110" s="525"/>
      <c r="S110" s="526" t="s">
        <v>2710</v>
      </c>
      <c r="T110" s="526" t="s">
        <v>2710</v>
      </c>
      <c r="U110" s="526" t="s">
        <v>2710</v>
      </c>
      <c r="V110" s="526" t="s">
        <v>2710</v>
      </c>
      <c r="W110" s="527" t="s">
        <v>2710</v>
      </c>
      <c r="X110" s="528">
        <v>100</v>
      </c>
      <c r="Y110" s="527">
        <v>16582</v>
      </c>
      <c r="Z110" s="527">
        <v>892.03998241800002</v>
      </c>
      <c r="AA110" s="527">
        <v>47</v>
      </c>
      <c r="AB110" s="527">
        <v>900.07983318000004</v>
      </c>
      <c r="AC110" s="527">
        <v>81</v>
      </c>
      <c r="AD110" s="527" t="s">
        <v>2710</v>
      </c>
      <c r="AE110" s="329"/>
      <c r="AF110" s="379"/>
      <c r="AG110" s="379"/>
    </row>
    <row r="111" spans="1:33" ht="18.75" customHeight="1">
      <c r="A111" s="369" t="s">
        <v>1962</v>
      </c>
      <c r="B111" s="382" t="s">
        <v>1004</v>
      </c>
      <c r="C111" s="382" t="s">
        <v>691</v>
      </c>
      <c r="D111" s="382" t="s">
        <v>2091</v>
      </c>
      <c r="E111" s="382" t="s">
        <v>3</v>
      </c>
      <c r="F111" s="382" t="s">
        <v>1781</v>
      </c>
      <c r="G111" s="400">
        <v>16522</v>
      </c>
      <c r="H111" s="381">
        <v>6</v>
      </c>
      <c r="I111" s="381" t="s">
        <v>1857</v>
      </c>
      <c r="J111" s="382" t="s">
        <v>2643</v>
      </c>
      <c r="K111" s="381" t="s">
        <v>2525</v>
      </c>
      <c r="L111" s="157">
        <v>57</v>
      </c>
      <c r="M111" s="157">
        <v>53</v>
      </c>
      <c r="N111" s="387">
        <v>110</v>
      </c>
      <c r="O111" s="384"/>
      <c r="P111" s="384"/>
      <c r="Q111" s="384"/>
      <c r="R111" s="384"/>
      <c r="S111" s="401" t="s">
        <v>2710</v>
      </c>
      <c r="T111" s="401" t="s">
        <v>2710</v>
      </c>
      <c r="U111" s="401" t="s">
        <v>2710</v>
      </c>
      <c r="V111" s="401" t="s">
        <v>2710</v>
      </c>
      <c r="W111" s="199" t="s">
        <v>2710</v>
      </c>
      <c r="X111" s="399">
        <v>98</v>
      </c>
      <c r="Y111" s="199">
        <v>16522</v>
      </c>
      <c r="Z111" s="199">
        <v>890.05998247799994</v>
      </c>
      <c r="AA111" s="199">
        <v>59</v>
      </c>
      <c r="AB111" s="199">
        <v>902.05983377999996</v>
      </c>
      <c r="AC111" s="199">
        <v>58</v>
      </c>
      <c r="AD111" s="199" t="s">
        <v>2710</v>
      </c>
      <c r="AE111" s="329"/>
      <c r="AF111" s="379"/>
      <c r="AG111" s="379"/>
    </row>
    <row r="112" spans="1:33" ht="18.75" customHeight="1">
      <c r="A112" s="369" t="s">
        <v>1963</v>
      </c>
      <c r="B112" s="386" t="s">
        <v>388</v>
      </c>
      <c r="C112" s="386" t="s">
        <v>389</v>
      </c>
      <c r="D112" s="386" t="s">
        <v>390</v>
      </c>
      <c r="E112" s="386" t="s">
        <v>3</v>
      </c>
      <c r="F112" s="386" t="s">
        <v>1782</v>
      </c>
      <c r="G112" s="396">
        <v>16851</v>
      </c>
      <c r="H112" s="385">
        <v>6</v>
      </c>
      <c r="I112" s="385" t="s">
        <v>1857</v>
      </c>
      <c r="J112" s="386" t="s">
        <v>2643</v>
      </c>
      <c r="K112" s="385" t="s">
        <v>2525</v>
      </c>
      <c r="L112" s="157">
        <v>62</v>
      </c>
      <c r="M112" s="157">
        <v>48</v>
      </c>
      <c r="N112" s="387">
        <v>110</v>
      </c>
      <c r="O112" s="388"/>
      <c r="P112" s="388"/>
      <c r="Q112" s="388"/>
      <c r="R112" s="388"/>
      <c r="S112" s="397" t="s">
        <v>2710</v>
      </c>
      <c r="T112" s="397" t="s">
        <v>2710</v>
      </c>
      <c r="U112" s="397" t="s">
        <v>2710</v>
      </c>
      <c r="V112" s="397" t="s">
        <v>2710</v>
      </c>
      <c r="W112" s="398" t="s">
        <v>2710</v>
      </c>
      <c r="X112" s="399">
        <v>98</v>
      </c>
      <c r="Y112" s="398">
        <v>16851</v>
      </c>
      <c r="Z112" s="398">
        <v>890.05998214899989</v>
      </c>
      <c r="AA112" s="398">
        <v>60</v>
      </c>
      <c r="AB112" s="398">
        <v>902.05983048999997</v>
      </c>
      <c r="AC112" s="398">
        <v>59</v>
      </c>
      <c r="AD112" s="398" t="s">
        <v>2710</v>
      </c>
      <c r="AE112" s="329"/>
      <c r="AF112" s="379"/>
      <c r="AG112" s="379"/>
    </row>
    <row r="113" spans="1:33" ht="18.75" customHeight="1">
      <c r="A113" s="369" t="s">
        <v>1964</v>
      </c>
      <c r="B113" s="382" t="s">
        <v>797</v>
      </c>
      <c r="C113" s="382" t="s">
        <v>795</v>
      </c>
      <c r="D113" s="382" t="s">
        <v>798</v>
      </c>
      <c r="E113" s="382" t="s">
        <v>3</v>
      </c>
      <c r="F113" s="382" t="s">
        <v>1900</v>
      </c>
      <c r="G113" s="400">
        <v>15516</v>
      </c>
      <c r="H113" s="381">
        <v>5</v>
      </c>
      <c r="I113" s="381" t="s">
        <v>1857</v>
      </c>
      <c r="J113" s="382" t="s">
        <v>2643</v>
      </c>
      <c r="K113" s="381" t="s">
        <v>2525</v>
      </c>
      <c r="L113" s="157">
        <v>61</v>
      </c>
      <c r="M113" s="157">
        <v>51</v>
      </c>
      <c r="N113" s="387">
        <v>112</v>
      </c>
      <c r="O113" s="384"/>
      <c r="P113" s="384"/>
      <c r="Q113" s="384"/>
      <c r="R113" s="384"/>
      <c r="S113" s="401" t="s">
        <v>2710</v>
      </c>
      <c r="T113" s="401" t="s">
        <v>2710</v>
      </c>
      <c r="U113" s="401" t="s">
        <v>2710</v>
      </c>
      <c r="V113" s="401" t="s">
        <v>2710</v>
      </c>
      <c r="W113" s="199" t="s">
        <v>2710</v>
      </c>
      <c r="X113" s="399">
        <v>102</v>
      </c>
      <c r="Y113" s="199">
        <v>15516</v>
      </c>
      <c r="Z113" s="199">
        <v>888.04998348399999</v>
      </c>
      <c r="AA113" s="199">
        <v>77</v>
      </c>
      <c r="AB113" s="199">
        <v>898.06984384000009</v>
      </c>
      <c r="AC113" s="199">
        <v>108</v>
      </c>
      <c r="AD113" s="199" t="s">
        <v>2710</v>
      </c>
      <c r="AE113" s="329"/>
      <c r="AF113" s="379"/>
      <c r="AG113" s="379"/>
    </row>
    <row r="114" spans="1:33" ht="18.75" customHeight="1">
      <c r="A114" s="281" t="s">
        <v>1965</v>
      </c>
      <c r="B114" s="386" t="s">
        <v>2430</v>
      </c>
      <c r="C114" s="386" t="s">
        <v>2113</v>
      </c>
      <c r="D114" s="386" t="s">
        <v>487</v>
      </c>
      <c r="E114" s="386" t="s">
        <v>3</v>
      </c>
      <c r="F114" s="386" t="s">
        <v>1783</v>
      </c>
      <c r="G114" s="396">
        <v>17411</v>
      </c>
      <c r="H114" s="385">
        <v>5</v>
      </c>
      <c r="I114" s="385" t="s">
        <v>1857</v>
      </c>
      <c r="J114" s="386" t="s">
        <v>2643</v>
      </c>
      <c r="K114" s="385" t="s">
        <v>2525</v>
      </c>
      <c r="L114" s="157">
        <v>56</v>
      </c>
      <c r="M114" s="157">
        <v>56</v>
      </c>
      <c r="N114" s="387">
        <v>112</v>
      </c>
      <c r="O114" s="388" t="s">
        <v>2137</v>
      </c>
      <c r="P114" s="388"/>
      <c r="Q114" s="388"/>
      <c r="R114" s="388"/>
      <c r="S114" s="397">
        <v>5</v>
      </c>
      <c r="T114" s="397" t="s">
        <v>2710</v>
      </c>
      <c r="U114" s="397" t="s">
        <v>2710</v>
      </c>
      <c r="V114" s="397" t="s">
        <v>2710</v>
      </c>
      <c r="W114" s="398">
        <v>5</v>
      </c>
      <c r="X114" s="399">
        <v>102</v>
      </c>
      <c r="Y114" s="398">
        <v>17411</v>
      </c>
      <c r="Z114" s="398">
        <v>888.04998158899991</v>
      </c>
      <c r="AA114" s="398">
        <v>78</v>
      </c>
      <c r="AB114" s="398">
        <v>898.06982489000006</v>
      </c>
      <c r="AC114" s="398">
        <v>109</v>
      </c>
      <c r="AD114" s="398">
        <v>1</v>
      </c>
      <c r="AE114" s="329"/>
      <c r="AF114" s="379"/>
      <c r="AG114" s="379"/>
    </row>
    <row r="115" spans="1:33" ht="18.75" customHeight="1">
      <c r="A115" s="281" t="s">
        <v>1966</v>
      </c>
      <c r="B115" s="386" t="s">
        <v>1435</v>
      </c>
      <c r="C115" s="386" t="s">
        <v>837</v>
      </c>
      <c r="D115" s="386" t="s">
        <v>1436</v>
      </c>
      <c r="E115" s="386" t="s">
        <v>3</v>
      </c>
      <c r="F115" s="386" t="s">
        <v>1900</v>
      </c>
      <c r="G115" s="396">
        <v>17495</v>
      </c>
      <c r="H115" s="385">
        <v>4</v>
      </c>
      <c r="I115" s="385" t="s">
        <v>1857</v>
      </c>
      <c r="J115" s="386" t="s">
        <v>2643</v>
      </c>
      <c r="K115" s="385" t="s">
        <v>2525</v>
      </c>
      <c r="L115" s="157">
        <v>61</v>
      </c>
      <c r="M115" s="157">
        <v>51</v>
      </c>
      <c r="N115" s="387">
        <v>112</v>
      </c>
      <c r="O115" s="388"/>
      <c r="P115" s="388"/>
      <c r="Q115" s="388"/>
      <c r="R115" s="388"/>
      <c r="S115" s="397" t="s">
        <v>2710</v>
      </c>
      <c r="T115" s="397" t="s">
        <v>2710</v>
      </c>
      <c r="U115" s="397" t="s">
        <v>2710</v>
      </c>
      <c r="V115" s="397" t="s">
        <v>2710</v>
      </c>
      <c r="W115" s="398" t="s">
        <v>2710</v>
      </c>
      <c r="X115" s="399">
        <v>104</v>
      </c>
      <c r="Y115" s="398">
        <v>17495</v>
      </c>
      <c r="Z115" s="398">
        <v>888.03998150500001</v>
      </c>
      <c r="AA115" s="398">
        <v>79</v>
      </c>
      <c r="AB115" s="398">
        <v>896.07982405000007</v>
      </c>
      <c r="AC115" s="398">
        <v>134</v>
      </c>
      <c r="AD115" s="398" t="s">
        <v>2710</v>
      </c>
      <c r="AE115" s="329"/>
      <c r="AF115" s="379"/>
      <c r="AG115" s="379"/>
    </row>
    <row r="116" spans="1:33" ht="18.75" customHeight="1">
      <c r="A116" s="281" t="s">
        <v>1967</v>
      </c>
      <c r="B116" s="382" t="s">
        <v>740</v>
      </c>
      <c r="C116" s="382" t="s">
        <v>741</v>
      </c>
      <c r="D116" s="382" t="s">
        <v>118</v>
      </c>
      <c r="E116" s="382" t="s">
        <v>3</v>
      </c>
      <c r="F116" s="382" t="s">
        <v>1900</v>
      </c>
      <c r="G116" s="400">
        <v>16818</v>
      </c>
      <c r="H116" s="381">
        <v>6</v>
      </c>
      <c r="I116" s="381" t="s">
        <v>1857</v>
      </c>
      <c r="J116" s="382" t="s">
        <v>2643</v>
      </c>
      <c r="K116" s="381" t="s">
        <v>2525</v>
      </c>
      <c r="L116" s="157">
        <v>59</v>
      </c>
      <c r="M116" s="157">
        <v>54</v>
      </c>
      <c r="N116" s="387">
        <v>113</v>
      </c>
      <c r="O116" s="384"/>
      <c r="P116" s="384"/>
      <c r="Q116" s="384"/>
      <c r="R116" s="384"/>
      <c r="S116" s="401" t="s">
        <v>2710</v>
      </c>
      <c r="T116" s="401" t="s">
        <v>2710</v>
      </c>
      <c r="U116" s="401" t="s">
        <v>2710</v>
      </c>
      <c r="V116" s="401" t="s">
        <v>2710</v>
      </c>
      <c r="W116" s="199" t="s">
        <v>2710</v>
      </c>
      <c r="X116" s="399">
        <v>101</v>
      </c>
      <c r="Y116" s="199">
        <v>16818</v>
      </c>
      <c r="Z116" s="199">
        <v>887.059982182</v>
      </c>
      <c r="AA116" s="199">
        <v>86</v>
      </c>
      <c r="AB116" s="199">
        <v>899.05983082</v>
      </c>
      <c r="AC116" s="199">
        <v>94</v>
      </c>
      <c r="AD116" s="199" t="s">
        <v>2710</v>
      </c>
      <c r="AE116" s="329"/>
      <c r="AF116" s="379"/>
      <c r="AG116" s="379"/>
    </row>
    <row r="117" spans="1:33" ht="18.75" customHeight="1">
      <c r="A117" s="281" t="s">
        <v>1968</v>
      </c>
      <c r="B117" s="382" t="s">
        <v>1504</v>
      </c>
      <c r="C117" s="382" t="s">
        <v>336</v>
      </c>
      <c r="D117" s="382" t="s">
        <v>2019</v>
      </c>
      <c r="E117" s="382" t="s">
        <v>3</v>
      </c>
      <c r="F117" s="382" t="s">
        <v>1900</v>
      </c>
      <c r="G117" s="400">
        <v>17547</v>
      </c>
      <c r="H117" s="381">
        <v>6</v>
      </c>
      <c r="I117" s="381" t="s">
        <v>1857</v>
      </c>
      <c r="J117" s="382" t="s">
        <v>2643</v>
      </c>
      <c r="K117" s="381" t="s">
        <v>2525</v>
      </c>
      <c r="L117" s="157">
        <v>60</v>
      </c>
      <c r="M117" s="157">
        <v>54</v>
      </c>
      <c r="N117" s="387">
        <v>114</v>
      </c>
      <c r="O117" s="384" t="s">
        <v>1951</v>
      </c>
      <c r="P117" s="384"/>
      <c r="Q117" s="384"/>
      <c r="R117" s="384"/>
      <c r="S117" s="401">
        <v>1</v>
      </c>
      <c r="T117" s="401" t="s">
        <v>2710</v>
      </c>
      <c r="U117" s="401" t="s">
        <v>2710</v>
      </c>
      <c r="V117" s="401" t="s">
        <v>2710</v>
      </c>
      <c r="W117" s="199">
        <v>1</v>
      </c>
      <c r="X117" s="399">
        <v>102</v>
      </c>
      <c r="Y117" s="199">
        <v>17547</v>
      </c>
      <c r="Z117" s="199">
        <v>886.05998145299998</v>
      </c>
      <c r="AA117" s="199">
        <v>91</v>
      </c>
      <c r="AB117" s="199">
        <v>898.0598235299999</v>
      </c>
      <c r="AC117" s="199">
        <v>110</v>
      </c>
      <c r="AD117" s="199">
        <v>1</v>
      </c>
      <c r="AE117" s="329"/>
      <c r="AF117" s="379"/>
      <c r="AG117" s="379"/>
    </row>
    <row r="118" spans="1:33" ht="18.75" customHeight="1">
      <c r="A118" s="281" t="s">
        <v>1969</v>
      </c>
      <c r="B118" s="382" t="s">
        <v>262</v>
      </c>
      <c r="C118" s="382" t="s">
        <v>263</v>
      </c>
      <c r="D118" s="382" t="s">
        <v>264</v>
      </c>
      <c r="E118" s="382" t="s">
        <v>3</v>
      </c>
      <c r="F118" s="382" t="s">
        <v>1781</v>
      </c>
      <c r="G118" s="400">
        <v>17828</v>
      </c>
      <c r="H118" s="381">
        <v>6</v>
      </c>
      <c r="I118" s="381" t="s">
        <v>1857</v>
      </c>
      <c r="J118" s="382" t="s">
        <v>2643</v>
      </c>
      <c r="K118" s="381" t="s">
        <v>2525</v>
      </c>
      <c r="L118" s="157">
        <v>59</v>
      </c>
      <c r="M118" s="157">
        <v>56</v>
      </c>
      <c r="N118" s="387">
        <v>115</v>
      </c>
      <c r="O118" s="384" t="s">
        <v>2138</v>
      </c>
      <c r="P118" s="384"/>
      <c r="Q118" s="384"/>
      <c r="R118" s="384"/>
      <c r="S118" s="401">
        <v>17</v>
      </c>
      <c r="T118" s="401" t="s">
        <v>2710</v>
      </c>
      <c r="U118" s="401" t="s">
        <v>2710</v>
      </c>
      <c r="V118" s="401" t="s">
        <v>2710</v>
      </c>
      <c r="W118" s="199">
        <v>17</v>
      </c>
      <c r="X118" s="399">
        <v>103</v>
      </c>
      <c r="Y118" s="199">
        <v>17828</v>
      </c>
      <c r="Z118" s="199">
        <v>885.05998117199999</v>
      </c>
      <c r="AA118" s="199">
        <v>98</v>
      </c>
      <c r="AB118" s="199">
        <v>897.05982071999995</v>
      </c>
      <c r="AC118" s="199">
        <v>118</v>
      </c>
      <c r="AD118" s="199">
        <v>1</v>
      </c>
      <c r="AE118" s="329"/>
      <c r="AF118" s="379"/>
      <c r="AG118" s="379"/>
    </row>
    <row r="119" spans="1:33" ht="18.75" customHeight="1">
      <c r="A119" s="281" t="s">
        <v>1970</v>
      </c>
      <c r="B119" s="382" t="s">
        <v>1540</v>
      </c>
      <c r="C119" s="382" t="s">
        <v>2073</v>
      </c>
      <c r="D119" s="382" t="s">
        <v>319</v>
      </c>
      <c r="E119" s="382" t="s">
        <v>3</v>
      </c>
      <c r="F119" s="382" t="s">
        <v>1794</v>
      </c>
      <c r="G119" s="400">
        <v>17992</v>
      </c>
      <c r="H119" s="381">
        <v>6</v>
      </c>
      <c r="I119" s="381" t="s">
        <v>1857</v>
      </c>
      <c r="J119" s="382" t="s">
        <v>2643</v>
      </c>
      <c r="K119" s="381" t="s">
        <v>2525</v>
      </c>
      <c r="L119" s="157">
        <v>64</v>
      </c>
      <c r="M119" s="157">
        <v>51</v>
      </c>
      <c r="N119" s="387">
        <v>115</v>
      </c>
      <c r="O119" s="384"/>
      <c r="P119" s="384"/>
      <c r="Q119" s="384"/>
      <c r="R119" s="384"/>
      <c r="S119" s="401" t="s">
        <v>2710</v>
      </c>
      <c r="T119" s="401" t="s">
        <v>2710</v>
      </c>
      <c r="U119" s="401" t="s">
        <v>2710</v>
      </c>
      <c r="V119" s="401" t="s">
        <v>2710</v>
      </c>
      <c r="W119" s="199" t="s">
        <v>2710</v>
      </c>
      <c r="X119" s="399">
        <v>103</v>
      </c>
      <c r="Y119" s="199">
        <v>17992</v>
      </c>
      <c r="Z119" s="199">
        <v>885.05998100799991</v>
      </c>
      <c r="AA119" s="199">
        <v>99</v>
      </c>
      <c r="AB119" s="199">
        <v>897.0598190799999</v>
      </c>
      <c r="AC119" s="199">
        <v>119</v>
      </c>
      <c r="AD119" s="199" t="s">
        <v>2710</v>
      </c>
      <c r="AE119" s="329"/>
      <c r="AF119" s="379"/>
      <c r="AG119" s="379"/>
    </row>
    <row r="120" spans="1:33" ht="18.75" customHeight="1">
      <c r="A120" s="281" t="s">
        <v>1971</v>
      </c>
      <c r="B120" s="382" t="s">
        <v>260</v>
      </c>
      <c r="C120" s="382" t="s">
        <v>197</v>
      </c>
      <c r="D120" s="382" t="s">
        <v>261</v>
      </c>
      <c r="E120" s="382" t="s">
        <v>3</v>
      </c>
      <c r="F120" s="382" t="s">
        <v>1781</v>
      </c>
      <c r="G120" s="400">
        <v>17060</v>
      </c>
      <c r="H120" s="381">
        <v>4</v>
      </c>
      <c r="I120" s="381" t="s">
        <v>1857</v>
      </c>
      <c r="J120" s="382" t="s">
        <v>2643</v>
      </c>
      <c r="K120" s="381" t="s">
        <v>2525</v>
      </c>
      <c r="L120" s="157">
        <v>60</v>
      </c>
      <c r="M120" s="157">
        <v>55</v>
      </c>
      <c r="N120" s="387">
        <v>115</v>
      </c>
      <c r="O120" s="384"/>
      <c r="P120" s="384"/>
      <c r="Q120" s="384"/>
      <c r="R120" s="384"/>
      <c r="S120" s="401" t="s">
        <v>2710</v>
      </c>
      <c r="T120" s="401" t="s">
        <v>2710</v>
      </c>
      <c r="U120" s="401" t="s">
        <v>2710</v>
      </c>
      <c r="V120" s="401" t="s">
        <v>2710</v>
      </c>
      <c r="W120" s="199" t="s">
        <v>2710</v>
      </c>
      <c r="X120" s="399">
        <v>107</v>
      </c>
      <c r="Y120" s="199">
        <v>17060</v>
      </c>
      <c r="Z120" s="199">
        <v>885.03998193999996</v>
      </c>
      <c r="AA120" s="199">
        <v>101</v>
      </c>
      <c r="AB120" s="199">
        <v>893.0798284</v>
      </c>
      <c r="AC120" s="199">
        <v>167</v>
      </c>
      <c r="AD120" s="199" t="s">
        <v>2710</v>
      </c>
      <c r="AE120" s="329"/>
      <c r="AF120" s="379"/>
      <c r="AG120" s="379"/>
    </row>
    <row r="121" spans="1:33" ht="18.75" customHeight="1">
      <c r="A121" s="281" t="s">
        <v>1972</v>
      </c>
      <c r="B121" s="382" t="s">
        <v>196</v>
      </c>
      <c r="C121" s="382" t="s">
        <v>197</v>
      </c>
      <c r="D121" s="382" t="s">
        <v>198</v>
      </c>
      <c r="E121" s="382" t="s">
        <v>3</v>
      </c>
      <c r="F121" s="382" t="s">
        <v>1781</v>
      </c>
      <c r="G121" s="400">
        <v>16369</v>
      </c>
      <c r="H121" s="381">
        <v>6</v>
      </c>
      <c r="I121" s="381" t="s">
        <v>1857</v>
      </c>
      <c r="J121" s="382" t="s">
        <v>2643</v>
      </c>
      <c r="K121" s="381" t="s">
        <v>2525</v>
      </c>
      <c r="L121" s="157">
        <v>64</v>
      </c>
      <c r="M121" s="157">
        <v>52</v>
      </c>
      <c r="N121" s="387">
        <v>116</v>
      </c>
      <c r="O121" s="384"/>
      <c r="P121" s="384"/>
      <c r="Q121" s="384"/>
      <c r="R121" s="384"/>
      <c r="S121" s="401" t="s">
        <v>2710</v>
      </c>
      <c r="T121" s="401" t="s">
        <v>2710</v>
      </c>
      <c r="U121" s="401" t="s">
        <v>2710</v>
      </c>
      <c r="V121" s="401" t="s">
        <v>2710</v>
      </c>
      <c r="W121" s="199" t="s">
        <v>2710</v>
      </c>
      <c r="X121" s="399">
        <v>104</v>
      </c>
      <c r="Y121" s="199">
        <v>16369</v>
      </c>
      <c r="Z121" s="199">
        <v>884.05998263099991</v>
      </c>
      <c r="AA121" s="199">
        <v>107</v>
      </c>
      <c r="AB121" s="199">
        <v>896.05983530999993</v>
      </c>
      <c r="AC121" s="199">
        <v>137</v>
      </c>
      <c r="AD121" s="199" t="s">
        <v>2710</v>
      </c>
      <c r="AE121" s="329"/>
      <c r="AF121" s="379"/>
      <c r="AG121" s="379"/>
    </row>
    <row r="122" spans="1:33" ht="18.75" customHeight="1">
      <c r="A122" s="281" t="s">
        <v>1973</v>
      </c>
      <c r="B122" s="382" t="s">
        <v>1062</v>
      </c>
      <c r="C122" s="382" t="s">
        <v>900</v>
      </c>
      <c r="D122" s="382" t="s">
        <v>890</v>
      </c>
      <c r="E122" s="382" t="s">
        <v>3</v>
      </c>
      <c r="F122" s="382" t="s">
        <v>1794</v>
      </c>
      <c r="G122" s="400">
        <v>17710</v>
      </c>
      <c r="H122" s="381">
        <v>6</v>
      </c>
      <c r="I122" s="381" t="s">
        <v>1857</v>
      </c>
      <c r="J122" s="382" t="s">
        <v>2643</v>
      </c>
      <c r="K122" s="381" t="s">
        <v>2525</v>
      </c>
      <c r="L122" s="157">
        <v>65</v>
      </c>
      <c r="M122" s="157">
        <v>58</v>
      </c>
      <c r="N122" s="387">
        <v>123</v>
      </c>
      <c r="O122" s="384"/>
      <c r="P122" s="384"/>
      <c r="Q122" s="384"/>
      <c r="R122" s="384"/>
      <c r="S122" s="401" t="s">
        <v>2710</v>
      </c>
      <c r="T122" s="401" t="s">
        <v>2710</v>
      </c>
      <c r="U122" s="401" t="s">
        <v>2710</v>
      </c>
      <c r="V122" s="401" t="s">
        <v>2710</v>
      </c>
      <c r="W122" s="199" t="s">
        <v>2710</v>
      </c>
      <c r="X122" s="399">
        <v>111</v>
      </c>
      <c r="Y122" s="199">
        <v>17710</v>
      </c>
      <c r="Z122" s="199">
        <v>877.05998129</v>
      </c>
      <c r="AA122" s="199">
        <v>151</v>
      </c>
      <c r="AB122" s="199">
        <v>889.05982189999997</v>
      </c>
      <c r="AC122" s="199">
        <v>183</v>
      </c>
      <c r="AD122" s="199" t="s">
        <v>2710</v>
      </c>
      <c r="AE122" s="329"/>
      <c r="AF122" s="379"/>
      <c r="AG122" s="379"/>
    </row>
    <row r="123" spans="1:33" ht="18.75" customHeight="1">
      <c r="A123" s="1112" t="s">
        <v>2546</v>
      </c>
      <c r="B123" s="1112"/>
      <c r="C123" s="1112"/>
      <c r="D123" s="1112"/>
      <c r="E123" s="1112"/>
      <c r="F123" s="1112"/>
      <c r="G123" s="1112"/>
      <c r="H123" s="1112"/>
      <c r="I123" s="1112"/>
      <c r="J123" s="1112"/>
      <c r="K123" s="1112"/>
      <c r="L123" s="1112"/>
      <c r="M123" s="1112"/>
      <c r="N123" s="1112"/>
      <c r="O123" s="1112"/>
      <c r="P123" s="1112"/>
      <c r="Q123" s="1112"/>
      <c r="R123" s="1112"/>
      <c r="S123" s="1112"/>
      <c r="T123" s="1112"/>
      <c r="U123" s="1112"/>
      <c r="V123" s="1112"/>
      <c r="W123" s="1112"/>
      <c r="X123" s="1112"/>
      <c r="Y123" s="1112"/>
      <c r="Z123" s="1112"/>
      <c r="AA123" s="1112"/>
      <c r="AB123" s="1112"/>
      <c r="AC123" s="1112"/>
      <c r="AD123" s="1113"/>
      <c r="AE123" s="329"/>
      <c r="AF123" s="379"/>
      <c r="AG123" s="379"/>
    </row>
    <row r="124" spans="1:33" ht="18.75" customHeight="1">
      <c r="A124" s="519" t="s">
        <v>2255</v>
      </c>
      <c r="B124" s="520" t="s">
        <v>1133</v>
      </c>
      <c r="C124" s="520" t="s">
        <v>1081</v>
      </c>
      <c r="D124" s="520" t="s">
        <v>2454</v>
      </c>
      <c r="E124" s="520" t="s">
        <v>3</v>
      </c>
      <c r="F124" s="520" t="s">
        <v>1900</v>
      </c>
      <c r="G124" s="521">
        <v>16973</v>
      </c>
      <c r="H124" s="522">
        <v>1</v>
      </c>
      <c r="I124" s="522" t="s">
        <v>2062</v>
      </c>
      <c r="J124" s="520" t="s">
        <v>2643</v>
      </c>
      <c r="K124" s="522" t="s">
        <v>2525</v>
      </c>
      <c r="L124" s="523">
        <v>46</v>
      </c>
      <c r="M124" s="523">
        <v>47</v>
      </c>
      <c r="N124" s="524">
        <v>93</v>
      </c>
      <c r="O124" s="525"/>
      <c r="P124" s="525"/>
      <c r="Q124" s="525"/>
      <c r="R124" s="525"/>
      <c r="S124" s="526" t="s">
        <v>2710</v>
      </c>
      <c r="T124" s="526" t="s">
        <v>2710</v>
      </c>
      <c r="U124" s="526" t="s">
        <v>2710</v>
      </c>
      <c r="V124" s="526" t="s">
        <v>2710</v>
      </c>
      <c r="W124" s="527" t="s">
        <v>2710</v>
      </c>
      <c r="X124" s="528">
        <v>91</v>
      </c>
      <c r="Y124" s="527">
        <v>16973</v>
      </c>
      <c r="Z124" s="527">
        <v>907.00998202699998</v>
      </c>
      <c r="AA124" s="527">
        <v>1</v>
      </c>
      <c r="AB124" s="527">
        <v>909.10982926999998</v>
      </c>
      <c r="AC124" s="527">
        <v>10</v>
      </c>
      <c r="AD124" s="527" t="s">
        <v>2710</v>
      </c>
      <c r="AE124" s="329"/>
      <c r="AG124" s="379"/>
    </row>
    <row r="125" spans="1:33" ht="18.75" customHeight="1">
      <c r="A125" s="519" t="s">
        <v>1960</v>
      </c>
      <c r="B125" s="520" t="s">
        <v>742</v>
      </c>
      <c r="C125" s="520" t="s">
        <v>741</v>
      </c>
      <c r="D125" s="520" t="s">
        <v>743</v>
      </c>
      <c r="E125" s="520" t="s">
        <v>3</v>
      </c>
      <c r="F125" s="520" t="s">
        <v>1900</v>
      </c>
      <c r="G125" s="521">
        <v>17962</v>
      </c>
      <c r="H125" s="522">
        <v>2</v>
      </c>
      <c r="I125" s="522" t="s">
        <v>2062</v>
      </c>
      <c r="J125" s="520" t="s">
        <v>2643</v>
      </c>
      <c r="K125" s="522" t="s">
        <v>2525</v>
      </c>
      <c r="L125" s="523">
        <v>52</v>
      </c>
      <c r="M125" s="523">
        <v>46</v>
      </c>
      <c r="N125" s="524">
        <v>98</v>
      </c>
      <c r="O125" s="525" t="s">
        <v>1938</v>
      </c>
      <c r="P125" s="525"/>
      <c r="Q125" s="525"/>
      <c r="R125" s="525"/>
      <c r="S125" s="526">
        <v>7</v>
      </c>
      <c r="T125" s="526" t="s">
        <v>2710</v>
      </c>
      <c r="U125" s="526" t="s">
        <v>2710</v>
      </c>
      <c r="V125" s="526" t="s">
        <v>2710</v>
      </c>
      <c r="W125" s="527">
        <v>7</v>
      </c>
      <c r="X125" s="528">
        <v>94</v>
      </c>
      <c r="Y125" s="527">
        <v>17962</v>
      </c>
      <c r="Z125" s="527">
        <v>902.01998103799997</v>
      </c>
      <c r="AA125" s="527">
        <v>4</v>
      </c>
      <c r="AB125" s="527">
        <v>906.09981937999999</v>
      </c>
      <c r="AC125" s="527">
        <v>26</v>
      </c>
      <c r="AD125" s="527">
        <v>1</v>
      </c>
      <c r="AE125" s="329"/>
      <c r="AF125" s="379"/>
      <c r="AG125" s="379"/>
    </row>
    <row r="126" spans="1:33" ht="18.75" customHeight="1">
      <c r="A126" s="519" t="s">
        <v>1961</v>
      </c>
      <c r="B126" s="529" t="s">
        <v>482</v>
      </c>
      <c r="C126" s="529" t="s">
        <v>1893</v>
      </c>
      <c r="D126" s="529" t="s">
        <v>88</v>
      </c>
      <c r="E126" s="529" t="s">
        <v>3</v>
      </c>
      <c r="F126" s="529" t="s">
        <v>1793</v>
      </c>
      <c r="G126" s="530">
        <v>16542</v>
      </c>
      <c r="H126" s="531">
        <v>3</v>
      </c>
      <c r="I126" s="531" t="s">
        <v>2062</v>
      </c>
      <c r="J126" s="529" t="s">
        <v>2643</v>
      </c>
      <c r="K126" s="531" t="s">
        <v>2525</v>
      </c>
      <c r="L126" s="523">
        <v>57</v>
      </c>
      <c r="M126" s="523">
        <v>47</v>
      </c>
      <c r="N126" s="524">
        <v>104</v>
      </c>
      <c r="O126" s="532"/>
      <c r="P126" s="532"/>
      <c r="Q126" s="532"/>
      <c r="R126" s="532"/>
      <c r="S126" s="533" t="s">
        <v>2710</v>
      </c>
      <c r="T126" s="533" t="s">
        <v>2710</v>
      </c>
      <c r="U126" s="533" t="s">
        <v>2710</v>
      </c>
      <c r="V126" s="533" t="s">
        <v>2710</v>
      </c>
      <c r="W126" s="534" t="s">
        <v>2710</v>
      </c>
      <c r="X126" s="528">
        <v>98</v>
      </c>
      <c r="Y126" s="534">
        <v>16542</v>
      </c>
      <c r="Z126" s="534">
        <v>896.02998245799995</v>
      </c>
      <c r="AA126" s="534">
        <v>24</v>
      </c>
      <c r="AB126" s="534">
        <v>902.08983358</v>
      </c>
      <c r="AC126" s="534">
        <v>53</v>
      </c>
      <c r="AD126" s="534" t="s">
        <v>2710</v>
      </c>
      <c r="AE126" s="329"/>
      <c r="AF126" s="379"/>
      <c r="AG126" s="379"/>
    </row>
    <row r="127" spans="1:33" ht="18.75" customHeight="1">
      <c r="A127" s="369" t="s">
        <v>1962</v>
      </c>
      <c r="B127" s="382" t="s">
        <v>670</v>
      </c>
      <c r="C127" s="382" t="s">
        <v>146</v>
      </c>
      <c r="D127" s="382" t="s">
        <v>362</v>
      </c>
      <c r="E127" s="382" t="s">
        <v>3</v>
      </c>
      <c r="F127" s="382" t="s">
        <v>1787</v>
      </c>
      <c r="G127" s="400">
        <v>18070</v>
      </c>
      <c r="H127" s="381">
        <v>0</v>
      </c>
      <c r="I127" s="381" t="s">
        <v>2062</v>
      </c>
      <c r="J127" s="382" t="s">
        <v>2643</v>
      </c>
      <c r="K127" s="381" t="s">
        <v>2525</v>
      </c>
      <c r="L127" s="157">
        <v>57</v>
      </c>
      <c r="M127" s="157">
        <v>47</v>
      </c>
      <c r="N127" s="387">
        <v>104</v>
      </c>
      <c r="O127" s="384"/>
      <c r="P127" s="384"/>
      <c r="Q127" s="384"/>
      <c r="R127" s="384"/>
      <c r="S127" s="401" t="s">
        <v>2710</v>
      </c>
      <c r="T127" s="401" t="s">
        <v>2710</v>
      </c>
      <c r="U127" s="401" t="s">
        <v>2710</v>
      </c>
      <c r="V127" s="401" t="s">
        <v>2710</v>
      </c>
      <c r="W127" s="199" t="s">
        <v>2710</v>
      </c>
      <c r="X127" s="399">
        <v>104</v>
      </c>
      <c r="Y127" s="199">
        <v>18070</v>
      </c>
      <c r="Z127" s="199">
        <v>895.99998092999999</v>
      </c>
      <c r="AA127" s="199">
        <v>28</v>
      </c>
      <c r="AB127" s="199">
        <v>896.11981830000002</v>
      </c>
      <c r="AC127" s="199">
        <v>129</v>
      </c>
      <c r="AD127" s="199" t="s">
        <v>2710</v>
      </c>
      <c r="AE127" s="329"/>
      <c r="AF127" s="379"/>
      <c r="AG127" s="379"/>
    </row>
    <row r="128" spans="1:33" ht="18.75" customHeight="1">
      <c r="A128" s="369" t="s">
        <v>1963</v>
      </c>
      <c r="B128" s="382" t="s">
        <v>1172</v>
      </c>
      <c r="C128" s="382" t="s">
        <v>623</v>
      </c>
      <c r="D128" s="382" t="s">
        <v>383</v>
      </c>
      <c r="E128" s="382" t="s">
        <v>3</v>
      </c>
      <c r="F128" s="382" t="s">
        <v>1797</v>
      </c>
      <c r="G128" s="400">
        <v>16304</v>
      </c>
      <c r="H128" s="381">
        <v>3</v>
      </c>
      <c r="I128" s="381" t="s">
        <v>2062</v>
      </c>
      <c r="J128" s="382" t="s">
        <v>2643</v>
      </c>
      <c r="K128" s="381" t="s">
        <v>2525</v>
      </c>
      <c r="L128" s="157">
        <v>55</v>
      </c>
      <c r="M128" s="157">
        <v>50</v>
      </c>
      <c r="N128" s="387">
        <v>105</v>
      </c>
      <c r="O128" s="384"/>
      <c r="P128" s="384"/>
      <c r="Q128" s="384"/>
      <c r="R128" s="384"/>
      <c r="S128" s="401" t="s">
        <v>2710</v>
      </c>
      <c r="T128" s="401" t="s">
        <v>2710</v>
      </c>
      <c r="U128" s="401" t="s">
        <v>2710</v>
      </c>
      <c r="V128" s="401" t="s">
        <v>2710</v>
      </c>
      <c r="W128" s="199" t="s">
        <v>2710</v>
      </c>
      <c r="X128" s="399">
        <v>99</v>
      </c>
      <c r="Y128" s="199">
        <v>16304</v>
      </c>
      <c r="Z128" s="199">
        <v>895.02998269599993</v>
      </c>
      <c r="AA128" s="199">
        <v>32</v>
      </c>
      <c r="AB128" s="199">
        <v>901.08983596000007</v>
      </c>
      <c r="AC128" s="199">
        <v>69</v>
      </c>
      <c r="AD128" s="199" t="s">
        <v>2710</v>
      </c>
      <c r="AE128" s="329"/>
      <c r="AF128" s="379"/>
      <c r="AG128" s="379"/>
    </row>
    <row r="129" spans="1:33" ht="18.75" customHeight="1">
      <c r="A129" s="281" t="s">
        <v>1964</v>
      </c>
      <c r="B129" s="382" t="s">
        <v>468</v>
      </c>
      <c r="C129" s="382" t="s">
        <v>469</v>
      </c>
      <c r="D129" s="382" t="s">
        <v>470</v>
      </c>
      <c r="E129" s="382" t="s">
        <v>3</v>
      </c>
      <c r="F129" s="382" t="s">
        <v>1782</v>
      </c>
      <c r="G129" s="400">
        <v>17774</v>
      </c>
      <c r="H129" s="381">
        <v>1</v>
      </c>
      <c r="I129" s="381" t="s">
        <v>2062</v>
      </c>
      <c r="J129" s="382" t="s">
        <v>2643</v>
      </c>
      <c r="K129" s="381" t="s">
        <v>2525</v>
      </c>
      <c r="L129" s="157">
        <v>54</v>
      </c>
      <c r="M129" s="157">
        <v>52</v>
      </c>
      <c r="N129" s="387">
        <v>106</v>
      </c>
      <c r="O129" s="384"/>
      <c r="P129" s="384"/>
      <c r="Q129" s="384"/>
      <c r="R129" s="384"/>
      <c r="S129" s="401" t="s">
        <v>2710</v>
      </c>
      <c r="T129" s="401" t="s">
        <v>2710</v>
      </c>
      <c r="U129" s="401" t="s">
        <v>2710</v>
      </c>
      <c r="V129" s="401" t="s">
        <v>2710</v>
      </c>
      <c r="W129" s="199" t="s">
        <v>2710</v>
      </c>
      <c r="X129" s="399">
        <v>104</v>
      </c>
      <c r="Y129" s="199">
        <v>17774</v>
      </c>
      <c r="Z129" s="199">
        <v>894.00998122600004</v>
      </c>
      <c r="AA129" s="199">
        <v>42</v>
      </c>
      <c r="AB129" s="199">
        <v>896.10982125999999</v>
      </c>
      <c r="AC129" s="199">
        <v>130</v>
      </c>
      <c r="AD129" s="199" t="s">
        <v>2710</v>
      </c>
      <c r="AE129" s="329"/>
      <c r="AF129" s="379"/>
      <c r="AG129" s="379"/>
    </row>
    <row r="130" spans="1:33" ht="18.75" customHeight="1">
      <c r="A130" s="281" t="s">
        <v>1965</v>
      </c>
      <c r="B130" s="386" t="s">
        <v>496</v>
      </c>
      <c r="C130" s="386" t="s">
        <v>497</v>
      </c>
      <c r="D130" s="386" t="s">
        <v>498</v>
      </c>
      <c r="E130" s="386" t="s">
        <v>3</v>
      </c>
      <c r="F130" s="386" t="s">
        <v>1782</v>
      </c>
      <c r="G130" s="396">
        <v>17997</v>
      </c>
      <c r="H130" s="385">
        <v>3</v>
      </c>
      <c r="I130" s="385" t="s">
        <v>2062</v>
      </c>
      <c r="J130" s="386" t="s">
        <v>2643</v>
      </c>
      <c r="K130" s="385" t="s">
        <v>2525</v>
      </c>
      <c r="L130" s="157">
        <v>60</v>
      </c>
      <c r="M130" s="157">
        <v>49</v>
      </c>
      <c r="N130" s="387">
        <v>109</v>
      </c>
      <c r="O130" s="388" t="s">
        <v>1947</v>
      </c>
      <c r="P130" s="388"/>
      <c r="Q130" s="388"/>
      <c r="R130" s="388"/>
      <c r="S130" s="397">
        <v>22</v>
      </c>
      <c r="T130" s="397" t="s">
        <v>2710</v>
      </c>
      <c r="U130" s="397" t="s">
        <v>2710</v>
      </c>
      <c r="V130" s="397" t="s">
        <v>2710</v>
      </c>
      <c r="W130" s="398">
        <v>22</v>
      </c>
      <c r="X130" s="399">
        <v>103</v>
      </c>
      <c r="Y130" s="398">
        <v>17997</v>
      </c>
      <c r="Z130" s="398">
        <v>891.02998100299999</v>
      </c>
      <c r="AA130" s="398">
        <v>55</v>
      </c>
      <c r="AB130" s="398">
        <v>897.08981903000006</v>
      </c>
      <c r="AC130" s="398">
        <v>115</v>
      </c>
      <c r="AD130" s="398">
        <v>1</v>
      </c>
      <c r="AE130" s="329"/>
      <c r="AF130" s="379"/>
      <c r="AG130" s="379"/>
    </row>
    <row r="131" spans="1:33" ht="18.75" customHeight="1">
      <c r="A131" s="281" t="s">
        <v>1966</v>
      </c>
      <c r="B131" s="386" t="s">
        <v>836</v>
      </c>
      <c r="C131" s="386" t="s">
        <v>837</v>
      </c>
      <c r="D131" s="386" t="s">
        <v>838</v>
      </c>
      <c r="E131" s="386" t="s">
        <v>3</v>
      </c>
      <c r="F131" s="386" t="s">
        <v>1900</v>
      </c>
      <c r="G131" s="396">
        <v>16676</v>
      </c>
      <c r="H131" s="385">
        <v>2</v>
      </c>
      <c r="I131" s="385" t="s">
        <v>2062</v>
      </c>
      <c r="J131" s="386" t="s">
        <v>2643</v>
      </c>
      <c r="K131" s="385" t="s">
        <v>2525</v>
      </c>
      <c r="L131" s="157">
        <v>63</v>
      </c>
      <c r="M131" s="157">
        <v>47</v>
      </c>
      <c r="N131" s="387">
        <v>110</v>
      </c>
      <c r="O131" s="388"/>
      <c r="P131" s="388"/>
      <c r="Q131" s="388"/>
      <c r="R131" s="388"/>
      <c r="S131" s="397" t="s">
        <v>2710</v>
      </c>
      <c r="T131" s="397" t="s">
        <v>2710</v>
      </c>
      <c r="U131" s="397" t="s">
        <v>2710</v>
      </c>
      <c r="V131" s="397" t="s">
        <v>2710</v>
      </c>
      <c r="W131" s="398" t="s">
        <v>2710</v>
      </c>
      <c r="X131" s="399">
        <v>106</v>
      </c>
      <c r="Y131" s="398">
        <v>16676</v>
      </c>
      <c r="Z131" s="398">
        <v>890.01998232400001</v>
      </c>
      <c r="AA131" s="398">
        <v>65</v>
      </c>
      <c r="AB131" s="398">
        <v>894.09983224000007</v>
      </c>
      <c r="AC131" s="398">
        <v>157</v>
      </c>
      <c r="AD131" s="398" t="s">
        <v>2710</v>
      </c>
      <c r="AE131" s="329"/>
      <c r="AF131" s="379"/>
      <c r="AG131" s="379"/>
    </row>
    <row r="132" spans="1:33" ht="18.75" customHeight="1">
      <c r="A132" s="1112" t="s">
        <v>2517</v>
      </c>
      <c r="B132" s="1112"/>
      <c r="C132" s="1112"/>
      <c r="D132" s="1112"/>
      <c r="E132" s="1112"/>
      <c r="F132" s="1112"/>
      <c r="G132" s="1112"/>
      <c r="H132" s="1112"/>
      <c r="I132" s="1112"/>
      <c r="J132" s="1112"/>
      <c r="K132" s="1112"/>
      <c r="L132" s="1112"/>
      <c r="M132" s="1112"/>
      <c r="N132" s="1112"/>
      <c r="O132" s="1112"/>
      <c r="P132" s="1112"/>
      <c r="Q132" s="1112"/>
      <c r="R132" s="1112"/>
      <c r="S132" s="1112"/>
      <c r="T132" s="1112"/>
      <c r="U132" s="1112"/>
      <c r="V132" s="1112"/>
      <c r="W132" s="1112"/>
      <c r="X132" s="1112"/>
      <c r="Y132" s="1112"/>
      <c r="Z132" s="1112"/>
      <c r="AA132" s="1112"/>
      <c r="AB132" s="1112"/>
      <c r="AC132" s="1112"/>
      <c r="AD132" s="1113"/>
      <c r="AE132" s="329"/>
      <c r="AF132" s="379"/>
      <c r="AG132" s="379"/>
    </row>
    <row r="133" spans="1:33" ht="18.75" customHeight="1">
      <c r="A133" s="378" t="s">
        <v>2118</v>
      </c>
      <c r="B133" s="513" t="s">
        <v>2223</v>
      </c>
      <c r="C133" s="513" t="s">
        <v>40</v>
      </c>
      <c r="D133" s="513" t="s">
        <v>2224</v>
      </c>
      <c r="E133" s="513" t="s">
        <v>10</v>
      </c>
      <c r="F133" s="513" t="s">
        <v>1780</v>
      </c>
      <c r="G133" s="514">
        <v>21828</v>
      </c>
      <c r="H133" s="515">
        <v>12</v>
      </c>
      <c r="I133" s="515" t="s">
        <v>1859</v>
      </c>
      <c r="J133" s="513" t="s">
        <v>2643</v>
      </c>
      <c r="K133" s="515" t="s">
        <v>2476</v>
      </c>
      <c r="L133" s="507">
        <v>58</v>
      </c>
      <c r="M133" s="507">
        <v>55</v>
      </c>
      <c r="N133" s="508">
        <v>113</v>
      </c>
      <c r="O133" s="516"/>
      <c r="P133" s="516"/>
      <c r="Q133" s="516"/>
      <c r="R133" s="516"/>
      <c r="S133" s="517" t="s">
        <v>2710</v>
      </c>
      <c r="T133" s="517" t="s">
        <v>2710</v>
      </c>
      <c r="U133" s="517" t="s">
        <v>2710</v>
      </c>
      <c r="V133" s="517" t="s">
        <v>2710</v>
      </c>
      <c r="W133" s="518" t="s">
        <v>2710</v>
      </c>
      <c r="X133" s="512">
        <v>89</v>
      </c>
      <c r="Y133" s="518">
        <v>21828</v>
      </c>
      <c r="Z133" s="518">
        <v>887.11997717200006</v>
      </c>
      <c r="AA133" s="518">
        <v>81</v>
      </c>
      <c r="AB133" s="518">
        <v>910.99978071999999</v>
      </c>
      <c r="AC133" s="518">
        <v>5</v>
      </c>
      <c r="AD133" s="518" t="s">
        <v>2710</v>
      </c>
      <c r="AE133" s="329"/>
      <c r="AG133" s="379"/>
    </row>
    <row r="134" spans="1:33" ht="18.75" customHeight="1">
      <c r="A134" s="378" t="s">
        <v>2119</v>
      </c>
      <c r="B134" s="513" t="s">
        <v>500</v>
      </c>
      <c r="C134" s="513" t="s">
        <v>2626</v>
      </c>
      <c r="D134" s="513" t="s">
        <v>2627</v>
      </c>
      <c r="E134" s="513" t="s">
        <v>10</v>
      </c>
      <c r="F134" s="513" t="s">
        <v>1797</v>
      </c>
      <c r="G134" s="514">
        <v>25513</v>
      </c>
      <c r="H134" s="515">
        <v>12</v>
      </c>
      <c r="I134" s="515" t="s">
        <v>1859</v>
      </c>
      <c r="J134" s="513" t="s">
        <v>2643</v>
      </c>
      <c r="K134" s="515" t="s">
        <v>2476</v>
      </c>
      <c r="L134" s="507">
        <v>62</v>
      </c>
      <c r="M134" s="507">
        <v>51</v>
      </c>
      <c r="N134" s="508">
        <v>113</v>
      </c>
      <c r="O134" s="516"/>
      <c r="P134" s="516"/>
      <c r="Q134" s="516"/>
      <c r="R134" s="516"/>
      <c r="S134" s="517" t="s">
        <v>2710</v>
      </c>
      <c r="T134" s="517" t="s">
        <v>2710</v>
      </c>
      <c r="U134" s="517" t="s">
        <v>2710</v>
      </c>
      <c r="V134" s="517" t="s">
        <v>2710</v>
      </c>
      <c r="W134" s="518" t="s">
        <v>2710</v>
      </c>
      <c r="X134" s="512">
        <v>89</v>
      </c>
      <c r="Y134" s="518">
        <v>25513</v>
      </c>
      <c r="Z134" s="518">
        <v>887.11997348700004</v>
      </c>
      <c r="AA134" s="518">
        <v>82</v>
      </c>
      <c r="AB134" s="518">
        <v>910.99974386999997</v>
      </c>
      <c r="AC134" s="518">
        <v>6</v>
      </c>
      <c r="AD134" s="518" t="s">
        <v>2710</v>
      </c>
      <c r="AE134" s="329"/>
      <c r="AF134" s="379"/>
      <c r="AG134" s="379"/>
    </row>
    <row r="135" spans="1:33" ht="18.75" customHeight="1">
      <c r="A135" s="378" t="s">
        <v>2120</v>
      </c>
      <c r="B135" s="513" t="s">
        <v>1459</v>
      </c>
      <c r="C135" s="513" t="s">
        <v>2647</v>
      </c>
      <c r="D135" s="513" t="s">
        <v>2648</v>
      </c>
      <c r="E135" s="513" t="s">
        <v>10</v>
      </c>
      <c r="F135" s="513" t="s">
        <v>1780</v>
      </c>
      <c r="G135" s="514">
        <v>23097</v>
      </c>
      <c r="H135" s="515">
        <v>12</v>
      </c>
      <c r="I135" s="515" t="s">
        <v>1859</v>
      </c>
      <c r="J135" s="513" t="s">
        <v>2643</v>
      </c>
      <c r="K135" s="515" t="s">
        <v>2476</v>
      </c>
      <c r="L135" s="507">
        <v>65</v>
      </c>
      <c r="M135" s="507">
        <v>57</v>
      </c>
      <c r="N135" s="508">
        <v>122</v>
      </c>
      <c r="O135" s="516"/>
      <c r="P135" s="516"/>
      <c r="Q135" s="516"/>
      <c r="R135" s="516"/>
      <c r="S135" s="517" t="s">
        <v>2710</v>
      </c>
      <c r="T135" s="517" t="s">
        <v>2710</v>
      </c>
      <c r="U135" s="517" t="s">
        <v>2710</v>
      </c>
      <c r="V135" s="517" t="s">
        <v>2710</v>
      </c>
      <c r="W135" s="518" t="s">
        <v>2710</v>
      </c>
      <c r="X135" s="512">
        <v>98</v>
      </c>
      <c r="Y135" s="518">
        <v>23097</v>
      </c>
      <c r="Z135" s="518">
        <v>878.11997590299995</v>
      </c>
      <c r="AA135" s="518">
        <v>140</v>
      </c>
      <c r="AB135" s="518">
        <v>901.99976803000004</v>
      </c>
      <c r="AC135" s="518">
        <v>67</v>
      </c>
      <c r="AD135" s="518" t="s">
        <v>2710</v>
      </c>
      <c r="AE135" s="329"/>
      <c r="AF135" s="379"/>
      <c r="AG135" s="379"/>
    </row>
    <row r="136" spans="1:33" ht="18.75" customHeight="1">
      <c r="A136" s="369" t="s">
        <v>2121</v>
      </c>
      <c r="B136" s="382" t="s">
        <v>80</v>
      </c>
      <c r="C136" s="382" t="s">
        <v>2605</v>
      </c>
      <c r="D136" s="382" t="s">
        <v>2606</v>
      </c>
      <c r="E136" s="382" t="s">
        <v>10</v>
      </c>
      <c r="F136" s="382" t="s">
        <v>1797</v>
      </c>
      <c r="G136" s="400">
        <v>21554</v>
      </c>
      <c r="H136" s="381">
        <v>12</v>
      </c>
      <c r="I136" s="381" t="s">
        <v>1859</v>
      </c>
      <c r="J136" s="382" t="s">
        <v>2643</v>
      </c>
      <c r="K136" s="381" t="s">
        <v>2476</v>
      </c>
      <c r="L136" s="157">
        <v>71</v>
      </c>
      <c r="M136" s="157">
        <v>53</v>
      </c>
      <c r="N136" s="387">
        <v>124</v>
      </c>
      <c r="O136" s="384" t="s">
        <v>1925</v>
      </c>
      <c r="P136" s="384"/>
      <c r="Q136" s="384"/>
      <c r="R136" s="384"/>
      <c r="S136" s="401">
        <v>19</v>
      </c>
      <c r="T136" s="401" t="s">
        <v>2710</v>
      </c>
      <c r="U136" s="401" t="s">
        <v>2710</v>
      </c>
      <c r="V136" s="401" t="s">
        <v>2710</v>
      </c>
      <c r="W136" s="199">
        <v>19</v>
      </c>
      <c r="X136" s="399">
        <v>100</v>
      </c>
      <c r="Y136" s="199">
        <v>21554</v>
      </c>
      <c r="Z136" s="199">
        <v>876.11997744600001</v>
      </c>
      <c r="AA136" s="199">
        <v>154</v>
      </c>
      <c r="AB136" s="199">
        <v>899.99978346</v>
      </c>
      <c r="AC136" s="199">
        <v>91</v>
      </c>
      <c r="AD136" s="199">
        <v>1</v>
      </c>
      <c r="AE136" s="329"/>
      <c r="AF136" s="379"/>
      <c r="AG136" s="379"/>
    </row>
    <row r="137" spans="1:33" ht="18.75" customHeight="1">
      <c r="A137" s="369" t="s">
        <v>2122</v>
      </c>
      <c r="B137" s="382" t="s">
        <v>458</v>
      </c>
      <c r="C137" s="382" t="s">
        <v>407</v>
      </c>
      <c r="D137" s="382" t="s">
        <v>459</v>
      </c>
      <c r="E137" s="382" t="s">
        <v>10</v>
      </c>
      <c r="F137" s="382" t="s">
        <v>1782</v>
      </c>
      <c r="G137" s="400">
        <v>23351</v>
      </c>
      <c r="H137" s="381">
        <v>12</v>
      </c>
      <c r="I137" s="381" t="s">
        <v>1859</v>
      </c>
      <c r="J137" s="382" t="s">
        <v>2643</v>
      </c>
      <c r="K137" s="381" t="s">
        <v>2476</v>
      </c>
      <c r="L137" s="157">
        <v>58</v>
      </c>
      <c r="M137" s="157">
        <v>67</v>
      </c>
      <c r="N137" s="387">
        <v>125</v>
      </c>
      <c r="O137" s="384"/>
      <c r="P137" s="384"/>
      <c r="Q137" s="384"/>
      <c r="R137" s="384"/>
      <c r="S137" s="401" t="s">
        <v>2710</v>
      </c>
      <c r="T137" s="401" t="s">
        <v>2710</v>
      </c>
      <c r="U137" s="401" t="s">
        <v>2710</v>
      </c>
      <c r="V137" s="401" t="s">
        <v>2710</v>
      </c>
      <c r="W137" s="199" t="s">
        <v>2710</v>
      </c>
      <c r="X137" s="399">
        <v>101</v>
      </c>
      <c r="Y137" s="199">
        <v>23351</v>
      </c>
      <c r="Z137" s="199">
        <v>875.11997564900003</v>
      </c>
      <c r="AA137" s="199">
        <v>161</v>
      </c>
      <c r="AB137" s="199">
        <v>898.99976548999996</v>
      </c>
      <c r="AC137" s="199">
        <v>101</v>
      </c>
      <c r="AD137" s="199" t="s">
        <v>2710</v>
      </c>
      <c r="AE137" s="329"/>
      <c r="AF137" s="379"/>
      <c r="AG137" s="379"/>
    </row>
    <row r="138" spans="1:33" ht="19.5">
      <c r="A138" s="281" t="s">
        <v>2123</v>
      </c>
      <c r="B138" s="382" t="s">
        <v>610</v>
      </c>
      <c r="C138" s="382" t="s">
        <v>2664</v>
      </c>
      <c r="D138" s="382" t="s">
        <v>2665</v>
      </c>
      <c r="E138" s="382" t="s">
        <v>10</v>
      </c>
      <c r="F138" s="382" t="s">
        <v>1782</v>
      </c>
      <c r="G138" s="400">
        <v>20185</v>
      </c>
      <c r="H138" s="381">
        <v>12</v>
      </c>
      <c r="I138" s="381" t="s">
        <v>1859</v>
      </c>
      <c r="J138" s="382" t="s">
        <v>2643</v>
      </c>
      <c r="K138" s="381" t="s">
        <v>2476</v>
      </c>
      <c r="L138" s="157">
        <v>63</v>
      </c>
      <c r="M138" s="157">
        <v>63</v>
      </c>
      <c r="N138" s="387">
        <v>126</v>
      </c>
      <c r="O138" s="384" t="s">
        <v>1926</v>
      </c>
      <c r="P138" s="384"/>
      <c r="Q138" s="384"/>
      <c r="R138" s="384"/>
      <c r="S138" s="401">
        <v>8</v>
      </c>
      <c r="T138" s="401" t="s">
        <v>2710</v>
      </c>
      <c r="U138" s="401" t="s">
        <v>2710</v>
      </c>
      <c r="V138" s="401" t="s">
        <v>2710</v>
      </c>
      <c r="W138" s="199">
        <v>8</v>
      </c>
      <c r="X138" s="399">
        <v>102</v>
      </c>
      <c r="Y138" s="199">
        <v>20185</v>
      </c>
      <c r="Z138" s="199">
        <v>874.11997881499997</v>
      </c>
      <c r="AA138" s="199">
        <v>166</v>
      </c>
      <c r="AB138" s="199">
        <v>897.99979714999995</v>
      </c>
      <c r="AC138" s="199">
        <v>114</v>
      </c>
      <c r="AD138" s="199">
        <v>1</v>
      </c>
      <c r="AE138" s="329"/>
      <c r="AF138" s="379"/>
      <c r="AG138" s="379"/>
    </row>
    <row r="139" spans="1:33" ht="18.75" customHeight="1">
      <c r="A139" s="281" t="s">
        <v>2124</v>
      </c>
      <c r="B139" s="386" t="s">
        <v>1629</v>
      </c>
      <c r="C139" s="386" t="s">
        <v>2585</v>
      </c>
      <c r="D139" s="386" t="s">
        <v>2586</v>
      </c>
      <c r="E139" s="386" t="s">
        <v>10</v>
      </c>
      <c r="F139" s="386" t="s">
        <v>1782</v>
      </c>
      <c r="G139" s="396">
        <v>20443</v>
      </c>
      <c r="H139" s="385">
        <v>12</v>
      </c>
      <c r="I139" s="385" t="s">
        <v>1859</v>
      </c>
      <c r="J139" s="386" t="s">
        <v>2643</v>
      </c>
      <c r="K139" s="385" t="s">
        <v>2476</v>
      </c>
      <c r="L139" s="157">
        <v>68</v>
      </c>
      <c r="M139" s="157">
        <v>59</v>
      </c>
      <c r="N139" s="387">
        <v>127</v>
      </c>
      <c r="O139" s="388"/>
      <c r="P139" s="388"/>
      <c r="Q139" s="388"/>
      <c r="R139" s="388"/>
      <c r="S139" s="397" t="s">
        <v>2710</v>
      </c>
      <c r="T139" s="397" t="s">
        <v>2710</v>
      </c>
      <c r="U139" s="397" t="s">
        <v>2710</v>
      </c>
      <c r="V139" s="397" t="s">
        <v>2710</v>
      </c>
      <c r="W139" s="398" t="s">
        <v>2710</v>
      </c>
      <c r="X139" s="399">
        <v>103</v>
      </c>
      <c r="Y139" s="398">
        <v>20443</v>
      </c>
      <c r="Z139" s="398">
        <v>873.11997855699997</v>
      </c>
      <c r="AA139" s="398">
        <v>172</v>
      </c>
      <c r="AB139" s="398">
        <v>896.99979456999995</v>
      </c>
      <c r="AC139" s="398">
        <v>127</v>
      </c>
      <c r="AD139" s="398" t="s">
        <v>2710</v>
      </c>
      <c r="AE139" s="329"/>
      <c r="AF139" s="379"/>
      <c r="AG139" s="379"/>
    </row>
    <row r="140" spans="1:33" ht="18.75" customHeight="1">
      <c r="A140" s="281" t="s">
        <v>2125</v>
      </c>
      <c r="B140" s="386" t="s">
        <v>1627</v>
      </c>
      <c r="C140" s="386" t="s">
        <v>2592</v>
      </c>
      <c r="D140" s="386" t="s">
        <v>2593</v>
      </c>
      <c r="E140" s="386" t="s">
        <v>10</v>
      </c>
      <c r="F140" s="386" t="s">
        <v>1783</v>
      </c>
      <c r="G140" s="396">
        <v>26071</v>
      </c>
      <c r="H140" s="385">
        <v>12</v>
      </c>
      <c r="I140" s="385" t="s">
        <v>1859</v>
      </c>
      <c r="J140" s="386" t="s">
        <v>2643</v>
      </c>
      <c r="K140" s="385" t="s">
        <v>2476</v>
      </c>
      <c r="L140" s="157">
        <v>65</v>
      </c>
      <c r="M140" s="157">
        <v>62</v>
      </c>
      <c r="N140" s="387">
        <v>127</v>
      </c>
      <c r="O140" s="388"/>
      <c r="P140" s="388"/>
      <c r="Q140" s="388"/>
      <c r="R140" s="388"/>
      <c r="S140" s="397" t="s">
        <v>2710</v>
      </c>
      <c r="T140" s="397" t="s">
        <v>2710</v>
      </c>
      <c r="U140" s="397" t="s">
        <v>2710</v>
      </c>
      <c r="V140" s="397" t="s">
        <v>2710</v>
      </c>
      <c r="W140" s="398" t="s">
        <v>2710</v>
      </c>
      <c r="X140" s="399">
        <v>103</v>
      </c>
      <c r="Y140" s="398">
        <v>26071</v>
      </c>
      <c r="Z140" s="398">
        <v>873.11997292900003</v>
      </c>
      <c r="AA140" s="398">
        <v>173</v>
      </c>
      <c r="AB140" s="398">
        <v>896.99973828999998</v>
      </c>
      <c r="AC140" s="398">
        <v>128</v>
      </c>
      <c r="AD140" s="398" t="s">
        <v>2710</v>
      </c>
      <c r="AE140" s="329"/>
      <c r="AF140" s="379"/>
      <c r="AG140" s="379"/>
    </row>
    <row r="141" spans="1:33" ht="18.75" customHeight="1">
      <c r="A141" s="281" t="s">
        <v>2126</v>
      </c>
      <c r="B141" s="382" t="s">
        <v>1167</v>
      </c>
      <c r="C141" s="382" t="s">
        <v>23</v>
      </c>
      <c r="D141" s="382" t="s">
        <v>2526</v>
      </c>
      <c r="E141" s="382" t="s">
        <v>10</v>
      </c>
      <c r="F141" s="382" t="s">
        <v>1900</v>
      </c>
      <c r="G141" s="400">
        <v>23817</v>
      </c>
      <c r="H141" s="381">
        <v>12</v>
      </c>
      <c r="I141" s="381" t="s">
        <v>1859</v>
      </c>
      <c r="J141" s="382" t="s">
        <v>2643</v>
      </c>
      <c r="K141" s="381" t="s">
        <v>2476</v>
      </c>
      <c r="L141" s="157">
        <v>66</v>
      </c>
      <c r="M141" s="157">
        <v>62</v>
      </c>
      <c r="N141" s="387">
        <v>128</v>
      </c>
      <c r="O141" s="384"/>
      <c r="P141" s="384"/>
      <c r="Q141" s="384"/>
      <c r="R141" s="384"/>
      <c r="S141" s="401" t="s">
        <v>2710</v>
      </c>
      <c r="T141" s="401" t="s">
        <v>2710</v>
      </c>
      <c r="U141" s="401" t="s">
        <v>2710</v>
      </c>
      <c r="V141" s="401" t="s">
        <v>2710</v>
      </c>
      <c r="W141" s="199" t="s">
        <v>2710</v>
      </c>
      <c r="X141" s="399">
        <v>104</v>
      </c>
      <c r="Y141" s="199">
        <v>23817</v>
      </c>
      <c r="Z141" s="199">
        <v>872.11997518299995</v>
      </c>
      <c r="AA141" s="199">
        <v>176</v>
      </c>
      <c r="AB141" s="199">
        <v>895.99976083000001</v>
      </c>
      <c r="AC141" s="199">
        <v>143</v>
      </c>
      <c r="AD141" s="199" t="s">
        <v>2710</v>
      </c>
      <c r="AE141" s="329"/>
      <c r="AF141" s="379"/>
      <c r="AG141" s="379"/>
    </row>
    <row r="142" spans="1:33" ht="18.75" customHeight="1">
      <c r="A142" s="281" t="s">
        <v>2127</v>
      </c>
      <c r="B142" s="382" t="s">
        <v>1631</v>
      </c>
      <c r="C142" s="382" t="s">
        <v>2588</v>
      </c>
      <c r="D142" s="382" t="s">
        <v>980</v>
      </c>
      <c r="E142" s="382" t="s">
        <v>10</v>
      </c>
      <c r="F142" s="382" t="s">
        <v>1782</v>
      </c>
      <c r="G142" s="400">
        <v>19766</v>
      </c>
      <c r="H142" s="381">
        <v>12</v>
      </c>
      <c r="I142" s="381" t="s">
        <v>1859</v>
      </c>
      <c r="J142" s="382" t="s">
        <v>2643</v>
      </c>
      <c r="K142" s="381" t="s">
        <v>2476</v>
      </c>
      <c r="L142" s="157">
        <v>64</v>
      </c>
      <c r="M142" s="157">
        <v>65</v>
      </c>
      <c r="N142" s="387">
        <v>129</v>
      </c>
      <c r="O142" s="384"/>
      <c r="P142" s="384"/>
      <c r="Q142" s="384"/>
      <c r="R142" s="384"/>
      <c r="S142" s="401" t="s">
        <v>2710</v>
      </c>
      <c r="T142" s="401" t="s">
        <v>2710</v>
      </c>
      <c r="U142" s="401" t="s">
        <v>2710</v>
      </c>
      <c r="V142" s="401" t="s">
        <v>2710</v>
      </c>
      <c r="W142" s="199" t="s">
        <v>2710</v>
      </c>
      <c r="X142" s="399">
        <v>105</v>
      </c>
      <c r="Y142" s="199">
        <v>19766</v>
      </c>
      <c r="Z142" s="199">
        <v>871.11997923399997</v>
      </c>
      <c r="AA142" s="199">
        <v>180</v>
      </c>
      <c r="AB142" s="199">
        <v>894.99980133999998</v>
      </c>
      <c r="AC142" s="199">
        <v>155</v>
      </c>
      <c r="AD142" s="199" t="s">
        <v>2710</v>
      </c>
      <c r="AE142" s="329"/>
      <c r="AF142" s="379"/>
      <c r="AG142" s="379"/>
    </row>
    <row r="143" spans="1:33" ht="18.75" customHeight="1">
      <c r="A143" s="281" t="s">
        <v>2128</v>
      </c>
      <c r="B143" s="382" t="s">
        <v>846</v>
      </c>
      <c r="C143" s="382" t="s">
        <v>133</v>
      </c>
      <c r="D143" s="382" t="s">
        <v>2658</v>
      </c>
      <c r="E143" s="382" t="s">
        <v>10</v>
      </c>
      <c r="F143" s="382" t="s">
        <v>1781</v>
      </c>
      <c r="G143" s="400">
        <v>25386</v>
      </c>
      <c r="H143" s="381">
        <v>12</v>
      </c>
      <c r="I143" s="381" t="s">
        <v>1859</v>
      </c>
      <c r="J143" s="382" t="s">
        <v>2643</v>
      </c>
      <c r="K143" s="381" t="s">
        <v>2476</v>
      </c>
      <c r="L143" s="157">
        <v>70</v>
      </c>
      <c r="M143" s="157">
        <v>59</v>
      </c>
      <c r="N143" s="387">
        <v>129</v>
      </c>
      <c r="O143" s="403"/>
      <c r="P143" s="403"/>
      <c r="Q143" s="403"/>
      <c r="R143" s="403"/>
      <c r="S143" s="401" t="s">
        <v>2710</v>
      </c>
      <c r="T143" s="401" t="s">
        <v>2710</v>
      </c>
      <c r="U143" s="401" t="s">
        <v>2710</v>
      </c>
      <c r="V143" s="401" t="s">
        <v>2710</v>
      </c>
      <c r="W143" s="404" t="s">
        <v>2710</v>
      </c>
      <c r="X143" s="399">
        <v>105</v>
      </c>
      <c r="Y143" s="404">
        <v>25386</v>
      </c>
      <c r="Z143" s="404">
        <v>871.11997361400006</v>
      </c>
      <c r="AA143" s="404">
        <v>181</v>
      </c>
      <c r="AB143" s="404">
        <v>894.99974513999996</v>
      </c>
      <c r="AC143" s="404">
        <v>156</v>
      </c>
      <c r="AD143" s="404" t="s">
        <v>2710</v>
      </c>
      <c r="AE143" s="329"/>
      <c r="AF143" s="379"/>
      <c r="AG143" s="379"/>
    </row>
    <row r="144" spans="1:33" ht="18.75" customHeight="1">
      <c r="A144" s="281" t="s">
        <v>2129</v>
      </c>
      <c r="B144" s="382" t="s">
        <v>1465</v>
      </c>
      <c r="C144" s="382" t="s">
        <v>2661</v>
      </c>
      <c r="D144" s="382" t="s">
        <v>2641</v>
      </c>
      <c r="E144" s="382" t="s">
        <v>10</v>
      </c>
      <c r="F144" s="382" t="s">
        <v>1782</v>
      </c>
      <c r="G144" s="400">
        <v>21451</v>
      </c>
      <c r="H144" s="381">
        <v>12</v>
      </c>
      <c r="I144" s="381" t="s">
        <v>1859</v>
      </c>
      <c r="J144" s="382" t="s">
        <v>2643</v>
      </c>
      <c r="K144" s="381" t="s">
        <v>2476</v>
      </c>
      <c r="L144" s="157">
        <v>72</v>
      </c>
      <c r="M144" s="157">
        <v>60</v>
      </c>
      <c r="N144" s="387">
        <v>132</v>
      </c>
      <c r="O144" s="384"/>
      <c r="P144" s="384"/>
      <c r="Q144" s="384"/>
      <c r="R144" s="384"/>
      <c r="S144" s="401" t="s">
        <v>2710</v>
      </c>
      <c r="T144" s="401" t="s">
        <v>2710</v>
      </c>
      <c r="U144" s="401" t="s">
        <v>2710</v>
      </c>
      <c r="V144" s="401" t="s">
        <v>2710</v>
      </c>
      <c r="W144" s="199" t="s">
        <v>2710</v>
      </c>
      <c r="X144" s="399">
        <v>108</v>
      </c>
      <c r="Y144" s="199">
        <v>21451</v>
      </c>
      <c r="Z144" s="199">
        <v>868.11997754900005</v>
      </c>
      <c r="AA144" s="199">
        <v>189</v>
      </c>
      <c r="AB144" s="199">
        <v>891.99978449000002</v>
      </c>
      <c r="AC144" s="199">
        <v>175</v>
      </c>
      <c r="AD144" s="199" t="s">
        <v>2710</v>
      </c>
      <c r="AE144" s="329"/>
      <c r="AF144" s="379"/>
      <c r="AG144" s="379"/>
    </row>
    <row r="145" spans="1:33" ht="18.75" customHeight="1">
      <c r="A145" s="281" t="s">
        <v>2130</v>
      </c>
      <c r="B145" s="382" t="s">
        <v>1023</v>
      </c>
      <c r="C145" s="382" t="s">
        <v>2611</v>
      </c>
      <c r="D145" s="382" t="s">
        <v>2315</v>
      </c>
      <c r="E145" s="382" t="s">
        <v>10</v>
      </c>
      <c r="F145" s="382" t="s">
        <v>1782</v>
      </c>
      <c r="G145" s="400">
        <v>28169</v>
      </c>
      <c r="H145" s="381">
        <v>12</v>
      </c>
      <c r="I145" s="381" t="s">
        <v>1859</v>
      </c>
      <c r="J145" s="382" t="s">
        <v>2643</v>
      </c>
      <c r="K145" s="381" t="s">
        <v>2476</v>
      </c>
      <c r="L145" s="157">
        <v>74</v>
      </c>
      <c r="M145" s="157">
        <v>60</v>
      </c>
      <c r="N145" s="387">
        <v>134</v>
      </c>
      <c r="O145" s="384"/>
      <c r="P145" s="384"/>
      <c r="Q145" s="384"/>
      <c r="R145" s="384"/>
      <c r="S145" s="401" t="s">
        <v>2710</v>
      </c>
      <c r="T145" s="401" t="s">
        <v>2710</v>
      </c>
      <c r="U145" s="401" t="s">
        <v>2710</v>
      </c>
      <c r="V145" s="401" t="s">
        <v>2710</v>
      </c>
      <c r="W145" s="199" t="s">
        <v>2710</v>
      </c>
      <c r="X145" s="399">
        <v>110</v>
      </c>
      <c r="Y145" s="199">
        <v>28169</v>
      </c>
      <c r="Z145" s="199">
        <v>866.11997083100005</v>
      </c>
      <c r="AA145" s="199">
        <v>190</v>
      </c>
      <c r="AB145" s="199">
        <v>889.99971731000005</v>
      </c>
      <c r="AC145" s="199">
        <v>182</v>
      </c>
      <c r="AD145" s="199" t="s">
        <v>2710</v>
      </c>
      <c r="AE145" s="329"/>
      <c r="AF145" s="379"/>
      <c r="AG145" s="379"/>
    </row>
    <row r="146" spans="1:33" ht="18.75" customHeight="1">
      <c r="A146" s="281" t="s">
        <v>2131</v>
      </c>
      <c r="B146" s="382" t="s">
        <v>491</v>
      </c>
      <c r="C146" s="382" t="s">
        <v>20</v>
      </c>
      <c r="D146" s="382" t="s">
        <v>492</v>
      </c>
      <c r="E146" s="382" t="s">
        <v>10</v>
      </c>
      <c r="F146" s="382" t="s">
        <v>1782</v>
      </c>
      <c r="G146" s="400">
        <v>20147</v>
      </c>
      <c r="H146" s="381">
        <v>12</v>
      </c>
      <c r="I146" s="381" t="s">
        <v>1859</v>
      </c>
      <c r="J146" s="382" t="s">
        <v>2643</v>
      </c>
      <c r="K146" s="381" t="s">
        <v>2476</v>
      </c>
      <c r="L146" s="157">
        <v>79</v>
      </c>
      <c r="M146" s="157">
        <v>65</v>
      </c>
      <c r="N146" s="387">
        <v>144</v>
      </c>
      <c r="O146" s="384"/>
      <c r="P146" s="384"/>
      <c r="Q146" s="384"/>
      <c r="R146" s="384"/>
      <c r="S146" s="401" t="s">
        <v>2710</v>
      </c>
      <c r="T146" s="401" t="s">
        <v>2710</v>
      </c>
      <c r="U146" s="401" t="s">
        <v>2710</v>
      </c>
      <c r="V146" s="401" t="s">
        <v>2710</v>
      </c>
      <c r="W146" s="199" t="s">
        <v>2710</v>
      </c>
      <c r="X146" s="399">
        <v>120</v>
      </c>
      <c r="Y146" s="199">
        <v>20147</v>
      </c>
      <c r="Z146" s="199">
        <v>856.11997885300002</v>
      </c>
      <c r="AA146" s="199">
        <v>197</v>
      </c>
      <c r="AB146" s="199">
        <v>879.99979753000002</v>
      </c>
      <c r="AC146" s="199">
        <v>196</v>
      </c>
      <c r="AD146" s="199" t="s">
        <v>2710</v>
      </c>
      <c r="AE146" s="329"/>
      <c r="AF146" s="379"/>
      <c r="AG146" s="379"/>
    </row>
    <row r="147" spans="1:33" ht="18.75" customHeight="1">
      <c r="A147" s="281" t="s">
        <v>2132</v>
      </c>
      <c r="B147" s="382" t="s">
        <v>1165</v>
      </c>
      <c r="C147" s="382" t="s">
        <v>2548</v>
      </c>
      <c r="D147" s="382" t="s">
        <v>751</v>
      </c>
      <c r="E147" s="382" t="s">
        <v>10</v>
      </c>
      <c r="F147" s="382" t="s">
        <v>1797</v>
      </c>
      <c r="G147" s="400">
        <v>20897</v>
      </c>
      <c r="H147" s="381">
        <v>12</v>
      </c>
      <c r="I147" s="381" t="s">
        <v>1859</v>
      </c>
      <c r="J147" s="382" t="s">
        <v>2643</v>
      </c>
      <c r="K147" s="381" t="s">
        <v>2476</v>
      </c>
      <c r="L147" s="157">
        <v>83</v>
      </c>
      <c r="M147" s="157">
        <v>70</v>
      </c>
      <c r="N147" s="387">
        <v>153</v>
      </c>
      <c r="O147" s="384"/>
      <c r="P147" s="384"/>
      <c r="Q147" s="384"/>
      <c r="R147" s="384"/>
      <c r="S147" s="401" t="s">
        <v>2710</v>
      </c>
      <c r="T147" s="401" t="s">
        <v>2710</v>
      </c>
      <c r="U147" s="401" t="s">
        <v>2710</v>
      </c>
      <c r="V147" s="401" t="s">
        <v>2710</v>
      </c>
      <c r="W147" s="199" t="s">
        <v>2710</v>
      </c>
      <c r="X147" s="399">
        <v>129</v>
      </c>
      <c r="Y147" s="199">
        <v>20897</v>
      </c>
      <c r="Z147" s="199">
        <v>847.11997810299999</v>
      </c>
      <c r="AA147" s="199">
        <v>199</v>
      </c>
      <c r="AB147" s="199">
        <v>870.99979002999999</v>
      </c>
      <c r="AC147" s="199">
        <v>199</v>
      </c>
      <c r="AD147" s="199" t="s">
        <v>2710</v>
      </c>
      <c r="AE147" s="329"/>
      <c r="AF147" s="379"/>
      <c r="AG147" s="379"/>
    </row>
    <row r="148" spans="1:33" ht="18.75" customHeight="1">
      <c r="A148" s="1112" t="s">
        <v>2518</v>
      </c>
      <c r="B148" s="1112"/>
      <c r="C148" s="1112"/>
      <c r="D148" s="1112"/>
      <c r="E148" s="1112"/>
      <c r="F148" s="1112"/>
      <c r="G148" s="1112"/>
      <c r="H148" s="1112"/>
      <c r="I148" s="1112"/>
      <c r="J148" s="1112"/>
      <c r="K148" s="1112"/>
      <c r="L148" s="1112"/>
      <c r="M148" s="1112"/>
      <c r="N148" s="1112"/>
      <c r="O148" s="1112"/>
      <c r="P148" s="1112"/>
      <c r="Q148" s="1112"/>
      <c r="R148" s="1112"/>
      <c r="S148" s="1112"/>
      <c r="T148" s="1112"/>
      <c r="U148" s="1112"/>
      <c r="V148" s="1112"/>
      <c r="W148" s="1112"/>
      <c r="X148" s="1112"/>
      <c r="Y148" s="1112"/>
      <c r="Z148" s="1112"/>
      <c r="AA148" s="1112"/>
      <c r="AB148" s="1112"/>
      <c r="AC148" s="1112"/>
      <c r="AD148" s="1113"/>
      <c r="AE148" s="329"/>
      <c r="AF148" s="379"/>
      <c r="AG148" s="379"/>
    </row>
    <row r="149" spans="1:33" ht="18.75" customHeight="1">
      <c r="A149" s="519" t="s">
        <v>2255</v>
      </c>
      <c r="B149" s="520" t="s">
        <v>1652</v>
      </c>
      <c r="C149" s="520" t="s">
        <v>2653</v>
      </c>
      <c r="D149" s="520" t="s">
        <v>2657</v>
      </c>
      <c r="E149" s="520" t="s">
        <v>3</v>
      </c>
      <c r="F149" s="520" t="s">
        <v>1780</v>
      </c>
      <c r="G149" s="521">
        <v>41116</v>
      </c>
      <c r="H149" s="522">
        <v>12</v>
      </c>
      <c r="I149" s="522" t="s">
        <v>1859</v>
      </c>
      <c r="J149" s="520" t="s">
        <v>2643</v>
      </c>
      <c r="K149" s="522" t="s">
        <v>2476</v>
      </c>
      <c r="L149" s="523">
        <v>57</v>
      </c>
      <c r="M149" s="523">
        <v>50</v>
      </c>
      <c r="N149" s="524">
        <v>107</v>
      </c>
      <c r="O149" s="525"/>
      <c r="P149" s="525"/>
      <c r="Q149" s="525"/>
      <c r="R149" s="525"/>
      <c r="S149" s="526" t="s">
        <v>2710</v>
      </c>
      <c r="T149" s="526" t="s">
        <v>2710</v>
      </c>
      <c r="U149" s="526" t="s">
        <v>2710</v>
      </c>
      <c r="V149" s="526" t="s">
        <v>2710</v>
      </c>
      <c r="W149" s="527" t="s">
        <v>2710</v>
      </c>
      <c r="X149" s="528">
        <v>83</v>
      </c>
      <c r="Y149" s="527">
        <v>41116</v>
      </c>
      <c r="Z149" s="527">
        <v>893.04995788399992</v>
      </c>
      <c r="AA149" s="527">
        <v>43</v>
      </c>
      <c r="AB149" s="527">
        <v>916.99958784</v>
      </c>
      <c r="AC149" s="527">
        <v>1</v>
      </c>
      <c r="AD149" s="527" t="s">
        <v>2710</v>
      </c>
      <c r="AE149" s="329"/>
      <c r="AG149" s="379"/>
    </row>
    <row r="150" spans="1:33" ht="18.75" customHeight="1">
      <c r="A150" s="519" t="s">
        <v>1960</v>
      </c>
      <c r="B150" s="520" t="s">
        <v>736</v>
      </c>
      <c r="C150" s="520" t="s">
        <v>2578</v>
      </c>
      <c r="D150" s="520" t="s">
        <v>2579</v>
      </c>
      <c r="E150" s="520" t="s">
        <v>3</v>
      </c>
      <c r="F150" s="520" t="s">
        <v>1780</v>
      </c>
      <c r="G150" s="521">
        <v>21065</v>
      </c>
      <c r="H150" s="522">
        <v>11</v>
      </c>
      <c r="I150" s="522" t="s">
        <v>1859</v>
      </c>
      <c r="J150" s="520" t="s">
        <v>2643</v>
      </c>
      <c r="K150" s="522" t="s">
        <v>2476</v>
      </c>
      <c r="L150" s="523">
        <v>51</v>
      </c>
      <c r="M150" s="523">
        <v>58</v>
      </c>
      <c r="N150" s="524">
        <v>109</v>
      </c>
      <c r="O150" s="525"/>
      <c r="P150" s="525"/>
      <c r="Q150" s="525"/>
      <c r="R150" s="525"/>
      <c r="S150" s="526" t="s">
        <v>2710</v>
      </c>
      <c r="T150" s="526" t="s">
        <v>2710</v>
      </c>
      <c r="U150" s="526" t="s">
        <v>2710</v>
      </c>
      <c r="V150" s="526" t="s">
        <v>2710</v>
      </c>
      <c r="W150" s="527" t="s">
        <v>2710</v>
      </c>
      <c r="X150" s="528">
        <v>87</v>
      </c>
      <c r="Y150" s="527">
        <v>21065</v>
      </c>
      <c r="Z150" s="527">
        <v>891.10997793499996</v>
      </c>
      <c r="AA150" s="527">
        <v>51</v>
      </c>
      <c r="AB150" s="527">
        <v>913.00978835000001</v>
      </c>
      <c r="AC150" s="527">
        <v>3</v>
      </c>
      <c r="AD150" s="527" t="s">
        <v>2710</v>
      </c>
      <c r="AE150" s="329"/>
      <c r="AF150" s="379"/>
      <c r="AG150" s="379"/>
    </row>
    <row r="151" spans="1:33" ht="18.75" customHeight="1">
      <c r="A151" s="519" t="s">
        <v>1961</v>
      </c>
      <c r="B151" s="520" t="s">
        <v>878</v>
      </c>
      <c r="C151" s="520" t="s">
        <v>2636</v>
      </c>
      <c r="D151" s="520" t="s">
        <v>2637</v>
      </c>
      <c r="E151" s="520" t="s">
        <v>3</v>
      </c>
      <c r="F151" s="520" t="s">
        <v>1797</v>
      </c>
      <c r="G151" s="521">
        <v>24988</v>
      </c>
      <c r="H151" s="522">
        <v>12</v>
      </c>
      <c r="I151" s="522" t="s">
        <v>1859</v>
      </c>
      <c r="J151" s="520" t="s">
        <v>2643</v>
      </c>
      <c r="K151" s="522" t="s">
        <v>2476</v>
      </c>
      <c r="L151" s="523">
        <v>61</v>
      </c>
      <c r="M151" s="523">
        <v>57</v>
      </c>
      <c r="N151" s="524">
        <v>118</v>
      </c>
      <c r="O151" s="525"/>
      <c r="P151" s="525"/>
      <c r="Q151" s="525"/>
      <c r="R151" s="525"/>
      <c r="S151" s="526" t="s">
        <v>2710</v>
      </c>
      <c r="T151" s="526" t="s">
        <v>2710</v>
      </c>
      <c r="U151" s="526" t="s">
        <v>2710</v>
      </c>
      <c r="V151" s="526" t="s">
        <v>2710</v>
      </c>
      <c r="W151" s="527" t="s">
        <v>2710</v>
      </c>
      <c r="X151" s="528">
        <v>94</v>
      </c>
      <c r="Y151" s="527">
        <v>24988</v>
      </c>
      <c r="Z151" s="527">
        <v>882.11997401200006</v>
      </c>
      <c r="AA151" s="527">
        <v>112</v>
      </c>
      <c r="AB151" s="527">
        <v>905.99974912000005</v>
      </c>
      <c r="AC151" s="527">
        <v>31</v>
      </c>
      <c r="AD151" s="527" t="s">
        <v>2710</v>
      </c>
      <c r="AE151" s="329"/>
      <c r="AF151" s="379"/>
      <c r="AG151" s="379"/>
    </row>
    <row r="152" spans="1:33" ht="18.75" customHeight="1">
      <c r="A152" s="369" t="s">
        <v>1962</v>
      </c>
      <c r="B152" s="382" t="s">
        <v>1161</v>
      </c>
      <c r="C152" s="382" t="s">
        <v>293</v>
      </c>
      <c r="D152" s="382" t="s">
        <v>1345</v>
      </c>
      <c r="E152" s="382" t="s">
        <v>3</v>
      </c>
      <c r="F152" s="382" t="s">
        <v>1794</v>
      </c>
      <c r="G152" s="400">
        <v>21814</v>
      </c>
      <c r="H152" s="381">
        <v>10</v>
      </c>
      <c r="I152" s="381" t="s">
        <v>1859</v>
      </c>
      <c r="J152" s="382" t="s">
        <v>2643</v>
      </c>
      <c r="K152" s="381" t="s">
        <v>2476</v>
      </c>
      <c r="L152" s="157">
        <v>63</v>
      </c>
      <c r="M152" s="157">
        <v>57</v>
      </c>
      <c r="N152" s="387">
        <v>120</v>
      </c>
      <c r="O152" s="384"/>
      <c r="P152" s="384"/>
      <c r="Q152" s="384"/>
      <c r="R152" s="384"/>
      <c r="S152" s="401" t="s">
        <v>2710</v>
      </c>
      <c r="T152" s="401" t="s">
        <v>2710</v>
      </c>
      <c r="U152" s="401" t="s">
        <v>2710</v>
      </c>
      <c r="V152" s="401" t="s">
        <v>2710</v>
      </c>
      <c r="W152" s="199" t="s">
        <v>2710</v>
      </c>
      <c r="X152" s="399">
        <v>100</v>
      </c>
      <c r="Y152" s="199">
        <v>21814</v>
      </c>
      <c r="Z152" s="199">
        <v>880.09997718600005</v>
      </c>
      <c r="AA152" s="199">
        <v>124</v>
      </c>
      <c r="AB152" s="199">
        <v>900.01978085999997</v>
      </c>
      <c r="AC152" s="199">
        <v>88</v>
      </c>
      <c r="AD152" s="199" t="s">
        <v>2710</v>
      </c>
      <c r="AE152" s="329"/>
      <c r="AF152" s="379"/>
      <c r="AG152" s="379"/>
    </row>
    <row r="153" spans="1:33" ht="18.75" customHeight="1">
      <c r="A153" s="369" t="s">
        <v>1963</v>
      </c>
      <c r="B153" s="382" t="s">
        <v>1470</v>
      </c>
      <c r="C153" s="382" t="s">
        <v>2667</v>
      </c>
      <c r="D153" s="382" t="s">
        <v>2668</v>
      </c>
      <c r="E153" s="382" t="s">
        <v>3</v>
      </c>
      <c r="F153" s="382" t="s">
        <v>1900</v>
      </c>
      <c r="G153" s="400">
        <v>21607</v>
      </c>
      <c r="H153" s="381">
        <v>12</v>
      </c>
      <c r="I153" s="381" t="s">
        <v>1859</v>
      </c>
      <c r="J153" s="382" t="s">
        <v>2644</v>
      </c>
      <c r="K153" s="381" t="s">
        <v>2476</v>
      </c>
      <c r="L153" s="157">
        <v>66</v>
      </c>
      <c r="M153" s="157">
        <v>55</v>
      </c>
      <c r="N153" s="387">
        <v>121</v>
      </c>
      <c r="O153" s="384"/>
      <c r="P153" s="384"/>
      <c r="Q153" s="384"/>
      <c r="R153" s="384"/>
      <c r="S153" s="401" t="s">
        <v>2710</v>
      </c>
      <c r="T153" s="401" t="s">
        <v>2710</v>
      </c>
      <c r="U153" s="401" t="s">
        <v>2710</v>
      </c>
      <c r="V153" s="401" t="s">
        <v>2710</v>
      </c>
      <c r="W153" s="199" t="s">
        <v>2710</v>
      </c>
      <c r="X153" s="399">
        <v>97</v>
      </c>
      <c r="Y153" s="199">
        <v>21607</v>
      </c>
      <c r="Z153" s="199">
        <v>879.119977393</v>
      </c>
      <c r="AA153" s="199">
        <v>130</v>
      </c>
      <c r="AB153" s="199">
        <v>902.99978293000004</v>
      </c>
      <c r="AC153" s="199">
        <v>51</v>
      </c>
      <c r="AD153" s="199" t="s">
        <v>2710</v>
      </c>
      <c r="AE153" s="329"/>
      <c r="AF153" s="379"/>
      <c r="AG153" s="379"/>
    </row>
    <row r="154" spans="1:33" ht="18.75" customHeight="1">
      <c r="A154" s="369" t="s">
        <v>1964</v>
      </c>
      <c r="B154" s="382" t="s">
        <v>1650</v>
      </c>
      <c r="C154" s="382" t="s">
        <v>2655</v>
      </c>
      <c r="D154" s="382" t="s">
        <v>2656</v>
      </c>
      <c r="E154" s="382" t="s">
        <v>3</v>
      </c>
      <c r="F154" s="382" t="s">
        <v>1780</v>
      </c>
      <c r="G154" s="400">
        <v>41082</v>
      </c>
      <c r="H154" s="381">
        <v>12</v>
      </c>
      <c r="I154" s="381" t="s">
        <v>1859</v>
      </c>
      <c r="J154" s="382" t="s">
        <v>2643</v>
      </c>
      <c r="K154" s="381" t="s">
        <v>2476</v>
      </c>
      <c r="L154" s="157">
        <v>66</v>
      </c>
      <c r="M154" s="157">
        <v>55</v>
      </c>
      <c r="N154" s="387">
        <v>121</v>
      </c>
      <c r="O154" s="384"/>
      <c r="P154" s="384"/>
      <c r="Q154" s="384"/>
      <c r="R154" s="384"/>
      <c r="S154" s="401" t="s">
        <v>2710</v>
      </c>
      <c r="T154" s="401" t="s">
        <v>2710</v>
      </c>
      <c r="U154" s="401" t="s">
        <v>2710</v>
      </c>
      <c r="V154" s="401" t="s">
        <v>2710</v>
      </c>
      <c r="W154" s="199" t="s">
        <v>2710</v>
      </c>
      <c r="X154" s="399">
        <v>97</v>
      </c>
      <c r="Y154" s="199">
        <v>41082</v>
      </c>
      <c r="Z154" s="199">
        <v>879.11995791799995</v>
      </c>
      <c r="AA154" s="199">
        <v>131</v>
      </c>
      <c r="AB154" s="199">
        <v>902.99958818000005</v>
      </c>
      <c r="AC154" s="199">
        <v>52</v>
      </c>
      <c r="AD154" s="199" t="s">
        <v>2710</v>
      </c>
      <c r="AE154" s="329"/>
      <c r="AF154" s="379"/>
      <c r="AG154" s="379"/>
    </row>
    <row r="155" spans="1:33" ht="18.75" customHeight="1">
      <c r="A155" s="369" t="s">
        <v>1965</v>
      </c>
      <c r="B155" s="382" t="s">
        <v>1464</v>
      </c>
      <c r="C155" s="382" t="s">
        <v>2659</v>
      </c>
      <c r="D155" s="382" t="s">
        <v>2660</v>
      </c>
      <c r="E155" s="382" t="s">
        <v>3</v>
      </c>
      <c r="F155" s="382" t="s">
        <v>1782</v>
      </c>
      <c r="G155" s="400">
        <v>32446</v>
      </c>
      <c r="H155" s="381">
        <v>12</v>
      </c>
      <c r="I155" s="381" t="s">
        <v>1859</v>
      </c>
      <c r="J155" s="382" t="s">
        <v>2643</v>
      </c>
      <c r="K155" s="381" t="s">
        <v>2476</v>
      </c>
      <c r="L155" s="157">
        <v>67</v>
      </c>
      <c r="M155" s="157">
        <v>58</v>
      </c>
      <c r="N155" s="387">
        <v>125</v>
      </c>
      <c r="O155" s="384"/>
      <c r="P155" s="384"/>
      <c r="Q155" s="384"/>
      <c r="R155" s="384"/>
      <c r="S155" s="401" t="s">
        <v>2710</v>
      </c>
      <c r="T155" s="401" t="s">
        <v>2710</v>
      </c>
      <c r="U155" s="401" t="s">
        <v>2710</v>
      </c>
      <c r="V155" s="401" t="s">
        <v>2710</v>
      </c>
      <c r="W155" s="199" t="s">
        <v>2710</v>
      </c>
      <c r="X155" s="399">
        <v>101</v>
      </c>
      <c r="Y155" s="199">
        <v>32446</v>
      </c>
      <c r="Z155" s="199">
        <v>875.11996655400003</v>
      </c>
      <c r="AA155" s="199">
        <v>162</v>
      </c>
      <c r="AB155" s="199">
        <v>898.99967454</v>
      </c>
      <c r="AC155" s="199">
        <v>102</v>
      </c>
      <c r="AD155" s="199" t="s">
        <v>2710</v>
      </c>
      <c r="AE155" s="329"/>
      <c r="AF155" s="379"/>
      <c r="AG155" s="379"/>
    </row>
    <row r="156" spans="1:33" ht="18.75" customHeight="1">
      <c r="A156" s="369" t="s">
        <v>1966</v>
      </c>
      <c r="B156" s="382" t="s">
        <v>1632</v>
      </c>
      <c r="C156" s="382" t="s">
        <v>2589</v>
      </c>
      <c r="D156" s="382" t="s">
        <v>2590</v>
      </c>
      <c r="E156" s="382" t="s">
        <v>3</v>
      </c>
      <c r="F156" s="382" t="s">
        <v>1782</v>
      </c>
      <c r="G156" s="400">
        <v>19956</v>
      </c>
      <c r="H156" s="381">
        <v>12</v>
      </c>
      <c r="I156" s="381" t="s">
        <v>1859</v>
      </c>
      <c r="J156" s="382" t="s">
        <v>2643</v>
      </c>
      <c r="K156" s="381" t="s">
        <v>2476</v>
      </c>
      <c r="L156" s="157">
        <v>69</v>
      </c>
      <c r="M156" s="157">
        <v>58</v>
      </c>
      <c r="N156" s="387">
        <v>127</v>
      </c>
      <c r="O156" s="384"/>
      <c r="P156" s="384"/>
      <c r="Q156" s="384"/>
      <c r="R156" s="384"/>
      <c r="S156" s="401" t="s">
        <v>2710</v>
      </c>
      <c r="T156" s="401" t="s">
        <v>2710</v>
      </c>
      <c r="U156" s="401" t="s">
        <v>2710</v>
      </c>
      <c r="V156" s="401" t="s">
        <v>2710</v>
      </c>
      <c r="W156" s="199" t="s">
        <v>2710</v>
      </c>
      <c r="X156" s="399">
        <v>103</v>
      </c>
      <c r="Y156" s="199">
        <v>19956</v>
      </c>
      <c r="Z156" s="199">
        <v>873.11997904400005</v>
      </c>
      <c r="AA156" s="199">
        <v>171</v>
      </c>
      <c r="AB156" s="199">
        <v>896.99979943999995</v>
      </c>
      <c r="AC156" s="199">
        <v>126</v>
      </c>
      <c r="AD156" s="199" t="s">
        <v>2710</v>
      </c>
      <c r="AE156" s="329"/>
      <c r="AF156" s="379"/>
      <c r="AG156" s="379"/>
    </row>
    <row r="157" spans="1:33" ht="18.75" customHeight="1">
      <c r="A157" s="369" t="s">
        <v>1967</v>
      </c>
      <c r="B157" s="382" t="s">
        <v>1462</v>
      </c>
      <c r="C157" s="382" t="s">
        <v>2651</v>
      </c>
      <c r="D157" s="382" t="s">
        <v>2652</v>
      </c>
      <c r="E157" s="382" t="s">
        <v>3</v>
      </c>
      <c r="F157" s="382" t="s">
        <v>1780</v>
      </c>
      <c r="G157" s="400">
        <v>26227</v>
      </c>
      <c r="H157" s="381">
        <v>12</v>
      </c>
      <c r="I157" s="381" t="s">
        <v>1859</v>
      </c>
      <c r="J157" s="382" t="s">
        <v>2643</v>
      </c>
      <c r="K157" s="381" t="s">
        <v>2476</v>
      </c>
      <c r="L157" s="157">
        <v>72</v>
      </c>
      <c r="M157" s="157">
        <v>65</v>
      </c>
      <c r="N157" s="387">
        <v>137</v>
      </c>
      <c r="O157" s="384"/>
      <c r="P157" s="384"/>
      <c r="Q157" s="384"/>
      <c r="R157" s="384"/>
      <c r="S157" s="401" t="s">
        <v>2710</v>
      </c>
      <c r="T157" s="401" t="s">
        <v>2710</v>
      </c>
      <c r="U157" s="401" t="s">
        <v>2710</v>
      </c>
      <c r="V157" s="401" t="s">
        <v>2710</v>
      </c>
      <c r="W157" s="199" t="s">
        <v>2710</v>
      </c>
      <c r="X157" s="399">
        <v>113</v>
      </c>
      <c r="Y157" s="199">
        <v>26227</v>
      </c>
      <c r="Z157" s="199">
        <v>863.11997277299997</v>
      </c>
      <c r="AA157" s="199">
        <v>195</v>
      </c>
      <c r="AB157" s="199">
        <v>886.99973673</v>
      </c>
      <c r="AC157" s="199">
        <v>189</v>
      </c>
      <c r="AD157" s="199" t="s">
        <v>2710</v>
      </c>
      <c r="AE157" s="329"/>
      <c r="AF157" s="379"/>
      <c r="AG157" s="379"/>
    </row>
    <row r="158" spans="1:33" ht="18.75" customHeight="1">
      <c r="A158" s="369" t="s">
        <v>1968</v>
      </c>
      <c r="B158" s="382" t="s">
        <v>354</v>
      </c>
      <c r="C158" s="382" t="s">
        <v>2443</v>
      </c>
      <c r="D158" s="382" t="s">
        <v>2444</v>
      </c>
      <c r="E158" s="382" t="s">
        <v>3</v>
      </c>
      <c r="F158" s="382" t="s">
        <v>1788</v>
      </c>
      <c r="G158" s="400">
        <v>19037</v>
      </c>
      <c r="H158" s="381">
        <v>12</v>
      </c>
      <c r="I158" s="381" t="s">
        <v>1859</v>
      </c>
      <c r="J158" s="382" t="s">
        <v>2643</v>
      </c>
      <c r="K158" s="381" t="s">
        <v>2476</v>
      </c>
      <c r="L158" s="157">
        <v>444</v>
      </c>
      <c r="M158" s="157">
        <v>555</v>
      </c>
      <c r="N158" s="387">
        <v>999</v>
      </c>
      <c r="O158" s="384"/>
      <c r="P158" s="384"/>
      <c r="Q158" s="384"/>
      <c r="R158" s="384"/>
      <c r="S158" s="401" t="s">
        <v>2710</v>
      </c>
      <c r="T158" s="401" t="s">
        <v>2710</v>
      </c>
      <c r="U158" s="401" t="s">
        <v>2710</v>
      </c>
      <c r="V158" s="401" t="s">
        <v>2710</v>
      </c>
      <c r="W158" s="199" t="s">
        <v>2710</v>
      </c>
      <c r="X158" s="399">
        <v>975</v>
      </c>
      <c r="Y158" s="199">
        <v>19037</v>
      </c>
      <c r="Z158" s="199">
        <v>1.1199799630000027</v>
      </c>
      <c r="AA158" s="199">
        <v>203</v>
      </c>
      <c r="AB158" s="199">
        <v>24.999808630000004</v>
      </c>
      <c r="AC158" s="199">
        <v>203</v>
      </c>
      <c r="AD158" s="199" t="s">
        <v>2710</v>
      </c>
      <c r="AE158" s="329"/>
      <c r="AF158" s="379"/>
      <c r="AG158" s="379"/>
    </row>
    <row r="159" spans="1:33" ht="18.75" customHeight="1">
      <c r="A159" s="1112" t="s">
        <v>2519</v>
      </c>
      <c r="B159" s="1112"/>
      <c r="C159" s="1112"/>
      <c r="D159" s="1112"/>
      <c r="E159" s="1112"/>
      <c r="F159" s="1112"/>
      <c r="G159" s="1112"/>
      <c r="H159" s="1112"/>
      <c r="I159" s="1112"/>
      <c r="J159" s="1112"/>
      <c r="K159" s="1112"/>
      <c r="L159" s="1112"/>
      <c r="M159" s="1112"/>
      <c r="N159" s="1112"/>
      <c r="O159" s="1112"/>
      <c r="P159" s="1112"/>
      <c r="Q159" s="1112"/>
      <c r="R159" s="1112"/>
      <c r="S159" s="1112"/>
      <c r="T159" s="1112"/>
      <c r="U159" s="1112"/>
      <c r="V159" s="1112"/>
      <c r="W159" s="1112"/>
      <c r="X159" s="1112"/>
      <c r="Y159" s="1112"/>
      <c r="Z159" s="1112"/>
      <c r="AA159" s="1112"/>
      <c r="AB159" s="1112"/>
      <c r="AC159" s="1112"/>
      <c r="AD159" s="1113"/>
      <c r="AE159" s="329"/>
      <c r="AF159" s="379"/>
      <c r="AG159" s="379"/>
    </row>
    <row r="160" spans="1:33" ht="18.75" customHeight="1">
      <c r="A160" s="368" t="s">
        <v>2118</v>
      </c>
      <c r="B160" s="513" t="s">
        <v>1471</v>
      </c>
      <c r="C160" s="513" t="s">
        <v>2669</v>
      </c>
      <c r="D160" s="513" t="s">
        <v>2608</v>
      </c>
      <c r="E160" s="513" t="s">
        <v>10</v>
      </c>
      <c r="F160" s="513" t="s">
        <v>1900</v>
      </c>
      <c r="G160" s="514">
        <v>22208</v>
      </c>
      <c r="H160" s="515">
        <v>9</v>
      </c>
      <c r="I160" s="515" t="s">
        <v>1858</v>
      </c>
      <c r="J160" s="513" t="s">
        <v>2643</v>
      </c>
      <c r="K160" s="515" t="s">
        <v>2476</v>
      </c>
      <c r="L160" s="507">
        <v>57</v>
      </c>
      <c r="M160" s="507">
        <v>53</v>
      </c>
      <c r="N160" s="508">
        <v>110</v>
      </c>
      <c r="O160" s="516"/>
      <c r="P160" s="516"/>
      <c r="Q160" s="516"/>
      <c r="R160" s="516"/>
      <c r="S160" s="517" t="s">
        <v>2710</v>
      </c>
      <c r="T160" s="517" t="s">
        <v>2710</v>
      </c>
      <c r="U160" s="517" t="s">
        <v>2710</v>
      </c>
      <c r="V160" s="517" t="s">
        <v>2710</v>
      </c>
      <c r="W160" s="518" t="s">
        <v>2710</v>
      </c>
      <c r="X160" s="512">
        <v>92</v>
      </c>
      <c r="Y160" s="518">
        <v>22208</v>
      </c>
      <c r="Z160" s="518">
        <v>890.08997679200002</v>
      </c>
      <c r="AA160" s="518">
        <v>58</v>
      </c>
      <c r="AB160" s="518">
        <v>908.02977692000002</v>
      </c>
      <c r="AC160" s="518">
        <v>19</v>
      </c>
      <c r="AD160" s="518" t="s">
        <v>2710</v>
      </c>
      <c r="AE160" s="329"/>
      <c r="AG160" s="379"/>
    </row>
    <row r="161" spans="1:33" ht="18.75" customHeight="1">
      <c r="A161" s="368" t="s">
        <v>2119</v>
      </c>
      <c r="B161" s="513" t="s">
        <v>621</v>
      </c>
      <c r="C161" s="513" t="s">
        <v>619</v>
      </c>
      <c r="D161" s="513" t="s">
        <v>2591</v>
      </c>
      <c r="E161" s="513" t="s">
        <v>10</v>
      </c>
      <c r="F161" s="513" t="s">
        <v>1782</v>
      </c>
      <c r="G161" s="514">
        <v>20434</v>
      </c>
      <c r="H161" s="515">
        <v>8</v>
      </c>
      <c r="I161" s="515" t="s">
        <v>1858</v>
      </c>
      <c r="J161" s="513" t="s">
        <v>2643</v>
      </c>
      <c r="K161" s="515" t="s">
        <v>2476</v>
      </c>
      <c r="L161" s="507">
        <v>60</v>
      </c>
      <c r="M161" s="507">
        <v>52</v>
      </c>
      <c r="N161" s="508">
        <v>112</v>
      </c>
      <c r="O161" s="516"/>
      <c r="P161" s="516"/>
      <c r="Q161" s="516"/>
      <c r="R161" s="516"/>
      <c r="S161" s="517" t="s">
        <v>2710</v>
      </c>
      <c r="T161" s="517" t="s">
        <v>2710</v>
      </c>
      <c r="U161" s="517" t="s">
        <v>2710</v>
      </c>
      <c r="V161" s="517" t="s">
        <v>2710</v>
      </c>
      <c r="W161" s="518" t="s">
        <v>2710</v>
      </c>
      <c r="X161" s="512">
        <v>96</v>
      </c>
      <c r="Y161" s="518">
        <v>20434</v>
      </c>
      <c r="Z161" s="518">
        <v>888.07997856600002</v>
      </c>
      <c r="AA161" s="518">
        <v>71</v>
      </c>
      <c r="AB161" s="518">
        <v>904.03979465999998</v>
      </c>
      <c r="AC161" s="518">
        <v>40</v>
      </c>
      <c r="AD161" s="518" t="s">
        <v>2710</v>
      </c>
      <c r="AE161" s="329"/>
      <c r="AF161" s="379"/>
      <c r="AG161" s="379"/>
    </row>
    <row r="162" spans="1:33" ht="18.75" customHeight="1">
      <c r="A162" s="368" t="s">
        <v>2120</v>
      </c>
      <c r="B162" s="513" t="s">
        <v>265</v>
      </c>
      <c r="C162" s="513" t="s">
        <v>263</v>
      </c>
      <c r="D162" s="513" t="s">
        <v>266</v>
      </c>
      <c r="E162" s="513" t="s">
        <v>10</v>
      </c>
      <c r="F162" s="513" t="s">
        <v>1781</v>
      </c>
      <c r="G162" s="514">
        <v>20212</v>
      </c>
      <c r="H162" s="515">
        <v>8</v>
      </c>
      <c r="I162" s="515" t="s">
        <v>1858</v>
      </c>
      <c r="J162" s="513" t="s">
        <v>2643</v>
      </c>
      <c r="K162" s="515" t="s">
        <v>2476</v>
      </c>
      <c r="L162" s="507">
        <v>56</v>
      </c>
      <c r="M162" s="507">
        <v>58</v>
      </c>
      <c r="N162" s="508">
        <v>114</v>
      </c>
      <c r="O162" s="516"/>
      <c r="P162" s="516"/>
      <c r="Q162" s="516"/>
      <c r="R162" s="516"/>
      <c r="S162" s="517" t="s">
        <v>2710</v>
      </c>
      <c r="T162" s="517" t="s">
        <v>2710</v>
      </c>
      <c r="U162" s="517" t="s">
        <v>2710</v>
      </c>
      <c r="V162" s="517" t="s">
        <v>2710</v>
      </c>
      <c r="W162" s="518" t="s">
        <v>2710</v>
      </c>
      <c r="X162" s="512">
        <v>98</v>
      </c>
      <c r="Y162" s="518">
        <v>20212</v>
      </c>
      <c r="Z162" s="518">
        <v>886.07997878800006</v>
      </c>
      <c r="AA162" s="518">
        <v>90</v>
      </c>
      <c r="AB162" s="518">
        <v>902.03979687999993</v>
      </c>
      <c r="AC162" s="518">
        <v>63</v>
      </c>
      <c r="AD162" s="518" t="s">
        <v>2710</v>
      </c>
      <c r="AE162" s="329"/>
      <c r="AF162" s="379"/>
      <c r="AG162" s="379"/>
    </row>
    <row r="163" spans="1:33" ht="18.75" customHeight="1">
      <c r="A163" s="369" t="s">
        <v>2121</v>
      </c>
      <c r="B163" s="382" t="s">
        <v>2433</v>
      </c>
      <c r="C163" s="382" t="s">
        <v>2109</v>
      </c>
      <c r="D163" s="382" t="s">
        <v>513</v>
      </c>
      <c r="E163" s="382" t="s">
        <v>10</v>
      </c>
      <c r="F163" s="382" t="s">
        <v>1797</v>
      </c>
      <c r="G163" s="400">
        <v>22044</v>
      </c>
      <c r="H163" s="381">
        <v>9</v>
      </c>
      <c r="I163" s="381" t="s">
        <v>1858</v>
      </c>
      <c r="J163" s="382" t="s">
        <v>2643</v>
      </c>
      <c r="K163" s="381" t="s">
        <v>2476</v>
      </c>
      <c r="L163" s="157">
        <v>55</v>
      </c>
      <c r="M163" s="157">
        <v>61</v>
      </c>
      <c r="N163" s="387">
        <v>116</v>
      </c>
      <c r="O163" s="384" t="s">
        <v>1951</v>
      </c>
      <c r="P163" s="384"/>
      <c r="Q163" s="384"/>
      <c r="R163" s="384"/>
      <c r="S163" s="401">
        <v>1</v>
      </c>
      <c r="T163" s="401" t="s">
        <v>2710</v>
      </c>
      <c r="U163" s="401" t="s">
        <v>2710</v>
      </c>
      <c r="V163" s="401" t="s">
        <v>2710</v>
      </c>
      <c r="W163" s="199">
        <v>1</v>
      </c>
      <c r="X163" s="399">
        <v>98</v>
      </c>
      <c r="Y163" s="199">
        <v>22044</v>
      </c>
      <c r="Z163" s="199">
        <v>884.08997695599999</v>
      </c>
      <c r="AA163" s="199">
        <v>104</v>
      </c>
      <c r="AB163" s="199">
        <v>902.02977855999995</v>
      </c>
      <c r="AC163" s="199">
        <v>65</v>
      </c>
      <c r="AD163" s="199">
        <v>1</v>
      </c>
      <c r="AE163" s="329"/>
      <c r="AF163" s="379"/>
      <c r="AG163" s="379"/>
    </row>
    <row r="164" spans="1:33" ht="18.75" customHeight="1">
      <c r="A164" s="369" t="s">
        <v>2122</v>
      </c>
      <c r="B164" s="386" t="s">
        <v>1686</v>
      </c>
      <c r="C164" s="386" t="s">
        <v>2502</v>
      </c>
      <c r="D164" s="386" t="s">
        <v>2507</v>
      </c>
      <c r="E164" s="386" t="s">
        <v>10</v>
      </c>
      <c r="F164" s="386" t="s">
        <v>1795</v>
      </c>
      <c r="G164" s="396">
        <v>22652</v>
      </c>
      <c r="H164" s="385">
        <v>9</v>
      </c>
      <c r="I164" s="385" t="s">
        <v>1858</v>
      </c>
      <c r="J164" s="386" t="s">
        <v>2643</v>
      </c>
      <c r="K164" s="385" t="s">
        <v>2476</v>
      </c>
      <c r="L164" s="157">
        <v>62</v>
      </c>
      <c r="M164" s="157">
        <v>57</v>
      </c>
      <c r="N164" s="387">
        <v>119</v>
      </c>
      <c r="O164" s="388"/>
      <c r="P164" s="388"/>
      <c r="Q164" s="388"/>
      <c r="R164" s="388"/>
      <c r="S164" s="397" t="s">
        <v>2710</v>
      </c>
      <c r="T164" s="397" t="s">
        <v>2710</v>
      </c>
      <c r="U164" s="397" t="s">
        <v>2710</v>
      </c>
      <c r="V164" s="397" t="s">
        <v>2710</v>
      </c>
      <c r="W164" s="398" t="s">
        <v>2710</v>
      </c>
      <c r="X164" s="399">
        <v>101</v>
      </c>
      <c r="Y164" s="398">
        <v>22652</v>
      </c>
      <c r="Z164" s="398">
        <v>881.08997634800005</v>
      </c>
      <c r="AA164" s="398">
        <v>119</v>
      </c>
      <c r="AB164" s="398">
        <v>899.02977248000002</v>
      </c>
      <c r="AC164" s="398">
        <v>99</v>
      </c>
      <c r="AD164" s="398" t="s">
        <v>2710</v>
      </c>
      <c r="AE164" s="329"/>
      <c r="AF164" s="379"/>
      <c r="AG164" s="379"/>
    </row>
    <row r="165" spans="1:33" ht="18.75" customHeight="1">
      <c r="A165" s="281" t="s">
        <v>2123</v>
      </c>
      <c r="B165" s="382" t="s">
        <v>490</v>
      </c>
      <c r="C165" s="382" t="s">
        <v>489</v>
      </c>
      <c r="D165" s="382" t="s">
        <v>1860</v>
      </c>
      <c r="E165" s="382" t="s">
        <v>10</v>
      </c>
      <c r="F165" s="382" t="s">
        <v>1782</v>
      </c>
      <c r="G165" s="400">
        <v>19670</v>
      </c>
      <c r="H165" s="381">
        <v>8</v>
      </c>
      <c r="I165" s="381" t="s">
        <v>1858</v>
      </c>
      <c r="J165" s="382" t="s">
        <v>2643</v>
      </c>
      <c r="K165" s="381" t="s">
        <v>2476</v>
      </c>
      <c r="L165" s="157">
        <v>62</v>
      </c>
      <c r="M165" s="157">
        <v>57</v>
      </c>
      <c r="N165" s="387">
        <v>119</v>
      </c>
      <c r="O165" s="384"/>
      <c r="P165" s="384"/>
      <c r="Q165" s="384"/>
      <c r="R165" s="384"/>
      <c r="S165" s="401" t="s">
        <v>2710</v>
      </c>
      <c r="T165" s="401" t="s">
        <v>2710</v>
      </c>
      <c r="U165" s="401" t="s">
        <v>2710</v>
      </c>
      <c r="V165" s="401" t="s">
        <v>2710</v>
      </c>
      <c r="W165" s="199" t="s">
        <v>2710</v>
      </c>
      <c r="X165" s="399">
        <v>103</v>
      </c>
      <c r="Y165" s="199">
        <v>19670</v>
      </c>
      <c r="Z165" s="199">
        <v>881.07997933000001</v>
      </c>
      <c r="AA165" s="199">
        <v>120</v>
      </c>
      <c r="AB165" s="199">
        <v>897.03980230000002</v>
      </c>
      <c r="AC165" s="199">
        <v>122</v>
      </c>
      <c r="AD165" s="199" t="s">
        <v>2710</v>
      </c>
      <c r="AE165" s="329"/>
      <c r="AF165" s="379"/>
      <c r="AG165" s="379"/>
    </row>
    <row r="166" spans="1:33" ht="18.75" customHeight="1">
      <c r="A166" s="281" t="s">
        <v>2124</v>
      </c>
      <c r="B166" s="382" t="s">
        <v>564</v>
      </c>
      <c r="C166" s="382" t="s">
        <v>315</v>
      </c>
      <c r="D166" s="382" t="s">
        <v>565</v>
      </c>
      <c r="E166" s="382" t="s">
        <v>10</v>
      </c>
      <c r="F166" s="382" t="s">
        <v>1783</v>
      </c>
      <c r="G166" s="400">
        <v>19169</v>
      </c>
      <c r="H166" s="381">
        <v>9</v>
      </c>
      <c r="I166" s="381" t="s">
        <v>1858</v>
      </c>
      <c r="J166" s="382" t="s">
        <v>2643</v>
      </c>
      <c r="K166" s="381" t="s">
        <v>2476</v>
      </c>
      <c r="L166" s="157">
        <v>67</v>
      </c>
      <c r="M166" s="157">
        <v>53</v>
      </c>
      <c r="N166" s="387">
        <v>120</v>
      </c>
      <c r="O166" s="384"/>
      <c r="P166" s="384"/>
      <c r="Q166" s="384"/>
      <c r="R166" s="384"/>
      <c r="S166" s="401" t="s">
        <v>2710</v>
      </c>
      <c r="T166" s="401" t="s">
        <v>2710</v>
      </c>
      <c r="U166" s="401" t="s">
        <v>2710</v>
      </c>
      <c r="V166" s="401" t="s">
        <v>2710</v>
      </c>
      <c r="W166" s="199" t="s">
        <v>2710</v>
      </c>
      <c r="X166" s="399">
        <v>102</v>
      </c>
      <c r="Y166" s="199">
        <v>19169</v>
      </c>
      <c r="Z166" s="199">
        <v>880.08997983100005</v>
      </c>
      <c r="AA166" s="199">
        <v>125</v>
      </c>
      <c r="AB166" s="199">
        <v>898.02980731000002</v>
      </c>
      <c r="AC166" s="199">
        <v>112</v>
      </c>
      <c r="AD166" s="199" t="s">
        <v>2710</v>
      </c>
      <c r="AE166" s="329"/>
      <c r="AF166" s="379"/>
      <c r="AG166" s="379"/>
    </row>
    <row r="167" spans="1:33" ht="18.75" customHeight="1">
      <c r="A167" s="281" t="s">
        <v>2125</v>
      </c>
      <c r="B167" s="386" t="s">
        <v>1581</v>
      </c>
      <c r="C167" s="386" t="s">
        <v>1177</v>
      </c>
      <c r="D167" s="386" t="s">
        <v>1198</v>
      </c>
      <c r="E167" s="386" t="s">
        <v>10</v>
      </c>
      <c r="F167" s="386" t="s">
        <v>1782</v>
      </c>
      <c r="G167" s="396">
        <v>19177</v>
      </c>
      <c r="H167" s="385">
        <v>9</v>
      </c>
      <c r="I167" s="385" t="s">
        <v>1858</v>
      </c>
      <c r="J167" s="386" t="s">
        <v>2643</v>
      </c>
      <c r="K167" s="385" t="s">
        <v>2476</v>
      </c>
      <c r="L167" s="157">
        <v>62</v>
      </c>
      <c r="M167" s="157">
        <v>58</v>
      </c>
      <c r="N167" s="387">
        <v>120</v>
      </c>
      <c r="O167" s="388"/>
      <c r="P167" s="388"/>
      <c r="Q167" s="388"/>
      <c r="R167" s="388"/>
      <c r="S167" s="397" t="s">
        <v>2710</v>
      </c>
      <c r="T167" s="397" t="s">
        <v>2710</v>
      </c>
      <c r="U167" s="397" t="s">
        <v>2710</v>
      </c>
      <c r="V167" s="397" t="s">
        <v>2710</v>
      </c>
      <c r="W167" s="398" t="s">
        <v>2710</v>
      </c>
      <c r="X167" s="399">
        <v>102</v>
      </c>
      <c r="Y167" s="398">
        <v>19177</v>
      </c>
      <c r="Z167" s="398">
        <v>880.08997982300002</v>
      </c>
      <c r="AA167" s="398">
        <v>126</v>
      </c>
      <c r="AB167" s="398">
        <v>898.02980722999996</v>
      </c>
      <c r="AC167" s="398">
        <v>113</v>
      </c>
      <c r="AD167" s="398" t="s">
        <v>2710</v>
      </c>
      <c r="AE167" s="329"/>
      <c r="AF167" s="379"/>
      <c r="AG167" s="379"/>
    </row>
    <row r="168" spans="1:33" ht="18.75" customHeight="1">
      <c r="A168" s="281" t="s">
        <v>2126</v>
      </c>
      <c r="B168" s="382" t="s">
        <v>1670</v>
      </c>
      <c r="C168" s="382" t="s">
        <v>2300</v>
      </c>
      <c r="D168" s="382" t="s">
        <v>2301</v>
      </c>
      <c r="E168" s="382" t="s">
        <v>10</v>
      </c>
      <c r="F168" s="382" t="s">
        <v>1794</v>
      </c>
      <c r="G168" s="400">
        <v>21677</v>
      </c>
      <c r="H168" s="381">
        <v>8</v>
      </c>
      <c r="I168" s="381" t="s">
        <v>1858</v>
      </c>
      <c r="J168" s="382" t="s">
        <v>2643</v>
      </c>
      <c r="K168" s="381" t="s">
        <v>2476</v>
      </c>
      <c r="L168" s="157">
        <v>66</v>
      </c>
      <c r="M168" s="157">
        <v>54</v>
      </c>
      <c r="N168" s="387">
        <v>120</v>
      </c>
      <c r="O168" s="384"/>
      <c r="P168" s="384"/>
      <c r="Q168" s="384"/>
      <c r="R168" s="384"/>
      <c r="S168" s="401" t="s">
        <v>2710</v>
      </c>
      <c r="T168" s="401" t="s">
        <v>2710</v>
      </c>
      <c r="U168" s="401" t="s">
        <v>2710</v>
      </c>
      <c r="V168" s="401" t="s">
        <v>2710</v>
      </c>
      <c r="W168" s="199" t="s">
        <v>2710</v>
      </c>
      <c r="X168" s="399">
        <v>104</v>
      </c>
      <c r="Y168" s="199">
        <v>21677</v>
      </c>
      <c r="Z168" s="199">
        <v>880.07997732300009</v>
      </c>
      <c r="AA168" s="199">
        <v>127</v>
      </c>
      <c r="AB168" s="199">
        <v>896.03978223000001</v>
      </c>
      <c r="AC168" s="199">
        <v>138</v>
      </c>
      <c r="AD168" s="199" t="s">
        <v>2710</v>
      </c>
      <c r="AE168" s="329"/>
      <c r="AF168" s="379"/>
      <c r="AG168" s="379"/>
    </row>
    <row r="169" spans="1:33" ht="18.75" customHeight="1">
      <c r="A169" s="281" t="s">
        <v>2127</v>
      </c>
      <c r="B169" s="382" t="s">
        <v>218</v>
      </c>
      <c r="C169" s="382" t="s">
        <v>219</v>
      </c>
      <c r="D169" s="382" t="s">
        <v>220</v>
      </c>
      <c r="E169" s="382" t="s">
        <v>10</v>
      </c>
      <c r="F169" s="382" t="s">
        <v>1781</v>
      </c>
      <c r="G169" s="400">
        <v>19188</v>
      </c>
      <c r="H169" s="381">
        <v>7</v>
      </c>
      <c r="I169" s="381" t="s">
        <v>1858</v>
      </c>
      <c r="J169" s="382" t="s">
        <v>2643</v>
      </c>
      <c r="K169" s="381" t="s">
        <v>2476</v>
      </c>
      <c r="L169" s="157">
        <v>70</v>
      </c>
      <c r="M169" s="157">
        <v>50</v>
      </c>
      <c r="N169" s="387">
        <v>120</v>
      </c>
      <c r="O169" s="384"/>
      <c r="P169" s="384"/>
      <c r="Q169" s="384"/>
      <c r="R169" s="384"/>
      <c r="S169" s="401" t="s">
        <v>2710</v>
      </c>
      <c r="T169" s="401" t="s">
        <v>2710</v>
      </c>
      <c r="U169" s="401" t="s">
        <v>2710</v>
      </c>
      <c r="V169" s="401" t="s">
        <v>2710</v>
      </c>
      <c r="W169" s="199" t="s">
        <v>2710</v>
      </c>
      <c r="X169" s="399">
        <v>106</v>
      </c>
      <c r="Y169" s="199">
        <v>19188</v>
      </c>
      <c r="Z169" s="199">
        <v>880.06997981200004</v>
      </c>
      <c r="AA169" s="199">
        <v>128</v>
      </c>
      <c r="AB169" s="199">
        <v>894.04980711999997</v>
      </c>
      <c r="AC169" s="199">
        <v>159</v>
      </c>
      <c r="AD169" s="199" t="s">
        <v>2710</v>
      </c>
      <c r="AE169" s="329"/>
      <c r="AF169" s="379"/>
      <c r="AG169" s="379"/>
    </row>
    <row r="170" spans="1:33" ht="18.75" customHeight="1">
      <c r="A170" s="281" t="s">
        <v>2128</v>
      </c>
      <c r="B170" s="382" t="s">
        <v>1163</v>
      </c>
      <c r="C170" s="382" t="s">
        <v>2495</v>
      </c>
      <c r="D170" s="382" t="s">
        <v>2496</v>
      </c>
      <c r="E170" s="382" t="s">
        <v>10</v>
      </c>
      <c r="F170" s="382" t="s">
        <v>1900</v>
      </c>
      <c r="G170" s="400">
        <v>23484</v>
      </c>
      <c r="H170" s="381">
        <v>9</v>
      </c>
      <c r="I170" s="381" t="s">
        <v>1858</v>
      </c>
      <c r="J170" s="382" t="s">
        <v>2643</v>
      </c>
      <c r="K170" s="381" t="s">
        <v>2476</v>
      </c>
      <c r="L170" s="157">
        <v>65</v>
      </c>
      <c r="M170" s="157">
        <v>56</v>
      </c>
      <c r="N170" s="387">
        <v>121</v>
      </c>
      <c r="O170" s="403"/>
      <c r="P170" s="403"/>
      <c r="Q170" s="403"/>
      <c r="R170" s="403"/>
      <c r="S170" s="401" t="s">
        <v>2710</v>
      </c>
      <c r="T170" s="401" t="s">
        <v>2710</v>
      </c>
      <c r="U170" s="401" t="s">
        <v>2710</v>
      </c>
      <c r="V170" s="401" t="s">
        <v>2710</v>
      </c>
      <c r="W170" s="404" t="s">
        <v>2710</v>
      </c>
      <c r="X170" s="399">
        <v>103</v>
      </c>
      <c r="Y170" s="404">
        <v>23484</v>
      </c>
      <c r="Z170" s="404">
        <v>879.08997551599998</v>
      </c>
      <c r="AA170" s="404">
        <v>133</v>
      </c>
      <c r="AB170" s="404">
        <v>897.02976416000001</v>
      </c>
      <c r="AC170" s="404">
        <v>124</v>
      </c>
      <c r="AD170" s="404" t="s">
        <v>2710</v>
      </c>
      <c r="AE170" s="329"/>
      <c r="AF170" s="379"/>
      <c r="AG170" s="379"/>
    </row>
    <row r="171" spans="1:33" ht="18.75" customHeight="1">
      <c r="A171" s="281" t="s">
        <v>2129</v>
      </c>
      <c r="B171" s="382" t="s">
        <v>1697</v>
      </c>
      <c r="C171" s="382" t="s">
        <v>315</v>
      </c>
      <c r="D171" s="382" t="s">
        <v>45</v>
      </c>
      <c r="E171" s="382" t="s">
        <v>10</v>
      </c>
      <c r="F171" s="382" t="s">
        <v>1793</v>
      </c>
      <c r="G171" s="400">
        <v>20316</v>
      </c>
      <c r="H171" s="381">
        <v>9</v>
      </c>
      <c r="I171" s="381" t="s">
        <v>1858</v>
      </c>
      <c r="J171" s="382" t="s">
        <v>2643</v>
      </c>
      <c r="K171" s="381" t="s">
        <v>2476</v>
      </c>
      <c r="L171" s="157">
        <v>68</v>
      </c>
      <c r="M171" s="157">
        <v>55</v>
      </c>
      <c r="N171" s="387">
        <v>123</v>
      </c>
      <c r="O171" s="384"/>
      <c r="P171" s="384"/>
      <c r="Q171" s="384"/>
      <c r="R171" s="384"/>
      <c r="S171" s="401" t="s">
        <v>2710</v>
      </c>
      <c r="T171" s="401" t="s">
        <v>2710</v>
      </c>
      <c r="U171" s="401" t="s">
        <v>2710</v>
      </c>
      <c r="V171" s="401" t="s">
        <v>2710</v>
      </c>
      <c r="W171" s="199" t="s">
        <v>2710</v>
      </c>
      <c r="X171" s="399">
        <v>105</v>
      </c>
      <c r="Y171" s="199">
        <v>20316</v>
      </c>
      <c r="Z171" s="199">
        <v>877.08997868400002</v>
      </c>
      <c r="AA171" s="199">
        <v>149</v>
      </c>
      <c r="AB171" s="199">
        <v>895.02979584000002</v>
      </c>
      <c r="AC171" s="199">
        <v>153</v>
      </c>
      <c r="AD171" s="199" t="s">
        <v>2710</v>
      </c>
      <c r="AE171" s="329"/>
      <c r="AF171" s="379"/>
      <c r="AG171" s="379"/>
    </row>
    <row r="172" spans="1:33" ht="18.75" customHeight="1">
      <c r="A172" s="281" t="s">
        <v>2130</v>
      </c>
      <c r="B172" s="382" t="s">
        <v>1677</v>
      </c>
      <c r="C172" s="382" t="s">
        <v>1835</v>
      </c>
      <c r="D172" s="382" t="s">
        <v>1836</v>
      </c>
      <c r="E172" s="382" t="s">
        <v>10</v>
      </c>
      <c r="F172" s="382" t="s">
        <v>1793</v>
      </c>
      <c r="G172" s="400">
        <v>19916</v>
      </c>
      <c r="H172" s="381">
        <v>9</v>
      </c>
      <c r="I172" s="381" t="s">
        <v>1858</v>
      </c>
      <c r="J172" s="382" t="s">
        <v>2643</v>
      </c>
      <c r="K172" s="381" t="s">
        <v>2476</v>
      </c>
      <c r="L172" s="157">
        <v>69</v>
      </c>
      <c r="M172" s="157">
        <v>55</v>
      </c>
      <c r="N172" s="387">
        <v>124</v>
      </c>
      <c r="O172" s="384"/>
      <c r="P172" s="384"/>
      <c r="Q172" s="384"/>
      <c r="R172" s="384"/>
      <c r="S172" s="401" t="s">
        <v>2710</v>
      </c>
      <c r="T172" s="401" t="s">
        <v>2710</v>
      </c>
      <c r="U172" s="401" t="s">
        <v>2710</v>
      </c>
      <c r="V172" s="401" t="s">
        <v>2710</v>
      </c>
      <c r="W172" s="199" t="s">
        <v>2710</v>
      </c>
      <c r="X172" s="399">
        <v>106</v>
      </c>
      <c r="Y172" s="199">
        <v>19916</v>
      </c>
      <c r="Z172" s="199">
        <v>876.08997908399999</v>
      </c>
      <c r="AA172" s="199">
        <v>158</v>
      </c>
      <c r="AB172" s="199">
        <v>894.02979984000001</v>
      </c>
      <c r="AC172" s="199">
        <v>163</v>
      </c>
      <c r="AD172" s="199" t="s">
        <v>2710</v>
      </c>
      <c r="AE172" s="329"/>
      <c r="AF172" s="379"/>
      <c r="AG172" s="379"/>
    </row>
    <row r="173" spans="1:33" ht="18.75" customHeight="1">
      <c r="A173" s="281" t="s">
        <v>2131</v>
      </c>
      <c r="B173" s="386" t="s">
        <v>1500</v>
      </c>
      <c r="C173" s="386" t="s">
        <v>273</v>
      </c>
      <c r="D173" s="386" t="s">
        <v>2011</v>
      </c>
      <c r="E173" s="386" t="s">
        <v>10</v>
      </c>
      <c r="F173" s="386" t="s">
        <v>1781</v>
      </c>
      <c r="G173" s="396">
        <v>22015</v>
      </c>
      <c r="H173" s="385">
        <v>9</v>
      </c>
      <c r="I173" s="385" t="s">
        <v>1858</v>
      </c>
      <c r="J173" s="386" t="s">
        <v>2643</v>
      </c>
      <c r="K173" s="385" t="s">
        <v>2476</v>
      </c>
      <c r="L173" s="157">
        <v>65</v>
      </c>
      <c r="M173" s="157">
        <v>59</v>
      </c>
      <c r="N173" s="387">
        <v>124</v>
      </c>
      <c r="O173" s="388"/>
      <c r="P173" s="388"/>
      <c r="Q173" s="388"/>
      <c r="R173" s="388"/>
      <c r="S173" s="397" t="s">
        <v>2710</v>
      </c>
      <c r="T173" s="397" t="s">
        <v>2710</v>
      </c>
      <c r="U173" s="397" t="s">
        <v>2710</v>
      </c>
      <c r="V173" s="397" t="s">
        <v>2710</v>
      </c>
      <c r="W173" s="398" t="s">
        <v>2710</v>
      </c>
      <c r="X173" s="399">
        <v>106</v>
      </c>
      <c r="Y173" s="398">
        <v>22015</v>
      </c>
      <c r="Z173" s="398">
        <v>876.08997698500002</v>
      </c>
      <c r="AA173" s="398">
        <v>159</v>
      </c>
      <c r="AB173" s="398">
        <v>894.02977884999996</v>
      </c>
      <c r="AC173" s="398">
        <v>164</v>
      </c>
      <c r="AD173" s="398" t="s">
        <v>2710</v>
      </c>
      <c r="AE173" s="329"/>
      <c r="AF173" s="379"/>
      <c r="AG173" s="379"/>
    </row>
    <row r="174" spans="1:33" ht="18.75" customHeight="1">
      <c r="A174" s="281" t="s">
        <v>2132</v>
      </c>
      <c r="B174" s="382" t="s">
        <v>2434</v>
      </c>
      <c r="C174" s="382" t="s">
        <v>497</v>
      </c>
      <c r="D174" s="382" t="s">
        <v>501</v>
      </c>
      <c r="E174" s="382" t="s">
        <v>10</v>
      </c>
      <c r="F174" s="382" t="s">
        <v>1782</v>
      </c>
      <c r="G174" s="400">
        <v>19066</v>
      </c>
      <c r="H174" s="381">
        <v>9</v>
      </c>
      <c r="I174" s="381" t="s">
        <v>1858</v>
      </c>
      <c r="J174" s="382" t="s">
        <v>2643</v>
      </c>
      <c r="K174" s="381" t="s">
        <v>2476</v>
      </c>
      <c r="L174" s="157">
        <v>65</v>
      </c>
      <c r="M174" s="157">
        <v>60</v>
      </c>
      <c r="N174" s="387">
        <v>125</v>
      </c>
      <c r="O174" s="384"/>
      <c r="P174" s="384"/>
      <c r="Q174" s="384"/>
      <c r="R174" s="384"/>
      <c r="S174" s="401" t="s">
        <v>2710</v>
      </c>
      <c r="T174" s="401" t="s">
        <v>2710</v>
      </c>
      <c r="U174" s="401" t="s">
        <v>2710</v>
      </c>
      <c r="V174" s="401" t="s">
        <v>2710</v>
      </c>
      <c r="W174" s="199" t="s">
        <v>2710</v>
      </c>
      <c r="X174" s="399">
        <v>107</v>
      </c>
      <c r="Y174" s="199">
        <v>19066</v>
      </c>
      <c r="Z174" s="199">
        <v>875.08997993399998</v>
      </c>
      <c r="AA174" s="199">
        <v>164</v>
      </c>
      <c r="AB174" s="199">
        <v>893.02980833999993</v>
      </c>
      <c r="AC174" s="199">
        <v>171</v>
      </c>
      <c r="AD174" s="199" t="s">
        <v>2710</v>
      </c>
      <c r="AE174" s="329"/>
      <c r="AF174" s="379"/>
      <c r="AG174" s="379"/>
    </row>
    <row r="175" spans="1:33" ht="18.75" customHeight="1">
      <c r="A175" s="1112" t="s">
        <v>2520</v>
      </c>
      <c r="B175" s="1112"/>
      <c r="C175" s="1112"/>
      <c r="D175" s="1112"/>
      <c r="E175" s="1112"/>
      <c r="F175" s="1112"/>
      <c r="G175" s="1112"/>
      <c r="H175" s="1112"/>
      <c r="I175" s="1112"/>
      <c r="J175" s="1112"/>
      <c r="K175" s="1112"/>
      <c r="L175" s="1112"/>
      <c r="M175" s="1112"/>
      <c r="N175" s="1112"/>
      <c r="O175" s="1112"/>
      <c r="P175" s="1112"/>
      <c r="Q175" s="1112"/>
      <c r="R175" s="1112"/>
      <c r="S175" s="1112"/>
      <c r="T175" s="1112"/>
      <c r="U175" s="1112"/>
      <c r="V175" s="1112"/>
      <c r="W175" s="1112"/>
      <c r="X175" s="1112"/>
      <c r="Y175" s="1112"/>
      <c r="Z175" s="1112"/>
      <c r="AA175" s="1112"/>
      <c r="AB175" s="1112"/>
      <c r="AC175" s="1112"/>
      <c r="AD175" s="1113"/>
      <c r="AE175" s="329"/>
      <c r="AF175" s="379"/>
      <c r="AG175" s="379"/>
    </row>
    <row r="176" spans="1:33" ht="18.75" customHeight="1">
      <c r="A176" s="519" t="s">
        <v>2255</v>
      </c>
      <c r="B176" s="529" t="s">
        <v>83</v>
      </c>
      <c r="C176" s="529" t="s">
        <v>1258</v>
      </c>
      <c r="D176" s="529" t="s">
        <v>2612</v>
      </c>
      <c r="E176" s="529" t="s">
        <v>3</v>
      </c>
      <c r="F176" s="529" t="s">
        <v>1781</v>
      </c>
      <c r="G176" s="530">
        <v>32498</v>
      </c>
      <c r="H176" s="531">
        <v>7</v>
      </c>
      <c r="I176" s="531" t="s">
        <v>1858</v>
      </c>
      <c r="J176" s="529" t="s">
        <v>2643</v>
      </c>
      <c r="K176" s="531" t="s">
        <v>2476</v>
      </c>
      <c r="L176" s="523">
        <v>55</v>
      </c>
      <c r="M176" s="523">
        <v>50</v>
      </c>
      <c r="N176" s="524">
        <v>105</v>
      </c>
      <c r="O176" s="532"/>
      <c r="P176" s="532"/>
      <c r="Q176" s="532"/>
      <c r="R176" s="532"/>
      <c r="S176" s="533" t="s">
        <v>2710</v>
      </c>
      <c r="T176" s="533" t="s">
        <v>2710</v>
      </c>
      <c r="U176" s="533" t="s">
        <v>2710</v>
      </c>
      <c r="V176" s="533" t="s">
        <v>2710</v>
      </c>
      <c r="W176" s="534" t="s">
        <v>2710</v>
      </c>
      <c r="X176" s="528">
        <v>91</v>
      </c>
      <c r="Y176" s="534">
        <v>32498</v>
      </c>
      <c r="Z176" s="534">
        <v>895.06996650200006</v>
      </c>
      <c r="AA176" s="534">
        <v>30</v>
      </c>
      <c r="AB176" s="534">
        <v>909.04967402</v>
      </c>
      <c r="AC176" s="534">
        <v>12</v>
      </c>
      <c r="AD176" s="534" t="s">
        <v>2710</v>
      </c>
      <c r="AE176" s="329"/>
      <c r="AG176" s="379"/>
    </row>
    <row r="177" spans="1:33" ht="18.75" customHeight="1">
      <c r="A177" s="519" t="s">
        <v>1960</v>
      </c>
      <c r="B177" s="529" t="s">
        <v>1162</v>
      </c>
      <c r="C177" s="529" t="s">
        <v>652</v>
      </c>
      <c r="D177" s="529" t="s">
        <v>562</v>
      </c>
      <c r="E177" s="529" t="s">
        <v>3</v>
      </c>
      <c r="F177" s="529" t="s">
        <v>1780</v>
      </c>
      <c r="G177" s="530">
        <v>19729</v>
      </c>
      <c r="H177" s="531">
        <v>8</v>
      </c>
      <c r="I177" s="531" t="s">
        <v>1858</v>
      </c>
      <c r="J177" s="529" t="s">
        <v>2643</v>
      </c>
      <c r="K177" s="531" t="s">
        <v>2476</v>
      </c>
      <c r="L177" s="523">
        <v>58</v>
      </c>
      <c r="M177" s="523">
        <v>50</v>
      </c>
      <c r="N177" s="524">
        <v>108</v>
      </c>
      <c r="O177" s="532"/>
      <c r="P177" s="532"/>
      <c r="Q177" s="532"/>
      <c r="R177" s="532"/>
      <c r="S177" s="533" t="s">
        <v>2710</v>
      </c>
      <c r="T177" s="533" t="s">
        <v>2710</v>
      </c>
      <c r="U177" s="533" t="s">
        <v>2710</v>
      </c>
      <c r="V177" s="533" t="s">
        <v>2710</v>
      </c>
      <c r="W177" s="534" t="s">
        <v>2710</v>
      </c>
      <c r="X177" s="528">
        <v>92</v>
      </c>
      <c r="Y177" s="534">
        <v>19729</v>
      </c>
      <c r="Z177" s="534">
        <v>892.07997927100007</v>
      </c>
      <c r="AA177" s="534">
        <v>44</v>
      </c>
      <c r="AB177" s="534">
        <v>908.03980171000001</v>
      </c>
      <c r="AC177" s="534">
        <v>18</v>
      </c>
      <c r="AD177" s="534" t="s">
        <v>2710</v>
      </c>
      <c r="AE177" s="329"/>
      <c r="AF177" s="379"/>
      <c r="AG177" s="379"/>
    </row>
    <row r="178" spans="1:33" ht="18.75" customHeight="1">
      <c r="A178" s="519" t="s">
        <v>1961</v>
      </c>
      <c r="B178" s="520" t="s">
        <v>363</v>
      </c>
      <c r="C178" s="520" t="s">
        <v>2499</v>
      </c>
      <c r="D178" s="520" t="s">
        <v>2506</v>
      </c>
      <c r="E178" s="520" t="s">
        <v>3</v>
      </c>
      <c r="F178" s="520" t="s">
        <v>1795</v>
      </c>
      <c r="G178" s="521">
        <v>19651</v>
      </c>
      <c r="H178" s="522">
        <v>9</v>
      </c>
      <c r="I178" s="522" t="s">
        <v>1858</v>
      </c>
      <c r="J178" s="520" t="s">
        <v>2643</v>
      </c>
      <c r="K178" s="522" t="s">
        <v>2476</v>
      </c>
      <c r="L178" s="523">
        <v>60</v>
      </c>
      <c r="M178" s="523">
        <v>52</v>
      </c>
      <c r="N178" s="524">
        <v>112</v>
      </c>
      <c r="O178" s="525"/>
      <c r="P178" s="525"/>
      <c r="Q178" s="525"/>
      <c r="R178" s="525"/>
      <c r="S178" s="526" t="s">
        <v>2710</v>
      </c>
      <c r="T178" s="526" t="s">
        <v>2710</v>
      </c>
      <c r="U178" s="526" t="s">
        <v>2710</v>
      </c>
      <c r="V178" s="526" t="s">
        <v>2710</v>
      </c>
      <c r="W178" s="527" t="s">
        <v>2710</v>
      </c>
      <c r="X178" s="528">
        <v>94</v>
      </c>
      <c r="Y178" s="527">
        <v>19651</v>
      </c>
      <c r="Z178" s="527">
        <v>888.08997934900003</v>
      </c>
      <c r="AA178" s="527">
        <v>70</v>
      </c>
      <c r="AB178" s="527">
        <v>906.02980248999995</v>
      </c>
      <c r="AC178" s="527">
        <v>30</v>
      </c>
      <c r="AD178" s="527" t="s">
        <v>2710</v>
      </c>
      <c r="AE178" s="329"/>
      <c r="AF178" s="379"/>
      <c r="AG178" s="379"/>
    </row>
    <row r="179" spans="1:33" ht="18.75" customHeight="1">
      <c r="A179" s="369" t="s">
        <v>1962</v>
      </c>
      <c r="B179" s="382" t="s">
        <v>1064</v>
      </c>
      <c r="C179" s="382" t="s">
        <v>1007</v>
      </c>
      <c r="D179" s="382" t="s">
        <v>1065</v>
      </c>
      <c r="E179" s="382" t="s">
        <v>3</v>
      </c>
      <c r="F179" s="382" t="s">
        <v>1794</v>
      </c>
      <c r="G179" s="400">
        <v>19440</v>
      </c>
      <c r="H179" s="381">
        <v>7</v>
      </c>
      <c r="I179" s="381" t="s">
        <v>1858</v>
      </c>
      <c r="J179" s="382" t="s">
        <v>2643</v>
      </c>
      <c r="K179" s="381" t="s">
        <v>2476</v>
      </c>
      <c r="L179" s="157">
        <v>62</v>
      </c>
      <c r="M179" s="157">
        <v>50</v>
      </c>
      <c r="N179" s="387">
        <v>112</v>
      </c>
      <c r="O179" s="384"/>
      <c r="P179" s="384"/>
      <c r="Q179" s="384"/>
      <c r="R179" s="384"/>
      <c r="S179" s="401" t="s">
        <v>2710</v>
      </c>
      <c r="T179" s="401" t="s">
        <v>2710</v>
      </c>
      <c r="U179" s="401" t="s">
        <v>2710</v>
      </c>
      <c r="V179" s="401" t="s">
        <v>2710</v>
      </c>
      <c r="W179" s="199" t="s">
        <v>2710</v>
      </c>
      <c r="X179" s="399">
        <v>98</v>
      </c>
      <c r="Y179" s="199">
        <v>19440</v>
      </c>
      <c r="Z179" s="199">
        <v>888.06997956000009</v>
      </c>
      <c r="AA179" s="199">
        <v>73</v>
      </c>
      <c r="AB179" s="199">
        <v>902.0498045999999</v>
      </c>
      <c r="AC179" s="199">
        <v>61</v>
      </c>
      <c r="AD179" s="199" t="s">
        <v>2710</v>
      </c>
      <c r="AE179" s="329"/>
      <c r="AF179" s="379"/>
      <c r="AG179" s="379"/>
    </row>
    <row r="180" spans="1:33" ht="18.75" customHeight="1">
      <c r="A180" s="369" t="s">
        <v>1963</v>
      </c>
      <c r="B180" s="386" t="s">
        <v>1644</v>
      </c>
      <c r="C180" s="386" t="s">
        <v>1651</v>
      </c>
      <c r="D180" s="386" t="s">
        <v>88</v>
      </c>
      <c r="E180" s="386" t="s">
        <v>3</v>
      </c>
      <c r="F180" s="386" t="s">
        <v>1797</v>
      </c>
      <c r="G180" s="396">
        <v>19445</v>
      </c>
      <c r="H180" s="385">
        <v>9</v>
      </c>
      <c r="I180" s="385" t="s">
        <v>1858</v>
      </c>
      <c r="J180" s="386" t="s">
        <v>2643</v>
      </c>
      <c r="K180" s="385" t="s">
        <v>2476</v>
      </c>
      <c r="L180" s="157">
        <v>58</v>
      </c>
      <c r="M180" s="157">
        <v>57</v>
      </c>
      <c r="N180" s="387">
        <v>115</v>
      </c>
      <c r="O180" s="388"/>
      <c r="P180" s="388"/>
      <c r="Q180" s="388"/>
      <c r="R180" s="388"/>
      <c r="S180" s="397" t="s">
        <v>2710</v>
      </c>
      <c r="T180" s="397" t="s">
        <v>2710</v>
      </c>
      <c r="U180" s="397" t="s">
        <v>2710</v>
      </c>
      <c r="V180" s="397" t="s">
        <v>2710</v>
      </c>
      <c r="W180" s="398" t="s">
        <v>2710</v>
      </c>
      <c r="X180" s="399">
        <v>97</v>
      </c>
      <c r="Y180" s="398">
        <v>19445</v>
      </c>
      <c r="Z180" s="398">
        <v>885.08997955500001</v>
      </c>
      <c r="AA180" s="398">
        <v>95</v>
      </c>
      <c r="AB180" s="398">
        <v>903.02980454999999</v>
      </c>
      <c r="AC180" s="398">
        <v>49</v>
      </c>
      <c r="AD180" s="398" t="s">
        <v>2710</v>
      </c>
      <c r="AE180" s="329"/>
      <c r="AF180" s="379"/>
      <c r="AG180" s="379"/>
    </row>
    <row r="181" spans="1:33" ht="18.75" customHeight="1">
      <c r="A181" s="281" t="s">
        <v>1964</v>
      </c>
      <c r="B181" s="386" t="s">
        <v>79</v>
      </c>
      <c r="C181" s="386" t="s">
        <v>1002</v>
      </c>
      <c r="D181" s="386" t="s">
        <v>2576</v>
      </c>
      <c r="E181" s="386" t="s">
        <v>3</v>
      </c>
      <c r="F181" s="386" t="s">
        <v>1782</v>
      </c>
      <c r="G181" s="396">
        <v>24162</v>
      </c>
      <c r="H181" s="385">
        <v>8</v>
      </c>
      <c r="I181" s="385" t="s">
        <v>1858</v>
      </c>
      <c r="J181" s="386" t="s">
        <v>2643</v>
      </c>
      <c r="K181" s="385" t="s">
        <v>2476</v>
      </c>
      <c r="L181" s="157">
        <v>63</v>
      </c>
      <c r="M181" s="157">
        <v>52</v>
      </c>
      <c r="N181" s="387">
        <v>115</v>
      </c>
      <c r="O181" s="388"/>
      <c r="P181" s="388"/>
      <c r="Q181" s="388"/>
      <c r="R181" s="388"/>
      <c r="S181" s="397" t="s">
        <v>2710</v>
      </c>
      <c r="T181" s="397" t="s">
        <v>2710</v>
      </c>
      <c r="U181" s="397" t="s">
        <v>2710</v>
      </c>
      <c r="V181" s="397" t="s">
        <v>2710</v>
      </c>
      <c r="W181" s="398" t="s">
        <v>2710</v>
      </c>
      <c r="X181" s="399">
        <v>99</v>
      </c>
      <c r="Y181" s="398">
        <v>24162</v>
      </c>
      <c r="Z181" s="398">
        <v>885.079974838</v>
      </c>
      <c r="AA181" s="398">
        <v>96</v>
      </c>
      <c r="AB181" s="398">
        <v>901.03975737999997</v>
      </c>
      <c r="AC181" s="398">
        <v>70</v>
      </c>
      <c r="AD181" s="398" t="s">
        <v>2710</v>
      </c>
      <c r="AE181" s="329"/>
      <c r="AF181" s="379"/>
      <c r="AG181" s="379"/>
    </row>
    <row r="182" spans="1:33" ht="18.75" customHeight="1">
      <c r="A182" s="281" t="s">
        <v>1965</v>
      </c>
      <c r="B182" s="382" t="s">
        <v>1676</v>
      </c>
      <c r="C182" s="382" t="s">
        <v>2499</v>
      </c>
      <c r="D182" s="382" t="s">
        <v>2500</v>
      </c>
      <c r="E182" s="382" t="s">
        <v>3</v>
      </c>
      <c r="F182" s="382" t="s">
        <v>1794</v>
      </c>
      <c r="G182" s="400">
        <v>21302</v>
      </c>
      <c r="H182" s="381">
        <v>7</v>
      </c>
      <c r="I182" s="381" t="s">
        <v>1858</v>
      </c>
      <c r="J182" s="382" t="s">
        <v>2643</v>
      </c>
      <c r="K182" s="381" t="s">
        <v>2476</v>
      </c>
      <c r="L182" s="157">
        <v>63</v>
      </c>
      <c r="M182" s="157">
        <v>52</v>
      </c>
      <c r="N182" s="387">
        <v>115</v>
      </c>
      <c r="O182" s="384"/>
      <c r="P182" s="384"/>
      <c r="Q182" s="384"/>
      <c r="R182" s="384"/>
      <c r="S182" s="401" t="s">
        <v>2710</v>
      </c>
      <c r="T182" s="401" t="s">
        <v>2710</v>
      </c>
      <c r="U182" s="401" t="s">
        <v>2710</v>
      </c>
      <c r="V182" s="401" t="s">
        <v>2710</v>
      </c>
      <c r="W182" s="199" t="s">
        <v>2710</v>
      </c>
      <c r="X182" s="399">
        <v>101</v>
      </c>
      <c r="Y182" s="199">
        <v>21302</v>
      </c>
      <c r="Z182" s="199">
        <v>885.069977698</v>
      </c>
      <c r="AA182" s="199">
        <v>97</v>
      </c>
      <c r="AB182" s="199">
        <v>899.04978597999991</v>
      </c>
      <c r="AC182" s="199">
        <v>96</v>
      </c>
      <c r="AD182" s="199" t="s">
        <v>2710</v>
      </c>
      <c r="AE182" s="329"/>
      <c r="AF182" s="379"/>
      <c r="AG182" s="379"/>
    </row>
    <row r="183" spans="1:33" ht="18.75" customHeight="1">
      <c r="A183" s="281" t="s">
        <v>1966</v>
      </c>
      <c r="B183" s="382" t="s">
        <v>587</v>
      </c>
      <c r="C183" s="382" t="s">
        <v>2594</v>
      </c>
      <c r="D183" s="382" t="s">
        <v>2595</v>
      </c>
      <c r="E183" s="382" t="s">
        <v>3</v>
      </c>
      <c r="F183" s="382" t="s">
        <v>1783</v>
      </c>
      <c r="G183" s="400">
        <v>23259</v>
      </c>
      <c r="H183" s="381">
        <v>9</v>
      </c>
      <c r="I183" s="381" t="s">
        <v>1858</v>
      </c>
      <c r="J183" s="382" t="s">
        <v>2643</v>
      </c>
      <c r="K183" s="381" t="s">
        <v>2476</v>
      </c>
      <c r="L183" s="157">
        <v>65</v>
      </c>
      <c r="M183" s="157">
        <v>52</v>
      </c>
      <c r="N183" s="387">
        <v>117</v>
      </c>
      <c r="O183" s="384"/>
      <c r="P183" s="384"/>
      <c r="Q183" s="384"/>
      <c r="R183" s="384"/>
      <c r="S183" s="401" t="s">
        <v>2710</v>
      </c>
      <c r="T183" s="401" t="s">
        <v>2710</v>
      </c>
      <c r="U183" s="401" t="s">
        <v>2710</v>
      </c>
      <c r="V183" s="401" t="s">
        <v>2710</v>
      </c>
      <c r="W183" s="199" t="s">
        <v>2710</v>
      </c>
      <c r="X183" s="399">
        <v>99</v>
      </c>
      <c r="Y183" s="199">
        <v>23259</v>
      </c>
      <c r="Z183" s="199">
        <v>883.08997574099999</v>
      </c>
      <c r="AA183" s="199">
        <v>110</v>
      </c>
      <c r="AB183" s="199">
        <v>901.02976640999998</v>
      </c>
      <c r="AC183" s="199">
        <v>73</v>
      </c>
      <c r="AD183" s="199" t="s">
        <v>2710</v>
      </c>
      <c r="AE183" s="329"/>
      <c r="AF183" s="379"/>
      <c r="AG183" s="379"/>
    </row>
    <row r="184" spans="1:33" ht="18.75" customHeight="1">
      <c r="A184" s="281" t="s">
        <v>1967</v>
      </c>
      <c r="B184" s="382" t="s">
        <v>321</v>
      </c>
      <c r="C184" s="382" t="s">
        <v>2199</v>
      </c>
      <c r="D184" s="382" t="s">
        <v>1851</v>
      </c>
      <c r="E184" s="382" t="s">
        <v>3</v>
      </c>
      <c r="F184" s="382" t="s">
        <v>1795</v>
      </c>
      <c r="G184" s="400">
        <v>21936</v>
      </c>
      <c r="H184" s="381">
        <v>7</v>
      </c>
      <c r="I184" s="381" t="s">
        <v>1858</v>
      </c>
      <c r="J184" s="382" t="s">
        <v>2643</v>
      </c>
      <c r="K184" s="381" t="s">
        <v>2476</v>
      </c>
      <c r="L184" s="157">
        <v>61</v>
      </c>
      <c r="M184" s="157">
        <v>56</v>
      </c>
      <c r="N184" s="387">
        <v>117</v>
      </c>
      <c r="O184" s="384"/>
      <c r="P184" s="384"/>
      <c r="Q184" s="384"/>
      <c r="R184" s="384"/>
      <c r="S184" s="401" t="s">
        <v>2710</v>
      </c>
      <c r="T184" s="401" t="s">
        <v>2710</v>
      </c>
      <c r="U184" s="401" t="s">
        <v>2710</v>
      </c>
      <c r="V184" s="401" t="s">
        <v>2710</v>
      </c>
      <c r="W184" s="199" t="s">
        <v>2710</v>
      </c>
      <c r="X184" s="399">
        <v>103</v>
      </c>
      <c r="Y184" s="199">
        <v>21936</v>
      </c>
      <c r="Z184" s="199">
        <v>883.069977064</v>
      </c>
      <c r="AA184" s="199">
        <v>111</v>
      </c>
      <c r="AB184" s="199">
        <v>897.04977964</v>
      </c>
      <c r="AC184" s="199">
        <v>121</v>
      </c>
      <c r="AD184" s="199" t="s">
        <v>2710</v>
      </c>
      <c r="AE184" s="329"/>
      <c r="AF184" s="379"/>
      <c r="AG184" s="379"/>
    </row>
    <row r="185" spans="1:33" ht="18.75" customHeight="1">
      <c r="A185" s="281" t="s">
        <v>1968</v>
      </c>
      <c r="B185" s="382" t="s">
        <v>1693</v>
      </c>
      <c r="C185" s="382" t="s">
        <v>1862</v>
      </c>
      <c r="D185" s="382" t="s">
        <v>1863</v>
      </c>
      <c r="E185" s="382" t="s">
        <v>3</v>
      </c>
      <c r="F185" s="382" t="s">
        <v>1795</v>
      </c>
      <c r="G185" s="400">
        <v>19733</v>
      </c>
      <c r="H185" s="381">
        <v>9</v>
      </c>
      <c r="I185" s="381" t="s">
        <v>1858</v>
      </c>
      <c r="J185" s="382" t="s">
        <v>2643</v>
      </c>
      <c r="K185" s="381" t="s">
        <v>2476</v>
      </c>
      <c r="L185" s="157">
        <v>63</v>
      </c>
      <c r="M185" s="157">
        <v>56</v>
      </c>
      <c r="N185" s="387">
        <v>119</v>
      </c>
      <c r="O185" s="384"/>
      <c r="P185" s="384"/>
      <c r="Q185" s="384"/>
      <c r="R185" s="384"/>
      <c r="S185" s="401" t="s">
        <v>2710</v>
      </c>
      <c r="T185" s="401" t="s">
        <v>2710</v>
      </c>
      <c r="U185" s="401" t="s">
        <v>2710</v>
      </c>
      <c r="V185" s="401" t="s">
        <v>2710</v>
      </c>
      <c r="W185" s="199" t="s">
        <v>2710</v>
      </c>
      <c r="X185" s="399">
        <v>101</v>
      </c>
      <c r="Y185" s="199">
        <v>19733</v>
      </c>
      <c r="Z185" s="199">
        <v>881.08997926699999</v>
      </c>
      <c r="AA185" s="199">
        <v>118</v>
      </c>
      <c r="AB185" s="199">
        <v>899.02980166999998</v>
      </c>
      <c r="AC185" s="199">
        <v>98</v>
      </c>
      <c r="AD185" s="199" t="s">
        <v>2710</v>
      </c>
      <c r="AE185" s="329"/>
      <c r="AF185" s="379"/>
      <c r="AG185" s="379"/>
    </row>
    <row r="186" spans="1:33" ht="18.75" customHeight="1">
      <c r="A186" s="281" t="s">
        <v>1969</v>
      </c>
      <c r="B186" s="382" t="s">
        <v>87</v>
      </c>
      <c r="C186" s="382" t="s">
        <v>85</v>
      </c>
      <c r="D186" s="382" t="s">
        <v>88</v>
      </c>
      <c r="E186" s="382" t="s">
        <v>3</v>
      </c>
      <c r="F186" s="382" t="s">
        <v>1780</v>
      </c>
      <c r="G186" s="400">
        <v>29247</v>
      </c>
      <c r="H186" s="381">
        <v>9</v>
      </c>
      <c r="I186" s="381" t="s">
        <v>1858</v>
      </c>
      <c r="J186" s="382" t="s">
        <v>2643</v>
      </c>
      <c r="K186" s="381" t="s">
        <v>2476</v>
      </c>
      <c r="L186" s="157">
        <v>65</v>
      </c>
      <c r="M186" s="157">
        <v>56</v>
      </c>
      <c r="N186" s="387">
        <v>121</v>
      </c>
      <c r="O186" s="384"/>
      <c r="P186" s="384"/>
      <c r="Q186" s="384"/>
      <c r="R186" s="384"/>
      <c r="S186" s="401" t="s">
        <v>2710</v>
      </c>
      <c r="T186" s="401" t="s">
        <v>2710</v>
      </c>
      <c r="U186" s="401" t="s">
        <v>2710</v>
      </c>
      <c r="V186" s="401" t="s">
        <v>2710</v>
      </c>
      <c r="W186" s="199" t="s">
        <v>2710</v>
      </c>
      <c r="X186" s="399">
        <v>103</v>
      </c>
      <c r="Y186" s="199">
        <v>29247</v>
      </c>
      <c r="Z186" s="199">
        <v>879.08996975299999</v>
      </c>
      <c r="AA186" s="199">
        <v>134</v>
      </c>
      <c r="AB186" s="199">
        <v>897.02970653</v>
      </c>
      <c r="AC186" s="199">
        <v>125</v>
      </c>
      <c r="AD186" s="199" t="s">
        <v>2710</v>
      </c>
      <c r="AE186" s="329"/>
      <c r="AF186" s="379"/>
      <c r="AG186" s="379"/>
    </row>
    <row r="187" spans="1:33" ht="18.75" customHeight="1">
      <c r="A187" s="281" t="s">
        <v>1970</v>
      </c>
      <c r="B187" s="382" t="s">
        <v>1691</v>
      </c>
      <c r="C187" s="382" t="s">
        <v>1849</v>
      </c>
      <c r="D187" s="382" t="s">
        <v>1850</v>
      </c>
      <c r="E187" s="382" t="s">
        <v>3</v>
      </c>
      <c r="F187" s="382" t="s">
        <v>1900</v>
      </c>
      <c r="G187" s="400">
        <v>28815</v>
      </c>
      <c r="H187" s="381">
        <v>8</v>
      </c>
      <c r="I187" s="381" t="s">
        <v>1858</v>
      </c>
      <c r="J187" s="382" t="s">
        <v>2643</v>
      </c>
      <c r="K187" s="381" t="s">
        <v>2476</v>
      </c>
      <c r="L187" s="157">
        <v>66</v>
      </c>
      <c r="M187" s="157">
        <v>55</v>
      </c>
      <c r="N187" s="387">
        <v>121</v>
      </c>
      <c r="O187" s="384"/>
      <c r="P187" s="384"/>
      <c r="Q187" s="384"/>
      <c r="R187" s="384"/>
      <c r="S187" s="401" t="s">
        <v>2710</v>
      </c>
      <c r="T187" s="401" t="s">
        <v>2710</v>
      </c>
      <c r="U187" s="401" t="s">
        <v>2710</v>
      </c>
      <c r="V187" s="401" t="s">
        <v>2710</v>
      </c>
      <c r="W187" s="199" t="s">
        <v>2710</v>
      </c>
      <c r="X187" s="399">
        <v>105</v>
      </c>
      <c r="Y187" s="199">
        <v>28815</v>
      </c>
      <c r="Z187" s="199">
        <v>879.07997018500009</v>
      </c>
      <c r="AA187" s="199">
        <v>137</v>
      </c>
      <c r="AB187" s="199">
        <v>895.03971085000001</v>
      </c>
      <c r="AC187" s="199">
        <v>148</v>
      </c>
      <c r="AD187" s="199" t="s">
        <v>2710</v>
      </c>
      <c r="AE187" s="329"/>
      <c r="AF187" s="379"/>
      <c r="AG187" s="379"/>
    </row>
    <row r="188" spans="1:33" ht="18.75" customHeight="1">
      <c r="A188" s="281" t="s">
        <v>1971</v>
      </c>
      <c r="B188" s="382" t="s">
        <v>1090</v>
      </c>
      <c r="C188" s="382" t="s">
        <v>407</v>
      </c>
      <c r="D188" s="382" t="s">
        <v>2549</v>
      </c>
      <c r="E188" s="382" t="s">
        <v>3</v>
      </c>
      <c r="F188" s="382" t="s">
        <v>1782</v>
      </c>
      <c r="G188" s="400">
        <v>24027</v>
      </c>
      <c r="H188" s="381">
        <v>9</v>
      </c>
      <c r="I188" s="381" t="s">
        <v>1858</v>
      </c>
      <c r="J188" s="382" t="s">
        <v>2643</v>
      </c>
      <c r="K188" s="381" t="s">
        <v>2476</v>
      </c>
      <c r="L188" s="157">
        <v>64</v>
      </c>
      <c r="M188" s="157">
        <v>59</v>
      </c>
      <c r="N188" s="387">
        <v>123</v>
      </c>
      <c r="O188" s="384"/>
      <c r="P188" s="384"/>
      <c r="Q188" s="384"/>
      <c r="R188" s="384"/>
      <c r="S188" s="401" t="s">
        <v>2710</v>
      </c>
      <c r="T188" s="401" t="s">
        <v>2710</v>
      </c>
      <c r="U188" s="401" t="s">
        <v>2710</v>
      </c>
      <c r="V188" s="401" t="s">
        <v>2710</v>
      </c>
      <c r="W188" s="199" t="s">
        <v>2710</v>
      </c>
      <c r="X188" s="399">
        <v>105</v>
      </c>
      <c r="Y188" s="199">
        <v>24027</v>
      </c>
      <c r="Z188" s="199">
        <v>877.08997497300004</v>
      </c>
      <c r="AA188" s="199">
        <v>150</v>
      </c>
      <c r="AB188" s="199">
        <v>895.02975873000003</v>
      </c>
      <c r="AC188" s="199">
        <v>154</v>
      </c>
      <c r="AD188" s="199" t="s">
        <v>2710</v>
      </c>
      <c r="AE188" s="329"/>
      <c r="AF188" s="379"/>
      <c r="AG188" s="379"/>
    </row>
    <row r="189" spans="1:33" ht="18.75" customHeight="1">
      <c r="A189" s="281" t="s">
        <v>1972</v>
      </c>
      <c r="B189" s="382" t="s">
        <v>411</v>
      </c>
      <c r="C189" s="382" t="s">
        <v>96</v>
      </c>
      <c r="D189" s="382" t="s">
        <v>412</v>
      </c>
      <c r="E189" s="382" t="s">
        <v>3</v>
      </c>
      <c r="F189" s="382" t="s">
        <v>1782</v>
      </c>
      <c r="G189" s="400">
        <v>20205</v>
      </c>
      <c r="H189" s="381">
        <v>9</v>
      </c>
      <c r="I189" s="381" t="s">
        <v>1858</v>
      </c>
      <c r="J189" s="382" t="s">
        <v>2643</v>
      </c>
      <c r="K189" s="381" t="s">
        <v>2476</v>
      </c>
      <c r="L189" s="157">
        <v>66</v>
      </c>
      <c r="M189" s="157">
        <v>64</v>
      </c>
      <c r="N189" s="387">
        <v>130</v>
      </c>
      <c r="O189" s="384"/>
      <c r="P189" s="384"/>
      <c r="Q189" s="384"/>
      <c r="R189" s="384"/>
      <c r="S189" s="401" t="s">
        <v>2710</v>
      </c>
      <c r="T189" s="401" t="s">
        <v>2710</v>
      </c>
      <c r="U189" s="401" t="s">
        <v>2710</v>
      </c>
      <c r="V189" s="401" t="s">
        <v>2710</v>
      </c>
      <c r="W189" s="199" t="s">
        <v>2710</v>
      </c>
      <c r="X189" s="399">
        <v>112</v>
      </c>
      <c r="Y189" s="199">
        <v>20205</v>
      </c>
      <c r="Z189" s="199">
        <v>870.08997879499998</v>
      </c>
      <c r="AA189" s="199">
        <v>186</v>
      </c>
      <c r="AB189" s="199">
        <v>888.02979694999999</v>
      </c>
      <c r="AC189" s="199">
        <v>188</v>
      </c>
      <c r="AD189" s="199" t="s">
        <v>2710</v>
      </c>
      <c r="AE189" s="329"/>
      <c r="AF189" s="379"/>
      <c r="AG189" s="379"/>
    </row>
    <row r="190" spans="1:33" ht="18.75" customHeight="1">
      <c r="A190" s="1112" t="s">
        <v>2521</v>
      </c>
      <c r="B190" s="1112"/>
      <c r="C190" s="1112"/>
      <c r="D190" s="1112"/>
      <c r="E190" s="1112"/>
      <c r="F190" s="1112"/>
      <c r="G190" s="1112"/>
      <c r="H190" s="1112"/>
      <c r="I190" s="1112"/>
      <c r="J190" s="1112"/>
      <c r="K190" s="1112"/>
      <c r="L190" s="1112"/>
      <c r="M190" s="1112"/>
      <c r="N190" s="1112"/>
      <c r="O190" s="1112"/>
      <c r="P190" s="1112"/>
      <c r="Q190" s="1112"/>
      <c r="R190" s="1112"/>
      <c r="S190" s="1112"/>
      <c r="T190" s="1112"/>
      <c r="U190" s="1112"/>
      <c r="V190" s="1112"/>
      <c r="W190" s="1112"/>
      <c r="X190" s="1112"/>
      <c r="Y190" s="1112"/>
      <c r="Z190" s="1112"/>
      <c r="AA190" s="1112"/>
      <c r="AB190" s="1112"/>
      <c r="AC190" s="1112"/>
      <c r="AD190" s="1113"/>
      <c r="AE190" s="329"/>
      <c r="AF190" s="379"/>
      <c r="AG190" s="379"/>
    </row>
    <row r="191" spans="1:33" ht="18.75" customHeight="1">
      <c r="A191" s="368" t="s">
        <v>2118</v>
      </c>
      <c r="B191" s="513" t="s">
        <v>698</v>
      </c>
      <c r="C191" s="513" t="s">
        <v>695</v>
      </c>
      <c r="D191" s="513" t="s">
        <v>699</v>
      </c>
      <c r="E191" s="513" t="s">
        <v>10</v>
      </c>
      <c r="F191" s="513" t="s">
        <v>1787</v>
      </c>
      <c r="G191" s="514">
        <v>23722</v>
      </c>
      <c r="H191" s="515">
        <v>4</v>
      </c>
      <c r="I191" s="515" t="s">
        <v>1857</v>
      </c>
      <c r="J191" s="513" t="s">
        <v>2643</v>
      </c>
      <c r="K191" s="515" t="s">
        <v>2476</v>
      </c>
      <c r="L191" s="507">
        <v>55</v>
      </c>
      <c r="M191" s="507">
        <v>46</v>
      </c>
      <c r="N191" s="508">
        <v>101</v>
      </c>
      <c r="O191" s="516"/>
      <c r="P191" s="516"/>
      <c r="Q191" s="516"/>
      <c r="R191" s="516"/>
      <c r="S191" s="517" t="s">
        <v>2710</v>
      </c>
      <c r="T191" s="517" t="s">
        <v>2710</v>
      </c>
      <c r="U191" s="517" t="s">
        <v>2710</v>
      </c>
      <c r="V191" s="517" t="s">
        <v>2710</v>
      </c>
      <c r="W191" s="518" t="s">
        <v>2710</v>
      </c>
      <c r="X191" s="512">
        <v>93</v>
      </c>
      <c r="Y191" s="518">
        <v>23722</v>
      </c>
      <c r="Z191" s="518">
        <v>899.03997527799993</v>
      </c>
      <c r="AA191" s="518">
        <v>9</v>
      </c>
      <c r="AB191" s="518">
        <v>907.07976178000001</v>
      </c>
      <c r="AC191" s="518">
        <v>21</v>
      </c>
      <c r="AD191" s="518" t="s">
        <v>2710</v>
      </c>
      <c r="AE191" s="329"/>
      <c r="AG191" s="379"/>
    </row>
    <row r="192" spans="1:33" ht="18.75" customHeight="1">
      <c r="A192" s="368" t="s">
        <v>2119</v>
      </c>
      <c r="B192" s="513" t="s">
        <v>1104</v>
      </c>
      <c r="C192" s="513" t="s">
        <v>2065</v>
      </c>
      <c r="D192" s="513" t="s">
        <v>1206</v>
      </c>
      <c r="E192" s="513" t="s">
        <v>10</v>
      </c>
      <c r="F192" s="513" t="s">
        <v>1783</v>
      </c>
      <c r="G192" s="514">
        <v>19170</v>
      </c>
      <c r="H192" s="515">
        <v>4</v>
      </c>
      <c r="I192" s="515" t="s">
        <v>1857</v>
      </c>
      <c r="J192" s="513" t="s">
        <v>2643</v>
      </c>
      <c r="K192" s="515" t="s">
        <v>2476</v>
      </c>
      <c r="L192" s="507">
        <v>56</v>
      </c>
      <c r="M192" s="507">
        <v>50</v>
      </c>
      <c r="N192" s="508">
        <v>106</v>
      </c>
      <c r="O192" s="516"/>
      <c r="P192" s="516"/>
      <c r="Q192" s="516"/>
      <c r="R192" s="516"/>
      <c r="S192" s="517" t="s">
        <v>2710</v>
      </c>
      <c r="T192" s="517" t="s">
        <v>2710</v>
      </c>
      <c r="U192" s="517" t="s">
        <v>2710</v>
      </c>
      <c r="V192" s="517" t="s">
        <v>2710</v>
      </c>
      <c r="W192" s="518" t="s">
        <v>2710</v>
      </c>
      <c r="X192" s="512">
        <v>98</v>
      </c>
      <c r="Y192" s="518">
        <v>19170</v>
      </c>
      <c r="Z192" s="518">
        <v>894.03997982999999</v>
      </c>
      <c r="AA192" s="518">
        <v>36</v>
      </c>
      <c r="AB192" s="518">
        <v>902.07980730000008</v>
      </c>
      <c r="AC192" s="518">
        <v>55</v>
      </c>
      <c r="AD192" s="518" t="s">
        <v>2710</v>
      </c>
      <c r="AE192" s="329"/>
      <c r="AF192" s="379"/>
      <c r="AG192" s="379"/>
    </row>
    <row r="193" spans="1:33" ht="18.75" customHeight="1">
      <c r="A193" s="368" t="s">
        <v>2120</v>
      </c>
      <c r="B193" s="504" t="s">
        <v>1672</v>
      </c>
      <c r="C193" s="504" t="s">
        <v>2302</v>
      </c>
      <c r="D193" s="504" t="s">
        <v>2303</v>
      </c>
      <c r="E193" s="504" t="s">
        <v>10</v>
      </c>
      <c r="F193" s="504" t="s">
        <v>1794</v>
      </c>
      <c r="G193" s="505">
        <v>25014</v>
      </c>
      <c r="H193" s="506">
        <v>4</v>
      </c>
      <c r="I193" s="506" t="s">
        <v>1857</v>
      </c>
      <c r="J193" s="504" t="s">
        <v>2643</v>
      </c>
      <c r="K193" s="506" t="s">
        <v>2476</v>
      </c>
      <c r="L193" s="507">
        <v>58</v>
      </c>
      <c r="M193" s="507">
        <v>52</v>
      </c>
      <c r="N193" s="508">
        <v>110</v>
      </c>
      <c r="O193" s="509"/>
      <c r="P193" s="509"/>
      <c r="Q193" s="509"/>
      <c r="R193" s="509"/>
      <c r="S193" s="510" t="s">
        <v>2710</v>
      </c>
      <c r="T193" s="510" t="s">
        <v>2710</v>
      </c>
      <c r="U193" s="510" t="s">
        <v>2710</v>
      </c>
      <c r="V193" s="510" t="s">
        <v>2710</v>
      </c>
      <c r="W193" s="511" t="s">
        <v>2710</v>
      </c>
      <c r="X193" s="512">
        <v>102</v>
      </c>
      <c r="Y193" s="511">
        <v>25014</v>
      </c>
      <c r="Z193" s="511">
        <v>890.03997398599995</v>
      </c>
      <c r="AA193" s="511">
        <v>62</v>
      </c>
      <c r="AB193" s="511">
        <v>898.07974886</v>
      </c>
      <c r="AC193" s="511">
        <v>107</v>
      </c>
      <c r="AD193" s="511" t="s">
        <v>2710</v>
      </c>
      <c r="AE193" s="329"/>
      <c r="AF193" s="379"/>
      <c r="AG193" s="379"/>
    </row>
    <row r="194" spans="1:33" ht="18.75" customHeight="1">
      <c r="A194" s="369" t="s">
        <v>2121</v>
      </c>
      <c r="B194" s="382" t="s">
        <v>1511</v>
      </c>
      <c r="C194" s="382" t="s">
        <v>2029</v>
      </c>
      <c r="D194" s="382" t="s">
        <v>2030</v>
      </c>
      <c r="E194" s="382" t="s">
        <v>10</v>
      </c>
      <c r="F194" s="382" t="s">
        <v>1900</v>
      </c>
      <c r="G194" s="400">
        <v>20585</v>
      </c>
      <c r="H194" s="381">
        <v>6</v>
      </c>
      <c r="I194" s="381" t="s">
        <v>1857</v>
      </c>
      <c r="J194" s="382" t="s">
        <v>2643</v>
      </c>
      <c r="K194" s="381" t="s">
        <v>2476</v>
      </c>
      <c r="L194" s="157">
        <v>65</v>
      </c>
      <c r="M194" s="157">
        <v>50</v>
      </c>
      <c r="N194" s="387">
        <v>115</v>
      </c>
      <c r="O194" s="384"/>
      <c r="P194" s="384"/>
      <c r="Q194" s="384"/>
      <c r="R194" s="384"/>
      <c r="S194" s="401" t="s">
        <v>2710</v>
      </c>
      <c r="T194" s="401" t="s">
        <v>2710</v>
      </c>
      <c r="U194" s="401" t="s">
        <v>2710</v>
      </c>
      <c r="V194" s="401" t="s">
        <v>2710</v>
      </c>
      <c r="W194" s="199" t="s">
        <v>2710</v>
      </c>
      <c r="X194" s="399">
        <v>103</v>
      </c>
      <c r="Y194" s="199">
        <v>20585</v>
      </c>
      <c r="Z194" s="199">
        <v>885.05997841499993</v>
      </c>
      <c r="AA194" s="199">
        <v>100</v>
      </c>
      <c r="AB194" s="199">
        <v>897.0597931499999</v>
      </c>
      <c r="AC194" s="199">
        <v>120</v>
      </c>
      <c r="AD194" s="199" t="s">
        <v>2710</v>
      </c>
      <c r="AE194" s="329"/>
      <c r="AF194" s="379"/>
      <c r="AG194" s="379"/>
    </row>
    <row r="195" spans="1:33" ht="18.75" customHeight="1">
      <c r="A195" s="1112" t="s">
        <v>2522</v>
      </c>
      <c r="B195" s="1112"/>
      <c r="C195" s="1112"/>
      <c r="D195" s="1112"/>
      <c r="E195" s="1112"/>
      <c r="F195" s="1112"/>
      <c r="G195" s="1112"/>
      <c r="H195" s="1112"/>
      <c r="I195" s="1112"/>
      <c r="J195" s="1112"/>
      <c r="K195" s="1112"/>
      <c r="L195" s="1112"/>
      <c r="M195" s="1112"/>
      <c r="N195" s="1112"/>
      <c r="O195" s="1112"/>
      <c r="P195" s="1112"/>
      <c r="Q195" s="1112"/>
      <c r="R195" s="1112"/>
      <c r="S195" s="1112"/>
      <c r="T195" s="1112"/>
      <c r="U195" s="1112"/>
      <c r="V195" s="1112"/>
      <c r="W195" s="1112"/>
      <c r="X195" s="1112"/>
      <c r="Y195" s="1112"/>
      <c r="Z195" s="1112"/>
      <c r="AA195" s="1112"/>
      <c r="AB195" s="1112"/>
      <c r="AC195" s="1112"/>
      <c r="AD195" s="1113"/>
      <c r="AE195" s="329"/>
      <c r="AF195" s="379"/>
      <c r="AG195" s="379"/>
    </row>
    <row r="196" spans="1:33" ht="18.75" customHeight="1">
      <c r="A196" s="519" t="s">
        <v>2255</v>
      </c>
      <c r="B196" s="520" t="s">
        <v>1486</v>
      </c>
      <c r="C196" s="520" t="s">
        <v>216</v>
      </c>
      <c r="D196" s="520" t="s">
        <v>1876</v>
      </c>
      <c r="E196" s="520" t="s">
        <v>3</v>
      </c>
      <c r="F196" s="520" t="s">
        <v>1780</v>
      </c>
      <c r="G196" s="521" t="s">
        <v>1877</v>
      </c>
      <c r="H196" s="522">
        <v>4</v>
      </c>
      <c r="I196" s="522" t="s">
        <v>1857</v>
      </c>
      <c r="J196" s="520" t="s">
        <v>2643</v>
      </c>
      <c r="K196" s="522" t="s">
        <v>2476</v>
      </c>
      <c r="L196" s="523">
        <v>53</v>
      </c>
      <c r="M196" s="523">
        <v>44</v>
      </c>
      <c r="N196" s="524">
        <v>97</v>
      </c>
      <c r="O196" s="525" t="s">
        <v>2137</v>
      </c>
      <c r="P196" s="525"/>
      <c r="Q196" s="525"/>
      <c r="R196" s="525"/>
      <c r="S196" s="526">
        <v>5</v>
      </c>
      <c r="T196" s="526" t="s">
        <v>2710</v>
      </c>
      <c r="U196" s="526" t="s">
        <v>2710</v>
      </c>
      <c r="V196" s="526" t="s">
        <v>2710</v>
      </c>
      <c r="W196" s="527">
        <v>5</v>
      </c>
      <c r="X196" s="528">
        <v>89</v>
      </c>
      <c r="Y196" s="527" t="s">
        <v>1877</v>
      </c>
      <c r="Z196" s="527">
        <v>903.03997688799996</v>
      </c>
      <c r="AA196" s="527">
        <v>3</v>
      </c>
      <c r="AB196" s="527">
        <v>911.07977788000005</v>
      </c>
      <c r="AC196" s="527">
        <v>4</v>
      </c>
      <c r="AD196" s="527">
        <v>1</v>
      </c>
      <c r="AE196" s="329"/>
      <c r="AG196" s="379"/>
    </row>
    <row r="197" spans="1:33" ht="18.75" customHeight="1">
      <c r="A197" s="519" t="s">
        <v>1960</v>
      </c>
      <c r="B197" s="520" t="s">
        <v>1585</v>
      </c>
      <c r="C197" s="520" t="s">
        <v>2111</v>
      </c>
      <c r="D197" s="520" t="s">
        <v>2112</v>
      </c>
      <c r="E197" s="520" t="s">
        <v>3</v>
      </c>
      <c r="F197" s="520" t="s">
        <v>1780</v>
      </c>
      <c r="G197" s="521">
        <v>22800</v>
      </c>
      <c r="H197" s="522">
        <v>4</v>
      </c>
      <c r="I197" s="522" t="s">
        <v>1857</v>
      </c>
      <c r="J197" s="520" t="s">
        <v>2643</v>
      </c>
      <c r="K197" s="522" t="s">
        <v>2476</v>
      </c>
      <c r="L197" s="523">
        <v>50</v>
      </c>
      <c r="M197" s="523">
        <v>49</v>
      </c>
      <c r="N197" s="524">
        <v>99</v>
      </c>
      <c r="O197" s="525" t="s">
        <v>1933</v>
      </c>
      <c r="P197" s="525" t="s">
        <v>1919</v>
      </c>
      <c r="Q197" s="525"/>
      <c r="R197" s="525"/>
      <c r="S197" s="526">
        <v>2</v>
      </c>
      <c r="T197" s="526">
        <v>27</v>
      </c>
      <c r="U197" s="526" t="s">
        <v>2710</v>
      </c>
      <c r="V197" s="526" t="s">
        <v>2710</v>
      </c>
      <c r="W197" s="527">
        <v>29</v>
      </c>
      <c r="X197" s="528">
        <v>91</v>
      </c>
      <c r="Y197" s="527">
        <v>22800</v>
      </c>
      <c r="Z197" s="527">
        <v>901.03997619999996</v>
      </c>
      <c r="AA197" s="527">
        <v>5</v>
      </c>
      <c r="AB197" s="527">
        <v>909.07977100000005</v>
      </c>
      <c r="AC197" s="527">
        <v>11</v>
      </c>
      <c r="AD197" s="527">
        <v>2</v>
      </c>
      <c r="AE197" s="329"/>
      <c r="AF197" s="379"/>
      <c r="AG197" s="379"/>
    </row>
    <row r="198" spans="1:33" ht="18.75" customHeight="1">
      <c r="A198" s="519" t="s">
        <v>1961</v>
      </c>
      <c r="B198" s="520" t="s">
        <v>366</v>
      </c>
      <c r="C198" s="520" t="s">
        <v>941</v>
      </c>
      <c r="D198" s="520" t="s">
        <v>2531</v>
      </c>
      <c r="E198" s="520" t="s">
        <v>3</v>
      </c>
      <c r="F198" s="520" t="s">
        <v>1793</v>
      </c>
      <c r="G198" s="521">
        <v>27807</v>
      </c>
      <c r="H198" s="522">
        <v>5</v>
      </c>
      <c r="I198" s="522" t="s">
        <v>1857</v>
      </c>
      <c r="J198" s="520" t="s">
        <v>2643</v>
      </c>
      <c r="K198" s="522" t="s">
        <v>2476</v>
      </c>
      <c r="L198" s="523">
        <v>52</v>
      </c>
      <c r="M198" s="523">
        <v>48</v>
      </c>
      <c r="N198" s="524">
        <v>100</v>
      </c>
      <c r="O198" s="525"/>
      <c r="P198" s="525"/>
      <c r="Q198" s="525"/>
      <c r="R198" s="525"/>
      <c r="S198" s="526" t="s">
        <v>2710</v>
      </c>
      <c r="T198" s="526" t="s">
        <v>2710</v>
      </c>
      <c r="U198" s="526" t="s">
        <v>2710</v>
      </c>
      <c r="V198" s="526" t="s">
        <v>2710</v>
      </c>
      <c r="W198" s="527" t="s">
        <v>2710</v>
      </c>
      <c r="X198" s="528">
        <v>90</v>
      </c>
      <c r="Y198" s="527">
        <v>27807</v>
      </c>
      <c r="Z198" s="527">
        <v>900.04997119299992</v>
      </c>
      <c r="AA198" s="527">
        <v>8</v>
      </c>
      <c r="AB198" s="527">
        <v>910.06972093000002</v>
      </c>
      <c r="AC198" s="527">
        <v>8</v>
      </c>
      <c r="AD198" s="527" t="s">
        <v>2710</v>
      </c>
      <c r="AE198" s="329"/>
      <c r="AF198" s="379"/>
      <c r="AG198" s="379"/>
    </row>
    <row r="199" spans="1:33" ht="18.75" customHeight="1">
      <c r="A199" s="369" t="s">
        <v>1962</v>
      </c>
      <c r="B199" s="382" t="s">
        <v>1041</v>
      </c>
      <c r="C199" s="382" t="s">
        <v>2270</v>
      </c>
      <c r="D199" s="382" t="s">
        <v>24</v>
      </c>
      <c r="E199" s="382" t="s">
        <v>3</v>
      </c>
      <c r="F199" s="382" t="s">
        <v>1780</v>
      </c>
      <c r="G199" s="400">
        <v>28572</v>
      </c>
      <c r="H199" s="381">
        <v>5</v>
      </c>
      <c r="I199" s="381" t="s">
        <v>1857</v>
      </c>
      <c r="J199" s="382" t="s">
        <v>2643</v>
      </c>
      <c r="K199" s="381" t="s">
        <v>2476</v>
      </c>
      <c r="L199" s="157">
        <v>54</v>
      </c>
      <c r="M199" s="157">
        <v>49</v>
      </c>
      <c r="N199" s="387">
        <v>103</v>
      </c>
      <c r="O199" s="384"/>
      <c r="P199" s="384"/>
      <c r="Q199" s="384"/>
      <c r="R199" s="384"/>
      <c r="S199" s="401" t="s">
        <v>2710</v>
      </c>
      <c r="T199" s="401" t="s">
        <v>2710</v>
      </c>
      <c r="U199" s="401" t="s">
        <v>2710</v>
      </c>
      <c r="V199" s="401" t="s">
        <v>2710</v>
      </c>
      <c r="W199" s="199" t="s">
        <v>2710</v>
      </c>
      <c r="X199" s="399">
        <v>93</v>
      </c>
      <c r="Y199" s="199">
        <v>28572</v>
      </c>
      <c r="Z199" s="199">
        <v>897.04997042799994</v>
      </c>
      <c r="AA199" s="199">
        <v>17</v>
      </c>
      <c r="AB199" s="199">
        <v>907.06971328000009</v>
      </c>
      <c r="AC199" s="199">
        <v>23</v>
      </c>
      <c r="AD199" s="199" t="s">
        <v>2710</v>
      </c>
      <c r="AE199" s="329"/>
      <c r="AF199" s="379"/>
      <c r="AG199" s="379"/>
    </row>
    <row r="200" spans="1:33" ht="18.75" customHeight="1">
      <c r="A200" s="369" t="s">
        <v>1963</v>
      </c>
      <c r="B200" s="382" t="s">
        <v>1488</v>
      </c>
      <c r="C200" s="382" t="s">
        <v>2095</v>
      </c>
      <c r="D200" s="382" t="s">
        <v>1880</v>
      </c>
      <c r="E200" s="382" t="s">
        <v>3</v>
      </c>
      <c r="F200" s="382" t="s">
        <v>1780</v>
      </c>
      <c r="G200" s="400">
        <v>23045</v>
      </c>
      <c r="H200" s="381">
        <v>5</v>
      </c>
      <c r="I200" s="381" t="s">
        <v>1857</v>
      </c>
      <c r="J200" s="382" t="s">
        <v>2643</v>
      </c>
      <c r="K200" s="381" t="s">
        <v>2476</v>
      </c>
      <c r="L200" s="157">
        <v>58</v>
      </c>
      <c r="M200" s="157">
        <v>46</v>
      </c>
      <c r="N200" s="387">
        <v>104</v>
      </c>
      <c r="O200" s="384"/>
      <c r="P200" s="384"/>
      <c r="Q200" s="384"/>
      <c r="R200" s="384"/>
      <c r="S200" s="401" t="s">
        <v>2710</v>
      </c>
      <c r="T200" s="401" t="s">
        <v>2710</v>
      </c>
      <c r="U200" s="401" t="s">
        <v>2710</v>
      </c>
      <c r="V200" s="401" t="s">
        <v>2710</v>
      </c>
      <c r="W200" s="199" t="s">
        <v>2710</v>
      </c>
      <c r="X200" s="399">
        <v>94</v>
      </c>
      <c r="Y200" s="199">
        <v>23045</v>
      </c>
      <c r="Z200" s="199">
        <v>896.04997595499992</v>
      </c>
      <c r="AA200" s="199">
        <v>22</v>
      </c>
      <c r="AB200" s="199">
        <v>906.06976855000005</v>
      </c>
      <c r="AC200" s="199">
        <v>27</v>
      </c>
      <c r="AD200" s="199" t="s">
        <v>2710</v>
      </c>
      <c r="AE200" s="329"/>
      <c r="AF200" s="379"/>
      <c r="AG200" s="379"/>
    </row>
    <row r="201" spans="1:33" ht="18.75" customHeight="1">
      <c r="A201" s="281" t="s">
        <v>1964</v>
      </c>
      <c r="B201" s="382" t="s">
        <v>5</v>
      </c>
      <c r="C201" s="382" t="s">
        <v>6</v>
      </c>
      <c r="D201" s="382" t="s">
        <v>7</v>
      </c>
      <c r="E201" s="382" t="s">
        <v>3</v>
      </c>
      <c r="F201" s="382" t="s">
        <v>1780</v>
      </c>
      <c r="G201" s="400">
        <v>24985</v>
      </c>
      <c r="H201" s="381">
        <v>4</v>
      </c>
      <c r="I201" s="381" t="s">
        <v>1857</v>
      </c>
      <c r="J201" s="382" t="s">
        <v>2643</v>
      </c>
      <c r="K201" s="381" t="s">
        <v>2476</v>
      </c>
      <c r="L201" s="157">
        <v>60</v>
      </c>
      <c r="M201" s="157">
        <v>44</v>
      </c>
      <c r="N201" s="387">
        <v>104</v>
      </c>
      <c r="O201" s="384" t="s">
        <v>1947</v>
      </c>
      <c r="P201" s="384"/>
      <c r="Q201" s="384"/>
      <c r="R201" s="384"/>
      <c r="S201" s="401">
        <v>22</v>
      </c>
      <c r="T201" s="401" t="s">
        <v>2710</v>
      </c>
      <c r="U201" s="401" t="s">
        <v>2710</v>
      </c>
      <c r="V201" s="401" t="s">
        <v>2710</v>
      </c>
      <c r="W201" s="199">
        <v>22</v>
      </c>
      <c r="X201" s="399">
        <v>96</v>
      </c>
      <c r="Y201" s="199">
        <v>24985</v>
      </c>
      <c r="Z201" s="199">
        <v>896.03997401499998</v>
      </c>
      <c r="AA201" s="199">
        <v>23</v>
      </c>
      <c r="AB201" s="199">
        <v>904.07974915</v>
      </c>
      <c r="AC201" s="199">
        <v>37</v>
      </c>
      <c r="AD201" s="199">
        <v>1</v>
      </c>
      <c r="AE201" s="329"/>
      <c r="AF201" s="379"/>
      <c r="AG201" s="379"/>
    </row>
    <row r="202" spans="1:33" ht="18.75" customHeight="1">
      <c r="A202" s="281" t="s">
        <v>1965</v>
      </c>
      <c r="B202" s="382" t="s">
        <v>1109</v>
      </c>
      <c r="C202" s="382" t="s">
        <v>2271</v>
      </c>
      <c r="D202" s="382" t="s">
        <v>1457</v>
      </c>
      <c r="E202" s="382" t="s">
        <v>3</v>
      </c>
      <c r="F202" s="382" t="s">
        <v>1780</v>
      </c>
      <c r="G202" s="400">
        <v>34349</v>
      </c>
      <c r="H202" s="381">
        <v>4</v>
      </c>
      <c r="I202" s="381" t="s">
        <v>1857</v>
      </c>
      <c r="J202" s="382" t="s">
        <v>2643</v>
      </c>
      <c r="K202" s="381" t="s">
        <v>2476</v>
      </c>
      <c r="L202" s="157">
        <v>61</v>
      </c>
      <c r="M202" s="157">
        <v>44</v>
      </c>
      <c r="N202" s="387">
        <v>105</v>
      </c>
      <c r="O202" s="384"/>
      <c r="P202" s="384"/>
      <c r="Q202" s="384"/>
      <c r="R202" s="384"/>
      <c r="S202" s="401" t="s">
        <v>2710</v>
      </c>
      <c r="T202" s="401" t="s">
        <v>2710</v>
      </c>
      <c r="U202" s="401" t="s">
        <v>2710</v>
      </c>
      <c r="V202" s="401" t="s">
        <v>2710</v>
      </c>
      <c r="W202" s="199" t="s">
        <v>2710</v>
      </c>
      <c r="X202" s="399">
        <v>97</v>
      </c>
      <c r="Y202" s="199">
        <v>34349</v>
      </c>
      <c r="Z202" s="199">
        <v>895.03996465099999</v>
      </c>
      <c r="AA202" s="199">
        <v>31</v>
      </c>
      <c r="AB202" s="199">
        <v>903.07965551000007</v>
      </c>
      <c r="AC202" s="199">
        <v>46</v>
      </c>
      <c r="AD202" s="199" t="s">
        <v>2710</v>
      </c>
      <c r="AE202" s="329"/>
      <c r="AF202" s="379"/>
      <c r="AG202" s="379"/>
    </row>
    <row r="203" spans="1:33" ht="18.75" customHeight="1">
      <c r="A203" s="281" t="s">
        <v>1966</v>
      </c>
      <c r="B203" s="382" t="s">
        <v>608</v>
      </c>
      <c r="C203" s="382" t="s">
        <v>553</v>
      </c>
      <c r="D203" s="382" t="s">
        <v>609</v>
      </c>
      <c r="E203" s="382" t="s">
        <v>3</v>
      </c>
      <c r="F203" s="382" t="s">
        <v>1783</v>
      </c>
      <c r="G203" s="400">
        <v>22876</v>
      </c>
      <c r="H203" s="381">
        <v>4</v>
      </c>
      <c r="I203" s="381" t="s">
        <v>1857</v>
      </c>
      <c r="J203" s="382" t="s">
        <v>2643</v>
      </c>
      <c r="K203" s="381" t="s">
        <v>2476</v>
      </c>
      <c r="L203" s="157">
        <v>57</v>
      </c>
      <c r="M203" s="157">
        <v>49</v>
      </c>
      <c r="N203" s="387">
        <v>106</v>
      </c>
      <c r="O203" s="384"/>
      <c r="P203" s="384"/>
      <c r="Q203" s="384"/>
      <c r="R203" s="384"/>
      <c r="S203" s="401" t="s">
        <v>2710</v>
      </c>
      <c r="T203" s="401" t="s">
        <v>2710</v>
      </c>
      <c r="U203" s="401" t="s">
        <v>2710</v>
      </c>
      <c r="V203" s="401" t="s">
        <v>2710</v>
      </c>
      <c r="W203" s="199" t="s">
        <v>2710</v>
      </c>
      <c r="X203" s="399">
        <v>98</v>
      </c>
      <c r="Y203" s="199">
        <v>22876</v>
      </c>
      <c r="Z203" s="199">
        <v>894.03997612399996</v>
      </c>
      <c r="AA203" s="199">
        <v>37</v>
      </c>
      <c r="AB203" s="199">
        <v>902.07977024000002</v>
      </c>
      <c r="AC203" s="199">
        <v>56</v>
      </c>
      <c r="AD203" s="199" t="s">
        <v>2710</v>
      </c>
      <c r="AE203" s="329"/>
      <c r="AF203" s="379"/>
      <c r="AG203" s="379"/>
    </row>
    <row r="204" spans="1:33" ht="18.75" customHeight="1">
      <c r="A204" s="281" t="s">
        <v>1967</v>
      </c>
      <c r="B204" s="382" t="s">
        <v>1093</v>
      </c>
      <c r="C204" s="382" t="s">
        <v>1869</v>
      </c>
      <c r="D204" s="382" t="s">
        <v>217</v>
      </c>
      <c r="E204" s="382" t="s">
        <v>3</v>
      </c>
      <c r="F204" s="382" t="s">
        <v>1900</v>
      </c>
      <c r="G204" s="400">
        <v>20900</v>
      </c>
      <c r="H204" s="381">
        <v>6</v>
      </c>
      <c r="I204" s="381" t="s">
        <v>1857</v>
      </c>
      <c r="J204" s="382" t="s">
        <v>2643</v>
      </c>
      <c r="K204" s="381" t="s">
        <v>2476</v>
      </c>
      <c r="L204" s="157">
        <v>56</v>
      </c>
      <c r="M204" s="157">
        <v>53</v>
      </c>
      <c r="N204" s="387">
        <v>109</v>
      </c>
      <c r="O204" s="384"/>
      <c r="P204" s="384"/>
      <c r="Q204" s="384"/>
      <c r="R204" s="384"/>
      <c r="S204" s="401" t="s">
        <v>2710</v>
      </c>
      <c r="T204" s="401" t="s">
        <v>2710</v>
      </c>
      <c r="U204" s="401" t="s">
        <v>2710</v>
      </c>
      <c r="V204" s="401" t="s">
        <v>2710</v>
      </c>
      <c r="W204" s="199" t="s">
        <v>2710</v>
      </c>
      <c r="X204" s="399">
        <v>97</v>
      </c>
      <c r="Y204" s="199">
        <v>20900</v>
      </c>
      <c r="Z204" s="199">
        <v>891.05997809999997</v>
      </c>
      <c r="AA204" s="199">
        <v>54</v>
      </c>
      <c r="AB204" s="199">
        <v>903.05978999999991</v>
      </c>
      <c r="AC204" s="199">
        <v>47</v>
      </c>
      <c r="AD204" s="199" t="s">
        <v>2710</v>
      </c>
      <c r="AE204" s="329"/>
      <c r="AF204" s="379"/>
      <c r="AG204" s="379"/>
    </row>
    <row r="205" spans="1:33" ht="18.75" customHeight="1">
      <c r="A205" s="281" t="s">
        <v>1968</v>
      </c>
      <c r="B205" s="382" t="s">
        <v>2219</v>
      </c>
      <c r="C205" s="382" t="s">
        <v>40</v>
      </c>
      <c r="D205" s="382" t="s">
        <v>2220</v>
      </c>
      <c r="E205" s="382" t="s">
        <v>3</v>
      </c>
      <c r="F205" s="382" t="s">
        <v>1780</v>
      </c>
      <c r="G205" s="400">
        <v>21525</v>
      </c>
      <c r="H205" s="381">
        <v>4</v>
      </c>
      <c r="I205" s="381" t="s">
        <v>1857</v>
      </c>
      <c r="J205" s="382" t="s">
        <v>2643</v>
      </c>
      <c r="K205" s="381" t="s">
        <v>2476</v>
      </c>
      <c r="L205" s="157">
        <v>60</v>
      </c>
      <c r="M205" s="157">
        <v>50</v>
      </c>
      <c r="N205" s="387">
        <v>110</v>
      </c>
      <c r="O205" s="384"/>
      <c r="P205" s="384"/>
      <c r="Q205" s="384"/>
      <c r="R205" s="384"/>
      <c r="S205" s="401" t="s">
        <v>2710</v>
      </c>
      <c r="T205" s="401" t="s">
        <v>2710</v>
      </c>
      <c r="U205" s="401" t="s">
        <v>2710</v>
      </c>
      <c r="V205" s="401" t="s">
        <v>2710</v>
      </c>
      <c r="W205" s="199" t="s">
        <v>2710</v>
      </c>
      <c r="X205" s="399">
        <v>102</v>
      </c>
      <c r="Y205" s="199">
        <v>21525</v>
      </c>
      <c r="Z205" s="199">
        <v>890.039977475</v>
      </c>
      <c r="AA205" s="199">
        <v>61</v>
      </c>
      <c r="AB205" s="199">
        <v>898.07978375000005</v>
      </c>
      <c r="AC205" s="199">
        <v>106</v>
      </c>
      <c r="AD205" s="199" t="s">
        <v>2710</v>
      </c>
      <c r="AE205" s="329"/>
      <c r="AF205" s="379"/>
      <c r="AG205" s="379"/>
    </row>
    <row r="206" spans="1:33" ht="18.75" customHeight="1">
      <c r="A206" s="281" t="s">
        <v>1969</v>
      </c>
      <c r="B206" s="382" t="s">
        <v>804</v>
      </c>
      <c r="C206" s="382" t="s">
        <v>805</v>
      </c>
      <c r="D206" s="382" t="s">
        <v>786</v>
      </c>
      <c r="E206" s="382" t="s">
        <v>3</v>
      </c>
      <c r="F206" s="382" t="s">
        <v>1900</v>
      </c>
      <c r="G206" s="400">
        <v>19545</v>
      </c>
      <c r="H206" s="381">
        <v>6</v>
      </c>
      <c r="I206" s="381" t="s">
        <v>1857</v>
      </c>
      <c r="J206" s="382" t="s">
        <v>2643</v>
      </c>
      <c r="K206" s="381" t="s">
        <v>2476</v>
      </c>
      <c r="L206" s="157">
        <v>59</v>
      </c>
      <c r="M206" s="157">
        <v>53</v>
      </c>
      <c r="N206" s="387">
        <v>112</v>
      </c>
      <c r="O206" s="384" t="s">
        <v>1926</v>
      </c>
      <c r="P206" s="384"/>
      <c r="Q206" s="384"/>
      <c r="R206" s="384"/>
      <c r="S206" s="401">
        <v>8</v>
      </c>
      <c r="T206" s="401" t="s">
        <v>2710</v>
      </c>
      <c r="U206" s="401" t="s">
        <v>2710</v>
      </c>
      <c r="V206" s="401" t="s">
        <v>2710</v>
      </c>
      <c r="W206" s="199">
        <v>8</v>
      </c>
      <c r="X206" s="399">
        <v>100</v>
      </c>
      <c r="Y206" s="199">
        <v>19545</v>
      </c>
      <c r="Z206" s="199">
        <v>888.05997945499996</v>
      </c>
      <c r="AA206" s="199">
        <v>76</v>
      </c>
      <c r="AB206" s="199">
        <v>900.05980354999997</v>
      </c>
      <c r="AC206" s="199">
        <v>84</v>
      </c>
      <c r="AD206" s="199">
        <v>1</v>
      </c>
      <c r="AE206" s="329"/>
      <c r="AF206" s="379"/>
      <c r="AG206" s="379"/>
    </row>
    <row r="207" spans="1:33" ht="18.75" customHeight="1">
      <c r="A207" s="281" t="s">
        <v>1970</v>
      </c>
      <c r="B207" s="386" t="s">
        <v>1616</v>
      </c>
      <c r="C207" s="386" t="s">
        <v>1853</v>
      </c>
      <c r="D207" s="386" t="s">
        <v>1854</v>
      </c>
      <c r="E207" s="386" t="s">
        <v>3</v>
      </c>
      <c r="F207" s="386" t="s">
        <v>1900</v>
      </c>
      <c r="G207" s="396">
        <v>19681</v>
      </c>
      <c r="H207" s="385">
        <v>4</v>
      </c>
      <c r="I207" s="385" t="s">
        <v>1857</v>
      </c>
      <c r="J207" s="386" t="s">
        <v>2643</v>
      </c>
      <c r="K207" s="385" t="s">
        <v>2476</v>
      </c>
      <c r="L207" s="157">
        <v>61</v>
      </c>
      <c r="M207" s="157">
        <v>53</v>
      </c>
      <c r="N207" s="387">
        <v>114</v>
      </c>
      <c r="O207" s="388"/>
      <c r="P207" s="388"/>
      <c r="Q207" s="388"/>
      <c r="R207" s="388"/>
      <c r="S207" s="397" t="s">
        <v>2710</v>
      </c>
      <c r="T207" s="397" t="s">
        <v>2710</v>
      </c>
      <c r="U207" s="397" t="s">
        <v>2710</v>
      </c>
      <c r="V207" s="397" t="s">
        <v>2710</v>
      </c>
      <c r="W207" s="398" t="s">
        <v>2710</v>
      </c>
      <c r="X207" s="399">
        <v>106</v>
      </c>
      <c r="Y207" s="398">
        <v>19681</v>
      </c>
      <c r="Z207" s="398">
        <v>886.03997931899994</v>
      </c>
      <c r="AA207" s="398">
        <v>92</v>
      </c>
      <c r="AB207" s="398">
        <v>894.07980219000001</v>
      </c>
      <c r="AC207" s="398">
        <v>158</v>
      </c>
      <c r="AD207" s="398" t="s">
        <v>2710</v>
      </c>
      <c r="AE207" s="329"/>
      <c r="AF207" s="379"/>
      <c r="AG207" s="379"/>
    </row>
    <row r="208" spans="1:33" ht="18.75" customHeight="1">
      <c r="A208" s="281" t="s">
        <v>1971</v>
      </c>
      <c r="B208" s="382" t="s">
        <v>1541</v>
      </c>
      <c r="C208" s="382" t="s">
        <v>2078</v>
      </c>
      <c r="D208" s="382" t="s">
        <v>2079</v>
      </c>
      <c r="E208" s="382" t="s">
        <v>3</v>
      </c>
      <c r="F208" s="382" t="s">
        <v>1797</v>
      </c>
      <c r="G208" s="400">
        <v>21411</v>
      </c>
      <c r="H208" s="381">
        <v>6</v>
      </c>
      <c r="I208" s="381" t="s">
        <v>1857</v>
      </c>
      <c r="J208" s="382" t="s">
        <v>2643</v>
      </c>
      <c r="K208" s="381" t="s">
        <v>2476</v>
      </c>
      <c r="L208" s="157">
        <v>64</v>
      </c>
      <c r="M208" s="157">
        <v>55</v>
      </c>
      <c r="N208" s="387">
        <v>119</v>
      </c>
      <c r="O208" s="403"/>
      <c r="P208" s="403"/>
      <c r="Q208" s="403"/>
      <c r="R208" s="403"/>
      <c r="S208" s="401" t="s">
        <v>2710</v>
      </c>
      <c r="T208" s="401" t="s">
        <v>2710</v>
      </c>
      <c r="U208" s="401" t="s">
        <v>2710</v>
      </c>
      <c r="V208" s="401" t="s">
        <v>2710</v>
      </c>
      <c r="W208" s="404" t="s">
        <v>2710</v>
      </c>
      <c r="X208" s="399">
        <v>107</v>
      </c>
      <c r="Y208" s="404">
        <v>21411</v>
      </c>
      <c r="Z208" s="404">
        <v>881.05997758899991</v>
      </c>
      <c r="AA208" s="404">
        <v>122</v>
      </c>
      <c r="AB208" s="404">
        <v>893.05978488999995</v>
      </c>
      <c r="AC208" s="404">
        <v>168</v>
      </c>
      <c r="AD208" s="404" t="s">
        <v>2710</v>
      </c>
      <c r="AE208" s="329"/>
      <c r="AF208" s="379"/>
      <c r="AG208" s="379"/>
    </row>
    <row r="209" spans="1:33" ht="18.75" customHeight="1">
      <c r="A209" s="281" t="s">
        <v>1972</v>
      </c>
      <c r="B209" s="382" t="s">
        <v>1637</v>
      </c>
      <c r="C209" s="382" t="s">
        <v>1121</v>
      </c>
      <c r="D209" s="382" t="s">
        <v>1827</v>
      </c>
      <c r="E209" s="382" t="s">
        <v>3</v>
      </c>
      <c r="F209" s="382" t="s">
        <v>1900</v>
      </c>
      <c r="G209" s="400">
        <v>26370</v>
      </c>
      <c r="H209" s="381">
        <v>4</v>
      </c>
      <c r="I209" s="381" t="s">
        <v>1857</v>
      </c>
      <c r="J209" s="382" t="s">
        <v>2643</v>
      </c>
      <c r="K209" s="381" t="s">
        <v>2476</v>
      </c>
      <c r="L209" s="157">
        <v>63</v>
      </c>
      <c r="M209" s="157">
        <v>63</v>
      </c>
      <c r="N209" s="387">
        <v>126</v>
      </c>
      <c r="O209" s="384"/>
      <c r="P209" s="384"/>
      <c r="Q209" s="384"/>
      <c r="R209" s="384"/>
      <c r="S209" s="401" t="s">
        <v>2710</v>
      </c>
      <c r="T209" s="401" t="s">
        <v>2710</v>
      </c>
      <c r="U209" s="401" t="s">
        <v>2710</v>
      </c>
      <c r="V209" s="401" t="s">
        <v>2710</v>
      </c>
      <c r="W209" s="199" t="s">
        <v>2710</v>
      </c>
      <c r="X209" s="399">
        <v>118</v>
      </c>
      <c r="Y209" s="199">
        <v>26370</v>
      </c>
      <c r="Z209" s="199">
        <v>874.03997262999997</v>
      </c>
      <c r="AA209" s="199">
        <v>170</v>
      </c>
      <c r="AB209" s="199">
        <v>882.07973530000004</v>
      </c>
      <c r="AC209" s="199">
        <v>193</v>
      </c>
      <c r="AD209" s="199" t="s">
        <v>2710</v>
      </c>
      <c r="AE209" s="329"/>
      <c r="AF209" s="379"/>
      <c r="AG209" s="379"/>
    </row>
    <row r="210" spans="1:33" ht="18.75" customHeight="1">
      <c r="A210" s="281" t="s">
        <v>1973</v>
      </c>
      <c r="B210" s="382" t="s">
        <v>738</v>
      </c>
      <c r="C210" s="382" t="s">
        <v>2511</v>
      </c>
      <c r="D210" s="382" t="s">
        <v>88</v>
      </c>
      <c r="E210" s="382" t="s">
        <v>3</v>
      </c>
      <c r="F210" s="382" t="s">
        <v>1788</v>
      </c>
      <c r="G210" s="400">
        <v>21169</v>
      </c>
      <c r="H210" s="381">
        <v>5</v>
      </c>
      <c r="I210" s="381" t="s">
        <v>1857</v>
      </c>
      <c r="J210" s="382" t="s">
        <v>2643</v>
      </c>
      <c r="K210" s="381" t="s">
        <v>2476</v>
      </c>
      <c r="L210" s="157">
        <v>444</v>
      </c>
      <c r="M210" s="157">
        <v>555</v>
      </c>
      <c r="N210" s="387">
        <v>999</v>
      </c>
      <c r="O210" s="384"/>
      <c r="P210" s="384"/>
      <c r="Q210" s="384"/>
      <c r="R210" s="384"/>
      <c r="S210" s="401" t="s">
        <v>2710</v>
      </c>
      <c r="T210" s="401" t="s">
        <v>2710</v>
      </c>
      <c r="U210" s="401" t="s">
        <v>2710</v>
      </c>
      <c r="V210" s="401" t="s">
        <v>2710</v>
      </c>
      <c r="W210" s="199" t="s">
        <v>2710</v>
      </c>
      <c r="X210" s="399">
        <v>989</v>
      </c>
      <c r="Y210" s="199">
        <v>21169</v>
      </c>
      <c r="Z210" s="199">
        <v>1.0499778310000025</v>
      </c>
      <c r="AA210" s="199">
        <v>208</v>
      </c>
      <c r="AB210" s="199">
        <v>11.069787310000002</v>
      </c>
      <c r="AC210" s="199">
        <v>208</v>
      </c>
      <c r="AD210" s="199" t="s">
        <v>2710</v>
      </c>
      <c r="AE210" s="329"/>
      <c r="AF210" s="379"/>
      <c r="AG210" s="379"/>
    </row>
    <row r="211" spans="1:33" ht="18.75" customHeight="1">
      <c r="A211" s="1112" t="s">
        <v>2523</v>
      </c>
      <c r="B211" s="1112"/>
      <c r="C211" s="1112"/>
      <c r="D211" s="1112"/>
      <c r="E211" s="1112"/>
      <c r="F211" s="1112"/>
      <c r="G211" s="1112"/>
      <c r="H211" s="1112"/>
      <c r="I211" s="1112"/>
      <c r="J211" s="1112"/>
      <c r="K211" s="1112"/>
      <c r="L211" s="1112"/>
      <c r="M211" s="1112"/>
      <c r="N211" s="1112"/>
      <c r="O211" s="1112"/>
      <c r="P211" s="1112"/>
      <c r="Q211" s="1112"/>
      <c r="R211" s="1112"/>
      <c r="S211" s="1112"/>
      <c r="T211" s="1112"/>
      <c r="U211" s="1112"/>
      <c r="V211" s="1112"/>
      <c r="W211" s="1112"/>
      <c r="X211" s="1112"/>
      <c r="Y211" s="1112"/>
      <c r="Z211" s="1112"/>
      <c r="AA211" s="1112"/>
      <c r="AB211" s="1112"/>
      <c r="AC211" s="1112"/>
      <c r="AD211" s="1113"/>
      <c r="AE211" s="329"/>
      <c r="AF211" s="379"/>
      <c r="AG211" s="379"/>
    </row>
    <row r="212" spans="1:33" ht="18.75" customHeight="1">
      <c r="A212" s="368" t="s">
        <v>2118</v>
      </c>
      <c r="B212" s="504" t="s">
        <v>573</v>
      </c>
      <c r="C212" s="504" t="s">
        <v>574</v>
      </c>
      <c r="D212" s="504" t="s">
        <v>575</v>
      </c>
      <c r="E212" s="504" t="s">
        <v>10</v>
      </c>
      <c r="F212" s="504" t="s">
        <v>1783</v>
      </c>
      <c r="G212" s="505">
        <v>21468</v>
      </c>
      <c r="H212" s="506">
        <v>2</v>
      </c>
      <c r="I212" s="506" t="s">
        <v>2062</v>
      </c>
      <c r="J212" s="504" t="s">
        <v>2643</v>
      </c>
      <c r="K212" s="506" t="s">
        <v>2476</v>
      </c>
      <c r="L212" s="507">
        <v>54</v>
      </c>
      <c r="M212" s="507">
        <v>47</v>
      </c>
      <c r="N212" s="508">
        <v>101</v>
      </c>
      <c r="O212" s="509"/>
      <c r="P212" s="509"/>
      <c r="Q212" s="509"/>
      <c r="R212" s="509"/>
      <c r="S212" s="510" t="s">
        <v>2710</v>
      </c>
      <c r="T212" s="510" t="s">
        <v>2710</v>
      </c>
      <c r="U212" s="510" t="s">
        <v>2710</v>
      </c>
      <c r="V212" s="510" t="s">
        <v>2710</v>
      </c>
      <c r="W212" s="511" t="s">
        <v>2710</v>
      </c>
      <c r="X212" s="512">
        <v>97</v>
      </c>
      <c r="Y212" s="511">
        <v>21468</v>
      </c>
      <c r="Z212" s="511">
        <v>899.01997753199998</v>
      </c>
      <c r="AA212" s="511">
        <v>11</v>
      </c>
      <c r="AB212" s="511">
        <v>903.09978432000003</v>
      </c>
      <c r="AC212" s="511">
        <v>43</v>
      </c>
      <c r="AD212" s="511" t="s">
        <v>2710</v>
      </c>
      <c r="AE212" s="329"/>
      <c r="AG212" s="379"/>
    </row>
    <row r="213" spans="1:33" ht="18.75" customHeight="1">
      <c r="A213" s="368" t="s">
        <v>2119</v>
      </c>
      <c r="B213" s="504" t="s">
        <v>1134</v>
      </c>
      <c r="C213" s="504" t="s">
        <v>1870</v>
      </c>
      <c r="D213" s="504" t="s">
        <v>1871</v>
      </c>
      <c r="E213" s="504" t="s">
        <v>10</v>
      </c>
      <c r="F213" s="504" t="s">
        <v>1900</v>
      </c>
      <c r="G213" s="505">
        <v>22219</v>
      </c>
      <c r="H213" s="506">
        <v>1</v>
      </c>
      <c r="I213" s="506" t="s">
        <v>2062</v>
      </c>
      <c r="J213" s="504" t="s">
        <v>2643</v>
      </c>
      <c r="K213" s="506" t="s">
        <v>2476</v>
      </c>
      <c r="L213" s="507">
        <v>57</v>
      </c>
      <c r="M213" s="507">
        <v>45</v>
      </c>
      <c r="N213" s="508">
        <v>102</v>
      </c>
      <c r="O213" s="509"/>
      <c r="P213" s="509"/>
      <c r="Q213" s="509"/>
      <c r="R213" s="509"/>
      <c r="S213" s="510" t="s">
        <v>2710</v>
      </c>
      <c r="T213" s="510" t="s">
        <v>2710</v>
      </c>
      <c r="U213" s="510" t="s">
        <v>2710</v>
      </c>
      <c r="V213" s="510" t="s">
        <v>2710</v>
      </c>
      <c r="W213" s="511" t="s">
        <v>2710</v>
      </c>
      <c r="X213" s="512">
        <v>100</v>
      </c>
      <c r="Y213" s="511">
        <v>22219</v>
      </c>
      <c r="Z213" s="511">
        <v>898.00997678099998</v>
      </c>
      <c r="AA213" s="511">
        <v>15</v>
      </c>
      <c r="AB213" s="511">
        <v>900.10977680999997</v>
      </c>
      <c r="AC213" s="511">
        <v>75</v>
      </c>
      <c r="AD213" s="511" t="s">
        <v>2710</v>
      </c>
      <c r="AE213" s="329"/>
      <c r="AF213" s="379"/>
      <c r="AG213" s="379"/>
    </row>
    <row r="214" spans="1:33" ht="18.75" customHeight="1">
      <c r="A214" s="368" t="s">
        <v>2120</v>
      </c>
      <c r="B214" s="513" t="s">
        <v>913</v>
      </c>
      <c r="C214" s="513" t="s">
        <v>259</v>
      </c>
      <c r="D214" s="513" t="s">
        <v>914</v>
      </c>
      <c r="E214" s="513" t="s">
        <v>10</v>
      </c>
      <c r="F214" s="513" t="s">
        <v>1900</v>
      </c>
      <c r="G214" s="514">
        <v>26932</v>
      </c>
      <c r="H214" s="515">
        <v>3</v>
      </c>
      <c r="I214" s="515" t="s">
        <v>2062</v>
      </c>
      <c r="J214" s="513" t="s">
        <v>2643</v>
      </c>
      <c r="K214" s="515" t="s">
        <v>2476</v>
      </c>
      <c r="L214" s="507">
        <v>56</v>
      </c>
      <c r="M214" s="507">
        <v>48</v>
      </c>
      <c r="N214" s="508">
        <v>104</v>
      </c>
      <c r="O214" s="516"/>
      <c r="P214" s="516"/>
      <c r="Q214" s="516"/>
      <c r="R214" s="516"/>
      <c r="S214" s="517" t="s">
        <v>2710</v>
      </c>
      <c r="T214" s="517" t="s">
        <v>2710</v>
      </c>
      <c r="U214" s="517" t="s">
        <v>2710</v>
      </c>
      <c r="V214" s="517" t="s">
        <v>2710</v>
      </c>
      <c r="W214" s="518" t="s">
        <v>2710</v>
      </c>
      <c r="X214" s="512">
        <v>98</v>
      </c>
      <c r="Y214" s="518">
        <v>26932</v>
      </c>
      <c r="Z214" s="518">
        <v>896.02997206800001</v>
      </c>
      <c r="AA214" s="518">
        <v>25</v>
      </c>
      <c r="AB214" s="518">
        <v>902.08972968</v>
      </c>
      <c r="AC214" s="518">
        <v>54</v>
      </c>
      <c r="AD214" s="518" t="s">
        <v>2710</v>
      </c>
      <c r="AE214" s="329"/>
      <c r="AF214" s="379"/>
      <c r="AG214" s="379"/>
    </row>
    <row r="215" spans="1:33" ht="18.75" customHeight="1">
      <c r="A215" s="369" t="s">
        <v>2121</v>
      </c>
      <c r="B215" s="402" t="s">
        <v>876</v>
      </c>
      <c r="C215" s="382" t="s">
        <v>146</v>
      </c>
      <c r="D215" s="382" t="s">
        <v>1559</v>
      </c>
      <c r="E215" s="382" t="s">
        <v>10</v>
      </c>
      <c r="F215" s="382" t="s">
        <v>1900</v>
      </c>
      <c r="G215" s="400">
        <v>20589</v>
      </c>
      <c r="H215" s="381">
        <v>3</v>
      </c>
      <c r="I215" s="381" t="s">
        <v>2062</v>
      </c>
      <c r="J215" s="382" t="s">
        <v>2643</v>
      </c>
      <c r="K215" s="381" t="s">
        <v>2476</v>
      </c>
      <c r="L215" s="157">
        <v>56</v>
      </c>
      <c r="M215" s="157">
        <v>50</v>
      </c>
      <c r="N215" s="387">
        <v>106</v>
      </c>
      <c r="O215" s="384"/>
      <c r="P215" s="384"/>
      <c r="Q215" s="384"/>
      <c r="R215" s="384"/>
      <c r="S215" s="401" t="s">
        <v>2710</v>
      </c>
      <c r="T215" s="401" t="s">
        <v>2710</v>
      </c>
      <c r="U215" s="401" t="s">
        <v>2710</v>
      </c>
      <c r="V215" s="401" t="s">
        <v>2710</v>
      </c>
      <c r="W215" s="199" t="s">
        <v>2710</v>
      </c>
      <c r="X215" s="399">
        <v>100</v>
      </c>
      <c r="Y215" s="199">
        <v>20589</v>
      </c>
      <c r="Z215" s="199">
        <v>894.029978411</v>
      </c>
      <c r="AA215" s="199">
        <v>39</v>
      </c>
      <c r="AB215" s="199">
        <v>900.08979311000007</v>
      </c>
      <c r="AC215" s="199">
        <v>78</v>
      </c>
      <c r="AD215" s="199" t="s">
        <v>2710</v>
      </c>
      <c r="AE215" s="329"/>
      <c r="AF215" s="379"/>
      <c r="AG215" s="379"/>
    </row>
    <row r="216" spans="1:33" ht="18.75" customHeight="1">
      <c r="A216" s="369" t="s">
        <v>2122</v>
      </c>
      <c r="B216" s="386" t="s">
        <v>1108</v>
      </c>
      <c r="C216" s="386" t="s">
        <v>2602</v>
      </c>
      <c r="D216" s="386" t="s">
        <v>640</v>
      </c>
      <c r="E216" s="386" t="s">
        <v>10</v>
      </c>
      <c r="F216" s="386" t="s">
        <v>1795</v>
      </c>
      <c r="G216" s="396">
        <v>23431</v>
      </c>
      <c r="H216" s="385">
        <v>3</v>
      </c>
      <c r="I216" s="385" t="s">
        <v>2062</v>
      </c>
      <c r="J216" s="386" t="s">
        <v>2643</v>
      </c>
      <c r="K216" s="385" t="s">
        <v>2476</v>
      </c>
      <c r="L216" s="157">
        <v>57</v>
      </c>
      <c r="M216" s="157">
        <v>51</v>
      </c>
      <c r="N216" s="387">
        <v>108</v>
      </c>
      <c r="O216" s="388"/>
      <c r="P216" s="388"/>
      <c r="Q216" s="388"/>
      <c r="R216" s="388"/>
      <c r="S216" s="397" t="s">
        <v>2710</v>
      </c>
      <c r="T216" s="397" t="s">
        <v>2710</v>
      </c>
      <c r="U216" s="397" t="s">
        <v>2710</v>
      </c>
      <c r="V216" s="397" t="s">
        <v>2710</v>
      </c>
      <c r="W216" s="398" t="s">
        <v>2710</v>
      </c>
      <c r="X216" s="399">
        <v>102</v>
      </c>
      <c r="Y216" s="398">
        <v>23431</v>
      </c>
      <c r="Z216" s="398">
        <v>892.02997556899993</v>
      </c>
      <c r="AA216" s="398">
        <v>49</v>
      </c>
      <c r="AB216" s="398">
        <v>898.08976469000004</v>
      </c>
      <c r="AC216" s="398">
        <v>105</v>
      </c>
      <c r="AD216" s="398" t="s">
        <v>2710</v>
      </c>
      <c r="AE216" s="329"/>
      <c r="AF216" s="379"/>
      <c r="AG216" s="379"/>
    </row>
    <row r="217" spans="1:33" ht="18.75" customHeight="1">
      <c r="A217" s="281" t="s">
        <v>2123</v>
      </c>
      <c r="B217" s="386" t="s">
        <v>28</v>
      </c>
      <c r="C217" s="386" t="s">
        <v>26</v>
      </c>
      <c r="D217" s="386" t="s">
        <v>29</v>
      </c>
      <c r="E217" s="386" t="s">
        <v>10</v>
      </c>
      <c r="F217" s="386" t="s">
        <v>1787</v>
      </c>
      <c r="G217" s="396">
        <v>26516</v>
      </c>
      <c r="H217" s="385">
        <v>3</v>
      </c>
      <c r="I217" s="385" t="s">
        <v>2062</v>
      </c>
      <c r="J217" s="386" t="s">
        <v>2643</v>
      </c>
      <c r="K217" s="385" t="s">
        <v>2476</v>
      </c>
      <c r="L217" s="157">
        <v>60</v>
      </c>
      <c r="M217" s="157">
        <v>49</v>
      </c>
      <c r="N217" s="387">
        <v>109</v>
      </c>
      <c r="O217" s="388"/>
      <c r="P217" s="388"/>
      <c r="Q217" s="388"/>
      <c r="R217" s="388"/>
      <c r="S217" s="397" t="s">
        <v>2710</v>
      </c>
      <c r="T217" s="397" t="s">
        <v>2710</v>
      </c>
      <c r="U217" s="397" t="s">
        <v>2710</v>
      </c>
      <c r="V217" s="397" t="s">
        <v>2710</v>
      </c>
      <c r="W217" s="398" t="s">
        <v>2710</v>
      </c>
      <c r="X217" s="399">
        <v>103</v>
      </c>
      <c r="Y217" s="398">
        <v>26516</v>
      </c>
      <c r="Z217" s="398">
        <v>891.02997248399993</v>
      </c>
      <c r="AA217" s="398">
        <v>57</v>
      </c>
      <c r="AB217" s="398">
        <v>897.08973384000001</v>
      </c>
      <c r="AC217" s="398">
        <v>117</v>
      </c>
      <c r="AD217" s="398" t="s">
        <v>2710</v>
      </c>
      <c r="AE217" s="329"/>
      <c r="AF217" s="379"/>
      <c r="AG217" s="379"/>
    </row>
    <row r="218" spans="1:33" ht="18.75" customHeight="1">
      <c r="A218" s="281" t="s">
        <v>2124</v>
      </c>
      <c r="B218" s="382" t="s">
        <v>1593</v>
      </c>
      <c r="C218" s="382" t="s">
        <v>1765</v>
      </c>
      <c r="D218" s="382" t="s">
        <v>1766</v>
      </c>
      <c r="E218" s="382" t="s">
        <v>10</v>
      </c>
      <c r="F218" s="382" t="s">
        <v>1900</v>
      </c>
      <c r="G218" s="400">
        <v>23251</v>
      </c>
      <c r="H218" s="381">
        <v>3</v>
      </c>
      <c r="I218" s="381" t="s">
        <v>2062</v>
      </c>
      <c r="J218" s="382" t="s">
        <v>2643</v>
      </c>
      <c r="K218" s="381" t="s">
        <v>2476</v>
      </c>
      <c r="L218" s="157">
        <v>61</v>
      </c>
      <c r="M218" s="157">
        <v>49</v>
      </c>
      <c r="N218" s="387">
        <v>110</v>
      </c>
      <c r="O218" s="384"/>
      <c r="P218" s="384"/>
      <c r="Q218" s="384"/>
      <c r="R218" s="384"/>
      <c r="S218" s="401" t="s">
        <v>2710</v>
      </c>
      <c r="T218" s="401" t="s">
        <v>2710</v>
      </c>
      <c r="U218" s="401" t="s">
        <v>2710</v>
      </c>
      <c r="V218" s="401" t="s">
        <v>2710</v>
      </c>
      <c r="W218" s="199" t="s">
        <v>2710</v>
      </c>
      <c r="X218" s="399">
        <v>104</v>
      </c>
      <c r="Y218" s="199">
        <v>23251</v>
      </c>
      <c r="Z218" s="199">
        <v>890.02997574899996</v>
      </c>
      <c r="AA218" s="199">
        <v>64</v>
      </c>
      <c r="AB218" s="199">
        <v>896.08976648999999</v>
      </c>
      <c r="AC218" s="199">
        <v>133</v>
      </c>
      <c r="AD218" s="199" t="s">
        <v>2710</v>
      </c>
      <c r="AE218" s="329"/>
      <c r="AF218" s="379"/>
      <c r="AG218" s="379"/>
    </row>
    <row r="219" spans="1:33" ht="18.75" customHeight="1">
      <c r="A219" s="281" t="s">
        <v>2125</v>
      </c>
      <c r="B219" s="382" t="s">
        <v>625</v>
      </c>
      <c r="C219" s="382" t="s">
        <v>626</v>
      </c>
      <c r="D219" s="382" t="s">
        <v>191</v>
      </c>
      <c r="E219" s="382" t="s">
        <v>10</v>
      </c>
      <c r="F219" s="382" t="s">
        <v>1783</v>
      </c>
      <c r="G219" s="400">
        <v>19438</v>
      </c>
      <c r="H219" s="381">
        <v>3</v>
      </c>
      <c r="I219" s="381" t="s">
        <v>2062</v>
      </c>
      <c r="J219" s="382" t="s">
        <v>2643</v>
      </c>
      <c r="K219" s="381" t="s">
        <v>2476</v>
      </c>
      <c r="L219" s="157">
        <v>64</v>
      </c>
      <c r="M219" s="157">
        <v>51</v>
      </c>
      <c r="N219" s="387">
        <v>115</v>
      </c>
      <c r="O219" s="384"/>
      <c r="P219" s="384"/>
      <c r="Q219" s="384"/>
      <c r="R219" s="384"/>
      <c r="S219" s="401" t="s">
        <v>2710</v>
      </c>
      <c r="T219" s="401" t="s">
        <v>2710</v>
      </c>
      <c r="U219" s="401" t="s">
        <v>2710</v>
      </c>
      <c r="V219" s="401" t="s">
        <v>2710</v>
      </c>
      <c r="W219" s="199" t="s">
        <v>2710</v>
      </c>
      <c r="X219" s="399">
        <v>109</v>
      </c>
      <c r="Y219" s="199">
        <v>19438</v>
      </c>
      <c r="Z219" s="199">
        <v>885.02997956199999</v>
      </c>
      <c r="AA219" s="199">
        <v>102</v>
      </c>
      <c r="AB219" s="199">
        <v>891.08980462</v>
      </c>
      <c r="AC219" s="199">
        <v>176</v>
      </c>
      <c r="AD219" s="199" t="s">
        <v>2710</v>
      </c>
      <c r="AE219" s="329"/>
      <c r="AF219" s="379"/>
      <c r="AG219" s="379"/>
    </row>
    <row r="220" spans="1:33" ht="18.75" customHeight="1">
      <c r="A220" s="1112" t="s">
        <v>2524</v>
      </c>
      <c r="B220" s="1112"/>
      <c r="C220" s="1112"/>
      <c r="D220" s="1112"/>
      <c r="E220" s="1112"/>
      <c r="F220" s="1112"/>
      <c r="G220" s="1112"/>
      <c r="H220" s="1112"/>
      <c r="I220" s="1112"/>
      <c r="J220" s="1112"/>
      <c r="K220" s="1112"/>
      <c r="L220" s="1112"/>
      <c r="M220" s="1112"/>
      <c r="N220" s="1112"/>
      <c r="O220" s="1112"/>
      <c r="P220" s="1112"/>
      <c r="Q220" s="1112"/>
      <c r="R220" s="1112"/>
      <c r="S220" s="1112"/>
      <c r="T220" s="1112"/>
      <c r="U220" s="1112"/>
      <c r="V220" s="1112"/>
      <c r="W220" s="1112"/>
      <c r="X220" s="1112"/>
      <c r="Y220" s="1112"/>
      <c r="Z220" s="1112"/>
      <c r="AA220" s="1112"/>
      <c r="AB220" s="1112"/>
      <c r="AC220" s="1112"/>
      <c r="AD220" s="1113"/>
      <c r="AE220" s="329"/>
      <c r="AF220" s="379"/>
      <c r="AG220" s="379"/>
    </row>
    <row r="221" spans="1:33" ht="18.75" customHeight="1">
      <c r="A221" s="519" t="s">
        <v>2255</v>
      </c>
      <c r="B221" s="520" t="s">
        <v>1111</v>
      </c>
      <c r="C221" s="520" t="s">
        <v>2603</v>
      </c>
      <c r="D221" s="520" t="s">
        <v>2604</v>
      </c>
      <c r="E221" s="520" t="s">
        <v>3</v>
      </c>
      <c r="F221" s="520" t="s">
        <v>1795</v>
      </c>
      <c r="G221" s="521">
        <v>19749</v>
      </c>
      <c r="H221" s="522">
        <v>1</v>
      </c>
      <c r="I221" s="522" t="s">
        <v>2062</v>
      </c>
      <c r="J221" s="520" t="s">
        <v>2643</v>
      </c>
      <c r="K221" s="522" t="s">
        <v>2476</v>
      </c>
      <c r="L221" s="523">
        <v>55</v>
      </c>
      <c r="M221" s="523">
        <v>41</v>
      </c>
      <c r="N221" s="524">
        <v>96</v>
      </c>
      <c r="O221" s="525"/>
      <c r="P221" s="525"/>
      <c r="Q221" s="525"/>
      <c r="R221" s="525"/>
      <c r="S221" s="526" t="s">
        <v>2710</v>
      </c>
      <c r="T221" s="526" t="s">
        <v>2710</v>
      </c>
      <c r="U221" s="526" t="s">
        <v>2710</v>
      </c>
      <c r="V221" s="526" t="s">
        <v>2710</v>
      </c>
      <c r="W221" s="527" t="s">
        <v>2710</v>
      </c>
      <c r="X221" s="528">
        <v>94</v>
      </c>
      <c r="Y221" s="527">
        <v>19749</v>
      </c>
      <c r="Z221" s="527">
        <v>904.009979251</v>
      </c>
      <c r="AA221" s="527">
        <v>2</v>
      </c>
      <c r="AB221" s="527">
        <v>906.10980151000001</v>
      </c>
      <c r="AC221" s="527">
        <v>25</v>
      </c>
      <c r="AD221" s="527" t="s">
        <v>2710</v>
      </c>
      <c r="AE221" s="287"/>
      <c r="AG221" s="379"/>
    </row>
    <row r="222" spans="1:33" ht="18.75" customHeight="1">
      <c r="A222" s="519" t="s">
        <v>1960</v>
      </c>
      <c r="B222" s="520" t="s">
        <v>1890</v>
      </c>
      <c r="C222" s="520" t="s">
        <v>2195</v>
      </c>
      <c r="D222" s="520" t="s">
        <v>2196</v>
      </c>
      <c r="E222" s="520" t="s">
        <v>3</v>
      </c>
      <c r="F222" s="520" t="s">
        <v>1782</v>
      </c>
      <c r="G222" s="521">
        <v>21124</v>
      </c>
      <c r="H222" s="522">
        <v>3</v>
      </c>
      <c r="I222" s="522" t="s">
        <v>2062</v>
      </c>
      <c r="J222" s="520" t="s">
        <v>2643</v>
      </c>
      <c r="K222" s="522" t="s">
        <v>2476</v>
      </c>
      <c r="L222" s="523">
        <v>53</v>
      </c>
      <c r="M222" s="523">
        <v>46</v>
      </c>
      <c r="N222" s="524">
        <v>99</v>
      </c>
      <c r="O222" s="525"/>
      <c r="P222" s="525"/>
      <c r="Q222" s="525"/>
      <c r="R222" s="525"/>
      <c r="S222" s="526" t="s">
        <v>2710</v>
      </c>
      <c r="T222" s="526" t="s">
        <v>2710</v>
      </c>
      <c r="U222" s="526" t="s">
        <v>2710</v>
      </c>
      <c r="V222" s="526" t="s">
        <v>2710</v>
      </c>
      <c r="W222" s="527" t="s">
        <v>2710</v>
      </c>
      <c r="X222" s="528">
        <v>93</v>
      </c>
      <c r="Y222" s="527">
        <v>21124</v>
      </c>
      <c r="Z222" s="527">
        <v>901.02997787599998</v>
      </c>
      <c r="AA222" s="527">
        <v>6</v>
      </c>
      <c r="AB222" s="527">
        <v>907.08978776000004</v>
      </c>
      <c r="AC222" s="527">
        <v>20</v>
      </c>
      <c r="AD222" s="527" t="s">
        <v>2710</v>
      </c>
      <c r="AE222" s="287"/>
      <c r="AF222" s="379"/>
      <c r="AG222" s="379"/>
    </row>
    <row r="223" spans="1:33" ht="18.75" customHeight="1">
      <c r="A223" s="519" t="s">
        <v>1961</v>
      </c>
      <c r="B223" s="520" t="s">
        <v>697</v>
      </c>
      <c r="C223" s="520" t="s">
        <v>695</v>
      </c>
      <c r="D223" s="520" t="s">
        <v>441</v>
      </c>
      <c r="E223" s="520" t="s">
        <v>3</v>
      </c>
      <c r="F223" s="520" t="s">
        <v>1787</v>
      </c>
      <c r="G223" s="521">
        <v>24451</v>
      </c>
      <c r="H223" s="522">
        <v>2</v>
      </c>
      <c r="I223" s="522" t="s">
        <v>2062</v>
      </c>
      <c r="J223" s="520" t="s">
        <v>2643</v>
      </c>
      <c r="K223" s="522" t="s">
        <v>2476</v>
      </c>
      <c r="L223" s="523">
        <v>57</v>
      </c>
      <c r="M223" s="523">
        <v>44</v>
      </c>
      <c r="N223" s="524">
        <v>101</v>
      </c>
      <c r="O223" s="525"/>
      <c r="P223" s="525"/>
      <c r="Q223" s="525"/>
      <c r="R223" s="525"/>
      <c r="S223" s="526" t="s">
        <v>2710</v>
      </c>
      <c r="T223" s="526" t="s">
        <v>2710</v>
      </c>
      <c r="U223" s="526" t="s">
        <v>2710</v>
      </c>
      <c r="V223" s="526" t="s">
        <v>2710</v>
      </c>
      <c r="W223" s="527" t="s">
        <v>2710</v>
      </c>
      <c r="X223" s="528">
        <v>97</v>
      </c>
      <c r="Y223" s="527">
        <v>24451</v>
      </c>
      <c r="Z223" s="527">
        <v>899.01997454900004</v>
      </c>
      <c r="AA223" s="527">
        <v>12</v>
      </c>
      <c r="AB223" s="527">
        <v>903.09975449000001</v>
      </c>
      <c r="AC223" s="527">
        <v>44</v>
      </c>
      <c r="AD223" s="527" t="s">
        <v>2710</v>
      </c>
      <c r="AE223" s="287"/>
      <c r="AF223" s="379"/>
      <c r="AG223" s="379"/>
    </row>
    <row r="224" spans="1:33" ht="18.75" customHeight="1">
      <c r="A224" s="369" t="s">
        <v>1962</v>
      </c>
      <c r="B224" s="382" t="s">
        <v>1088</v>
      </c>
      <c r="C224" s="382" t="s">
        <v>1087</v>
      </c>
      <c r="D224" s="382" t="s">
        <v>1089</v>
      </c>
      <c r="E224" s="382" t="s">
        <v>3</v>
      </c>
      <c r="F224" s="382" t="s">
        <v>1794</v>
      </c>
      <c r="G224" s="400">
        <v>24950</v>
      </c>
      <c r="H224" s="381">
        <v>0</v>
      </c>
      <c r="I224" s="381" t="s">
        <v>2062</v>
      </c>
      <c r="J224" s="382" t="s">
        <v>2643</v>
      </c>
      <c r="K224" s="381" t="s">
        <v>2476</v>
      </c>
      <c r="L224" s="157">
        <v>53</v>
      </c>
      <c r="M224" s="157">
        <v>48</v>
      </c>
      <c r="N224" s="387">
        <v>101</v>
      </c>
      <c r="O224" s="384"/>
      <c r="P224" s="384"/>
      <c r="Q224" s="384"/>
      <c r="R224" s="384"/>
      <c r="S224" s="401" t="s">
        <v>2710</v>
      </c>
      <c r="T224" s="401" t="s">
        <v>2710</v>
      </c>
      <c r="U224" s="401" t="s">
        <v>2710</v>
      </c>
      <c r="V224" s="401" t="s">
        <v>2710</v>
      </c>
      <c r="W224" s="199" t="s">
        <v>2710</v>
      </c>
      <c r="X224" s="399">
        <v>101</v>
      </c>
      <c r="Y224" s="199">
        <v>24950</v>
      </c>
      <c r="Z224" s="199">
        <v>898.99997404999999</v>
      </c>
      <c r="AA224" s="199">
        <v>13</v>
      </c>
      <c r="AB224" s="199">
        <v>899.11974950000001</v>
      </c>
      <c r="AC224" s="199">
        <v>92</v>
      </c>
      <c r="AD224" s="199" t="s">
        <v>2710</v>
      </c>
      <c r="AE224" s="287"/>
      <c r="AF224" s="379"/>
      <c r="AG224" s="379"/>
    </row>
    <row r="225" spans="1:33" ht="18.75" customHeight="1">
      <c r="A225" s="369" t="s">
        <v>1963</v>
      </c>
      <c r="B225" s="386" t="s">
        <v>563</v>
      </c>
      <c r="C225" s="386" t="s">
        <v>315</v>
      </c>
      <c r="D225" s="386" t="s">
        <v>82</v>
      </c>
      <c r="E225" s="386" t="s">
        <v>3</v>
      </c>
      <c r="F225" s="386" t="s">
        <v>1783</v>
      </c>
      <c r="G225" s="396">
        <v>19753</v>
      </c>
      <c r="H225" s="385">
        <v>3</v>
      </c>
      <c r="I225" s="385" t="s">
        <v>2062</v>
      </c>
      <c r="J225" s="386" t="s">
        <v>2643</v>
      </c>
      <c r="K225" s="385" t="s">
        <v>2476</v>
      </c>
      <c r="L225" s="157">
        <v>55</v>
      </c>
      <c r="M225" s="157">
        <v>47</v>
      </c>
      <c r="N225" s="387">
        <v>102</v>
      </c>
      <c r="O225" s="388" t="s">
        <v>1926</v>
      </c>
      <c r="P225" s="388" t="s">
        <v>1950</v>
      </c>
      <c r="Q225" s="388"/>
      <c r="R225" s="388"/>
      <c r="S225" s="397">
        <v>8</v>
      </c>
      <c r="T225" s="397">
        <v>16</v>
      </c>
      <c r="U225" s="397" t="s">
        <v>2710</v>
      </c>
      <c r="V225" s="397" t="s">
        <v>2710</v>
      </c>
      <c r="W225" s="398">
        <v>24</v>
      </c>
      <c r="X225" s="399">
        <v>96</v>
      </c>
      <c r="Y225" s="398">
        <v>19753</v>
      </c>
      <c r="Z225" s="398">
        <v>898.02997924700003</v>
      </c>
      <c r="AA225" s="398">
        <v>14</v>
      </c>
      <c r="AB225" s="398">
        <v>904.08980147</v>
      </c>
      <c r="AC225" s="398">
        <v>36</v>
      </c>
      <c r="AD225" s="398">
        <v>2</v>
      </c>
      <c r="AE225" s="287"/>
      <c r="AF225" s="379"/>
      <c r="AG225" s="379"/>
    </row>
    <row r="226" spans="1:33" ht="18.75" customHeight="1">
      <c r="A226" s="281" t="s">
        <v>1964</v>
      </c>
      <c r="B226" s="386" t="s">
        <v>1509</v>
      </c>
      <c r="C226" s="386" t="s">
        <v>2026</v>
      </c>
      <c r="D226" s="386" t="s">
        <v>2027</v>
      </c>
      <c r="E226" s="386" t="s">
        <v>3</v>
      </c>
      <c r="F226" s="386" t="s">
        <v>1900</v>
      </c>
      <c r="G226" s="396">
        <v>19959</v>
      </c>
      <c r="H226" s="385">
        <v>3</v>
      </c>
      <c r="I226" s="385" t="s">
        <v>2062</v>
      </c>
      <c r="J226" s="386" t="s">
        <v>2643</v>
      </c>
      <c r="K226" s="385" t="s">
        <v>2476</v>
      </c>
      <c r="L226" s="157">
        <v>55</v>
      </c>
      <c r="M226" s="157">
        <v>48</v>
      </c>
      <c r="N226" s="387">
        <v>103</v>
      </c>
      <c r="O226" s="388"/>
      <c r="P226" s="388"/>
      <c r="Q226" s="388"/>
      <c r="R226" s="388"/>
      <c r="S226" s="397" t="s">
        <v>2710</v>
      </c>
      <c r="T226" s="397" t="s">
        <v>2710</v>
      </c>
      <c r="U226" s="397" t="s">
        <v>2710</v>
      </c>
      <c r="V226" s="397" t="s">
        <v>2710</v>
      </c>
      <c r="W226" s="398" t="s">
        <v>2710</v>
      </c>
      <c r="X226" s="399">
        <v>97</v>
      </c>
      <c r="Y226" s="398">
        <v>19959</v>
      </c>
      <c r="Z226" s="398">
        <v>897.02997904099993</v>
      </c>
      <c r="AA226" s="398">
        <v>18</v>
      </c>
      <c r="AB226" s="398">
        <v>903.08979941000007</v>
      </c>
      <c r="AC226" s="398">
        <v>45</v>
      </c>
      <c r="AD226" s="398" t="s">
        <v>2710</v>
      </c>
      <c r="AE226" s="287"/>
      <c r="AF226" s="379"/>
      <c r="AG226" s="379"/>
    </row>
    <row r="227" spans="1:33" ht="18.75" customHeight="1">
      <c r="A227" s="281" t="s">
        <v>1965</v>
      </c>
      <c r="B227" s="382" t="s">
        <v>1068</v>
      </c>
      <c r="C227" s="382" t="s">
        <v>23</v>
      </c>
      <c r="D227" s="382" t="s">
        <v>2278</v>
      </c>
      <c r="E227" s="382" t="s">
        <v>3</v>
      </c>
      <c r="F227" s="382" t="s">
        <v>1900</v>
      </c>
      <c r="G227" s="400">
        <v>23165</v>
      </c>
      <c r="H227" s="381">
        <v>2</v>
      </c>
      <c r="I227" s="381" t="s">
        <v>2062</v>
      </c>
      <c r="J227" s="382" t="s">
        <v>2643</v>
      </c>
      <c r="K227" s="381" t="s">
        <v>2476</v>
      </c>
      <c r="L227" s="157">
        <v>55</v>
      </c>
      <c r="M227" s="157">
        <v>48</v>
      </c>
      <c r="N227" s="387">
        <v>103</v>
      </c>
      <c r="O227" s="384"/>
      <c r="P227" s="384"/>
      <c r="Q227" s="384"/>
      <c r="R227" s="384"/>
      <c r="S227" s="401" t="s">
        <v>2710</v>
      </c>
      <c r="T227" s="401" t="s">
        <v>2710</v>
      </c>
      <c r="U227" s="401" t="s">
        <v>2710</v>
      </c>
      <c r="V227" s="401" t="s">
        <v>2710</v>
      </c>
      <c r="W227" s="199" t="s">
        <v>2710</v>
      </c>
      <c r="X227" s="399">
        <v>99</v>
      </c>
      <c r="Y227" s="199">
        <v>23165</v>
      </c>
      <c r="Z227" s="199">
        <v>897.01997583499997</v>
      </c>
      <c r="AA227" s="199">
        <v>19</v>
      </c>
      <c r="AB227" s="199">
        <v>901.09976734999998</v>
      </c>
      <c r="AC227" s="199">
        <v>68</v>
      </c>
      <c r="AD227" s="199" t="s">
        <v>2710</v>
      </c>
      <c r="AE227" s="287"/>
      <c r="AF227" s="379"/>
      <c r="AG227" s="379"/>
    </row>
    <row r="228" spans="1:33" ht="18.75" customHeight="1">
      <c r="A228" s="281" t="s">
        <v>1966</v>
      </c>
      <c r="B228" s="382" t="s">
        <v>1669</v>
      </c>
      <c r="C228" s="382" t="s">
        <v>2272</v>
      </c>
      <c r="D228" s="382" t="s">
        <v>2261</v>
      </c>
      <c r="E228" s="382" t="s">
        <v>3</v>
      </c>
      <c r="F228" s="382" t="s">
        <v>1781</v>
      </c>
      <c r="G228" s="400">
        <v>29849</v>
      </c>
      <c r="H228" s="381">
        <v>2</v>
      </c>
      <c r="I228" s="381" t="s">
        <v>2062</v>
      </c>
      <c r="J228" s="382" t="s">
        <v>2643</v>
      </c>
      <c r="K228" s="381" t="s">
        <v>2476</v>
      </c>
      <c r="L228" s="157">
        <v>59</v>
      </c>
      <c r="M228" s="157">
        <v>45</v>
      </c>
      <c r="N228" s="387">
        <v>104</v>
      </c>
      <c r="O228" s="384" t="s">
        <v>1933</v>
      </c>
      <c r="P228" s="384" t="s">
        <v>1945</v>
      </c>
      <c r="Q228" s="384"/>
      <c r="R228" s="384"/>
      <c r="S228" s="401">
        <v>2</v>
      </c>
      <c r="T228" s="401">
        <v>12</v>
      </c>
      <c r="U228" s="401" t="s">
        <v>2710</v>
      </c>
      <c r="V228" s="401" t="s">
        <v>2710</v>
      </c>
      <c r="W228" s="199">
        <v>14</v>
      </c>
      <c r="X228" s="399">
        <v>100</v>
      </c>
      <c r="Y228" s="199">
        <v>29849</v>
      </c>
      <c r="Z228" s="199">
        <v>896.01996915099994</v>
      </c>
      <c r="AA228" s="199">
        <v>26</v>
      </c>
      <c r="AB228" s="199">
        <v>900.09970051000005</v>
      </c>
      <c r="AC228" s="199">
        <v>76</v>
      </c>
      <c r="AD228" s="199">
        <v>2</v>
      </c>
      <c r="AE228" s="287"/>
      <c r="AF228" s="379"/>
      <c r="AG228" s="379"/>
    </row>
    <row r="229" spans="1:33" ht="18.75" customHeight="1">
      <c r="A229" s="281" t="s">
        <v>1967</v>
      </c>
      <c r="B229" s="382" t="s">
        <v>704</v>
      </c>
      <c r="C229" s="382" t="s">
        <v>705</v>
      </c>
      <c r="D229" s="382" t="s">
        <v>706</v>
      </c>
      <c r="E229" s="382" t="s">
        <v>3</v>
      </c>
      <c r="F229" s="382" t="s">
        <v>1780</v>
      </c>
      <c r="G229" s="400">
        <v>19641</v>
      </c>
      <c r="H229" s="381">
        <v>1</v>
      </c>
      <c r="I229" s="381" t="s">
        <v>2062</v>
      </c>
      <c r="J229" s="382" t="s">
        <v>2643</v>
      </c>
      <c r="K229" s="381" t="s">
        <v>2476</v>
      </c>
      <c r="L229" s="157">
        <v>55</v>
      </c>
      <c r="M229" s="157">
        <v>49</v>
      </c>
      <c r="N229" s="387">
        <v>104</v>
      </c>
      <c r="O229" s="384" t="s">
        <v>2137</v>
      </c>
      <c r="P229" s="384"/>
      <c r="Q229" s="384"/>
      <c r="R229" s="384"/>
      <c r="S229" s="401">
        <v>5</v>
      </c>
      <c r="T229" s="401" t="s">
        <v>2710</v>
      </c>
      <c r="U229" s="401" t="s">
        <v>2710</v>
      </c>
      <c r="V229" s="401" t="s">
        <v>2710</v>
      </c>
      <c r="W229" s="199">
        <v>5</v>
      </c>
      <c r="X229" s="399">
        <v>102</v>
      </c>
      <c r="Y229" s="199">
        <v>19641</v>
      </c>
      <c r="Z229" s="199">
        <v>896.009979359</v>
      </c>
      <c r="AA229" s="199">
        <v>27</v>
      </c>
      <c r="AB229" s="199">
        <v>898.10980259000007</v>
      </c>
      <c r="AC229" s="199">
        <v>103</v>
      </c>
      <c r="AD229" s="199">
        <v>1</v>
      </c>
      <c r="AE229" s="287"/>
      <c r="AF229" s="379"/>
      <c r="AG229" s="379"/>
    </row>
    <row r="230" spans="1:33" ht="18.75" customHeight="1">
      <c r="A230" s="281" t="s">
        <v>1968</v>
      </c>
      <c r="B230" s="382" t="s">
        <v>754</v>
      </c>
      <c r="C230" s="382" t="s">
        <v>755</v>
      </c>
      <c r="D230" s="382" t="s">
        <v>756</v>
      </c>
      <c r="E230" s="382" t="s">
        <v>3</v>
      </c>
      <c r="F230" s="382" t="s">
        <v>1900</v>
      </c>
      <c r="G230" s="400">
        <v>19194</v>
      </c>
      <c r="H230" s="381">
        <v>0</v>
      </c>
      <c r="I230" s="381" t="s">
        <v>2062</v>
      </c>
      <c r="J230" s="382" t="s">
        <v>2643</v>
      </c>
      <c r="K230" s="381" t="s">
        <v>2476</v>
      </c>
      <c r="L230" s="157">
        <v>56</v>
      </c>
      <c r="M230" s="157">
        <v>49</v>
      </c>
      <c r="N230" s="387">
        <v>105</v>
      </c>
      <c r="O230" s="384"/>
      <c r="P230" s="384"/>
      <c r="Q230" s="384"/>
      <c r="R230" s="384"/>
      <c r="S230" s="401" t="s">
        <v>2710</v>
      </c>
      <c r="T230" s="401" t="s">
        <v>2710</v>
      </c>
      <c r="U230" s="401" t="s">
        <v>2710</v>
      </c>
      <c r="V230" s="401" t="s">
        <v>2710</v>
      </c>
      <c r="W230" s="199" t="s">
        <v>2710</v>
      </c>
      <c r="X230" s="399">
        <v>105</v>
      </c>
      <c r="Y230" s="199">
        <v>19194</v>
      </c>
      <c r="Z230" s="199">
        <v>894.99997980600006</v>
      </c>
      <c r="AA230" s="199">
        <v>33</v>
      </c>
      <c r="AB230" s="199">
        <v>895.11980705999997</v>
      </c>
      <c r="AC230" s="199">
        <v>144</v>
      </c>
      <c r="AD230" s="199" t="s">
        <v>2710</v>
      </c>
      <c r="AE230" s="287"/>
      <c r="AF230" s="379"/>
      <c r="AG230" s="379"/>
    </row>
    <row r="231" spans="1:33" ht="18.75" customHeight="1">
      <c r="A231" s="281" t="s">
        <v>1969</v>
      </c>
      <c r="B231" s="382" t="s">
        <v>507</v>
      </c>
      <c r="C231" s="382" t="s">
        <v>2281</v>
      </c>
      <c r="D231" s="382" t="s">
        <v>2282</v>
      </c>
      <c r="E231" s="382" t="s">
        <v>3</v>
      </c>
      <c r="F231" s="382" t="s">
        <v>1900</v>
      </c>
      <c r="G231" s="400">
        <v>21731</v>
      </c>
      <c r="H231" s="381">
        <v>3</v>
      </c>
      <c r="I231" s="381" t="s">
        <v>2062</v>
      </c>
      <c r="J231" s="382" t="s">
        <v>2643</v>
      </c>
      <c r="K231" s="381" t="s">
        <v>2476</v>
      </c>
      <c r="L231" s="157">
        <v>55</v>
      </c>
      <c r="M231" s="157">
        <v>51</v>
      </c>
      <c r="N231" s="387">
        <v>106</v>
      </c>
      <c r="O231" s="384"/>
      <c r="P231" s="384"/>
      <c r="Q231" s="384"/>
      <c r="R231" s="384"/>
      <c r="S231" s="401" t="s">
        <v>2710</v>
      </c>
      <c r="T231" s="401" t="s">
        <v>2710</v>
      </c>
      <c r="U231" s="401" t="s">
        <v>2710</v>
      </c>
      <c r="V231" s="401" t="s">
        <v>2710</v>
      </c>
      <c r="W231" s="199" t="s">
        <v>2710</v>
      </c>
      <c r="X231" s="399">
        <v>100</v>
      </c>
      <c r="Y231" s="199">
        <v>21731</v>
      </c>
      <c r="Z231" s="199">
        <v>894.02997726900003</v>
      </c>
      <c r="AA231" s="199">
        <v>40</v>
      </c>
      <c r="AB231" s="199">
        <v>900.08978169</v>
      </c>
      <c r="AC231" s="199">
        <v>79</v>
      </c>
      <c r="AD231" s="199" t="s">
        <v>2710</v>
      </c>
      <c r="AE231" s="287"/>
      <c r="AF231" s="379"/>
      <c r="AG231" s="379"/>
    </row>
    <row r="232" spans="1:33" ht="18.75" customHeight="1">
      <c r="A232" s="281" t="s">
        <v>1970</v>
      </c>
      <c r="B232" s="382" t="s">
        <v>1539</v>
      </c>
      <c r="C232" s="382" t="s">
        <v>683</v>
      </c>
      <c r="D232" s="382" t="s">
        <v>1706</v>
      </c>
      <c r="E232" s="382" t="s">
        <v>3</v>
      </c>
      <c r="F232" s="382" t="s">
        <v>1787</v>
      </c>
      <c r="G232" s="400">
        <v>25717</v>
      </c>
      <c r="H232" s="381">
        <v>3</v>
      </c>
      <c r="I232" s="381" t="s">
        <v>2062</v>
      </c>
      <c r="J232" s="382" t="s">
        <v>2643</v>
      </c>
      <c r="K232" s="381" t="s">
        <v>2476</v>
      </c>
      <c r="L232" s="157">
        <v>57</v>
      </c>
      <c r="M232" s="157">
        <v>49</v>
      </c>
      <c r="N232" s="387">
        <v>106</v>
      </c>
      <c r="O232" s="384"/>
      <c r="P232" s="384"/>
      <c r="Q232" s="384"/>
      <c r="R232" s="384"/>
      <c r="S232" s="401" t="s">
        <v>2710</v>
      </c>
      <c r="T232" s="401" t="s">
        <v>2710</v>
      </c>
      <c r="U232" s="401" t="s">
        <v>2710</v>
      </c>
      <c r="V232" s="401" t="s">
        <v>2710</v>
      </c>
      <c r="W232" s="199" t="s">
        <v>2710</v>
      </c>
      <c r="X232" s="399">
        <v>100</v>
      </c>
      <c r="Y232" s="199">
        <v>25717</v>
      </c>
      <c r="Z232" s="199">
        <v>894.029973283</v>
      </c>
      <c r="AA232" s="199">
        <v>41</v>
      </c>
      <c r="AB232" s="199">
        <v>900.08974182999998</v>
      </c>
      <c r="AC232" s="199">
        <v>80</v>
      </c>
      <c r="AD232" s="199" t="s">
        <v>2710</v>
      </c>
      <c r="AE232" s="287"/>
      <c r="AF232" s="379"/>
      <c r="AG232" s="379"/>
    </row>
    <row r="233" spans="1:33" ht="18.75" customHeight="1">
      <c r="A233" s="281" t="s">
        <v>1971</v>
      </c>
      <c r="B233" s="386" t="s">
        <v>1094</v>
      </c>
      <c r="C233" s="386" t="s">
        <v>652</v>
      </c>
      <c r="D233" s="386" t="s">
        <v>1095</v>
      </c>
      <c r="E233" s="386" t="s">
        <v>3</v>
      </c>
      <c r="F233" s="386" t="s">
        <v>1794</v>
      </c>
      <c r="G233" s="396">
        <v>22977</v>
      </c>
      <c r="H233" s="385">
        <v>2</v>
      </c>
      <c r="I233" s="385" t="s">
        <v>2062</v>
      </c>
      <c r="J233" s="386" t="s">
        <v>2643</v>
      </c>
      <c r="K233" s="385" t="s">
        <v>2476</v>
      </c>
      <c r="L233" s="157">
        <v>57</v>
      </c>
      <c r="M233" s="157">
        <v>51</v>
      </c>
      <c r="N233" s="387">
        <v>108</v>
      </c>
      <c r="O233" s="388"/>
      <c r="P233" s="388"/>
      <c r="Q233" s="388"/>
      <c r="R233" s="388"/>
      <c r="S233" s="397" t="s">
        <v>2710</v>
      </c>
      <c r="T233" s="397" t="s">
        <v>2710</v>
      </c>
      <c r="U233" s="397" t="s">
        <v>2710</v>
      </c>
      <c r="V233" s="397" t="s">
        <v>2710</v>
      </c>
      <c r="W233" s="398" t="s">
        <v>2710</v>
      </c>
      <c r="X233" s="399">
        <v>104</v>
      </c>
      <c r="Y233" s="398">
        <v>22977</v>
      </c>
      <c r="Z233" s="398">
        <v>892.01997602300003</v>
      </c>
      <c r="AA233" s="398">
        <v>50</v>
      </c>
      <c r="AB233" s="398">
        <v>896.09976922999999</v>
      </c>
      <c r="AC233" s="398">
        <v>131</v>
      </c>
      <c r="AD233" s="398" t="s">
        <v>2710</v>
      </c>
      <c r="AE233" s="287"/>
      <c r="AF233" s="379"/>
      <c r="AG233" s="379"/>
    </row>
    <row r="234" spans="1:33" ht="18.75" customHeight="1">
      <c r="A234" s="281" t="s">
        <v>1972</v>
      </c>
      <c r="B234" s="382" t="s">
        <v>1101</v>
      </c>
      <c r="C234" s="382" t="s">
        <v>1087</v>
      </c>
      <c r="D234" s="382" t="s">
        <v>82</v>
      </c>
      <c r="E234" s="382" t="s">
        <v>3</v>
      </c>
      <c r="F234" s="382" t="s">
        <v>1794</v>
      </c>
      <c r="G234" s="400">
        <v>23124</v>
      </c>
      <c r="H234" s="381">
        <v>3</v>
      </c>
      <c r="I234" s="381" t="s">
        <v>2062</v>
      </c>
      <c r="J234" s="382" t="s">
        <v>2643</v>
      </c>
      <c r="K234" s="381" t="s">
        <v>2476</v>
      </c>
      <c r="L234" s="157">
        <v>58</v>
      </c>
      <c r="M234" s="157">
        <v>51</v>
      </c>
      <c r="N234" s="387">
        <v>109</v>
      </c>
      <c r="O234" s="384" t="s">
        <v>1933</v>
      </c>
      <c r="P234" s="384"/>
      <c r="Q234" s="384"/>
      <c r="R234" s="384"/>
      <c r="S234" s="401">
        <v>2</v>
      </c>
      <c r="T234" s="401" t="s">
        <v>2710</v>
      </c>
      <c r="U234" s="401" t="s">
        <v>2710</v>
      </c>
      <c r="V234" s="401" t="s">
        <v>2710</v>
      </c>
      <c r="W234" s="199">
        <v>2</v>
      </c>
      <c r="X234" s="399">
        <v>103</v>
      </c>
      <c r="Y234" s="199">
        <v>23124</v>
      </c>
      <c r="Z234" s="199">
        <v>891.02997587599998</v>
      </c>
      <c r="AA234" s="199">
        <v>56</v>
      </c>
      <c r="AB234" s="199">
        <v>897.08976776000009</v>
      </c>
      <c r="AC234" s="199">
        <v>116</v>
      </c>
      <c r="AD234" s="199">
        <v>1</v>
      </c>
      <c r="AE234" s="287"/>
      <c r="AF234" s="379"/>
      <c r="AG234" s="379"/>
    </row>
    <row r="235" spans="1:33" ht="18.75" customHeight="1">
      <c r="A235" s="281" t="s">
        <v>1973</v>
      </c>
      <c r="B235" s="382" t="s">
        <v>886</v>
      </c>
      <c r="C235" s="382" t="s">
        <v>2279</v>
      </c>
      <c r="D235" s="382" t="s">
        <v>2280</v>
      </c>
      <c r="E235" s="382" t="s">
        <v>3</v>
      </c>
      <c r="F235" s="382" t="s">
        <v>1900</v>
      </c>
      <c r="G235" s="400">
        <v>23071</v>
      </c>
      <c r="H235" s="381">
        <v>3</v>
      </c>
      <c r="I235" s="381" t="s">
        <v>2062</v>
      </c>
      <c r="J235" s="382" t="s">
        <v>2643</v>
      </c>
      <c r="K235" s="381" t="s">
        <v>2476</v>
      </c>
      <c r="L235" s="157">
        <v>62</v>
      </c>
      <c r="M235" s="157">
        <v>48</v>
      </c>
      <c r="N235" s="387">
        <v>110</v>
      </c>
      <c r="O235" s="384"/>
      <c r="P235" s="384"/>
      <c r="Q235" s="384"/>
      <c r="R235" s="384"/>
      <c r="S235" s="401" t="s">
        <v>2710</v>
      </c>
      <c r="T235" s="401" t="s">
        <v>2710</v>
      </c>
      <c r="U235" s="401" t="s">
        <v>2710</v>
      </c>
      <c r="V235" s="401" t="s">
        <v>2710</v>
      </c>
      <c r="W235" s="199" t="s">
        <v>2710</v>
      </c>
      <c r="X235" s="399">
        <v>104</v>
      </c>
      <c r="Y235" s="199">
        <v>23071</v>
      </c>
      <c r="Z235" s="199">
        <v>890.02997592899999</v>
      </c>
      <c r="AA235" s="199">
        <v>63</v>
      </c>
      <c r="AB235" s="199">
        <v>896.08976829000005</v>
      </c>
      <c r="AC235" s="199">
        <v>132</v>
      </c>
      <c r="AD235" s="199" t="s">
        <v>2710</v>
      </c>
      <c r="AE235" s="287"/>
      <c r="AF235" s="379"/>
      <c r="AG235" s="379"/>
    </row>
    <row r="236" spans="1:33" ht="18.75" customHeight="1">
      <c r="A236" s="281" t="s">
        <v>1974</v>
      </c>
      <c r="B236" s="386" t="s">
        <v>1562</v>
      </c>
      <c r="C236" s="386" t="s">
        <v>155</v>
      </c>
      <c r="D236" s="386" t="s">
        <v>2090</v>
      </c>
      <c r="E236" s="386" t="s">
        <v>3</v>
      </c>
      <c r="F236" s="386" t="s">
        <v>1797</v>
      </c>
      <c r="G236" s="396">
        <v>27163</v>
      </c>
      <c r="H236" s="385">
        <v>2</v>
      </c>
      <c r="I236" s="385" t="s">
        <v>2062</v>
      </c>
      <c r="J236" s="386" t="s">
        <v>2643</v>
      </c>
      <c r="K236" s="385" t="s">
        <v>2476</v>
      </c>
      <c r="L236" s="157">
        <v>57</v>
      </c>
      <c r="M236" s="157">
        <v>54</v>
      </c>
      <c r="N236" s="387">
        <v>111</v>
      </c>
      <c r="O236" s="388"/>
      <c r="P236" s="388"/>
      <c r="Q236" s="388"/>
      <c r="R236" s="388"/>
      <c r="S236" s="397" t="s">
        <v>2710</v>
      </c>
      <c r="T236" s="397" t="s">
        <v>2710</v>
      </c>
      <c r="U236" s="397" t="s">
        <v>2710</v>
      </c>
      <c r="V236" s="397" t="s">
        <v>2710</v>
      </c>
      <c r="W236" s="398" t="s">
        <v>2710</v>
      </c>
      <c r="X236" s="399">
        <v>107</v>
      </c>
      <c r="Y236" s="398">
        <v>27163</v>
      </c>
      <c r="Z236" s="398">
        <v>889.01997183699996</v>
      </c>
      <c r="AA236" s="398">
        <v>67</v>
      </c>
      <c r="AB236" s="398">
        <v>893.09972736999998</v>
      </c>
      <c r="AC236" s="398">
        <v>166</v>
      </c>
      <c r="AD236" s="398" t="s">
        <v>2710</v>
      </c>
      <c r="AE236" s="287"/>
      <c r="AF236" s="379"/>
      <c r="AG236" s="379"/>
    </row>
    <row r="237" spans="1:33" ht="18.75" customHeight="1">
      <c r="A237" s="281" t="s">
        <v>1975</v>
      </c>
      <c r="B237" s="382"/>
      <c r="C237" s="382"/>
      <c r="D237" s="382"/>
      <c r="E237" s="382"/>
      <c r="F237" s="382"/>
      <c r="G237" s="400"/>
      <c r="H237" s="381"/>
      <c r="I237" s="381"/>
      <c r="J237" s="382"/>
      <c r="K237" s="381"/>
      <c r="L237" s="157"/>
      <c r="M237" s="157"/>
      <c r="N237" s="387"/>
      <c r="O237" s="384"/>
      <c r="P237" s="384"/>
      <c r="Q237" s="384"/>
      <c r="R237" s="384"/>
      <c r="S237" s="401"/>
      <c r="T237" s="401"/>
      <c r="U237" s="401"/>
      <c r="V237" s="401"/>
      <c r="W237" s="199"/>
      <c r="X237" s="399"/>
      <c r="Y237" s="199"/>
      <c r="Z237" s="199"/>
      <c r="AA237" s="199"/>
      <c r="AB237" s="199"/>
      <c r="AC237" s="199"/>
      <c r="AD237" s="199"/>
      <c r="AE237" s="287"/>
      <c r="AF237" s="379"/>
      <c r="AG237" s="379"/>
    </row>
    <row r="238" spans="1:33" ht="18.75" customHeight="1">
      <c r="A238" s="281" t="s">
        <v>1976</v>
      </c>
      <c r="B238" s="382"/>
      <c r="C238" s="382"/>
      <c r="D238" s="382"/>
      <c r="E238" s="382"/>
      <c r="F238" s="382"/>
      <c r="G238" s="400"/>
      <c r="H238" s="381"/>
      <c r="I238" s="381"/>
      <c r="J238" s="382"/>
      <c r="K238" s="381"/>
      <c r="L238" s="157"/>
      <c r="M238" s="157"/>
      <c r="N238" s="387"/>
      <c r="O238" s="384"/>
      <c r="P238" s="384"/>
      <c r="Q238" s="384"/>
      <c r="R238" s="384"/>
      <c r="S238" s="401"/>
      <c r="T238" s="401"/>
      <c r="U238" s="401"/>
      <c r="V238" s="401"/>
      <c r="W238" s="199"/>
      <c r="X238" s="399"/>
      <c r="Y238" s="199"/>
      <c r="Z238" s="199"/>
      <c r="AA238" s="199"/>
      <c r="AB238" s="199"/>
      <c r="AC238" s="199"/>
      <c r="AD238" s="199"/>
      <c r="AE238" s="287"/>
      <c r="AF238" s="379"/>
      <c r="AG238" s="379"/>
    </row>
    <row r="239" spans="1:33" ht="18.75" customHeight="1">
      <c r="A239" s="281" t="s">
        <v>1977</v>
      </c>
      <c r="B239" s="386"/>
      <c r="C239" s="386"/>
      <c r="D239" s="386"/>
      <c r="E239" s="386"/>
      <c r="F239" s="386"/>
      <c r="G239" s="396"/>
      <c r="H239" s="385"/>
      <c r="I239" s="385"/>
      <c r="J239" s="386"/>
      <c r="K239" s="385"/>
      <c r="L239" s="157"/>
      <c r="M239" s="157"/>
      <c r="N239" s="387"/>
      <c r="O239" s="388"/>
      <c r="P239" s="388"/>
      <c r="Q239" s="388"/>
      <c r="R239" s="388"/>
      <c r="S239" s="397"/>
      <c r="T239" s="397"/>
      <c r="U239" s="397"/>
      <c r="V239" s="397"/>
      <c r="W239" s="398"/>
      <c r="X239" s="399"/>
      <c r="Y239" s="398"/>
      <c r="Z239" s="398"/>
      <c r="AA239" s="398"/>
      <c r="AB239" s="398"/>
      <c r="AC239" s="398"/>
      <c r="AD239" s="398"/>
      <c r="AE239" s="287"/>
      <c r="AF239" s="379"/>
      <c r="AG239" s="379"/>
    </row>
    <row r="240" spans="1:33" ht="18.75" customHeight="1">
      <c r="A240" s="281" t="s">
        <v>1978</v>
      </c>
      <c r="B240" s="382"/>
      <c r="C240" s="382"/>
      <c r="D240" s="382"/>
      <c r="E240" s="382"/>
      <c r="F240" s="382"/>
      <c r="G240" s="400"/>
      <c r="H240" s="381"/>
      <c r="I240" s="381"/>
      <c r="J240" s="382"/>
      <c r="K240" s="381"/>
      <c r="L240" s="157"/>
      <c r="M240" s="157"/>
      <c r="N240" s="387"/>
      <c r="O240" s="384"/>
      <c r="P240" s="384"/>
      <c r="Q240" s="384"/>
      <c r="R240" s="384"/>
      <c r="S240" s="401"/>
      <c r="T240" s="401"/>
      <c r="U240" s="401"/>
      <c r="V240" s="401"/>
      <c r="W240" s="199"/>
      <c r="X240" s="399"/>
      <c r="Y240" s="199"/>
      <c r="Z240" s="199"/>
      <c r="AA240" s="199"/>
      <c r="AB240" s="199"/>
      <c r="AC240" s="199"/>
      <c r="AD240" s="199"/>
      <c r="AE240" s="287"/>
      <c r="AF240" s="379"/>
      <c r="AG240" s="379"/>
    </row>
  </sheetData>
  <sortState xmlns:xlrd2="http://schemas.microsoft.com/office/spreadsheetml/2017/richdata2" ref="B3:AD236">
    <sortCondition ref="K3:K236" customList="MR,SR,NSR"/>
    <sortCondition ref="I3:I236" customList="c,b,a,ex"/>
    <sortCondition ref="E3:E236"/>
    <sortCondition ref="AA3:AA236"/>
  </sortState>
  <mergeCells count="23">
    <mergeCell ref="O1:R1"/>
    <mergeCell ref="A2:AD2"/>
    <mergeCell ref="A5:AD5"/>
    <mergeCell ref="A9:AD9"/>
    <mergeCell ref="A16:AD16"/>
    <mergeCell ref="A31:AD31"/>
    <mergeCell ref="A38:AD38"/>
    <mergeCell ref="A33:AD33"/>
    <mergeCell ref="A42:AD42"/>
    <mergeCell ref="A50:AD50"/>
    <mergeCell ref="A62:AD62"/>
    <mergeCell ref="A79:AD79"/>
    <mergeCell ref="A98:AD98"/>
    <mergeCell ref="A107:AD107"/>
    <mergeCell ref="A123:AD123"/>
    <mergeCell ref="A195:AD195"/>
    <mergeCell ref="A211:AD211"/>
    <mergeCell ref="A220:AD220"/>
    <mergeCell ref="A132:AD132"/>
    <mergeCell ref="A148:AD148"/>
    <mergeCell ref="A159:AD159"/>
    <mergeCell ref="A175:AD175"/>
    <mergeCell ref="A190:AD190"/>
  </mergeCells>
  <phoneticPr fontId="128" type="noConversion"/>
  <pageMargins left="0.11811023622047245" right="0.11811023622047245" top="0.19685039370078741" bottom="0.19685039370078741" header="0" footer="0"/>
  <pageSetup paperSize="9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K134"/>
  <sheetViews>
    <sheetView workbookViewId="0">
      <pane xSplit="4" ySplit="1" topLeftCell="E56" activePane="bottomRight" state="frozen"/>
      <selection pane="topRight" activeCell="E1" sqref="E1"/>
      <selection pane="bottomLeft" activeCell="A2" sqref="A2"/>
      <selection pane="bottomRight" activeCell="AF3" sqref="AF3"/>
    </sheetView>
  </sheetViews>
  <sheetFormatPr defaultRowHeight="15"/>
  <cols>
    <col min="1" max="1" width="5.140625" bestFit="1" customWidth="1"/>
    <col min="2" max="2" width="5.140625" customWidth="1"/>
    <col min="3" max="3" width="4.85546875" bestFit="1" customWidth="1"/>
    <col min="4" max="4" width="19" bestFit="1" customWidth="1"/>
    <col min="5" max="5" width="21.5703125" bestFit="1" customWidth="1"/>
    <col min="6" max="6" width="4.140625" bestFit="1" customWidth="1"/>
    <col min="7" max="7" width="6.140625" bestFit="1" customWidth="1"/>
    <col min="8" max="8" width="11" bestFit="1" customWidth="1"/>
    <col min="9" max="9" width="4.140625" bestFit="1" customWidth="1"/>
    <col min="10" max="10" width="4.28515625" bestFit="1" customWidth="1"/>
    <col min="11" max="11" width="8.7109375" hidden="1" customWidth="1"/>
    <col min="12" max="12" width="4.5703125" bestFit="1" customWidth="1"/>
    <col min="13" max="14" width="5.5703125" bestFit="1" customWidth="1"/>
    <col min="15" max="15" width="6.140625" bestFit="1" customWidth="1"/>
    <col min="16" max="16" width="5.140625" bestFit="1" customWidth="1"/>
    <col min="17" max="18" width="5.140625" hidden="1" customWidth="1"/>
    <col min="19" max="19" width="6.140625" hidden="1" customWidth="1"/>
    <col min="20" max="23" width="4.42578125" hidden="1" customWidth="1"/>
    <col min="24" max="24" width="8.7109375" bestFit="1" customWidth="1"/>
    <col min="25" max="25" width="5.5703125" bestFit="1" customWidth="1"/>
    <col min="26" max="26" width="6" hidden="1" customWidth="1"/>
    <col min="27" max="27" width="12" hidden="1" customWidth="1"/>
    <col min="28" max="28" width="6.85546875" hidden="1" customWidth="1"/>
    <col min="29" max="29" width="12" hidden="1" customWidth="1"/>
    <col min="31" max="31" width="8.7109375" bestFit="1" customWidth="1"/>
  </cols>
  <sheetData>
    <row r="1" spans="1:63" ht="16.5">
      <c r="A1" s="2"/>
      <c r="B1" s="2"/>
      <c r="C1" s="336" t="s">
        <v>1701</v>
      </c>
      <c r="D1" s="143" t="s">
        <v>1901</v>
      </c>
      <c r="E1" s="143" t="s">
        <v>1902</v>
      </c>
      <c r="F1" s="144" t="s">
        <v>1903</v>
      </c>
      <c r="G1" s="144" t="s">
        <v>1954</v>
      </c>
      <c r="H1" s="145" t="s">
        <v>1904</v>
      </c>
      <c r="I1" s="336" t="s">
        <v>1905</v>
      </c>
      <c r="J1" s="336" t="s">
        <v>1906</v>
      </c>
      <c r="K1" s="336" t="s">
        <v>1955</v>
      </c>
      <c r="L1" s="336" t="s">
        <v>1956</v>
      </c>
      <c r="M1" s="336" t="s">
        <v>1908</v>
      </c>
      <c r="N1" s="336" t="s">
        <v>1909</v>
      </c>
      <c r="O1" s="146" t="s">
        <v>1910</v>
      </c>
      <c r="P1" s="1114" t="s">
        <v>1911</v>
      </c>
      <c r="Q1" s="1114"/>
      <c r="R1" s="1114"/>
      <c r="S1" s="1114"/>
      <c r="T1" s="147"/>
      <c r="U1" s="147"/>
      <c r="V1" s="147"/>
      <c r="W1" s="147"/>
      <c r="X1" s="148" t="s">
        <v>1912</v>
      </c>
      <c r="Y1" s="149" t="s">
        <v>1913</v>
      </c>
      <c r="Z1" s="147"/>
      <c r="AA1" s="147"/>
      <c r="AB1" s="148" t="s">
        <v>1914</v>
      </c>
      <c r="AC1" s="150" t="s">
        <v>1914</v>
      </c>
      <c r="AD1" s="148" t="s">
        <v>1915</v>
      </c>
      <c r="AE1" s="148" t="s">
        <v>1916</v>
      </c>
    </row>
    <row r="2" spans="1:63" ht="23.25">
      <c r="A2" s="1115" t="s">
        <v>2550</v>
      </c>
      <c r="B2" s="1115"/>
      <c r="C2" s="1115"/>
      <c r="D2" s="1115"/>
      <c r="E2" s="1115"/>
      <c r="F2" s="1115"/>
      <c r="G2" s="1115"/>
      <c r="H2" s="1115"/>
      <c r="I2" s="1115"/>
      <c r="J2" s="1115"/>
      <c r="K2" s="1115"/>
      <c r="L2" s="1115"/>
      <c r="M2" s="1115"/>
      <c r="N2" s="1115"/>
      <c r="O2" s="1115"/>
      <c r="P2" s="1115"/>
      <c r="Q2" s="1115"/>
      <c r="R2" s="1115"/>
      <c r="S2" s="1115"/>
      <c r="T2" s="1115"/>
      <c r="U2" s="1115"/>
      <c r="V2" s="1115"/>
      <c r="W2" s="1115"/>
      <c r="X2" s="1115"/>
      <c r="Y2" s="1115"/>
      <c r="Z2" s="1115"/>
      <c r="AA2" s="1115"/>
      <c r="AB2" s="1115"/>
      <c r="AC2" s="1115"/>
      <c r="AD2" s="1115"/>
      <c r="AE2" s="1116"/>
    </row>
    <row r="3" spans="1:63" ht="19.5">
      <c r="A3" s="279" t="s">
        <v>2118</v>
      </c>
      <c r="B3" s="281"/>
      <c r="C3" s="319"/>
      <c r="D3" s="319"/>
      <c r="E3" s="319"/>
      <c r="F3" s="319"/>
      <c r="G3" s="319"/>
      <c r="H3" s="320"/>
      <c r="I3" s="321"/>
      <c r="J3" s="321"/>
      <c r="K3" s="319"/>
      <c r="L3" s="321"/>
      <c r="M3" s="157"/>
      <c r="N3" s="157"/>
      <c r="O3" s="340"/>
      <c r="P3" s="322"/>
      <c r="Q3" s="322"/>
      <c r="R3" s="322"/>
      <c r="S3" s="322"/>
      <c r="T3" s="323"/>
      <c r="U3" s="323"/>
      <c r="V3" s="323"/>
      <c r="W3" s="323"/>
      <c r="X3" s="324"/>
      <c r="Y3" s="325"/>
      <c r="Z3" s="324"/>
      <c r="AA3" s="324"/>
      <c r="AB3" s="324"/>
      <c r="AC3" s="324"/>
      <c r="AD3" s="324"/>
      <c r="AE3" s="324"/>
    </row>
    <row r="4" spans="1:63" ht="19.5">
      <c r="A4" s="279" t="s">
        <v>2119</v>
      </c>
      <c r="B4" s="281"/>
      <c r="C4" s="319"/>
      <c r="D4" s="319"/>
      <c r="E4" s="319"/>
      <c r="F4" s="319"/>
      <c r="G4" s="319"/>
      <c r="H4" s="320"/>
      <c r="I4" s="321"/>
      <c r="J4" s="321"/>
      <c r="K4" s="319"/>
      <c r="L4" s="321"/>
      <c r="M4" s="157"/>
      <c r="N4" s="157"/>
      <c r="O4" s="340"/>
      <c r="P4" s="322"/>
      <c r="Q4" s="322"/>
      <c r="R4" s="322"/>
      <c r="S4" s="322"/>
      <c r="T4" s="323"/>
      <c r="U4" s="323"/>
      <c r="V4" s="323"/>
      <c r="W4" s="323"/>
      <c r="X4" s="324"/>
      <c r="Y4" s="325"/>
      <c r="Z4" s="324"/>
      <c r="AA4" s="324"/>
      <c r="AB4" s="324"/>
      <c r="AC4" s="324"/>
      <c r="AD4" s="324"/>
      <c r="AE4" s="324"/>
    </row>
    <row r="5" spans="1:63" ht="19.5">
      <c r="A5" s="279" t="s">
        <v>2120</v>
      </c>
      <c r="B5" s="281"/>
      <c r="C5" s="319"/>
      <c r="D5" s="319"/>
      <c r="E5" s="319"/>
      <c r="F5" s="319"/>
      <c r="G5" s="319"/>
      <c r="H5" s="320"/>
      <c r="I5" s="321"/>
      <c r="J5" s="321"/>
      <c r="K5" s="319"/>
      <c r="L5" s="321"/>
      <c r="M5" s="157"/>
      <c r="N5" s="157"/>
      <c r="O5" s="340"/>
      <c r="P5" s="322"/>
      <c r="Q5" s="322"/>
      <c r="R5" s="322"/>
      <c r="S5" s="322"/>
      <c r="T5" s="323"/>
      <c r="U5" s="323"/>
      <c r="V5" s="323"/>
      <c r="W5" s="323"/>
      <c r="X5" s="324"/>
      <c r="Y5" s="325"/>
      <c r="Z5" s="324"/>
      <c r="AA5" s="324"/>
      <c r="AB5" s="324"/>
      <c r="AC5" s="324"/>
      <c r="AD5" s="324"/>
      <c r="AE5" s="324"/>
    </row>
    <row r="6" spans="1:63" ht="19.5">
      <c r="A6" s="279" t="s">
        <v>2121</v>
      </c>
      <c r="B6" s="281"/>
      <c r="C6" s="319"/>
      <c r="D6" s="319"/>
      <c r="E6" s="319"/>
      <c r="F6" s="319"/>
      <c r="G6" s="319"/>
      <c r="H6" s="320"/>
      <c r="I6" s="321"/>
      <c r="J6" s="321"/>
      <c r="K6" s="319"/>
      <c r="L6" s="321"/>
      <c r="M6" s="157"/>
      <c r="N6" s="157"/>
      <c r="O6" s="340"/>
      <c r="P6" s="322"/>
      <c r="Q6" s="322"/>
      <c r="R6" s="322"/>
      <c r="S6" s="322"/>
      <c r="T6" s="323"/>
      <c r="U6" s="323"/>
      <c r="V6" s="323"/>
      <c r="W6" s="323"/>
      <c r="X6" s="324"/>
      <c r="Y6" s="325"/>
      <c r="Z6" s="324"/>
      <c r="AA6" s="324"/>
      <c r="AB6" s="324"/>
      <c r="AC6" s="324"/>
      <c r="AD6" s="324"/>
      <c r="AE6" s="324"/>
    </row>
    <row r="7" spans="1:63" ht="19.5">
      <c r="A7" s="279" t="s">
        <v>2122</v>
      </c>
      <c r="B7" s="281"/>
      <c r="C7" s="319"/>
      <c r="D7" s="319"/>
      <c r="E7" s="319"/>
      <c r="F7" s="319"/>
      <c r="G7" s="319"/>
      <c r="H7" s="320"/>
      <c r="I7" s="321"/>
      <c r="J7" s="321"/>
      <c r="K7" s="319"/>
      <c r="L7" s="321"/>
      <c r="M7" s="157"/>
      <c r="N7" s="157"/>
      <c r="O7" s="340"/>
      <c r="P7" s="322"/>
      <c r="Q7" s="322"/>
      <c r="R7" s="322"/>
      <c r="S7" s="322"/>
      <c r="T7" s="323"/>
      <c r="U7" s="323"/>
      <c r="V7" s="323"/>
      <c r="W7" s="323"/>
      <c r="X7" s="324"/>
      <c r="Y7" s="325"/>
      <c r="Z7" s="324"/>
      <c r="AA7" s="324"/>
      <c r="AB7" s="324"/>
      <c r="AC7" s="324"/>
      <c r="AD7" s="324"/>
      <c r="AE7" s="324"/>
    </row>
    <row r="8" spans="1:63" ht="19.5">
      <c r="A8" s="281" t="s">
        <v>2123</v>
      </c>
      <c r="B8" s="281"/>
      <c r="C8" s="319"/>
      <c r="D8" s="319"/>
      <c r="E8" s="319"/>
      <c r="F8" s="319"/>
      <c r="G8" s="319"/>
      <c r="H8" s="320"/>
      <c r="I8" s="321"/>
      <c r="J8" s="321"/>
      <c r="K8" s="319"/>
      <c r="L8" s="321"/>
      <c r="M8" s="157"/>
      <c r="N8" s="157"/>
      <c r="O8" s="340"/>
      <c r="P8" s="322"/>
      <c r="Q8" s="322"/>
      <c r="R8" s="322"/>
      <c r="S8" s="322"/>
      <c r="T8" s="323"/>
      <c r="U8" s="323"/>
      <c r="V8" s="323"/>
      <c r="W8" s="323"/>
      <c r="X8" s="324"/>
      <c r="Y8" s="325"/>
      <c r="Z8" s="324"/>
      <c r="AA8" s="324"/>
      <c r="AB8" s="324"/>
      <c r="AC8" s="324"/>
      <c r="AD8" s="324"/>
      <c r="AE8" s="324"/>
    </row>
    <row r="9" spans="1:63" ht="19.5">
      <c r="A9" s="281" t="s">
        <v>2124</v>
      </c>
      <c r="B9" s="281"/>
      <c r="C9" s="319"/>
      <c r="D9" s="319"/>
      <c r="E9" s="319"/>
      <c r="F9" s="319"/>
      <c r="G9" s="319"/>
      <c r="H9" s="320"/>
      <c r="I9" s="321"/>
      <c r="J9" s="321"/>
      <c r="K9" s="319"/>
      <c r="L9" s="321"/>
      <c r="M9" s="157"/>
      <c r="N9" s="157"/>
      <c r="O9" s="340"/>
      <c r="P9" s="322"/>
      <c r="Q9" s="322"/>
      <c r="R9" s="322"/>
      <c r="S9" s="322"/>
      <c r="T9" s="323"/>
      <c r="U9" s="323"/>
      <c r="V9" s="323"/>
      <c r="W9" s="323"/>
      <c r="X9" s="324"/>
      <c r="Y9" s="325"/>
      <c r="Z9" s="324"/>
      <c r="AA9" s="324"/>
      <c r="AB9" s="324"/>
      <c r="AC9" s="324"/>
      <c r="AD9" s="324"/>
      <c r="AE9" s="324"/>
    </row>
    <row r="10" spans="1:63" ht="19.5">
      <c r="A10" s="281" t="s">
        <v>2125</v>
      </c>
      <c r="B10" s="281"/>
      <c r="C10" s="319"/>
      <c r="D10" s="319"/>
      <c r="E10" s="319"/>
      <c r="F10" s="319"/>
      <c r="G10" s="319"/>
      <c r="H10" s="320"/>
      <c r="I10" s="321"/>
      <c r="J10" s="321"/>
      <c r="K10" s="319"/>
      <c r="L10" s="321"/>
      <c r="M10" s="157"/>
      <c r="N10" s="157"/>
      <c r="O10" s="340"/>
      <c r="P10" s="322"/>
      <c r="Q10" s="322"/>
      <c r="R10" s="322"/>
      <c r="S10" s="322"/>
      <c r="T10" s="323"/>
      <c r="U10" s="323"/>
      <c r="V10" s="323"/>
      <c r="W10" s="323"/>
      <c r="X10" s="324"/>
      <c r="Y10" s="325"/>
      <c r="Z10" s="324"/>
      <c r="AA10" s="324"/>
      <c r="AB10" s="324"/>
      <c r="AC10" s="324"/>
      <c r="AD10" s="324"/>
      <c r="AE10" s="324"/>
    </row>
    <row r="11" spans="1:63" ht="19.5">
      <c r="A11" s="281" t="s">
        <v>2126</v>
      </c>
      <c r="B11" s="281"/>
      <c r="C11" s="319"/>
      <c r="D11" s="319"/>
      <c r="E11" s="319"/>
      <c r="F11" s="319"/>
      <c r="G11" s="319"/>
      <c r="H11" s="320"/>
      <c r="I11" s="321"/>
      <c r="J11" s="321"/>
      <c r="K11" s="319"/>
      <c r="L11" s="321"/>
      <c r="M11" s="157"/>
      <c r="N11" s="157"/>
      <c r="O11" s="340"/>
      <c r="P11" s="322"/>
      <c r="Q11" s="322"/>
      <c r="R11" s="322"/>
      <c r="S11" s="322"/>
      <c r="T11" s="323"/>
      <c r="U11" s="323"/>
      <c r="V11" s="323"/>
      <c r="W11" s="323"/>
      <c r="X11" s="324"/>
      <c r="Y11" s="325"/>
      <c r="Z11" s="324"/>
      <c r="AA11" s="324"/>
      <c r="AB11" s="324"/>
      <c r="AC11" s="324"/>
      <c r="AD11" s="324"/>
      <c r="AE11" s="324"/>
    </row>
    <row r="12" spans="1:63" ht="23.25">
      <c r="A12" s="281" t="s">
        <v>2127</v>
      </c>
      <c r="B12" s="281"/>
      <c r="C12" s="319"/>
      <c r="D12" s="319"/>
      <c r="E12" s="319"/>
      <c r="F12" s="319"/>
      <c r="G12" s="319"/>
      <c r="H12" s="320"/>
      <c r="I12" s="321"/>
      <c r="J12" s="321"/>
      <c r="K12" s="319"/>
      <c r="L12" s="321"/>
      <c r="M12" s="157"/>
      <c r="N12" s="157"/>
      <c r="O12" s="340"/>
      <c r="P12" s="322"/>
      <c r="Q12" s="322"/>
      <c r="R12" s="322"/>
      <c r="S12" s="322"/>
      <c r="T12" s="323"/>
      <c r="U12" s="323"/>
      <c r="V12" s="323"/>
      <c r="W12" s="323"/>
      <c r="X12" s="324"/>
      <c r="Y12" s="325"/>
      <c r="Z12" s="324"/>
      <c r="AA12" s="324"/>
      <c r="AB12" s="324"/>
      <c r="AC12" s="324"/>
      <c r="AD12" s="324"/>
      <c r="AE12" s="324"/>
      <c r="AG12" s="1115" t="s">
        <v>2551</v>
      </c>
      <c r="AH12" s="1115"/>
      <c r="AI12" s="1115"/>
      <c r="AJ12" s="1115"/>
      <c r="AK12" s="1115"/>
      <c r="AL12" s="1115"/>
      <c r="AM12" s="1115"/>
      <c r="AN12" s="1115"/>
      <c r="AO12" s="1115"/>
      <c r="AP12" s="1115"/>
      <c r="AQ12" s="1115"/>
      <c r="AR12" s="1115"/>
      <c r="AS12" s="1115"/>
      <c r="AT12" s="1115"/>
      <c r="AU12" s="1115"/>
      <c r="AV12" s="1115"/>
      <c r="AW12" s="1115"/>
      <c r="AX12" s="1115"/>
      <c r="AY12" s="1115"/>
      <c r="AZ12" s="1115"/>
      <c r="BA12" s="1115"/>
      <c r="BB12" s="1115"/>
      <c r="BC12" s="1115"/>
      <c r="BD12" s="1115"/>
      <c r="BE12" s="1115"/>
      <c r="BF12" s="1115"/>
      <c r="BG12" s="1115"/>
      <c r="BH12" s="1115"/>
      <c r="BI12" s="1115"/>
      <c r="BJ12" s="1115"/>
      <c r="BK12" s="1116"/>
    </row>
    <row r="14" spans="1:63" ht="19.5">
      <c r="A14" s="283" t="s">
        <v>2255</v>
      </c>
      <c r="B14" s="281"/>
      <c r="C14" s="319"/>
      <c r="D14" s="319"/>
      <c r="E14" s="319"/>
      <c r="F14" s="319"/>
      <c r="G14" s="319"/>
      <c r="H14" s="320"/>
      <c r="I14" s="321"/>
      <c r="J14" s="321"/>
      <c r="K14" s="319"/>
      <c r="L14" s="321"/>
      <c r="M14" s="157"/>
      <c r="N14" s="157"/>
      <c r="O14" s="340"/>
      <c r="P14" s="322"/>
      <c r="Q14" s="322"/>
      <c r="R14" s="322"/>
      <c r="S14" s="322"/>
      <c r="T14" s="323"/>
      <c r="U14" s="323"/>
      <c r="V14" s="323"/>
      <c r="W14" s="323"/>
      <c r="X14" s="324"/>
      <c r="Y14" s="325"/>
      <c r="Z14" s="324"/>
      <c r="AA14" s="324"/>
      <c r="AB14" s="324"/>
      <c r="AC14" s="324"/>
      <c r="AD14" s="324"/>
      <c r="AE14" s="324"/>
    </row>
    <row r="15" spans="1:63" ht="19.5">
      <c r="A15" s="283" t="s">
        <v>1960</v>
      </c>
      <c r="B15" s="281"/>
      <c r="C15" s="114"/>
      <c r="D15" s="114"/>
      <c r="E15" s="114"/>
      <c r="F15" s="114"/>
      <c r="G15" s="114"/>
      <c r="H15" s="151"/>
      <c r="I15" s="115"/>
      <c r="J15" s="115"/>
      <c r="K15" s="114"/>
      <c r="L15" s="115"/>
      <c r="M15" s="157"/>
      <c r="N15" s="157"/>
      <c r="O15" s="117"/>
      <c r="P15" s="118"/>
      <c r="Q15" s="118"/>
      <c r="R15" s="118"/>
      <c r="S15" s="118"/>
      <c r="T15" s="119"/>
      <c r="U15" s="119"/>
      <c r="V15" s="119"/>
      <c r="W15" s="119"/>
      <c r="X15" s="245"/>
      <c r="Y15" s="120"/>
      <c r="Z15" s="245"/>
      <c r="AA15" s="245"/>
      <c r="AB15" s="245"/>
      <c r="AC15" s="245"/>
      <c r="AD15" s="245"/>
      <c r="AE15" s="245"/>
    </row>
    <row r="16" spans="1:63" ht="19.5">
      <c r="A16" s="283" t="s">
        <v>1961</v>
      </c>
      <c r="B16" s="281"/>
      <c r="C16" s="319"/>
      <c r="D16" s="319"/>
      <c r="E16" s="319"/>
      <c r="F16" s="319"/>
      <c r="G16" s="319"/>
      <c r="H16" s="320"/>
      <c r="I16" s="321"/>
      <c r="J16" s="321"/>
      <c r="K16" s="319"/>
      <c r="L16" s="321"/>
      <c r="M16" s="157"/>
      <c r="N16" s="157"/>
      <c r="O16" s="340"/>
      <c r="P16" s="322"/>
      <c r="Q16" s="322"/>
      <c r="R16" s="322"/>
      <c r="S16" s="322"/>
      <c r="T16" s="323"/>
      <c r="U16" s="323"/>
      <c r="V16" s="323"/>
      <c r="W16" s="323"/>
      <c r="X16" s="324"/>
      <c r="Y16" s="325"/>
      <c r="Z16" s="324"/>
      <c r="AA16" s="324"/>
      <c r="AB16" s="324"/>
      <c r="AC16" s="324"/>
      <c r="AD16" s="324"/>
      <c r="AE16" s="324"/>
    </row>
    <row r="17" spans="1:31" ht="19.5">
      <c r="A17" s="283" t="s">
        <v>1962</v>
      </c>
      <c r="B17" s="281"/>
      <c r="C17" s="319"/>
      <c r="D17" s="319"/>
      <c r="E17" s="319"/>
      <c r="F17" s="319"/>
      <c r="G17" s="319"/>
      <c r="H17" s="320"/>
      <c r="I17" s="321"/>
      <c r="J17" s="321"/>
      <c r="K17" s="319"/>
      <c r="L17" s="321"/>
      <c r="M17" s="157"/>
      <c r="N17" s="157"/>
      <c r="O17" s="340"/>
      <c r="P17" s="322"/>
      <c r="Q17" s="322"/>
      <c r="R17" s="322"/>
      <c r="S17" s="322"/>
      <c r="T17" s="323"/>
      <c r="U17" s="323"/>
      <c r="V17" s="323"/>
      <c r="W17" s="323"/>
      <c r="X17" s="324"/>
      <c r="Y17" s="325"/>
      <c r="Z17" s="324"/>
      <c r="AA17" s="324"/>
      <c r="AB17" s="324"/>
      <c r="AC17" s="324"/>
      <c r="AD17" s="324"/>
      <c r="AE17" s="324"/>
    </row>
    <row r="18" spans="1:31" ht="19.5">
      <c r="A18" s="283" t="s">
        <v>1963</v>
      </c>
      <c r="B18" s="281"/>
      <c r="C18" s="319"/>
      <c r="D18" s="319"/>
      <c r="E18" s="319"/>
      <c r="F18" s="319"/>
      <c r="G18" s="319"/>
      <c r="H18" s="320"/>
      <c r="I18" s="321"/>
      <c r="J18" s="321"/>
      <c r="K18" s="319"/>
      <c r="L18" s="321"/>
      <c r="M18" s="157"/>
      <c r="N18" s="157"/>
      <c r="O18" s="340"/>
      <c r="P18" s="322"/>
      <c r="Q18" s="322"/>
      <c r="R18" s="322"/>
      <c r="S18" s="322"/>
      <c r="T18" s="323"/>
      <c r="U18" s="323"/>
      <c r="V18" s="323"/>
      <c r="W18" s="323"/>
      <c r="X18" s="324"/>
      <c r="Y18" s="325"/>
      <c r="Z18" s="324"/>
      <c r="AA18" s="324"/>
      <c r="AB18" s="324"/>
      <c r="AC18" s="324"/>
      <c r="AD18" s="324"/>
      <c r="AE18" s="324"/>
    </row>
    <row r="19" spans="1:31" ht="19.5">
      <c r="A19" s="281" t="s">
        <v>1964</v>
      </c>
      <c r="B19" s="281"/>
      <c r="C19" s="319"/>
      <c r="D19" s="319"/>
      <c r="E19" s="319"/>
      <c r="F19" s="319"/>
      <c r="G19" s="319"/>
      <c r="H19" s="320"/>
      <c r="I19" s="321"/>
      <c r="J19" s="321"/>
      <c r="K19" s="319"/>
      <c r="L19" s="321"/>
      <c r="M19" s="157"/>
      <c r="N19" s="157"/>
      <c r="O19" s="340"/>
      <c r="P19" s="322"/>
      <c r="Q19" s="322"/>
      <c r="R19" s="322"/>
      <c r="S19" s="322"/>
      <c r="T19" s="323"/>
      <c r="U19" s="323"/>
      <c r="V19" s="323"/>
      <c r="W19" s="323"/>
      <c r="X19" s="324"/>
      <c r="Y19" s="325"/>
      <c r="Z19" s="324"/>
      <c r="AA19" s="324"/>
      <c r="AB19" s="324"/>
      <c r="AC19" s="324"/>
      <c r="AD19" s="324"/>
      <c r="AE19" s="324"/>
    </row>
    <row r="20" spans="1:31" ht="19.5">
      <c r="A20" s="281" t="s">
        <v>1965</v>
      </c>
      <c r="B20" s="281"/>
      <c r="C20" s="319"/>
      <c r="D20" s="319"/>
      <c r="E20" s="319"/>
      <c r="F20" s="319"/>
      <c r="G20" s="319"/>
      <c r="H20" s="320"/>
      <c r="I20" s="321"/>
      <c r="J20" s="321"/>
      <c r="K20" s="319"/>
      <c r="L20" s="321"/>
      <c r="M20" s="157"/>
      <c r="N20" s="157"/>
      <c r="O20" s="340"/>
      <c r="P20" s="322"/>
      <c r="Q20" s="322"/>
      <c r="R20" s="322"/>
      <c r="S20" s="322"/>
      <c r="T20" s="323"/>
      <c r="U20" s="323"/>
      <c r="V20" s="323"/>
      <c r="W20" s="323"/>
      <c r="X20" s="324"/>
      <c r="Y20" s="325"/>
      <c r="Z20" s="324"/>
      <c r="AA20" s="324"/>
      <c r="AB20" s="324"/>
      <c r="AC20" s="324"/>
      <c r="AD20" s="324"/>
      <c r="AE20" s="324"/>
    </row>
    <row r="21" spans="1:31" ht="19.5">
      <c r="A21" s="281" t="s">
        <v>1966</v>
      </c>
      <c r="B21" s="281"/>
      <c r="C21" s="319"/>
      <c r="D21" s="319"/>
      <c r="E21" s="319"/>
      <c r="F21" s="319"/>
      <c r="G21" s="319"/>
      <c r="H21" s="320"/>
      <c r="I21" s="321"/>
      <c r="J21" s="321"/>
      <c r="K21" s="319"/>
      <c r="L21" s="321"/>
      <c r="M21" s="157"/>
      <c r="N21" s="157"/>
      <c r="O21" s="340"/>
      <c r="P21" s="322"/>
      <c r="Q21" s="322"/>
      <c r="R21" s="322"/>
      <c r="S21" s="322"/>
      <c r="T21" s="323"/>
      <c r="U21" s="323"/>
      <c r="V21" s="323"/>
      <c r="W21" s="323"/>
      <c r="X21" s="324"/>
      <c r="Y21" s="325"/>
      <c r="Z21" s="324"/>
      <c r="AA21" s="324"/>
      <c r="AB21" s="324"/>
      <c r="AC21" s="324"/>
      <c r="AD21" s="324"/>
      <c r="AE21" s="324"/>
    </row>
    <row r="22" spans="1:31" ht="19.5">
      <c r="A22" s="281" t="s">
        <v>1967</v>
      </c>
      <c r="B22" s="281"/>
      <c r="C22" s="319"/>
      <c r="D22" s="319"/>
      <c r="E22" s="319"/>
      <c r="F22" s="319"/>
      <c r="G22" s="319"/>
      <c r="H22" s="320"/>
      <c r="I22" s="321"/>
      <c r="J22" s="321"/>
      <c r="K22" s="319"/>
      <c r="L22" s="321"/>
      <c r="M22" s="157"/>
      <c r="N22" s="157"/>
      <c r="O22" s="340"/>
      <c r="P22" s="322"/>
      <c r="Q22" s="322"/>
      <c r="R22" s="322"/>
      <c r="S22" s="322"/>
      <c r="T22" s="323"/>
      <c r="U22" s="323"/>
      <c r="V22" s="323"/>
      <c r="W22" s="323"/>
      <c r="X22" s="324"/>
      <c r="Y22" s="325"/>
      <c r="Z22" s="324"/>
      <c r="AA22" s="324"/>
      <c r="AB22" s="324"/>
      <c r="AC22" s="324"/>
      <c r="AD22" s="324"/>
      <c r="AE22" s="324"/>
    </row>
    <row r="23" spans="1:31" ht="19.5">
      <c r="A23" s="281" t="s">
        <v>1968</v>
      </c>
      <c r="B23" s="281"/>
      <c r="C23" s="319"/>
      <c r="D23" s="319"/>
      <c r="E23" s="319"/>
      <c r="F23" s="319"/>
      <c r="G23" s="319"/>
      <c r="H23" s="320"/>
      <c r="I23" s="321"/>
      <c r="J23" s="321"/>
      <c r="K23" s="319"/>
      <c r="L23" s="321"/>
      <c r="M23" s="157"/>
      <c r="N23" s="157"/>
      <c r="O23" s="340"/>
      <c r="P23" s="322"/>
      <c r="Q23" s="322"/>
      <c r="R23" s="322"/>
      <c r="S23" s="322"/>
      <c r="T23" s="323"/>
      <c r="U23" s="323"/>
      <c r="V23" s="323"/>
      <c r="W23" s="323"/>
      <c r="X23" s="324"/>
      <c r="Y23" s="325"/>
      <c r="Z23" s="324"/>
      <c r="AA23" s="324"/>
      <c r="AB23" s="324"/>
      <c r="AC23" s="324"/>
      <c r="AD23" s="324"/>
      <c r="AE23" s="324"/>
    </row>
    <row r="24" spans="1:31" ht="19.5">
      <c r="A24" s="281" t="s">
        <v>1969</v>
      </c>
      <c r="B24" s="281"/>
      <c r="C24" s="319"/>
      <c r="D24" s="319"/>
      <c r="E24" s="319"/>
      <c r="F24" s="319"/>
      <c r="G24" s="319"/>
      <c r="H24" s="320"/>
      <c r="I24" s="321"/>
      <c r="J24" s="321"/>
      <c r="K24" s="319"/>
      <c r="L24" s="321"/>
      <c r="M24" s="157"/>
      <c r="N24" s="157"/>
      <c r="O24" s="340"/>
      <c r="P24" s="322"/>
      <c r="Q24" s="322"/>
      <c r="R24" s="322"/>
      <c r="S24" s="322"/>
      <c r="T24" s="323"/>
      <c r="U24" s="323"/>
      <c r="V24" s="323"/>
      <c r="W24" s="323"/>
      <c r="X24" s="324"/>
      <c r="Y24" s="325"/>
      <c r="Z24" s="324"/>
      <c r="AA24" s="324"/>
      <c r="AB24" s="324"/>
      <c r="AC24" s="324"/>
      <c r="AD24" s="324"/>
      <c r="AE24" s="324"/>
    </row>
    <row r="25" spans="1:31" ht="19.5">
      <c r="A25" s="281" t="s">
        <v>1970</v>
      </c>
      <c r="B25" s="281"/>
      <c r="C25" s="114"/>
      <c r="D25" s="114"/>
      <c r="E25" s="114"/>
      <c r="F25" s="114"/>
      <c r="G25" s="114"/>
      <c r="H25" s="151"/>
      <c r="I25" s="115"/>
      <c r="J25" s="115"/>
      <c r="K25" s="114"/>
      <c r="L25" s="115"/>
      <c r="M25" s="157"/>
      <c r="N25" s="157"/>
      <c r="O25" s="117"/>
      <c r="P25" s="118"/>
      <c r="Q25" s="118"/>
      <c r="R25" s="118"/>
      <c r="S25" s="118"/>
      <c r="T25" s="119"/>
      <c r="U25" s="119"/>
      <c r="V25" s="119"/>
      <c r="W25" s="119"/>
      <c r="X25" s="245"/>
      <c r="Y25" s="120"/>
      <c r="Z25" s="245"/>
      <c r="AA25" s="245"/>
      <c r="AB25" s="245"/>
      <c r="AC25" s="245"/>
      <c r="AD25" s="245"/>
      <c r="AE25" s="245"/>
    </row>
    <row r="26" spans="1:31" ht="19.5">
      <c r="A26" s="281" t="s">
        <v>1971</v>
      </c>
      <c r="B26" s="281"/>
      <c r="C26" s="319"/>
      <c r="D26" s="319"/>
      <c r="E26" s="319"/>
      <c r="F26" s="319"/>
      <c r="G26" s="319"/>
      <c r="H26" s="320"/>
      <c r="I26" s="321"/>
      <c r="J26" s="321"/>
      <c r="K26" s="319"/>
      <c r="L26" s="321"/>
      <c r="M26" s="157"/>
      <c r="N26" s="157"/>
      <c r="O26" s="340"/>
      <c r="P26" s="322"/>
      <c r="Q26" s="322"/>
      <c r="R26" s="322"/>
      <c r="S26" s="322"/>
      <c r="T26" s="323"/>
      <c r="U26" s="323"/>
      <c r="V26" s="323"/>
      <c r="W26" s="323"/>
      <c r="X26" s="324"/>
      <c r="Y26" s="325"/>
      <c r="Z26" s="324"/>
      <c r="AA26" s="324"/>
      <c r="AB26" s="324"/>
      <c r="AC26" s="324"/>
      <c r="AD26" s="324"/>
      <c r="AE26" s="324"/>
    </row>
    <row r="27" spans="1:31" ht="19.5">
      <c r="A27" s="281" t="s">
        <v>1972</v>
      </c>
      <c r="B27" s="281"/>
      <c r="C27" s="114"/>
      <c r="D27" s="114"/>
      <c r="E27" s="114"/>
      <c r="F27" s="114"/>
      <c r="G27" s="114"/>
      <c r="H27" s="151"/>
      <c r="I27" s="115"/>
      <c r="J27" s="115"/>
      <c r="K27" s="114"/>
      <c r="L27" s="115"/>
      <c r="M27" s="157"/>
      <c r="N27" s="157"/>
      <c r="O27" s="117"/>
      <c r="P27" s="118"/>
      <c r="Q27" s="118"/>
      <c r="R27" s="118"/>
      <c r="S27" s="118"/>
      <c r="T27" s="119"/>
      <c r="U27" s="119"/>
      <c r="V27" s="119"/>
      <c r="W27" s="119"/>
      <c r="X27" s="245"/>
      <c r="Y27" s="120"/>
      <c r="Z27" s="245"/>
      <c r="AA27" s="245"/>
      <c r="AB27" s="245"/>
      <c r="AC27" s="245"/>
      <c r="AD27" s="245"/>
      <c r="AE27" s="245"/>
    </row>
    <row r="28" spans="1:31" ht="19.5">
      <c r="A28" s="281" t="s">
        <v>1973</v>
      </c>
      <c r="B28" s="281"/>
      <c r="C28" s="319"/>
      <c r="D28" s="319"/>
      <c r="E28" s="319"/>
      <c r="F28" s="319"/>
      <c r="G28" s="319"/>
      <c r="H28" s="320"/>
      <c r="I28" s="321"/>
      <c r="J28" s="321"/>
      <c r="K28" s="319"/>
      <c r="L28" s="321"/>
      <c r="M28" s="157"/>
      <c r="N28" s="157"/>
      <c r="O28" s="340"/>
      <c r="P28" s="322"/>
      <c r="Q28" s="322"/>
      <c r="R28" s="322"/>
      <c r="S28" s="322"/>
      <c r="T28" s="323"/>
      <c r="U28" s="323"/>
      <c r="V28" s="323"/>
      <c r="W28" s="323"/>
      <c r="X28" s="324"/>
      <c r="Y28" s="325"/>
      <c r="Z28" s="324"/>
      <c r="AA28" s="324"/>
      <c r="AB28" s="324"/>
      <c r="AC28" s="324"/>
      <c r="AD28" s="324"/>
      <c r="AE28" s="324"/>
    </row>
    <row r="29" spans="1:31" ht="19.5">
      <c r="A29" s="281" t="s">
        <v>1974</v>
      </c>
      <c r="B29" s="281"/>
      <c r="C29" s="319"/>
      <c r="D29" s="319"/>
      <c r="E29" s="319"/>
      <c r="F29" s="319"/>
      <c r="G29" s="319"/>
      <c r="H29" s="320"/>
      <c r="I29" s="321"/>
      <c r="J29" s="321"/>
      <c r="K29" s="319"/>
      <c r="L29" s="321"/>
      <c r="M29" s="157"/>
      <c r="N29" s="157"/>
      <c r="O29" s="340"/>
      <c r="P29" s="322"/>
      <c r="Q29" s="322"/>
      <c r="R29" s="322"/>
      <c r="S29" s="322"/>
      <c r="T29" s="323"/>
      <c r="U29" s="323"/>
      <c r="V29" s="323"/>
      <c r="W29" s="323"/>
      <c r="X29" s="324"/>
      <c r="Y29" s="325"/>
      <c r="Z29" s="324"/>
      <c r="AA29" s="324"/>
      <c r="AB29" s="324"/>
      <c r="AC29" s="324"/>
      <c r="AD29" s="324"/>
      <c r="AE29" s="324"/>
    </row>
    <row r="30" spans="1:31" ht="19.5">
      <c r="A30" s="281" t="s">
        <v>1975</v>
      </c>
      <c r="B30" s="281"/>
      <c r="C30" s="319"/>
      <c r="D30" s="319"/>
      <c r="E30" s="319"/>
      <c r="F30" s="319"/>
      <c r="G30" s="319"/>
      <c r="H30" s="320"/>
      <c r="I30" s="321"/>
      <c r="J30" s="321"/>
      <c r="K30" s="319"/>
      <c r="L30" s="321"/>
      <c r="M30" s="157"/>
      <c r="N30" s="157"/>
      <c r="O30" s="340"/>
      <c r="P30" s="322"/>
      <c r="Q30" s="322"/>
      <c r="R30" s="322"/>
      <c r="S30" s="322"/>
      <c r="T30" s="323"/>
      <c r="U30" s="323"/>
      <c r="V30" s="323"/>
      <c r="W30" s="323"/>
      <c r="X30" s="324"/>
      <c r="Y30" s="325"/>
      <c r="Z30" s="324"/>
      <c r="AA30" s="324"/>
      <c r="AB30" s="324"/>
      <c r="AC30" s="324"/>
      <c r="AD30" s="324"/>
      <c r="AE30" s="324"/>
    </row>
    <row r="31" spans="1:31" ht="19.5">
      <c r="A31" s="281" t="s">
        <v>1976</v>
      </c>
      <c r="B31" s="281"/>
      <c r="C31" s="114"/>
      <c r="D31" s="114"/>
      <c r="E31" s="114"/>
      <c r="F31" s="114"/>
      <c r="G31" s="114"/>
      <c r="H31" s="151"/>
      <c r="I31" s="115"/>
      <c r="J31" s="115"/>
      <c r="K31" s="114"/>
      <c r="L31" s="115"/>
      <c r="M31" s="157"/>
      <c r="N31" s="157"/>
      <c r="O31" s="117"/>
      <c r="P31" s="118"/>
      <c r="Q31" s="118"/>
      <c r="R31" s="118"/>
      <c r="S31" s="118"/>
      <c r="T31" s="119"/>
      <c r="U31" s="119"/>
      <c r="V31" s="119"/>
      <c r="W31" s="119"/>
      <c r="X31" s="245"/>
      <c r="Y31" s="120"/>
      <c r="Z31" s="245"/>
      <c r="AA31" s="245"/>
      <c r="AB31" s="245"/>
      <c r="AC31" s="245"/>
      <c r="AD31" s="245"/>
      <c r="AE31" s="245"/>
    </row>
    <row r="32" spans="1:31" ht="19.5">
      <c r="A32" s="281" t="s">
        <v>1974</v>
      </c>
      <c r="B32" s="281"/>
      <c r="C32" s="319"/>
      <c r="D32" s="319"/>
      <c r="E32" s="319"/>
      <c r="F32" s="319"/>
      <c r="G32" s="319"/>
      <c r="H32" s="320"/>
      <c r="I32" s="321"/>
      <c r="J32" s="321"/>
      <c r="K32" s="319"/>
      <c r="L32" s="321"/>
      <c r="M32" s="157"/>
      <c r="N32" s="157"/>
      <c r="O32" s="340"/>
      <c r="P32" s="322"/>
      <c r="Q32" s="322"/>
      <c r="R32" s="322"/>
      <c r="S32" s="322"/>
      <c r="T32" s="323"/>
      <c r="U32" s="323"/>
      <c r="V32" s="323"/>
      <c r="W32" s="323"/>
      <c r="X32" s="324"/>
      <c r="Y32" s="325"/>
      <c r="Z32" s="324"/>
      <c r="AA32" s="324"/>
      <c r="AB32" s="324"/>
      <c r="AC32" s="324"/>
      <c r="AD32" s="324"/>
      <c r="AE32" s="324"/>
    </row>
    <row r="33" spans="1:31" ht="19.5">
      <c r="A33" s="281" t="s">
        <v>1975</v>
      </c>
      <c r="B33" s="281"/>
      <c r="C33" s="319"/>
      <c r="D33" s="319"/>
      <c r="E33" s="319"/>
      <c r="F33" s="319"/>
      <c r="G33" s="319"/>
      <c r="H33" s="320"/>
      <c r="I33" s="321"/>
      <c r="J33" s="321"/>
      <c r="K33" s="319"/>
      <c r="L33" s="321"/>
      <c r="M33" s="157"/>
      <c r="N33" s="157"/>
      <c r="O33" s="340"/>
      <c r="P33" s="322"/>
      <c r="Q33" s="322"/>
      <c r="R33" s="322"/>
      <c r="S33" s="322"/>
      <c r="T33" s="323"/>
      <c r="U33" s="323"/>
      <c r="V33" s="323"/>
      <c r="W33" s="323"/>
      <c r="X33" s="324"/>
      <c r="Y33" s="325"/>
      <c r="Z33" s="324"/>
      <c r="AA33" s="324"/>
      <c r="AB33" s="324"/>
      <c r="AC33" s="324"/>
      <c r="AD33" s="324"/>
      <c r="AE33" s="324"/>
    </row>
    <row r="34" spans="1:31" ht="19.5">
      <c r="A34" s="281" t="s">
        <v>1976</v>
      </c>
      <c r="B34" s="281"/>
      <c r="C34" s="319"/>
      <c r="D34" s="319"/>
      <c r="E34" s="319"/>
      <c r="F34" s="319"/>
      <c r="G34" s="319"/>
      <c r="H34" s="320"/>
      <c r="I34" s="321"/>
      <c r="J34" s="321"/>
      <c r="K34" s="319"/>
      <c r="L34" s="321"/>
      <c r="M34" s="157"/>
      <c r="N34" s="157"/>
      <c r="O34" s="340"/>
      <c r="P34" s="322"/>
      <c r="Q34" s="322"/>
      <c r="R34" s="322"/>
      <c r="S34" s="322"/>
      <c r="T34" s="323"/>
      <c r="U34" s="323"/>
      <c r="V34" s="323"/>
      <c r="W34" s="323"/>
      <c r="X34" s="324"/>
      <c r="Y34" s="325"/>
      <c r="Z34" s="324"/>
      <c r="AA34" s="324"/>
      <c r="AB34" s="324"/>
      <c r="AC34" s="324"/>
      <c r="AD34" s="324"/>
      <c r="AE34" s="324"/>
    </row>
    <row r="35" spans="1:31" ht="19.5">
      <c r="A35" s="281" t="s">
        <v>1977</v>
      </c>
      <c r="B35" s="281"/>
      <c r="C35" s="319"/>
      <c r="D35" s="319"/>
      <c r="E35" s="319"/>
      <c r="F35" s="319"/>
      <c r="G35" s="319"/>
      <c r="H35" s="320"/>
      <c r="I35" s="321"/>
      <c r="J35" s="321"/>
      <c r="K35" s="319"/>
      <c r="L35" s="321"/>
      <c r="M35" s="157"/>
      <c r="N35" s="157"/>
      <c r="O35" s="340"/>
      <c r="P35" s="322"/>
      <c r="Q35" s="322"/>
      <c r="R35" s="322"/>
      <c r="S35" s="322"/>
      <c r="T35" s="323"/>
      <c r="U35" s="323"/>
      <c r="V35" s="323"/>
      <c r="W35" s="323"/>
      <c r="X35" s="324"/>
      <c r="Y35" s="325"/>
      <c r="Z35" s="324"/>
      <c r="AA35" s="324"/>
      <c r="AB35" s="324"/>
      <c r="AC35" s="324"/>
      <c r="AD35" s="324"/>
      <c r="AE35" s="324"/>
    </row>
    <row r="36" spans="1:31" ht="19.5">
      <c r="A36" s="281" t="s">
        <v>1978</v>
      </c>
      <c r="B36" s="281"/>
      <c r="C36" s="319"/>
      <c r="D36" s="319"/>
      <c r="E36" s="319"/>
      <c r="F36" s="319"/>
      <c r="G36" s="319"/>
      <c r="H36" s="320"/>
      <c r="I36" s="321"/>
      <c r="J36" s="321"/>
      <c r="K36" s="319"/>
      <c r="L36" s="321"/>
      <c r="M36" s="157"/>
      <c r="N36" s="157"/>
      <c r="O36" s="340"/>
      <c r="P36" s="322"/>
      <c r="Q36" s="322"/>
      <c r="R36" s="322"/>
      <c r="S36" s="322"/>
      <c r="T36" s="323"/>
      <c r="U36" s="323"/>
      <c r="V36" s="323"/>
      <c r="W36" s="323"/>
      <c r="X36" s="324"/>
      <c r="Y36" s="325"/>
      <c r="Z36" s="324"/>
      <c r="AA36" s="324"/>
      <c r="AB36" s="324"/>
      <c r="AC36" s="324"/>
      <c r="AD36" s="324"/>
      <c r="AE36" s="324"/>
    </row>
    <row r="37" spans="1:31" ht="19.5">
      <c r="A37" s="281" t="s">
        <v>1979</v>
      </c>
      <c r="B37" s="281"/>
      <c r="C37" s="319"/>
      <c r="D37" s="319"/>
      <c r="E37" s="319"/>
      <c r="F37" s="319"/>
      <c r="G37" s="319"/>
      <c r="H37" s="320"/>
      <c r="I37" s="321"/>
      <c r="J37" s="321"/>
      <c r="K37" s="319"/>
      <c r="L37" s="321"/>
      <c r="M37" s="157"/>
      <c r="N37" s="157"/>
      <c r="O37" s="340"/>
      <c r="P37" s="322"/>
      <c r="Q37" s="322"/>
      <c r="R37" s="322"/>
      <c r="S37" s="322"/>
      <c r="T37" s="323"/>
      <c r="U37" s="323"/>
      <c r="V37" s="323"/>
      <c r="W37" s="323"/>
      <c r="X37" s="324"/>
      <c r="Y37" s="325"/>
      <c r="Z37" s="324"/>
      <c r="AA37" s="324"/>
      <c r="AB37" s="324"/>
      <c r="AC37" s="324"/>
      <c r="AD37" s="324"/>
      <c r="AE37" s="324"/>
    </row>
    <row r="38" spans="1:31" ht="19.5">
      <c r="A38" s="281" t="s">
        <v>1980</v>
      </c>
      <c r="B38" s="281"/>
      <c r="C38" s="319"/>
      <c r="D38" s="319"/>
      <c r="E38" s="319"/>
      <c r="F38" s="319"/>
      <c r="G38" s="319"/>
      <c r="H38" s="320"/>
      <c r="I38" s="321"/>
      <c r="J38" s="321"/>
      <c r="K38" s="319"/>
      <c r="L38" s="321"/>
      <c r="M38" s="157"/>
      <c r="N38" s="157"/>
      <c r="O38" s="340"/>
      <c r="P38" s="322"/>
      <c r="Q38" s="322"/>
      <c r="R38" s="322"/>
      <c r="S38" s="322"/>
      <c r="T38" s="323"/>
      <c r="U38" s="323"/>
      <c r="V38" s="323"/>
      <c r="W38" s="323"/>
      <c r="X38" s="324"/>
      <c r="Y38" s="325"/>
      <c r="Z38" s="324"/>
      <c r="AA38" s="324"/>
      <c r="AB38" s="324"/>
      <c r="AC38" s="324"/>
      <c r="AD38" s="324"/>
      <c r="AE38" s="324"/>
    </row>
    <row r="39" spans="1:31" ht="19.5">
      <c r="A39" s="281" t="s">
        <v>1981</v>
      </c>
      <c r="B39" s="281"/>
      <c r="C39" s="319"/>
      <c r="D39" s="319"/>
      <c r="E39" s="319"/>
      <c r="F39" s="319"/>
      <c r="G39" s="319"/>
      <c r="H39" s="320"/>
      <c r="I39" s="321"/>
      <c r="J39" s="321"/>
      <c r="K39" s="319"/>
      <c r="L39" s="321"/>
      <c r="M39" s="157"/>
      <c r="N39" s="157"/>
      <c r="O39" s="340"/>
      <c r="P39" s="322"/>
      <c r="Q39" s="322"/>
      <c r="R39" s="322"/>
      <c r="S39" s="322"/>
      <c r="T39" s="323"/>
      <c r="U39" s="323"/>
      <c r="V39" s="323"/>
      <c r="W39" s="323"/>
      <c r="X39" s="324"/>
      <c r="Y39" s="325"/>
      <c r="Z39" s="324"/>
      <c r="AA39" s="324"/>
      <c r="AB39" s="324"/>
      <c r="AC39" s="324"/>
      <c r="AD39" s="324"/>
      <c r="AE39" s="324"/>
    </row>
    <row r="40" spans="1:31" ht="19.5">
      <c r="A40" s="281" t="s">
        <v>1982</v>
      </c>
      <c r="B40" s="281"/>
      <c r="C40" s="319"/>
      <c r="D40" s="319"/>
      <c r="E40" s="319"/>
      <c r="F40" s="319"/>
      <c r="G40" s="319"/>
      <c r="H40" s="320"/>
      <c r="I40" s="321"/>
      <c r="J40" s="321"/>
      <c r="K40" s="319"/>
      <c r="L40" s="321"/>
      <c r="M40" s="157"/>
      <c r="N40" s="157"/>
      <c r="O40" s="340"/>
      <c r="P40" s="322"/>
      <c r="Q40" s="322"/>
      <c r="R40" s="322"/>
      <c r="S40" s="322"/>
      <c r="T40" s="323"/>
      <c r="U40" s="323"/>
      <c r="V40" s="323"/>
      <c r="W40" s="323"/>
      <c r="X40" s="324"/>
      <c r="Y40" s="325"/>
      <c r="Z40" s="324"/>
      <c r="AA40" s="324"/>
      <c r="AB40" s="324"/>
      <c r="AC40" s="324"/>
      <c r="AD40" s="324"/>
      <c r="AE40" s="324"/>
    </row>
    <row r="41" spans="1:31" ht="19.5">
      <c r="A41" s="281" t="s">
        <v>1983</v>
      </c>
      <c r="B41" s="281"/>
      <c r="C41" s="114"/>
      <c r="D41" s="114"/>
      <c r="E41" s="114"/>
      <c r="F41" s="114"/>
      <c r="G41" s="114"/>
      <c r="H41" s="151"/>
      <c r="I41" s="115"/>
      <c r="J41" s="115"/>
      <c r="K41" s="114"/>
      <c r="L41" s="115"/>
      <c r="M41" s="157"/>
      <c r="N41" s="157"/>
      <c r="O41" s="117"/>
      <c r="P41" s="118"/>
      <c r="Q41" s="118"/>
      <c r="R41" s="118"/>
      <c r="S41" s="118"/>
      <c r="T41" s="119"/>
      <c r="U41" s="119"/>
      <c r="V41" s="119"/>
      <c r="W41" s="119"/>
      <c r="X41" s="245"/>
      <c r="Y41" s="120"/>
      <c r="Z41" s="245"/>
      <c r="AA41" s="245"/>
      <c r="AB41" s="245"/>
      <c r="AC41" s="245"/>
      <c r="AD41" s="245"/>
      <c r="AE41" s="245"/>
    </row>
    <row r="42" spans="1:31" ht="19.5">
      <c r="A42" s="281" t="s">
        <v>1984</v>
      </c>
      <c r="B42" s="281"/>
      <c r="C42" s="319"/>
      <c r="D42" s="319"/>
      <c r="E42" s="319"/>
      <c r="F42" s="319"/>
      <c r="G42" s="319"/>
      <c r="H42" s="320"/>
      <c r="I42" s="321"/>
      <c r="J42" s="321"/>
      <c r="K42" s="319"/>
      <c r="L42" s="321"/>
      <c r="M42" s="157"/>
      <c r="N42" s="157"/>
      <c r="O42" s="340"/>
      <c r="P42" s="322"/>
      <c r="Q42" s="322"/>
      <c r="R42" s="322"/>
      <c r="S42" s="322"/>
      <c r="T42" s="323"/>
      <c r="U42" s="323"/>
      <c r="V42" s="323"/>
      <c r="W42" s="323"/>
      <c r="X42" s="324"/>
      <c r="Y42" s="325"/>
      <c r="Z42" s="324"/>
      <c r="AA42" s="324"/>
      <c r="AB42" s="324"/>
      <c r="AC42" s="324"/>
      <c r="AD42" s="324"/>
      <c r="AE42" s="324"/>
    </row>
    <row r="43" spans="1:31" ht="19.5">
      <c r="A43" s="281" t="s">
        <v>1985</v>
      </c>
      <c r="B43" s="281"/>
      <c r="C43" s="319"/>
      <c r="D43" s="319"/>
      <c r="E43" s="319"/>
      <c r="F43" s="319"/>
      <c r="G43" s="319"/>
      <c r="H43" s="320"/>
      <c r="I43" s="321"/>
      <c r="J43" s="321"/>
      <c r="K43" s="319"/>
      <c r="L43" s="321"/>
      <c r="M43" s="157"/>
      <c r="N43" s="157"/>
      <c r="O43" s="340"/>
      <c r="P43" s="322"/>
      <c r="Q43" s="322"/>
      <c r="R43" s="322"/>
      <c r="S43" s="322"/>
      <c r="T43" s="323"/>
      <c r="U43" s="323"/>
      <c r="V43" s="323"/>
      <c r="W43" s="323"/>
      <c r="X43" s="324"/>
      <c r="Y43" s="325"/>
      <c r="Z43" s="324"/>
      <c r="AA43" s="324"/>
      <c r="AB43" s="324"/>
      <c r="AC43" s="324"/>
      <c r="AD43" s="324"/>
      <c r="AE43" s="324"/>
    </row>
    <row r="44" spans="1:31" ht="19.5">
      <c r="A44" s="281" t="s">
        <v>1986</v>
      </c>
      <c r="B44" s="281"/>
      <c r="C44" s="319"/>
      <c r="D44" s="319"/>
      <c r="E44" s="319"/>
      <c r="F44" s="319"/>
      <c r="G44" s="319"/>
      <c r="H44" s="320"/>
      <c r="I44" s="321"/>
      <c r="J44" s="321"/>
      <c r="K44" s="319"/>
      <c r="L44" s="321"/>
      <c r="M44" s="157"/>
      <c r="N44" s="157"/>
      <c r="O44" s="340"/>
      <c r="P44" s="322"/>
      <c r="Q44" s="322"/>
      <c r="R44" s="322"/>
      <c r="S44" s="322"/>
      <c r="T44" s="323"/>
      <c r="U44" s="323"/>
      <c r="V44" s="323"/>
      <c r="W44" s="323"/>
      <c r="X44" s="324"/>
      <c r="Y44" s="325"/>
      <c r="Z44" s="324"/>
      <c r="AA44" s="324"/>
      <c r="AB44" s="324"/>
      <c r="AC44" s="324"/>
      <c r="AD44" s="324"/>
      <c r="AE44" s="324"/>
    </row>
    <row r="45" spans="1:31" ht="19.5">
      <c r="A45" s="281" t="s">
        <v>1987</v>
      </c>
      <c r="B45" s="281"/>
      <c r="C45" s="114"/>
      <c r="D45" s="114"/>
      <c r="E45" s="114"/>
      <c r="F45" s="114"/>
      <c r="G45" s="114"/>
      <c r="H45" s="151"/>
      <c r="I45" s="115"/>
      <c r="J45" s="115"/>
      <c r="K45" s="114"/>
      <c r="L45" s="115"/>
      <c r="M45" s="157"/>
      <c r="N45" s="157"/>
      <c r="O45" s="117"/>
      <c r="P45" s="118"/>
      <c r="Q45" s="118"/>
      <c r="R45" s="118"/>
      <c r="S45" s="118"/>
      <c r="T45" s="119"/>
      <c r="U45" s="119"/>
      <c r="V45" s="119"/>
      <c r="W45" s="119"/>
      <c r="X45" s="245"/>
      <c r="Y45" s="120"/>
      <c r="Z45" s="245"/>
      <c r="AA45" s="245"/>
      <c r="AB45" s="245"/>
      <c r="AC45" s="245"/>
      <c r="AD45" s="245"/>
      <c r="AE45" s="245"/>
    </row>
    <row r="46" spans="1:31" ht="19.5">
      <c r="A46" s="281" t="s">
        <v>1988</v>
      </c>
      <c r="B46" s="281"/>
      <c r="C46" s="319"/>
      <c r="D46" s="319"/>
      <c r="E46" s="319"/>
      <c r="F46" s="319"/>
      <c r="G46" s="319"/>
      <c r="H46" s="320"/>
      <c r="I46" s="321"/>
      <c r="J46" s="321"/>
      <c r="K46" s="319"/>
      <c r="L46" s="321"/>
      <c r="M46" s="157"/>
      <c r="N46" s="157"/>
      <c r="O46" s="340"/>
      <c r="P46" s="322"/>
      <c r="Q46" s="322"/>
      <c r="R46" s="322"/>
      <c r="S46" s="322"/>
      <c r="T46" s="323"/>
      <c r="U46" s="323"/>
      <c r="V46" s="323"/>
      <c r="W46" s="323"/>
      <c r="X46" s="324"/>
      <c r="Y46" s="325"/>
      <c r="Z46" s="324"/>
      <c r="AA46" s="324"/>
      <c r="AB46" s="324"/>
      <c r="AC46" s="324"/>
      <c r="AD46" s="324"/>
      <c r="AE46" s="324"/>
    </row>
    <row r="47" spans="1:31" ht="19.5">
      <c r="A47" s="281" t="s">
        <v>1989</v>
      </c>
      <c r="B47" s="281"/>
      <c r="C47" s="319"/>
      <c r="D47" s="319"/>
      <c r="E47" s="319"/>
      <c r="F47" s="319"/>
      <c r="G47" s="319"/>
      <c r="H47" s="320"/>
      <c r="I47" s="321"/>
      <c r="J47" s="321"/>
      <c r="K47" s="319"/>
      <c r="L47" s="321"/>
      <c r="M47" s="157"/>
      <c r="N47" s="157"/>
      <c r="O47" s="340"/>
      <c r="P47" s="322"/>
      <c r="Q47" s="322"/>
      <c r="R47" s="322"/>
      <c r="S47" s="322"/>
      <c r="T47" s="323"/>
      <c r="U47" s="323"/>
      <c r="V47" s="323"/>
      <c r="W47" s="323"/>
      <c r="X47" s="324"/>
      <c r="Y47" s="325"/>
      <c r="Z47" s="324"/>
      <c r="AA47" s="324"/>
      <c r="AB47" s="324"/>
      <c r="AC47" s="324"/>
      <c r="AD47" s="324"/>
      <c r="AE47" s="324"/>
    </row>
    <row r="48" spans="1:31" ht="19.5">
      <c r="A48" s="281" t="s">
        <v>1990</v>
      </c>
      <c r="B48" s="281"/>
      <c r="C48" s="319"/>
      <c r="D48" s="319"/>
      <c r="E48" s="319"/>
      <c r="F48" s="319"/>
      <c r="G48" s="319"/>
      <c r="H48" s="320"/>
      <c r="I48" s="321"/>
      <c r="J48" s="321"/>
      <c r="K48" s="319"/>
      <c r="L48" s="321"/>
      <c r="M48" s="157"/>
      <c r="N48" s="157"/>
      <c r="O48" s="340"/>
      <c r="P48" s="322"/>
      <c r="Q48" s="322"/>
      <c r="R48" s="322"/>
      <c r="S48" s="322"/>
      <c r="T48" s="323"/>
      <c r="U48" s="323"/>
      <c r="V48" s="323"/>
      <c r="W48" s="323"/>
      <c r="X48" s="324"/>
      <c r="Y48" s="325"/>
      <c r="Z48" s="324"/>
      <c r="AA48" s="324"/>
      <c r="AB48" s="324"/>
      <c r="AC48" s="324"/>
      <c r="AD48" s="324"/>
      <c r="AE48" s="324"/>
    </row>
    <row r="49" spans="1:63" ht="19.5">
      <c r="A49" s="281" t="s">
        <v>1991</v>
      </c>
      <c r="B49" s="281"/>
      <c r="C49" s="319"/>
      <c r="D49" s="319"/>
      <c r="E49" s="319"/>
      <c r="F49" s="319"/>
      <c r="G49" s="319"/>
      <c r="H49" s="320"/>
      <c r="I49" s="321"/>
      <c r="J49" s="321"/>
      <c r="K49" s="319"/>
      <c r="L49" s="321"/>
      <c r="M49" s="157"/>
      <c r="N49" s="157"/>
      <c r="O49" s="340"/>
      <c r="P49" s="322"/>
      <c r="Q49" s="322"/>
      <c r="R49" s="322"/>
      <c r="S49" s="322"/>
      <c r="T49" s="323"/>
      <c r="U49" s="323"/>
      <c r="V49" s="323"/>
      <c r="W49" s="323"/>
      <c r="X49" s="324"/>
      <c r="Y49" s="325"/>
      <c r="Z49" s="324"/>
      <c r="AA49" s="324"/>
      <c r="AB49" s="324"/>
      <c r="AC49" s="324"/>
      <c r="AD49" s="324"/>
      <c r="AE49" s="324"/>
    </row>
    <row r="50" spans="1:63" ht="19.5">
      <c r="A50" s="281" t="s">
        <v>1992</v>
      </c>
      <c r="B50" s="281"/>
      <c r="C50" s="319"/>
      <c r="D50" s="319"/>
      <c r="E50" s="319"/>
      <c r="F50" s="319"/>
      <c r="G50" s="319"/>
      <c r="H50" s="320"/>
      <c r="I50" s="321"/>
      <c r="J50" s="321"/>
      <c r="K50" s="319"/>
      <c r="L50" s="321"/>
      <c r="M50" s="157"/>
      <c r="N50" s="157"/>
      <c r="O50" s="340"/>
      <c r="P50" s="322"/>
      <c r="Q50" s="322"/>
      <c r="R50" s="322"/>
      <c r="S50" s="322"/>
      <c r="T50" s="323"/>
      <c r="U50" s="323"/>
      <c r="V50" s="323"/>
      <c r="W50" s="323"/>
      <c r="X50" s="324"/>
      <c r="Y50" s="325"/>
      <c r="Z50" s="324"/>
      <c r="AA50" s="324"/>
      <c r="AB50" s="324"/>
      <c r="AC50" s="324"/>
      <c r="AD50" s="324"/>
      <c r="AE50" s="324"/>
    </row>
    <row r="51" spans="1:63" ht="19.5">
      <c r="A51" s="281" t="s">
        <v>1993</v>
      </c>
      <c r="B51" s="281"/>
      <c r="C51" s="319"/>
      <c r="D51" s="319"/>
      <c r="E51" s="319"/>
      <c r="F51" s="319"/>
      <c r="G51" s="319"/>
      <c r="H51" s="320"/>
      <c r="I51" s="321"/>
      <c r="J51" s="321"/>
      <c r="K51" s="319"/>
      <c r="L51" s="321"/>
      <c r="M51" s="157"/>
      <c r="N51" s="157"/>
      <c r="O51" s="340"/>
      <c r="P51" s="322"/>
      <c r="Q51" s="322"/>
      <c r="R51" s="322"/>
      <c r="S51" s="322"/>
      <c r="T51" s="323"/>
      <c r="U51" s="323"/>
      <c r="V51" s="323"/>
      <c r="W51" s="323"/>
      <c r="X51" s="324"/>
      <c r="Y51" s="325"/>
      <c r="Z51" s="324"/>
      <c r="AA51" s="324"/>
      <c r="AB51" s="324"/>
      <c r="AC51" s="324"/>
      <c r="AD51" s="324"/>
      <c r="AE51" s="324"/>
    </row>
    <row r="52" spans="1:63" ht="19.5">
      <c r="A52" s="281" t="s">
        <v>1994</v>
      </c>
      <c r="B52" s="281"/>
      <c r="C52" s="319"/>
      <c r="D52" s="319"/>
      <c r="E52" s="319"/>
      <c r="F52" s="319"/>
      <c r="G52" s="319"/>
      <c r="H52" s="320"/>
      <c r="I52" s="321"/>
      <c r="J52" s="321"/>
      <c r="K52" s="319"/>
      <c r="L52" s="321"/>
      <c r="M52" s="157"/>
      <c r="N52" s="157"/>
      <c r="O52" s="340"/>
      <c r="P52" s="322"/>
      <c r="Q52" s="322"/>
      <c r="R52" s="322"/>
      <c r="S52" s="322"/>
      <c r="T52" s="323"/>
      <c r="U52" s="323"/>
      <c r="V52" s="323"/>
      <c r="W52" s="323"/>
      <c r="X52" s="324"/>
      <c r="Y52" s="325"/>
      <c r="Z52" s="324"/>
      <c r="AA52" s="324"/>
      <c r="AB52" s="324"/>
      <c r="AC52" s="324"/>
      <c r="AD52" s="324"/>
      <c r="AE52" s="324"/>
    </row>
    <row r="53" spans="1:63" ht="19.5">
      <c r="A53" s="281" t="s">
        <v>1995</v>
      </c>
      <c r="B53" s="281"/>
      <c r="C53" s="319"/>
      <c r="D53" s="319"/>
      <c r="E53" s="319"/>
      <c r="F53" s="319"/>
      <c r="G53" s="319"/>
      <c r="H53" s="320"/>
      <c r="I53" s="321"/>
      <c r="J53" s="321"/>
      <c r="K53" s="319"/>
      <c r="L53" s="321"/>
      <c r="M53" s="157"/>
      <c r="N53" s="157"/>
      <c r="O53" s="340"/>
      <c r="P53" s="322"/>
      <c r="Q53" s="322"/>
      <c r="R53" s="322"/>
      <c r="S53" s="322"/>
      <c r="T53" s="323"/>
      <c r="U53" s="323"/>
      <c r="V53" s="323"/>
      <c r="W53" s="323"/>
      <c r="X53" s="324"/>
      <c r="Y53" s="325"/>
      <c r="Z53" s="324"/>
      <c r="AA53" s="324"/>
      <c r="AB53" s="324"/>
      <c r="AC53" s="324"/>
      <c r="AD53" s="324"/>
      <c r="AE53" s="324"/>
    </row>
    <row r="54" spans="1:63" ht="19.5">
      <c r="A54" s="281" t="s">
        <v>1996</v>
      </c>
      <c r="B54" s="281"/>
      <c r="C54" s="319"/>
      <c r="D54" s="319"/>
      <c r="E54" s="319"/>
      <c r="F54" s="319"/>
      <c r="G54" s="319"/>
      <c r="H54" s="320"/>
      <c r="I54" s="321"/>
      <c r="J54" s="321"/>
      <c r="K54" s="319"/>
      <c r="L54" s="321"/>
      <c r="M54" s="157"/>
      <c r="N54" s="157"/>
      <c r="O54" s="340"/>
      <c r="P54" s="322"/>
      <c r="Q54" s="322"/>
      <c r="R54" s="322"/>
      <c r="S54" s="322"/>
      <c r="T54" s="323"/>
      <c r="U54" s="323"/>
      <c r="V54" s="323"/>
      <c r="W54" s="323"/>
      <c r="X54" s="324"/>
      <c r="Y54" s="325"/>
      <c r="Z54" s="324"/>
      <c r="AA54" s="324"/>
      <c r="AB54" s="324"/>
      <c r="AC54" s="324"/>
      <c r="AD54" s="324"/>
      <c r="AE54" s="324"/>
    </row>
    <row r="55" spans="1:63" ht="19.5">
      <c r="A55" s="281" t="s">
        <v>1997</v>
      </c>
      <c r="B55" s="281"/>
      <c r="C55" s="319"/>
      <c r="D55" s="319"/>
      <c r="E55" s="319"/>
      <c r="F55" s="319"/>
      <c r="G55" s="319"/>
      <c r="H55" s="320"/>
      <c r="I55" s="321"/>
      <c r="J55" s="321"/>
      <c r="K55" s="319"/>
      <c r="L55" s="321"/>
      <c r="M55" s="157"/>
      <c r="N55" s="157"/>
      <c r="O55" s="340"/>
      <c r="P55" s="322"/>
      <c r="Q55" s="322"/>
      <c r="R55" s="322"/>
      <c r="S55" s="322"/>
      <c r="T55" s="323"/>
      <c r="U55" s="323"/>
      <c r="V55" s="323"/>
      <c r="W55" s="323"/>
      <c r="X55" s="324"/>
      <c r="Y55" s="325"/>
      <c r="Z55" s="324"/>
      <c r="AA55" s="324"/>
      <c r="AB55" s="324"/>
      <c r="AC55" s="324"/>
      <c r="AD55" s="324"/>
      <c r="AE55" s="324"/>
    </row>
    <row r="56" spans="1:63" ht="19.5">
      <c r="A56" s="281" t="s">
        <v>1998</v>
      </c>
      <c r="B56" s="281"/>
      <c r="C56" s="319"/>
      <c r="D56" s="319"/>
      <c r="E56" s="319"/>
      <c r="F56" s="319"/>
      <c r="G56" s="319"/>
      <c r="H56" s="320"/>
      <c r="I56" s="321"/>
      <c r="J56" s="321"/>
      <c r="K56" s="319"/>
      <c r="L56" s="321"/>
      <c r="M56" s="157"/>
      <c r="N56" s="157"/>
      <c r="O56" s="340"/>
      <c r="P56" s="322"/>
      <c r="Q56" s="322"/>
      <c r="R56" s="322"/>
      <c r="S56" s="322"/>
      <c r="T56" s="323"/>
      <c r="U56" s="323"/>
      <c r="V56" s="323"/>
      <c r="W56" s="323"/>
      <c r="X56" s="324"/>
      <c r="Y56" s="325"/>
      <c r="Z56" s="324"/>
      <c r="AA56" s="324"/>
      <c r="AB56" s="324"/>
      <c r="AC56" s="324"/>
      <c r="AD56" s="324"/>
      <c r="AE56" s="324"/>
    </row>
    <row r="57" spans="1:63" ht="19.5">
      <c r="A57" s="281" t="s">
        <v>1999</v>
      </c>
      <c r="B57" s="281"/>
      <c r="C57" s="114"/>
      <c r="D57" s="114"/>
      <c r="E57" s="114"/>
      <c r="F57" s="114"/>
      <c r="G57" s="114"/>
      <c r="H57" s="151"/>
      <c r="I57" s="115"/>
      <c r="J57" s="115"/>
      <c r="K57" s="114"/>
      <c r="L57" s="115"/>
      <c r="M57" s="157"/>
      <c r="N57" s="157"/>
      <c r="O57" s="117"/>
      <c r="P57" s="118"/>
      <c r="Q57" s="118"/>
      <c r="R57" s="118"/>
      <c r="S57" s="118"/>
      <c r="T57" s="119"/>
      <c r="U57" s="119"/>
      <c r="V57" s="119"/>
      <c r="W57" s="119"/>
      <c r="X57" s="245"/>
      <c r="Y57" s="120"/>
      <c r="Z57" s="245"/>
      <c r="AA57" s="245"/>
      <c r="AB57" s="245"/>
      <c r="AC57" s="245"/>
      <c r="AD57" s="245"/>
      <c r="AE57" s="245"/>
    </row>
    <row r="58" spans="1:63" ht="19.5">
      <c r="A58" s="281" t="s">
        <v>2000</v>
      </c>
      <c r="B58" s="281"/>
      <c r="C58" s="319"/>
      <c r="D58" s="319"/>
      <c r="E58" s="319"/>
      <c r="F58" s="319"/>
      <c r="G58" s="319"/>
      <c r="H58" s="320"/>
      <c r="I58" s="321"/>
      <c r="J58" s="321"/>
      <c r="K58" s="319"/>
      <c r="L58" s="321"/>
      <c r="M58" s="157"/>
      <c r="N58" s="157"/>
      <c r="O58" s="340"/>
      <c r="P58" s="322"/>
      <c r="Q58" s="322"/>
      <c r="R58" s="322"/>
      <c r="S58" s="322"/>
      <c r="T58" s="323"/>
      <c r="U58" s="323"/>
      <c r="V58" s="323"/>
      <c r="W58" s="323"/>
      <c r="X58" s="324"/>
      <c r="Y58" s="325"/>
      <c r="Z58" s="324"/>
      <c r="AA58" s="324"/>
      <c r="AB58" s="324"/>
      <c r="AC58" s="324"/>
      <c r="AD58" s="324"/>
      <c r="AE58" s="324"/>
    </row>
    <row r="59" spans="1:63" ht="19.5">
      <c r="A59" s="281" t="s">
        <v>2001</v>
      </c>
      <c r="B59" s="281"/>
      <c r="C59" s="319"/>
      <c r="D59" s="319"/>
      <c r="E59" s="319"/>
      <c r="F59" s="319"/>
      <c r="G59" s="319"/>
      <c r="H59" s="320"/>
      <c r="I59" s="321"/>
      <c r="J59" s="321"/>
      <c r="K59" s="319"/>
      <c r="L59" s="321"/>
      <c r="M59" s="157"/>
      <c r="N59" s="157"/>
      <c r="O59" s="340"/>
      <c r="P59" s="322"/>
      <c r="Q59" s="322"/>
      <c r="R59" s="322"/>
      <c r="S59" s="322"/>
      <c r="T59" s="323"/>
      <c r="U59" s="323"/>
      <c r="V59" s="323"/>
      <c r="W59" s="323"/>
      <c r="X59" s="324"/>
      <c r="Y59" s="325"/>
      <c r="Z59" s="324"/>
      <c r="AA59" s="324"/>
      <c r="AB59" s="324"/>
      <c r="AC59" s="324"/>
      <c r="AD59" s="324"/>
      <c r="AE59" s="324"/>
    </row>
    <row r="60" spans="1:63" ht="19.5">
      <c r="A60" s="281" t="s">
        <v>2002</v>
      </c>
      <c r="B60" s="281"/>
      <c r="C60" s="319"/>
      <c r="D60" s="319"/>
      <c r="E60" s="319"/>
      <c r="F60" s="319"/>
      <c r="G60" s="319"/>
      <c r="H60" s="320"/>
      <c r="I60" s="321"/>
      <c r="J60" s="321"/>
      <c r="K60" s="319"/>
      <c r="L60" s="321"/>
      <c r="M60" s="157"/>
      <c r="N60" s="157"/>
      <c r="O60" s="340"/>
      <c r="P60" s="322"/>
      <c r="Q60" s="322"/>
      <c r="R60" s="322"/>
      <c r="S60" s="322"/>
      <c r="T60" s="323"/>
      <c r="U60" s="323"/>
      <c r="V60" s="323"/>
      <c r="W60" s="323"/>
      <c r="X60" s="324"/>
      <c r="Y60" s="325"/>
      <c r="Z60" s="324"/>
      <c r="AA60" s="324"/>
      <c r="AB60" s="324"/>
      <c r="AC60" s="324"/>
      <c r="AD60" s="324"/>
      <c r="AE60" s="324"/>
    </row>
    <row r="61" spans="1:63" ht="19.5">
      <c r="A61" s="281" t="s">
        <v>2003</v>
      </c>
      <c r="B61" s="281"/>
      <c r="C61" s="319"/>
      <c r="D61" s="319"/>
      <c r="E61" s="319"/>
      <c r="F61" s="319"/>
      <c r="G61" s="319"/>
      <c r="H61" s="320"/>
      <c r="I61" s="321"/>
      <c r="J61" s="321"/>
      <c r="K61" s="319"/>
      <c r="L61" s="321"/>
      <c r="M61" s="157"/>
      <c r="N61" s="157"/>
      <c r="O61" s="340"/>
      <c r="P61" s="322"/>
      <c r="Q61" s="322"/>
      <c r="R61" s="322"/>
      <c r="S61" s="322"/>
      <c r="T61" s="323"/>
      <c r="U61" s="323"/>
      <c r="V61" s="323"/>
      <c r="W61" s="323"/>
      <c r="X61" s="324"/>
      <c r="Y61" s="325"/>
      <c r="Z61" s="324"/>
      <c r="AA61" s="324"/>
      <c r="AB61" s="324"/>
      <c r="AC61" s="324"/>
      <c r="AD61" s="324"/>
      <c r="AE61" s="324"/>
    </row>
    <row r="62" spans="1:63" ht="19.5">
      <c r="A62" s="281" t="s">
        <v>2004</v>
      </c>
      <c r="B62" s="281"/>
      <c r="C62" s="319"/>
      <c r="D62" s="319"/>
      <c r="E62" s="319"/>
      <c r="F62" s="319"/>
      <c r="G62" s="319"/>
      <c r="H62" s="320"/>
      <c r="I62" s="321"/>
      <c r="J62" s="321"/>
      <c r="K62" s="319"/>
      <c r="L62" s="321"/>
      <c r="M62" s="157"/>
      <c r="N62" s="157"/>
      <c r="O62" s="340"/>
      <c r="P62" s="322"/>
      <c r="Q62" s="322"/>
      <c r="R62" s="322"/>
      <c r="S62" s="322"/>
      <c r="T62" s="323"/>
      <c r="U62" s="323"/>
      <c r="V62" s="323"/>
      <c r="W62" s="323"/>
      <c r="X62" s="324"/>
      <c r="Y62" s="325"/>
      <c r="Z62" s="324"/>
      <c r="AA62" s="324"/>
      <c r="AB62" s="324"/>
      <c r="AC62" s="324"/>
      <c r="AD62" s="324"/>
      <c r="AE62" s="324"/>
    </row>
    <row r="63" spans="1:63" ht="23.25">
      <c r="A63" s="279" t="s">
        <v>2118</v>
      </c>
      <c r="B63" s="281"/>
      <c r="C63" s="319"/>
      <c r="D63" s="319"/>
      <c r="E63" s="319"/>
      <c r="F63" s="319"/>
      <c r="G63" s="319"/>
      <c r="H63" s="320"/>
      <c r="I63" s="321"/>
      <c r="J63" s="321"/>
      <c r="K63" s="319"/>
      <c r="L63" s="321"/>
      <c r="M63" s="157"/>
      <c r="N63" s="157"/>
      <c r="O63" s="340"/>
      <c r="P63" s="322"/>
      <c r="Q63" s="322"/>
      <c r="R63" s="322"/>
      <c r="S63" s="322"/>
      <c r="T63" s="323"/>
      <c r="U63" s="323"/>
      <c r="V63" s="323"/>
      <c r="W63" s="323"/>
      <c r="X63" s="324"/>
      <c r="Y63" s="325"/>
      <c r="Z63" s="324"/>
      <c r="AA63" s="324"/>
      <c r="AB63" s="324"/>
      <c r="AC63" s="324"/>
      <c r="AD63" s="324"/>
      <c r="AE63" s="324"/>
      <c r="AG63" s="1115" t="s">
        <v>2552</v>
      </c>
      <c r="AH63" s="1115"/>
      <c r="AI63" s="1115"/>
      <c r="AJ63" s="1115"/>
      <c r="AK63" s="1115"/>
      <c r="AL63" s="1115"/>
      <c r="AM63" s="1115"/>
      <c r="AN63" s="1115"/>
      <c r="AO63" s="1115"/>
      <c r="AP63" s="1115"/>
      <c r="AQ63" s="1115"/>
      <c r="AR63" s="1115"/>
      <c r="AS63" s="1115"/>
      <c r="AT63" s="1115"/>
      <c r="AU63" s="1115"/>
      <c r="AV63" s="1115"/>
      <c r="AW63" s="1115"/>
      <c r="AX63" s="1115"/>
      <c r="AY63" s="1115"/>
      <c r="AZ63" s="1115"/>
      <c r="BA63" s="1115"/>
      <c r="BB63" s="1115"/>
      <c r="BC63" s="1115"/>
      <c r="BD63" s="1115"/>
      <c r="BE63" s="1115"/>
      <c r="BF63" s="1115"/>
      <c r="BG63" s="1115"/>
      <c r="BH63" s="1115"/>
      <c r="BI63" s="1115"/>
      <c r="BJ63" s="1115"/>
      <c r="BK63" s="1116"/>
    </row>
    <row r="64" spans="1:63" ht="19.5">
      <c r="A64" s="279" t="s">
        <v>2119</v>
      </c>
      <c r="B64" s="281"/>
      <c r="C64" s="319"/>
      <c r="D64" s="319"/>
      <c r="E64" s="319"/>
      <c r="F64" s="319"/>
      <c r="G64" s="319"/>
      <c r="H64" s="320"/>
      <c r="I64" s="321"/>
      <c r="J64" s="321"/>
      <c r="K64" s="319"/>
      <c r="L64" s="321"/>
      <c r="M64" s="157"/>
      <c r="N64" s="157"/>
      <c r="O64" s="340"/>
      <c r="P64" s="322"/>
      <c r="Q64" s="322"/>
      <c r="R64" s="322"/>
      <c r="S64" s="322"/>
      <c r="T64" s="323"/>
      <c r="U64" s="323"/>
      <c r="V64" s="323"/>
      <c r="W64" s="323"/>
      <c r="X64" s="324"/>
      <c r="Y64" s="325"/>
      <c r="Z64" s="324"/>
      <c r="AA64" s="324"/>
      <c r="AB64" s="324"/>
      <c r="AC64" s="324"/>
      <c r="AD64" s="324"/>
      <c r="AE64" s="324"/>
    </row>
    <row r="65" spans="1:31" ht="19.5">
      <c r="A65" s="279" t="s">
        <v>2120</v>
      </c>
      <c r="B65" s="281"/>
      <c r="C65" s="319"/>
      <c r="D65" s="319"/>
      <c r="E65" s="319"/>
      <c r="F65" s="319"/>
      <c r="G65" s="319"/>
      <c r="H65" s="320"/>
      <c r="I65" s="321"/>
      <c r="J65" s="321"/>
      <c r="K65" s="319"/>
      <c r="L65" s="321"/>
      <c r="M65" s="157"/>
      <c r="N65" s="157"/>
      <c r="O65" s="340"/>
      <c r="P65" s="322"/>
      <c r="Q65" s="322"/>
      <c r="R65" s="322"/>
      <c r="S65" s="322"/>
      <c r="T65" s="323"/>
      <c r="U65" s="323"/>
      <c r="V65" s="323"/>
      <c r="W65" s="323"/>
      <c r="X65" s="324"/>
      <c r="Y65" s="325"/>
      <c r="Z65" s="324"/>
      <c r="AA65" s="324"/>
      <c r="AB65" s="324"/>
      <c r="AC65" s="324"/>
      <c r="AD65" s="324"/>
      <c r="AE65" s="324"/>
    </row>
    <row r="66" spans="1:31" ht="19.5">
      <c r="A66" s="279" t="s">
        <v>2121</v>
      </c>
      <c r="B66" s="281"/>
      <c r="C66" s="319"/>
      <c r="D66" s="319"/>
      <c r="E66" s="319"/>
      <c r="F66" s="319"/>
      <c r="G66" s="319"/>
      <c r="H66" s="320"/>
      <c r="I66" s="321"/>
      <c r="J66" s="321"/>
      <c r="K66" s="319"/>
      <c r="L66" s="321"/>
      <c r="M66" s="157"/>
      <c r="N66" s="157"/>
      <c r="O66" s="340"/>
      <c r="P66" s="322"/>
      <c r="Q66" s="322"/>
      <c r="R66" s="322"/>
      <c r="S66" s="322"/>
      <c r="T66" s="323"/>
      <c r="U66" s="323"/>
      <c r="V66" s="323"/>
      <c r="W66" s="323"/>
      <c r="X66" s="324"/>
      <c r="Y66" s="325"/>
      <c r="Z66" s="324"/>
      <c r="AA66" s="324"/>
      <c r="AB66" s="324"/>
      <c r="AC66" s="324"/>
      <c r="AD66" s="324"/>
      <c r="AE66" s="324"/>
    </row>
    <row r="67" spans="1:31" ht="19.5">
      <c r="A67" s="279" t="s">
        <v>2122</v>
      </c>
      <c r="B67" s="281"/>
      <c r="C67" s="319"/>
      <c r="D67" s="319"/>
      <c r="E67" s="319"/>
      <c r="F67" s="319"/>
      <c r="G67" s="319"/>
      <c r="H67" s="320"/>
      <c r="I67" s="321"/>
      <c r="J67" s="321"/>
      <c r="K67" s="319"/>
      <c r="L67" s="321"/>
      <c r="M67" s="157"/>
      <c r="N67" s="157"/>
      <c r="O67" s="340"/>
      <c r="P67" s="322"/>
      <c r="Q67" s="322"/>
      <c r="R67" s="322"/>
      <c r="S67" s="322"/>
      <c r="T67" s="323"/>
      <c r="U67" s="323"/>
      <c r="V67" s="323"/>
      <c r="W67" s="323"/>
      <c r="X67" s="324"/>
      <c r="Y67" s="325"/>
      <c r="Z67" s="324"/>
      <c r="AA67" s="324"/>
      <c r="AB67" s="324"/>
      <c r="AC67" s="324"/>
      <c r="AD67" s="324"/>
      <c r="AE67" s="324"/>
    </row>
    <row r="68" spans="1:31" ht="19.5">
      <c r="A68" s="281" t="s">
        <v>2123</v>
      </c>
      <c r="B68" s="281"/>
      <c r="C68" s="319"/>
      <c r="D68" s="319"/>
      <c r="E68" s="319"/>
      <c r="F68" s="319"/>
      <c r="G68" s="319"/>
      <c r="H68" s="320"/>
      <c r="I68" s="321"/>
      <c r="J68" s="321"/>
      <c r="K68" s="319"/>
      <c r="L68" s="321"/>
      <c r="M68" s="157"/>
      <c r="N68" s="157"/>
      <c r="O68" s="340"/>
      <c r="P68" s="322"/>
      <c r="Q68" s="322"/>
      <c r="R68" s="322"/>
      <c r="S68" s="322"/>
      <c r="T68" s="323"/>
      <c r="U68" s="323"/>
      <c r="V68" s="323"/>
      <c r="W68" s="323"/>
      <c r="X68" s="324"/>
      <c r="Y68" s="325"/>
      <c r="Z68" s="324"/>
      <c r="AA68" s="324"/>
      <c r="AB68" s="324"/>
      <c r="AC68" s="324"/>
      <c r="AD68" s="324"/>
      <c r="AE68" s="324"/>
    </row>
    <row r="69" spans="1:31" ht="19.5">
      <c r="A69" s="281" t="s">
        <v>2124</v>
      </c>
      <c r="B69" s="281"/>
      <c r="C69" s="114"/>
      <c r="D69" s="114"/>
      <c r="E69" s="114"/>
      <c r="F69" s="114"/>
      <c r="G69" s="114"/>
      <c r="H69" s="151"/>
      <c r="I69" s="115"/>
      <c r="J69" s="115"/>
      <c r="K69" s="114"/>
      <c r="L69" s="115"/>
      <c r="M69" s="157"/>
      <c r="N69" s="157"/>
      <c r="O69" s="117"/>
      <c r="P69" s="118"/>
      <c r="Q69" s="118"/>
      <c r="R69" s="118"/>
      <c r="S69" s="118"/>
      <c r="T69" s="119"/>
      <c r="U69" s="119"/>
      <c r="V69" s="119"/>
      <c r="W69" s="119"/>
      <c r="X69" s="245"/>
      <c r="Y69" s="120"/>
      <c r="Z69" s="245"/>
      <c r="AA69" s="245"/>
      <c r="AB69" s="245"/>
      <c r="AC69" s="245"/>
      <c r="AD69" s="245"/>
      <c r="AE69" s="245"/>
    </row>
    <row r="70" spans="1:31" ht="19.5">
      <c r="A70" s="281" t="s">
        <v>2125</v>
      </c>
      <c r="B70" s="281"/>
      <c r="C70" s="319"/>
      <c r="D70" s="319"/>
      <c r="E70" s="319"/>
      <c r="F70" s="319"/>
      <c r="G70" s="319"/>
      <c r="H70" s="320"/>
      <c r="I70" s="321"/>
      <c r="J70" s="321"/>
      <c r="K70" s="319"/>
      <c r="L70" s="321"/>
      <c r="M70" s="157"/>
      <c r="N70" s="157"/>
      <c r="O70" s="340"/>
      <c r="P70" s="322"/>
      <c r="Q70" s="322"/>
      <c r="R70" s="322"/>
      <c r="S70" s="322"/>
      <c r="T70" s="323"/>
      <c r="U70" s="323"/>
      <c r="V70" s="323"/>
      <c r="W70" s="323"/>
      <c r="X70" s="324"/>
      <c r="Y70" s="325"/>
      <c r="Z70" s="324"/>
      <c r="AA70" s="324"/>
      <c r="AB70" s="324"/>
      <c r="AC70" s="324"/>
      <c r="AD70" s="324"/>
      <c r="AE70" s="324"/>
    </row>
    <row r="71" spans="1:31" ht="19.5">
      <c r="A71" s="281" t="s">
        <v>2126</v>
      </c>
      <c r="B71" s="281"/>
      <c r="C71" s="319"/>
      <c r="D71" s="319"/>
      <c r="E71" s="319"/>
      <c r="F71" s="319"/>
      <c r="G71" s="319"/>
      <c r="H71" s="320"/>
      <c r="I71" s="321"/>
      <c r="J71" s="321"/>
      <c r="K71" s="319"/>
      <c r="L71" s="321"/>
      <c r="M71" s="157"/>
      <c r="N71" s="157"/>
      <c r="O71" s="340"/>
      <c r="P71" s="322"/>
      <c r="Q71" s="322"/>
      <c r="R71" s="322"/>
      <c r="S71" s="322"/>
      <c r="T71" s="323"/>
      <c r="U71" s="323"/>
      <c r="V71" s="323"/>
      <c r="W71" s="323"/>
      <c r="X71" s="324"/>
      <c r="Y71" s="325"/>
      <c r="Z71" s="324"/>
      <c r="AA71" s="324"/>
      <c r="AB71" s="324"/>
      <c r="AC71" s="324"/>
      <c r="AD71" s="324"/>
      <c r="AE71" s="324"/>
    </row>
    <row r="72" spans="1:31" ht="19.5">
      <c r="A72" s="281" t="s">
        <v>2127</v>
      </c>
      <c r="B72" s="281"/>
      <c r="C72" s="319"/>
      <c r="D72" s="319"/>
      <c r="E72" s="319"/>
      <c r="F72" s="319"/>
      <c r="G72" s="319"/>
      <c r="H72" s="320"/>
      <c r="I72" s="321"/>
      <c r="J72" s="321"/>
      <c r="K72" s="319"/>
      <c r="L72" s="321"/>
      <c r="M72" s="157"/>
      <c r="N72" s="157"/>
      <c r="O72" s="340"/>
      <c r="P72" s="322"/>
      <c r="Q72" s="322"/>
      <c r="R72" s="322"/>
      <c r="S72" s="322"/>
      <c r="T72" s="323"/>
      <c r="U72" s="323"/>
      <c r="V72" s="323"/>
      <c r="W72" s="323"/>
      <c r="X72" s="324"/>
      <c r="Y72" s="325"/>
      <c r="Z72" s="324"/>
      <c r="AA72" s="324"/>
      <c r="AB72" s="324"/>
      <c r="AC72" s="324"/>
      <c r="AD72" s="324"/>
      <c r="AE72" s="324"/>
    </row>
    <row r="73" spans="1:31" ht="19.5">
      <c r="A73" s="281" t="s">
        <v>2128</v>
      </c>
      <c r="B73" s="281"/>
      <c r="C73" s="319"/>
      <c r="D73" s="319"/>
      <c r="E73" s="319"/>
      <c r="F73" s="319"/>
      <c r="G73" s="319"/>
      <c r="H73" s="320"/>
      <c r="I73" s="321"/>
      <c r="J73" s="321"/>
      <c r="K73" s="319"/>
      <c r="L73" s="321"/>
      <c r="M73" s="157"/>
      <c r="N73" s="157"/>
      <c r="O73" s="340"/>
      <c r="P73" s="322"/>
      <c r="Q73" s="322"/>
      <c r="R73" s="322"/>
      <c r="S73" s="322"/>
      <c r="T73" s="323"/>
      <c r="U73" s="323"/>
      <c r="V73" s="323"/>
      <c r="W73" s="323"/>
      <c r="X73" s="324"/>
      <c r="Y73" s="325"/>
      <c r="Z73" s="324"/>
      <c r="AA73" s="324"/>
      <c r="AB73" s="324"/>
      <c r="AC73" s="324"/>
      <c r="AD73" s="324"/>
      <c r="AE73" s="324"/>
    </row>
    <row r="74" spans="1:31" ht="19.5">
      <c r="A74" s="281" t="s">
        <v>2129</v>
      </c>
      <c r="B74" s="281"/>
      <c r="C74" s="319"/>
      <c r="D74" s="319"/>
      <c r="E74" s="319"/>
      <c r="F74" s="319"/>
      <c r="G74" s="319"/>
      <c r="H74" s="320"/>
      <c r="I74" s="321"/>
      <c r="J74" s="321"/>
      <c r="K74" s="319"/>
      <c r="L74" s="321"/>
      <c r="M74" s="157"/>
      <c r="N74" s="157"/>
      <c r="O74" s="340"/>
      <c r="P74" s="322"/>
      <c r="Q74" s="322"/>
      <c r="R74" s="322"/>
      <c r="S74" s="322"/>
      <c r="T74" s="323"/>
      <c r="U74" s="323"/>
      <c r="V74" s="323"/>
      <c r="W74" s="323"/>
      <c r="X74" s="324"/>
      <c r="Y74" s="325"/>
      <c r="Z74" s="324"/>
      <c r="AA74" s="324"/>
      <c r="AB74" s="324"/>
      <c r="AC74" s="324"/>
      <c r="AD74" s="324"/>
      <c r="AE74" s="324"/>
    </row>
    <row r="75" spans="1:31" ht="19.5">
      <c r="A75" s="281" t="s">
        <v>2130</v>
      </c>
      <c r="B75" s="281"/>
      <c r="C75" s="319"/>
      <c r="D75" s="319"/>
      <c r="E75" s="319"/>
      <c r="F75" s="319"/>
      <c r="G75" s="319"/>
      <c r="H75" s="320"/>
      <c r="I75" s="321"/>
      <c r="J75" s="321"/>
      <c r="K75" s="319"/>
      <c r="L75" s="321"/>
      <c r="M75" s="157"/>
      <c r="N75" s="157"/>
      <c r="O75" s="340"/>
      <c r="P75" s="322"/>
      <c r="Q75" s="322"/>
      <c r="R75" s="322"/>
      <c r="S75" s="322"/>
      <c r="T75" s="323"/>
      <c r="U75" s="323"/>
      <c r="V75" s="323"/>
      <c r="W75" s="323"/>
      <c r="X75" s="324"/>
      <c r="Y75" s="325"/>
      <c r="Z75" s="324"/>
      <c r="AA75" s="324"/>
      <c r="AB75" s="324"/>
      <c r="AC75" s="324"/>
      <c r="AD75" s="324"/>
      <c r="AE75" s="324"/>
    </row>
    <row r="76" spans="1:31" ht="19.5">
      <c r="A76" s="281" t="s">
        <v>2131</v>
      </c>
      <c r="B76" s="281"/>
      <c r="C76" s="319"/>
      <c r="D76" s="319"/>
      <c r="E76" s="319"/>
      <c r="F76" s="319"/>
      <c r="G76" s="319"/>
      <c r="H76" s="320"/>
      <c r="I76" s="321"/>
      <c r="J76" s="321"/>
      <c r="K76" s="319"/>
      <c r="L76" s="321"/>
      <c r="M76" s="157"/>
      <c r="N76" s="157"/>
      <c r="O76" s="340"/>
      <c r="P76" s="322"/>
      <c r="Q76" s="322"/>
      <c r="R76" s="322"/>
      <c r="S76" s="322"/>
      <c r="T76" s="323"/>
      <c r="U76" s="323"/>
      <c r="V76" s="323"/>
      <c r="W76" s="323"/>
      <c r="X76" s="324"/>
      <c r="Y76" s="325"/>
      <c r="Z76" s="324"/>
      <c r="AA76" s="324"/>
      <c r="AB76" s="324"/>
      <c r="AC76" s="324"/>
      <c r="AD76" s="324"/>
      <c r="AE76" s="324"/>
    </row>
    <row r="77" spans="1:31" ht="19.5">
      <c r="A77" s="281" t="s">
        <v>2132</v>
      </c>
      <c r="B77" s="281"/>
      <c r="C77" s="319"/>
      <c r="D77" s="319"/>
      <c r="E77" s="319"/>
      <c r="F77" s="319"/>
      <c r="G77" s="319"/>
      <c r="H77" s="320"/>
      <c r="I77" s="321"/>
      <c r="J77" s="321"/>
      <c r="K77" s="319"/>
      <c r="L77" s="321"/>
      <c r="M77" s="157"/>
      <c r="N77" s="157"/>
      <c r="O77" s="340"/>
      <c r="P77" s="322"/>
      <c r="Q77" s="322"/>
      <c r="R77" s="322"/>
      <c r="S77" s="322"/>
      <c r="T77" s="323"/>
      <c r="U77" s="323"/>
      <c r="V77" s="323"/>
      <c r="W77" s="323"/>
      <c r="X77" s="324"/>
      <c r="Y77" s="325"/>
      <c r="Z77" s="324"/>
      <c r="AA77" s="324"/>
      <c r="AB77" s="324"/>
      <c r="AC77" s="324"/>
      <c r="AD77" s="324"/>
      <c r="AE77" s="324"/>
    </row>
    <row r="78" spans="1:31" ht="19.5">
      <c r="A78" s="281" t="s">
        <v>2133</v>
      </c>
      <c r="B78" s="281"/>
      <c r="C78" s="319"/>
      <c r="D78" s="319"/>
      <c r="E78" s="319"/>
      <c r="F78" s="319"/>
      <c r="G78" s="319"/>
      <c r="H78" s="320"/>
      <c r="I78" s="321"/>
      <c r="J78" s="321"/>
      <c r="K78" s="319"/>
      <c r="L78" s="321"/>
      <c r="M78" s="157"/>
      <c r="N78" s="157"/>
      <c r="O78" s="340"/>
      <c r="P78" s="322"/>
      <c r="Q78" s="322"/>
      <c r="R78" s="322"/>
      <c r="S78" s="322"/>
      <c r="T78" s="323"/>
      <c r="U78" s="323"/>
      <c r="V78" s="323"/>
      <c r="W78" s="323"/>
      <c r="X78" s="324"/>
      <c r="Y78" s="325"/>
      <c r="Z78" s="324"/>
      <c r="AA78" s="324"/>
      <c r="AB78" s="324"/>
      <c r="AC78" s="324"/>
      <c r="AD78" s="324"/>
      <c r="AE78" s="324"/>
    </row>
    <row r="79" spans="1:31" ht="19.5">
      <c r="A79" s="281" t="s">
        <v>2134</v>
      </c>
      <c r="B79" s="281"/>
      <c r="C79" s="319"/>
      <c r="D79" s="319"/>
      <c r="E79" s="319"/>
      <c r="F79" s="319"/>
      <c r="G79" s="319"/>
      <c r="H79" s="320"/>
      <c r="I79" s="321"/>
      <c r="J79" s="321"/>
      <c r="K79" s="319"/>
      <c r="L79" s="321"/>
      <c r="M79" s="157"/>
      <c r="N79" s="157"/>
      <c r="O79" s="340"/>
      <c r="P79" s="322"/>
      <c r="Q79" s="322"/>
      <c r="R79" s="322"/>
      <c r="S79" s="322"/>
      <c r="T79" s="323"/>
      <c r="U79" s="323"/>
      <c r="V79" s="323"/>
      <c r="W79" s="323"/>
      <c r="X79" s="324"/>
      <c r="Y79" s="325"/>
      <c r="Z79" s="324"/>
      <c r="AA79" s="324"/>
      <c r="AB79" s="324"/>
      <c r="AC79" s="324"/>
      <c r="AD79" s="324"/>
      <c r="AE79" s="324"/>
    </row>
    <row r="80" spans="1:31" ht="19.5">
      <c r="A80" s="281" t="s">
        <v>2135</v>
      </c>
      <c r="B80" s="281"/>
      <c r="C80" s="319"/>
      <c r="D80" s="319"/>
      <c r="E80" s="319"/>
      <c r="F80" s="319"/>
      <c r="G80" s="319"/>
      <c r="H80" s="320"/>
      <c r="I80" s="321"/>
      <c r="J80" s="321"/>
      <c r="K80" s="319"/>
      <c r="L80" s="321"/>
      <c r="M80" s="157"/>
      <c r="N80" s="157"/>
      <c r="O80" s="340"/>
      <c r="P80" s="322"/>
      <c r="Q80" s="322"/>
      <c r="R80" s="322"/>
      <c r="S80" s="322"/>
      <c r="T80" s="323"/>
      <c r="U80" s="323"/>
      <c r="V80" s="323"/>
      <c r="W80" s="323"/>
      <c r="X80" s="324"/>
      <c r="Y80" s="325"/>
      <c r="Z80" s="324"/>
      <c r="AA80" s="324"/>
      <c r="AB80" s="324"/>
      <c r="AC80" s="324"/>
      <c r="AD80" s="324"/>
      <c r="AE80" s="324"/>
    </row>
    <row r="81" spans="1:63" ht="19.5">
      <c r="A81" s="281" t="s">
        <v>2136</v>
      </c>
      <c r="B81" s="281"/>
      <c r="C81" s="319"/>
      <c r="D81" s="319"/>
      <c r="E81" s="319"/>
      <c r="F81" s="319"/>
      <c r="G81" s="319"/>
      <c r="H81" s="320"/>
      <c r="I81" s="321"/>
      <c r="J81" s="321"/>
      <c r="K81" s="319"/>
      <c r="L81" s="321"/>
      <c r="M81" s="157"/>
      <c r="N81" s="157"/>
      <c r="O81" s="340"/>
      <c r="P81" s="322"/>
      <c r="Q81" s="322"/>
      <c r="R81" s="322"/>
      <c r="S81" s="322"/>
      <c r="T81" s="323"/>
      <c r="U81" s="323"/>
      <c r="V81" s="323"/>
      <c r="W81" s="323"/>
      <c r="X81" s="324"/>
      <c r="Y81" s="325"/>
      <c r="Z81" s="324"/>
      <c r="AA81" s="324"/>
      <c r="AB81" s="324"/>
      <c r="AC81" s="324"/>
      <c r="AD81" s="324"/>
      <c r="AE81" s="324"/>
    </row>
    <row r="82" spans="1:63" ht="19.5">
      <c r="A82" s="281" t="s">
        <v>2251</v>
      </c>
      <c r="B82" s="281"/>
      <c r="C82" s="319"/>
      <c r="D82" s="319"/>
      <c r="E82" s="319"/>
      <c r="F82" s="319"/>
      <c r="G82" s="319"/>
      <c r="H82" s="320"/>
      <c r="I82" s="321"/>
      <c r="J82" s="321"/>
      <c r="K82" s="319"/>
      <c r="L82" s="321"/>
      <c r="M82" s="157"/>
      <c r="N82" s="157"/>
      <c r="O82" s="340"/>
      <c r="P82" s="322"/>
      <c r="Q82" s="322"/>
      <c r="R82" s="322"/>
      <c r="S82" s="322"/>
      <c r="T82" s="323"/>
      <c r="U82" s="323"/>
      <c r="V82" s="323"/>
      <c r="W82" s="323"/>
      <c r="X82" s="324"/>
      <c r="Y82" s="325"/>
      <c r="Z82" s="324"/>
      <c r="AA82" s="324"/>
      <c r="AB82" s="324"/>
      <c r="AC82" s="324"/>
      <c r="AD82" s="324"/>
      <c r="AE82" s="324"/>
    </row>
    <row r="83" spans="1:63" ht="19.5">
      <c r="A83" s="281" t="s">
        <v>2252</v>
      </c>
      <c r="B83" s="281"/>
      <c r="C83" s="319"/>
      <c r="D83" s="319"/>
      <c r="E83" s="319"/>
      <c r="F83" s="319"/>
      <c r="G83" s="319"/>
      <c r="H83" s="320"/>
      <c r="I83" s="321"/>
      <c r="J83" s="321"/>
      <c r="K83" s="319"/>
      <c r="L83" s="321"/>
      <c r="M83" s="157"/>
      <c r="N83" s="157"/>
      <c r="O83" s="117"/>
      <c r="P83" s="322"/>
      <c r="Q83" s="322"/>
      <c r="R83" s="322"/>
      <c r="S83" s="322"/>
      <c r="T83" s="323"/>
      <c r="U83" s="323"/>
      <c r="V83" s="323"/>
      <c r="W83" s="323"/>
      <c r="X83" s="324"/>
      <c r="Y83" s="325"/>
      <c r="Z83" s="324"/>
      <c r="AA83" s="324"/>
      <c r="AB83" s="324"/>
      <c r="AC83" s="324"/>
      <c r="AD83" s="324"/>
      <c r="AE83" s="324"/>
    </row>
    <row r="84" spans="1:63" ht="19.5">
      <c r="A84" s="281" t="s">
        <v>2253</v>
      </c>
      <c r="B84" s="281"/>
      <c r="C84" s="319"/>
      <c r="D84" s="319"/>
      <c r="E84" s="319"/>
      <c r="F84" s="319"/>
      <c r="G84" s="319"/>
      <c r="H84" s="320"/>
      <c r="I84" s="321"/>
      <c r="J84" s="321"/>
      <c r="K84" s="319"/>
      <c r="L84" s="321"/>
      <c r="M84" s="157"/>
      <c r="N84" s="157"/>
      <c r="O84" s="340"/>
      <c r="P84" s="322"/>
      <c r="Q84" s="322"/>
      <c r="R84" s="322"/>
      <c r="S84" s="322"/>
      <c r="T84" s="323"/>
      <c r="U84" s="323"/>
      <c r="V84" s="323"/>
      <c r="W84" s="323"/>
      <c r="X84" s="324"/>
      <c r="Y84" s="325"/>
      <c r="Z84" s="324"/>
      <c r="AA84" s="324"/>
      <c r="AB84" s="324"/>
      <c r="AC84" s="324"/>
      <c r="AD84" s="324"/>
      <c r="AE84" s="324"/>
    </row>
    <row r="85" spans="1:63" ht="19.5">
      <c r="A85" s="281" t="s">
        <v>2254</v>
      </c>
      <c r="B85" s="281"/>
      <c r="C85" s="319"/>
      <c r="D85" s="319"/>
      <c r="E85" s="319"/>
      <c r="F85" s="319"/>
      <c r="G85" s="319"/>
      <c r="H85" s="320"/>
      <c r="I85" s="321"/>
      <c r="J85" s="321"/>
      <c r="K85" s="319"/>
      <c r="L85" s="321"/>
      <c r="M85" s="157"/>
      <c r="N85" s="157"/>
      <c r="O85" s="340"/>
      <c r="P85" s="322"/>
      <c r="Q85" s="322"/>
      <c r="R85" s="322"/>
      <c r="S85" s="322"/>
      <c r="T85" s="323"/>
      <c r="U85" s="323"/>
      <c r="V85" s="323"/>
      <c r="W85" s="323"/>
      <c r="X85" s="324"/>
      <c r="Y85" s="325"/>
      <c r="Z85" s="324"/>
      <c r="AA85" s="324"/>
      <c r="AB85" s="324"/>
      <c r="AC85" s="324"/>
      <c r="AD85" s="324"/>
      <c r="AE85" s="324"/>
    </row>
    <row r="86" spans="1:63" ht="19.5">
      <c r="A86" s="281" t="s">
        <v>2256</v>
      </c>
      <c r="B86" s="281"/>
      <c r="C86" s="319"/>
      <c r="D86" s="319"/>
      <c r="E86" s="319"/>
      <c r="F86" s="319"/>
      <c r="G86" s="319"/>
      <c r="H86" s="320"/>
      <c r="I86" s="321"/>
      <c r="J86" s="321"/>
      <c r="K86" s="319"/>
      <c r="L86" s="321"/>
      <c r="M86" s="157"/>
      <c r="N86" s="157"/>
      <c r="O86" s="340"/>
      <c r="P86" s="322"/>
      <c r="Q86" s="322"/>
      <c r="R86" s="322"/>
      <c r="S86" s="322"/>
      <c r="T86" s="323"/>
      <c r="U86" s="323"/>
      <c r="V86" s="323"/>
      <c r="W86" s="323"/>
      <c r="X86" s="324"/>
      <c r="Y86" s="325"/>
      <c r="Z86" s="324"/>
      <c r="AA86" s="324"/>
      <c r="AB86" s="324"/>
      <c r="AC86" s="324"/>
      <c r="AD86" s="324"/>
      <c r="AE86" s="324"/>
    </row>
    <row r="87" spans="1:63" ht="19.5">
      <c r="A87" s="281" t="s">
        <v>2257</v>
      </c>
      <c r="B87" s="281"/>
      <c r="C87" s="319"/>
      <c r="D87" s="319"/>
      <c r="E87" s="319"/>
      <c r="F87" s="319"/>
      <c r="G87" s="319"/>
      <c r="H87" s="320"/>
      <c r="I87" s="321"/>
      <c r="J87" s="321"/>
      <c r="K87" s="319"/>
      <c r="L87" s="321"/>
      <c r="M87" s="157"/>
      <c r="N87" s="157"/>
      <c r="O87" s="340"/>
      <c r="P87" s="322"/>
      <c r="Q87" s="322"/>
      <c r="R87" s="322"/>
      <c r="S87" s="322"/>
      <c r="T87" s="323"/>
      <c r="U87" s="323"/>
      <c r="V87" s="323"/>
      <c r="W87" s="323"/>
      <c r="X87" s="324"/>
      <c r="Y87" s="325"/>
      <c r="Z87" s="324"/>
      <c r="AA87" s="324"/>
      <c r="AB87" s="324"/>
      <c r="AC87" s="324"/>
      <c r="AD87" s="324"/>
      <c r="AE87" s="324"/>
    </row>
    <row r="88" spans="1:63" ht="19.5">
      <c r="A88" s="281" t="s">
        <v>2258</v>
      </c>
      <c r="B88" s="281"/>
      <c r="C88" s="319"/>
      <c r="D88" s="319"/>
      <c r="E88" s="319"/>
      <c r="F88" s="319"/>
      <c r="G88" s="319"/>
      <c r="H88" s="320"/>
      <c r="I88" s="321"/>
      <c r="J88" s="321"/>
      <c r="K88" s="319"/>
      <c r="L88" s="321"/>
      <c r="M88" s="157"/>
      <c r="N88" s="157"/>
      <c r="O88" s="340"/>
      <c r="P88" s="322"/>
      <c r="Q88" s="322"/>
      <c r="R88" s="322"/>
      <c r="S88" s="322"/>
      <c r="T88" s="323"/>
      <c r="U88" s="323"/>
      <c r="V88" s="323"/>
      <c r="W88" s="323"/>
      <c r="X88" s="324"/>
      <c r="Y88" s="325"/>
      <c r="Z88" s="324"/>
      <c r="AA88" s="324"/>
      <c r="AB88" s="324"/>
      <c r="AC88" s="324"/>
      <c r="AD88" s="324"/>
      <c r="AE88" s="324"/>
    </row>
    <row r="89" spans="1:63" ht="19.5">
      <c r="A89" s="281" t="s">
        <v>2259</v>
      </c>
      <c r="B89" s="281"/>
      <c r="C89" s="319"/>
      <c r="D89" s="319"/>
      <c r="E89" s="319"/>
      <c r="F89" s="319"/>
      <c r="G89" s="319"/>
      <c r="H89" s="320"/>
      <c r="I89" s="321"/>
      <c r="J89" s="321"/>
      <c r="K89" s="319"/>
      <c r="L89" s="321"/>
      <c r="M89" s="157"/>
      <c r="N89" s="157"/>
      <c r="O89" s="340"/>
      <c r="P89" s="322"/>
      <c r="Q89" s="322"/>
      <c r="R89" s="322"/>
      <c r="S89" s="322"/>
      <c r="T89" s="323"/>
      <c r="U89" s="323"/>
      <c r="V89" s="323"/>
      <c r="W89" s="323"/>
      <c r="X89" s="324"/>
      <c r="Y89" s="325"/>
      <c r="Z89" s="324"/>
      <c r="AA89" s="324"/>
      <c r="AB89" s="324"/>
      <c r="AC89" s="324"/>
      <c r="AD89" s="324"/>
      <c r="AE89" s="324"/>
    </row>
    <row r="90" spans="1:63" ht="19.5">
      <c r="A90" s="281" t="s">
        <v>2553</v>
      </c>
      <c r="B90" s="281"/>
      <c r="C90" s="319"/>
      <c r="D90" s="319"/>
      <c r="E90" s="319"/>
      <c r="F90" s="319"/>
      <c r="G90" s="319"/>
      <c r="H90" s="320"/>
      <c r="I90" s="321"/>
      <c r="J90" s="321"/>
      <c r="K90" s="319"/>
      <c r="L90" s="321"/>
      <c r="M90" s="157"/>
      <c r="N90" s="157"/>
      <c r="O90" s="340"/>
      <c r="P90" s="322"/>
      <c r="Q90" s="322"/>
      <c r="R90" s="322"/>
      <c r="S90" s="322"/>
      <c r="T90" s="323"/>
      <c r="U90" s="323"/>
      <c r="V90" s="323"/>
      <c r="W90" s="323"/>
      <c r="X90" s="324"/>
      <c r="Y90" s="325"/>
      <c r="Z90" s="324"/>
      <c r="AA90" s="324"/>
      <c r="AB90" s="324"/>
      <c r="AC90" s="324"/>
      <c r="AD90" s="324"/>
      <c r="AE90" s="324"/>
    </row>
    <row r="91" spans="1:63" ht="19.5">
      <c r="A91" s="281" t="s">
        <v>2554</v>
      </c>
      <c r="B91" s="281"/>
      <c r="C91" s="319"/>
      <c r="D91" s="319"/>
      <c r="E91" s="319"/>
      <c r="F91" s="319"/>
      <c r="G91" s="319"/>
      <c r="H91" s="320"/>
      <c r="I91" s="321"/>
      <c r="J91" s="321"/>
      <c r="K91" s="319"/>
      <c r="L91" s="321"/>
      <c r="M91" s="157"/>
      <c r="N91" s="157"/>
      <c r="O91" s="340"/>
      <c r="P91" s="322"/>
      <c r="Q91" s="322"/>
      <c r="R91" s="322"/>
      <c r="S91" s="322"/>
      <c r="T91" s="323"/>
      <c r="U91" s="323"/>
      <c r="V91" s="323"/>
      <c r="W91" s="323"/>
      <c r="X91" s="324"/>
      <c r="Y91" s="325"/>
      <c r="Z91" s="324"/>
      <c r="AA91" s="324"/>
      <c r="AB91" s="324"/>
      <c r="AC91" s="324"/>
      <c r="AD91" s="324"/>
      <c r="AE91" s="324"/>
    </row>
    <row r="92" spans="1:63" ht="19.5">
      <c r="A92" s="281" t="s">
        <v>2555</v>
      </c>
      <c r="B92" s="281"/>
      <c r="C92" s="319"/>
      <c r="D92" s="319"/>
      <c r="E92" s="319"/>
      <c r="F92" s="319"/>
      <c r="G92" s="319"/>
      <c r="H92" s="320"/>
      <c r="I92" s="321"/>
      <c r="J92" s="321"/>
      <c r="K92" s="319"/>
      <c r="L92" s="321"/>
      <c r="M92" s="157"/>
      <c r="N92" s="157"/>
      <c r="O92" s="340"/>
      <c r="P92" s="322"/>
      <c r="Q92" s="322"/>
      <c r="R92" s="322"/>
      <c r="S92" s="322"/>
      <c r="T92" s="323"/>
      <c r="U92" s="323"/>
      <c r="V92" s="323"/>
      <c r="W92" s="323"/>
      <c r="X92" s="324"/>
      <c r="Y92" s="325"/>
      <c r="Z92" s="324"/>
      <c r="AA92" s="324"/>
      <c r="AB92" s="324"/>
      <c r="AC92" s="324"/>
      <c r="AD92" s="324"/>
      <c r="AE92" s="324"/>
    </row>
    <row r="93" spans="1:63" ht="19.5">
      <c r="A93" s="281" t="s">
        <v>2556</v>
      </c>
      <c r="B93" s="281"/>
      <c r="C93" s="319"/>
      <c r="D93" s="319"/>
      <c r="E93" s="319"/>
      <c r="F93" s="319"/>
      <c r="G93" s="319"/>
      <c r="H93" s="320"/>
      <c r="I93" s="321"/>
      <c r="J93" s="321"/>
      <c r="K93" s="319"/>
      <c r="L93" s="321"/>
      <c r="M93" s="157"/>
      <c r="N93" s="157"/>
      <c r="O93" s="340"/>
      <c r="P93" s="326"/>
      <c r="Q93" s="326"/>
      <c r="R93" s="326"/>
      <c r="S93" s="326"/>
      <c r="T93" s="323"/>
      <c r="U93" s="323"/>
      <c r="V93" s="323"/>
      <c r="W93" s="323"/>
      <c r="X93" s="327"/>
      <c r="Y93" s="325"/>
      <c r="Z93" s="327"/>
      <c r="AA93" s="327"/>
      <c r="AB93" s="327"/>
      <c r="AC93" s="327"/>
      <c r="AD93" s="327"/>
      <c r="AE93" s="327"/>
    </row>
    <row r="94" spans="1:63" ht="19.5">
      <c r="A94" s="281" t="s">
        <v>2557</v>
      </c>
      <c r="B94" s="281"/>
      <c r="C94" s="319"/>
      <c r="D94" s="319"/>
      <c r="E94" s="319"/>
      <c r="F94" s="319"/>
      <c r="G94" s="319"/>
      <c r="H94" s="320"/>
      <c r="I94" s="321"/>
      <c r="J94" s="321"/>
      <c r="K94" s="319"/>
      <c r="L94" s="321"/>
      <c r="M94" s="157"/>
      <c r="N94" s="157"/>
      <c r="O94" s="340"/>
      <c r="P94" s="322"/>
      <c r="Q94" s="322"/>
      <c r="R94" s="322"/>
      <c r="S94" s="322"/>
      <c r="T94" s="323"/>
      <c r="U94" s="323"/>
      <c r="V94" s="323"/>
      <c r="W94" s="323"/>
      <c r="X94" s="324"/>
      <c r="Y94" s="325"/>
      <c r="Z94" s="324"/>
      <c r="AA94" s="324"/>
      <c r="AB94" s="324"/>
      <c r="AC94" s="324"/>
      <c r="AD94" s="324"/>
      <c r="AE94" s="324"/>
    </row>
    <row r="95" spans="1:63" ht="20.25" customHeight="1">
      <c r="A95" s="281" t="s">
        <v>2558</v>
      </c>
      <c r="B95" s="281"/>
      <c r="C95" s="319"/>
      <c r="D95" s="319"/>
      <c r="E95" s="319"/>
      <c r="F95" s="319"/>
      <c r="G95" s="319"/>
      <c r="H95" s="320"/>
      <c r="I95" s="321"/>
      <c r="J95" s="321"/>
      <c r="K95" s="319"/>
      <c r="L95" s="321"/>
      <c r="M95" s="157"/>
      <c r="N95" s="157"/>
      <c r="O95" s="340"/>
      <c r="P95" s="322"/>
      <c r="Q95" s="322"/>
      <c r="R95" s="322"/>
      <c r="S95" s="322"/>
      <c r="T95" s="323"/>
      <c r="U95" s="323"/>
      <c r="V95" s="323"/>
      <c r="W95" s="323"/>
      <c r="X95" s="324"/>
      <c r="Y95" s="325"/>
      <c r="Z95" s="324"/>
      <c r="AA95" s="324"/>
      <c r="AB95" s="324"/>
      <c r="AC95" s="324"/>
      <c r="AD95" s="324"/>
      <c r="AE95" s="324"/>
    </row>
    <row r="96" spans="1:63" ht="23.25">
      <c r="A96" s="283" t="s">
        <v>2255</v>
      </c>
      <c r="B96" s="281"/>
      <c r="C96" s="319"/>
      <c r="D96" s="319"/>
      <c r="E96" s="319"/>
      <c r="F96" s="319"/>
      <c r="G96" s="319"/>
      <c r="H96" s="320"/>
      <c r="I96" s="321"/>
      <c r="J96" s="321"/>
      <c r="K96" s="319"/>
      <c r="L96" s="321"/>
      <c r="M96" s="157"/>
      <c r="N96" s="157"/>
      <c r="O96" s="340"/>
      <c r="P96" s="322"/>
      <c r="Q96" s="322"/>
      <c r="R96" s="322"/>
      <c r="S96" s="322"/>
      <c r="T96" s="323"/>
      <c r="U96" s="323"/>
      <c r="V96" s="323"/>
      <c r="W96" s="323"/>
      <c r="X96" s="324"/>
      <c r="Y96" s="325"/>
      <c r="Z96" s="324"/>
      <c r="AA96" s="324"/>
      <c r="AB96" s="324"/>
      <c r="AC96" s="324"/>
      <c r="AD96" s="324"/>
      <c r="AE96" s="324"/>
      <c r="AG96" s="1115" t="s">
        <v>2559</v>
      </c>
      <c r="AH96" s="1115"/>
      <c r="AI96" s="1115"/>
      <c r="AJ96" s="1115"/>
      <c r="AK96" s="1115"/>
      <c r="AL96" s="1115"/>
      <c r="AM96" s="1115"/>
      <c r="AN96" s="1115"/>
      <c r="AO96" s="1115"/>
      <c r="AP96" s="1115"/>
      <c r="AQ96" s="1115"/>
      <c r="AR96" s="1115"/>
      <c r="AS96" s="1115"/>
      <c r="AT96" s="1115"/>
      <c r="AU96" s="1115"/>
      <c r="AV96" s="1115"/>
      <c r="AW96" s="1115"/>
      <c r="AX96" s="1115"/>
      <c r="AY96" s="1115"/>
      <c r="AZ96" s="1115"/>
      <c r="BA96" s="1115"/>
      <c r="BB96" s="1115"/>
      <c r="BC96" s="1115"/>
      <c r="BD96" s="1115"/>
      <c r="BE96" s="1115"/>
      <c r="BF96" s="1115"/>
      <c r="BG96" s="1115"/>
      <c r="BH96" s="1115"/>
      <c r="BI96" s="1115"/>
      <c r="BJ96" s="1115"/>
      <c r="BK96" s="1116"/>
    </row>
    <row r="97" spans="1:31" ht="19.5">
      <c r="A97" s="283" t="s">
        <v>1960</v>
      </c>
      <c r="B97" s="281"/>
      <c r="C97" s="319"/>
      <c r="D97" s="319"/>
      <c r="E97" s="319"/>
      <c r="F97" s="319"/>
      <c r="G97" s="319"/>
      <c r="H97" s="320"/>
      <c r="I97" s="321"/>
      <c r="J97" s="321"/>
      <c r="K97" s="319"/>
      <c r="L97" s="321"/>
      <c r="M97" s="157"/>
      <c r="N97" s="157"/>
      <c r="O97" s="340"/>
      <c r="P97" s="322"/>
      <c r="Q97" s="322"/>
      <c r="R97" s="322"/>
      <c r="S97" s="322"/>
      <c r="T97" s="323"/>
      <c r="U97" s="323"/>
      <c r="V97" s="323"/>
      <c r="W97" s="323"/>
      <c r="X97" s="324"/>
      <c r="Y97" s="325"/>
      <c r="Z97" s="324"/>
      <c r="AA97" s="324"/>
      <c r="AB97" s="324"/>
      <c r="AC97" s="324"/>
      <c r="AD97" s="324"/>
      <c r="AE97" s="324"/>
    </row>
    <row r="98" spans="1:31" ht="19.5">
      <c r="A98" s="283" t="s">
        <v>1961</v>
      </c>
      <c r="B98" s="281"/>
      <c r="C98" s="319"/>
      <c r="D98" s="319"/>
      <c r="E98" s="319"/>
      <c r="F98" s="319"/>
      <c r="G98" s="319"/>
      <c r="H98" s="320"/>
      <c r="I98" s="321"/>
      <c r="J98" s="321"/>
      <c r="K98" s="319"/>
      <c r="L98" s="321"/>
      <c r="M98" s="157"/>
      <c r="N98" s="157"/>
      <c r="O98" s="340"/>
      <c r="P98" s="322"/>
      <c r="Q98" s="322"/>
      <c r="R98" s="322"/>
      <c r="S98" s="322"/>
      <c r="T98" s="323"/>
      <c r="U98" s="323"/>
      <c r="V98" s="323"/>
      <c r="W98" s="323"/>
      <c r="X98" s="324"/>
      <c r="Y98" s="325"/>
      <c r="Z98" s="324"/>
      <c r="AA98" s="324"/>
      <c r="AB98" s="324"/>
      <c r="AC98" s="324"/>
      <c r="AD98" s="324"/>
      <c r="AE98" s="324"/>
    </row>
    <row r="99" spans="1:31" ht="19.5">
      <c r="A99" s="283" t="s">
        <v>1962</v>
      </c>
      <c r="B99" s="281"/>
      <c r="C99" s="319"/>
      <c r="D99" s="319"/>
      <c r="E99" s="319"/>
      <c r="F99" s="319"/>
      <c r="G99" s="319"/>
      <c r="H99" s="320"/>
      <c r="I99" s="321"/>
      <c r="J99" s="321"/>
      <c r="K99" s="319"/>
      <c r="L99" s="321"/>
      <c r="M99" s="157"/>
      <c r="N99" s="157"/>
      <c r="O99" s="340"/>
      <c r="P99" s="322"/>
      <c r="Q99" s="322"/>
      <c r="R99" s="322"/>
      <c r="S99" s="322"/>
      <c r="T99" s="323"/>
      <c r="U99" s="323"/>
      <c r="V99" s="323"/>
      <c r="W99" s="323"/>
      <c r="X99" s="324"/>
      <c r="Y99" s="325"/>
      <c r="Z99" s="324"/>
      <c r="AA99" s="324"/>
      <c r="AB99" s="324"/>
      <c r="AC99" s="324"/>
      <c r="AD99" s="324"/>
      <c r="AE99" s="324"/>
    </row>
    <row r="100" spans="1:31" ht="19.5">
      <c r="A100" s="283" t="s">
        <v>1963</v>
      </c>
      <c r="B100" s="281"/>
      <c r="C100" s="319"/>
      <c r="D100" s="319"/>
      <c r="E100" s="319"/>
      <c r="F100" s="319"/>
      <c r="G100" s="319"/>
      <c r="H100" s="320"/>
      <c r="I100" s="321"/>
      <c r="J100" s="321"/>
      <c r="K100" s="319"/>
      <c r="L100" s="321"/>
      <c r="M100" s="157"/>
      <c r="N100" s="157"/>
      <c r="O100" s="340"/>
      <c r="P100" s="322"/>
      <c r="Q100" s="322"/>
      <c r="R100" s="322"/>
      <c r="S100" s="322"/>
      <c r="T100" s="323"/>
      <c r="U100" s="323"/>
      <c r="V100" s="323"/>
      <c r="W100" s="323"/>
      <c r="X100" s="324"/>
      <c r="Y100" s="325"/>
      <c r="Z100" s="324"/>
      <c r="AA100" s="324"/>
      <c r="AB100" s="324"/>
      <c r="AC100" s="324"/>
      <c r="AD100" s="324"/>
      <c r="AE100" s="324"/>
    </row>
    <row r="101" spans="1:31" ht="19.5">
      <c r="A101" s="281" t="s">
        <v>1964</v>
      </c>
      <c r="B101" s="281"/>
      <c r="C101" s="319"/>
      <c r="D101" s="319"/>
      <c r="E101" s="319"/>
      <c r="F101" s="319"/>
      <c r="G101" s="319"/>
      <c r="H101" s="320"/>
      <c r="I101" s="321"/>
      <c r="J101" s="321"/>
      <c r="K101" s="319"/>
      <c r="L101" s="321"/>
      <c r="M101" s="157"/>
      <c r="N101" s="157"/>
      <c r="O101" s="340"/>
      <c r="P101" s="322"/>
      <c r="Q101" s="322"/>
      <c r="R101" s="322"/>
      <c r="S101" s="322"/>
      <c r="T101" s="323"/>
      <c r="U101" s="323"/>
      <c r="V101" s="323"/>
      <c r="W101" s="323"/>
      <c r="X101" s="324"/>
      <c r="Y101" s="325"/>
      <c r="Z101" s="324"/>
      <c r="AA101" s="324"/>
      <c r="AB101" s="324"/>
      <c r="AC101" s="324"/>
      <c r="AD101" s="324"/>
      <c r="AE101" s="324"/>
    </row>
    <row r="102" spans="1:31" ht="19.5">
      <c r="A102" s="281" t="s">
        <v>1965</v>
      </c>
      <c r="B102" s="281"/>
      <c r="C102" s="319"/>
      <c r="D102" s="319"/>
      <c r="E102" s="319"/>
      <c r="F102" s="319"/>
      <c r="G102" s="319"/>
      <c r="H102" s="320"/>
      <c r="I102" s="321"/>
      <c r="J102" s="321"/>
      <c r="K102" s="319"/>
      <c r="L102" s="321"/>
      <c r="M102" s="157"/>
      <c r="N102" s="157"/>
      <c r="O102" s="340"/>
      <c r="P102" s="322"/>
      <c r="Q102" s="322"/>
      <c r="R102" s="322"/>
      <c r="S102" s="322"/>
      <c r="T102" s="323"/>
      <c r="U102" s="323"/>
      <c r="V102" s="323"/>
      <c r="W102" s="323"/>
      <c r="X102" s="324"/>
      <c r="Y102" s="325"/>
      <c r="Z102" s="324"/>
      <c r="AA102" s="324"/>
      <c r="AB102" s="324"/>
      <c r="AC102" s="324"/>
      <c r="AD102" s="324"/>
      <c r="AE102" s="324"/>
    </row>
    <row r="103" spans="1:31" ht="19.5">
      <c r="A103" s="281" t="s">
        <v>1966</v>
      </c>
      <c r="B103" s="281"/>
      <c r="C103" s="319"/>
      <c r="D103" s="319"/>
      <c r="E103" s="319"/>
      <c r="F103" s="319"/>
      <c r="G103" s="319"/>
      <c r="H103" s="320"/>
      <c r="I103" s="321"/>
      <c r="J103" s="321"/>
      <c r="K103" s="319"/>
      <c r="L103" s="321"/>
      <c r="M103" s="157"/>
      <c r="N103" s="157"/>
      <c r="O103" s="340"/>
      <c r="P103" s="322"/>
      <c r="Q103" s="322"/>
      <c r="R103" s="322"/>
      <c r="S103" s="322"/>
      <c r="T103" s="323"/>
      <c r="U103" s="323"/>
      <c r="V103" s="323"/>
      <c r="W103" s="323"/>
      <c r="X103" s="324"/>
      <c r="Y103" s="325"/>
      <c r="Z103" s="324"/>
      <c r="AA103" s="324"/>
      <c r="AB103" s="324"/>
      <c r="AC103" s="324"/>
      <c r="AD103" s="324"/>
      <c r="AE103" s="324"/>
    </row>
    <row r="104" spans="1:31" ht="19.5">
      <c r="A104" s="281" t="s">
        <v>1967</v>
      </c>
      <c r="B104" s="281"/>
      <c r="C104" s="319"/>
      <c r="D104" s="319"/>
      <c r="E104" s="319"/>
      <c r="F104" s="319"/>
      <c r="G104" s="319"/>
      <c r="H104" s="320"/>
      <c r="I104" s="321"/>
      <c r="J104" s="321"/>
      <c r="K104" s="319"/>
      <c r="L104" s="321"/>
      <c r="M104" s="157"/>
      <c r="N104" s="157"/>
      <c r="O104" s="340"/>
      <c r="P104" s="322"/>
      <c r="Q104" s="322"/>
      <c r="R104" s="322"/>
      <c r="S104" s="322"/>
      <c r="T104" s="323"/>
      <c r="U104" s="323"/>
      <c r="V104" s="323"/>
      <c r="W104" s="323"/>
      <c r="X104" s="324"/>
      <c r="Y104" s="325"/>
      <c r="Z104" s="324"/>
      <c r="AA104" s="324"/>
      <c r="AB104" s="324"/>
      <c r="AC104" s="324"/>
      <c r="AD104" s="324"/>
      <c r="AE104" s="324"/>
    </row>
    <row r="105" spans="1:31" ht="19.5">
      <c r="A105" s="281" t="s">
        <v>1968</v>
      </c>
      <c r="B105" s="281"/>
      <c r="C105" s="319"/>
      <c r="D105" s="319"/>
      <c r="E105" s="319"/>
      <c r="F105" s="319"/>
      <c r="G105" s="319"/>
      <c r="H105" s="320"/>
      <c r="I105" s="321"/>
      <c r="J105" s="321"/>
      <c r="K105" s="319"/>
      <c r="L105" s="321"/>
      <c r="M105" s="157"/>
      <c r="N105" s="157"/>
      <c r="O105" s="340"/>
      <c r="P105" s="322"/>
      <c r="Q105" s="322"/>
      <c r="R105" s="322"/>
      <c r="S105" s="322"/>
      <c r="T105" s="323"/>
      <c r="U105" s="323"/>
      <c r="V105" s="323"/>
      <c r="W105" s="323"/>
      <c r="X105" s="324"/>
      <c r="Y105" s="325"/>
      <c r="Z105" s="324"/>
      <c r="AA105" s="324"/>
      <c r="AB105" s="324"/>
      <c r="AC105" s="324"/>
      <c r="AD105" s="324"/>
      <c r="AE105" s="324"/>
    </row>
    <row r="106" spans="1:31" ht="19.5">
      <c r="A106" s="281" t="s">
        <v>1969</v>
      </c>
      <c r="B106" s="281"/>
      <c r="C106" s="319"/>
      <c r="D106" s="319"/>
      <c r="E106" s="319"/>
      <c r="F106" s="319"/>
      <c r="G106" s="319"/>
      <c r="H106" s="320"/>
      <c r="I106" s="321"/>
      <c r="J106" s="321"/>
      <c r="K106" s="319"/>
      <c r="L106" s="321"/>
      <c r="M106" s="157"/>
      <c r="N106" s="157"/>
      <c r="O106" s="340"/>
      <c r="P106" s="322"/>
      <c r="Q106" s="322"/>
      <c r="R106" s="322"/>
      <c r="S106" s="322"/>
      <c r="T106" s="323"/>
      <c r="U106" s="323"/>
      <c r="V106" s="323"/>
      <c r="W106" s="323"/>
      <c r="X106" s="324"/>
      <c r="Y106" s="325"/>
      <c r="Z106" s="324"/>
      <c r="AA106" s="324"/>
      <c r="AB106" s="324"/>
      <c r="AC106" s="324"/>
      <c r="AD106" s="324"/>
      <c r="AE106" s="324"/>
    </row>
    <row r="107" spans="1:31" ht="19.5">
      <c r="A107" s="281" t="s">
        <v>1970</v>
      </c>
      <c r="B107" s="281"/>
      <c r="C107" s="319"/>
      <c r="D107" s="319"/>
      <c r="E107" s="319"/>
      <c r="F107" s="319"/>
      <c r="G107" s="319"/>
      <c r="H107" s="320"/>
      <c r="I107" s="321"/>
      <c r="J107" s="321"/>
      <c r="K107" s="319"/>
      <c r="L107" s="321"/>
      <c r="M107" s="157"/>
      <c r="N107" s="157"/>
      <c r="O107" s="340"/>
      <c r="P107" s="322"/>
      <c r="Q107" s="322"/>
      <c r="R107" s="322"/>
      <c r="S107" s="322"/>
      <c r="T107" s="323"/>
      <c r="U107" s="323"/>
      <c r="V107" s="323"/>
      <c r="W107" s="323"/>
      <c r="X107" s="324"/>
      <c r="Y107" s="325"/>
      <c r="Z107" s="324"/>
      <c r="AA107" s="324"/>
      <c r="AB107" s="324"/>
      <c r="AC107" s="324"/>
      <c r="AD107" s="324"/>
      <c r="AE107" s="324"/>
    </row>
    <row r="108" spans="1:31" ht="19.5">
      <c r="A108" s="281" t="s">
        <v>1971</v>
      </c>
      <c r="B108" s="281"/>
      <c r="C108" s="319"/>
      <c r="D108" s="319"/>
      <c r="E108" s="319"/>
      <c r="F108" s="319"/>
      <c r="G108" s="319"/>
      <c r="H108" s="320"/>
      <c r="I108" s="321"/>
      <c r="J108" s="321"/>
      <c r="K108" s="319"/>
      <c r="L108" s="321"/>
      <c r="M108" s="157"/>
      <c r="N108" s="157"/>
      <c r="O108" s="340"/>
      <c r="P108" s="322"/>
      <c r="Q108" s="322"/>
      <c r="R108" s="322"/>
      <c r="S108" s="322"/>
      <c r="T108" s="323"/>
      <c r="U108" s="323"/>
      <c r="V108" s="323"/>
      <c r="W108" s="323"/>
      <c r="X108" s="324"/>
      <c r="Y108" s="325"/>
      <c r="Z108" s="324"/>
      <c r="AA108" s="324"/>
      <c r="AB108" s="324"/>
      <c r="AC108" s="324"/>
      <c r="AD108" s="324"/>
      <c r="AE108" s="324"/>
    </row>
    <row r="109" spans="1:31" ht="19.5">
      <c r="A109" s="281" t="s">
        <v>1972</v>
      </c>
      <c r="B109" s="281"/>
      <c r="C109" s="319"/>
      <c r="D109" s="319"/>
      <c r="E109" s="319"/>
      <c r="F109" s="319"/>
      <c r="G109" s="319"/>
      <c r="H109" s="320"/>
      <c r="I109" s="321"/>
      <c r="J109" s="321"/>
      <c r="K109" s="319"/>
      <c r="L109" s="321"/>
      <c r="M109" s="157"/>
      <c r="N109" s="157"/>
      <c r="O109" s="340"/>
      <c r="P109" s="322"/>
      <c r="Q109" s="322"/>
      <c r="R109" s="322"/>
      <c r="S109" s="322"/>
      <c r="T109" s="323"/>
      <c r="U109" s="323"/>
      <c r="V109" s="323"/>
      <c r="W109" s="323"/>
      <c r="X109" s="324"/>
      <c r="Y109" s="325"/>
      <c r="Z109" s="324"/>
      <c r="AA109" s="324"/>
      <c r="AB109" s="324"/>
      <c r="AC109" s="324"/>
      <c r="AD109" s="324"/>
      <c r="AE109" s="324"/>
    </row>
    <row r="110" spans="1:31" ht="19.5">
      <c r="A110" s="281" t="s">
        <v>1973</v>
      </c>
      <c r="B110" s="281"/>
      <c r="C110" s="319"/>
      <c r="D110" s="319"/>
      <c r="E110" s="319"/>
      <c r="F110" s="319"/>
      <c r="G110" s="319"/>
      <c r="H110" s="320"/>
      <c r="I110" s="321"/>
      <c r="J110" s="321"/>
      <c r="K110" s="319"/>
      <c r="L110" s="321"/>
      <c r="M110" s="157"/>
      <c r="N110" s="157"/>
      <c r="O110" s="340"/>
      <c r="P110" s="322"/>
      <c r="Q110" s="322"/>
      <c r="R110" s="322"/>
      <c r="S110" s="322"/>
      <c r="T110" s="323"/>
      <c r="U110" s="323"/>
      <c r="V110" s="323"/>
      <c r="W110" s="323"/>
      <c r="X110" s="324"/>
      <c r="Y110" s="325"/>
      <c r="Z110" s="324"/>
      <c r="AA110" s="324"/>
      <c r="AB110" s="324"/>
      <c r="AC110" s="324"/>
      <c r="AD110" s="324"/>
      <c r="AE110" s="324"/>
    </row>
    <row r="111" spans="1:31" ht="19.5">
      <c r="A111" s="281" t="s">
        <v>1974</v>
      </c>
      <c r="B111" s="281"/>
      <c r="C111" s="319"/>
      <c r="D111" s="319"/>
      <c r="E111" s="319"/>
      <c r="F111" s="319"/>
      <c r="G111" s="319"/>
      <c r="H111" s="320"/>
      <c r="I111" s="321"/>
      <c r="J111" s="321"/>
      <c r="K111" s="319"/>
      <c r="L111" s="321"/>
      <c r="M111" s="157"/>
      <c r="N111" s="157"/>
      <c r="O111" s="340"/>
      <c r="P111" s="322"/>
      <c r="Q111" s="322"/>
      <c r="R111" s="322"/>
      <c r="S111" s="322"/>
      <c r="T111" s="323"/>
      <c r="U111" s="323"/>
      <c r="V111" s="323"/>
      <c r="W111" s="323"/>
      <c r="X111" s="324"/>
      <c r="Y111" s="325"/>
      <c r="Z111" s="324"/>
      <c r="AA111" s="324"/>
      <c r="AB111" s="324"/>
      <c r="AC111" s="324"/>
      <c r="AD111" s="324"/>
      <c r="AE111" s="324"/>
    </row>
    <row r="112" spans="1:31" ht="19.5">
      <c r="A112" s="281" t="s">
        <v>1975</v>
      </c>
      <c r="B112" s="281"/>
      <c r="C112" s="319"/>
      <c r="D112" s="319"/>
      <c r="E112" s="319"/>
      <c r="F112" s="319"/>
      <c r="G112" s="319"/>
      <c r="H112" s="320"/>
      <c r="I112" s="321"/>
      <c r="J112" s="321"/>
      <c r="K112" s="319"/>
      <c r="L112" s="321"/>
      <c r="M112" s="157"/>
      <c r="N112" s="157"/>
      <c r="O112" s="340"/>
      <c r="P112" s="322"/>
      <c r="Q112" s="322"/>
      <c r="R112" s="322"/>
      <c r="S112" s="322"/>
      <c r="T112" s="323"/>
      <c r="U112" s="323"/>
      <c r="V112" s="323"/>
      <c r="W112" s="323"/>
      <c r="X112" s="324"/>
      <c r="Y112" s="325"/>
      <c r="Z112" s="324"/>
      <c r="AA112" s="324"/>
      <c r="AB112" s="324"/>
      <c r="AC112" s="324"/>
      <c r="AD112" s="324"/>
      <c r="AE112" s="324"/>
    </row>
    <row r="113" spans="1:31" ht="19.5">
      <c r="A113" s="281" t="s">
        <v>1976</v>
      </c>
      <c r="B113" s="281"/>
      <c r="C113" s="319"/>
      <c r="D113" s="319"/>
      <c r="E113" s="319"/>
      <c r="F113" s="319"/>
      <c r="G113" s="319"/>
      <c r="H113" s="320"/>
      <c r="I113" s="321"/>
      <c r="J113" s="321"/>
      <c r="K113" s="319"/>
      <c r="L113" s="321"/>
      <c r="M113" s="157"/>
      <c r="N113" s="157"/>
      <c r="O113" s="340"/>
      <c r="P113" s="322"/>
      <c r="Q113" s="322"/>
      <c r="R113" s="322"/>
      <c r="S113" s="322"/>
      <c r="T113" s="323"/>
      <c r="U113" s="323"/>
      <c r="V113" s="323"/>
      <c r="W113" s="323"/>
      <c r="X113" s="324"/>
      <c r="Y113" s="325"/>
      <c r="Z113" s="324"/>
      <c r="AA113" s="324"/>
      <c r="AB113" s="324"/>
      <c r="AC113" s="324"/>
      <c r="AD113" s="324"/>
      <c r="AE113" s="324"/>
    </row>
    <row r="114" spans="1:31" ht="19.5">
      <c r="A114" s="281" t="s">
        <v>1974</v>
      </c>
      <c r="B114" s="281"/>
      <c r="C114" s="319"/>
      <c r="D114" s="319"/>
      <c r="E114" s="319"/>
      <c r="F114" s="319"/>
      <c r="G114" s="319"/>
      <c r="H114" s="320"/>
      <c r="I114" s="321"/>
      <c r="J114" s="321"/>
      <c r="K114" s="319"/>
      <c r="L114" s="321"/>
      <c r="M114" s="157"/>
      <c r="N114" s="157"/>
      <c r="O114" s="340"/>
      <c r="P114" s="322"/>
      <c r="Q114" s="322"/>
      <c r="R114" s="322"/>
      <c r="S114" s="322"/>
      <c r="T114" s="323"/>
      <c r="U114" s="323"/>
      <c r="V114" s="323"/>
      <c r="W114" s="323"/>
      <c r="X114" s="324"/>
      <c r="Y114" s="325"/>
      <c r="Z114" s="324"/>
      <c r="AA114" s="324"/>
      <c r="AB114" s="324"/>
      <c r="AC114" s="324"/>
      <c r="AD114" s="324"/>
      <c r="AE114" s="324"/>
    </row>
    <row r="115" spans="1:31" ht="19.5">
      <c r="A115" s="281" t="s">
        <v>1975</v>
      </c>
      <c r="B115" s="281"/>
      <c r="C115" s="319"/>
      <c r="D115" s="319"/>
      <c r="E115" s="319"/>
      <c r="F115" s="319"/>
      <c r="G115" s="319"/>
      <c r="H115" s="320"/>
      <c r="I115" s="321"/>
      <c r="J115" s="321"/>
      <c r="K115" s="319"/>
      <c r="L115" s="321"/>
      <c r="M115" s="157"/>
      <c r="N115" s="157"/>
      <c r="O115" s="340"/>
      <c r="P115" s="322"/>
      <c r="Q115" s="322"/>
      <c r="R115" s="322"/>
      <c r="S115" s="322"/>
      <c r="T115" s="323"/>
      <c r="U115" s="323"/>
      <c r="V115" s="323"/>
      <c r="W115" s="323"/>
      <c r="X115" s="324"/>
      <c r="Y115" s="325"/>
      <c r="Z115" s="324"/>
      <c r="AA115" s="324"/>
      <c r="AB115" s="324"/>
      <c r="AC115" s="324"/>
      <c r="AD115" s="324"/>
      <c r="AE115" s="324"/>
    </row>
    <row r="116" spans="1:31" ht="19.5">
      <c r="A116" s="281" t="s">
        <v>1976</v>
      </c>
      <c r="B116" s="281"/>
      <c r="C116" s="114"/>
      <c r="D116" s="114"/>
      <c r="E116" s="114"/>
      <c r="F116" s="114"/>
      <c r="G116" s="114"/>
      <c r="H116" s="151"/>
      <c r="I116" s="115"/>
      <c r="J116" s="115"/>
      <c r="K116" s="114"/>
      <c r="L116" s="115"/>
      <c r="M116" s="157"/>
      <c r="N116" s="157"/>
      <c r="O116" s="117"/>
      <c r="P116" s="118"/>
      <c r="Q116" s="118"/>
      <c r="R116" s="118"/>
      <c r="S116" s="118"/>
      <c r="T116" s="119"/>
      <c r="U116" s="119"/>
      <c r="V116" s="119"/>
      <c r="W116" s="119"/>
      <c r="X116" s="245"/>
      <c r="Y116" s="120"/>
      <c r="Z116" s="245"/>
      <c r="AA116" s="245"/>
      <c r="AB116" s="245"/>
      <c r="AC116" s="245"/>
      <c r="AD116" s="245"/>
      <c r="AE116" s="245"/>
    </row>
    <row r="117" spans="1:31" ht="19.5">
      <c r="A117" s="281" t="s">
        <v>1977</v>
      </c>
      <c r="B117" s="281"/>
      <c r="C117" s="319"/>
      <c r="D117" s="319"/>
      <c r="E117" s="319"/>
      <c r="F117" s="319"/>
      <c r="G117" s="319"/>
      <c r="H117" s="320"/>
      <c r="I117" s="321"/>
      <c r="J117" s="321"/>
      <c r="K117" s="319"/>
      <c r="L117" s="321"/>
      <c r="M117" s="157"/>
      <c r="N117" s="157"/>
      <c r="O117" s="340"/>
      <c r="P117" s="322"/>
      <c r="Q117" s="322"/>
      <c r="R117" s="322"/>
      <c r="S117" s="322"/>
      <c r="T117" s="323"/>
      <c r="U117" s="323"/>
      <c r="V117" s="323"/>
      <c r="W117" s="323"/>
      <c r="X117" s="324"/>
      <c r="Y117" s="325"/>
      <c r="Z117" s="324"/>
      <c r="AA117" s="324"/>
      <c r="AB117" s="324"/>
      <c r="AC117" s="324"/>
      <c r="AD117" s="324"/>
      <c r="AE117" s="324"/>
    </row>
    <row r="118" spans="1:31" ht="19.5">
      <c r="A118" s="281" t="s">
        <v>1978</v>
      </c>
      <c r="B118" s="281"/>
      <c r="C118" s="319"/>
      <c r="D118" s="319"/>
      <c r="E118" s="319"/>
      <c r="F118" s="319"/>
      <c r="G118" s="319"/>
      <c r="H118" s="320"/>
      <c r="I118" s="321"/>
      <c r="J118" s="321"/>
      <c r="K118" s="319"/>
      <c r="L118" s="321"/>
      <c r="M118" s="157"/>
      <c r="N118" s="157"/>
      <c r="O118" s="340"/>
      <c r="P118" s="322"/>
      <c r="Q118" s="322"/>
      <c r="R118" s="322"/>
      <c r="S118" s="322"/>
      <c r="T118" s="323"/>
      <c r="U118" s="323"/>
      <c r="V118" s="323"/>
      <c r="W118" s="323"/>
      <c r="X118" s="324"/>
      <c r="Y118" s="325"/>
      <c r="Z118" s="324"/>
      <c r="AA118" s="324"/>
      <c r="AB118" s="324"/>
      <c r="AC118" s="324"/>
      <c r="AD118" s="324"/>
      <c r="AE118" s="324"/>
    </row>
    <row r="119" spans="1:31" ht="19.5">
      <c r="A119" s="281" t="s">
        <v>1979</v>
      </c>
      <c r="B119" s="281"/>
      <c r="C119" s="319"/>
      <c r="D119" s="319"/>
      <c r="E119" s="319"/>
      <c r="F119" s="319"/>
      <c r="G119" s="319"/>
      <c r="H119" s="320"/>
      <c r="I119" s="321"/>
      <c r="J119" s="321"/>
      <c r="K119" s="319"/>
      <c r="L119" s="321"/>
      <c r="M119" s="157"/>
      <c r="N119" s="157"/>
      <c r="O119" s="340"/>
      <c r="P119" s="322"/>
      <c r="Q119" s="322"/>
      <c r="R119" s="322"/>
      <c r="S119" s="322"/>
      <c r="T119" s="323"/>
      <c r="U119" s="323"/>
      <c r="V119" s="323"/>
      <c r="W119" s="323"/>
      <c r="X119" s="324"/>
      <c r="Y119" s="325"/>
      <c r="Z119" s="324"/>
      <c r="AA119" s="324"/>
      <c r="AB119" s="324"/>
      <c r="AC119" s="324"/>
      <c r="AD119" s="324"/>
      <c r="AE119" s="324"/>
    </row>
    <row r="120" spans="1:31" ht="19.5">
      <c r="A120" s="281" t="s">
        <v>1980</v>
      </c>
      <c r="B120" s="281"/>
      <c r="C120" s="319"/>
      <c r="D120" s="319"/>
      <c r="E120" s="319"/>
      <c r="F120" s="319"/>
      <c r="G120" s="319"/>
      <c r="H120" s="320"/>
      <c r="I120" s="321"/>
      <c r="J120" s="321"/>
      <c r="K120" s="319"/>
      <c r="L120" s="321"/>
      <c r="M120" s="157"/>
      <c r="N120" s="157"/>
      <c r="O120" s="340"/>
      <c r="P120" s="322"/>
      <c r="Q120" s="322"/>
      <c r="R120" s="322"/>
      <c r="S120" s="322"/>
      <c r="T120" s="323"/>
      <c r="U120" s="323"/>
      <c r="V120" s="323"/>
      <c r="W120" s="323"/>
      <c r="X120" s="324"/>
      <c r="Y120" s="325"/>
      <c r="Z120" s="324"/>
      <c r="AA120" s="324"/>
      <c r="AB120" s="324"/>
      <c r="AC120" s="324"/>
      <c r="AD120" s="324"/>
      <c r="AE120" s="324"/>
    </row>
    <row r="121" spans="1:31" ht="19.5">
      <c r="A121" s="281" t="s">
        <v>1981</v>
      </c>
      <c r="B121" s="281"/>
      <c r="C121" s="319"/>
      <c r="D121" s="319"/>
      <c r="E121" s="319"/>
      <c r="F121" s="319"/>
      <c r="G121" s="319"/>
      <c r="H121" s="320"/>
      <c r="I121" s="321"/>
      <c r="J121" s="321"/>
      <c r="K121" s="319"/>
      <c r="L121" s="321"/>
      <c r="M121" s="157"/>
      <c r="N121" s="157"/>
      <c r="O121" s="340"/>
      <c r="P121" s="322"/>
      <c r="Q121" s="322"/>
      <c r="R121" s="322"/>
      <c r="S121" s="322"/>
      <c r="T121" s="323"/>
      <c r="U121" s="323"/>
      <c r="V121" s="323"/>
      <c r="W121" s="323"/>
      <c r="X121" s="324"/>
      <c r="Y121" s="325"/>
      <c r="Z121" s="324"/>
      <c r="AA121" s="324"/>
      <c r="AB121" s="324"/>
      <c r="AC121" s="324"/>
      <c r="AD121" s="324"/>
      <c r="AE121" s="324"/>
    </row>
    <row r="122" spans="1:31" ht="19.5">
      <c r="A122" s="281" t="s">
        <v>1982</v>
      </c>
      <c r="B122" s="281"/>
      <c r="C122" s="319"/>
      <c r="D122" s="319"/>
      <c r="E122" s="319"/>
      <c r="F122" s="319"/>
      <c r="G122" s="319"/>
      <c r="H122" s="320"/>
      <c r="I122" s="321"/>
      <c r="J122" s="321"/>
      <c r="K122" s="319"/>
      <c r="L122" s="321"/>
      <c r="M122" s="157"/>
      <c r="N122" s="157"/>
      <c r="O122" s="340"/>
      <c r="P122" s="322"/>
      <c r="Q122" s="322"/>
      <c r="R122" s="322"/>
      <c r="S122" s="322"/>
      <c r="T122" s="323"/>
      <c r="U122" s="323"/>
      <c r="V122" s="323"/>
      <c r="W122" s="323"/>
      <c r="X122" s="324"/>
      <c r="Y122" s="325"/>
      <c r="Z122" s="324"/>
      <c r="AA122" s="324"/>
      <c r="AB122" s="324"/>
      <c r="AC122" s="324"/>
      <c r="AD122" s="324"/>
      <c r="AE122" s="324"/>
    </row>
    <row r="123" spans="1:31" ht="19.5">
      <c r="A123" s="281" t="s">
        <v>1983</v>
      </c>
      <c r="B123" s="281"/>
      <c r="C123" s="319"/>
      <c r="D123" s="319"/>
      <c r="E123" s="319"/>
      <c r="F123" s="319"/>
      <c r="G123" s="319"/>
      <c r="H123" s="320"/>
      <c r="I123" s="321"/>
      <c r="J123" s="321"/>
      <c r="K123" s="319"/>
      <c r="L123" s="321"/>
      <c r="M123" s="157"/>
      <c r="N123" s="157"/>
      <c r="O123" s="340"/>
      <c r="P123" s="322"/>
      <c r="Q123" s="322"/>
      <c r="R123" s="322"/>
      <c r="S123" s="322"/>
      <c r="T123" s="323"/>
      <c r="U123" s="323"/>
      <c r="V123" s="323"/>
      <c r="W123" s="323"/>
      <c r="X123" s="324"/>
      <c r="Y123" s="325"/>
      <c r="Z123" s="324"/>
      <c r="AA123" s="324"/>
      <c r="AB123" s="324"/>
      <c r="AC123" s="324"/>
      <c r="AD123" s="324"/>
      <c r="AE123" s="324"/>
    </row>
    <row r="124" spans="1:31" ht="19.5">
      <c r="A124" s="281" t="s">
        <v>1984</v>
      </c>
      <c r="B124" s="281"/>
      <c r="C124" s="319"/>
      <c r="D124" s="319"/>
      <c r="E124" s="319"/>
      <c r="F124" s="319"/>
      <c r="G124" s="319"/>
      <c r="H124" s="320"/>
      <c r="I124" s="321"/>
      <c r="J124" s="321"/>
      <c r="K124" s="319"/>
      <c r="L124" s="321"/>
      <c r="M124" s="157"/>
      <c r="N124" s="157"/>
      <c r="O124" s="340"/>
      <c r="P124" s="322"/>
      <c r="Q124" s="322"/>
      <c r="R124" s="322"/>
      <c r="S124" s="322"/>
      <c r="T124" s="323"/>
      <c r="U124" s="323"/>
      <c r="V124" s="323"/>
      <c r="W124" s="323"/>
      <c r="X124" s="324"/>
      <c r="Y124" s="325"/>
      <c r="Z124" s="324"/>
      <c r="AA124" s="324"/>
      <c r="AB124" s="324"/>
      <c r="AC124" s="324"/>
      <c r="AD124" s="324"/>
      <c r="AE124" s="324"/>
    </row>
    <row r="125" spans="1:31" ht="19.5">
      <c r="A125" s="281" t="s">
        <v>1985</v>
      </c>
      <c r="B125" s="281"/>
      <c r="C125" s="114"/>
      <c r="D125" s="114"/>
      <c r="E125" s="114"/>
      <c r="F125" s="114"/>
      <c r="G125" s="114"/>
      <c r="H125" s="151"/>
      <c r="I125" s="115"/>
      <c r="J125" s="115"/>
      <c r="K125" s="114"/>
      <c r="L125" s="115"/>
      <c r="M125" s="157"/>
      <c r="N125" s="157"/>
      <c r="O125" s="117"/>
      <c r="P125" s="118"/>
      <c r="Q125" s="118"/>
      <c r="R125" s="118"/>
      <c r="S125" s="118"/>
      <c r="T125" s="119"/>
      <c r="U125" s="119"/>
      <c r="V125" s="119"/>
      <c r="W125" s="119"/>
      <c r="X125" s="245"/>
      <c r="Y125" s="120"/>
      <c r="Z125" s="245"/>
      <c r="AA125" s="245"/>
      <c r="AB125" s="245"/>
      <c r="AC125" s="245"/>
      <c r="AD125" s="245"/>
      <c r="AE125" s="245"/>
    </row>
    <row r="126" spans="1:31" ht="19.5">
      <c r="A126" s="281" t="s">
        <v>1986</v>
      </c>
      <c r="B126" s="281"/>
      <c r="C126" s="114"/>
      <c r="D126" s="114"/>
      <c r="E126" s="114"/>
      <c r="F126" s="114"/>
      <c r="G126" s="114"/>
      <c r="H126" s="151"/>
      <c r="I126" s="115"/>
      <c r="J126" s="115"/>
      <c r="K126" s="114"/>
      <c r="L126" s="115"/>
      <c r="M126" s="157"/>
      <c r="N126" s="157"/>
      <c r="O126" s="117"/>
      <c r="P126" s="118"/>
      <c r="Q126" s="118"/>
      <c r="R126" s="118"/>
      <c r="S126" s="118"/>
      <c r="T126" s="119"/>
      <c r="U126" s="119"/>
      <c r="V126" s="119"/>
      <c r="W126" s="119"/>
      <c r="X126" s="245"/>
      <c r="Y126" s="120"/>
      <c r="Z126" s="245"/>
      <c r="AA126" s="245"/>
      <c r="AB126" s="245"/>
      <c r="AC126" s="245"/>
      <c r="AD126" s="245"/>
      <c r="AE126" s="245"/>
    </row>
    <row r="127" spans="1:31" ht="19.5">
      <c r="A127" s="281" t="s">
        <v>1987</v>
      </c>
      <c r="B127" s="281"/>
      <c r="C127" s="319"/>
      <c r="D127" s="319"/>
      <c r="E127" s="319"/>
      <c r="F127" s="319"/>
      <c r="G127" s="319"/>
      <c r="H127" s="320"/>
      <c r="I127" s="321"/>
      <c r="J127" s="321"/>
      <c r="K127" s="319"/>
      <c r="L127" s="321"/>
      <c r="M127" s="157"/>
      <c r="N127" s="157"/>
      <c r="O127" s="340"/>
      <c r="P127" s="322"/>
      <c r="Q127" s="322"/>
      <c r="R127" s="322"/>
      <c r="S127" s="322"/>
      <c r="T127" s="323"/>
      <c r="U127" s="323"/>
      <c r="V127" s="323"/>
      <c r="W127" s="323"/>
      <c r="X127" s="324"/>
      <c r="Y127" s="325"/>
      <c r="Z127" s="324"/>
      <c r="AA127" s="324"/>
      <c r="AB127" s="324"/>
      <c r="AC127" s="324"/>
      <c r="AD127" s="324"/>
      <c r="AE127" s="324"/>
    </row>
    <row r="128" spans="1:31" ht="19.5">
      <c r="A128" s="281" t="s">
        <v>1988</v>
      </c>
      <c r="B128" s="281"/>
      <c r="C128" s="319"/>
      <c r="D128" s="319"/>
      <c r="E128" s="319"/>
      <c r="F128" s="319"/>
      <c r="G128" s="319"/>
      <c r="H128" s="320"/>
      <c r="I128" s="321"/>
      <c r="J128" s="321"/>
      <c r="K128" s="319"/>
      <c r="L128" s="321"/>
      <c r="M128" s="157"/>
      <c r="N128" s="157"/>
      <c r="O128" s="340"/>
      <c r="P128" s="322"/>
      <c r="Q128" s="322"/>
      <c r="R128" s="322"/>
      <c r="S128" s="322"/>
      <c r="T128" s="323"/>
      <c r="U128" s="323"/>
      <c r="V128" s="323"/>
      <c r="W128" s="323"/>
      <c r="X128" s="324"/>
      <c r="Y128" s="325"/>
      <c r="Z128" s="324"/>
      <c r="AA128" s="324"/>
      <c r="AB128" s="324"/>
      <c r="AC128" s="324"/>
      <c r="AD128" s="324"/>
      <c r="AE128" s="324"/>
    </row>
    <row r="129" spans="1:31" ht="19.5">
      <c r="A129" s="281" t="s">
        <v>1989</v>
      </c>
      <c r="B129" s="281"/>
      <c r="C129" s="319"/>
      <c r="D129" s="319"/>
      <c r="E129" s="319"/>
      <c r="F129" s="319"/>
      <c r="G129" s="319"/>
      <c r="H129" s="320"/>
      <c r="I129" s="321"/>
      <c r="J129" s="321"/>
      <c r="K129" s="319"/>
      <c r="L129" s="321"/>
      <c r="M129" s="157"/>
      <c r="N129" s="157"/>
      <c r="O129" s="117"/>
      <c r="P129" s="322"/>
      <c r="Q129" s="322"/>
      <c r="R129" s="322"/>
      <c r="S129" s="322"/>
      <c r="T129" s="323"/>
      <c r="U129" s="323"/>
      <c r="V129" s="323"/>
      <c r="W129" s="323"/>
      <c r="X129" s="324"/>
      <c r="Y129" s="325"/>
      <c r="Z129" s="324"/>
      <c r="AA129" s="324"/>
      <c r="AB129" s="324"/>
      <c r="AC129" s="324"/>
      <c r="AD129" s="324"/>
      <c r="AE129" s="324"/>
    </row>
    <row r="130" spans="1:31" ht="19.5">
      <c r="A130" s="281" t="s">
        <v>1990</v>
      </c>
      <c r="B130" s="281"/>
      <c r="C130" s="319"/>
      <c r="D130" s="319"/>
      <c r="E130" s="319"/>
      <c r="F130" s="319"/>
      <c r="G130" s="319"/>
      <c r="H130" s="320"/>
      <c r="I130" s="321"/>
      <c r="J130" s="321"/>
      <c r="K130" s="319"/>
      <c r="L130" s="321"/>
      <c r="M130" s="157"/>
      <c r="N130" s="157"/>
      <c r="O130" s="340"/>
      <c r="P130" s="322"/>
      <c r="Q130" s="322"/>
      <c r="R130" s="322"/>
      <c r="S130" s="322"/>
      <c r="T130" s="323"/>
      <c r="U130" s="323"/>
      <c r="V130" s="323"/>
      <c r="W130" s="323"/>
      <c r="X130" s="324"/>
      <c r="Y130" s="325"/>
      <c r="Z130" s="324"/>
      <c r="AA130" s="324"/>
      <c r="AB130" s="324"/>
      <c r="AC130" s="324"/>
      <c r="AD130" s="324"/>
      <c r="AE130" s="324"/>
    </row>
    <row r="131" spans="1:31" ht="19.5">
      <c r="A131" s="281" t="s">
        <v>1991</v>
      </c>
      <c r="B131" s="281"/>
      <c r="C131" s="319"/>
      <c r="D131" s="319"/>
      <c r="E131" s="319"/>
      <c r="F131" s="319"/>
      <c r="G131" s="319"/>
      <c r="H131" s="320"/>
      <c r="I131" s="321"/>
      <c r="J131" s="321"/>
      <c r="K131" s="319"/>
      <c r="L131" s="321"/>
      <c r="M131" s="157"/>
      <c r="N131" s="157"/>
      <c r="O131" s="340"/>
      <c r="P131" s="322"/>
      <c r="Q131" s="322"/>
      <c r="R131" s="322"/>
      <c r="S131" s="322"/>
      <c r="T131" s="323"/>
      <c r="U131" s="323"/>
      <c r="V131" s="323"/>
      <c r="W131" s="323"/>
      <c r="X131" s="324"/>
      <c r="Y131" s="325"/>
      <c r="Z131" s="324"/>
      <c r="AA131" s="324"/>
      <c r="AB131" s="324"/>
      <c r="AC131" s="324"/>
      <c r="AD131" s="324"/>
      <c r="AE131" s="324"/>
    </row>
    <row r="132" spans="1:31" ht="19.5">
      <c r="A132" s="281" t="s">
        <v>1992</v>
      </c>
      <c r="B132" s="281"/>
      <c r="C132" s="319"/>
      <c r="D132" s="319"/>
      <c r="E132" s="319"/>
      <c r="F132" s="319"/>
      <c r="G132" s="319"/>
      <c r="H132" s="320"/>
      <c r="I132" s="321"/>
      <c r="J132" s="321"/>
      <c r="K132" s="319"/>
      <c r="L132" s="321"/>
      <c r="M132" s="157"/>
      <c r="N132" s="157"/>
      <c r="O132" s="340"/>
      <c r="P132" s="322"/>
      <c r="Q132" s="322"/>
      <c r="R132" s="322"/>
      <c r="S132" s="322"/>
      <c r="T132" s="323"/>
      <c r="U132" s="323"/>
      <c r="V132" s="323"/>
      <c r="W132" s="323"/>
      <c r="X132" s="324"/>
      <c r="Y132" s="325"/>
      <c r="Z132" s="324"/>
      <c r="AA132" s="324"/>
      <c r="AB132" s="324"/>
      <c r="AC132" s="324"/>
      <c r="AD132" s="324"/>
      <c r="AE132" s="324"/>
    </row>
    <row r="133" spans="1:31" ht="19.5">
      <c r="A133" s="281" t="s">
        <v>1993</v>
      </c>
      <c r="B133" s="281"/>
      <c r="C133" s="319"/>
      <c r="D133" s="319"/>
      <c r="E133" s="319"/>
      <c r="F133" s="319"/>
      <c r="G133" s="319"/>
      <c r="H133" s="320"/>
      <c r="I133" s="321"/>
      <c r="J133" s="321"/>
      <c r="K133" s="319"/>
      <c r="L133" s="321"/>
      <c r="M133" s="157"/>
      <c r="N133" s="157"/>
      <c r="O133" s="340"/>
      <c r="P133" s="326"/>
      <c r="Q133" s="326"/>
      <c r="R133" s="326"/>
      <c r="S133" s="326"/>
      <c r="T133" s="323"/>
      <c r="U133" s="323"/>
      <c r="V133" s="323"/>
      <c r="W133" s="323"/>
      <c r="X133" s="327"/>
      <c r="Y133" s="325"/>
      <c r="Z133" s="327"/>
      <c r="AA133" s="327"/>
      <c r="AB133" s="327"/>
      <c r="AC133" s="327"/>
      <c r="AD133" s="327"/>
      <c r="AE133" s="327"/>
    </row>
    <row r="134" spans="1:31" ht="19.5">
      <c r="A134" s="281" t="s">
        <v>1994</v>
      </c>
      <c r="B134" s="281"/>
      <c r="C134" s="319"/>
      <c r="D134" s="319"/>
      <c r="E134" s="319"/>
      <c r="F134" s="319"/>
      <c r="G134" s="319"/>
      <c r="H134" s="320"/>
      <c r="I134" s="321"/>
      <c r="J134" s="321"/>
      <c r="K134" s="319"/>
      <c r="L134" s="321"/>
      <c r="M134" s="157"/>
      <c r="N134" s="157"/>
      <c r="O134" s="340"/>
      <c r="P134" s="322"/>
      <c r="Q134" s="322"/>
      <c r="R134" s="322"/>
      <c r="S134" s="322"/>
      <c r="T134" s="323"/>
      <c r="U134" s="323"/>
      <c r="V134" s="323"/>
      <c r="W134" s="323"/>
      <c r="X134" s="324"/>
      <c r="Y134" s="325"/>
      <c r="Z134" s="324"/>
      <c r="AA134" s="324"/>
      <c r="AB134" s="324"/>
      <c r="AC134" s="324"/>
      <c r="AD134" s="324"/>
      <c r="AE134" s="324"/>
    </row>
  </sheetData>
  <sortState xmlns:xlrd2="http://schemas.microsoft.com/office/spreadsheetml/2017/richdata2" ref="B2:AD299">
    <sortCondition ref="I2:I299" customList="S,EX,A,B,C"/>
    <sortCondition descending="1" ref="K2:K299"/>
    <sortCondition ref="AC2:AC299"/>
  </sortState>
  <mergeCells count="5">
    <mergeCell ref="AG96:BK96"/>
    <mergeCell ref="P1:S1"/>
    <mergeCell ref="A2:AE2"/>
    <mergeCell ref="AG12:BK12"/>
    <mergeCell ref="AG63:BK6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27"/>
  <sheetViews>
    <sheetView workbookViewId="0">
      <pane xSplit="4" ySplit="2" topLeftCell="E3" activePane="bottomRight" state="frozen"/>
      <selection pane="topRight" activeCell="E1" sqref="E1"/>
      <selection pane="bottomLeft" activeCell="A2" sqref="A2"/>
      <selection pane="bottomRight" activeCell="P13" sqref="P13"/>
    </sheetView>
  </sheetViews>
  <sheetFormatPr defaultRowHeight="15"/>
  <cols>
    <col min="1" max="1" width="5.140625" style="282" bestFit="1" customWidth="1"/>
    <col min="2" max="2" width="4.85546875" bestFit="1" customWidth="1"/>
    <col min="3" max="3" width="21.28515625" customWidth="1"/>
    <col min="4" max="4" width="20.42578125" customWidth="1"/>
    <col min="5" max="5" width="4.140625" bestFit="1" customWidth="1"/>
    <col min="6" max="6" width="5.5703125" customWidth="1"/>
    <col min="7" max="7" width="10.7109375" customWidth="1"/>
    <col min="8" max="8" width="4.140625" bestFit="1" customWidth="1"/>
    <col min="9" max="9" width="4.28515625" bestFit="1" customWidth="1"/>
    <col min="10" max="10" width="8.7109375" hidden="1" customWidth="1"/>
    <col min="11" max="11" width="7.42578125" bestFit="1" customWidth="1"/>
    <col min="12" max="13" width="5.5703125" bestFit="1" customWidth="1"/>
    <col min="14" max="14" width="6.140625" style="552" bestFit="1" customWidth="1"/>
    <col min="15" max="16" width="5.140625" bestFit="1" customWidth="1"/>
    <col min="17" max="17" width="5.140625" hidden="1" customWidth="1"/>
    <col min="18" max="18" width="6.140625" hidden="1" customWidth="1"/>
    <col min="19" max="22" width="4.42578125" hidden="1" customWidth="1"/>
    <col min="23" max="23" width="8.7109375" customWidth="1"/>
    <col min="24" max="24" width="5.5703125" style="548" hidden="1" customWidth="1"/>
    <col min="25" max="25" width="6" hidden="1" customWidth="1"/>
    <col min="26" max="26" width="12" hidden="1" customWidth="1"/>
    <col min="27" max="29" width="6.42578125" hidden="1" customWidth="1"/>
    <col min="30" max="30" width="8" bestFit="1" customWidth="1"/>
    <col min="31" max="31" width="6.85546875" customWidth="1"/>
  </cols>
  <sheetData>
    <row r="1" spans="1:31" ht="23.25" customHeight="1">
      <c r="A1" s="1118" t="s">
        <v>2635</v>
      </c>
      <c r="B1" s="1118"/>
      <c r="C1" s="1118"/>
      <c r="D1" s="1118"/>
      <c r="E1" s="1118"/>
      <c r="F1" s="1118"/>
      <c r="G1" s="1118"/>
      <c r="H1" s="1118"/>
      <c r="I1" s="1118"/>
      <c r="J1" s="1118"/>
      <c r="K1" s="1118"/>
      <c r="L1" s="1118"/>
      <c r="M1" s="1118"/>
      <c r="N1" s="1118"/>
      <c r="O1" s="1118"/>
      <c r="P1" s="1118"/>
      <c r="Q1" s="1118"/>
      <c r="R1" s="1118"/>
      <c r="S1" s="1118"/>
      <c r="T1" s="1118"/>
      <c r="U1" s="1118"/>
      <c r="V1" s="1118"/>
      <c r="W1" s="1118"/>
      <c r="X1" s="1118"/>
      <c r="Y1" s="1118"/>
      <c r="Z1" s="1118"/>
      <c r="AA1" s="1118"/>
      <c r="AB1" s="1118"/>
      <c r="AC1" s="1118"/>
      <c r="AD1" s="1118"/>
    </row>
    <row r="2" spans="1:31" ht="18.75" customHeight="1">
      <c r="A2" s="327"/>
      <c r="B2" s="389" t="s">
        <v>1701</v>
      </c>
      <c r="C2" s="390" t="s">
        <v>1901</v>
      </c>
      <c r="D2" s="390" t="s">
        <v>1902</v>
      </c>
      <c r="E2" s="391" t="s">
        <v>1903</v>
      </c>
      <c r="F2" s="391" t="s">
        <v>1954</v>
      </c>
      <c r="G2" s="392" t="s">
        <v>1904</v>
      </c>
      <c r="H2" s="389" t="s">
        <v>1905</v>
      </c>
      <c r="I2" s="389" t="s">
        <v>1906</v>
      </c>
      <c r="J2" s="389" t="s">
        <v>1955</v>
      </c>
      <c r="K2" s="389" t="s">
        <v>1956</v>
      </c>
      <c r="L2" s="389" t="s">
        <v>1908</v>
      </c>
      <c r="M2" s="389" t="s">
        <v>1909</v>
      </c>
      <c r="N2" s="549" t="s">
        <v>1910</v>
      </c>
      <c r="O2" s="1117" t="s">
        <v>1911</v>
      </c>
      <c r="P2" s="1117"/>
      <c r="Q2" s="1117"/>
      <c r="R2" s="1117"/>
      <c r="S2" s="245"/>
      <c r="T2" s="245"/>
      <c r="U2" s="245"/>
      <c r="V2" s="245"/>
      <c r="W2" s="393" t="s">
        <v>1912</v>
      </c>
      <c r="X2" s="394" t="s">
        <v>1913</v>
      </c>
      <c r="Y2" s="245"/>
      <c r="Z2" s="245"/>
      <c r="AA2" s="393" t="s">
        <v>1914</v>
      </c>
      <c r="AB2" s="395" t="s">
        <v>1914</v>
      </c>
      <c r="AC2" s="393" t="s">
        <v>1915</v>
      </c>
      <c r="AD2" s="393" t="s">
        <v>1916</v>
      </c>
      <c r="AE2" s="328"/>
    </row>
    <row r="3" spans="1:31" ht="18" customHeight="1">
      <c r="A3" s="519" t="s">
        <v>2255</v>
      </c>
      <c r="B3" s="529" t="s">
        <v>1585</v>
      </c>
      <c r="C3" s="529" t="s">
        <v>2111</v>
      </c>
      <c r="D3" s="529" t="s">
        <v>2112</v>
      </c>
      <c r="E3" s="529" t="s">
        <v>3</v>
      </c>
      <c r="F3" s="529" t="s">
        <v>1780</v>
      </c>
      <c r="G3" s="530">
        <v>22800</v>
      </c>
      <c r="H3" s="531">
        <v>4</v>
      </c>
      <c r="I3" s="531" t="s">
        <v>1857</v>
      </c>
      <c r="J3" s="529" t="s">
        <v>2643</v>
      </c>
      <c r="K3" s="531" t="s">
        <v>2476</v>
      </c>
      <c r="L3" s="523">
        <v>50</v>
      </c>
      <c r="M3" s="523">
        <v>49</v>
      </c>
      <c r="N3" s="553">
        <v>99</v>
      </c>
      <c r="O3" s="532" t="s">
        <v>1933</v>
      </c>
      <c r="P3" s="532" t="s">
        <v>1919</v>
      </c>
      <c r="Q3" s="532"/>
      <c r="R3" s="532"/>
      <c r="S3" s="533">
        <v>2</v>
      </c>
      <c r="T3" s="533">
        <v>27</v>
      </c>
      <c r="U3" s="533" t="s">
        <v>2710</v>
      </c>
      <c r="V3" s="533" t="s">
        <v>2710</v>
      </c>
      <c r="W3" s="534">
        <v>29</v>
      </c>
      <c r="X3" s="528">
        <v>91</v>
      </c>
      <c r="Y3" s="534">
        <v>22800</v>
      </c>
      <c r="Z3" s="534">
        <v>901.03997619999996</v>
      </c>
      <c r="AA3" s="534">
        <v>5</v>
      </c>
      <c r="AB3" s="534">
        <v>909.07977100000005</v>
      </c>
      <c r="AC3" s="534">
        <v>11</v>
      </c>
      <c r="AD3" s="534">
        <v>2</v>
      </c>
      <c r="AE3" s="329"/>
    </row>
    <row r="4" spans="1:31" ht="18" customHeight="1">
      <c r="A4" s="519" t="s">
        <v>1960</v>
      </c>
      <c r="B4" s="520" t="s">
        <v>563</v>
      </c>
      <c r="C4" s="520" t="s">
        <v>315</v>
      </c>
      <c r="D4" s="520" t="s">
        <v>82</v>
      </c>
      <c r="E4" s="520" t="s">
        <v>3</v>
      </c>
      <c r="F4" s="520" t="s">
        <v>1783</v>
      </c>
      <c r="G4" s="521">
        <v>19753</v>
      </c>
      <c r="H4" s="522">
        <v>3</v>
      </c>
      <c r="I4" s="522" t="s">
        <v>2062</v>
      </c>
      <c r="J4" s="520" t="s">
        <v>2643</v>
      </c>
      <c r="K4" s="522" t="s">
        <v>2476</v>
      </c>
      <c r="L4" s="523">
        <v>55</v>
      </c>
      <c r="M4" s="523">
        <v>47</v>
      </c>
      <c r="N4" s="553">
        <v>102</v>
      </c>
      <c r="O4" s="525" t="s">
        <v>1926</v>
      </c>
      <c r="P4" s="525" t="s">
        <v>1950</v>
      </c>
      <c r="Q4" s="525"/>
      <c r="R4" s="525"/>
      <c r="S4" s="526">
        <v>8</v>
      </c>
      <c r="T4" s="526">
        <v>16</v>
      </c>
      <c r="U4" s="526" t="s">
        <v>2710</v>
      </c>
      <c r="V4" s="526" t="s">
        <v>2710</v>
      </c>
      <c r="W4" s="527">
        <v>24</v>
      </c>
      <c r="X4" s="528">
        <v>96</v>
      </c>
      <c r="Y4" s="527">
        <v>19753</v>
      </c>
      <c r="Z4" s="527">
        <v>898.02997924700003</v>
      </c>
      <c r="AA4" s="527">
        <v>14</v>
      </c>
      <c r="AB4" s="527">
        <v>904.08980147</v>
      </c>
      <c r="AC4" s="527">
        <v>36</v>
      </c>
      <c r="AD4" s="527">
        <v>2</v>
      </c>
      <c r="AE4" s="329"/>
    </row>
    <row r="5" spans="1:31" ht="18" customHeight="1">
      <c r="A5" s="519" t="s">
        <v>1961</v>
      </c>
      <c r="B5" s="529" t="s">
        <v>496</v>
      </c>
      <c r="C5" s="529" t="s">
        <v>497</v>
      </c>
      <c r="D5" s="529" t="s">
        <v>498</v>
      </c>
      <c r="E5" s="529" t="s">
        <v>3</v>
      </c>
      <c r="F5" s="529" t="s">
        <v>1782</v>
      </c>
      <c r="G5" s="530">
        <v>17997</v>
      </c>
      <c r="H5" s="531">
        <v>3</v>
      </c>
      <c r="I5" s="531" t="s">
        <v>2062</v>
      </c>
      <c r="J5" s="529" t="s">
        <v>2643</v>
      </c>
      <c r="K5" s="531" t="s">
        <v>2525</v>
      </c>
      <c r="L5" s="523">
        <v>60</v>
      </c>
      <c r="M5" s="523">
        <v>49</v>
      </c>
      <c r="N5" s="553">
        <v>109</v>
      </c>
      <c r="O5" s="532" t="s">
        <v>1947</v>
      </c>
      <c r="P5" s="532"/>
      <c r="Q5" s="532"/>
      <c r="R5" s="532"/>
      <c r="S5" s="533">
        <v>22</v>
      </c>
      <c r="T5" s="533" t="s">
        <v>2710</v>
      </c>
      <c r="U5" s="533" t="s">
        <v>2710</v>
      </c>
      <c r="V5" s="533" t="s">
        <v>2710</v>
      </c>
      <c r="W5" s="534">
        <v>22</v>
      </c>
      <c r="X5" s="528">
        <v>103</v>
      </c>
      <c r="Y5" s="534">
        <v>17997</v>
      </c>
      <c r="Z5" s="534">
        <v>891.02998100299999</v>
      </c>
      <c r="AA5" s="534">
        <v>55</v>
      </c>
      <c r="AB5" s="534">
        <v>897.08981903000006</v>
      </c>
      <c r="AC5" s="534">
        <v>115</v>
      </c>
      <c r="AD5" s="534">
        <v>1</v>
      </c>
      <c r="AE5" s="329"/>
    </row>
    <row r="6" spans="1:31" ht="18" customHeight="1">
      <c r="A6" s="519" t="s">
        <v>1962</v>
      </c>
      <c r="B6" s="529" t="s">
        <v>1074</v>
      </c>
      <c r="C6" s="529" t="s">
        <v>1007</v>
      </c>
      <c r="D6" s="529" t="s">
        <v>857</v>
      </c>
      <c r="E6" s="529" t="s">
        <v>10</v>
      </c>
      <c r="F6" s="529" t="s">
        <v>1794</v>
      </c>
      <c r="G6" s="530">
        <v>18584</v>
      </c>
      <c r="H6" s="531">
        <v>7</v>
      </c>
      <c r="I6" s="531" t="s">
        <v>1858</v>
      </c>
      <c r="J6" s="529" t="s">
        <v>2643</v>
      </c>
      <c r="K6" s="531" t="s">
        <v>2525</v>
      </c>
      <c r="L6" s="523">
        <v>64</v>
      </c>
      <c r="M6" s="523">
        <v>52</v>
      </c>
      <c r="N6" s="553">
        <v>116</v>
      </c>
      <c r="O6" s="532" t="s">
        <v>1947</v>
      </c>
      <c r="P6" s="532"/>
      <c r="Q6" s="532"/>
      <c r="R6" s="532"/>
      <c r="S6" s="533">
        <v>22</v>
      </c>
      <c r="T6" s="533" t="s">
        <v>2710</v>
      </c>
      <c r="U6" s="533" t="s">
        <v>2710</v>
      </c>
      <c r="V6" s="533" t="s">
        <v>2710</v>
      </c>
      <c r="W6" s="534">
        <v>22</v>
      </c>
      <c r="X6" s="528">
        <v>102</v>
      </c>
      <c r="Y6" s="534">
        <v>18584</v>
      </c>
      <c r="Z6" s="534">
        <v>884.06998041600002</v>
      </c>
      <c r="AA6" s="534">
        <v>105</v>
      </c>
      <c r="AB6" s="534">
        <v>898.04981315999999</v>
      </c>
      <c r="AC6" s="534">
        <v>111</v>
      </c>
      <c r="AD6" s="534">
        <v>1</v>
      </c>
      <c r="AE6" s="329"/>
    </row>
    <row r="7" spans="1:31" ht="18" customHeight="1">
      <c r="A7" s="519" t="s">
        <v>1963</v>
      </c>
      <c r="B7" s="520" t="s">
        <v>5</v>
      </c>
      <c r="C7" s="520" t="s">
        <v>6</v>
      </c>
      <c r="D7" s="520" t="s">
        <v>7</v>
      </c>
      <c r="E7" s="520" t="s">
        <v>3</v>
      </c>
      <c r="F7" s="520" t="s">
        <v>1780</v>
      </c>
      <c r="G7" s="521">
        <v>24985</v>
      </c>
      <c r="H7" s="522">
        <v>4</v>
      </c>
      <c r="I7" s="522" t="s">
        <v>1857</v>
      </c>
      <c r="J7" s="520" t="s">
        <v>2643</v>
      </c>
      <c r="K7" s="522" t="s">
        <v>2476</v>
      </c>
      <c r="L7" s="554">
        <v>60</v>
      </c>
      <c r="M7" s="554">
        <v>44</v>
      </c>
      <c r="N7" s="553">
        <v>104</v>
      </c>
      <c r="O7" s="525" t="s">
        <v>1947</v>
      </c>
      <c r="P7" s="525"/>
      <c r="Q7" s="525"/>
      <c r="R7" s="525"/>
      <c r="S7" s="526">
        <v>22</v>
      </c>
      <c r="T7" s="526" t="s">
        <v>2710</v>
      </c>
      <c r="U7" s="526" t="s">
        <v>2710</v>
      </c>
      <c r="V7" s="526" t="s">
        <v>2710</v>
      </c>
      <c r="W7" s="527">
        <v>22</v>
      </c>
      <c r="X7" s="528">
        <v>96</v>
      </c>
      <c r="Y7" s="527">
        <v>24985</v>
      </c>
      <c r="Z7" s="527">
        <v>896.03997401499998</v>
      </c>
      <c r="AA7" s="527">
        <v>23</v>
      </c>
      <c r="AB7" s="527">
        <v>904.07974915</v>
      </c>
      <c r="AC7" s="527">
        <v>37</v>
      </c>
      <c r="AD7" s="527">
        <v>1</v>
      </c>
      <c r="AE7" s="329"/>
    </row>
    <row r="8" spans="1:31" ht="18" customHeight="1">
      <c r="A8" s="369" t="s">
        <v>1964</v>
      </c>
      <c r="B8" s="114" t="s">
        <v>80</v>
      </c>
      <c r="C8" s="114" t="s">
        <v>2605</v>
      </c>
      <c r="D8" s="114" t="s">
        <v>2606</v>
      </c>
      <c r="E8" s="114" t="s">
        <v>10</v>
      </c>
      <c r="F8" s="114" t="s">
        <v>1797</v>
      </c>
      <c r="G8" s="151">
        <v>21554</v>
      </c>
      <c r="H8" s="385">
        <v>12</v>
      </c>
      <c r="I8" s="385" t="s">
        <v>1859</v>
      </c>
      <c r="J8" s="386" t="s">
        <v>2643</v>
      </c>
      <c r="K8" s="385" t="s">
        <v>2476</v>
      </c>
      <c r="L8" s="383">
        <v>71</v>
      </c>
      <c r="M8" s="383">
        <v>53</v>
      </c>
      <c r="N8" s="551">
        <v>124</v>
      </c>
      <c r="O8" s="388" t="s">
        <v>1925</v>
      </c>
      <c r="P8" s="118"/>
      <c r="Q8" s="118"/>
      <c r="R8" s="118"/>
      <c r="S8" s="119">
        <v>19</v>
      </c>
      <c r="T8" s="119" t="s">
        <v>2710</v>
      </c>
      <c r="U8" s="119" t="s">
        <v>2710</v>
      </c>
      <c r="V8" s="119" t="s">
        <v>2710</v>
      </c>
      <c r="W8" s="245">
        <v>19</v>
      </c>
      <c r="X8" s="120">
        <v>100</v>
      </c>
      <c r="Y8" s="245">
        <v>21554</v>
      </c>
      <c r="Z8" s="245">
        <v>876.11997744600001</v>
      </c>
      <c r="AA8" s="245">
        <v>154</v>
      </c>
      <c r="AB8" s="245">
        <v>899.99978346</v>
      </c>
      <c r="AC8" s="245">
        <v>91</v>
      </c>
      <c r="AD8" s="245">
        <v>1</v>
      </c>
      <c r="AE8" s="329"/>
    </row>
    <row r="9" spans="1:31" ht="18" customHeight="1">
      <c r="A9" s="369" t="s">
        <v>1965</v>
      </c>
      <c r="B9" s="319" t="s">
        <v>262</v>
      </c>
      <c r="C9" s="319" t="s">
        <v>263</v>
      </c>
      <c r="D9" s="319" t="s">
        <v>264</v>
      </c>
      <c r="E9" s="319" t="s">
        <v>3</v>
      </c>
      <c r="F9" s="319" t="s">
        <v>1781</v>
      </c>
      <c r="G9" s="320">
        <v>17828</v>
      </c>
      <c r="H9" s="321">
        <v>6</v>
      </c>
      <c r="I9" s="321" t="s">
        <v>1857</v>
      </c>
      <c r="J9" s="319" t="s">
        <v>2643</v>
      </c>
      <c r="K9" s="321" t="s">
        <v>2525</v>
      </c>
      <c r="L9" s="318">
        <v>59</v>
      </c>
      <c r="M9" s="318">
        <v>56</v>
      </c>
      <c r="N9" s="550">
        <v>115</v>
      </c>
      <c r="O9" s="322" t="s">
        <v>2138</v>
      </c>
      <c r="P9" s="322"/>
      <c r="Q9" s="322"/>
      <c r="R9" s="322"/>
      <c r="S9" s="323">
        <v>17</v>
      </c>
      <c r="T9" s="323" t="s">
        <v>2710</v>
      </c>
      <c r="U9" s="323" t="s">
        <v>2710</v>
      </c>
      <c r="V9" s="323" t="s">
        <v>2710</v>
      </c>
      <c r="W9" s="324">
        <v>17</v>
      </c>
      <c r="X9" s="547">
        <v>103</v>
      </c>
      <c r="Y9" s="324">
        <v>17828</v>
      </c>
      <c r="Z9" s="324">
        <v>885.05998117199999</v>
      </c>
      <c r="AA9" s="324">
        <v>98</v>
      </c>
      <c r="AB9" s="324">
        <v>897.05982071999995</v>
      </c>
      <c r="AC9" s="324">
        <v>118</v>
      </c>
      <c r="AD9" s="324">
        <v>1</v>
      </c>
      <c r="AE9" s="329"/>
    </row>
    <row r="10" spans="1:31" ht="18" customHeight="1">
      <c r="A10" s="369" t="s">
        <v>1966</v>
      </c>
      <c r="B10" s="114" t="s">
        <v>1669</v>
      </c>
      <c r="C10" s="114" t="s">
        <v>2272</v>
      </c>
      <c r="D10" s="114" t="s">
        <v>2261</v>
      </c>
      <c r="E10" s="114" t="s">
        <v>3</v>
      </c>
      <c r="F10" s="114" t="s">
        <v>1781</v>
      </c>
      <c r="G10" s="151">
        <v>29849</v>
      </c>
      <c r="H10" s="385">
        <v>2</v>
      </c>
      <c r="I10" s="385" t="s">
        <v>2062</v>
      </c>
      <c r="J10" s="386" t="s">
        <v>2643</v>
      </c>
      <c r="K10" s="385" t="s">
        <v>2476</v>
      </c>
      <c r="L10" s="383">
        <v>59</v>
      </c>
      <c r="M10" s="383">
        <v>45</v>
      </c>
      <c r="N10" s="551">
        <v>104</v>
      </c>
      <c r="O10" s="388" t="s">
        <v>1933</v>
      </c>
      <c r="P10" s="118" t="s">
        <v>1945</v>
      </c>
      <c r="Q10" s="118"/>
      <c r="R10" s="118"/>
      <c r="S10" s="119">
        <v>2</v>
      </c>
      <c r="T10" s="119">
        <v>12</v>
      </c>
      <c r="U10" s="119" t="s">
        <v>2710</v>
      </c>
      <c r="V10" s="119" t="s">
        <v>2710</v>
      </c>
      <c r="W10" s="245">
        <v>14</v>
      </c>
      <c r="X10" s="120">
        <v>100</v>
      </c>
      <c r="Y10" s="245">
        <v>29849</v>
      </c>
      <c r="Z10" s="245">
        <v>896.01996915099994</v>
      </c>
      <c r="AA10" s="245">
        <v>26</v>
      </c>
      <c r="AB10" s="245">
        <v>900.09970051000005</v>
      </c>
      <c r="AC10" s="245">
        <v>76</v>
      </c>
      <c r="AD10" s="245">
        <v>2</v>
      </c>
      <c r="AE10" s="329"/>
    </row>
    <row r="11" spans="1:31" ht="18" customHeight="1">
      <c r="A11" s="369" t="s">
        <v>1967</v>
      </c>
      <c r="B11" s="319" t="s">
        <v>267</v>
      </c>
      <c r="C11" s="319" t="s">
        <v>263</v>
      </c>
      <c r="D11" s="319" t="s">
        <v>268</v>
      </c>
      <c r="E11" s="319" t="s">
        <v>3</v>
      </c>
      <c r="F11" s="319" t="s">
        <v>1781</v>
      </c>
      <c r="G11" s="320">
        <v>16365</v>
      </c>
      <c r="H11" s="321">
        <v>5</v>
      </c>
      <c r="I11" s="321" t="s">
        <v>1857</v>
      </c>
      <c r="J11" s="319" t="s">
        <v>2643</v>
      </c>
      <c r="K11" s="321" t="s">
        <v>2525</v>
      </c>
      <c r="L11" s="318">
        <v>52</v>
      </c>
      <c r="M11" s="318">
        <v>51</v>
      </c>
      <c r="N11" s="550">
        <v>103</v>
      </c>
      <c r="O11" s="322" t="s">
        <v>1926</v>
      </c>
      <c r="P11" s="322"/>
      <c r="Q11" s="322"/>
      <c r="R11" s="322"/>
      <c r="S11" s="323">
        <v>8</v>
      </c>
      <c r="T11" s="323" t="s">
        <v>2710</v>
      </c>
      <c r="U11" s="323" t="s">
        <v>2710</v>
      </c>
      <c r="V11" s="323" t="s">
        <v>2710</v>
      </c>
      <c r="W11" s="324">
        <v>8</v>
      </c>
      <c r="X11" s="547">
        <v>93</v>
      </c>
      <c r="Y11" s="324">
        <v>16365</v>
      </c>
      <c r="Z11" s="324">
        <v>897.04998263499999</v>
      </c>
      <c r="AA11" s="324">
        <v>16</v>
      </c>
      <c r="AB11" s="324">
        <v>907.06983535000006</v>
      </c>
      <c r="AC11" s="324">
        <v>22</v>
      </c>
      <c r="AD11" s="324">
        <v>1</v>
      </c>
      <c r="AE11" s="329"/>
    </row>
    <row r="12" spans="1:31" ht="18" customHeight="1">
      <c r="A12" s="369" t="s">
        <v>1968</v>
      </c>
      <c r="B12" s="114" t="s">
        <v>804</v>
      </c>
      <c r="C12" s="114" t="s">
        <v>805</v>
      </c>
      <c r="D12" s="114" t="s">
        <v>786</v>
      </c>
      <c r="E12" s="114" t="s">
        <v>3</v>
      </c>
      <c r="F12" s="114" t="s">
        <v>1900</v>
      </c>
      <c r="G12" s="151">
        <v>19545</v>
      </c>
      <c r="H12" s="385">
        <v>6</v>
      </c>
      <c r="I12" s="385" t="s">
        <v>1857</v>
      </c>
      <c r="J12" s="386" t="s">
        <v>2643</v>
      </c>
      <c r="K12" s="385" t="s">
        <v>2476</v>
      </c>
      <c r="L12" s="383">
        <v>59</v>
      </c>
      <c r="M12" s="383">
        <v>53</v>
      </c>
      <c r="N12" s="551">
        <v>112</v>
      </c>
      <c r="O12" s="388" t="s">
        <v>1926</v>
      </c>
      <c r="P12" s="118"/>
      <c r="Q12" s="118"/>
      <c r="R12" s="118"/>
      <c r="S12" s="119">
        <v>8</v>
      </c>
      <c r="T12" s="119" t="s">
        <v>2710</v>
      </c>
      <c r="U12" s="119" t="s">
        <v>2710</v>
      </c>
      <c r="V12" s="119" t="s">
        <v>2710</v>
      </c>
      <c r="W12" s="245">
        <v>8</v>
      </c>
      <c r="X12" s="120">
        <v>100</v>
      </c>
      <c r="Y12" s="245">
        <v>19545</v>
      </c>
      <c r="Z12" s="245">
        <v>888.05997945499996</v>
      </c>
      <c r="AA12" s="245">
        <v>76</v>
      </c>
      <c r="AB12" s="245">
        <v>900.05980354999997</v>
      </c>
      <c r="AC12" s="245">
        <v>84</v>
      </c>
      <c r="AD12" s="245">
        <v>1</v>
      </c>
      <c r="AE12" s="329"/>
    </row>
    <row r="13" spans="1:31" ht="18" customHeight="1">
      <c r="A13" s="369" t="s">
        <v>1969</v>
      </c>
      <c r="B13" s="114" t="s">
        <v>610</v>
      </c>
      <c r="C13" s="114" t="s">
        <v>2664</v>
      </c>
      <c r="D13" s="114" t="s">
        <v>2665</v>
      </c>
      <c r="E13" s="114" t="s">
        <v>10</v>
      </c>
      <c r="F13" s="114" t="s">
        <v>1782</v>
      </c>
      <c r="G13" s="151">
        <v>20185</v>
      </c>
      <c r="H13" s="385">
        <v>12</v>
      </c>
      <c r="I13" s="385" t="s">
        <v>1859</v>
      </c>
      <c r="J13" s="386" t="s">
        <v>2643</v>
      </c>
      <c r="K13" s="385" t="s">
        <v>2476</v>
      </c>
      <c r="L13" s="383">
        <v>63</v>
      </c>
      <c r="M13" s="383">
        <v>63</v>
      </c>
      <c r="N13" s="551">
        <v>126</v>
      </c>
      <c r="O13" s="388" t="s">
        <v>1926</v>
      </c>
      <c r="P13" s="118"/>
      <c r="Q13" s="118"/>
      <c r="R13" s="118"/>
      <c r="S13" s="119">
        <v>8</v>
      </c>
      <c r="T13" s="119" t="s">
        <v>2710</v>
      </c>
      <c r="U13" s="119" t="s">
        <v>2710</v>
      </c>
      <c r="V13" s="119" t="s">
        <v>2710</v>
      </c>
      <c r="W13" s="245">
        <v>8</v>
      </c>
      <c r="X13" s="120">
        <v>102</v>
      </c>
      <c r="Y13" s="245">
        <v>20185</v>
      </c>
      <c r="Z13" s="245">
        <v>874.11997881499997</v>
      </c>
      <c r="AA13" s="245">
        <v>166</v>
      </c>
      <c r="AB13" s="245">
        <v>897.99979714999995</v>
      </c>
      <c r="AC13" s="245">
        <v>114</v>
      </c>
      <c r="AD13" s="245">
        <v>1</v>
      </c>
      <c r="AE13" s="329"/>
    </row>
    <row r="14" spans="1:31" ht="18" customHeight="1">
      <c r="A14" s="369" t="s">
        <v>1970</v>
      </c>
      <c r="B14" s="319" t="s">
        <v>237</v>
      </c>
      <c r="C14" s="319" t="s">
        <v>238</v>
      </c>
      <c r="D14" s="319" t="s">
        <v>239</v>
      </c>
      <c r="E14" s="319" t="s">
        <v>3</v>
      </c>
      <c r="F14" s="319" t="s">
        <v>1797</v>
      </c>
      <c r="G14" s="320">
        <v>13681</v>
      </c>
      <c r="H14" s="321">
        <v>6</v>
      </c>
      <c r="I14" s="321" t="s">
        <v>1857</v>
      </c>
      <c r="J14" s="319" t="s">
        <v>2643</v>
      </c>
      <c r="K14" s="321" t="s">
        <v>2577</v>
      </c>
      <c r="L14" s="318">
        <v>55</v>
      </c>
      <c r="M14" s="318">
        <v>53</v>
      </c>
      <c r="N14" s="550">
        <v>108</v>
      </c>
      <c r="O14" s="322" t="s">
        <v>1938</v>
      </c>
      <c r="P14" s="322"/>
      <c r="Q14" s="322"/>
      <c r="R14" s="322"/>
      <c r="S14" s="323">
        <v>7</v>
      </c>
      <c r="T14" s="323" t="s">
        <v>2710</v>
      </c>
      <c r="U14" s="323" t="s">
        <v>2710</v>
      </c>
      <c r="V14" s="323" t="s">
        <v>2710</v>
      </c>
      <c r="W14" s="324">
        <v>7</v>
      </c>
      <c r="X14" s="547">
        <v>96</v>
      </c>
      <c r="Y14" s="324">
        <v>13681</v>
      </c>
      <c r="Z14" s="324">
        <v>892.05998531899991</v>
      </c>
      <c r="AA14" s="324">
        <v>45</v>
      </c>
      <c r="AB14" s="324">
        <v>904.05986218999999</v>
      </c>
      <c r="AC14" s="324">
        <v>39</v>
      </c>
      <c r="AD14" s="324">
        <v>1</v>
      </c>
      <c r="AE14" s="329"/>
    </row>
    <row r="15" spans="1:31" ht="18" customHeight="1">
      <c r="A15" s="369" t="s">
        <v>1971</v>
      </c>
      <c r="B15" s="114" t="s">
        <v>1678</v>
      </c>
      <c r="C15" s="114" t="s">
        <v>1237</v>
      </c>
      <c r="D15" s="114" t="s">
        <v>441</v>
      </c>
      <c r="E15" s="114" t="s">
        <v>3</v>
      </c>
      <c r="F15" s="114" t="s">
        <v>1782</v>
      </c>
      <c r="G15" s="151">
        <v>14865</v>
      </c>
      <c r="H15" s="385">
        <v>9</v>
      </c>
      <c r="I15" s="385" t="s">
        <v>1858</v>
      </c>
      <c r="J15" s="386" t="s">
        <v>2643</v>
      </c>
      <c r="K15" s="385" t="s">
        <v>2577</v>
      </c>
      <c r="L15" s="383">
        <v>61</v>
      </c>
      <c r="M15" s="383">
        <v>58</v>
      </c>
      <c r="N15" s="551">
        <v>119</v>
      </c>
      <c r="O15" s="388" t="s">
        <v>1938</v>
      </c>
      <c r="P15" s="118"/>
      <c r="Q15" s="118"/>
      <c r="R15" s="118"/>
      <c r="S15" s="119">
        <v>7</v>
      </c>
      <c r="T15" s="119" t="s">
        <v>2710</v>
      </c>
      <c r="U15" s="119" t="s">
        <v>2710</v>
      </c>
      <c r="V15" s="119" t="s">
        <v>2710</v>
      </c>
      <c r="W15" s="245">
        <v>7</v>
      </c>
      <c r="X15" s="120">
        <v>101</v>
      </c>
      <c r="Y15" s="245">
        <v>14865</v>
      </c>
      <c r="Z15" s="245">
        <v>881.08998413500001</v>
      </c>
      <c r="AA15" s="245">
        <v>117</v>
      </c>
      <c r="AB15" s="245">
        <v>899.02985034999995</v>
      </c>
      <c r="AC15" s="245">
        <v>97</v>
      </c>
      <c r="AD15" s="245">
        <v>1</v>
      </c>
      <c r="AE15" s="329"/>
    </row>
    <row r="16" spans="1:31" ht="18" customHeight="1">
      <c r="A16" s="369" t="s">
        <v>1972</v>
      </c>
      <c r="B16" s="114" t="s">
        <v>742</v>
      </c>
      <c r="C16" s="114" t="s">
        <v>741</v>
      </c>
      <c r="D16" s="114" t="s">
        <v>743</v>
      </c>
      <c r="E16" s="114" t="s">
        <v>3</v>
      </c>
      <c r="F16" s="114" t="s">
        <v>1900</v>
      </c>
      <c r="G16" s="151">
        <v>17962</v>
      </c>
      <c r="H16" s="385">
        <v>2</v>
      </c>
      <c r="I16" s="385" t="s">
        <v>2062</v>
      </c>
      <c r="J16" s="386" t="s">
        <v>2643</v>
      </c>
      <c r="K16" s="385" t="s">
        <v>2525</v>
      </c>
      <c r="L16" s="383">
        <v>52</v>
      </c>
      <c r="M16" s="383">
        <v>46</v>
      </c>
      <c r="N16" s="551">
        <v>98</v>
      </c>
      <c r="O16" s="388" t="s">
        <v>1938</v>
      </c>
      <c r="P16" s="118"/>
      <c r="Q16" s="118"/>
      <c r="R16" s="118"/>
      <c r="S16" s="119">
        <v>7</v>
      </c>
      <c r="T16" s="119" t="s">
        <v>2710</v>
      </c>
      <c r="U16" s="119" t="s">
        <v>2710</v>
      </c>
      <c r="V16" s="119" t="s">
        <v>2710</v>
      </c>
      <c r="W16" s="245">
        <v>7</v>
      </c>
      <c r="X16" s="120">
        <v>94</v>
      </c>
      <c r="Y16" s="245">
        <v>17962</v>
      </c>
      <c r="Z16" s="245">
        <v>902.01998103799997</v>
      </c>
      <c r="AA16" s="245">
        <v>4</v>
      </c>
      <c r="AB16" s="245">
        <v>906.09981937999999</v>
      </c>
      <c r="AC16" s="245">
        <v>26</v>
      </c>
      <c r="AD16" s="245">
        <v>1</v>
      </c>
      <c r="AE16" s="329"/>
    </row>
    <row r="17" spans="1:31" ht="18" customHeight="1">
      <c r="A17" s="369" t="s">
        <v>1973</v>
      </c>
      <c r="B17" s="319" t="s">
        <v>2430</v>
      </c>
      <c r="C17" s="319" t="s">
        <v>2113</v>
      </c>
      <c r="D17" s="319" t="s">
        <v>487</v>
      </c>
      <c r="E17" s="319" t="s">
        <v>3</v>
      </c>
      <c r="F17" s="319" t="s">
        <v>1783</v>
      </c>
      <c r="G17" s="320">
        <v>17411</v>
      </c>
      <c r="H17" s="321">
        <v>5</v>
      </c>
      <c r="I17" s="321" t="s">
        <v>1857</v>
      </c>
      <c r="J17" s="319" t="s">
        <v>2643</v>
      </c>
      <c r="K17" s="321" t="s">
        <v>2525</v>
      </c>
      <c r="L17" s="318">
        <v>56</v>
      </c>
      <c r="M17" s="318">
        <v>56</v>
      </c>
      <c r="N17" s="550">
        <v>112</v>
      </c>
      <c r="O17" s="322" t="s">
        <v>2137</v>
      </c>
      <c r="P17" s="322"/>
      <c r="Q17" s="322"/>
      <c r="R17" s="322"/>
      <c r="S17" s="323">
        <v>5</v>
      </c>
      <c r="T17" s="323" t="s">
        <v>2710</v>
      </c>
      <c r="U17" s="323" t="s">
        <v>2710</v>
      </c>
      <c r="V17" s="323" t="s">
        <v>2710</v>
      </c>
      <c r="W17" s="324">
        <v>5</v>
      </c>
      <c r="X17" s="547">
        <v>102</v>
      </c>
      <c r="Y17" s="324">
        <v>17411</v>
      </c>
      <c r="Z17" s="324">
        <v>888.04998158899991</v>
      </c>
      <c r="AA17" s="324">
        <v>78</v>
      </c>
      <c r="AB17" s="324">
        <v>898.06982489000006</v>
      </c>
      <c r="AC17" s="324">
        <v>109</v>
      </c>
      <c r="AD17" s="324">
        <v>1</v>
      </c>
      <c r="AE17" s="329"/>
    </row>
    <row r="18" spans="1:31" ht="18" customHeight="1">
      <c r="A18" s="369" t="s">
        <v>1974</v>
      </c>
      <c r="B18" s="319" t="s">
        <v>704</v>
      </c>
      <c r="C18" s="319" t="s">
        <v>705</v>
      </c>
      <c r="D18" s="319" t="s">
        <v>706</v>
      </c>
      <c r="E18" s="319" t="s">
        <v>3</v>
      </c>
      <c r="F18" s="319" t="s">
        <v>1780</v>
      </c>
      <c r="G18" s="320">
        <v>19641</v>
      </c>
      <c r="H18" s="321">
        <v>1</v>
      </c>
      <c r="I18" s="321" t="s">
        <v>2062</v>
      </c>
      <c r="J18" s="319" t="s">
        <v>2643</v>
      </c>
      <c r="K18" s="321" t="s">
        <v>2476</v>
      </c>
      <c r="L18" s="318">
        <v>55</v>
      </c>
      <c r="M18" s="318">
        <v>49</v>
      </c>
      <c r="N18" s="550">
        <v>104</v>
      </c>
      <c r="O18" s="322" t="s">
        <v>2137</v>
      </c>
      <c r="P18" s="322"/>
      <c r="Q18" s="322"/>
      <c r="R18" s="322"/>
      <c r="S18" s="323">
        <v>5</v>
      </c>
      <c r="T18" s="323" t="s">
        <v>2710</v>
      </c>
      <c r="U18" s="323" t="s">
        <v>2710</v>
      </c>
      <c r="V18" s="323" t="s">
        <v>2710</v>
      </c>
      <c r="W18" s="324">
        <v>5</v>
      </c>
      <c r="X18" s="547">
        <v>102</v>
      </c>
      <c r="Y18" s="324">
        <v>19641</v>
      </c>
      <c r="Z18" s="324">
        <v>896.009979359</v>
      </c>
      <c r="AA18" s="324">
        <v>27</v>
      </c>
      <c r="AB18" s="324">
        <v>898.10980259000007</v>
      </c>
      <c r="AC18" s="324">
        <v>103</v>
      </c>
      <c r="AD18" s="324">
        <v>1</v>
      </c>
      <c r="AE18" s="329"/>
    </row>
    <row r="19" spans="1:31" ht="18" customHeight="1">
      <c r="A19" s="369" t="s">
        <v>1975</v>
      </c>
      <c r="B19" s="319" t="s">
        <v>1486</v>
      </c>
      <c r="C19" s="319" t="s">
        <v>216</v>
      </c>
      <c r="D19" s="319" t="s">
        <v>1876</v>
      </c>
      <c r="E19" s="319" t="s">
        <v>3</v>
      </c>
      <c r="F19" s="319" t="s">
        <v>1780</v>
      </c>
      <c r="G19" s="320" t="s">
        <v>1877</v>
      </c>
      <c r="H19" s="321">
        <v>4</v>
      </c>
      <c r="I19" s="321" t="s">
        <v>1857</v>
      </c>
      <c r="J19" s="319" t="s">
        <v>2643</v>
      </c>
      <c r="K19" s="321" t="s">
        <v>2476</v>
      </c>
      <c r="L19" s="318">
        <v>53</v>
      </c>
      <c r="M19" s="318">
        <v>44</v>
      </c>
      <c r="N19" s="550">
        <v>97</v>
      </c>
      <c r="O19" s="322" t="s">
        <v>2137</v>
      </c>
      <c r="P19" s="322"/>
      <c r="Q19" s="322"/>
      <c r="R19" s="322"/>
      <c r="S19" s="323">
        <v>5</v>
      </c>
      <c r="T19" s="323" t="s">
        <v>2710</v>
      </c>
      <c r="U19" s="323" t="s">
        <v>2710</v>
      </c>
      <c r="V19" s="323" t="s">
        <v>2710</v>
      </c>
      <c r="W19" s="324">
        <v>5</v>
      </c>
      <c r="X19" s="547">
        <v>89</v>
      </c>
      <c r="Y19" s="324" t="s">
        <v>1877</v>
      </c>
      <c r="Z19" s="324">
        <v>903.03997688799996</v>
      </c>
      <c r="AA19" s="324">
        <v>3</v>
      </c>
      <c r="AB19" s="324">
        <v>911.07977788000005</v>
      </c>
      <c r="AC19" s="324">
        <v>4</v>
      </c>
      <c r="AD19" s="324">
        <v>1</v>
      </c>
      <c r="AE19" s="329"/>
    </row>
    <row r="20" spans="1:31" ht="18" customHeight="1">
      <c r="A20" s="369" t="s">
        <v>1976</v>
      </c>
      <c r="B20" s="114" t="s">
        <v>687</v>
      </c>
      <c r="C20" s="114" t="s">
        <v>688</v>
      </c>
      <c r="D20" s="114" t="s">
        <v>7</v>
      </c>
      <c r="E20" s="114" t="s">
        <v>3</v>
      </c>
      <c r="F20" s="114" t="s">
        <v>1787</v>
      </c>
      <c r="G20" s="151">
        <v>14528</v>
      </c>
      <c r="H20" s="385">
        <v>9</v>
      </c>
      <c r="I20" s="385" t="s">
        <v>1858</v>
      </c>
      <c r="J20" s="386" t="s">
        <v>2643</v>
      </c>
      <c r="K20" s="385" t="s">
        <v>2577</v>
      </c>
      <c r="L20" s="383">
        <v>61</v>
      </c>
      <c r="M20" s="383">
        <v>55</v>
      </c>
      <c r="N20" s="551">
        <v>116</v>
      </c>
      <c r="O20" s="388" t="s">
        <v>1933</v>
      </c>
      <c r="P20" s="118"/>
      <c r="Q20" s="118"/>
      <c r="R20" s="118"/>
      <c r="S20" s="119">
        <v>2</v>
      </c>
      <c r="T20" s="119" t="s">
        <v>2710</v>
      </c>
      <c r="U20" s="119" t="s">
        <v>2710</v>
      </c>
      <c r="V20" s="119" t="s">
        <v>2710</v>
      </c>
      <c r="W20" s="245">
        <v>2</v>
      </c>
      <c r="X20" s="120">
        <v>98</v>
      </c>
      <c r="Y20" s="245">
        <v>14528</v>
      </c>
      <c r="Z20" s="245">
        <v>884.08998447200008</v>
      </c>
      <c r="AA20" s="245">
        <v>103</v>
      </c>
      <c r="AB20" s="245">
        <v>902.02985372000001</v>
      </c>
      <c r="AC20" s="245">
        <v>64</v>
      </c>
      <c r="AD20" s="245">
        <v>1</v>
      </c>
      <c r="AE20" s="329"/>
    </row>
    <row r="21" spans="1:31" ht="18" customHeight="1">
      <c r="A21" s="369" t="s">
        <v>1974</v>
      </c>
      <c r="B21" s="114" t="s">
        <v>1458</v>
      </c>
      <c r="C21" s="114" t="s">
        <v>2645</v>
      </c>
      <c r="D21" s="114" t="s">
        <v>2646</v>
      </c>
      <c r="E21" s="114" t="s">
        <v>3</v>
      </c>
      <c r="F21" s="114" t="s">
        <v>1780</v>
      </c>
      <c r="G21" s="151">
        <v>16003</v>
      </c>
      <c r="H21" s="385">
        <v>12</v>
      </c>
      <c r="I21" s="385" t="s">
        <v>1859</v>
      </c>
      <c r="J21" s="386" t="s">
        <v>2643</v>
      </c>
      <c r="K21" s="385" t="s">
        <v>2525</v>
      </c>
      <c r="L21" s="383">
        <v>81</v>
      </c>
      <c r="M21" s="383">
        <v>72</v>
      </c>
      <c r="N21" s="551">
        <v>153</v>
      </c>
      <c r="O21" s="388" t="s">
        <v>1933</v>
      </c>
      <c r="P21" s="118"/>
      <c r="Q21" s="118"/>
      <c r="R21" s="118"/>
      <c r="S21" s="119">
        <v>2</v>
      </c>
      <c r="T21" s="119" t="s">
        <v>2710</v>
      </c>
      <c r="U21" s="119" t="s">
        <v>2710</v>
      </c>
      <c r="V21" s="119" t="s">
        <v>2710</v>
      </c>
      <c r="W21" s="245">
        <v>2</v>
      </c>
      <c r="X21" s="120">
        <v>129</v>
      </c>
      <c r="Y21" s="245">
        <v>16003</v>
      </c>
      <c r="Z21" s="245">
        <v>847.11998299699997</v>
      </c>
      <c r="AA21" s="245">
        <v>198</v>
      </c>
      <c r="AB21" s="245">
        <v>870.99983897000004</v>
      </c>
      <c r="AC21" s="245">
        <v>198</v>
      </c>
      <c r="AD21" s="245">
        <v>1</v>
      </c>
      <c r="AE21" s="329"/>
    </row>
    <row r="22" spans="1:31" ht="18" customHeight="1">
      <c r="A22" s="369" t="s">
        <v>1975</v>
      </c>
      <c r="B22" s="319" t="s">
        <v>1027</v>
      </c>
      <c r="C22" s="319" t="s">
        <v>1028</v>
      </c>
      <c r="D22" s="319" t="s">
        <v>1029</v>
      </c>
      <c r="E22" s="319" t="s">
        <v>3</v>
      </c>
      <c r="F22" s="319" t="s">
        <v>1793</v>
      </c>
      <c r="G22" s="320">
        <v>17868</v>
      </c>
      <c r="H22" s="321">
        <v>9</v>
      </c>
      <c r="I22" s="321" t="s">
        <v>1858</v>
      </c>
      <c r="J22" s="319" t="s">
        <v>2643</v>
      </c>
      <c r="K22" s="321" t="s">
        <v>2525</v>
      </c>
      <c r="L22" s="318">
        <v>61</v>
      </c>
      <c r="M22" s="318">
        <v>60</v>
      </c>
      <c r="N22" s="550">
        <v>121</v>
      </c>
      <c r="O22" s="322" t="s">
        <v>1933</v>
      </c>
      <c r="P22" s="322"/>
      <c r="Q22" s="322"/>
      <c r="R22" s="322"/>
      <c r="S22" s="323">
        <v>2</v>
      </c>
      <c r="T22" s="323" t="s">
        <v>2710</v>
      </c>
      <c r="U22" s="323" t="s">
        <v>2710</v>
      </c>
      <c r="V22" s="323" t="s">
        <v>2710</v>
      </c>
      <c r="W22" s="324">
        <v>2</v>
      </c>
      <c r="X22" s="547">
        <v>103</v>
      </c>
      <c r="Y22" s="324">
        <v>17868</v>
      </c>
      <c r="Z22" s="324">
        <v>879.08998113200005</v>
      </c>
      <c r="AA22" s="324">
        <v>132</v>
      </c>
      <c r="AB22" s="324">
        <v>897.02982032</v>
      </c>
      <c r="AC22" s="324">
        <v>123</v>
      </c>
      <c r="AD22" s="324">
        <v>1</v>
      </c>
      <c r="AE22" s="329"/>
    </row>
    <row r="23" spans="1:31" ht="18" customHeight="1">
      <c r="A23" s="369" t="s">
        <v>1976</v>
      </c>
      <c r="B23" s="319" t="s">
        <v>1579</v>
      </c>
      <c r="C23" s="319" t="s">
        <v>1707</v>
      </c>
      <c r="D23" s="319" t="s">
        <v>134</v>
      </c>
      <c r="E23" s="319" t="s">
        <v>10</v>
      </c>
      <c r="F23" s="319" t="s">
        <v>1782</v>
      </c>
      <c r="G23" s="320">
        <v>18129</v>
      </c>
      <c r="H23" s="321">
        <v>9</v>
      </c>
      <c r="I23" s="321" t="s">
        <v>1858</v>
      </c>
      <c r="J23" s="319" t="s">
        <v>2643</v>
      </c>
      <c r="K23" s="321" t="s">
        <v>2525</v>
      </c>
      <c r="L23" s="318">
        <v>61</v>
      </c>
      <c r="M23" s="318">
        <v>62</v>
      </c>
      <c r="N23" s="550">
        <v>123</v>
      </c>
      <c r="O23" s="322" t="s">
        <v>1933</v>
      </c>
      <c r="P23" s="322"/>
      <c r="Q23" s="322"/>
      <c r="R23" s="322"/>
      <c r="S23" s="323">
        <v>2</v>
      </c>
      <c r="T23" s="323" t="s">
        <v>2710</v>
      </c>
      <c r="U23" s="323" t="s">
        <v>2710</v>
      </c>
      <c r="V23" s="323" t="s">
        <v>2710</v>
      </c>
      <c r="W23" s="324">
        <v>2</v>
      </c>
      <c r="X23" s="547">
        <v>105</v>
      </c>
      <c r="Y23" s="324">
        <v>18129</v>
      </c>
      <c r="Z23" s="324">
        <v>877.08998087100008</v>
      </c>
      <c r="AA23" s="324">
        <v>147</v>
      </c>
      <c r="AB23" s="324">
        <v>895.02981770999997</v>
      </c>
      <c r="AC23" s="324">
        <v>151</v>
      </c>
      <c r="AD23" s="324">
        <v>1</v>
      </c>
      <c r="AE23" s="329"/>
    </row>
    <row r="24" spans="1:31" ht="18" customHeight="1">
      <c r="A24" s="369" t="s">
        <v>1977</v>
      </c>
      <c r="B24" s="319" t="s">
        <v>589</v>
      </c>
      <c r="C24" s="319" t="s">
        <v>2596</v>
      </c>
      <c r="D24" s="319" t="s">
        <v>2597</v>
      </c>
      <c r="E24" s="319" t="s">
        <v>10</v>
      </c>
      <c r="F24" s="319" t="s">
        <v>1783</v>
      </c>
      <c r="G24" s="320">
        <v>18830</v>
      </c>
      <c r="H24" s="321">
        <v>12</v>
      </c>
      <c r="I24" s="321" t="s">
        <v>1859</v>
      </c>
      <c r="J24" s="319" t="s">
        <v>2643</v>
      </c>
      <c r="K24" s="321" t="s">
        <v>2525</v>
      </c>
      <c r="L24" s="318">
        <v>63</v>
      </c>
      <c r="M24" s="318">
        <v>59</v>
      </c>
      <c r="N24" s="550">
        <v>122</v>
      </c>
      <c r="O24" s="322" t="s">
        <v>1933</v>
      </c>
      <c r="P24" s="322"/>
      <c r="Q24" s="322"/>
      <c r="R24" s="322"/>
      <c r="S24" s="323">
        <v>2</v>
      </c>
      <c r="T24" s="323" t="s">
        <v>2710</v>
      </c>
      <c r="U24" s="323" t="s">
        <v>2710</v>
      </c>
      <c r="V24" s="323" t="s">
        <v>2710</v>
      </c>
      <c r="W24" s="324">
        <v>2</v>
      </c>
      <c r="X24" s="547">
        <v>98</v>
      </c>
      <c r="Y24" s="324">
        <v>18830</v>
      </c>
      <c r="Z24" s="324">
        <v>878.11998016999996</v>
      </c>
      <c r="AA24" s="324">
        <v>139</v>
      </c>
      <c r="AB24" s="324">
        <v>901.99981070000001</v>
      </c>
      <c r="AC24" s="324">
        <v>66</v>
      </c>
      <c r="AD24" s="324">
        <v>1</v>
      </c>
      <c r="AE24" s="329"/>
    </row>
    <row r="25" spans="1:31" ht="18" customHeight="1">
      <c r="A25" s="369" t="s">
        <v>1978</v>
      </c>
      <c r="B25" s="319" t="s">
        <v>1101</v>
      </c>
      <c r="C25" s="319" t="s">
        <v>1087</v>
      </c>
      <c r="D25" s="319" t="s">
        <v>82</v>
      </c>
      <c r="E25" s="319" t="s">
        <v>3</v>
      </c>
      <c r="F25" s="319" t="s">
        <v>1794</v>
      </c>
      <c r="G25" s="320">
        <v>23124</v>
      </c>
      <c r="H25" s="321">
        <v>3</v>
      </c>
      <c r="I25" s="321" t="s">
        <v>2062</v>
      </c>
      <c r="J25" s="319" t="s">
        <v>2643</v>
      </c>
      <c r="K25" s="321" t="s">
        <v>2476</v>
      </c>
      <c r="L25" s="318">
        <v>58</v>
      </c>
      <c r="M25" s="318">
        <v>51</v>
      </c>
      <c r="N25" s="550">
        <v>109</v>
      </c>
      <c r="O25" s="322" t="s">
        <v>1933</v>
      </c>
      <c r="P25" s="322"/>
      <c r="Q25" s="322"/>
      <c r="R25" s="322"/>
      <c r="S25" s="323">
        <v>2</v>
      </c>
      <c r="T25" s="323" t="s">
        <v>2710</v>
      </c>
      <c r="U25" s="323" t="s">
        <v>2710</v>
      </c>
      <c r="V25" s="323" t="s">
        <v>2710</v>
      </c>
      <c r="W25" s="324">
        <v>2</v>
      </c>
      <c r="X25" s="547">
        <v>103</v>
      </c>
      <c r="Y25" s="324">
        <v>23124</v>
      </c>
      <c r="Z25" s="324">
        <v>891.02997587599998</v>
      </c>
      <c r="AA25" s="324">
        <v>56</v>
      </c>
      <c r="AB25" s="324">
        <v>897.08976776000009</v>
      </c>
      <c r="AC25" s="324">
        <v>116</v>
      </c>
      <c r="AD25" s="324">
        <v>1</v>
      </c>
      <c r="AE25" s="329"/>
    </row>
    <row r="26" spans="1:31" ht="18" customHeight="1">
      <c r="A26" s="369" t="s">
        <v>1979</v>
      </c>
      <c r="B26" s="319" t="s">
        <v>1504</v>
      </c>
      <c r="C26" s="319" t="s">
        <v>336</v>
      </c>
      <c r="D26" s="319" t="s">
        <v>2019</v>
      </c>
      <c r="E26" s="319" t="s">
        <v>3</v>
      </c>
      <c r="F26" s="319" t="s">
        <v>1900</v>
      </c>
      <c r="G26" s="320">
        <v>17547</v>
      </c>
      <c r="H26" s="321">
        <v>6</v>
      </c>
      <c r="I26" s="321" t="s">
        <v>1857</v>
      </c>
      <c r="J26" s="319" t="s">
        <v>2643</v>
      </c>
      <c r="K26" s="321" t="s">
        <v>2525</v>
      </c>
      <c r="L26" s="318">
        <v>60</v>
      </c>
      <c r="M26" s="318">
        <v>54</v>
      </c>
      <c r="N26" s="550">
        <v>114</v>
      </c>
      <c r="O26" s="322" t="s">
        <v>1951</v>
      </c>
      <c r="P26" s="322"/>
      <c r="Q26" s="322"/>
      <c r="R26" s="322"/>
      <c r="S26" s="323">
        <v>1</v>
      </c>
      <c r="T26" s="323" t="s">
        <v>2710</v>
      </c>
      <c r="U26" s="323" t="s">
        <v>2710</v>
      </c>
      <c r="V26" s="323" t="s">
        <v>2710</v>
      </c>
      <c r="W26" s="324">
        <v>1</v>
      </c>
      <c r="X26" s="547">
        <v>102</v>
      </c>
      <c r="Y26" s="324">
        <v>17547</v>
      </c>
      <c r="Z26" s="324">
        <v>886.05998145299998</v>
      </c>
      <c r="AA26" s="324">
        <v>91</v>
      </c>
      <c r="AB26" s="324">
        <v>898.0598235299999</v>
      </c>
      <c r="AC26" s="324">
        <v>110</v>
      </c>
      <c r="AD26" s="324">
        <v>1</v>
      </c>
      <c r="AE26" s="329"/>
    </row>
    <row r="27" spans="1:31" ht="18" customHeight="1">
      <c r="A27" s="369" t="s">
        <v>1980</v>
      </c>
      <c r="B27" s="319" t="s">
        <v>2433</v>
      </c>
      <c r="C27" s="319" t="s">
        <v>2109</v>
      </c>
      <c r="D27" s="319" t="s">
        <v>513</v>
      </c>
      <c r="E27" s="319" t="s">
        <v>10</v>
      </c>
      <c r="F27" s="319" t="s">
        <v>1797</v>
      </c>
      <c r="G27" s="320">
        <v>22044</v>
      </c>
      <c r="H27" s="321">
        <v>9</v>
      </c>
      <c r="I27" s="321" t="s">
        <v>1858</v>
      </c>
      <c r="J27" s="319" t="s">
        <v>2643</v>
      </c>
      <c r="K27" s="321" t="s">
        <v>2476</v>
      </c>
      <c r="L27" s="318">
        <v>55</v>
      </c>
      <c r="M27" s="318">
        <v>61</v>
      </c>
      <c r="N27" s="550">
        <v>116</v>
      </c>
      <c r="O27" s="322" t="s">
        <v>1951</v>
      </c>
      <c r="P27" s="322"/>
      <c r="Q27" s="322"/>
      <c r="R27" s="322"/>
      <c r="S27" s="323">
        <v>1</v>
      </c>
      <c r="T27" s="323" t="s">
        <v>2710</v>
      </c>
      <c r="U27" s="323" t="s">
        <v>2710</v>
      </c>
      <c r="V27" s="323" t="s">
        <v>2710</v>
      </c>
      <c r="W27" s="324">
        <v>1</v>
      </c>
      <c r="X27" s="547">
        <v>98</v>
      </c>
      <c r="Y27" s="324">
        <v>22044</v>
      </c>
      <c r="Z27" s="324">
        <v>884.08997695599999</v>
      </c>
      <c r="AA27" s="324">
        <v>104</v>
      </c>
      <c r="AB27" s="324">
        <v>902.02977855999995</v>
      </c>
      <c r="AC27" s="324">
        <v>65</v>
      </c>
      <c r="AD27" s="324">
        <v>1</v>
      </c>
      <c r="AE27" s="329"/>
    </row>
  </sheetData>
  <sortState xmlns:xlrd2="http://schemas.microsoft.com/office/spreadsheetml/2017/richdata2" ref="B3:AD27">
    <sortCondition descending="1" ref="W3:W27"/>
    <sortCondition ref="G3:G27"/>
  </sortState>
  <mergeCells count="2">
    <mergeCell ref="O2:R2"/>
    <mergeCell ref="A1:AD1"/>
  </mergeCells>
  <pageMargins left="0.25" right="0.25" top="0.75" bottom="0.75" header="0.3" footer="0.3"/>
  <pageSetup paperSize="9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7"/>
  <sheetViews>
    <sheetView topLeftCell="A4" workbookViewId="0">
      <selection activeCell="H31" sqref="H31"/>
    </sheetView>
  </sheetViews>
  <sheetFormatPr defaultRowHeight="15"/>
  <cols>
    <col min="2" max="2" width="10.85546875" bestFit="1" customWidth="1"/>
  </cols>
  <sheetData>
    <row r="1" spans="1:4">
      <c r="A1" s="138" t="s">
        <v>1920</v>
      </c>
      <c r="B1" s="139">
        <v>0</v>
      </c>
    </row>
    <row r="2" spans="1:4">
      <c r="A2" s="140" t="s">
        <v>1921</v>
      </c>
      <c r="B2" s="139" cm="1">
        <f t="array" ref="B2:C2">'CAMPO 1'!C5:D5</f>
        <v>5</v>
      </c>
      <c r="C2">
        <v>0</v>
      </c>
    </row>
    <row r="3" spans="1:4">
      <c r="A3" s="140" t="s">
        <v>1922</v>
      </c>
      <c r="B3" s="139" cm="1">
        <f t="array" ref="B3:C3">'CAMPO 1'!C6:D6</f>
        <v>29</v>
      </c>
      <c r="C3">
        <v>0</v>
      </c>
    </row>
    <row r="4" spans="1:4">
      <c r="A4" s="140" t="s">
        <v>1923</v>
      </c>
      <c r="B4" s="139" cm="1">
        <f t="array" ref="B4:C4">'CAMPO 1'!C7:D7</f>
        <v>31</v>
      </c>
      <c r="C4">
        <v>0</v>
      </c>
    </row>
    <row r="5" spans="1:4">
      <c r="A5" s="140" t="s">
        <v>1924</v>
      </c>
      <c r="B5" s="139" cm="1">
        <f t="array" ref="B5:C5">'CAMPO 1'!C8:D8</f>
        <v>20</v>
      </c>
      <c r="C5">
        <v>0</v>
      </c>
    </row>
    <row r="6" spans="1:4">
      <c r="A6" s="140" t="s">
        <v>1925</v>
      </c>
      <c r="B6" s="139" cm="1">
        <f t="array" ref="B6:C6">'CAMPO 1'!C9:D9</f>
        <v>19</v>
      </c>
      <c r="C6">
        <v>0</v>
      </c>
    </row>
    <row r="7" spans="1:4">
      <c r="A7" s="140" t="s">
        <v>1926</v>
      </c>
      <c r="B7" s="139" cm="1">
        <f t="array" ref="B7:C7">'CAMPO 1'!C10:D10</f>
        <v>8</v>
      </c>
      <c r="C7">
        <v>0</v>
      </c>
    </row>
    <row r="8" spans="1:4">
      <c r="A8" s="140" t="s">
        <v>1927</v>
      </c>
      <c r="B8" s="139" cm="1">
        <f t="array" ref="B8:C8">'CAMPO 1'!C11:D11</f>
        <v>6</v>
      </c>
      <c r="C8">
        <v>0</v>
      </c>
    </row>
    <row r="9" spans="1:4">
      <c r="A9" s="140" t="s">
        <v>1928</v>
      </c>
      <c r="B9" s="139" cm="1">
        <f t="array" ref="B9:C9">'CAMPO 1'!C12:D12</f>
        <v>25</v>
      </c>
      <c r="C9">
        <v>0</v>
      </c>
    </row>
    <row r="10" spans="1:4">
      <c r="A10" s="140" t="s">
        <v>1929</v>
      </c>
      <c r="B10" s="139" cm="1">
        <f t="array" ref="B10:C10">'CAMPO 1'!C13:D13</f>
        <v>30</v>
      </c>
      <c r="C10">
        <v>0</v>
      </c>
    </row>
    <row r="11" spans="1:4">
      <c r="A11" s="140" t="s">
        <v>1930</v>
      </c>
      <c r="B11" s="141" cm="1">
        <f t="array" ref="B11:D11">'CAMPO 1'!T5:V5</f>
        <v>34</v>
      </c>
      <c r="C11">
        <v>0</v>
      </c>
      <c r="D11">
        <v>0</v>
      </c>
    </row>
    <row r="12" spans="1:4">
      <c r="A12" s="140" t="s">
        <v>1931</v>
      </c>
      <c r="B12" s="141" cm="1">
        <f t="array" ref="B12:D12">'CAMPO 1'!T6:V6</f>
        <v>36</v>
      </c>
      <c r="C12">
        <v>0</v>
      </c>
      <c r="D12">
        <v>0</v>
      </c>
    </row>
    <row r="13" spans="1:4">
      <c r="A13" s="140" t="s">
        <v>1932</v>
      </c>
      <c r="B13" s="141" cm="1">
        <f t="array" ref="B13:D13">'CAMPO 1'!T7:V7</f>
        <v>33</v>
      </c>
      <c r="C13">
        <v>0</v>
      </c>
      <c r="D13">
        <v>0</v>
      </c>
    </row>
    <row r="14" spans="1:4">
      <c r="A14" s="140" t="s">
        <v>1933</v>
      </c>
      <c r="B14" s="141" cm="1">
        <f t="array" ref="B14:D14">'CAMPO 1'!T8:V8</f>
        <v>2</v>
      </c>
      <c r="C14">
        <v>0</v>
      </c>
      <c r="D14">
        <v>0</v>
      </c>
    </row>
    <row r="15" spans="1:4">
      <c r="A15" s="140" t="s">
        <v>1934</v>
      </c>
      <c r="B15" s="141" cm="1">
        <f t="array" ref="B15:D15">'CAMPO 1'!T9:V9</f>
        <v>32</v>
      </c>
      <c r="C15">
        <v>0</v>
      </c>
      <c r="D15">
        <v>0</v>
      </c>
    </row>
    <row r="16" spans="1:4">
      <c r="A16" s="140" t="s">
        <v>1935</v>
      </c>
      <c r="B16" s="141" cm="1">
        <f t="array" ref="B16:D16">'CAMPO 1'!T10:V10</f>
        <v>3</v>
      </c>
      <c r="C16">
        <v>0</v>
      </c>
      <c r="D16">
        <v>0</v>
      </c>
    </row>
    <row r="17" spans="1:4">
      <c r="A17" s="140" t="s">
        <v>1936</v>
      </c>
      <c r="B17" s="141" cm="1">
        <f t="array" ref="B17:D17">'CAMPO 1'!T11:V11</f>
        <v>15</v>
      </c>
      <c r="C17">
        <v>0</v>
      </c>
      <c r="D17">
        <v>0</v>
      </c>
    </row>
    <row r="18" spans="1:4">
      <c r="A18" s="140" t="s">
        <v>1937</v>
      </c>
      <c r="B18" s="141" cm="1">
        <f t="array" ref="B18:D18">'CAMPO 1'!T12:V12</f>
        <v>24</v>
      </c>
      <c r="C18">
        <v>0</v>
      </c>
      <c r="D18">
        <v>0</v>
      </c>
    </row>
    <row r="19" spans="1:4">
      <c r="A19" s="140" t="s">
        <v>1938</v>
      </c>
      <c r="B19" s="141" cm="1">
        <f t="array" ref="B19:D19">'CAMPO 1'!T13:V13</f>
        <v>7</v>
      </c>
      <c r="C19">
        <v>0</v>
      </c>
      <c r="D19">
        <v>0</v>
      </c>
    </row>
    <row r="20" spans="1:4">
      <c r="A20" s="140" t="s">
        <v>1939</v>
      </c>
      <c r="B20" s="141">
        <f>'CAMPO 2'!C21</f>
        <v>17</v>
      </c>
    </row>
    <row r="21" spans="1:4">
      <c r="A21" s="138" t="s">
        <v>1940</v>
      </c>
      <c r="B21" s="141">
        <f>'CAMPO 2'!C22</f>
        <v>35</v>
      </c>
    </row>
    <row r="22" spans="1:4">
      <c r="A22" s="140" t="s">
        <v>1941</v>
      </c>
      <c r="B22" s="141">
        <f>'CAMPO 2'!C23</f>
        <v>9</v>
      </c>
    </row>
    <row r="23" spans="1:4">
      <c r="A23" s="138" t="s">
        <v>1942</v>
      </c>
      <c r="B23" s="141">
        <f>'CAMPO 2'!C24</f>
        <v>4</v>
      </c>
    </row>
    <row r="24" spans="1:4">
      <c r="A24" s="140" t="s">
        <v>1917</v>
      </c>
      <c r="B24" s="141">
        <f>'CAMPO 2'!C25</f>
        <v>18</v>
      </c>
    </row>
    <row r="25" spans="1:4">
      <c r="A25" s="138" t="s">
        <v>1919</v>
      </c>
      <c r="B25" s="141">
        <f>'CAMPO 2'!C26</f>
        <v>27</v>
      </c>
    </row>
    <row r="26" spans="1:4">
      <c r="A26" s="140" t="s">
        <v>1943</v>
      </c>
      <c r="B26" s="141">
        <f>'CAMPO 2'!C27</f>
        <v>28</v>
      </c>
    </row>
    <row r="27" spans="1:4">
      <c r="A27" s="138" t="s">
        <v>1944</v>
      </c>
      <c r="B27" s="141">
        <f>'CAMPO 2'!C28</f>
        <v>23</v>
      </c>
    </row>
    <row r="28" spans="1:4">
      <c r="A28" s="140" t="s">
        <v>1945</v>
      </c>
      <c r="B28" s="141">
        <f>'CAMPO 2'!C29</f>
        <v>12</v>
      </c>
    </row>
    <row r="29" spans="1:4">
      <c r="A29" s="138" t="s">
        <v>1946</v>
      </c>
      <c r="B29" s="141">
        <f>'CAMPO 2'!T21</f>
        <v>13</v>
      </c>
    </row>
    <row r="30" spans="1:4">
      <c r="A30" s="140" t="s">
        <v>1947</v>
      </c>
      <c r="B30" s="141">
        <f>'CAMPO 2'!T22</f>
        <v>22</v>
      </c>
    </row>
    <row r="31" spans="1:4">
      <c r="A31" s="138" t="s">
        <v>1948</v>
      </c>
      <c r="B31" s="141">
        <f>'CAMPO 2'!T23</f>
        <v>14</v>
      </c>
    </row>
    <row r="32" spans="1:4">
      <c r="A32" s="140" t="s">
        <v>1949</v>
      </c>
      <c r="B32" s="141">
        <f>'CAMPO 2'!T24</f>
        <v>10</v>
      </c>
    </row>
    <row r="33" spans="1:2">
      <c r="A33" s="138" t="s">
        <v>1950</v>
      </c>
      <c r="B33" s="141">
        <f>'CAMPO 2'!T25</f>
        <v>16</v>
      </c>
    </row>
    <row r="34" spans="1:2">
      <c r="A34" s="140" t="s">
        <v>1951</v>
      </c>
      <c r="B34" s="141">
        <f>'CAMPO 2'!T26</f>
        <v>1</v>
      </c>
    </row>
    <row r="35" spans="1:2">
      <c r="A35" s="138" t="s">
        <v>1952</v>
      </c>
      <c r="B35" s="141">
        <f>'CAMPO 2'!T27</f>
        <v>15</v>
      </c>
    </row>
    <row r="36" spans="1:2">
      <c r="A36" s="140" t="s">
        <v>1953</v>
      </c>
      <c r="B36" s="141">
        <f>'CAMPO 2'!T28</f>
        <v>21</v>
      </c>
    </row>
    <row r="37" spans="1:2">
      <c r="A37" s="138" t="s">
        <v>1918</v>
      </c>
      <c r="B37" s="141">
        <f>'CAMPO 2'!T29</f>
        <v>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9"/>
  <sheetViews>
    <sheetView showGridLines="0" topLeftCell="A10" zoomScale="50" zoomScaleNormal="50" workbookViewId="0">
      <selection activeCell="M35" sqref="M35"/>
    </sheetView>
  </sheetViews>
  <sheetFormatPr defaultRowHeight="15"/>
  <cols>
    <col min="1" max="1" width="11.28515625" customWidth="1"/>
    <col min="2" max="2" width="54" customWidth="1"/>
    <col min="3" max="3" width="21.140625" customWidth="1"/>
    <col min="6" max="6" width="11.28515625" customWidth="1"/>
    <col min="7" max="7" width="54" customWidth="1"/>
    <col min="8" max="8" width="21.140625" customWidth="1"/>
  </cols>
  <sheetData>
    <row r="1" spans="1:8" ht="22.5" customHeight="1">
      <c r="A1" s="1119" t="s">
        <v>1749</v>
      </c>
      <c r="B1" s="1120"/>
      <c r="C1" s="1121"/>
      <c r="F1" s="1119" t="s">
        <v>1757</v>
      </c>
      <c r="G1" s="1120"/>
      <c r="H1" s="1121"/>
    </row>
    <row r="2" spans="1:8" ht="22.5" customHeight="1" thickBot="1">
      <c r="A2" s="1122" t="s">
        <v>1750</v>
      </c>
      <c r="B2" s="1123"/>
      <c r="C2" s="1124"/>
      <c r="F2" s="1122" t="s">
        <v>1750</v>
      </c>
      <c r="G2" s="1123"/>
      <c r="H2" s="1124"/>
    </row>
    <row r="3" spans="1:8" ht="22.5" customHeight="1" thickBot="1">
      <c r="A3" s="36" t="s">
        <v>1737</v>
      </c>
      <c r="B3" s="39" t="s">
        <v>1702</v>
      </c>
      <c r="C3" s="38" t="s">
        <v>1748</v>
      </c>
      <c r="F3" s="36" t="s">
        <v>1737</v>
      </c>
      <c r="G3" s="39" t="s">
        <v>1702</v>
      </c>
      <c r="H3" s="38" t="s">
        <v>1748</v>
      </c>
    </row>
    <row r="4" spans="1:8" ht="22.5" customHeight="1">
      <c r="A4" s="40"/>
      <c r="B4" s="46"/>
      <c r="C4" s="43"/>
      <c r="F4" s="40"/>
      <c r="G4" s="46"/>
      <c r="H4" s="43"/>
    </row>
    <row r="5" spans="1:8" ht="22.5" customHeight="1">
      <c r="A5" s="41"/>
      <c r="B5" s="47"/>
      <c r="C5" s="44"/>
      <c r="F5" s="41"/>
      <c r="G5" s="47"/>
      <c r="H5" s="44"/>
    </row>
    <row r="6" spans="1:8" ht="22.5" customHeight="1">
      <c r="A6" s="41"/>
      <c r="B6" s="47"/>
      <c r="C6" s="44"/>
      <c r="F6" s="41"/>
      <c r="G6" s="47"/>
      <c r="H6" s="44"/>
    </row>
    <row r="7" spans="1:8" ht="22.5" customHeight="1">
      <c r="A7" s="41"/>
      <c r="B7" s="47"/>
      <c r="C7" s="44"/>
      <c r="F7" s="41"/>
      <c r="G7" s="47"/>
      <c r="H7" s="44"/>
    </row>
    <row r="8" spans="1:8" ht="22.5" customHeight="1">
      <c r="A8" s="41"/>
      <c r="B8" s="47"/>
      <c r="C8" s="44"/>
      <c r="F8" s="41"/>
      <c r="G8" s="47"/>
      <c r="H8" s="44"/>
    </row>
    <row r="9" spans="1:8" ht="22.5" customHeight="1">
      <c r="A9" s="41"/>
      <c r="B9" s="47"/>
      <c r="C9" s="44"/>
      <c r="F9" s="41"/>
      <c r="G9" s="47"/>
      <c r="H9" s="44"/>
    </row>
    <row r="10" spans="1:8" ht="22.5" customHeight="1">
      <c r="A10" s="41"/>
      <c r="B10" s="47"/>
      <c r="C10" s="44"/>
      <c r="F10" s="41"/>
      <c r="G10" s="47"/>
      <c r="H10" s="44"/>
    </row>
    <row r="11" spans="1:8" ht="22.5" customHeight="1">
      <c r="A11" s="41"/>
      <c r="B11" s="47"/>
      <c r="C11" s="44"/>
      <c r="F11" s="41"/>
      <c r="G11" s="47"/>
      <c r="H11" s="44"/>
    </row>
    <row r="12" spans="1:8" ht="22.5" customHeight="1">
      <c r="A12" s="41"/>
      <c r="B12" s="47"/>
      <c r="C12" s="44"/>
      <c r="F12" s="41"/>
      <c r="G12" s="47"/>
      <c r="H12" s="44"/>
    </row>
    <row r="13" spans="1:8" ht="22.5" customHeight="1">
      <c r="A13" s="41"/>
      <c r="B13" s="47"/>
      <c r="C13" s="44"/>
      <c r="F13" s="41"/>
      <c r="G13" s="47"/>
      <c r="H13" s="44"/>
    </row>
    <row r="14" spans="1:8" ht="22.5" customHeight="1">
      <c r="A14" s="41"/>
      <c r="B14" s="47"/>
      <c r="C14" s="44"/>
      <c r="F14" s="41"/>
      <c r="G14" s="47"/>
      <c r="H14" s="44"/>
    </row>
    <row r="15" spans="1:8" ht="22.5" customHeight="1">
      <c r="A15" s="41"/>
      <c r="B15" s="47"/>
      <c r="C15" s="44"/>
      <c r="F15" s="41"/>
      <c r="G15" s="47"/>
      <c r="H15" s="44"/>
    </row>
    <row r="16" spans="1:8" ht="22.5" customHeight="1">
      <c r="A16" s="41"/>
      <c r="B16" s="47"/>
      <c r="C16" s="44"/>
      <c r="F16" s="41"/>
      <c r="G16" s="47"/>
      <c r="H16" s="44"/>
    </row>
    <row r="17" spans="1:8" ht="22.5" customHeight="1" thickBot="1">
      <c r="A17" s="42"/>
      <c r="B17" s="48"/>
      <c r="C17" s="45"/>
      <c r="F17" s="42"/>
      <c r="G17" s="48"/>
      <c r="H17" s="45"/>
    </row>
    <row r="22" spans="1:8" ht="15.75" thickBot="1"/>
    <row r="23" spans="1:8" ht="22.5" customHeight="1">
      <c r="A23" s="1119" t="s">
        <v>1751</v>
      </c>
      <c r="B23" s="1120"/>
      <c r="C23" s="1121"/>
      <c r="F23" s="1119" t="s">
        <v>1756</v>
      </c>
      <c r="G23" s="1120"/>
      <c r="H23" s="1121"/>
    </row>
    <row r="24" spans="1:8" ht="22.5" customHeight="1" thickBot="1">
      <c r="A24" s="1122" t="s">
        <v>1755</v>
      </c>
      <c r="B24" s="1123"/>
      <c r="C24" s="1124"/>
      <c r="F24" s="1122" t="s">
        <v>1755</v>
      </c>
      <c r="G24" s="1123"/>
      <c r="H24" s="1124"/>
    </row>
    <row r="25" spans="1:8" ht="22.5" customHeight="1" thickBot="1">
      <c r="A25" s="36" t="s">
        <v>1752</v>
      </c>
      <c r="B25" s="37" t="s">
        <v>1753</v>
      </c>
      <c r="C25" s="38" t="s">
        <v>1754</v>
      </c>
      <c r="F25" s="36" t="s">
        <v>1752</v>
      </c>
      <c r="G25" s="37" t="s">
        <v>1753</v>
      </c>
      <c r="H25" s="38" t="s">
        <v>1754</v>
      </c>
    </row>
    <row r="26" spans="1:8" ht="22.5" customHeight="1">
      <c r="A26" s="32"/>
      <c r="B26" s="28"/>
      <c r="C26" s="33"/>
      <c r="F26" s="32"/>
      <c r="G26" s="28"/>
      <c r="H26" s="33"/>
    </row>
    <row r="27" spans="1:8" ht="22.5" customHeight="1">
      <c r="A27" s="34"/>
      <c r="B27" s="26"/>
      <c r="C27" s="35"/>
      <c r="F27" s="34"/>
      <c r="G27" s="26"/>
      <c r="H27" s="35"/>
    </row>
    <row r="28" spans="1:8" ht="22.5" customHeight="1">
      <c r="A28" s="34"/>
      <c r="B28" s="26"/>
      <c r="C28" s="35"/>
      <c r="F28" s="34"/>
      <c r="G28" s="26"/>
      <c r="H28" s="35"/>
    </row>
    <row r="29" spans="1:8" ht="22.5" customHeight="1">
      <c r="A29" s="34"/>
      <c r="B29" s="26"/>
      <c r="C29" s="35"/>
      <c r="F29" s="34"/>
      <c r="G29" s="26"/>
      <c r="H29" s="35"/>
    </row>
    <row r="30" spans="1:8" ht="22.5" customHeight="1">
      <c r="A30" s="34"/>
      <c r="B30" s="26"/>
      <c r="C30" s="35"/>
      <c r="F30" s="34"/>
      <c r="G30" s="26"/>
      <c r="H30" s="35"/>
    </row>
    <row r="31" spans="1:8" ht="22.5" customHeight="1">
      <c r="A31" s="34"/>
      <c r="B31" s="26"/>
      <c r="C31" s="35"/>
      <c r="F31" s="34"/>
      <c r="G31" s="26"/>
      <c r="H31" s="35"/>
    </row>
    <row r="32" spans="1:8" ht="22.5" customHeight="1">
      <c r="A32" s="34"/>
      <c r="B32" s="26"/>
      <c r="C32" s="35"/>
      <c r="F32" s="34"/>
      <c r="G32" s="26"/>
      <c r="H32" s="35"/>
    </row>
    <row r="33" spans="1:8" ht="22.5" customHeight="1">
      <c r="A33" s="34"/>
      <c r="B33" s="26"/>
      <c r="C33" s="35"/>
      <c r="F33" s="34"/>
      <c r="G33" s="26"/>
      <c r="H33" s="35"/>
    </row>
    <row r="34" spans="1:8" ht="22.5" customHeight="1">
      <c r="A34" s="34"/>
      <c r="B34" s="26"/>
      <c r="C34" s="35"/>
      <c r="F34" s="34"/>
      <c r="G34" s="26"/>
      <c r="H34" s="35"/>
    </row>
    <row r="35" spans="1:8" ht="22.5" customHeight="1">
      <c r="A35" s="34"/>
      <c r="B35" s="26"/>
      <c r="C35" s="35"/>
      <c r="F35" s="34"/>
      <c r="G35" s="26"/>
      <c r="H35" s="35"/>
    </row>
    <row r="36" spans="1:8" ht="22.5" customHeight="1">
      <c r="A36" s="34"/>
      <c r="B36" s="26"/>
      <c r="C36" s="35"/>
      <c r="F36" s="34"/>
      <c r="G36" s="26"/>
      <c r="H36" s="35"/>
    </row>
    <row r="37" spans="1:8" ht="22.5" customHeight="1">
      <c r="A37" s="34"/>
      <c r="B37" s="26"/>
      <c r="C37" s="35"/>
      <c r="F37" s="34"/>
      <c r="G37" s="26"/>
      <c r="H37" s="35"/>
    </row>
    <row r="38" spans="1:8" ht="22.5" customHeight="1">
      <c r="A38" s="34"/>
      <c r="B38" s="26"/>
      <c r="C38" s="35"/>
      <c r="F38" s="34"/>
      <c r="G38" s="26"/>
      <c r="H38" s="35"/>
    </row>
    <row r="39" spans="1:8" ht="22.5" customHeight="1" thickBot="1">
      <c r="A39" s="29"/>
      <c r="B39" s="30"/>
      <c r="C39" s="31"/>
      <c r="F39" s="29"/>
      <c r="G39" s="30"/>
      <c r="H39" s="31"/>
    </row>
  </sheetData>
  <mergeCells count="8">
    <mergeCell ref="A1:C1"/>
    <mergeCell ref="A2:C2"/>
    <mergeCell ref="A23:C23"/>
    <mergeCell ref="A24:C24"/>
    <mergeCell ref="F1:H1"/>
    <mergeCell ref="F2:H2"/>
    <mergeCell ref="F23:H23"/>
    <mergeCell ref="F24:H24"/>
  </mergeCells>
  <phoneticPr fontId="8"/>
  <printOptions horizontalCentered="1"/>
  <pageMargins left="0.39370078740157483" right="0.39370078740157483" top="0.39370078740157483" bottom="0.39370078740157483" header="0.39370078740157483" footer="0.3937007874015748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7960-A829-4AF6-A46B-2A13C2516B7C}">
  <dimension ref="A1"/>
  <sheetViews>
    <sheetView tabSelected="1" topLeftCell="A7" workbookViewId="0">
      <selection activeCell="J13" sqref="J13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1001"/>
  <sheetViews>
    <sheetView showGridLines="0" topLeftCell="D144" workbookViewId="0">
      <selection activeCell="F160" sqref="F160"/>
    </sheetView>
  </sheetViews>
  <sheetFormatPr defaultColWidth="9" defaultRowHeight="15"/>
  <cols>
    <col min="1" max="1" width="4.28515625" style="190" bestFit="1" customWidth="1"/>
    <col min="2" max="2" width="20.7109375" style="26" customWidth="1"/>
    <col min="3" max="3" width="21.85546875" style="26" customWidth="1"/>
    <col min="4" max="4" width="5.42578125" style="113" customWidth="1"/>
    <col min="5" max="5" width="8.42578125" style="113" customWidth="1"/>
    <col min="6" max="6" width="14.28515625" style="191" customWidth="1"/>
    <col min="7" max="7" width="4.85546875" style="113" customWidth="1"/>
    <col min="8" max="8" width="6.28515625" style="113" customWidth="1"/>
    <col min="9" max="9" width="14" style="113" customWidth="1"/>
    <col min="10" max="10" width="12.28515625" style="113" customWidth="1"/>
    <col min="16" max="16" width="5" bestFit="1" customWidth="1"/>
    <col min="17" max="27" width="4.42578125" style="2" customWidth="1"/>
    <col min="28" max="28" width="2.85546875" style="2" customWidth="1"/>
  </cols>
  <sheetData>
    <row r="1" spans="1:26">
      <c r="A1" s="192" t="s">
        <v>5</v>
      </c>
      <c r="B1" s="26" t="str">
        <f>IF(A1:A1&gt;0,VLOOKUP(A1,Fed.!$A$1:$J$1758,2,FALSE)," ")</f>
        <v>IBUSUKI</v>
      </c>
      <c r="C1" s="26" t="str">
        <f>IF(A1:A1&gt;0,VLOOKUP(A1,Fed.!$A$1:$J$1758,3,FALSE)," ")</f>
        <v>FUMIYOSHI</v>
      </c>
      <c r="D1" s="113" t="str">
        <f>IF(A1:A1&gt;0,VLOOKUP(A1,Fed.!$A$1:$J$1758,4,FALSE)," ")</f>
        <v>M</v>
      </c>
      <c r="E1" s="113" t="str">
        <f>IF(A1:A1&gt;0,VLOOKUP(A1,Fed.!$A$1:$J$1758,5,FALSE)," ")</f>
        <v>PIE</v>
      </c>
      <c r="F1" s="191">
        <f>IF(A1:A1&gt;0,VLOOKUP(A1,Fed.!$A$1:$J$1758,6,FALSE)," ")</f>
        <v>24985</v>
      </c>
      <c r="G1" s="113">
        <f>IF(A1:A1&gt;0,VLOOKUP(A1,Fed.!$A$1:$J$1758,7,FALSE)," ")</f>
        <v>4</v>
      </c>
      <c r="H1" s="113" t="str">
        <f>IF(A1:A1&gt;0,VLOOKUP(A1,Fed.!$A$1:$J$1758,8,FALSE)," ")</f>
        <v>A</v>
      </c>
      <c r="I1" s="113" t="str">
        <f>IF(A1:A1&gt;0,VLOOKUP(A1,Fed.!$A$1:$J$1758,9,FALSE)," ")</f>
        <v>LIB2026</v>
      </c>
      <c r="J1" s="113" t="str">
        <f>IF(A1:A1&gt;0,VLOOKUP(A1,Fed.!$A$1:$J$1758,10,FALSE)," ")</f>
        <v>NSR</v>
      </c>
      <c r="L1" s="245" t="s">
        <v>2643</v>
      </c>
      <c r="M1" s="287" t="b">
        <f>I1=L1</f>
        <v>1</v>
      </c>
      <c r="N1" s="287"/>
    </row>
    <row r="2" spans="1:26">
      <c r="A2" s="192" t="s">
        <v>17</v>
      </c>
      <c r="B2" s="26" t="str">
        <f>IF(A2:A2&gt;0,VLOOKUP(A2,Fed.!$A$1:$J$1758,2,FALSE)," ")</f>
        <v>INUTSUKA</v>
      </c>
      <c r="C2" s="26" t="str">
        <f>IF(A2:A2&gt;0,VLOOKUP(A2,Fed.!$A$1:$J$1758,3,FALSE)," ")</f>
        <v>TIYOKO</v>
      </c>
      <c r="D2" s="113" t="str">
        <f>IF(A2:A2&gt;0,VLOOKUP(A2,Fed.!$A$1:$J$1758,4,FALSE)," ")</f>
        <v>F</v>
      </c>
      <c r="E2" s="113" t="str">
        <f>IF(A2:A2&gt;0,VLOOKUP(A2,Fed.!$A$1:$J$1758,5,FALSE)," ")</f>
        <v>PIE</v>
      </c>
      <c r="F2" s="191">
        <f>IF(A2:A2&gt;0,VLOOKUP(A2,Fed.!$A$1:$J$1758,6,FALSE)," ")</f>
        <v>15534</v>
      </c>
      <c r="G2" s="113">
        <f>IF(A2:A2&gt;0,VLOOKUP(A2,Fed.!$A$1:$J$1758,7,FALSE)," ")</f>
        <v>9</v>
      </c>
      <c r="H2" s="113" t="str">
        <f>IF(A2:A2&gt;0,VLOOKUP(A2,Fed.!$A$1:$J$1758,8,FALSE)," ")</f>
        <v>B</v>
      </c>
      <c r="I2" s="113" t="str">
        <f>IF(A2:A2&gt;0,VLOOKUP(A2,Fed.!$A$1:$J$1758,9,FALSE)," ")</f>
        <v>LIB2026</v>
      </c>
      <c r="J2" s="113" t="str">
        <f>IF(A2:A2&gt;0,VLOOKUP(A2,Fed.!$A$1:$J$1758,10,FALSE)," ")</f>
        <v>SR</v>
      </c>
      <c r="L2" s="245" t="s">
        <v>2643</v>
      </c>
      <c r="M2" s="287" t="b">
        <f t="shared" ref="M2:M65" si="0">I2=L2</f>
        <v>1</v>
      </c>
      <c r="N2" s="287"/>
    </row>
    <row r="3" spans="1:26">
      <c r="A3" s="192" t="s">
        <v>30</v>
      </c>
      <c r="B3" s="26" t="str">
        <f>IF(A3:A3&gt;0,VLOOKUP(A3,Fed.!$A$1:$J$1758,2,FALSE)," ")</f>
        <v>KAWAKAMI</v>
      </c>
      <c r="C3" s="26" t="str">
        <f>IF(A3:A3&gt;0,VLOOKUP(A3,Fed.!$A$1:$J$1758,3,FALSE)," ")</f>
        <v>TETSUSHI</v>
      </c>
      <c r="D3" s="113" t="str">
        <f>IF(A3:A3&gt;0,VLOOKUP(A3,Fed.!$A$1:$J$1758,4,FALSE)," ")</f>
        <v>M</v>
      </c>
      <c r="E3" s="113" t="str">
        <f>IF(A3:A3&gt;0,VLOOKUP(A3,Fed.!$A$1:$J$1758,5,FALSE)," ")</f>
        <v>PIE</v>
      </c>
      <c r="F3" s="191">
        <f>IF(A3:A3&gt;0,VLOOKUP(A3,Fed.!$A$1:$J$1758,6,FALSE)," ")</f>
        <v>14323</v>
      </c>
      <c r="G3" s="113">
        <f>IF(A3:A3&gt;0,VLOOKUP(A3,Fed.!$A$1:$J$1758,7,FALSE)," ")</f>
        <v>6</v>
      </c>
      <c r="H3" s="113" t="str">
        <f>IF(A3:A3&gt;0,VLOOKUP(A3,Fed.!$A$1:$J$1758,8,FALSE)," ")</f>
        <v>A</v>
      </c>
      <c r="I3" s="113" t="str">
        <f>IF(A3:A3&gt;0,VLOOKUP(A3,Fed.!$A$1:$J$1758,9,FALSE)," ")</f>
        <v>LIB2026</v>
      </c>
      <c r="J3" s="113" t="str">
        <f>IF(A3:A3&gt;0,VLOOKUP(A3,Fed.!$A$1:$J$1758,10,FALSE)," ")</f>
        <v>MR</v>
      </c>
      <c r="L3" s="245" t="s">
        <v>2643</v>
      </c>
      <c r="M3" s="287" t="b">
        <f t="shared" si="0"/>
        <v>1</v>
      </c>
      <c r="N3" s="287"/>
    </row>
    <row r="4" spans="1:26">
      <c r="A4" s="192" t="s">
        <v>37</v>
      </c>
      <c r="B4" s="26" t="str">
        <f>IF(A4:A4&gt;0,VLOOKUP(A4,Fed.!$A$1:$J$1758,2,FALSE)," ")</f>
        <v>MASUDA</v>
      </c>
      <c r="C4" s="26" t="str">
        <f>IF(A4:A4&gt;0,VLOOKUP(A4,Fed.!$A$1:$J$1758,3,FALSE)," ")</f>
        <v>TERUO</v>
      </c>
      <c r="D4" s="113" t="str">
        <f>IF(A4:A4&gt;0,VLOOKUP(A4,Fed.!$A$1:$J$1758,4,FALSE)," ")</f>
        <v>M</v>
      </c>
      <c r="E4" s="113" t="str">
        <f>IF(A4:A4&gt;0,VLOOKUP(A4,Fed.!$A$1:$J$1758,5,FALSE)," ")</f>
        <v>PIE</v>
      </c>
      <c r="F4" s="191">
        <f>IF(A4:A4&gt;0,VLOOKUP(A4,Fed.!$A$1:$J$1758,6,FALSE)," ")</f>
        <v>15336</v>
      </c>
      <c r="G4" s="113">
        <f>IF(A4:A4&gt;0,VLOOKUP(A4,Fed.!$A$1:$J$1758,7,FALSE)," ")</f>
        <v>3</v>
      </c>
      <c r="H4" s="113" t="str">
        <f>IF(A4:A4&gt;0,VLOOKUP(A4,Fed.!$A$1:$J$1758,8,FALSE)," ")</f>
        <v>EX</v>
      </c>
      <c r="I4" s="113" t="str">
        <f>IF(A4:A4&gt;0,VLOOKUP(A4,Fed.!$A$1:$J$1758,9,FALSE)," ")</f>
        <v>LIB2026</v>
      </c>
      <c r="J4" s="113" t="str">
        <f>IF(A4:A4&gt;0,VLOOKUP(A4,Fed.!$A$1:$J$1758,10,FALSE)," ")</f>
        <v>MR</v>
      </c>
      <c r="L4" s="245" t="s">
        <v>2643</v>
      </c>
      <c r="M4" s="287" t="b">
        <f t="shared" si="0"/>
        <v>1</v>
      </c>
      <c r="N4" s="287"/>
      <c r="Q4" s="2" t="s">
        <v>1795</v>
      </c>
      <c r="R4" s="2" t="s">
        <v>1787</v>
      </c>
      <c r="S4" s="2" t="s">
        <v>1793</v>
      </c>
      <c r="T4" s="2" t="s">
        <v>1780</v>
      </c>
      <c r="U4" s="2" t="s">
        <v>1900</v>
      </c>
      <c r="V4" s="2" t="s">
        <v>1794</v>
      </c>
      <c r="W4" s="2" t="s">
        <v>1783</v>
      </c>
      <c r="X4" s="2" t="s">
        <v>1782</v>
      </c>
      <c r="Y4" s="2" t="s">
        <v>1781</v>
      </c>
      <c r="Z4" s="2" t="s">
        <v>1797</v>
      </c>
    </row>
    <row r="5" spans="1:26">
      <c r="A5" s="192" t="s">
        <v>2219</v>
      </c>
      <c r="B5" s="26" t="str">
        <f>IF(A5:A5&gt;0,VLOOKUP(A5,Fed.!$A$1:$J$1758,2,FALSE)," ")</f>
        <v>NAKAMURA</v>
      </c>
      <c r="C5" s="26" t="str">
        <f>IF(A5:A5&gt;0,VLOOKUP(A5,Fed.!$A$1:$J$1758,3,FALSE)," ")</f>
        <v>EDSON</v>
      </c>
      <c r="D5" s="113" t="str">
        <f>IF(A5:A5&gt;0,VLOOKUP(A5,Fed.!$A$1:$J$1758,4,FALSE)," ")</f>
        <v>M</v>
      </c>
      <c r="E5" s="113" t="str">
        <f>IF(A5:A5&gt;0,VLOOKUP(A5,Fed.!$A$1:$J$1758,5,FALSE)," ")</f>
        <v>PIE</v>
      </c>
      <c r="F5" s="191">
        <f>IF(A5:A5&gt;0,VLOOKUP(A5,Fed.!$A$1:$J$1758,6,FALSE)," ")</f>
        <v>21525</v>
      </c>
      <c r="G5" s="113">
        <f>IF(A5:A5&gt;0,VLOOKUP(A5,Fed.!$A$1:$J$1758,7,FALSE)," ")</f>
        <v>4</v>
      </c>
      <c r="H5" s="113" t="str">
        <f>IF(A5:A5&gt;0,VLOOKUP(A5,Fed.!$A$1:$J$1758,8,FALSE)," ")</f>
        <v>A</v>
      </c>
      <c r="I5" s="113" t="str">
        <f>IF(A5:A5&gt;0,VLOOKUP(A5,Fed.!$A$1:$J$1758,9,FALSE)," ")</f>
        <v>LIB2026</v>
      </c>
      <c r="J5" s="113" t="str">
        <f>IF(A5:A5&gt;0,VLOOKUP(A5,Fed.!$A$1:$J$1758,10,FALSE)," ")</f>
        <v>NSR</v>
      </c>
      <c r="L5" s="245" t="s">
        <v>2643</v>
      </c>
      <c r="M5" s="287" t="b">
        <f t="shared" si="0"/>
        <v>1</v>
      </c>
      <c r="N5" s="287"/>
      <c r="P5" s="26" t="s">
        <v>1780</v>
      </c>
      <c r="Q5" s="245">
        <v>22</v>
      </c>
      <c r="R5" s="245">
        <v>19</v>
      </c>
      <c r="S5" s="245">
        <v>16</v>
      </c>
      <c r="T5" s="245">
        <v>27</v>
      </c>
      <c r="U5" s="245"/>
      <c r="V5" s="245"/>
      <c r="W5" s="245"/>
      <c r="X5" s="245"/>
      <c r="Y5" s="245"/>
      <c r="Z5" s="245"/>
    </row>
    <row r="6" spans="1:26">
      <c r="A6" s="192" t="s">
        <v>46</v>
      </c>
      <c r="B6" s="26" t="str">
        <f>IF(A6:A6&gt;0,VLOOKUP(A6,Fed.!$A$1:$J$1758,2,FALSE)," ")</f>
        <v>TOYODA</v>
      </c>
      <c r="C6" s="26" t="str">
        <f>IF(A6:A6&gt;0,VLOOKUP(A6,Fed.!$A$1:$J$1758,3,FALSE)," ")</f>
        <v>MATOMU</v>
      </c>
      <c r="D6" s="113" t="str">
        <f>IF(A6:A6&gt;0,VLOOKUP(A6,Fed.!$A$1:$J$1758,4,FALSE)," ")</f>
        <v>M</v>
      </c>
      <c r="E6" s="113" t="str">
        <f>IF(A6:A6&gt;0,VLOOKUP(A6,Fed.!$A$1:$J$1758,5,FALSE)," ")</f>
        <v>PIE</v>
      </c>
      <c r="F6" s="191">
        <f>IF(A6:A6&gt;0,VLOOKUP(A6,Fed.!$A$1:$J$1758,6,FALSE)," ")</f>
        <v>13051</v>
      </c>
      <c r="G6" s="113">
        <f>IF(A6:A6&gt;0,VLOOKUP(A6,Fed.!$A$1:$J$1758,7,FALSE)," ")</f>
        <v>12</v>
      </c>
      <c r="H6" s="113" t="str">
        <f>IF(A6:A6&gt;0,VLOOKUP(A6,Fed.!$A$1:$J$1758,8,FALSE)," ")</f>
        <v>C</v>
      </c>
      <c r="I6" s="113" t="str">
        <f>IF(A6:A6&gt;0,VLOOKUP(A6,Fed.!$A$1:$J$1758,9,FALSE)," ")</f>
        <v>LIB2026i</v>
      </c>
      <c r="J6" s="113" t="str">
        <f>IF(A6:A6&gt;0,VLOOKUP(A6,Fed.!$A$1:$J$1758,10,FALSE)," ")</f>
        <v>MR</v>
      </c>
      <c r="L6" s="245" t="s">
        <v>2643</v>
      </c>
      <c r="M6" s="287" t="b">
        <f t="shared" si="0"/>
        <v>0</v>
      </c>
      <c r="N6" s="287"/>
      <c r="P6" s="26" t="s">
        <v>1781</v>
      </c>
      <c r="Q6" s="245">
        <v>14</v>
      </c>
      <c r="R6" s="245">
        <v>15</v>
      </c>
      <c r="S6" s="245">
        <v>18</v>
      </c>
      <c r="T6" s="245">
        <v>20</v>
      </c>
      <c r="U6" s="245"/>
      <c r="V6" s="245"/>
      <c r="W6" s="245"/>
      <c r="X6" s="245"/>
      <c r="Y6" s="245"/>
      <c r="Z6" s="245"/>
    </row>
    <row r="7" spans="1:26">
      <c r="A7" s="192" t="s">
        <v>49</v>
      </c>
      <c r="B7" s="26" t="str">
        <f>IF(A7:A7&gt;0,VLOOKUP(A7,Fed.!$A$1:$J$1758,2,FALSE)," ")</f>
        <v>UEYAMA</v>
      </c>
      <c r="C7" s="26" t="str">
        <f>IF(A7:A7&gt;0,VLOOKUP(A7,Fed.!$A$1:$J$1758,3,FALSE)," ")</f>
        <v>MARIA KIYOKO</v>
      </c>
      <c r="D7" s="113" t="str">
        <f>IF(A7:A7&gt;0,VLOOKUP(A7,Fed.!$A$1:$J$1758,4,FALSE)," ")</f>
        <v>F</v>
      </c>
      <c r="E7" s="113" t="str">
        <f>IF(A7:A7&gt;0,VLOOKUP(A7,Fed.!$A$1:$J$1758,5,FALSE)," ")</f>
        <v>PIE</v>
      </c>
      <c r="F7" s="191">
        <f>IF(A7:A7&gt;0,VLOOKUP(A7,Fed.!$A$1:$J$1758,6,FALSE)," ")</f>
        <v>14975</v>
      </c>
      <c r="G7" s="113">
        <f>IF(A7:A7&gt;0,VLOOKUP(A7,Fed.!$A$1:$J$1758,7,FALSE)," ")</f>
        <v>9</v>
      </c>
      <c r="H7" s="113" t="str">
        <f>IF(A7:A7&gt;0,VLOOKUP(A7,Fed.!$A$1:$J$1758,8,FALSE)," ")</f>
        <v>B</v>
      </c>
      <c r="I7" s="113" t="str">
        <f>IF(A7:A7&gt;0,VLOOKUP(A7,Fed.!$A$1:$J$1758,9,FALSE)," ")</f>
        <v>LIB2026</v>
      </c>
      <c r="J7" s="113" t="str">
        <f>IF(A7:A7&gt;0,VLOOKUP(A7,Fed.!$A$1:$J$1758,10,FALSE)," ")</f>
        <v>MR</v>
      </c>
      <c r="L7" s="245" t="s">
        <v>2643</v>
      </c>
      <c r="M7" s="287" t="b">
        <f t="shared" si="0"/>
        <v>1</v>
      </c>
      <c r="N7" s="287"/>
      <c r="P7" s="26" t="s">
        <v>1782</v>
      </c>
      <c r="Q7" s="245">
        <v>26</v>
      </c>
      <c r="R7" s="245">
        <v>21</v>
      </c>
      <c r="S7" s="245">
        <v>37</v>
      </c>
      <c r="T7" s="245">
        <v>36</v>
      </c>
      <c r="U7" s="245"/>
      <c r="V7" s="245"/>
      <c r="W7" s="245"/>
      <c r="X7" s="245"/>
      <c r="Y7" s="245"/>
      <c r="Z7" s="245"/>
    </row>
    <row r="8" spans="1:26">
      <c r="A8" s="192" t="s">
        <v>66</v>
      </c>
      <c r="B8" s="26" t="str">
        <f>IF(A8:A8&gt;0,VLOOKUP(A8,Fed.!$A$1:$J$1758,2,FALSE)," ")</f>
        <v>MASUDA</v>
      </c>
      <c r="C8" s="26" t="str">
        <f>IF(A8:A8&gt;0,VLOOKUP(A8,Fed.!$A$1:$J$1758,3,FALSE)," ")</f>
        <v>TIZUKO</v>
      </c>
      <c r="D8" s="113" t="str">
        <f>IF(A8:A8&gt;0,VLOOKUP(A8,Fed.!$A$1:$J$1758,4,FALSE)," ")</f>
        <v>F</v>
      </c>
      <c r="E8" s="113" t="str">
        <f>IF(A8:A8&gt;0,VLOOKUP(A8,Fed.!$A$1:$J$1758,5,FALSE)," ")</f>
        <v>PIE</v>
      </c>
      <c r="F8" s="191">
        <f>IF(A8:A8&gt;0,VLOOKUP(A8,Fed.!$A$1:$J$1758,6,FALSE)," ")</f>
        <v>15977</v>
      </c>
      <c r="G8" s="113">
        <f>IF(A8:A8&gt;0,VLOOKUP(A8,Fed.!$A$1:$J$1758,7,FALSE)," ")</f>
        <v>5</v>
      </c>
      <c r="H8" s="113" t="str">
        <f>IF(A8:A8&gt;0,VLOOKUP(A8,Fed.!$A$1:$J$1758,8,FALSE)," ")</f>
        <v>A</v>
      </c>
      <c r="I8" s="113" t="str">
        <f>IF(A8:A8&gt;0,VLOOKUP(A8,Fed.!$A$1:$J$1758,9,FALSE)," ")</f>
        <v>LIB2026</v>
      </c>
      <c r="J8" s="113" t="str">
        <f>IF(A8:A8&gt;0,VLOOKUP(A8,Fed.!$A$1:$J$1758,10,FALSE)," ")</f>
        <v>SR</v>
      </c>
      <c r="L8" s="245" t="s">
        <v>2643</v>
      </c>
      <c r="M8" s="287" t="b">
        <f t="shared" si="0"/>
        <v>1</v>
      </c>
      <c r="N8" s="287"/>
      <c r="P8" s="26" t="s">
        <v>1783</v>
      </c>
      <c r="Q8" s="245">
        <v>31</v>
      </c>
      <c r="R8" s="245">
        <v>22</v>
      </c>
      <c r="S8" s="245">
        <v>36</v>
      </c>
      <c r="T8" s="245">
        <v>23</v>
      </c>
      <c r="U8" s="245"/>
      <c r="V8" s="245"/>
      <c r="W8" s="245"/>
      <c r="X8" s="245"/>
      <c r="Y8" s="245"/>
      <c r="Z8" s="245"/>
    </row>
    <row r="9" spans="1:26">
      <c r="A9" s="192" t="s">
        <v>1458</v>
      </c>
      <c r="B9" s="26" t="str">
        <f>IF(A9:A9&gt;0,VLOOKUP(A9,Fed.!$A$1:$J$1758,2,FALSE)," ")</f>
        <v>NAKAZATO</v>
      </c>
      <c r="C9" s="26" t="str">
        <f>IF(A9:A9&gt;0,VLOOKUP(A9,Fed.!$A$1:$J$1758,3,FALSE)," ")</f>
        <v>JORGE SHITOMI</v>
      </c>
      <c r="D9" s="113" t="str">
        <f>IF(A9:A9&gt;0,VLOOKUP(A9,Fed.!$A$1:$J$1758,4,FALSE)," ")</f>
        <v>M</v>
      </c>
      <c r="E9" s="113" t="str">
        <f>IF(A9:A9&gt;0,VLOOKUP(A9,Fed.!$A$1:$J$1758,5,FALSE)," ")</f>
        <v>PIE</v>
      </c>
      <c r="F9" s="191">
        <f>IF(A9:A9&gt;0,VLOOKUP(A9,Fed.!$A$1:$J$1758,6,FALSE)," ")</f>
        <v>16003</v>
      </c>
      <c r="G9" s="113">
        <f>IF(A9:A9&gt;0,VLOOKUP(A9,Fed.!$A$1:$J$1758,7,FALSE)," ")</f>
        <v>12</v>
      </c>
      <c r="H9" s="113" t="str">
        <f>IF(A9:A9&gt;0,VLOOKUP(A9,Fed.!$A$1:$J$1758,8,FALSE)," ")</f>
        <v>C</v>
      </c>
      <c r="I9" s="113" t="str">
        <f>IF(A9:A9&gt;0,VLOOKUP(A9,Fed.!$A$1:$J$1758,9,FALSE)," ")</f>
        <v>LIB2026</v>
      </c>
      <c r="J9" s="113" t="str">
        <f>IF(A9:A9&gt;0,VLOOKUP(A9,Fed.!$A$1:$J$1758,10,FALSE)," ")</f>
        <v>SR</v>
      </c>
      <c r="L9" s="245" t="s">
        <v>2643</v>
      </c>
      <c r="M9" s="287" t="b">
        <f t="shared" si="0"/>
        <v>1</v>
      </c>
      <c r="N9" s="287"/>
      <c r="P9" s="26" t="s">
        <v>1787</v>
      </c>
      <c r="Q9" s="245">
        <v>9</v>
      </c>
      <c r="R9" s="245">
        <v>11</v>
      </c>
      <c r="S9" s="245">
        <v>8</v>
      </c>
      <c r="T9" s="245">
        <v>11</v>
      </c>
      <c r="U9" s="245"/>
      <c r="V9" s="245"/>
      <c r="W9" s="245"/>
      <c r="X9" s="245"/>
      <c r="Y9" s="245"/>
      <c r="Z9" s="245"/>
    </row>
    <row r="10" spans="1:26">
      <c r="A10" s="192" t="s">
        <v>1459</v>
      </c>
      <c r="B10" s="26" t="str">
        <f>IF(A10:A10&gt;0,VLOOKUP(A10,Fed.!$A$1:$J$1758,2,FALSE)," ")</f>
        <v>MURAKAMI DOKAN</v>
      </c>
      <c r="C10" s="26" t="str">
        <f>IF(A10:A10&gt;0,VLOOKUP(A10,Fed.!$A$1:$J$1758,3,FALSE)," ")</f>
        <v>RUMI</v>
      </c>
      <c r="D10" s="113" t="str">
        <f>IF(A10:A10&gt;0,VLOOKUP(A10,Fed.!$A$1:$J$1758,4,FALSE)," ")</f>
        <v>F</v>
      </c>
      <c r="E10" s="113" t="str">
        <f>IF(A10:A10&gt;0,VLOOKUP(A10,Fed.!$A$1:$J$1758,5,FALSE)," ")</f>
        <v>PIE</v>
      </c>
      <c r="F10" s="191">
        <f>IF(A10:A10&gt;0,VLOOKUP(A10,Fed.!$A$1:$J$1758,6,FALSE)," ")</f>
        <v>23097</v>
      </c>
      <c r="G10" s="113">
        <f>IF(A10:A10&gt;0,VLOOKUP(A10,Fed.!$A$1:$J$1758,7,FALSE)," ")</f>
        <v>12</v>
      </c>
      <c r="H10" s="113" t="str">
        <f>IF(A10:A10&gt;0,VLOOKUP(A10,Fed.!$A$1:$J$1758,8,FALSE)," ")</f>
        <v>C</v>
      </c>
      <c r="I10" s="113" t="str">
        <f>IF(A10:A10&gt;0,VLOOKUP(A10,Fed.!$A$1:$J$1758,9,FALSE)," ")</f>
        <v>LIB2026</v>
      </c>
      <c r="J10" s="113" t="str">
        <f>IF(A10:A10&gt;0,VLOOKUP(A10,Fed.!$A$1:$J$1758,10,FALSE)," ")</f>
        <v>NSR</v>
      </c>
      <c r="L10" s="245" t="s">
        <v>2643</v>
      </c>
      <c r="M10" s="287" t="b">
        <f t="shared" si="0"/>
        <v>1</v>
      </c>
      <c r="N10" s="287"/>
      <c r="P10" s="26" t="s">
        <v>1788</v>
      </c>
      <c r="Q10" s="245">
        <v>6</v>
      </c>
      <c r="R10" s="245">
        <v>8</v>
      </c>
      <c r="S10" s="245">
        <v>3</v>
      </c>
      <c r="T10" s="245">
        <v>5</v>
      </c>
      <c r="U10" s="245"/>
      <c r="V10" s="245"/>
      <c r="W10" s="245"/>
      <c r="X10" s="245"/>
      <c r="Y10" s="245"/>
      <c r="Z10" s="245"/>
    </row>
    <row r="11" spans="1:26">
      <c r="A11" s="192" t="s">
        <v>1462</v>
      </c>
      <c r="B11" s="26" t="str">
        <f>IF(A11:A11&gt;0,VLOOKUP(A11,Fed.!$A$1:$J$1758,2,FALSE)," ")</f>
        <v>KANNO</v>
      </c>
      <c r="C11" s="26" t="str">
        <f>IF(A11:A11&gt;0,VLOOKUP(A11,Fed.!$A$1:$J$1758,3,FALSE)," ")</f>
        <v>HELIO MINORU</v>
      </c>
      <c r="D11" s="113" t="str">
        <f>IF(A11:A11&gt;0,VLOOKUP(A11,Fed.!$A$1:$J$1758,4,FALSE)," ")</f>
        <v>M</v>
      </c>
      <c r="E11" s="113" t="str">
        <f>IF(A11:A11&gt;0,VLOOKUP(A11,Fed.!$A$1:$J$1758,5,FALSE)," ")</f>
        <v>PIE</v>
      </c>
      <c r="F11" s="191">
        <f>IF(A11:A11&gt;0,VLOOKUP(A11,Fed.!$A$1:$J$1758,6,FALSE)," ")</f>
        <v>26227</v>
      </c>
      <c r="G11" s="113">
        <f>IF(A11:A11&gt;0,VLOOKUP(A11,Fed.!$A$1:$J$1758,7,FALSE)," ")</f>
        <v>12</v>
      </c>
      <c r="H11" s="113" t="str">
        <f>IF(A11:A11&gt;0,VLOOKUP(A11,Fed.!$A$1:$J$1758,8,FALSE)," ")</f>
        <v>C</v>
      </c>
      <c r="I11" s="113" t="str">
        <f>IF(A11:A11&gt;0,VLOOKUP(A11,Fed.!$A$1:$J$1758,9,FALSE)," ")</f>
        <v>LIB2026</v>
      </c>
      <c r="J11" s="113" t="str">
        <f>IF(A11:A11&gt;0,VLOOKUP(A11,Fed.!$A$1:$J$1758,10,FALSE)," ")</f>
        <v>NSR</v>
      </c>
      <c r="L11" s="245" t="s">
        <v>2643</v>
      </c>
      <c r="M11" s="287" t="b">
        <f t="shared" si="0"/>
        <v>1</v>
      </c>
      <c r="N11" s="287"/>
      <c r="P11" s="26" t="s">
        <v>1900</v>
      </c>
      <c r="Q11" s="245">
        <v>39</v>
      </c>
      <c r="R11" s="245">
        <v>39</v>
      </c>
      <c r="S11" s="245">
        <v>40</v>
      </c>
      <c r="T11" s="245">
        <v>34</v>
      </c>
      <c r="U11" s="245"/>
      <c r="V11" s="245"/>
      <c r="W11" s="245"/>
      <c r="X11" s="245"/>
      <c r="Y11" s="245"/>
      <c r="Z11" s="245"/>
    </row>
    <row r="12" spans="1:26">
      <c r="A12" s="192" t="s">
        <v>1486</v>
      </c>
      <c r="B12" s="26" t="str">
        <f>IF(A12:A12&gt;0,VLOOKUP(A12,Fed.!$A$1:$J$1758,2,FALSE)," ")</f>
        <v>KATO</v>
      </c>
      <c r="C12" s="26" t="str">
        <f>IF(A12:A12&gt;0,VLOOKUP(A12,Fed.!$A$1:$J$1758,3,FALSE)," ")</f>
        <v>MASSAKAZU</v>
      </c>
      <c r="D12" s="113" t="str">
        <f>IF(A12:A12&gt;0,VLOOKUP(A12,Fed.!$A$1:$J$1758,4,FALSE)," ")</f>
        <v>M</v>
      </c>
      <c r="E12" s="113" t="str">
        <f>IF(A12:A12&gt;0,VLOOKUP(A12,Fed.!$A$1:$J$1758,5,FALSE)," ")</f>
        <v>PIE</v>
      </c>
      <c r="F12" s="191" t="str">
        <f>IF(A12:A12&gt;0,VLOOKUP(A12,Fed.!$A$1:$J$1758,6,FALSE)," ")</f>
        <v>15/07/1960</v>
      </c>
      <c r="G12" s="113">
        <f>IF(A12:A12&gt;0,VLOOKUP(A12,Fed.!$A$1:$J$1758,7,FALSE)," ")</f>
        <v>4</v>
      </c>
      <c r="H12" s="113" t="str">
        <f>IF(A12:A12&gt;0,VLOOKUP(A12,Fed.!$A$1:$J$1758,8,FALSE)," ")</f>
        <v>A</v>
      </c>
      <c r="I12" s="113" t="str">
        <f>IF(A12:A12&gt;0,VLOOKUP(A12,Fed.!$A$1:$J$1758,9,FALSE)," ")</f>
        <v>LIB2026</v>
      </c>
      <c r="J12" s="113" t="str">
        <f>IF(A12:A12&gt;0,VLOOKUP(A12,Fed.!$A$1:$J$1758,10,FALSE)," ")</f>
        <v>NSR</v>
      </c>
      <c r="L12" s="245" t="s">
        <v>2643</v>
      </c>
      <c r="M12" s="287" t="b">
        <f t="shared" si="0"/>
        <v>1</v>
      </c>
      <c r="N12" s="287"/>
      <c r="P12" s="26" t="s">
        <v>1793</v>
      </c>
      <c r="Q12" s="245">
        <v>12</v>
      </c>
      <c r="R12" s="245">
        <v>11</v>
      </c>
      <c r="S12" s="245">
        <v>22</v>
      </c>
      <c r="T12" s="245">
        <v>14</v>
      </c>
      <c r="U12" s="245"/>
      <c r="V12" s="245"/>
      <c r="W12" s="245"/>
      <c r="X12" s="245"/>
      <c r="Y12" s="245"/>
      <c r="Z12" s="245"/>
    </row>
    <row r="13" spans="1:26">
      <c r="A13" s="192" t="s">
        <v>1488</v>
      </c>
      <c r="B13" s="26" t="str">
        <f>IF(A13:A13&gt;0,VLOOKUP(A13,Fed.!$A$1:$J$1758,2,FALSE)," ")</f>
        <v>SACAMOTO</v>
      </c>
      <c r="C13" s="26" t="str">
        <f>IF(A13:A13&gt;0,VLOOKUP(A13,Fed.!$A$1:$J$1758,3,FALSE)," ")</f>
        <v>MORIO</v>
      </c>
      <c r="D13" s="113" t="str">
        <f>IF(A13:A13&gt;0,VLOOKUP(A13,Fed.!$A$1:$J$1758,4,FALSE)," ")</f>
        <v>M</v>
      </c>
      <c r="E13" s="113" t="str">
        <f>IF(A13:A13&gt;0,VLOOKUP(A13,Fed.!$A$1:$J$1758,5,FALSE)," ")</f>
        <v>PIE</v>
      </c>
      <c r="F13" s="191">
        <f>IF(A13:A13&gt;0,VLOOKUP(A13,Fed.!$A$1:$J$1758,6,FALSE)," ")</f>
        <v>23045</v>
      </c>
      <c r="G13" s="113">
        <f>IF(A13:A13&gt;0,VLOOKUP(A13,Fed.!$A$1:$J$1758,7,FALSE)," ")</f>
        <v>5</v>
      </c>
      <c r="H13" s="113" t="str">
        <f>IF(A13:A13&gt;0,VLOOKUP(A13,Fed.!$A$1:$J$1758,8,FALSE)," ")</f>
        <v>A</v>
      </c>
      <c r="I13" s="113" t="str">
        <f>IF(A13:A13&gt;0,VLOOKUP(A13,Fed.!$A$1:$J$1758,9,FALSE)," ")</f>
        <v>LIB2026</v>
      </c>
      <c r="J13" s="113" t="str">
        <f>IF(A13:A13&gt;0,VLOOKUP(A13,Fed.!$A$1:$J$1758,10,FALSE)," ")</f>
        <v>NSR</v>
      </c>
      <c r="L13" s="245" t="s">
        <v>2643</v>
      </c>
      <c r="M13" s="287" t="b">
        <f t="shared" si="0"/>
        <v>1</v>
      </c>
      <c r="N13" s="287"/>
      <c r="P13" s="26" t="s">
        <v>1794</v>
      </c>
      <c r="Q13" s="245">
        <v>16</v>
      </c>
      <c r="R13" s="245">
        <v>15</v>
      </c>
      <c r="S13" s="245">
        <v>14</v>
      </c>
      <c r="T13" s="245">
        <v>19</v>
      </c>
      <c r="U13" s="245"/>
      <c r="V13" s="245"/>
      <c r="W13" s="245"/>
      <c r="X13" s="245"/>
      <c r="Y13" s="245"/>
      <c r="Z13" s="245"/>
    </row>
    <row r="14" spans="1:26">
      <c r="A14" s="192" t="s">
        <v>72</v>
      </c>
      <c r="B14" s="26" t="str">
        <f>IF(A14:A14&gt;0,VLOOKUP(A14,Fed.!$A$1:$J$1758,2,FALSE)," ")</f>
        <v>ARIZAWA</v>
      </c>
      <c r="C14" s="26" t="str">
        <f>IF(A14:A14&gt;0,VLOOKUP(A14,Fed.!$A$1:$J$1758,3,FALSE)," ")</f>
        <v>MARIKO</v>
      </c>
      <c r="D14" s="113" t="str">
        <f>IF(A14:A14&gt;0,VLOOKUP(A14,Fed.!$A$1:$J$1758,4,FALSE)," ")</f>
        <v>F</v>
      </c>
      <c r="E14" s="113" t="str">
        <f>IF(A14:A14&gt;0,VLOOKUP(A14,Fed.!$A$1:$J$1758,5,FALSE)," ")</f>
        <v>PIE</v>
      </c>
      <c r="F14" s="191">
        <f>IF(A14:A14&gt;0,VLOOKUP(A14,Fed.!$A$1:$J$1758,6,FALSE)," ")</f>
        <v>17503</v>
      </c>
      <c r="G14" s="113">
        <f>IF(A14:A14&gt;0,VLOOKUP(A14,Fed.!$A$1:$J$1758,7,FALSE)," ")</f>
        <v>6</v>
      </c>
      <c r="H14" s="113" t="str">
        <f>IF(A14:A14&gt;0,VLOOKUP(A14,Fed.!$A$1:$J$1758,8,FALSE)," ")</f>
        <v>A</v>
      </c>
      <c r="I14" s="113" t="str">
        <f>IF(A14:A14&gt;0,VLOOKUP(A14,Fed.!$A$1:$J$1758,9,FALSE)," ")</f>
        <v>LIB2026</v>
      </c>
      <c r="J14" s="113" t="str">
        <f>IF(A14:A14&gt;0,VLOOKUP(A14,Fed.!$A$1:$J$1758,10,FALSE)," ")</f>
        <v>SR</v>
      </c>
      <c r="L14" s="245" t="s">
        <v>2643</v>
      </c>
      <c r="M14" s="287" t="b">
        <f t="shared" si="0"/>
        <v>1</v>
      </c>
      <c r="N14" s="287"/>
      <c r="P14" s="26" t="s">
        <v>1795</v>
      </c>
      <c r="Q14" s="245">
        <v>7</v>
      </c>
      <c r="R14" s="245">
        <v>7</v>
      </c>
      <c r="S14" s="245">
        <v>5</v>
      </c>
      <c r="T14" s="245">
        <v>7</v>
      </c>
      <c r="U14" s="245"/>
      <c r="V14" s="245"/>
      <c r="W14" s="245"/>
      <c r="X14" s="245"/>
      <c r="Y14" s="245"/>
      <c r="Z14" s="245"/>
    </row>
    <row r="15" spans="1:26">
      <c r="A15" s="192" t="s">
        <v>2223</v>
      </c>
      <c r="B15" s="26" t="str">
        <f>IF(A15:A15&gt;0,VLOOKUP(A15,Fed.!$A$1:$J$1758,2,FALSE)," ")</f>
        <v>NAKAMURA</v>
      </c>
      <c r="C15" s="26" t="str">
        <f>IF(A15:A15&gt;0,VLOOKUP(A15,Fed.!$A$1:$J$1758,3,FALSE)," ")</f>
        <v>EMI KAWAKAMI</v>
      </c>
      <c r="D15" s="113" t="str">
        <f>IF(A15:A15&gt;0,VLOOKUP(A15,Fed.!$A$1:$J$1758,4,FALSE)," ")</f>
        <v>F</v>
      </c>
      <c r="E15" s="113" t="str">
        <f>IF(A15:A15&gt;0,VLOOKUP(A15,Fed.!$A$1:$J$1758,5,FALSE)," ")</f>
        <v>PIE</v>
      </c>
      <c r="F15" s="191">
        <f>IF(A15:A15&gt;0,VLOOKUP(A15,Fed.!$A$1:$J$1758,6,FALSE)," ")</f>
        <v>21828</v>
      </c>
      <c r="G15" s="113">
        <f>IF(A15:A15&gt;0,VLOOKUP(A15,Fed.!$A$1:$J$1758,7,FALSE)," ")</f>
        <v>12</v>
      </c>
      <c r="H15" s="113" t="str">
        <f>IF(A15:A15&gt;0,VLOOKUP(A15,Fed.!$A$1:$J$1758,8,FALSE)," ")</f>
        <v>C</v>
      </c>
      <c r="I15" s="113" t="str">
        <f>IF(A15:A15&gt;0,VLOOKUP(A15,Fed.!$A$1:$J$1758,9,FALSE)," ")</f>
        <v>LIB2026</v>
      </c>
      <c r="J15" s="113" t="str">
        <f>IF(A15:A15&gt;0,VLOOKUP(A15,Fed.!$A$1:$J$1758,10,FALSE)," ")</f>
        <v>NSR</v>
      </c>
      <c r="L15" s="245" t="s">
        <v>2643</v>
      </c>
      <c r="M15" s="287" t="b">
        <f t="shared" si="0"/>
        <v>1</v>
      </c>
      <c r="N15" s="287"/>
      <c r="P15" s="26" t="s">
        <v>1797</v>
      </c>
      <c r="Q15" s="245">
        <v>14</v>
      </c>
      <c r="R15" s="245">
        <v>15</v>
      </c>
      <c r="S15" s="245">
        <v>10</v>
      </c>
      <c r="T15" s="245">
        <v>12</v>
      </c>
      <c r="U15" s="245"/>
      <c r="V15" s="245"/>
      <c r="W15" s="245"/>
      <c r="X15" s="245"/>
      <c r="Y15" s="245"/>
      <c r="Z15" s="245"/>
    </row>
    <row r="16" spans="1:26">
      <c r="A16" s="192" t="s">
        <v>1585</v>
      </c>
      <c r="B16" s="26" t="str">
        <f>IF(A16:A16&gt;0,VLOOKUP(A16,Fed.!$A$1:$J$1758,2,FALSE)," ")</f>
        <v>DOKAN</v>
      </c>
      <c r="C16" s="26" t="str">
        <f>IF(A16:A16&gt;0,VLOOKUP(A16,Fed.!$A$1:$J$1758,3,FALSE)," ")</f>
        <v>CARLOS EIITI</v>
      </c>
      <c r="D16" s="113" t="str">
        <f>IF(A16:A16&gt;0,VLOOKUP(A16,Fed.!$A$1:$J$1758,4,FALSE)," ")</f>
        <v>M</v>
      </c>
      <c r="E16" s="113" t="str">
        <f>IF(A16:A16&gt;0,VLOOKUP(A16,Fed.!$A$1:$J$1758,5,FALSE)," ")</f>
        <v>PIE</v>
      </c>
      <c r="F16" s="191">
        <f>IF(A16:A16&gt;0,VLOOKUP(A16,Fed.!$A$1:$J$1758,6,FALSE)," ")</f>
        <v>22800</v>
      </c>
      <c r="G16" s="113">
        <f>IF(A16:A16&gt;0,VLOOKUP(A16,Fed.!$A$1:$J$1758,7,FALSE)," ")</f>
        <v>4</v>
      </c>
      <c r="H16" s="113" t="str">
        <f>IF(A16:A16&gt;0,VLOOKUP(A16,Fed.!$A$1:$J$1758,8,FALSE)," ")</f>
        <v>A</v>
      </c>
      <c r="I16" s="113" t="str">
        <f>IF(A16:A16&gt;0,VLOOKUP(A16,Fed.!$A$1:$J$1758,9,FALSE)," ")</f>
        <v>LIB2026</v>
      </c>
      <c r="J16" s="113" t="str">
        <f>IF(A16:A16&gt;0,VLOOKUP(A16,Fed.!$A$1:$J$1758,10,FALSE)," ")</f>
        <v>NSR</v>
      </c>
      <c r="L16" s="245" t="s">
        <v>2643</v>
      </c>
      <c r="M16" s="287" t="b">
        <f t="shared" si="0"/>
        <v>1</v>
      </c>
      <c r="N16" s="287"/>
      <c r="P16" s="26"/>
      <c r="Q16" s="245">
        <f>SUM(Q5:Q15)</f>
        <v>196</v>
      </c>
      <c r="R16" s="245">
        <f>SUM(R5:R15)</f>
        <v>183</v>
      </c>
      <c r="S16" s="245">
        <f t="shared" ref="S16:Z16" si="1">SUM(S5:S15)</f>
        <v>209</v>
      </c>
      <c r="T16" s="245">
        <f t="shared" si="1"/>
        <v>208</v>
      </c>
      <c r="U16" s="245">
        <f t="shared" si="1"/>
        <v>0</v>
      </c>
      <c r="V16" s="245">
        <f t="shared" si="1"/>
        <v>0</v>
      </c>
      <c r="W16" s="245">
        <f t="shared" si="1"/>
        <v>0</v>
      </c>
      <c r="X16" s="245">
        <f t="shared" si="1"/>
        <v>0</v>
      </c>
      <c r="Y16" s="245">
        <f t="shared" si="1"/>
        <v>0</v>
      </c>
      <c r="Z16" s="245">
        <f t="shared" si="1"/>
        <v>0</v>
      </c>
    </row>
    <row r="17" spans="1:14">
      <c r="A17" s="192" t="s">
        <v>76</v>
      </c>
      <c r="B17" s="26" t="str">
        <f>IF(A17:A17&gt;0,VLOOKUP(A17,Fed.!$A$1:$J$1758,2,FALSE)," ")</f>
        <v>TAKAMUNE</v>
      </c>
      <c r="C17" s="26" t="str">
        <f>IF(A17:A17&gt;0,VLOOKUP(A17,Fed.!$A$1:$J$1758,3,FALSE)," ")</f>
        <v>ATSUSHI</v>
      </c>
      <c r="D17" s="113" t="str">
        <f>IF(A17:A17&gt;0,VLOOKUP(A17,Fed.!$A$1:$J$1758,4,FALSE)," ")</f>
        <v>M</v>
      </c>
      <c r="E17" s="113" t="str">
        <f>IF(A17:A17&gt;0,VLOOKUP(A17,Fed.!$A$1:$J$1758,5,FALSE)," ")</f>
        <v>PIE</v>
      </c>
      <c r="F17" s="191">
        <f>IF(A17:A17&gt;0,VLOOKUP(A17,Fed.!$A$1:$J$1758,6,FALSE)," ")</f>
        <v>16893</v>
      </c>
      <c r="G17" s="113">
        <f>IF(A17:A17&gt;0,VLOOKUP(A17,Fed.!$A$1:$J$1758,7,FALSE)," ")</f>
        <v>8</v>
      </c>
      <c r="H17" s="113" t="str">
        <f>IF(A17:A17&gt;0,VLOOKUP(A17,Fed.!$A$1:$J$1758,8,FALSE)," ")</f>
        <v>B</v>
      </c>
      <c r="I17" s="113" t="str">
        <f>IF(A17:A17&gt;0,VLOOKUP(A17,Fed.!$A$1:$J$1758,9,FALSE)," ")</f>
        <v>LIB2026</v>
      </c>
      <c r="J17" s="113" t="str">
        <f>IF(A17:A17&gt;0,VLOOKUP(A17,Fed.!$A$1:$J$1758,10,FALSE)," ")</f>
        <v>SR</v>
      </c>
      <c r="L17" s="245" t="s">
        <v>2643</v>
      </c>
      <c r="M17" s="287" t="b">
        <f t="shared" si="0"/>
        <v>1</v>
      </c>
      <c r="N17" s="287"/>
    </row>
    <row r="18" spans="1:14">
      <c r="A18" s="192" t="s">
        <v>736</v>
      </c>
      <c r="B18" s="26" t="str">
        <f>IF(A18:A18&gt;0,VLOOKUP(A18,Fed.!$A$1:$J$1758,2,FALSE)," ")</f>
        <v>MISOBUSHI</v>
      </c>
      <c r="C18" s="26" t="str">
        <f>IF(A18:A18&gt;0,VLOOKUP(A18,Fed.!$A$1:$J$1758,3,FALSE)," ")</f>
        <v>ARMANDO KOMI</v>
      </c>
      <c r="D18" s="113" t="str">
        <f>IF(A18:A18&gt;0,VLOOKUP(A18,Fed.!$A$1:$J$1758,4,FALSE)," ")</f>
        <v>M</v>
      </c>
      <c r="E18" s="113" t="str">
        <f>IF(A18:A18&gt;0,VLOOKUP(A18,Fed.!$A$1:$J$1758,5,FALSE)," ")</f>
        <v>PIE</v>
      </c>
      <c r="F18" s="191">
        <f>IF(A18:A18&gt;0,VLOOKUP(A18,Fed.!$A$1:$J$1758,6,FALSE)," ")</f>
        <v>21065</v>
      </c>
      <c r="G18" s="113">
        <f>IF(A18:A18&gt;0,VLOOKUP(A18,Fed.!$A$1:$J$1758,7,FALSE)," ")</f>
        <v>11</v>
      </c>
      <c r="H18" s="113" t="str">
        <f>IF(A18:A18&gt;0,VLOOKUP(A18,Fed.!$A$1:$J$1758,8,FALSE)," ")</f>
        <v>C</v>
      </c>
      <c r="I18" s="113" t="str">
        <f>IF(A18:A18&gt;0,VLOOKUP(A18,Fed.!$A$1:$J$1758,9,FALSE)," ")</f>
        <v>LIB2026</v>
      </c>
      <c r="J18" s="113" t="str">
        <f>IF(A18:A18&gt;0,VLOOKUP(A18,Fed.!$A$1:$J$1758,10,FALSE)," ")</f>
        <v>NSR</v>
      </c>
      <c r="L18" s="245" t="s">
        <v>2643</v>
      </c>
      <c r="M18" s="287" t="b">
        <f t="shared" si="0"/>
        <v>1</v>
      </c>
      <c r="N18" s="287"/>
    </row>
    <row r="19" spans="1:14">
      <c r="A19" s="192" t="s">
        <v>87</v>
      </c>
      <c r="B19" s="26" t="str">
        <f>IF(A19:A19&gt;0,VLOOKUP(A19,Fed.!$A$1:$J$1758,2,FALSE)," ")</f>
        <v>UEMURA</v>
      </c>
      <c r="C19" s="26" t="str">
        <f>IF(A19:A19&gt;0,VLOOKUP(A19,Fed.!$A$1:$J$1758,3,FALSE)," ")</f>
        <v>JORGE</v>
      </c>
      <c r="D19" s="113" t="str">
        <f>IF(A19:A19&gt;0,VLOOKUP(A19,Fed.!$A$1:$J$1758,4,FALSE)," ")</f>
        <v>M</v>
      </c>
      <c r="E19" s="113" t="str">
        <f>IF(A19:A19&gt;0,VLOOKUP(A19,Fed.!$A$1:$J$1758,5,FALSE)," ")</f>
        <v>PIE</v>
      </c>
      <c r="F19" s="191">
        <f>IF(A19:A19&gt;0,VLOOKUP(A19,Fed.!$A$1:$J$1758,6,FALSE)," ")</f>
        <v>29247</v>
      </c>
      <c r="G19" s="113">
        <f>IF(A19:A19&gt;0,VLOOKUP(A19,Fed.!$A$1:$J$1758,7,FALSE)," ")</f>
        <v>9</v>
      </c>
      <c r="H19" s="113" t="str">
        <f>IF(A19:A19&gt;0,VLOOKUP(A19,Fed.!$A$1:$J$1758,8,FALSE)," ")</f>
        <v>B</v>
      </c>
      <c r="I19" s="113" t="str">
        <f>IF(A19:A19&gt;0,VLOOKUP(A19,Fed.!$A$1:$J$1758,9,FALSE)," ")</f>
        <v>LIB2026</v>
      </c>
      <c r="J19" s="113" t="str">
        <f>IF(A19:A19&gt;0,VLOOKUP(A19,Fed.!$A$1:$J$1758,10,FALSE)," ")</f>
        <v>NSR</v>
      </c>
      <c r="L19" s="245" t="s">
        <v>2643</v>
      </c>
      <c r="M19" s="287" t="b">
        <f t="shared" si="0"/>
        <v>1</v>
      </c>
      <c r="N19" s="287"/>
    </row>
    <row r="20" spans="1:14">
      <c r="A20" s="192" t="s">
        <v>1650</v>
      </c>
      <c r="B20" s="26" t="str">
        <f>IF(A20:A20&gt;0,VLOOKUP(A20,Fed.!$A$1:$J$1758,2,FALSE)," ")</f>
        <v>ANTAL MASUDA</v>
      </c>
      <c r="C20" s="26" t="str">
        <f>IF(A20:A20&gt;0,VLOOKUP(A20,Fed.!$A$1:$J$1758,3,FALSE)," ")</f>
        <v>RODRIGO YUJI</v>
      </c>
      <c r="D20" s="113" t="str">
        <f>IF(A20:A20&gt;0,VLOOKUP(A20,Fed.!$A$1:$J$1758,4,FALSE)," ")</f>
        <v>M</v>
      </c>
      <c r="E20" s="113" t="str">
        <f>IF(A20:A20&gt;0,VLOOKUP(A20,Fed.!$A$1:$J$1758,5,FALSE)," ")</f>
        <v>PIE</v>
      </c>
      <c r="F20" s="191">
        <f>IF(A20:A20&gt;0,VLOOKUP(A20,Fed.!$A$1:$J$1758,6,FALSE)," ")</f>
        <v>41082</v>
      </c>
      <c r="G20" s="113">
        <f>IF(A20:A20&gt;0,VLOOKUP(A20,Fed.!$A$1:$J$1758,7,FALSE)," ")</f>
        <v>12</v>
      </c>
      <c r="H20" s="113" t="str">
        <f>IF(A20:A20&gt;0,VLOOKUP(A20,Fed.!$A$1:$J$1758,8,FALSE)," ")</f>
        <v>C</v>
      </c>
      <c r="I20" s="113" t="str">
        <f>IF(A20:A20&gt;0,VLOOKUP(A20,Fed.!$A$1:$J$1758,9,FALSE)," ")</f>
        <v>LIB2026</v>
      </c>
      <c r="J20" s="113" t="str">
        <f>IF(A20:A20&gt;0,VLOOKUP(A20,Fed.!$A$1:$J$1758,10,FALSE)," ")</f>
        <v>NSR</v>
      </c>
      <c r="L20" s="245" t="s">
        <v>2643</v>
      </c>
      <c r="M20" s="287" t="b">
        <f t="shared" si="0"/>
        <v>1</v>
      </c>
      <c r="N20" s="287"/>
    </row>
    <row r="21" spans="1:14">
      <c r="A21" s="192" t="s">
        <v>1652</v>
      </c>
      <c r="B21" s="26" t="str">
        <f>IF(A21:A21&gt;0,VLOOKUP(A21,Fed.!$A$1:$J$1758,2,FALSE)," ")</f>
        <v>ISHIHARA</v>
      </c>
      <c r="C21" s="26" t="str">
        <f>IF(A21:A21&gt;0,VLOOKUP(A21,Fed.!$A$1:$J$1758,3,FALSE)," ")</f>
        <v>HILTON HARUAKI</v>
      </c>
      <c r="D21" s="113" t="str">
        <f>IF(A21:A21&gt;0,VLOOKUP(A21,Fed.!$A$1:$J$1758,4,FALSE)," ")</f>
        <v>M</v>
      </c>
      <c r="E21" s="113" t="str">
        <f>IF(A21:A21&gt;0,VLOOKUP(A21,Fed.!$A$1:$J$1758,5,FALSE)," ")</f>
        <v>PIE</v>
      </c>
      <c r="F21" s="191">
        <f>IF(A21:A21&gt;0,VLOOKUP(A21,Fed.!$A$1:$J$1758,6,FALSE)," ")</f>
        <v>41116</v>
      </c>
      <c r="G21" s="113">
        <f>IF(A21:A21&gt;0,VLOOKUP(A21,Fed.!$A$1:$J$1758,7,FALSE)," ")</f>
        <v>12</v>
      </c>
      <c r="H21" s="113" t="str">
        <f>IF(A21:A21&gt;0,VLOOKUP(A21,Fed.!$A$1:$J$1758,8,FALSE)," ")</f>
        <v>C</v>
      </c>
      <c r="I21" s="113" t="str">
        <f>IF(A21:A21&gt;0,VLOOKUP(A21,Fed.!$A$1:$J$1758,9,FALSE)," ")</f>
        <v>LIB2026</v>
      </c>
      <c r="J21" s="113" t="str">
        <f>IF(A21:A21&gt;0,VLOOKUP(A21,Fed.!$A$1:$J$1758,10,FALSE)," ")</f>
        <v>NSR</v>
      </c>
      <c r="L21" s="245" t="s">
        <v>2643</v>
      </c>
      <c r="M21" s="287" t="b">
        <f t="shared" si="0"/>
        <v>1</v>
      </c>
      <c r="N21" s="287"/>
    </row>
    <row r="22" spans="1:14">
      <c r="A22" s="192" t="s">
        <v>1041</v>
      </c>
      <c r="B22" s="26" t="str">
        <f>IF(A22:A22&gt;0,VLOOKUP(A22,Fed.!$A$1:$J$1758,2,FALSE)," ")</f>
        <v>SAKAGUTI</v>
      </c>
      <c r="C22" s="26" t="str">
        <f>IF(A22:A22&gt;0,VLOOKUP(A22,Fed.!$A$1:$J$1758,3,FALSE)," ")</f>
        <v>MARIO</v>
      </c>
      <c r="D22" s="113" t="str">
        <f>IF(A22:A22&gt;0,VLOOKUP(A22,Fed.!$A$1:$J$1758,4,FALSE)," ")</f>
        <v>M</v>
      </c>
      <c r="E22" s="113" t="str">
        <f>IF(A22:A22&gt;0,VLOOKUP(A22,Fed.!$A$1:$J$1758,5,FALSE)," ")</f>
        <v>PIE</v>
      </c>
      <c r="F22" s="191">
        <f>IF(A22:A22&gt;0,VLOOKUP(A22,Fed.!$A$1:$J$1758,6,FALSE)," ")</f>
        <v>28572</v>
      </c>
      <c r="G22" s="113">
        <f>IF(A22:A22&gt;0,VLOOKUP(A22,Fed.!$A$1:$J$1758,7,FALSE)," ")</f>
        <v>5</v>
      </c>
      <c r="H22" s="113" t="str">
        <f>IF(A22:A22&gt;0,VLOOKUP(A22,Fed.!$A$1:$J$1758,8,FALSE)," ")</f>
        <v>A</v>
      </c>
      <c r="I22" s="113" t="str">
        <f>IF(A22:A22&gt;0,VLOOKUP(A22,Fed.!$A$1:$J$1758,9,FALSE)," ")</f>
        <v>LIB2026</v>
      </c>
      <c r="J22" s="113" t="str">
        <f>IF(A22:A22&gt;0,VLOOKUP(A22,Fed.!$A$1:$J$1758,10,FALSE)," ")</f>
        <v>NSR</v>
      </c>
      <c r="L22" s="245" t="s">
        <v>2643</v>
      </c>
      <c r="M22" s="287" t="b">
        <f t="shared" si="0"/>
        <v>1</v>
      </c>
      <c r="N22" s="287"/>
    </row>
    <row r="23" spans="1:14">
      <c r="A23" s="192" t="s">
        <v>1109</v>
      </c>
      <c r="B23" s="26" t="str">
        <f>IF(A23:A23&gt;0,VLOOKUP(A23,Fed.!$A$1:$J$1758,2,FALSE)," ")</f>
        <v>DE MELO DE JESUS</v>
      </c>
      <c r="C23" s="26" t="str">
        <f>IF(A23:A23&gt;0,VLOOKUP(A23,Fed.!$A$1:$J$1758,3,FALSE)," ")</f>
        <v>BRUNO</v>
      </c>
      <c r="D23" s="113" t="str">
        <f>IF(A23:A23&gt;0,VLOOKUP(A23,Fed.!$A$1:$J$1758,4,FALSE)," ")</f>
        <v>M</v>
      </c>
      <c r="E23" s="113" t="str">
        <f>IF(A23:A23&gt;0,VLOOKUP(A23,Fed.!$A$1:$J$1758,5,FALSE)," ")</f>
        <v>PIE</v>
      </c>
      <c r="F23" s="191">
        <f>IF(A23:A23&gt;0,VLOOKUP(A23,Fed.!$A$1:$J$1758,6,FALSE)," ")</f>
        <v>34349</v>
      </c>
      <c r="G23" s="113">
        <f>IF(A23:A23&gt;0,VLOOKUP(A23,Fed.!$A$1:$J$1758,7,FALSE)," ")</f>
        <v>4</v>
      </c>
      <c r="H23" s="113" t="str">
        <f>IF(A23:A23&gt;0,VLOOKUP(A23,Fed.!$A$1:$J$1758,8,FALSE)," ")</f>
        <v>A</v>
      </c>
      <c r="I23" s="113" t="str">
        <f>IF(A23:A23&gt;0,VLOOKUP(A23,Fed.!$A$1:$J$1758,9,FALSE)," ")</f>
        <v>LIB2026</v>
      </c>
      <c r="J23" s="113" t="str">
        <f>IF(A23:A23&gt;0,VLOOKUP(A23,Fed.!$A$1:$J$1758,10,FALSE)," ")</f>
        <v>NSR</v>
      </c>
      <c r="L23" s="245" t="s">
        <v>2643</v>
      </c>
      <c r="M23" s="287" t="b">
        <f t="shared" si="0"/>
        <v>1</v>
      </c>
      <c r="N23" s="287"/>
    </row>
    <row r="24" spans="1:14">
      <c r="A24" s="192" t="s">
        <v>515</v>
      </c>
      <c r="B24" s="26" t="str">
        <f>IF(A24:A24&gt;0,VLOOKUP(A24,Fed.!$A$1:$J$1758,2,FALSE)," ")</f>
        <v>SAKAGUTI KAWANAKA</v>
      </c>
      <c r="C24" s="26" t="str">
        <f>IF(A24:A24&gt;0,VLOOKUP(A24,Fed.!$A$1:$J$1758,3,FALSE)," ")</f>
        <v>YOUKO</v>
      </c>
      <c r="D24" s="113" t="str">
        <f>IF(A24:A24&gt;0,VLOOKUP(A24,Fed.!$A$1:$J$1758,4,FALSE)," ")</f>
        <v>F</v>
      </c>
      <c r="E24" s="113" t="str">
        <f>IF(A24:A24&gt;0,VLOOKUP(A24,Fed.!$A$1:$J$1758,5,FALSE)," ")</f>
        <v>PIE</v>
      </c>
      <c r="F24" s="191">
        <f>IF(A24:A24&gt;0,VLOOKUP(A24,Fed.!$A$1:$J$1758,6,FALSE)," ")</f>
        <v>18970</v>
      </c>
      <c r="G24" s="113">
        <f>IF(A24:A24&gt;0,VLOOKUP(A24,Fed.!$A$1:$J$1758,7,FALSE)," ")</f>
        <v>12</v>
      </c>
      <c r="H24" s="113" t="str">
        <f>IF(A24:A24&gt;0,VLOOKUP(A24,Fed.!$A$1:$J$1758,8,FALSE)," ")</f>
        <v>C</v>
      </c>
      <c r="I24" s="113" t="str">
        <f>IF(A24:A24&gt;0,VLOOKUP(A24,Fed.!$A$1:$J$1758,9,FALSE)," ")</f>
        <v>LIB2026</v>
      </c>
      <c r="J24" s="113" t="str">
        <f>IF(A24:A24&gt;0,VLOOKUP(A24,Fed.!$A$1:$J$1758,10,FALSE)," ")</f>
        <v>SR</v>
      </c>
      <c r="L24" s="245" t="s">
        <v>2643</v>
      </c>
      <c r="M24" s="287" t="b">
        <f t="shared" si="0"/>
        <v>1</v>
      </c>
      <c r="N24" s="287"/>
    </row>
    <row r="25" spans="1:14">
      <c r="A25" s="192" t="s">
        <v>1698</v>
      </c>
      <c r="B25" s="26" t="str">
        <f>IF(A25:A25&gt;0,VLOOKUP(A25,Fed.!$A$1:$J$1758,2,FALSE)," ")</f>
        <v>NUNES</v>
      </c>
      <c r="C25" s="26" t="str">
        <f>IF(A25:A25&gt;0,VLOOKUP(A25,Fed.!$A$1:$J$1758,3,FALSE)," ")</f>
        <v>MARIA HELENA</v>
      </c>
      <c r="D25" s="113" t="str">
        <f>IF(A25:A25&gt;0,VLOOKUP(A25,Fed.!$A$1:$J$1758,4,FALSE)," ")</f>
        <v>F</v>
      </c>
      <c r="E25" s="113" t="str">
        <f>IF(A25:A25&gt;0,VLOOKUP(A25,Fed.!$A$1:$J$1758,5,FALSE)," ")</f>
        <v>PIE</v>
      </c>
      <c r="F25" s="191">
        <f>IF(A25:A25&gt;0,VLOOKUP(A25,Fed.!$A$1:$J$1758,6,FALSE)," ")</f>
        <v>16884</v>
      </c>
      <c r="G25" s="113">
        <f>IF(A25:A25&gt;0,VLOOKUP(A25,Fed.!$A$1:$J$1758,7,FALSE)," ")</f>
        <v>12</v>
      </c>
      <c r="H25" s="113" t="str">
        <f>IF(A25:A25&gt;0,VLOOKUP(A25,Fed.!$A$1:$J$1758,8,FALSE)," ")</f>
        <v>C</v>
      </c>
      <c r="I25" s="113" t="str">
        <f>IF(A25:A25&gt;0,VLOOKUP(A25,Fed.!$A$1:$J$1758,9,FALSE)," ")</f>
        <v>LIB2026</v>
      </c>
      <c r="J25" s="113" t="str">
        <f>IF(A25:A25&gt;0,VLOOKUP(A25,Fed.!$A$1:$J$1758,10,FALSE)," ")</f>
        <v>SR</v>
      </c>
      <c r="L25" s="245" t="s">
        <v>2643</v>
      </c>
      <c r="M25" s="287" t="b">
        <f t="shared" si="0"/>
        <v>1</v>
      </c>
      <c r="N25" s="287"/>
    </row>
    <row r="26" spans="1:14">
      <c r="A26" s="192" t="s">
        <v>1162</v>
      </c>
      <c r="B26" s="26" t="str">
        <f>IF(A26:A26&gt;0,VLOOKUP(A26,Fed.!$A$1:$J$1758,2,FALSE)," ")</f>
        <v>MORI</v>
      </c>
      <c r="C26" s="26" t="str">
        <f>IF(A26:A26&gt;0,VLOOKUP(A26,Fed.!$A$1:$J$1758,3,FALSE)," ")</f>
        <v>SADAO</v>
      </c>
      <c r="D26" s="113" t="str">
        <f>IF(A26:A26&gt;0,VLOOKUP(A26,Fed.!$A$1:$J$1758,4,FALSE)," ")</f>
        <v>M</v>
      </c>
      <c r="E26" s="113" t="str">
        <f>IF(A26:A26&gt;0,VLOOKUP(A26,Fed.!$A$1:$J$1758,5,FALSE)," ")</f>
        <v>PIE</v>
      </c>
      <c r="F26" s="191">
        <f>IF(A26:A26&gt;0,VLOOKUP(A26,Fed.!$A$1:$J$1758,6,FALSE)," ")</f>
        <v>19729</v>
      </c>
      <c r="G26" s="113">
        <f>IF(A26:A26&gt;0,VLOOKUP(A26,Fed.!$A$1:$J$1758,7,FALSE)," ")</f>
        <v>8</v>
      </c>
      <c r="H26" s="113" t="str">
        <f>IF(A26:A26&gt;0,VLOOKUP(A26,Fed.!$A$1:$J$1758,8,FALSE)," ")</f>
        <v>B</v>
      </c>
      <c r="I26" s="113" t="str">
        <f>IF(A26:A26&gt;0,VLOOKUP(A26,Fed.!$A$1:$J$1758,9,FALSE)," ")</f>
        <v>LIB2026</v>
      </c>
      <c r="J26" s="113" t="str">
        <f>IF(A26:A26&gt;0,VLOOKUP(A26,Fed.!$A$1:$J$1758,10,FALSE)," ")</f>
        <v>NSR</v>
      </c>
      <c r="L26" s="245" t="s">
        <v>2643</v>
      </c>
      <c r="M26" s="287" t="b">
        <f t="shared" si="0"/>
        <v>1</v>
      </c>
      <c r="N26" s="287"/>
    </row>
    <row r="27" spans="1:14">
      <c r="A27" s="192" t="s">
        <v>704</v>
      </c>
      <c r="B27" s="26" t="str">
        <f>IF(A27:A27&gt;0,VLOOKUP(A27,Fed.!$A$1:$J$1758,2,FALSE)," ")</f>
        <v>KANAI</v>
      </c>
      <c r="C27" s="26" t="str">
        <f>IF(A27:A27&gt;0,VLOOKUP(A27,Fed.!$A$1:$J$1758,3,FALSE)," ")</f>
        <v>MICHIO</v>
      </c>
      <c r="D27" s="113" t="str">
        <f>IF(A27:A27&gt;0,VLOOKUP(A27,Fed.!$A$1:$J$1758,4,FALSE)," ")</f>
        <v>M</v>
      </c>
      <c r="E27" s="113" t="str">
        <f>IF(A27:A27&gt;0,VLOOKUP(A27,Fed.!$A$1:$J$1758,5,FALSE)," ")</f>
        <v>PIE</v>
      </c>
      <c r="F27" s="191">
        <f>IF(A27:A27&gt;0,VLOOKUP(A27,Fed.!$A$1:$J$1758,6,FALSE)," ")</f>
        <v>19641</v>
      </c>
      <c r="G27" s="113">
        <f>IF(A27:A27&gt;0,VLOOKUP(A27,Fed.!$A$1:$J$1758,7,FALSE)," ")</f>
        <v>1</v>
      </c>
      <c r="H27" s="113" t="str">
        <f>IF(A27:A27&gt;0,VLOOKUP(A27,Fed.!$A$1:$J$1758,8,FALSE)," ")</f>
        <v>EX</v>
      </c>
      <c r="I27" s="113" t="str">
        <f>IF(A27:A27&gt;0,VLOOKUP(A27,Fed.!$A$1:$J$1758,9,FALSE)," ")</f>
        <v>LIB2026</v>
      </c>
      <c r="J27" s="113" t="str">
        <f>IF(A27:A27&gt;0,VLOOKUP(A27,Fed.!$A$1:$J$1758,10,FALSE)," ")</f>
        <v>NSR</v>
      </c>
      <c r="L27" s="245" t="s">
        <v>2643</v>
      </c>
      <c r="M27" s="287" t="b">
        <f t="shared" si="0"/>
        <v>1</v>
      </c>
      <c r="N27" s="287"/>
    </row>
    <row r="28" spans="1:14">
      <c r="A28" s="192" t="s">
        <v>1672</v>
      </c>
      <c r="B28" s="26" t="str">
        <f>IF(A28:A28&gt;0,VLOOKUP(A28,Fed.!$A$1:$J$1758,2,FALSE)," ")</f>
        <v>SUZUKI KANOMATA</v>
      </c>
      <c r="C28" s="26" t="str">
        <f>IF(A28:A28&gt;0,VLOOKUP(A28,Fed.!$A$1:$J$1758,3,FALSE)," ")</f>
        <v>ELENA TIKA</v>
      </c>
      <c r="D28" s="113" t="str">
        <f>IF(A28:A28&gt;0,VLOOKUP(A28,Fed.!$A$1:$J$1758,4,FALSE)," ")</f>
        <v>F</v>
      </c>
      <c r="E28" s="113" t="str">
        <f>IF(A28:A28&gt;0,VLOOKUP(A28,Fed.!$A$1:$J$1758,5,FALSE)," ")</f>
        <v>BIR</v>
      </c>
      <c r="F28" s="191">
        <f>IF(A28:A28&gt;0,VLOOKUP(A28,Fed.!$A$1:$J$1758,6,FALSE)," ")</f>
        <v>25014</v>
      </c>
      <c r="G28" s="113">
        <f>IF(A28:A28&gt;0,VLOOKUP(A28,Fed.!$A$1:$J$1758,7,FALSE)," ")</f>
        <v>4</v>
      </c>
      <c r="H28" s="113" t="str">
        <f>IF(A28:A28&gt;0,VLOOKUP(A28,Fed.!$A$1:$J$1758,8,FALSE)," ")</f>
        <v>A</v>
      </c>
      <c r="I28" s="113" t="str">
        <f>IF(A28:A28&gt;0,VLOOKUP(A28,Fed.!$A$1:$J$1758,9,FALSE)," ")</f>
        <v>LIB2026</v>
      </c>
      <c r="J28" s="113" t="str">
        <f>IF(A28:A28&gt;0,VLOOKUP(A28,Fed.!$A$1:$J$1758,10,FALSE)," ")</f>
        <v>NSR</v>
      </c>
      <c r="L28" s="245" t="s">
        <v>2643</v>
      </c>
      <c r="M28" s="287" t="b">
        <f t="shared" si="0"/>
        <v>1</v>
      </c>
      <c r="N28" s="287"/>
    </row>
    <row r="29" spans="1:14">
      <c r="A29" s="192" t="s">
        <v>1088</v>
      </c>
      <c r="B29" s="26" t="str">
        <f>IF(A29:A29&gt;0,VLOOKUP(A29,Fed.!$A$1:$J$1758,2,FALSE)," ")</f>
        <v>KANOMATA</v>
      </c>
      <c r="C29" s="26" t="str">
        <f>IF(A29:A29&gt;0,VLOOKUP(A29,Fed.!$A$1:$J$1758,3,FALSE)," ")</f>
        <v>KOKI</v>
      </c>
      <c r="D29" s="113" t="str">
        <f>IF(A29:A29&gt;0,VLOOKUP(A29,Fed.!$A$1:$J$1758,4,FALSE)," ")</f>
        <v>M</v>
      </c>
      <c r="E29" s="113" t="str">
        <f>IF(A29:A29&gt;0,VLOOKUP(A29,Fed.!$A$1:$J$1758,5,FALSE)," ")</f>
        <v>BIR</v>
      </c>
      <c r="F29" s="191">
        <f>IF(A29:A29&gt;0,VLOOKUP(A29,Fed.!$A$1:$J$1758,6,FALSE)," ")</f>
        <v>24950</v>
      </c>
      <c r="G29" s="113">
        <f>IF(A29:A29&gt;0,VLOOKUP(A29,Fed.!$A$1:$J$1758,7,FALSE)," ")</f>
        <v>0</v>
      </c>
      <c r="H29" s="113" t="str">
        <f>IF(A29:A29&gt;0,VLOOKUP(A29,Fed.!$A$1:$J$1758,8,FALSE)," ")</f>
        <v>EX</v>
      </c>
      <c r="I29" s="113" t="str">
        <f>IF(A29:A29&gt;0,VLOOKUP(A29,Fed.!$A$1:$J$1758,9,FALSE)," ")</f>
        <v>LIB2026</v>
      </c>
      <c r="J29" s="113" t="str">
        <f>IF(A29:A29&gt;0,VLOOKUP(A29,Fed.!$A$1:$J$1758,10,FALSE)," ")</f>
        <v>NSR</v>
      </c>
      <c r="L29" s="245" t="s">
        <v>2643</v>
      </c>
      <c r="M29" s="287" t="b">
        <f t="shared" si="0"/>
        <v>1</v>
      </c>
      <c r="N29" s="287"/>
    </row>
    <row r="30" spans="1:14">
      <c r="A30" s="192" t="s">
        <v>1075</v>
      </c>
      <c r="B30" s="26" t="str">
        <f>IF(A30:A30&gt;0,VLOOKUP(A30,Fed.!$A$1:$J$1758,2,FALSE)," ")</f>
        <v>GUNJI</v>
      </c>
      <c r="C30" s="26" t="str">
        <f>IF(A30:A30&gt;0,VLOOKUP(A30,Fed.!$A$1:$J$1758,3,FALSE)," ")</f>
        <v>YOSHIE</v>
      </c>
      <c r="D30" s="113" t="str">
        <f>IF(A30:A30&gt;0,VLOOKUP(A30,Fed.!$A$1:$J$1758,4,FALSE)," ")</f>
        <v>F</v>
      </c>
      <c r="E30" s="113" t="str">
        <f>IF(A30:A30&gt;0,VLOOKUP(A30,Fed.!$A$1:$J$1758,5,FALSE)," ")</f>
        <v>BIR</v>
      </c>
      <c r="F30" s="191">
        <f>IF(A30:A30&gt;0,VLOOKUP(A30,Fed.!$A$1:$J$1758,6,FALSE)," ")</f>
        <v>18222</v>
      </c>
      <c r="G30" s="113">
        <f>IF(A30:A30&gt;0,VLOOKUP(A30,Fed.!$A$1:$J$1758,7,FALSE)," ")</f>
        <v>9</v>
      </c>
      <c r="H30" s="113" t="str">
        <f>IF(A30:A30&gt;0,VLOOKUP(A30,Fed.!$A$1:$J$1758,8,FALSE)," ")</f>
        <v>B</v>
      </c>
      <c r="I30" s="113" t="str">
        <f>IF(A30:A30&gt;0,VLOOKUP(A30,Fed.!$A$1:$J$1758,9,FALSE)," ")</f>
        <v>LIB2026</v>
      </c>
      <c r="J30" s="113" t="str">
        <f>IF(A30:A30&gt;0,VLOOKUP(A30,Fed.!$A$1:$J$1758,10,FALSE)," ")</f>
        <v>SR</v>
      </c>
      <c r="L30" s="245" t="s">
        <v>2643</v>
      </c>
      <c r="M30" s="287" t="b">
        <f t="shared" si="0"/>
        <v>1</v>
      </c>
      <c r="N30" s="287"/>
    </row>
    <row r="31" spans="1:14">
      <c r="A31" s="192" t="s">
        <v>1074</v>
      </c>
      <c r="B31" s="26" t="str">
        <f>IF(A31:A31&gt;0,VLOOKUP(A31,Fed.!$A$1:$J$1758,2,FALSE)," ")</f>
        <v>MINAMI</v>
      </c>
      <c r="C31" s="26" t="str">
        <f>IF(A31:A31&gt;0,VLOOKUP(A31,Fed.!$A$1:$J$1758,3,FALSE)," ")</f>
        <v>TEREZA</v>
      </c>
      <c r="D31" s="113" t="str">
        <f>IF(A31:A31&gt;0,VLOOKUP(A31,Fed.!$A$1:$J$1758,4,FALSE)," ")</f>
        <v>F</v>
      </c>
      <c r="E31" s="113" t="str">
        <f>IF(A31:A31&gt;0,VLOOKUP(A31,Fed.!$A$1:$J$1758,5,FALSE)," ")</f>
        <v>BIR</v>
      </c>
      <c r="F31" s="191">
        <f>IF(A31:A31&gt;0,VLOOKUP(A31,Fed.!$A$1:$J$1758,6,FALSE)," ")</f>
        <v>18584</v>
      </c>
      <c r="G31" s="113">
        <f>IF(A31:A31&gt;0,VLOOKUP(A31,Fed.!$A$1:$J$1758,7,FALSE)," ")</f>
        <v>7</v>
      </c>
      <c r="H31" s="113" t="str">
        <f>IF(A31:A31&gt;0,VLOOKUP(A31,Fed.!$A$1:$J$1758,8,FALSE)," ")</f>
        <v>B</v>
      </c>
      <c r="I31" s="113" t="str">
        <f>IF(A31:A31&gt;0,VLOOKUP(A31,Fed.!$A$1:$J$1758,9,FALSE)," ")</f>
        <v>LIB2026</v>
      </c>
      <c r="J31" s="113" t="str">
        <f>IF(A31:A31&gt;0,VLOOKUP(A31,Fed.!$A$1:$J$1758,10,FALSE)," ")</f>
        <v>SR</v>
      </c>
      <c r="L31" s="245" t="s">
        <v>2643</v>
      </c>
      <c r="M31" s="287" t="b">
        <f t="shared" si="0"/>
        <v>1</v>
      </c>
      <c r="N31" s="287"/>
    </row>
    <row r="32" spans="1:14">
      <c r="A32" s="192" t="s">
        <v>1064</v>
      </c>
      <c r="B32" s="26" t="str">
        <f>IF(A32:A32&gt;0,VLOOKUP(A32,Fed.!$A$1:$J$1758,2,FALSE)," ")</f>
        <v>MINAMI</v>
      </c>
      <c r="C32" s="26" t="str">
        <f>IF(A32:A32&gt;0,VLOOKUP(A32,Fed.!$A$1:$J$1758,3,FALSE)," ")</f>
        <v>TADAHIRO</v>
      </c>
      <c r="D32" s="113" t="str">
        <f>IF(A32:A32&gt;0,VLOOKUP(A32,Fed.!$A$1:$J$1758,4,FALSE)," ")</f>
        <v>M</v>
      </c>
      <c r="E32" s="113" t="str">
        <f>IF(A32:A32&gt;0,VLOOKUP(A32,Fed.!$A$1:$J$1758,5,FALSE)," ")</f>
        <v>BIR</v>
      </c>
      <c r="F32" s="191">
        <f>IF(A32:A32&gt;0,VLOOKUP(A32,Fed.!$A$1:$J$1758,6,FALSE)," ")</f>
        <v>19440</v>
      </c>
      <c r="G32" s="113">
        <f>IF(A32:A32&gt;0,VLOOKUP(A32,Fed.!$A$1:$J$1758,7,FALSE)," ")</f>
        <v>7</v>
      </c>
      <c r="H32" s="113" t="str">
        <f>IF(A32:A32&gt;0,VLOOKUP(A32,Fed.!$A$1:$J$1758,8,FALSE)," ")</f>
        <v>B</v>
      </c>
      <c r="I32" s="113" t="str">
        <f>IF(A32:A32&gt;0,VLOOKUP(A32,Fed.!$A$1:$J$1758,9,FALSE)," ")</f>
        <v>LIB2026</v>
      </c>
      <c r="J32" s="113" t="str">
        <f>IF(A32:A32&gt;0,VLOOKUP(A32,Fed.!$A$1:$J$1758,10,FALSE)," ")</f>
        <v>NSR</v>
      </c>
      <c r="L32" s="245" t="s">
        <v>2643</v>
      </c>
      <c r="M32" s="287" t="b">
        <f t="shared" si="0"/>
        <v>1</v>
      </c>
      <c r="N32" s="287"/>
    </row>
    <row r="33" spans="1:14">
      <c r="A33" s="192" t="s">
        <v>1670</v>
      </c>
      <c r="B33" s="26" t="str">
        <f>IF(A33:A33&gt;0,VLOOKUP(A33,Fed.!$A$1:$J$1758,2,FALSE)," ")</f>
        <v>KOMOTO SATAKE</v>
      </c>
      <c r="C33" s="26" t="str">
        <f>IF(A33:A33&gt;0,VLOOKUP(A33,Fed.!$A$1:$J$1758,3,FALSE)," ")</f>
        <v>TOSHIE</v>
      </c>
      <c r="D33" s="113" t="str">
        <f>IF(A33:A33&gt;0,VLOOKUP(A33,Fed.!$A$1:$J$1758,4,FALSE)," ")</f>
        <v>F</v>
      </c>
      <c r="E33" s="113" t="str">
        <f>IF(A33:A33&gt;0,VLOOKUP(A33,Fed.!$A$1:$J$1758,5,FALSE)," ")</f>
        <v>BIR</v>
      </c>
      <c r="F33" s="191">
        <f>IF(A33:A33&gt;0,VLOOKUP(A33,Fed.!$A$1:$J$1758,6,FALSE)," ")</f>
        <v>21677</v>
      </c>
      <c r="G33" s="113">
        <f>IF(A33:A33&gt;0,VLOOKUP(A33,Fed.!$A$1:$J$1758,7,FALSE)," ")</f>
        <v>8</v>
      </c>
      <c r="H33" s="113" t="str">
        <f>IF(A33:A33&gt;0,VLOOKUP(A33,Fed.!$A$1:$J$1758,8,FALSE)," ")</f>
        <v>B</v>
      </c>
      <c r="I33" s="113" t="str">
        <f>IF(A33:A33&gt;0,VLOOKUP(A33,Fed.!$A$1:$J$1758,9,FALSE)," ")</f>
        <v>LIB2026</v>
      </c>
      <c r="J33" s="113" t="str">
        <f>IF(A33:A33&gt;0,VLOOKUP(A33,Fed.!$A$1:$J$1758,10,FALSE)," ")</f>
        <v>NSR</v>
      </c>
      <c r="L33" s="245" t="s">
        <v>2643</v>
      </c>
      <c r="M33" s="287" t="b">
        <f t="shared" si="0"/>
        <v>1</v>
      </c>
      <c r="N33" s="287"/>
    </row>
    <row r="34" spans="1:14">
      <c r="A34" s="192" t="s">
        <v>1676</v>
      </c>
      <c r="B34" s="26" t="str">
        <f>IF(A34:A34&gt;0,VLOOKUP(A34,Fed.!$A$1:$J$1758,2,FALSE)," ")</f>
        <v>SATAKE</v>
      </c>
      <c r="C34" s="26" t="str">
        <f>IF(A34:A34&gt;0,VLOOKUP(A34,Fed.!$A$1:$J$1758,3,FALSE)," ")</f>
        <v>MARIO KANEYUKI</v>
      </c>
      <c r="D34" s="113" t="str">
        <f>IF(A34:A34&gt;0,VLOOKUP(A34,Fed.!$A$1:$J$1758,4,FALSE)," ")</f>
        <v>M</v>
      </c>
      <c r="E34" s="113" t="str">
        <f>IF(A34:A34&gt;0,VLOOKUP(A34,Fed.!$A$1:$J$1758,5,FALSE)," ")</f>
        <v>BIR</v>
      </c>
      <c r="F34" s="191">
        <f>IF(A34:A34&gt;0,VLOOKUP(A34,Fed.!$A$1:$J$1758,6,FALSE)," ")</f>
        <v>21302</v>
      </c>
      <c r="G34" s="113">
        <f>IF(A34:A34&gt;0,VLOOKUP(A34,Fed.!$A$1:$J$1758,7,FALSE)," ")</f>
        <v>7</v>
      </c>
      <c r="H34" s="113" t="str">
        <f>IF(A34:A34&gt;0,VLOOKUP(A34,Fed.!$A$1:$J$1758,8,FALSE)," ")</f>
        <v>B</v>
      </c>
      <c r="I34" s="113" t="str">
        <f>IF(A34:A34&gt;0,VLOOKUP(A34,Fed.!$A$1:$J$1758,9,FALSE)," ")</f>
        <v>LIB2026</v>
      </c>
      <c r="J34" s="113" t="str">
        <f>IF(A34:A34&gt;0,VLOOKUP(A34,Fed.!$A$1:$J$1758,10,FALSE)," ")</f>
        <v>NSR</v>
      </c>
      <c r="L34" s="245" t="s">
        <v>2643</v>
      </c>
      <c r="M34" s="287" t="b">
        <f t="shared" si="0"/>
        <v>1</v>
      </c>
      <c r="N34" s="287"/>
    </row>
    <row r="35" spans="1:14">
      <c r="A35" s="192" t="s">
        <v>1094</v>
      </c>
      <c r="B35" s="26" t="str">
        <f>IF(A35:A35&gt;0,VLOOKUP(A35,Fed.!$A$1:$J$1758,2,FALSE)," ")</f>
        <v>MORI</v>
      </c>
      <c r="C35" s="26" t="str">
        <f>IF(A35:A35&gt;0,VLOOKUP(A35,Fed.!$A$1:$J$1758,3,FALSE)," ")</f>
        <v>TORAO</v>
      </c>
      <c r="D35" s="113" t="str">
        <f>IF(A35:A35&gt;0,VLOOKUP(A35,Fed.!$A$1:$J$1758,4,FALSE)," ")</f>
        <v>M</v>
      </c>
      <c r="E35" s="113" t="str">
        <f>IF(A35:A35&gt;0,VLOOKUP(A35,Fed.!$A$1:$J$1758,5,FALSE)," ")</f>
        <v>BIR</v>
      </c>
      <c r="F35" s="191">
        <f>IF(A35:A35&gt;0,VLOOKUP(A35,Fed.!$A$1:$J$1758,6,FALSE)," ")</f>
        <v>22977</v>
      </c>
      <c r="G35" s="113">
        <f>IF(A35:A35&gt;0,VLOOKUP(A35,Fed.!$A$1:$J$1758,7,FALSE)," ")</f>
        <v>2</v>
      </c>
      <c r="H35" s="113" t="str">
        <f>IF(A35:A35&gt;0,VLOOKUP(A35,Fed.!$A$1:$J$1758,8,FALSE)," ")</f>
        <v>EX</v>
      </c>
      <c r="I35" s="113" t="str">
        <f>IF(A35:A35&gt;0,VLOOKUP(A35,Fed.!$A$1:$J$1758,9,FALSE)," ")</f>
        <v>LIB2026</v>
      </c>
      <c r="J35" s="113" t="str">
        <f>IF(A35:A35&gt;0,VLOOKUP(A35,Fed.!$A$1:$J$1758,10,FALSE)," ")</f>
        <v>NSR</v>
      </c>
      <c r="L35" s="245" t="s">
        <v>2643</v>
      </c>
      <c r="M35" s="287" t="b">
        <f t="shared" si="0"/>
        <v>1</v>
      </c>
      <c r="N35" s="287"/>
    </row>
    <row r="36" spans="1:14">
      <c r="A36" s="192" t="s">
        <v>338</v>
      </c>
      <c r="B36" s="26" t="str">
        <f>IF(A36:A36&gt;0,VLOOKUP(A36,Fed.!$A$1:$J$1758,2,FALSE)," ")</f>
        <v>HIRANO</v>
      </c>
      <c r="C36" s="26" t="str">
        <f>IF(A36:A36&gt;0,VLOOKUP(A36,Fed.!$A$1:$J$1758,3,FALSE)," ")</f>
        <v>KAZUNORI</v>
      </c>
      <c r="D36" s="113" t="str">
        <f>IF(A36:A36&gt;0,VLOOKUP(A36,Fed.!$A$1:$J$1758,4,FALSE)," ")</f>
        <v>M</v>
      </c>
      <c r="E36" s="113" t="str">
        <f>IF(A36:A36&gt;0,VLOOKUP(A36,Fed.!$A$1:$J$1758,5,FALSE)," ")</f>
        <v>BIR</v>
      </c>
      <c r="F36" s="191">
        <f>IF(A36:A36&gt;0,VLOOKUP(A36,Fed.!$A$1:$J$1758,6,FALSE)," ")</f>
        <v>16804</v>
      </c>
      <c r="G36" s="113">
        <f>IF(A36:A36&gt;0,VLOOKUP(A36,Fed.!$A$1:$J$1758,7,FALSE)," ")</f>
        <v>8</v>
      </c>
      <c r="H36" s="113" t="str">
        <f>IF(A36:A36&gt;0,VLOOKUP(A36,Fed.!$A$1:$J$1758,8,FALSE)," ")</f>
        <v>B</v>
      </c>
      <c r="I36" s="113" t="str">
        <f>IF(A36:A36&gt;0,VLOOKUP(A36,Fed.!$A$1:$J$1758,9,FALSE)," ")</f>
        <v>LIB2026</v>
      </c>
      <c r="J36" s="113" t="str">
        <f>IF(A36:A36&gt;0,VLOOKUP(A36,Fed.!$A$1:$J$1758,10,FALSE)," ")</f>
        <v>SR</v>
      </c>
      <c r="L36" s="245" t="s">
        <v>2643</v>
      </c>
      <c r="M36" s="287" t="b">
        <f t="shared" si="0"/>
        <v>1</v>
      </c>
      <c r="N36" s="287"/>
    </row>
    <row r="37" spans="1:14">
      <c r="A37" s="192" t="s">
        <v>1596</v>
      </c>
      <c r="B37" s="26" t="str">
        <f>IF(A37:A37&gt;0,VLOOKUP(A37,Fed.!$A$1:$J$1758,2,FALSE)," ")</f>
        <v>OGATA</v>
      </c>
      <c r="C37" s="26" t="str">
        <f>IF(A37:A37&gt;0,VLOOKUP(A37,Fed.!$A$1:$J$1758,3,FALSE)," ")</f>
        <v>SEISHI</v>
      </c>
      <c r="D37" s="113" t="str">
        <f>IF(A37:A37&gt;0,VLOOKUP(A37,Fed.!$A$1:$J$1758,4,FALSE)," ")</f>
        <v>M</v>
      </c>
      <c r="E37" s="113" t="str">
        <f>IF(A37:A37&gt;0,VLOOKUP(A37,Fed.!$A$1:$J$1758,5,FALSE)," ")</f>
        <v>BIR</v>
      </c>
      <c r="F37" s="191">
        <f>IF(A37:A37&gt;0,VLOOKUP(A37,Fed.!$A$1:$J$1758,6,FALSE)," ")</f>
        <v>17605</v>
      </c>
      <c r="G37" s="113">
        <f>IF(A37:A37&gt;0,VLOOKUP(A37,Fed.!$A$1:$J$1758,7,FALSE)," ")</f>
        <v>9</v>
      </c>
      <c r="H37" s="113" t="str">
        <f>IF(A37:A37&gt;0,VLOOKUP(A37,Fed.!$A$1:$J$1758,8,FALSE)," ")</f>
        <v>B</v>
      </c>
      <c r="I37" s="113" t="str">
        <f>IF(A37:A37&gt;0,VLOOKUP(A37,Fed.!$A$1:$J$1758,9,FALSE)," ")</f>
        <v>LIB2026</v>
      </c>
      <c r="J37" s="113" t="str">
        <f>IF(A37:A37&gt;0,VLOOKUP(A37,Fed.!$A$1:$J$1758,10,FALSE)," ")</f>
        <v>SR</v>
      </c>
      <c r="L37" s="245" t="s">
        <v>2643</v>
      </c>
      <c r="M37" s="287" t="b">
        <f t="shared" si="0"/>
        <v>1</v>
      </c>
      <c r="N37" s="287"/>
    </row>
    <row r="38" spans="1:14">
      <c r="A38" s="192" t="s">
        <v>1066</v>
      </c>
      <c r="B38" s="26" t="str">
        <f>IF(A38:A38&gt;0,VLOOKUP(A38,Fed.!$A$1:$J$1758,2,FALSE)," ")</f>
        <v>MORIYA</v>
      </c>
      <c r="C38" s="26" t="str">
        <f>IF(A38:A38&gt;0,VLOOKUP(A38,Fed.!$A$1:$J$1758,3,FALSE)," ")</f>
        <v>KAZUO</v>
      </c>
      <c r="D38" s="113" t="str">
        <f>IF(A38:A38&gt;0,VLOOKUP(A38,Fed.!$A$1:$J$1758,4,FALSE)," ")</f>
        <v>M</v>
      </c>
      <c r="E38" s="113" t="str">
        <f>IF(A38:A38&gt;0,VLOOKUP(A38,Fed.!$A$1:$J$1758,5,FALSE)," ")</f>
        <v>BIR</v>
      </c>
      <c r="F38" s="191">
        <f>IF(A38:A38&gt;0,VLOOKUP(A38,Fed.!$A$1:$J$1758,6,FALSE)," ")</f>
        <v>15211</v>
      </c>
      <c r="G38" s="113">
        <f>IF(A38:A38&gt;0,VLOOKUP(A38,Fed.!$A$1:$J$1758,7,FALSE)," ")</f>
        <v>9</v>
      </c>
      <c r="H38" s="113" t="str">
        <f>IF(A38:A38&gt;0,VLOOKUP(A38,Fed.!$A$1:$J$1758,8,FALSE)," ")</f>
        <v>B</v>
      </c>
      <c r="I38" s="113" t="str">
        <f>IF(A38:A38&gt;0,VLOOKUP(A38,Fed.!$A$1:$J$1758,9,FALSE)," ")</f>
        <v>LIB2026</v>
      </c>
      <c r="J38" s="113" t="str">
        <f>IF(A38:A38&gt;0,VLOOKUP(A38,Fed.!$A$1:$J$1758,10,FALSE)," ")</f>
        <v>MR</v>
      </c>
      <c r="L38" s="245" t="s">
        <v>2643</v>
      </c>
      <c r="M38" s="287" t="b">
        <f t="shared" si="0"/>
        <v>1</v>
      </c>
      <c r="N38" s="287"/>
    </row>
    <row r="39" spans="1:14">
      <c r="A39" s="192" t="s">
        <v>367</v>
      </c>
      <c r="B39" s="26" t="str">
        <f>IF(A39:A39&gt;0,VLOOKUP(A39,Fed.!$A$1:$J$1758,2,FALSE)," ")</f>
        <v>MUKAI</v>
      </c>
      <c r="C39" s="26" t="str">
        <f>IF(A39:A39&gt;0,VLOOKUP(A39,Fed.!$A$1:$J$1758,3,FALSE)," ")</f>
        <v>MASAAKI</v>
      </c>
      <c r="D39" s="113" t="str">
        <f>IF(A39:A39&gt;0,VLOOKUP(A39,Fed.!$A$1:$J$1758,4,FALSE)," ")</f>
        <v>M</v>
      </c>
      <c r="E39" s="113" t="str">
        <f>IF(A39:A39&gt;0,VLOOKUP(A39,Fed.!$A$1:$J$1758,5,FALSE)," ")</f>
        <v>BIR</v>
      </c>
      <c r="F39" s="191">
        <f>IF(A39:A39&gt;0,VLOOKUP(A39,Fed.!$A$1:$J$1758,6,FALSE)," ")</f>
        <v>17335</v>
      </c>
      <c r="G39" s="113">
        <f>IF(A39:A39&gt;0,VLOOKUP(A39,Fed.!$A$1:$J$1758,7,FALSE)," ")</f>
        <v>8</v>
      </c>
      <c r="H39" s="113" t="str">
        <f>IF(A39:A39&gt;0,VLOOKUP(A39,Fed.!$A$1:$J$1758,8,FALSE)," ")</f>
        <v>B</v>
      </c>
      <c r="I39" s="113" t="str">
        <f>IF(A39:A39&gt;0,VLOOKUP(A39,Fed.!$A$1:$J$1758,9,FALSE)," ")</f>
        <v>LIB2026</v>
      </c>
      <c r="J39" s="113" t="str">
        <f>IF(A39:A39&gt;0,VLOOKUP(A39,Fed.!$A$1:$J$1758,10,FALSE)," ")</f>
        <v>SR</v>
      </c>
      <c r="L39" s="245" t="s">
        <v>2643</v>
      </c>
      <c r="M39" s="287" t="b">
        <f t="shared" si="0"/>
        <v>1</v>
      </c>
      <c r="N39" s="287"/>
    </row>
    <row r="40" spans="1:14">
      <c r="A40" s="192" t="s">
        <v>1161</v>
      </c>
      <c r="B40" s="26" t="str">
        <f>IF(A40:A40&gt;0,VLOOKUP(A40,Fed.!$A$1:$J$1758,2,FALSE)," ")</f>
        <v>OGAWA</v>
      </c>
      <c r="C40" s="26" t="str">
        <f>IF(A40:A40&gt;0,VLOOKUP(A40,Fed.!$A$1:$J$1758,3,FALSE)," ")</f>
        <v>ARNALDO</v>
      </c>
      <c r="D40" s="113" t="str">
        <f>IF(A40:A40&gt;0,VLOOKUP(A40,Fed.!$A$1:$J$1758,4,FALSE)," ")</f>
        <v>M</v>
      </c>
      <c r="E40" s="113" t="str">
        <f>IF(A40:A40&gt;0,VLOOKUP(A40,Fed.!$A$1:$J$1758,5,FALSE)," ")</f>
        <v>BIR</v>
      </c>
      <c r="F40" s="191">
        <f>IF(A40:A40&gt;0,VLOOKUP(A40,Fed.!$A$1:$J$1758,6,FALSE)," ")</f>
        <v>21814</v>
      </c>
      <c r="G40" s="113">
        <f>IF(A40:A40&gt;0,VLOOKUP(A40,Fed.!$A$1:$J$1758,7,FALSE)," ")</f>
        <v>10</v>
      </c>
      <c r="H40" s="113" t="str">
        <f>IF(A40:A40&gt;0,VLOOKUP(A40,Fed.!$A$1:$J$1758,8,FALSE)," ")</f>
        <v>C</v>
      </c>
      <c r="I40" s="113" t="str">
        <f>IF(A40:A40&gt;0,VLOOKUP(A40,Fed.!$A$1:$J$1758,9,FALSE)," ")</f>
        <v>LIB2026</v>
      </c>
      <c r="J40" s="113" t="str">
        <f>IF(A40:A40&gt;0,VLOOKUP(A40,Fed.!$A$1:$J$1758,10,FALSE)," ")</f>
        <v>NSR</v>
      </c>
      <c r="L40" s="245" t="s">
        <v>2643</v>
      </c>
      <c r="M40" s="287" t="b">
        <f t="shared" si="0"/>
        <v>1</v>
      </c>
      <c r="N40" s="287"/>
    </row>
    <row r="41" spans="1:14">
      <c r="A41" s="192" t="s">
        <v>295</v>
      </c>
      <c r="B41" s="26" t="str">
        <f>IF(A41:A41&gt;0,VLOOKUP(A41,Fed.!$A$1:$J$1758,2,FALSE)," ")</f>
        <v>AKITA</v>
      </c>
      <c r="C41" s="26" t="str">
        <f>IF(A41:A41&gt;0,VLOOKUP(A41,Fed.!$A$1:$J$1758,3,FALSE)," ")</f>
        <v>KUNIAKI</v>
      </c>
      <c r="D41" s="113" t="str">
        <f>IF(A41:A41&gt;0,VLOOKUP(A41,Fed.!$A$1:$J$1758,4,FALSE)," ")</f>
        <v>M</v>
      </c>
      <c r="E41" s="113" t="str">
        <f>IF(A41:A41&gt;0,VLOOKUP(A41,Fed.!$A$1:$J$1758,5,FALSE)," ")</f>
        <v>BIR</v>
      </c>
      <c r="F41" s="191">
        <f>IF(A41:A41&gt;0,VLOOKUP(A41,Fed.!$A$1:$J$1758,6,FALSE)," ")</f>
        <v>16355</v>
      </c>
      <c r="G41" s="113">
        <f>IF(A41:A41&gt;0,VLOOKUP(A41,Fed.!$A$1:$J$1758,7,FALSE)," ")</f>
        <v>9</v>
      </c>
      <c r="H41" s="113" t="str">
        <f>IF(A41:A41&gt;0,VLOOKUP(A41,Fed.!$A$1:$J$1758,8,FALSE)," ")</f>
        <v>B</v>
      </c>
      <c r="I41" s="113" t="str">
        <f>IF(A41:A41&gt;0,VLOOKUP(A41,Fed.!$A$1:$J$1758,9,FALSE)," ")</f>
        <v>LIB2026</v>
      </c>
      <c r="J41" s="113" t="str">
        <f>IF(A41:A41&gt;0,VLOOKUP(A41,Fed.!$A$1:$J$1758,10,FALSE)," ")</f>
        <v>SR</v>
      </c>
      <c r="L41" s="245" t="s">
        <v>2643</v>
      </c>
      <c r="M41" s="287" t="b">
        <f t="shared" si="0"/>
        <v>1</v>
      </c>
      <c r="N41" s="287"/>
    </row>
    <row r="42" spans="1:14">
      <c r="A42" s="192" t="s">
        <v>576</v>
      </c>
      <c r="B42" s="26" t="str">
        <f>IF(A42:A42&gt;0,VLOOKUP(A42,Fed.!$A$1:$J$1758,2,FALSE)," ")</f>
        <v>GUNJI</v>
      </c>
      <c r="C42" s="26" t="str">
        <f>IF(A42:A42&gt;0,VLOOKUP(A42,Fed.!$A$1:$J$1758,3,FALSE)," ")</f>
        <v>TOSHIO</v>
      </c>
      <c r="D42" s="113" t="str">
        <f>IF(A42:A42&gt;0,VLOOKUP(A42,Fed.!$A$1:$J$1758,4,FALSE)," ")</f>
        <v>M</v>
      </c>
      <c r="E42" s="113" t="str">
        <f>IF(A42:A42&gt;0,VLOOKUP(A42,Fed.!$A$1:$J$1758,5,FALSE)," ")</f>
        <v>BIR</v>
      </c>
      <c r="F42" s="191">
        <f>IF(A42:A42&gt;0,VLOOKUP(A42,Fed.!$A$1:$J$1758,6,FALSE)," ")</f>
        <v>13888</v>
      </c>
      <c r="G42" s="113">
        <f>IF(A42:A42&gt;0,VLOOKUP(A42,Fed.!$A$1:$J$1758,7,FALSE)," ")</f>
        <v>9</v>
      </c>
      <c r="H42" s="113" t="str">
        <f>IF(A42:A42&gt;0,VLOOKUP(A42,Fed.!$A$1:$J$1758,8,FALSE)," ")</f>
        <v>B</v>
      </c>
      <c r="I42" s="113" t="str">
        <f>IF(A42:A42&gt;0,VLOOKUP(A42,Fed.!$A$1:$J$1758,9,FALSE)," ")</f>
        <v>LIB2026</v>
      </c>
      <c r="J42" s="113" t="str">
        <f>IF(A42:A42&gt;0,VLOOKUP(A42,Fed.!$A$1:$J$1758,10,FALSE)," ")</f>
        <v>MR</v>
      </c>
      <c r="L42" s="245" t="s">
        <v>2643</v>
      </c>
      <c r="M42" s="287" t="b">
        <f t="shared" si="0"/>
        <v>1</v>
      </c>
      <c r="N42" s="287"/>
    </row>
    <row r="43" spans="1:14">
      <c r="A43" s="192" t="s">
        <v>1101</v>
      </c>
      <c r="B43" s="26" t="str">
        <f>IF(A43:A43&gt;0,VLOOKUP(A43,Fed.!$A$1:$J$1758,2,FALSE)," ")</f>
        <v>KANOMATA</v>
      </c>
      <c r="C43" s="26" t="str">
        <f>IF(A43:A43&gt;0,VLOOKUP(A43,Fed.!$A$1:$J$1758,3,FALSE)," ")</f>
        <v>NELSON</v>
      </c>
      <c r="D43" s="113" t="str">
        <f>IF(A43:A43&gt;0,VLOOKUP(A43,Fed.!$A$1:$J$1758,4,FALSE)," ")</f>
        <v>M</v>
      </c>
      <c r="E43" s="113" t="str">
        <f>IF(A43:A43&gt;0,VLOOKUP(A43,Fed.!$A$1:$J$1758,5,FALSE)," ")</f>
        <v>BIR</v>
      </c>
      <c r="F43" s="191">
        <f>IF(A43:A43&gt;0,VLOOKUP(A43,Fed.!$A$1:$J$1758,6,FALSE)," ")</f>
        <v>23124</v>
      </c>
      <c r="G43" s="113">
        <f>IF(A43:A43&gt;0,VLOOKUP(A43,Fed.!$A$1:$J$1758,7,FALSE)," ")</f>
        <v>3</v>
      </c>
      <c r="H43" s="113" t="str">
        <f>IF(A43:A43&gt;0,VLOOKUP(A43,Fed.!$A$1:$J$1758,8,FALSE)," ")</f>
        <v>EX</v>
      </c>
      <c r="I43" s="113" t="str">
        <f>IF(A43:A43&gt;0,VLOOKUP(A43,Fed.!$A$1:$J$1758,9,FALSE)," ")</f>
        <v>LIB2026</v>
      </c>
      <c r="J43" s="113" t="str">
        <f>IF(A43:A43&gt;0,VLOOKUP(A43,Fed.!$A$1:$J$1758,10,FALSE)," ")</f>
        <v>NSR</v>
      </c>
      <c r="L43" s="245" t="s">
        <v>2643</v>
      </c>
      <c r="M43" s="287" t="b">
        <f t="shared" si="0"/>
        <v>1</v>
      </c>
      <c r="N43" s="287"/>
    </row>
    <row r="44" spans="1:14">
      <c r="A44" s="192" t="s">
        <v>1062</v>
      </c>
      <c r="B44" s="26" t="str">
        <f>IF(A44:A44&gt;0,VLOOKUP(A44,Fed.!$A$1:$J$1758,2,FALSE)," ")</f>
        <v>TOMITA</v>
      </c>
      <c r="C44" s="26" t="str">
        <f>IF(A44:A44&gt;0,VLOOKUP(A44,Fed.!$A$1:$J$1758,3,FALSE)," ")</f>
        <v>LUIZ</v>
      </c>
      <c r="D44" s="113" t="str">
        <f>IF(A44:A44&gt;0,VLOOKUP(A44,Fed.!$A$1:$J$1758,4,FALSE)," ")</f>
        <v>M</v>
      </c>
      <c r="E44" s="113" t="str">
        <f>IF(A44:A44&gt;0,VLOOKUP(A44,Fed.!$A$1:$J$1758,5,FALSE)," ")</f>
        <v>BIR</v>
      </c>
      <c r="F44" s="191">
        <f>IF(A44:A44&gt;0,VLOOKUP(A44,Fed.!$A$1:$J$1758,6,FALSE)," ")</f>
        <v>17710</v>
      </c>
      <c r="G44" s="113">
        <f>IF(A44:A44&gt;0,VLOOKUP(A44,Fed.!$A$1:$J$1758,7,FALSE)," ")</f>
        <v>6</v>
      </c>
      <c r="H44" s="113" t="str">
        <f>IF(A44:A44&gt;0,VLOOKUP(A44,Fed.!$A$1:$J$1758,8,FALSE)," ")</f>
        <v>A</v>
      </c>
      <c r="I44" s="113" t="str">
        <f>IF(A44:A44&gt;0,VLOOKUP(A44,Fed.!$A$1:$J$1758,9,FALSE)," ")</f>
        <v>LIB2026</v>
      </c>
      <c r="J44" s="113" t="str">
        <f>IF(A44:A44&gt;0,VLOOKUP(A44,Fed.!$A$1:$J$1758,10,FALSE)," ")</f>
        <v>SR</v>
      </c>
      <c r="L44" s="245" t="s">
        <v>2643</v>
      </c>
      <c r="M44" s="287" t="b">
        <f t="shared" si="0"/>
        <v>1</v>
      </c>
      <c r="N44" s="287"/>
    </row>
    <row r="45" spans="1:14">
      <c r="A45" s="192" t="s">
        <v>1078</v>
      </c>
      <c r="B45" s="26" t="str">
        <f>IF(A45:A45&gt;0,VLOOKUP(A45,Fed.!$A$1:$J$1758,2,FALSE)," ")</f>
        <v>TOMITA</v>
      </c>
      <c r="C45" s="26" t="str">
        <f>IF(A45:A45&gt;0,VLOOKUP(A45,Fed.!$A$1:$J$1758,3,FALSE)," ")</f>
        <v>LUIZA</v>
      </c>
      <c r="D45" s="113" t="str">
        <f>IF(A45:A45&gt;0,VLOOKUP(A45,Fed.!$A$1:$J$1758,4,FALSE)," ")</f>
        <v>F</v>
      </c>
      <c r="E45" s="113" t="str">
        <f>IF(A45:A45&gt;0,VLOOKUP(A45,Fed.!$A$1:$J$1758,5,FALSE)," ")</f>
        <v>BIR</v>
      </c>
      <c r="F45" s="191">
        <f>IF(A45:A45&gt;0,VLOOKUP(A45,Fed.!$A$1:$J$1758,6,FALSE)," ")</f>
        <v>17976</v>
      </c>
      <c r="G45" s="113">
        <f>IF(A45:A45&gt;0,VLOOKUP(A45,Fed.!$A$1:$J$1758,7,FALSE)," ")</f>
        <v>9</v>
      </c>
      <c r="H45" s="113" t="str">
        <f>IF(A45:A45&gt;0,VLOOKUP(A45,Fed.!$A$1:$J$1758,8,FALSE)," ")</f>
        <v>B</v>
      </c>
      <c r="I45" s="113" t="str">
        <f>IF(A45:A45&gt;0,VLOOKUP(A45,Fed.!$A$1:$J$1758,9,FALSE)," ")</f>
        <v>LIB2026</v>
      </c>
      <c r="J45" s="113" t="str">
        <f>IF(A45:A45&gt;0,VLOOKUP(A45,Fed.!$A$1:$J$1758,10,FALSE)," ")</f>
        <v>SR</v>
      </c>
      <c r="L45" s="245" t="s">
        <v>2643</v>
      </c>
      <c r="M45" s="287" t="b">
        <f t="shared" si="0"/>
        <v>1</v>
      </c>
      <c r="N45" s="287"/>
    </row>
    <row r="46" spans="1:14">
      <c r="A46" s="192" t="s">
        <v>1540</v>
      </c>
      <c r="B46" s="26" t="str">
        <f>IF(A46:A46&gt;0,VLOOKUP(A46,Fed.!$A$1:$J$1758,2,FALSE)," ")</f>
        <v>TSUTSUMI</v>
      </c>
      <c r="C46" s="26" t="str">
        <f>IF(A46:A46&gt;0,VLOOKUP(A46,Fed.!$A$1:$J$1758,3,FALSE)," ")</f>
        <v>HIROSHI</v>
      </c>
      <c r="D46" s="113" t="str">
        <f>IF(A46:A46&gt;0,VLOOKUP(A46,Fed.!$A$1:$J$1758,4,FALSE)," ")</f>
        <v>M</v>
      </c>
      <c r="E46" s="113" t="str">
        <f>IF(A46:A46&gt;0,VLOOKUP(A46,Fed.!$A$1:$J$1758,5,FALSE)," ")</f>
        <v>BIR</v>
      </c>
      <c r="F46" s="191">
        <f>IF(A46:A46&gt;0,VLOOKUP(A46,Fed.!$A$1:$J$1758,6,FALSE)," ")</f>
        <v>17992</v>
      </c>
      <c r="G46" s="113">
        <f>IF(A46:A46&gt;0,VLOOKUP(A46,Fed.!$A$1:$J$1758,7,FALSE)," ")</f>
        <v>6</v>
      </c>
      <c r="H46" s="113" t="str">
        <f>IF(A46:A46&gt;0,VLOOKUP(A46,Fed.!$A$1:$J$1758,8,FALSE)," ")</f>
        <v>A</v>
      </c>
      <c r="I46" s="113" t="str">
        <f>IF(A46:A46&gt;0,VLOOKUP(A46,Fed.!$A$1:$J$1758,9,FALSE)," ")</f>
        <v>LIB2026</v>
      </c>
      <c r="J46" s="113" t="str">
        <f>IF(A46:A46&gt;0,VLOOKUP(A46,Fed.!$A$1:$J$1758,10,FALSE)," ")</f>
        <v>SR</v>
      </c>
      <c r="L46" s="245" t="s">
        <v>2643</v>
      </c>
      <c r="M46" s="287" t="b">
        <f t="shared" si="0"/>
        <v>1</v>
      </c>
      <c r="N46" s="287"/>
    </row>
    <row r="47" spans="1:14" ht="15.75" customHeight="1">
      <c r="A47" s="192" t="s">
        <v>237</v>
      </c>
      <c r="B47" s="26" t="str">
        <f>IF(A47:A47&gt;0,VLOOKUP(A47,Fed.!$A$1:$J$1758,2,FALSE)," ")</f>
        <v>OSADA</v>
      </c>
      <c r="C47" s="26" t="str">
        <f>IF(A47:A47&gt;0,VLOOKUP(A47,Fed.!$A$1:$J$1758,3,FALSE)," ")</f>
        <v>ASAO</v>
      </c>
      <c r="D47" s="113" t="str">
        <f>IF(A47:A47&gt;0,VLOOKUP(A47,Fed.!$A$1:$J$1758,4,FALSE)," ")</f>
        <v>M</v>
      </c>
      <c r="E47" s="113" t="str">
        <f>IF(A47:A47&gt;0,VLOOKUP(A47,Fed.!$A$1:$J$1758,5,FALSE)," ")</f>
        <v>SOR</v>
      </c>
      <c r="F47" s="191">
        <f>IF(A47:A47&gt;0,VLOOKUP(A47,Fed.!$A$1:$J$1758,6,FALSE)," ")</f>
        <v>13681</v>
      </c>
      <c r="G47" s="113">
        <f>IF(A47:A47&gt;0,VLOOKUP(A47,Fed.!$A$1:$J$1758,7,FALSE)," ")</f>
        <v>6</v>
      </c>
      <c r="H47" s="113" t="str">
        <f>IF(A47:A47&gt;0,VLOOKUP(A47,Fed.!$A$1:$J$1758,8,FALSE)," ")</f>
        <v>A</v>
      </c>
      <c r="I47" s="113" t="str">
        <f>IF(A47:A47&gt;0,VLOOKUP(A47,Fed.!$A$1:$J$1758,9,FALSE)," ")</f>
        <v>LIB2026</v>
      </c>
      <c r="J47" s="113" t="str">
        <f>IF(A47:A47&gt;0,VLOOKUP(A47,Fed.!$A$1:$J$1758,10,FALSE)," ")</f>
        <v>MR</v>
      </c>
      <c r="L47" s="245" t="s">
        <v>2643</v>
      </c>
      <c r="M47" s="287" t="b">
        <f t="shared" si="0"/>
        <v>1</v>
      </c>
      <c r="N47" s="287"/>
    </row>
    <row r="48" spans="1:14">
      <c r="A48" s="192" t="s">
        <v>1541</v>
      </c>
      <c r="B48" s="26" t="str">
        <f>IF(A48:A48&gt;0,VLOOKUP(A48,Fed.!$A$1:$J$1758,2,FALSE)," ")</f>
        <v>SIQUEIRA OLIVEIRA</v>
      </c>
      <c r="C48" s="26" t="str">
        <f>IF(A48:A48&gt;0,VLOOKUP(A48,Fed.!$A$1:$J$1758,3,FALSE)," ")</f>
        <v>HELVECIO</v>
      </c>
      <c r="D48" s="113" t="str">
        <f>IF(A48:A48&gt;0,VLOOKUP(A48,Fed.!$A$1:$J$1758,4,FALSE)," ")</f>
        <v>M</v>
      </c>
      <c r="E48" s="113" t="str">
        <f>IF(A48:A48&gt;0,VLOOKUP(A48,Fed.!$A$1:$J$1758,5,FALSE)," ")</f>
        <v>SOR</v>
      </c>
      <c r="F48" s="191">
        <f>IF(A48:A48&gt;0,VLOOKUP(A48,Fed.!$A$1:$J$1758,6,FALSE)," ")</f>
        <v>21411</v>
      </c>
      <c r="G48" s="113">
        <f>IF(A48:A48&gt;0,VLOOKUP(A48,Fed.!$A$1:$J$1758,7,FALSE)," ")</f>
        <v>6</v>
      </c>
      <c r="H48" s="113" t="str">
        <f>IF(A48:A48&gt;0,VLOOKUP(A48,Fed.!$A$1:$J$1758,8,FALSE)," ")</f>
        <v>A</v>
      </c>
      <c r="I48" s="113" t="str">
        <f>IF(A48:A48&gt;0,VLOOKUP(A48,Fed.!$A$1:$J$1758,9,FALSE)," ")</f>
        <v>LIB2026</v>
      </c>
      <c r="J48" s="113" t="str">
        <f>IF(A48:A48&gt;0,VLOOKUP(A48,Fed.!$A$1:$J$1758,10,FALSE)," ")</f>
        <v>NSR</v>
      </c>
      <c r="L48" s="245" t="s">
        <v>2643</v>
      </c>
      <c r="M48" s="287" t="b">
        <f t="shared" si="0"/>
        <v>1</v>
      </c>
      <c r="N48" s="287"/>
    </row>
    <row r="49" spans="1:14">
      <c r="A49" s="192" t="s">
        <v>2433</v>
      </c>
      <c r="B49" s="26" t="str">
        <f>IF(A49:A49&gt;0,VLOOKUP(A49,Fed.!$A$1:$J$1758,2,FALSE)," ")</f>
        <v>P. DA S. DE OLIVEIRA</v>
      </c>
      <c r="C49" s="26" t="str">
        <f>IF(A49:A49&gt;0,VLOOKUP(A49,Fed.!$A$1:$J$1758,3,FALSE)," ")</f>
        <v>MARIA APARECIDA</v>
      </c>
      <c r="D49" s="113" t="str">
        <f>IF(A49:A49&gt;0,VLOOKUP(A49,Fed.!$A$1:$J$1758,4,FALSE)," ")</f>
        <v>F</v>
      </c>
      <c r="E49" s="113" t="str">
        <f>IF(A49:A49&gt;0,VLOOKUP(A49,Fed.!$A$1:$J$1758,5,FALSE)," ")</f>
        <v>SOR</v>
      </c>
      <c r="F49" s="191">
        <f>IF(A49:A49&gt;0,VLOOKUP(A49,Fed.!$A$1:$J$1758,6,FALSE)," ")</f>
        <v>22044</v>
      </c>
      <c r="G49" s="113">
        <f>IF(A49:A49&gt;0,VLOOKUP(A49,Fed.!$A$1:$J$1758,7,FALSE)," ")</f>
        <v>9</v>
      </c>
      <c r="H49" s="113" t="str">
        <f>IF(A49:A49&gt;0,VLOOKUP(A49,Fed.!$A$1:$J$1758,8,FALSE)," ")</f>
        <v>B</v>
      </c>
      <c r="I49" s="113" t="str">
        <f>IF(A49:A49&gt;0,VLOOKUP(A49,Fed.!$A$1:$J$1758,9,FALSE)," ")</f>
        <v>LIB2026</v>
      </c>
      <c r="J49" s="113" t="str">
        <f>IF(A49:A49&gt;0,VLOOKUP(A49,Fed.!$A$1:$J$1758,10,FALSE)," ")</f>
        <v>NSR</v>
      </c>
      <c r="L49" s="245" t="s">
        <v>2643</v>
      </c>
      <c r="M49" s="287" t="b">
        <f t="shared" si="0"/>
        <v>1</v>
      </c>
      <c r="N49" s="287"/>
    </row>
    <row r="50" spans="1:14">
      <c r="A50" s="192" t="s">
        <v>500</v>
      </c>
      <c r="B50" s="26" t="str">
        <f>IF(A50:A50&gt;0,VLOOKUP(A50,Fed.!$A$1:$J$1758,2,FALSE)," ")</f>
        <v>DOS SANTOS LUZ LIMA</v>
      </c>
      <c r="C50" s="26" t="str">
        <f>IF(A50:A50&gt;0,VLOOKUP(A50,Fed.!$A$1:$J$1758,3,FALSE)," ")</f>
        <v>LUCILENA</v>
      </c>
      <c r="D50" s="113" t="str">
        <f>IF(A50:A50&gt;0,VLOOKUP(A50,Fed.!$A$1:$J$1758,4,FALSE)," ")</f>
        <v>F</v>
      </c>
      <c r="E50" s="113" t="str">
        <f>IF(A50:A50&gt;0,VLOOKUP(A50,Fed.!$A$1:$J$1758,5,FALSE)," ")</f>
        <v>SOR</v>
      </c>
      <c r="F50" s="191">
        <f>IF(A50:A50&gt;0,VLOOKUP(A50,Fed.!$A$1:$J$1758,6,FALSE)," ")</f>
        <v>25513</v>
      </c>
      <c r="G50" s="113">
        <f>IF(A50:A50&gt;0,VLOOKUP(A50,Fed.!$A$1:$J$1758,7,FALSE)," ")</f>
        <v>12</v>
      </c>
      <c r="H50" s="113" t="str">
        <f>IF(A50:A50&gt;0,VLOOKUP(A50,Fed.!$A$1:$J$1758,8,FALSE)," ")</f>
        <v>C</v>
      </c>
      <c r="I50" s="113" t="str">
        <f>IF(A50:A50&gt;0,VLOOKUP(A50,Fed.!$A$1:$J$1758,9,FALSE)," ")</f>
        <v>LIB2026</v>
      </c>
      <c r="J50" s="113" t="str">
        <f>IF(A50:A50&gt;0,VLOOKUP(A50,Fed.!$A$1:$J$1758,10,FALSE)," ")</f>
        <v>NSR</v>
      </c>
      <c r="L50" s="245" t="s">
        <v>2643</v>
      </c>
      <c r="M50" s="287" t="b">
        <f t="shared" si="0"/>
        <v>1</v>
      </c>
      <c r="N50" s="287"/>
    </row>
    <row r="51" spans="1:14">
      <c r="A51" s="192" t="s">
        <v>878</v>
      </c>
      <c r="B51" s="26" t="str">
        <f>IF(A51:A51&gt;0,VLOOKUP(A51,Fed.!$A$1:$J$1758,2,FALSE)," ")</f>
        <v>BARBOSA DE LIMA</v>
      </c>
      <c r="C51" s="26" t="str">
        <f>IF(A51:A51&gt;0,VLOOKUP(A51,Fed.!$A$1:$J$1758,3,FALSE)," ")</f>
        <v>JOSE HILTON</v>
      </c>
      <c r="D51" s="113" t="str">
        <f>IF(A51:A51&gt;0,VLOOKUP(A51,Fed.!$A$1:$J$1758,4,FALSE)," ")</f>
        <v>M</v>
      </c>
      <c r="E51" s="113" t="str">
        <f>IF(A51:A51&gt;0,VLOOKUP(A51,Fed.!$A$1:$J$1758,5,FALSE)," ")</f>
        <v>SOR</v>
      </c>
      <c r="F51" s="191">
        <f>IF(A51:A51&gt;0,VLOOKUP(A51,Fed.!$A$1:$J$1758,6,FALSE)," ")</f>
        <v>24988</v>
      </c>
      <c r="G51" s="113">
        <f>IF(A51:A51&gt;0,VLOOKUP(A51,Fed.!$A$1:$J$1758,7,FALSE)," ")</f>
        <v>12</v>
      </c>
      <c r="H51" s="113" t="str">
        <f>IF(A51:A51&gt;0,VLOOKUP(A51,Fed.!$A$1:$J$1758,8,FALSE)," ")</f>
        <v>C</v>
      </c>
      <c r="I51" s="113" t="str">
        <f>IF(A51:A51&gt;0,VLOOKUP(A51,Fed.!$A$1:$J$1758,9,FALSE)," ")</f>
        <v>LIB2026</v>
      </c>
      <c r="J51" s="113" t="str">
        <f>IF(A51:A51&gt;0,VLOOKUP(A51,Fed.!$A$1:$J$1758,10,FALSE)," ")</f>
        <v>NSR</v>
      </c>
      <c r="L51" s="245" t="s">
        <v>2643</v>
      </c>
      <c r="M51" s="287" t="b">
        <f t="shared" si="0"/>
        <v>1</v>
      </c>
      <c r="N51" s="287"/>
    </row>
    <row r="52" spans="1:14">
      <c r="A52" s="192" t="s">
        <v>2466</v>
      </c>
      <c r="B52" s="26" t="str">
        <f>IF(A52:A52&gt;0,VLOOKUP(A52,Fed.!$A$1:$J$1758,2,FALSE)," ")</f>
        <v>LAFAIETE</v>
      </c>
      <c r="C52" s="26" t="str">
        <f>IF(A52:A52&gt;0,VLOOKUP(A52,Fed.!$A$1:$J$1758,3,FALSE)," ")</f>
        <v>CELSO APARECIDO</v>
      </c>
      <c r="D52" s="113" t="str">
        <f>IF(A52:A52&gt;0,VLOOKUP(A52,Fed.!$A$1:$J$1758,4,FALSE)," ")</f>
        <v>M</v>
      </c>
      <c r="E52" s="113" t="str">
        <f>IF(A52:A52&gt;0,VLOOKUP(A52,Fed.!$A$1:$J$1758,5,FALSE)," ")</f>
        <v>SOR</v>
      </c>
      <c r="F52" s="191">
        <f>IF(A52:A52&gt;0,VLOOKUP(A52,Fed.!$A$1:$J$1758,6,FALSE)," ")</f>
        <v>16918</v>
      </c>
      <c r="G52" s="113">
        <f>IF(A52:A52&gt;0,VLOOKUP(A52,Fed.!$A$1:$J$1758,7,FALSE)," ")</f>
        <v>9</v>
      </c>
      <c r="H52" s="113" t="str">
        <f>IF(A52:A52&gt;0,VLOOKUP(A52,Fed.!$A$1:$J$1758,8,FALSE)," ")</f>
        <v>B</v>
      </c>
      <c r="I52" s="113" t="str">
        <f>IF(A52:A52&gt;0,VLOOKUP(A52,Fed.!$A$1:$J$1758,9,FALSE)," ")</f>
        <v>LIB2026</v>
      </c>
      <c r="J52" s="113" t="str">
        <f>IF(A52:A52&gt;0,VLOOKUP(A52,Fed.!$A$1:$J$1758,10,FALSE)," ")</f>
        <v>SR</v>
      </c>
      <c r="L52" s="245" t="s">
        <v>2643</v>
      </c>
      <c r="M52" s="287" t="b">
        <f t="shared" si="0"/>
        <v>1</v>
      </c>
      <c r="N52" s="287"/>
    </row>
    <row r="53" spans="1:14">
      <c r="A53" s="192" t="s">
        <v>1644</v>
      </c>
      <c r="B53" s="26" t="str">
        <f>IF(A53:A53&gt;0,VLOOKUP(A53,Fed.!$A$1:$J$1758,2,FALSE)," ")</f>
        <v>SAKATA</v>
      </c>
      <c r="C53" s="26" t="str">
        <f>IF(A53:A53&gt;0,VLOOKUP(A53,Fed.!$A$1:$J$1758,3,FALSE)," ")</f>
        <v>JORGE</v>
      </c>
      <c r="D53" s="113" t="str">
        <f>IF(A53:A53&gt;0,VLOOKUP(A53,Fed.!$A$1:$J$1758,4,FALSE)," ")</f>
        <v>M</v>
      </c>
      <c r="E53" s="113" t="str">
        <f>IF(A53:A53&gt;0,VLOOKUP(A53,Fed.!$A$1:$J$1758,5,FALSE)," ")</f>
        <v>SOR</v>
      </c>
      <c r="F53" s="191">
        <f>IF(A53:A53&gt;0,VLOOKUP(A53,Fed.!$A$1:$J$1758,6,FALSE)," ")</f>
        <v>19445</v>
      </c>
      <c r="G53" s="113">
        <f>IF(A53:A53&gt;0,VLOOKUP(A53,Fed.!$A$1:$J$1758,7,FALSE)," ")</f>
        <v>9</v>
      </c>
      <c r="H53" s="113" t="str">
        <f>IF(A53:A53&gt;0,VLOOKUP(A53,Fed.!$A$1:$J$1758,8,FALSE)," ")</f>
        <v>B</v>
      </c>
      <c r="I53" s="113" t="str">
        <f>IF(A53:A53&gt;0,VLOOKUP(A53,Fed.!$A$1:$J$1758,9,FALSE)," ")</f>
        <v>LIB2026</v>
      </c>
      <c r="J53" s="113" t="str">
        <f>IF(A53:A53&gt;0,VLOOKUP(A53,Fed.!$A$1:$J$1758,10,FALSE)," ")</f>
        <v>NSR</v>
      </c>
      <c r="L53" s="245" t="s">
        <v>2643</v>
      </c>
      <c r="M53" s="287" t="b">
        <f t="shared" si="0"/>
        <v>1</v>
      </c>
      <c r="N53" s="287"/>
    </row>
    <row r="54" spans="1:14">
      <c r="A54" s="192" t="s">
        <v>1562</v>
      </c>
      <c r="B54" s="26" t="str">
        <f>IF(A54:A54&gt;0,VLOOKUP(A54,Fed.!$A$1:$J$1758,2,FALSE)," ")</f>
        <v>TAKAHASHI</v>
      </c>
      <c r="C54" s="26" t="str">
        <f>IF(A54:A54&gt;0,VLOOKUP(A54,Fed.!$A$1:$J$1758,3,FALSE)," ")</f>
        <v>EDSON SHOJI</v>
      </c>
      <c r="D54" s="113" t="str">
        <f>IF(A54:A54&gt;0,VLOOKUP(A54,Fed.!$A$1:$J$1758,4,FALSE)," ")</f>
        <v>M</v>
      </c>
      <c r="E54" s="113" t="str">
        <f>IF(A54:A54&gt;0,VLOOKUP(A54,Fed.!$A$1:$J$1758,5,FALSE)," ")</f>
        <v>SOR</v>
      </c>
      <c r="F54" s="191">
        <f>IF(A54:A54&gt;0,VLOOKUP(A54,Fed.!$A$1:$J$1758,6,FALSE)," ")</f>
        <v>27163</v>
      </c>
      <c r="G54" s="113">
        <f>IF(A54:A54&gt;0,VLOOKUP(A54,Fed.!$A$1:$J$1758,7,FALSE)," ")</f>
        <v>2</v>
      </c>
      <c r="H54" s="113" t="str">
        <f>IF(A54:A54&gt;0,VLOOKUP(A54,Fed.!$A$1:$J$1758,8,FALSE)," ")</f>
        <v>EX</v>
      </c>
      <c r="I54" s="113" t="str">
        <f>IF(A54:A54&gt;0,VLOOKUP(A54,Fed.!$A$1:$J$1758,9,FALSE)," ")</f>
        <v>LIB2026</v>
      </c>
      <c r="J54" s="113" t="str">
        <f>IF(A54:A54&gt;0,VLOOKUP(A54,Fed.!$A$1:$J$1758,10,FALSE)," ")</f>
        <v>NSR</v>
      </c>
      <c r="L54" s="245" t="s">
        <v>2643</v>
      </c>
      <c r="M54" s="287" t="b">
        <f t="shared" si="0"/>
        <v>1</v>
      </c>
      <c r="N54" s="287"/>
    </row>
    <row r="55" spans="1:14">
      <c r="A55" s="192" t="s">
        <v>1172</v>
      </c>
      <c r="B55" s="26" t="str">
        <f>IF(A55:A55&gt;0,VLOOKUP(A55,Fed.!$A$1:$J$1758,2,FALSE)," ")</f>
        <v>OSAKO</v>
      </c>
      <c r="C55" s="26" t="str">
        <f>IF(A55:A55&gt;0,VLOOKUP(A55,Fed.!$A$1:$J$1758,3,FALSE)," ")</f>
        <v>SERGIO</v>
      </c>
      <c r="D55" s="113" t="str">
        <f>IF(A55:A55&gt;0,VLOOKUP(A55,Fed.!$A$1:$J$1758,4,FALSE)," ")</f>
        <v>M</v>
      </c>
      <c r="E55" s="113" t="str">
        <f>IF(A55:A55&gt;0,VLOOKUP(A55,Fed.!$A$1:$J$1758,5,FALSE)," ")</f>
        <v>SOR</v>
      </c>
      <c r="F55" s="191">
        <f>IF(A55:A55&gt;0,VLOOKUP(A55,Fed.!$A$1:$J$1758,6,FALSE)," ")</f>
        <v>16304</v>
      </c>
      <c r="G55" s="113">
        <f>IF(A55:A55&gt;0,VLOOKUP(A55,Fed.!$A$1:$J$1758,7,FALSE)," ")</f>
        <v>3</v>
      </c>
      <c r="H55" s="113" t="str">
        <f>IF(A55:A55&gt;0,VLOOKUP(A55,Fed.!$A$1:$J$1758,8,FALSE)," ")</f>
        <v>EX</v>
      </c>
      <c r="I55" s="113" t="str">
        <f>IF(A55:A55&gt;0,VLOOKUP(A55,Fed.!$A$1:$J$1758,9,FALSE)," ")</f>
        <v>LIB2026</v>
      </c>
      <c r="J55" s="113" t="str">
        <f>IF(A55:A55&gt;0,VLOOKUP(A55,Fed.!$A$1:$J$1758,10,FALSE)," ")</f>
        <v>SR</v>
      </c>
      <c r="L55" s="245" t="s">
        <v>2643</v>
      </c>
      <c r="M55" s="287" t="b">
        <f t="shared" si="0"/>
        <v>1</v>
      </c>
      <c r="N55" s="287"/>
    </row>
    <row r="56" spans="1:14">
      <c r="A56" s="192" t="s">
        <v>1175</v>
      </c>
      <c r="B56" s="26" t="str">
        <f>IF(A56:A56&gt;0,VLOOKUP(A56,Fed.!$A$1:$J$1758,2,FALSE)," ")</f>
        <v>NAGAE</v>
      </c>
      <c r="C56" s="26" t="str">
        <f>IF(A56:A56&gt;0,VLOOKUP(A56,Fed.!$A$1:$J$1758,3,FALSE)," ")</f>
        <v>TOMIKO</v>
      </c>
      <c r="D56" s="113" t="str">
        <f>IF(A56:A56&gt;0,VLOOKUP(A56,Fed.!$A$1:$J$1758,4,FALSE)," ")</f>
        <v>F</v>
      </c>
      <c r="E56" s="113" t="str">
        <f>IF(A56:A56&gt;0,VLOOKUP(A56,Fed.!$A$1:$J$1758,5,FALSE)," ")</f>
        <v>SOR</v>
      </c>
      <c r="F56" s="191">
        <f>IF(A56:A56&gt;0,VLOOKUP(A56,Fed.!$A$1:$J$1758,6,FALSE)," ")</f>
        <v>14991</v>
      </c>
      <c r="G56" s="113">
        <f>IF(A56:A56&gt;0,VLOOKUP(A56,Fed.!$A$1:$J$1758,7,FALSE)," ")</f>
        <v>9</v>
      </c>
      <c r="H56" s="113" t="str">
        <f>IF(A56:A56&gt;0,VLOOKUP(A56,Fed.!$A$1:$J$1758,8,FALSE)," ")</f>
        <v>B</v>
      </c>
      <c r="I56" s="113" t="str">
        <f>IF(A56:A56&gt;0,VLOOKUP(A56,Fed.!$A$1:$J$1758,9,FALSE)," ")</f>
        <v>LIB2026</v>
      </c>
      <c r="J56" s="113" t="str">
        <f>IF(A56:A56&gt;0,VLOOKUP(A56,Fed.!$A$1:$J$1758,10,FALSE)," ")</f>
        <v>MR</v>
      </c>
      <c r="L56" s="245" t="s">
        <v>2643</v>
      </c>
      <c r="M56" s="287" t="b">
        <f t="shared" si="0"/>
        <v>1</v>
      </c>
      <c r="N56" s="287"/>
    </row>
    <row r="57" spans="1:14">
      <c r="A57" s="192" t="s">
        <v>1165</v>
      </c>
      <c r="B57" s="26" t="str">
        <f>IF(A57:A57&gt;0,VLOOKUP(A57,Fed.!$A$1:$J$1758,2,FALSE)," ")</f>
        <v>KANDA</v>
      </c>
      <c r="C57" s="26" t="str">
        <f>IF(A57:A57&gt;0,VLOOKUP(A57,Fed.!$A$1:$J$1758,3,FALSE)," ")</f>
        <v>LUIZA</v>
      </c>
      <c r="D57" s="113" t="str">
        <f>IF(A57:A57&gt;0,VLOOKUP(A57,Fed.!$A$1:$J$1758,4,FALSE)," ")</f>
        <v>F</v>
      </c>
      <c r="E57" s="113" t="str">
        <f>IF(A57:A57&gt;0,VLOOKUP(A57,Fed.!$A$1:$J$1758,5,FALSE)," ")</f>
        <v>SOR</v>
      </c>
      <c r="F57" s="191">
        <f>IF(A57:A57&gt;0,VLOOKUP(A57,Fed.!$A$1:$J$1758,6,FALSE)," ")</f>
        <v>20897</v>
      </c>
      <c r="G57" s="113">
        <f>IF(A57:A57&gt;0,VLOOKUP(A57,Fed.!$A$1:$J$1758,7,FALSE)," ")</f>
        <v>12</v>
      </c>
      <c r="H57" s="113" t="str">
        <f>IF(A57:A57&gt;0,VLOOKUP(A57,Fed.!$A$1:$J$1758,8,FALSE)," ")</f>
        <v>C</v>
      </c>
      <c r="I57" s="113" t="str">
        <f>IF(A57:A57&gt;0,VLOOKUP(A57,Fed.!$A$1:$J$1758,9,FALSE)," ")</f>
        <v>LIB2026</v>
      </c>
      <c r="J57" s="113" t="str">
        <f>IF(A57:A57&gt;0,VLOOKUP(A57,Fed.!$A$1:$J$1758,10,FALSE)," ")</f>
        <v>NSR</v>
      </c>
      <c r="L57" s="245" t="s">
        <v>2643</v>
      </c>
      <c r="M57" s="287" t="b">
        <f t="shared" si="0"/>
        <v>1</v>
      </c>
      <c r="N57" s="287"/>
    </row>
    <row r="58" spans="1:14">
      <c r="A58" s="192" t="s">
        <v>80</v>
      </c>
      <c r="B58" s="26" t="str">
        <f>IF(A58:A58&gt;0,VLOOKUP(A58,Fed.!$A$1:$J$1758,2,FALSE)," ")</f>
        <v>PEREIRA T. MACHADO</v>
      </c>
      <c r="C58" s="26" t="str">
        <f>IF(A58:A58&gt;0,VLOOKUP(A58,Fed.!$A$1:$J$1758,3,FALSE)," ")</f>
        <v>MARIA DO SOCORRO</v>
      </c>
      <c r="D58" s="113" t="str">
        <f>IF(A58:A58&gt;0,VLOOKUP(A58,Fed.!$A$1:$J$1758,4,FALSE)," ")</f>
        <v>F</v>
      </c>
      <c r="E58" s="113" t="str">
        <f>IF(A58:A58&gt;0,VLOOKUP(A58,Fed.!$A$1:$J$1758,5,FALSE)," ")</f>
        <v>SOR</v>
      </c>
      <c r="F58" s="191">
        <f>IF(A58:A58&gt;0,VLOOKUP(A58,Fed.!$A$1:$J$1758,6,FALSE)," ")</f>
        <v>21554</v>
      </c>
      <c r="G58" s="113">
        <f>IF(A58:A58&gt;0,VLOOKUP(A58,Fed.!$A$1:$J$1758,7,FALSE)," ")</f>
        <v>12</v>
      </c>
      <c r="H58" s="113" t="str">
        <f>IF(A58:A58&gt;0,VLOOKUP(A58,Fed.!$A$1:$J$1758,8,FALSE)," ")</f>
        <v>C</v>
      </c>
      <c r="I58" s="113" t="str">
        <f>IF(A58:A58&gt;0,VLOOKUP(A58,Fed.!$A$1:$J$1758,9,FALSE)," ")</f>
        <v>LIB2026</v>
      </c>
      <c r="J58" s="113" t="str">
        <f>IF(A58:A58&gt;0,VLOOKUP(A58,Fed.!$A$1:$J$1758,10,FALSE)," ")</f>
        <v>NSR</v>
      </c>
      <c r="L58" s="245" t="s">
        <v>2643</v>
      </c>
      <c r="M58" s="287" t="b">
        <f t="shared" si="0"/>
        <v>1</v>
      </c>
      <c r="N58" s="287"/>
    </row>
    <row r="59" spans="1:14">
      <c r="A59" s="192" t="s">
        <v>388</v>
      </c>
      <c r="B59" s="26" t="str">
        <f>IF(A59:A59&gt;0,VLOOKUP(A59,Fed.!$A$1:$J$1758,2,FALSE)," ")</f>
        <v>HASHIZUME</v>
      </c>
      <c r="C59" s="26" t="str">
        <f>IF(A59:A59&gt;0,VLOOKUP(A59,Fed.!$A$1:$J$1758,3,FALSE)," ")</f>
        <v>AKIO</v>
      </c>
      <c r="D59" s="113" t="str">
        <f>IF(A59:A59&gt;0,VLOOKUP(A59,Fed.!$A$1:$J$1758,4,FALSE)," ")</f>
        <v>M</v>
      </c>
      <c r="E59" s="113" t="str">
        <f>IF(A59:A59&gt;0,VLOOKUP(A59,Fed.!$A$1:$J$1758,5,FALSE)," ")</f>
        <v>KOK</v>
      </c>
      <c r="F59" s="191">
        <f>IF(A59:A59&gt;0,VLOOKUP(A59,Fed.!$A$1:$J$1758,6,FALSE)," ")</f>
        <v>16851</v>
      </c>
      <c r="G59" s="113">
        <f>IF(A59:A59&gt;0,VLOOKUP(A59,Fed.!$A$1:$J$1758,7,FALSE)," ")</f>
        <v>6</v>
      </c>
      <c r="H59" s="113" t="str">
        <f>IF(A59:A59&gt;0,VLOOKUP(A59,Fed.!$A$1:$J$1758,8,FALSE)," ")</f>
        <v>A</v>
      </c>
      <c r="I59" s="113" t="str">
        <f>IF(A59:A59&gt;0,VLOOKUP(A59,Fed.!$A$1:$J$1758,9,FALSE)," ")</f>
        <v>LIB2026</v>
      </c>
      <c r="J59" s="113" t="str">
        <f>IF(A59:A59&gt;0,VLOOKUP(A59,Fed.!$A$1:$J$1758,10,FALSE)," ")</f>
        <v>SR</v>
      </c>
      <c r="L59" s="245" t="s">
        <v>2643</v>
      </c>
      <c r="M59" s="287" t="b">
        <f t="shared" si="0"/>
        <v>1</v>
      </c>
      <c r="N59" s="287"/>
    </row>
    <row r="60" spans="1:14">
      <c r="A60" s="192" t="s">
        <v>400</v>
      </c>
      <c r="B60" s="26" t="str">
        <f>IF(A60:A60&gt;0,VLOOKUP(A60,Fed.!$A$1:$J$1758,2,FALSE)," ")</f>
        <v>SHIRAHATA</v>
      </c>
      <c r="C60" s="26" t="str">
        <f>IF(A60:A60&gt;0,VLOOKUP(A60,Fed.!$A$1:$J$1758,3,FALSE)," ")</f>
        <v>MAKOTO</v>
      </c>
      <c r="D60" s="113" t="str">
        <f>IF(A60:A60&gt;0,VLOOKUP(A60,Fed.!$A$1:$J$1758,4,FALSE)," ")</f>
        <v>M</v>
      </c>
      <c r="E60" s="113" t="str">
        <f>IF(A60:A60&gt;0,VLOOKUP(A60,Fed.!$A$1:$J$1758,5,FALSE)," ")</f>
        <v>KOK</v>
      </c>
      <c r="F60" s="191">
        <f>IF(A60:A60&gt;0,VLOOKUP(A60,Fed.!$A$1:$J$1758,6,FALSE)," ")</f>
        <v>13189</v>
      </c>
      <c r="G60" s="113">
        <f>IF(A60:A60&gt;0,VLOOKUP(A60,Fed.!$A$1:$J$1758,7,FALSE)," ")</f>
        <v>9</v>
      </c>
      <c r="H60" s="113" t="str">
        <f>IF(A60:A60&gt;0,VLOOKUP(A60,Fed.!$A$1:$J$1758,8,FALSE)," ")</f>
        <v>B</v>
      </c>
      <c r="I60" s="113" t="str">
        <f>IF(A60:A60&gt;0,VLOOKUP(A60,Fed.!$A$1:$J$1758,9,FALSE)," ")</f>
        <v>LIB2026i</v>
      </c>
      <c r="J60" s="113" t="str">
        <f>IF(A60:A60&gt;0,VLOOKUP(A60,Fed.!$A$1:$J$1758,10,FALSE)," ")</f>
        <v>MR</v>
      </c>
      <c r="L60" s="245" t="s">
        <v>2643</v>
      </c>
      <c r="M60" s="287" t="b">
        <f t="shared" si="0"/>
        <v>0</v>
      </c>
      <c r="N60" s="287"/>
    </row>
    <row r="61" spans="1:14">
      <c r="A61" s="192" t="s">
        <v>404</v>
      </c>
      <c r="B61" s="26" t="str">
        <f>IF(A61:A61&gt;0,VLOOKUP(A61,Fed.!$A$1:$J$1758,2,FALSE)," ")</f>
        <v>HASHIZUME</v>
      </c>
      <c r="C61" s="26" t="str">
        <f>IF(A61:A61&gt;0,VLOOKUP(A61,Fed.!$A$1:$J$1758,3,FALSE)," ")</f>
        <v>AKIKO</v>
      </c>
      <c r="D61" s="113" t="str">
        <f>IF(A61:A61&gt;0,VLOOKUP(A61,Fed.!$A$1:$J$1758,4,FALSE)," ")</f>
        <v>F</v>
      </c>
      <c r="E61" s="113" t="str">
        <f>IF(A61:A61&gt;0,VLOOKUP(A61,Fed.!$A$1:$J$1758,5,FALSE)," ")</f>
        <v>KOK</v>
      </c>
      <c r="F61" s="191">
        <f>IF(A61:A61&gt;0,VLOOKUP(A61,Fed.!$A$1:$J$1758,6,FALSE)," ")</f>
        <v>18684</v>
      </c>
      <c r="G61" s="113">
        <f>IF(A61:A61&gt;0,VLOOKUP(A61,Fed.!$A$1:$J$1758,7,FALSE)," ")</f>
        <v>6</v>
      </c>
      <c r="H61" s="113" t="str">
        <f>IF(A61:A61&gt;0,VLOOKUP(A61,Fed.!$A$1:$J$1758,8,FALSE)," ")</f>
        <v>A</v>
      </c>
      <c r="I61" s="113" t="str">
        <f>IF(A61:A61&gt;0,VLOOKUP(A61,Fed.!$A$1:$J$1758,9,FALSE)," ")</f>
        <v>LIB2026</v>
      </c>
      <c r="J61" s="113" t="str">
        <f>IF(A61:A61&gt;0,VLOOKUP(A61,Fed.!$A$1:$J$1758,10,FALSE)," ")</f>
        <v>SR</v>
      </c>
      <c r="L61" s="245" t="s">
        <v>2643</v>
      </c>
      <c r="M61" s="287" t="b">
        <f t="shared" si="0"/>
        <v>1</v>
      </c>
      <c r="N61" s="287"/>
    </row>
    <row r="62" spans="1:14">
      <c r="A62" s="192" t="s">
        <v>409</v>
      </c>
      <c r="B62" s="26" t="str">
        <f>IF(A62:A62&gt;0,VLOOKUP(A62,Fed.!$A$1:$J$1758,2,FALSE)," ")</f>
        <v>NOZAWA</v>
      </c>
      <c r="C62" s="26" t="str">
        <f>IF(A62:A62&gt;0,VLOOKUP(A62,Fed.!$A$1:$J$1758,3,FALSE)," ")</f>
        <v>YURIKO</v>
      </c>
      <c r="D62" s="113" t="str">
        <f>IF(A62:A62&gt;0,VLOOKUP(A62,Fed.!$A$1:$J$1758,4,FALSE)," ")</f>
        <v>F</v>
      </c>
      <c r="E62" s="113" t="str">
        <f>IF(A62:A62&gt;0,VLOOKUP(A62,Fed.!$A$1:$J$1758,5,FALSE)," ")</f>
        <v>KOK</v>
      </c>
      <c r="F62" s="191">
        <f>IF(A62:A62&gt;0,VLOOKUP(A62,Fed.!$A$1:$J$1758,6,FALSE)," ")</f>
        <v>13844</v>
      </c>
      <c r="G62" s="113">
        <f>IF(A62:A62&gt;0,VLOOKUP(A62,Fed.!$A$1:$J$1758,7,FALSE)," ")</f>
        <v>12</v>
      </c>
      <c r="H62" s="113" t="str">
        <f>IF(A62:A62&gt;0,VLOOKUP(A62,Fed.!$A$1:$J$1758,8,FALSE)," ")</f>
        <v>C</v>
      </c>
      <c r="I62" s="113" t="str">
        <f>IF(A62:A62&gt;0,VLOOKUP(A62,Fed.!$A$1:$J$1758,9,FALSE)," ")</f>
        <v>LIB2026</v>
      </c>
      <c r="J62" s="113" t="str">
        <f>IF(A62:A62&gt;0,VLOOKUP(A62,Fed.!$A$1:$J$1758,10,FALSE)," ")</f>
        <v>MR</v>
      </c>
      <c r="L62" s="245" t="s">
        <v>2643</v>
      </c>
      <c r="M62" s="287" t="b">
        <f t="shared" si="0"/>
        <v>1</v>
      </c>
      <c r="N62" s="287"/>
    </row>
    <row r="63" spans="1:14">
      <c r="A63" s="192" t="s">
        <v>411</v>
      </c>
      <c r="B63" s="26" t="str">
        <f>IF(A63:A63&gt;0,VLOOKUP(A63,Fed.!$A$1:$J$1758,2,FALSE)," ")</f>
        <v>SILVA</v>
      </c>
      <c r="C63" s="26" t="str">
        <f>IF(A63:A63&gt;0,VLOOKUP(A63,Fed.!$A$1:$J$1758,3,FALSE)," ")</f>
        <v>MANOEL</v>
      </c>
      <c r="D63" s="113" t="str">
        <f>IF(A63:A63&gt;0,VLOOKUP(A63,Fed.!$A$1:$J$1758,4,FALSE)," ")</f>
        <v>M</v>
      </c>
      <c r="E63" s="113" t="str">
        <f>IF(A63:A63&gt;0,VLOOKUP(A63,Fed.!$A$1:$J$1758,5,FALSE)," ")</f>
        <v>KOK</v>
      </c>
      <c r="F63" s="191">
        <f>IF(A63:A63&gt;0,VLOOKUP(A63,Fed.!$A$1:$J$1758,6,FALSE)," ")</f>
        <v>20205</v>
      </c>
      <c r="G63" s="113">
        <f>IF(A63:A63&gt;0,VLOOKUP(A63,Fed.!$A$1:$J$1758,7,FALSE)," ")</f>
        <v>9</v>
      </c>
      <c r="H63" s="113" t="str">
        <f>IF(A63:A63&gt;0,VLOOKUP(A63,Fed.!$A$1:$J$1758,8,FALSE)," ")</f>
        <v>B</v>
      </c>
      <c r="I63" s="113" t="str">
        <f>IF(A63:A63&gt;0,VLOOKUP(A63,Fed.!$A$1:$J$1758,9,FALSE)," ")</f>
        <v>LIB2026</v>
      </c>
      <c r="J63" s="113" t="str">
        <f>IF(A63:A63&gt;0,VLOOKUP(A63,Fed.!$A$1:$J$1758,10,FALSE)," ")</f>
        <v>NSR</v>
      </c>
      <c r="L63" s="245" t="s">
        <v>2643</v>
      </c>
      <c r="M63" s="287" t="b">
        <f t="shared" si="0"/>
        <v>1</v>
      </c>
      <c r="N63" s="287"/>
    </row>
    <row r="64" spans="1:14">
      <c r="A64" s="192" t="s">
        <v>2338</v>
      </c>
      <c r="B64" s="26" t="str">
        <f>IF(A64:A64&gt;0,VLOOKUP(A64,Fed.!$A$1:$J$1758,2,FALSE)," ")</f>
        <v>SHAKUDA</v>
      </c>
      <c r="C64" s="26" t="str">
        <f>IF(A64:A64&gt;0,VLOOKUP(A64,Fed.!$A$1:$J$1758,3,FALSE)," ")</f>
        <v>MIYOKO</v>
      </c>
      <c r="D64" s="113" t="str">
        <f>IF(A64:A64&gt;0,VLOOKUP(A64,Fed.!$A$1:$J$1758,4,FALSE)," ")</f>
        <v>F</v>
      </c>
      <c r="E64" s="113" t="str">
        <f>IF(A64:A64&gt;0,VLOOKUP(A64,Fed.!$A$1:$J$1758,5,FALSE)," ")</f>
        <v>KOK</v>
      </c>
      <c r="F64" s="191">
        <f>IF(A64:A64&gt;0,VLOOKUP(A64,Fed.!$A$1:$J$1758,6,FALSE)," ")</f>
        <v>15849</v>
      </c>
      <c r="G64" s="113">
        <f>IF(A64:A64&gt;0,VLOOKUP(A64,Fed.!$A$1:$J$1758,7,FALSE)," ")</f>
        <v>12</v>
      </c>
      <c r="H64" s="113" t="str">
        <f>IF(A64:A64&gt;0,VLOOKUP(A64,Fed.!$A$1:$J$1758,8,FALSE)," ")</f>
        <v>C</v>
      </c>
      <c r="I64" s="113" t="str">
        <f>IF(A64:A64&gt;0,VLOOKUP(A64,Fed.!$A$1:$J$1758,9,FALSE)," ")</f>
        <v>LIB2026</v>
      </c>
      <c r="J64" s="113" t="str">
        <f>IF(A64:A64&gt;0,VLOOKUP(A64,Fed.!$A$1:$J$1758,10,FALSE)," ")</f>
        <v>SR</v>
      </c>
      <c r="L64" s="245" t="s">
        <v>2643</v>
      </c>
      <c r="M64" s="287" t="b">
        <f t="shared" si="0"/>
        <v>1</v>
      </c>
      <c r="N64" s="287"/>
    </row>
    <row r="65" spans="1:14">
      <c r="A65" s="192" t="s">
        <v>458</v>
      </c>
      <c r="B65" s="26" t="str">
        <f>IF(A65:A65&gt;0,VLOOKUP(A65,Fed.!$A$1:$J$1758,2,FALSE)," ")</f>
        <v>NOZAWA</v>
      </c>
      <c r="C65" s="26" t="str">
        <f>IF(A65:A65&gt;0,VLOOKUP(A65,Fed.!$A$1:$J$1758,3,FALSE)," ")</f>
        <v>ASSAMI</v>
      </c>
      <c r="D65" s="113" t="str">
        <f>IF(A65:A65&gt;0,VLOOKUP(A65,Fed.!$A$1:$J$1758,4,FALSE)," ")</f>
        <v>F</v>
      </c>
      <c r="E65" s="113" t="str">
        <f>IF(A65:A65&gt;0,VLOOKUP(A65,Fed.!$A$1:$J$1758,5,FALSE)," ")</f>
        <v>KOK</v>
      </c>
      <c r="F65" s="191">
        <f>IF(A65:A65&gt;0,VLOOKUP(A65,Fed.!$A$1:$J$1758,6,FALSE)," ")</f>
        <v>23351</v>
      </c>
      <c r="G65" s="113">
        <f>IF(A65:A65&gt;0,VLOOKUP(A65,Fed.!$A$1:$J$1758,7,FALSE)," ")</f>
        <v>12</v>
      </c>
      <c r="H65" s="113" t="str">
        <f>IF(A65:A65&gt;0,VLOOKUP(A65,Fed.!$A$1:$J$1758,8,FALSE)," ")</f>
        <v>C</v>
      </c>
      <c r="I65" s="113" t="str">
        <f>IF(A65:A65&gt;0,VLOOKUP(A65,Fed.!$A$1:$J$1758,9,FALSE)," ")</f>
        <v>LIB2026</v>
      </c>
      <c r="J65" s="113" t="str">
        <f>IF(A65:A65&gt;0,VLOOKUP(A65,Fed.!$A$1:$J$1758,10,FALSE)," ")</f>
        <v>NSR</v>
      </c>
      <c r="L65" s="245" t="s">
        <v>2643</v>
      </c>
      <c r="M65" s="287" t="b">
        <f t="shared" si="0"/>
        <v>1</v>
      </c>
      <c r="N65" s="287"/>
    </row>
    <row r="66" spans="1:14">
      <c r="A66" s="192" t="s">
        <v>460</v>
      </c>
      <c r="B66" s="26" t="str">
        <f>IF(A66:A66&gt;0,VLOOKUP(A66,Fed.!$A$1:$J$1758,2,FALSE)," ")</f>
        <v>SHAKUDA</v>
      </c>
      <c r="C66" s="26" t="str">
        <f>IF(A66:A66&gt;0,VLOOKUP(A66,Fed.!$A$1:$J$1758,3,FALSE)," ")</f>
        <v>TADASHI</v>
      </c>
      <c r="D66" s="113" t="str">
        <f>IF(A66:A66&gt;0,VLOOKUP(A66,Fed.!$A$1:$J$1758,4,FALSE)," ")</f>
        <v>M</v>
      </c>
      <c r="E66" s="113" t="str">
        <f>IF(A66:A66&gt;0,VLOOKUP(A66,Fed.!$A$1:$J$1758,5,FALSE)," ")</f>
        <v>KOK</v>
      </c>
      <c r="F66" s="191">
        <f>IF(A66:A66&gt;0,VLOOKUP(A66,Fed.!$A$1:$J$1758,6,FALSE)," ")</f>
        <v>15013</v>
      </c>
      <c r="G66" s="113">
        <f>IF(A66:A66&gt;0,VLOOKUP(A66,Fed.!$A$1:$J$1758,7,FALSE)," ")</f>
        <v>7</v>
      </c>
      <c r="H66" s="113" t="str">
        <f>IF(A66:A66&gt;0,VLOOKUP(A66,Fed.!$A$1:$J$1758,8,FALSE)," ")</f>
        <v>B</v>
      </c>
      <c r="I66" s="113" t="str">
        <f>IF(A66:A66&gt;0,VLOOKUP(A66,Fed.!$A$1:$J$1758,9,FALSE)," ")</f>
        <v>LIB2026</v>
      </c>
      <c r="J66" s="113" t="str">
        <f>IF(A66:A66&gt;0,VLOOKUP(A66,Fed.!$A$1:$J$1758,10,FALSE)," ")</f>
        <v>MR</v>
      </c>
      <c r="L66" s="245" t="s">
        <v>2643</v>
      </c>
      <c r="M66" s="287" t="b">
        <f t="shared" ref="M66:M129" si="2">I66=L66</f>
        <v>1</v>
      </c>
      <c r="N66" s="287"/>
    </row>
    <row r="67" spans="1:14">
      <c r="A67" s="192" t="s">
        <v>468</v>
      </c>
      <c r="B67" s="26" t="str">
        <f>IF(A67:A67&gt;0,VLOOKUP(A67,Fed.!$A$1:$J$1758,2,FALSE)," ")</f>
        <v>TOBIMATSU</v>
      </c>
      <c r="C67" s="26" t="str">
        <f>IF(A67:A67&gt;0,VLOOKUP(A67,Fed.!$A$1:$J$1758,3,FALSE)," ")</f>
        <v>SHINYA</v>
      </c>
      <c r="D67" s="113" t="str">
        <f>IF(A67:A67&gt;0,VLOOKUP(A67,Fed.!$A$1:$J$1758,4,FALSE)," ")</f>
        <v>M</v>
      </c>
      <c r="E67" s="113" t="str">
        <f>IF(A67:A67&gt;0,VLOOKUP(A67,Fed.!$A$1:$J$1758,5,FALSE)," ")</f>
        <v>KOK</v>
      </c>
      <c r="F67" s="191">
        <f>IF(A67:A67&gt;0,VLOOKUP(A67,Fed.!$A$1:$J$1758,6,FALSE)," ")</f>
        <v>17774</v>
      </c>
      <c r="G67" s="113">
        <f>IF(A67:A67&gt;0,VLOOKUP(A67,Fed.!$A$1:$J$1758,7,FALSE)," ")</f>
        <v>1</v>
      </c>
      <c r="H67" s="113" t="str">
        <f>IF(A67:A67&gt;0,VLOOKUP(A67,Fed.!$A$1:$J$1758,8,FALSE)," ")</f>
        <v>EX</v>
      </c>
      <c r="I67" s="113" t="str">
        <f>IF(A67:A67&gt;0,VLOOKUP(A67,Fed.!$A$1:$J$1758,9,FALSE)," ")</f>
        <v>LIB2026</v>
      </c>
      <c r="J67" s="113" t="str">
        <f>IF(A67:A67&gt;0,VLOOKUP(A67,Fed.!$A$1:$J$1758,10,FALSE)," ")</f>
        <v>SR</v>
      </c>
      <c r="L67" s="245" t="s">
        <v>2643</v>
      </c>
      <c r="M67" s="287" t="b">
        <f t="shared" si="2"/>
        <v>1</v>
      </c>
      <c r="N67" s="287"/>
    </row>
    <row r="68" spans="1:14">
      <c r="A68" s="192" t="s">
        <v>1464</v>
      </c>
      <c r="B68" s="26" t="str">
        <f>IF(A68:A68&gt;0,VLOOKUP(A68,Fed.!$A$1:$J$1758,2,FALSE)," ")</f>
        <v>0ZAKI</v>
      </c>
      <c r="C68" s="26" t="str">
        <f>IF(A68:A68&gt;0,VLOOKUP(A68,Fed.!$A$1:$J$1758,3,FALSE)," ")</f>
        <v>RAPHAEL M.</v>
      </c>
      <c r="D68" s="113" t="str">
        <f>IF(A68:A68&gt;0,VLOOKUP(A68,Fed.!$A$1:$J$1758,4,FALSE)," ")</f>
        <v>M</v>
      </c>
      <c r="E68" s="113" t="str">
        <f>IF(A68:A68&gt;0,VLOOKUP(A68,Fed.!$A$1:$J$1758,5,FALSE)," ")</f>
        <v>KOK</v>
      </c>
      <c r="F68" s="191">
        <f>IF(A68:A68&gt;0,VLOOKUP(A68,Fed.!$A$1:$J$1758,6,FALSE)," ")</f>
        <v>32446</v>
      </c>
      <c r="G68" s="113">
        <f>IF(A68:A68&gt;0,VLOOKUP(A68,Fed.!$A$1:$J$1758,7,FALSE)," ")</f>
        <v>12</v>
      </c>
      <c r="H68" s="113" t="str">
        <f>IF(A68:A68&gt;0,VLOOKUP(A68,Fed.!$A$1:$J$1758,8,FALSE)," ")</f>
        <v>C</v>
      </c>
      <c r="I68" s="113" t="str">
        <f>IF(A68:A68&gt;0,VLOOKUP(A68,Fed.!$A$1:$J$1758,9,FALSE)," ")</f>
        <v>LIB2026</v>
      </c>
      <c r="J68" s="113" t="str">
        <f>IF(A68:A68&gt;0,VLOOKUP(A68,Fed.!$A$1:$J$1758,10,FALSE)," ")</f>
        <v>NSR</v>
      </c>
      <c r="L68" s="245" t="s">
        <v>2643</v>
      </c>
      <c r="M68" s="287" t="b">
        <f t="shared" si="2"/>
        <v>1</v>
      </c>
      <c r="N68" s="287"/>
    </row>
    <row r="69" spans="1:14">
      <c r="A69" s="192" t="s">
        <v>1465</v>
      </c>
      <c r="B69" s="26" t="str">
        <f>IF(A69:A69&gt;0,VLOOKUP(A69,Fed.!$A$1:$J$1758,2,FALSE)," ")</f>
        <v>VALERO ARIAS</v>
      </c>
      <c r="C69" s="26" t="str">
        <f>IF(A69:A69&gt;0,VLOOKUP(A69,Fed.!$A$1:$J$1758,3,FALSE)," ")</f>
        <v>CARMEN</v>
      </c>
      <c r="D69" s="113" t="str">
        <f>IF(A69:A69&gt;0,VLOOKUP(A69,Fed.!$A$1:$J$1758,4,FALSE)," ")</f>
        <v>F</v>
      </c>
      <c r="E69" s="113" t="str">
        <f>IF(A69:A69&gt;0,VLOOKUP(A69,Fed.!$A$1:$J$1758,5,FALSE)," ")</f>
        <v>KOK</v>
      </c>
      <c r="F69" s="191">
        <f>IF(A69:A69&gt;0,VLOOKUP(A69,Fed.!$A$1:$J$1758,6,FALSE)," ")</f>
        <v>21451</v>
      </c>
      <c r="G69" s="113">
        <f>IF(A69:A69&gt;0,VLOOKUP(A69,Fed.!$A$1:$J$1758,7,FALSE)," ")</f>
        <v>12</v>
      </c>
      <c r="H69" s="113" t="str">
        <f>IF(A69:A69&gt;0,VLOOKUP(A69,Fed.!$A$1:$J$1758,8,FALSE)," ")</f>
        <v>C</v>
      </c>
      <c r="I69" s="113" t="str">
        <f>IF(A69:A69&gt;0,VLOOKUP(A69,Fed.!$A$1:$J$1758,9,FALSE)," ")</f>
        <v>LIB2026</v>
      </c>
      <c r="J69" s="113" t="str">
        <f>IF(A69:A69&gt;0,VLOOKUP(A69,Fed.!$A$1:$J$1758,10,FALSE)," ")</f>
        <v>NSR</v>
      </c>
      <c r="L69" s="245" t="s">
        <v>2643</v>
      </c>
      <c r="M69" s="287" t="b">
        <f t="shared" si="2"/>
        <v>1</v>
      </c>
      <c r="N69" s="287"/>
    </row>
    <row r="70" spans="1:14">
      <c r="A70" s="192" t="s">
        <v>2204</v>
      </c>
      <c r="B70" s="26" t="str">
        <f>IF(A70:A70&gt;0,VLOOKUP(A70,Fed.!$A$1:$J$1758,2,FALSE)," ")</f>
        <v>ISHII</v>
      </c>
      <c r="C70" s="26" t="str">
        <f>IF(A70:A70&gt;0,VLOOKUP(A70,Fed.!$A$1:$J$1758,3,FALSE)," ")</f>
        <v>HISANOBU</v>
      </c>
      <c r="D70" s="113" t="str">
        <f>IF(A70:A70&gt;0,VLOOKUP(A70,Fed.!$A$1:$J$1758,4,FALSE)," ")</f>
        <v>M</v>
      </c>
      <c r="E70" s="113" t="str">
        <f>IF(A70:A70&gt;0,VLOOKUP(A70,Fed.!$A$1:$J$1758,5,FALSE)," ")</f>
        <v>KOK</v>
      </c>
      <c r="F70" s="191">
        <f>IF(A70:A70&gt;0,VLOOKUP(A70,Fed.!$A$1:$J$1758,6,FALSE)," ")</f>
        <v>14088</v>
      </c>
      <c r="G70" s="113">
        <f>IF(A70:A70&gt;0,VLOOKUP(A70,Fed.!$A$1:$J$1758,7,FALSE)," ")</f>
        <v>9</v>
      </c>
      <c r="H70" s="113" t="str">
        <f>IF(A70:A70&gt;0,VLOOKUP(A70,Fed.!$A$1:$J$1758,8,FALSE)," ")</f>
        <v>B</v>
      </c>
      <c r="I70" s="113" t="str">
        <f>IF(A70:A70&gt;0,VLOOKUP(A70,Fed.!$A$1:$J$1758,9,FALSE)," ")</f>
        <v>LIB2026</v>
      </c>
      <c r="J70" s="113" t="str">
        <f>IF(A70:A70&gt;0,VLOOKUP(A70,Fed.!$A$1:$J$1758,10,FALSE)," ")</f>
        <v>MR</v>
      </c>
      <c r="L70" s="245" t="s">
        <v>2643</v>
      </c>
      <c r="M70" s="287" t="b">
        <f t="shared" si="2"/>
        <v>1</v>
      </c>
      <c r="N70" s="287"/>
    </row>
    <row r="71" spans="1:14">
      <c r="A71" s="192" t="s">
        <v>1102</v>
      </c>
      <c r="B71" s="26" t="str">
        <f>IF(A71:A71&gt;0,VLOOKUP(A71,Fed.!$A$1:$J$1758,2,FALSE)," ")</f>
        <v>MATSUMURA</v>
      </c>
      <c r="C71" s="26" t="str">
        <f>IF(A71:A71&gt;0,VLOOKUP(A71,Fed.!$A$1:$J$1758,3,FALSE)," ")</f>
        <v>TERUAKI</v>
      </c>
      <c r="D71" s="113" t="str">
        <f>IF(A71:A71&gt;0,VLOOKUP(A71,Fed.!$A$1:$J$1758,4,FALSE)," ")</f>
        <v>M</v>
      </c>
      <c r="E71" s="113" t="str">
        <f>IF(A71:A71&gt;0,VLOOKUP(A71,Fed.!$A$1:$J$1758,5,FALSE)," ")</f>
        <v>KOK</v>
      </c>
      <c r="F71" s="191">
        <f>IF(A71:A71&gt;0,VLOOKUP(A71,Fed.!$A$1:$J$1758,6,FALSE)," ")</f>
        <v>15766</v>
      </c>
      <c r="G71" s="113">
        <f>IF(A71:A71&gt;0,VLOOKUP(A71,Fed.!$A$1:$J$1758,7,FALSE)," ")</f>
        <v>9</v>
      </c>
      <c r="H71" s="113" t="str">
        <f>IF(A71:A71&gt;0,VLOOKUP(A71,Fed.!$A$1:$J$1758,8,FALSE)," ")</f>
        <v>B</v>
      </c>
      <c r="I71" s="113" t="str">
        <f>IF(A71:A71&gt;0,VLOOKUP(A71,Fed.!$A$1:$J$1758,9,FALSE)," ")</f>
        <v>LIB2026</v>
      </c>
      <c r="J71" s="113" t="str">
        <f>IF(A71:A71&gt;0,VLOOKUP(A71,Fed.!$A$1:$J$1758,10,FALSE)," ")</f>
        <v>SR</v>
      </c>
      <c r="L71" s="245" t="s">
        <v>2643</v>
      </c>
      <c r="M71" s="287" t="b">
        <f t="shared" si="2"/>
        <v>1</v>
      </c>
      <c r="N71" s="287"/>
    </row>
    <row r="72" spans="1:14">
      <c r="A72" s="192" t="s">
        <v>1578</v>
      </c>
      <c r="B72" s="26" t="str">
        <f>IF(A72:A72&gt;0,VLOOKUP(A72,Fed.!$A$1:$J$1758,2,FALSE)," ")</f>
        <v>ABE</v>
      </c>
      <c r="C72" s="26" t="str">
        <f>IF(A72:A72&gt;0,VLOOKUP(A72,Fed.!$A$1:$J$1758,3,FALSE)," ")</f>
        <v>TETSUO</v>
      </c>
      <c r="D72" s="113" t="str">
        <f>IF(A72:A72&gt;0,VLOOKUP(A72,Fed.!$A$1:$J$1758,4,FALSE)," ")</f>
        <v>M</v>
      </c>
      <c r="E72" s="113" t="str">
        <f>IF(A72:A72&gt;0,VLOOKUP(A72,Fed.!$A$1:$J$1758,5,FALSE)," ")</f>
        <v>KOK</v>
      </c>
      <c r="F72" s="191">
        <f>IF(A72:A72&gt;0,VLOOKUP(A72,Fed.!$A$1:$J$1758,6,FALSE)," ")</f>
        <v>12082</v>
      </c>
      <c r="G72" s="113">
        <f>IF(A72:A72&gt;0,VLOOKUP(A72,Fed.!$A$1:$J$1758,7,FALSE)," ")</f>
        <v>8</v>
      </c>
      <c r="H72" s="113" t="str">
        <f>IF(A72:A72&gt;0,VLOOKUP(A72,Fed.!$A$1:$J$1758,8,FALSE)," ")</f>
        <v>B</v>
      </c>
      <c r="I72" s="113" t="str">
        <f>IF(A72:A72&gt;0,VLOOKUP(A72,Fed.!$A$1:$J$1758,9,FALSE)," ")</f>
        <v>LIB2026i</v>
      </c>
      <c r="J72" s="113" t="str">
        <f>IF(A72:A72&gt;0,VLOOKUP(A72,Fed.!$A$1:$J$1758,10,FALSE)," ")</f>
        <v>MR</v>
      </c>
      <c r="L72" s="245" t="s">
        <v>2643</v>
      </c>
      <c r="M72" s="287" t="b">
        <f t="shared" si="2"/>
        <v>0</v>
      </c>
      <c r="N72" s="287"/>
    </row>
    <row r="73" spans="1:14">
      <c r="A73" s="192" t="s">
        <v>1579</v>
      </c>
      <c r="B73" s="26" t="str">
        <f>IF(A73:A73&gt;0,VLOOKUP(A73,Fed.!$A$1:$J$1758,2,FALSE)," ")</f>
        <v>ABE</v>
      </c>
      <c r="C73" s="26" t="str">
        <f>IF(A73:A73&gt;0,VLOOKUP(A73,Fed.!$A$1:$J$1758,3,FALSE)," ")</f>
        <v>KAZUKO</v>
      </c>
      <c r="D73" s="113" t="str">
        <f>IF(A73:A73&gt;0,VLOOKUP(A73,Fed.!$A$1:$J$1758,4,FALSE)," ")</f>
        <v>F</v>
      </c>
      <c r="E73" s="113" t="str">
        <f>IF(A73:A73&gt;0,VLOOKUP(A73,Fed.!$A$1:$J$1758,5,FALSE)," ")</f>
        <v>KOK</v>
      </c>
      <c r="F73" s="191">
        <f>IF(A73:A73&gt;0,VLOOKUP(A73,Fed.!$A$1:$J$1758,6,FALSE)," ")</f>
        <v>18129</v>
      </c>
      <c r="G73" s="113">
        <f>IF(A73:A73&gt;0,VLOOKUP(A73,Fed.!$A$1:$J$1758,7,FALSE)," ")</f>
        <v>9</v>
      </c>
      <c r="H73" s="113" t="str">
        <f>IF(A73:A73&gt;0,VLOOKUP(A73,Fed.!$A$1:$J$1758,8,FALSE)," ")</f>
        <v>B</v>
      </c>
      <c r="I73" s="113" t="str">
        <f>IF(A73:A73&gt;0,VLOOKUP(A73,Fed.!$A$1:$J$1758,9,FALSE)," ")</f>
        <v>LIB2026</v>
      </c>
      <c r="J73" s="113" t="str">
        <f>IF(A73:A73&gt;0,VLOOKUP(A73,Fed.!$A$1:$J$1758,10,FALSE)," ")</f>
        <v>SR</v>
      </c>
      <c r="L73" s="245" t="s">
        <v>2643</v>
      </c>
      <c r="M73" s="287" t="b">
        <f t="shared" si="2"/>
        <v>1</v>
      </c>
      <c r="N73" s="287"/>
    </row>
    <row r="74" spans="1:14">
      <c r="A74" s="192" t="s">
        <v>1581</v>
      </c>
      <c r="B74" s="26" t="str">
        <f>IF(A74:A74&gt;0,VLOOKUP(A74,Fed.!$A$1:$J$1758,2,FALSE)," ")</f>
        <v>NAKASHIMA</v>
      </c>
      <c r="C74" s="26" t="str">
        <f>IF(A74:A74&gt;0,VLOOKUP(A74,Fed.!$A$1:$J$1758,3,FALSE)," ")</f>
        <v>MITSUKO</v>
      </c>
      <c r="D74" s="113" t="str">
        <f>IF(A74:A74&gt;0,VLOOKUP(A74,Fed.!$A$1:$J$1758,4,FALSE)," ")</f>
        <v>F</v>
      </c>
      <c r="E74" s="113" t="str">
        <f>IF(A74:A74&gt;0,VLOOKUP(A74,Fed.!$A$1:$J$1758,5,FALSE)," ")</f>
        <v>KOK</v>
      </c>
      <c r="F74" s="191">
        <f>IF(A74:A74&gt;0,VLOOKUP(A74,Fed.!$A$1:$J$1758,6,FALSE)," ")</f>
        <v>19177</v>
      </c>
      <c r="G74" s="113">
        <f>IF(A74:A74&gt;0,VLOOKUP(A74,Fed.!$A$1:$J$1758,7,FALSE)," ")</f>
        <v>9</v>
      </c>
      <c r="H74" s="113" t="str">
        <f>IF(A74:A74&gt;0,VLOOKUP(A74,Fed.!$A$1:$J$1758,8,FALSE)," ")</f>
        <v>B</v>
      </c>
      <c r="I74" s="113" t="str">
        <f>IF(A74:A74&gt;0,VLOOKUP(A74,Fed.!$A$1:$J$1758,9,FALSE)," ")</f>
        <v>LIB2026</v>
      </c>
      <c r="J74" s="113" t="str">
        <f>IF(A74:A74&gt;0,VLOOKUP(A74,Fed.!$A$1:$J$1758,10,FALSE)," ")</f>
        <v>NSR</v>
      </c>
      <c r="L74" s="245" t="s">
        <v>2643</v>
      </c>
      <c r="M74" s="287" t="b">
        <f t="shared" si="2"/>
        <v>1</v>
      </c>
      <c r="N74" s="287"/>
    </row>
    <row r="75" spans="1:14">
      <c r="A75" s="192" t="s">
        <v>1890</v>
      </c>
      <c r="B75" s="26" t="str">
        <f>IF(A75:A75&gt;0,VLOOKUP(A75,Fed.!$A$1:$J$1758,2,FALSE)," ")</f>
        <v>BABATA</v>
      </c>
      <c r="C75" s="26" t="str">
        <f>IF(A75:A75&gt;0,VLOOKUP(A75,Fed.!$A$1:$J$1758,3,FALSE)," ")</f>
        <v>JORGE TOSHIO</v>
      </c>
      <c r="D75" s="113" t="str">
        <f>IF(A75:A75&gt;0,VLOOKUP(A75,Fed.!$A$1:$J$1758,4,FALSE)," ")</f>
        <v>M</v>
      </c>
      <c r="E75" s="113" t="str">
        <f>IF(A75:A75&gt;0,VLOOKUP(A75,Fed.!$A$1:$J$1758,5,FALSE)," ")</f>
        <v>KOK</v>
      </c>
      <c r="F75" s="191">
        <f>IF(A75:A75&gt;0,VLOOKUP(A75,Fed.!$A$1:$J$1758,6,FALSE)," ")</f>
        <v>21124</v>
      </c>
      <c r="G75" s="113">
        <f>IF(A75:A75&gt;0,VLOOKUP(A75,Fed.!$A$1:$J$1758,7,FALSE)," ")</f>
        <v>3</v>
      </c>
      <c r="H75" s="113" t="str">
        <f>IF(A75:A75&gt;0,VLOOKUP(A75,Fed.!$A$1:$J$1758,8,FALSE)," ")</f>
        <v>EX</v>
      </c>
      <c r="I75" s="113" t="str">
        <f>IF(A75:A75&gt;0,VLOOKUP(A75,Fed.!$A$1:$J$1758,9,FALSE)," ")</f>
        <v>LIB2026</v>
      </c>
      <c r="J75" s="113" t="str">
        <f>IF(A75:A75&gt;0,VLOOKUP(A75,Fed.!$A$1:$J$1758,10,FALSE)," ")</f>
        <v>NSR</v>
      </c>
      <c r="L75" s="245" t="s">
        <v>2643</v>
      </c>
      <c r="M75" s="287" t="b">
        <f t="shared" si="2"/>
        <v>1</v>
      </c>
      <c r="N75" s="287"/>
    </row>
    <row r="76" spans="1:14">
      <c r="A76" s="192" t="s">
        <v>1610</v>
      </c>
      <c r="B76" s="26" t="str">
        <f>IF(A76:A76&gt;0,VLOOKUP(A76,Fed.!$A$1:$J$1758,2,FALSE)," ")</f>
        <v>FURUKAWA</v>
      </c>
      <c r="C76" s="26" t="str">
        <f>IF(A76:A76&gt;0,VLOOKUP(A76,Fed.!$A$1:$J$1758,3,FALSE)," ")</f>
        <v>KOITI</v>
      </c>
      <c r="D76" s="113" t="str">
        <f>IF(A76:A76&gt;0,VLOOKUP(A76,Fed.!$A$1:$J$1758,4,FALSE)," ")</f>
        <v>M</v>
      </c>
      <c r="E76" s="113" t="str">
        <f>IF(A76:A76&gt;0,VLOOKUP(A76,Fed.!$A$1:$J$1758,5,FALSE)," ")</f>
        <v>KOK</v>
      </c>
      <c r="F76" s="191">
        <f>IF(A76:A76&gt;0,VLOOKUP(A76,Fed.!$A$1:$J$1758,6,FALSE)," ")</f>
        <v>16653</v>
      </c>
      <c r="G76" s="113">
        <f>IF(A76:A76&gt;0,VLOOKUP(A76,Fed.!$A$1:$J$1758,7,FALSE)," ")</f>
        <v>9</v>
      </c>
      <c r="H76" s="113" t="str">
        <f>IF(A76:A76&gt;0,VLOOKUP(A76,Fed.!$A$1:$J$1758,8,FALSE)," ")</f>
        <v>B</v>
      </c>
      <c r="I76" s="113" t="str">
        <f>IF(A76:A76&gt;0,VLOOKUP(A76,Fed.!$A$1:$J$1758,9,FALSE)," ")</f>
        <v>LIB2026</v>
      </c>
      <c r="J76" s="113" t="str">
        <f>IF(A76:A76&gt;0,VLOOKUP(A76,Fed.!$A$1:$J$1758,10,FALSE)," ")</f>
        <v>SR</v>
      </c>
      <c r="L76" s="245" t="s">
        <v>2643</v>
      </c>
      <c r="M76" s="287" t="b">
        <f t="shared" si="2"/>
        <v>1</v>
      </c>
      <c r="N76" s="287"/>
    </row>
    <row r="77" spans="1:14">
      <c r="A77" s="192" t="s">
        <v>490</v>
      </c>
      <c r="B77" s="26" t="str">
        <f>IF(A77:A77&gt;0,VLOOKUP(A77,Fed.!$A$1:$J$1758,2,FALSE)," ")</f>
        <v>FUKUZAWA</v>
      </c>
      <c r="C77" s="26" t="str">
        <f>IF(A77:A77&gt;0,VLOOKUP(A77,Fed.!$A$1:$J$1758,3,FALSE)," ")</f>
        <v>ISAURA</v>
      </c>
      <c r="D77" s="113" t="str">
        <f>IF(A77:A77&gt;0,VLOOKUP(A77,Fed.!$A$1:$J$1758,4,FALSE)," ")</f>
        <v>F</v>
      </c>
      <c r="E77" s="113" t="str">
        <f>IF(A77:A77&gt;0,VLOOKUP(A77,Fed.!$A$1:$J$1758,5,FALSE)," ")</f>
        <v>KOK</v>
      </c>
      <c r="F77" s="191">
        <f>IF(A77:A77&gt;0,VLOOKUP(A77,Fed.!$A$1:$J$1758,6,FALSE)," ")</f>
        <v>19670</v>
      </c>
      <c r="G77" s="113">
        <f>IF(A77:A77&gt;0,VLOOKUP(A77,Fed.!$A$1:$J$1758,7,FALSE)," ")</f>
        <v>8</v>
      </c>
      <c r="H77" s="113" t="str">
        <f>IF(A77:A77&gt;0,VLOOKUP(A77,Fed.!$A$1:$J$1758,8,FALSE)," ")</f>
        <v>B</v>
      </c>
      <c r="I77" s="113" t="str">
        <f>IF(A77:A77&gt;0,VLOOKUP(A77,Fed.!$A$1:$J$1758,9,FALSE)," ")</f>
        <v>LIB2026</v>
      </c>
      <c r="J77" s="113" t="str">
        <f>IF(A77:A77&gt;0,VLOOKUP(A77,Fed.!$A$1:$J$1758,10,FALSE)," ")</f>
        <v>NSR</v>
      </c>
      <c r="L77" s="245" t="s">
        <v>2643</v>
      </c>
      <c r="M77" s="287" t="b">
        <f t="shared" si="2"/>
        <v>1</v>
      </c>
      <c r="N77" s="287"/>
    </row>
    <row r="78" spans="1:14">
      <c r="A78" s="192" t="s">
        <v>491</v>
      </c>
      <c r="B78" s="26" t="str">
        <f>IF(A78:A78&gt;0,VLOOKUP(A78,Fed.!$A$1:$J$1758,2,FALSE)," ")</f>
        <v>KADOWAKI</v>
      </c>
      <c r="C78" s="26" t="str">
        <f>IF(A78:A78&gt;0,VLOOKUP(A78,Fed.!$A$1:$J$1758,3,FALSE)," ")</f>
        <v>SUELY</v>
      </c>
      <c r="D78" s="113" t="str">
        <f>IF(A78:A78&gt;0,VLOOKUP(A78,Fed.!$A$1:$J$1758,4,FALSE)," ")</f>
        <v>F</v>
      </c>
      <c r="E78" s="113" t="str">
        <f>IF(A78:A78&gt;0,VLOOKUP(A78,Fed.!$A$1:$J$1758,5,FALSE)," ")</f>
        <v>KOK</v>
      </c>
      <c r="F78" s="191">
        <f>IF(A78:A78&gt;0,VLOOKUP(A78,Fed.!$A$1:$J$1758,6,FALSE)," ")</f>
        <v>20147</v>
      </c>
      <c r="G78" s="113">
        <f>IF(A78:A78&gt;0,VLOOKUP(A78,Fed.!$A$1:$J$1758,7,FALSE)," ")</f>
        <v>12</v>
      </c>
      <c r="H78" s="113" t="str">
        <f>IF(A78:A78&gt;0,VLOOKUP(A78,Fed.!$A$1:$J$1758,8,FALSE)," ")</f>
        <v>C</v>
      </c>
      <c r="I78" s="113" t="str">
        <f>IF(A78:A78&gt;0,VLOOKUP(A78,Fed.!$A$1:$J$1758,9,FALSE)," ")</f>
        <v>LIB2026</v>
      </c>
      <c r="J78" s="113" t="str">
        <f>IF(A78:A78&gt;0,VLOOKUP(A78,Fed.!$A$1:$J$1758,10,FALSE)," ")</f>
        <v>NSR</v>
      </c>
      <c r="L78" s="245" t="s">
        <v>2643</v>
      </c>
      <c r="M78" s="287" t="b">
        <f t="shared" si="2"/>
        <v>1</v>
      </c>
      <c r="N78" s="287"/>
    </row>
    <row r="79" spans="1:14">
      <c r="A79" s="192" t="s">
        <v>79</v>
      </c>
      <c r="B79" s="26" t="str">
        <f>IF(A79:A79&gt;0,VLOOKUP(A79,Fed.!$A$1:$J$1758,2,FALSE)," ")</f>
        <v>HIRATA</v>
      </c>
      <c r="C79" s="26" t="str">
        <f>IF(A79:A79&gt;0,VLOOKUP(A79,Fed.!$A$1:$J$1758,3,FALSE)," ")</f>
        <v>IRINEU YASSAYUKI</v>
      </c>
      <c r="D79" s="113" t="str">
        <f>IF(A79:A79&gt;0,VLOOKUP(A79,Fed.!$A$1:$J$1758,4,FALSE)," ")</f>
        <v>M</v>
      </c>
      <c r="E79" s="113" t="str">
        <f>IF(A79:A79&gt;0,VLOOKUP(A79,Fed.!$A$1:$J$1758,5,FALSE)," ")</f>
        <v>KOK</v>
      </c>
      <c r="F79" s="191">
        <f>IF(A79:A79&gt;0,VLOOKUP(A79,Fed.!$A$1:$J$1758,6,FALSE)," ")</f>
        <v>24162</v>
      </c>
      <c r="G79" s="113">
        <f>IF(A79:A79&gt;0,VLOOKUP(A79,Fed.!$A$1:$J$1758,7,FALSE)," ")</f>
        <v>8</v>
      </c>
      <c r="H79" s="113" t="str">
        <f>IF(A79:A79&gt;0,VLOOKUP(A79,Fed.!$A$1:$J$1758,8,FALSE)," ")</f>
        <v>B</v>
      </c>
      <c r="I79" s="113" t="str">
        <f>IF(A79:A79&gt;0,VLOOKUP(A79,Fed.!$A$1:$J$1758,9,FALSE)," ")</f>
        <v>LIB2026</v>
      </c>
      <c r="J79" s="113" t="str">
        <f>IF(A79:A79&gt;0,VLOOKUP(A79,Fed.!$A$1:$J$1758,10,FALSE)," ")</f>
        <v>NSR</v>
      </c>
      <c r="L79" s="245" t="s">
        <v>2643</v>
      </c>
      <c r="M79" s="287" t="b">
        <f t="shared" si="2"/>
        <v>1</v>
      </c>
      <c r="N79" s="287"/>
    </row>
    <row r="80" spans="1:14">
      <c r="A80" s="192" t="s">
        <v>496</v>
      </c>
      <c r="B80" s="26" t="str">
        <f>IF(A80:A80&gt;0,VLOOKUP(A80,Fed.!$A$1:$J$1758,2,FALSE)," ")</f>
        <v>MORIOKA</v>
      </c>
      <c r="C80" s="26" t="str">
        <f>IF(A80:A80&gt;0,VLOOKUP(A80,Fed.!$A$1:$J$1758,3,FALSE)," ")</f>
        <v>HIROMICHI</v>
      </c>
      <c r="D80" s="113" t="str">
        <f>IF(A80:A80&gt;0,VLOOKUP(A80,Fed.!$A$1:$J$1758,4,FALSE)," ")</f>
        <v>M</v>
      </c>
      <c r="E80" s="113" t="str">
        <f>IF(A80:A80&gt;0,VLOOKUP(A80,Fed.!$A$1:$J$1758,5,FALSE)," ")</f>
        <v>KOK</v>
      </c>
      <c r="F80" s="191">
        <f>IF(A80:A80&gt;0,VLOOKUP(A80,Fed.!$A$1:$J$1758,6,FALSE)," ")</f>
        <v>17997</v>
      </c>
      <c r="G80" s="113">
        <f>IF(A80:A80&gt;0,VLOOKUP(A80,Fed.!$A$1:$J$1758,7,FALSE)," ")</f>
        <v>3</v>
      </c>
      <c r="H80" s="113" t="str">
        <f>IF(A80:A80&gt;0,VLOOKUP(A80,Fed.!$A$1:$J$1758,8,FALSE)," ")</f>
        <v>EX</v>
      </c>
      <c r="I80" s="113" t="str">
        <f>IF(A80:A80&gt;0,VLOOKUP(A80,Fed.!$A$1:$J$1758,9,FALSE)," ")</f>
        <v>LIB2026</v>
      </c>
      <c r="J80" s="113" t="str">
        <f>IF(A80:A80&gt;0,VLOOKUP(A80,Fed.!$A$1:$J$1758,10,FALSE)," ")</f>
        <v>SR</v>
      </c>
      <c r="L80" s="245" t="s">
        <v>2643</v>
      </c>
      <c r="M80" s="287" t="b">
        <f t="shared" si="2"/>
        <v>1</v>
      </c>
      <c r="N80" s="287"/>
    </row>
    <row r="81" spans="1:14">
      <c r="A81" s="192" t="s">
        <v>1628</v>
      </c>
      <c r="B81" s="26" t="str">
        <f>IF(A81:A81&gt;0,VLOOKUP(A81,Fed.!$A$1:$J$1758,2,FALSE)," ")</f>
        <v>MAEDA</v>
      </c>
      <c r="C81" s="26" t="str">
        <f>IF(A81:A81&gt;0,VLOOKUP(A81,Fed.!$A$1:$J$1758,3,FALSE)," ")</f>
        <v>KAUSSEI</v>
      </c>
      <c r="D81" s="113" t="str">
        <f>IF(A81:A81&gt;0,VLOOKUP(A81,Fed.!$A$1:$J$1758,4,FALSE)," ")</f>
        <v>M</v>
      </c>
      <c r="E81" s="113" t="str">
        <f>IF(A81:A81&gt;0,VLOOKUP(A81,Fed.!$A$1:$J$1758,5,FALSE)," ")</f>
        <v>KOK</v>
      </c>
      <c r="F81" s="191">
        <f>IF(A81:A81&gt;0,VLOOKUP(A81,Fed.!$A$1:$J$1758,6,FALSE)," ")</f>
        <v>18515</v>
      </c>
      <c r="G81" s="113">
        <f>IF(A81:A81&gt;0,VLOOKUP(A81,Fed.!$A$1:$J$1758,7,FALSE)," ")</f>
        <v>12</v>
      </c>
      <c r="H81" s="113" t="str">
        <f>IF(A81:A81&gt;0,VLOOKUP(A81,Fed.!$A$1:$J$1758,8,FALSE)," ")</f>
        <v>C</v>
      </c>
      <c r="I81" s="113" t="str">
        <f>IF(A81:A81&gt;0,VLOOKUP(A81,Fed.!$A$1:$J$1758,9,FALSE)," ")</f>
        <v>LIB2026</v>
      </c>
      <c r="J81" s="113" t="str">
        <f>IF(A81:A81&gt;0,VLOOKUP(A81,Fed.!$A$1:$J$1758,10,FALSE)," ")</f>
        <v>SR</v>
      </c>
      <c r="L81" s="245" t="s">
        <v>2643</v>
      </c>
      <c r="M81" s="287" t="b">
        <f t="shared" si="2"/>
        <v>1</v>
      </c>
      <c r="N81" s="287"/>
    </row>
    <row r="82" spans="1:14">
      <c r="A82" s="192" t="s">
        <v>1629</v>
      </c>
      <c r="B82" s="26" t="str">
        <f>IF(A82:A82&gt;0,VLOOKUP(A82,Fed.!$A$1:$J$1758,2,FALSE)," ")</f>
        <v>IWAMOTO MAEDA</v>
      </c>
      <c r="C82" s="26" t="str">
        <f>IF(A82:A82&gt;0,VLOOKUP(A82,Fed.!$A$1:$J$1758,3,FALSE)," ")</f>
        <v>IOSHIMI</v>
      </c>
      <c r="D82" s="113" t="str">
        <f>IF(A82:A82&gt;0,VLOOKUP(A82,Fed.!$A$1:$J$1758,4,FALSE)," ")</f>
        <v>F</v>
      </c>
      <c r="E82" s="113" t="str">
        <f>IF(A82:A82&gt;0,VLOOKUP(A82,Fed.!$A$1:$J$1758,5,FALSE)," ")</f>
        <v>KOK</v>
      </c>
      <c r="F82" s="191">
        <f>IF(A82:A82&gt;0,VLOOKUP(A82,Fed.!$A$1:$J$1758,6,FALSE)," ")</f>
        <v>20443</v>
      </c>
      <c r="G82" s="113">
        <f>IF(A82:A82&gt;0,VLOOKUP(A82,Fed.!$A$1:$J$1758,7,FALSE)," ")</f>
        <v>12</v>
      </c>
      <c r="H82" s="113" t="str">
        <f>IF(A82:A82&gt;0,VLOOKUP(A82,Fed.!$A$1:$J$1758,8,FALSE)," ")</f>
        <v>C</v>
      </c>
      <c r="I82" s="113" t="str">
        <f>IF(A82:A82&gt;0,VLOOKUP(A82,Fed.!$A$1:$J$1758,9,FALSE)," ")</f>
        <v>LIB2026</v>
      </c>
      <c r="J82" s="113" t="str">
        <f>IF(A82:A82&gt;0,VLOOKUP(A82,Fed.!$A$1:$J$1758,10,FALSE)," ")</f>
        <v>NSR</v>
      </c>
      <c r="L82" s="245" t="s">
        <v>2643</v>
      </c>
      <c r="M82" s="287" t="b">
        <f t="shared" si="2"/>
        <v>1</v>
      </c>
      <c r="N82" s="287"/>
    </row>
    <row r="83" spans="1:14">
      <c r="A83" s="192" t="s">
        <v>1631</v>
      </c>
      <c r="B83" s="26" t="str">
        <f>IF(A83:A83&gt;0,VLOOKUP(A83,Fed.!$A$1:$J$1758,2,FALSE)," ")</f>
        <v>IWAMOTO HIRAKAWA</v>
      </c>
      <c r="C83" s="26" t="str">
        <f>IF(A83:A83&gt;0,VLOOKUP(A83,Fed.!$A$1:$J$1758,3,FALSE)," ")</f>
        <v>NORIE</v>
      </c>
      <c r="D83" s="113" t="str">
        <f>IF(A83:A83&gt;0,VLOOKUP(A83,Fed.!$A$1:$J$1758,4,FALSE)," ")</f>
        <v>F</v>
      </c>
      <c r="E83" s="113" t="str">
        <f>IF(A83:A83&gt;0,VLOOKUP(A83,Fed.!$A$1:$J$1758,5,FALSE)," ")</f>
        <v>KOK</v>
      </c>
      <c r="F83" s="191">
        <f>IF(A83:A83&gt;0,VLOOKUP(A83,Fed.!$A$1:$J$1758,6,FALSE)," ")</f>
        <v>19766</v>
      </c>
      <c r="G83" s="113">
        <f>IF(A83:A83&gt;0,VLOOKUP(A83,Fed.!$A$1:$J$1758,7,FALSE)," ")</f>
        <v>12</v>
      </c>
      <c r="H83" s="113" t="str">
        <f>IF(A83:A83&gt;0,VLOOKUP(A83,Fed.!$A$1:$J$1758,8,FALSE)," ")</f>
        <v>C</v>
      </c>
      <c r="I83" s="113" t="str">
        <f>IF(A83:A83&gt;0,VLOOKUP(A83,Fed.!$A$1:$J$1758,9,FALSE)," ")</f>
        <v>LIB2026</v>
      </c>
      <c r="J83" s="113" t="str">
        <f>IF(A83:A83&gt;0,VLOOKUP(A83,Fed.!$A$1:$J$1758,10,FALSE)," ")</f>
        <v>NSR</v>
      </c>
      <c r="L83" s="245" t="s">
        <v>2643</v>
      </c>
      <c r="M83" s="287" t="b">
        <f t="shared" si="2"/>
        <v>1</v>
      </c>
      <c r="N83" s="287"/>
    </row>
    <row r="84" spans="1:14">
      <c r="A84" s="192" t="s">
        <v>1632</v>
      </c>
      <c r="B84" s="26" t="str">
        <f>IF(A84:A84&gt;0,VLOOKUP(A84,Fed.!$A$1:$J$1758,2,FALSE)," ")</f>
        <v>MADUREIRA</v>
      </c>
      <c r="C84" s="26" t="str">
        <f>IF(A84:A84&gt;0,VLOOKUP(A84,Fed.!$A$1:$J$1758,3,FALSE)," ")</f>
        <v>CESAR AUGUSTO</v>
      </c>
      <c r="D84" s="113" t="str">
        <f>IF(A84:A84&gt;0,VLOOKUP(A84,Fed.!$A$1:$J$1758,4,FALSE)," ")</f>
        <v>M</v>
      </c>
      <c r="E84" s="113" t="str">
        <f>IF(A84:A84&gt;0,VLOOKUP(A84,Fed.!$A$1:$J$1758,5,FALSE)," ")</f>
        <v>KOK</v>
      </c>
      <c r="F84" s="191">
        <f>IF(A84:A84&gt;0,VLOOKUP(A84,Fed.!$A$1:$J$1758,6,FALSE)," ")</f>
        <v>19956</v>
      </c>
      <c r="G84" s="113">
        <f>IF(A84:A84&gt;0,VLOOKUP(A84,Fed.!$A$1:$J$1758,7,FALSE)," ")</f>
        <v>12</v>
      </c>
      <c r="H84" s="113" t="str">
        <f>IF(A84:A84&gt;0,VLOOKUP(A84,Fed.!$A$1:$J$1758,8,FALSE)," ")</f>
        <v>C</v>
      </c>
      <c r="I84" s="113" t="str">
        <f>IF(A84:A84&gt;0,VLOOKUP(A84,Fed.!$A$1:$J$1758,9,FALSE)," ")</f>
        <v>LIB2026</v>
      </c>
      <c r="J84" s="113" t="str">
        <f>IF(A84:A84&gt;0,VLOOKUP(A84,Fed.!$A$1:$J$1758,10,FALSE)," ")</f>
        <v>NSR</v>
      </c>
      <c r="L84" s="245" t="s">
        <v>2643</v>
      </c>
      <c r="M84" s="287" t="b">
        <f t="shared" si="2"/>
        <v>1</v>
      </c>
      <c r="N84" s="287"/>
    </row>
    <row r="85" spans="1:14">
      <c r="A85" s="192" t="s">
        <v>1023</v>
      </c>
      <c r="B85" s="26" t="str">
        <f>IF(A85:A85&gt;0,VLOOKUP(A85,Fed.!$A$1:$J$1758,2,FALSE)," ")</f>
        <v>MARTINS DE MELLO</v>
      </c>
      <c r="C85" s="26" t="str">
        <f>IF(A85:A85&gt;0,VLOOKUP(A85,Fed.!$A$1:$J$1758,3,FALSE)," ")</f>
        <v>VANESSA</v>
      </c>
      <c r="D85" s="113" t="str">
        <f>IF(A85:A85&gt;0,VLOOKUP(A85,Fed.!$A$1:$J$1758,4,FALSE)," ")</f>
        <v>F</v>
      </c>
      <c r="E85" s="113" t="str">
        <f>IF(A85:A85&gt;0,VLOOKUP(A85,Fed.!$A$1:$J$1758,5,FALSE)," ")</f>
        <v>KOK</v>
      </c>
      <c r="F85" s="191">
        <f>IF(A85:A85&gt;0,VLOOKUP(A85,Fed.!$A$1:$J$1758,6,FALSE)," ")</f>
        <v>28169</v>
      </c>
      <c r="G85" s="113">
        <f>IF(A85:A85&gt;0,VLOOKUP(A85,Fed.!$A$1:$J$1758,7,FALSE)," ")</f>
        <v>12</v>
      </c>
      <c r="H85" s="113" t="str">
        <f>IF(A85:A85&gt;0,VLOOKUP(A85,Fed.!$A$1:$J$1758,8,FALSE)," ")</f>
        <v>C</v>
      </c>
      <c r="I85" s="113" t="str">
        <f>IF(A85:A85&gt;0,VLOOKUP(A85,Fed.!$A$1:$J$1758,9,FALSE)," ")</f>
        <v>LIB2026</v>
      </c>
      <c r="J85" s="113" t="str">
        <f>IF(A85:A85&gt;0,VLOOKUP(A85,Fed.!$A$1:$J$1758,10,FALSE)," ")</f>
        <v>NSR</v>
      </c>
      <c r="L85" s="245" t="s">
        <v>2643</v>
      </c>
      <c r="M85" s="287" t="b">
        <f t="shared" si="2"/>
        <v>1</v>
      </c>
      <c r="N85" s="287"/>
    </row>
    <row r="86" spans="1:14">
      <c r="A86" s="192" t="s">
        <v>2434</v>
      </c>
      <c r="B86" s="26" t="str">
        <f>IF(A86:A86&gt;0,VLOOKUP(A86,Fed.!$A$1:$J$1758,2,FALSE)," ")</f>
        <v>MORIOKA</v>
      </c>
      <c r="C86" s="26" t="str">
        <f>IF(A86:A86&gt;0,VLOOKUP(A86,Fed.!$A$1:$J$1758,3,FALSE)," ")</f>
        <v>SAIOKO KOTAMA</v>
      </c>
      <c r="D86" s="113" t="str">
        <f>IF(A86:A86&gt;0,VLOOKUP(A86,Fed.!$A$1:$J$1758,4,FALSE)," ")</f>
        <v>F</v>
      </c>
      <c r="E86" s="113" t="str">
        <f>IF(A86:A86&gt;0,VLOOKUP(A86,Fed.!$A$1:$J$1758,5,FALSE)," ")</f>
        <v>KOK</v>
      </c>
      <c r="F86" s="191">
        <f>IF(A86:A86&gt;0,VLOOKUP(A86,Fed.!$A$1:$J$1758,6,FALSE)," ")</f>
        <v>19066</v>
      </c>
      <c r="G86" s="113">
        <f>IF(A86:A86&gt;0,VLOOKUP(A86,Fed.!$A$1:$J$1758,7,FALSE)," ")</f>
        <v>9</v>
      </c>
      <c r="H86" s="113" t="str">
        <f>IF(A86:A86&gt;0,VLOOKUP(A86,Fed.!$A$1:$J$1758,8,FALSE)," ")</f>
        <v>B</v>
      </c>
      <c r="I86" s="113" t="str">
        <f>IF(A86:A86&gt;0,VLOOKUP(A86,Fed.!$A$1:$J$1758,9,FALSE)," ")</f>
        <v>LIB2026</v>
      </c>
      <c r="J86" s="113" t="str">
        <f>IF(A86:A86&gt;0,VLOOKUP(A86,Fed.!$A$1:$J$1758,10,FALSE)," ")</f>
        <v>NSR</v>
      </c>
      <c r="L86" s="245" t="s">
        <v>2643</v>
      </c>
      <c r="M86" s="287" t="b">
        <f t="shared" si="2"/>
        <v>1</v>
      </c>
      <c r="N86" s="287"/>
    </row>
    <row r="87" spans="1:14">
      <c r="A87" s="192" t="s">
        <v>610</v>
      </c>
      <c r="B87" s="26" t="str">
        <f>IF(A87:A87&gt;0,VLOOKUP(A87,Fed.!$A$1:$J$1758,2,FALSE)," ")</f>
        <v>VIDAL BARRETO</v>
      </c>
      <c r="C87" s="26" t="str">
        <f>IF(A87:A87&gt;0,VLOOKUP(A87,Fed.!$A$1:$J$1758,3,FALSE)," ")</f>
        <v>MARIA VALDICE</v>
      </c>
      <c r="D87" s="113" t="str">
        <f>IF(A87:A87&gt;0,VLOOKUP(A87,Fed.!$A$1:$J$1758,4,FALSE)," ")</f>
        <v>F</v>
      </c>
      <c r="E87" s="113" t="str">
        <f>IF(A87:A87&gt;0,VLOOKUP(A87,Fed.!$A$1:$J$1758,5,FALSE)," ")</f>
        <v>KOK</v>
      </c>
      <c r="F87" s="191">
        <f>IF(A87:A87&gt;0,VLOOKUP(A87,Fed.!$A$1:$J$1758,6,FALSE)," ")</f>
        <v>20185</v>
      </c>
      <c r="G87" s="113">
        <f>IF(A87:A87&gt;0,VLOOKUP(A87,Fed.!$A$1:$J$1758,7,FALSE)," ")</f>
        <v>12</v>
      </c>
      <c r="H87" s="113" t="str">
        <f>IF(A87:A87&gt;0,VLOOKUP(A87,Fed.!$A$1:$J$1758,8,FALSE)," ")</f>
        <v>C</v>
      </c>
      <c r="I87" s="113" t="str">
        <f>IF(A87:A87&gt;0,VLOOKUP(A87,Fed.!$A$1:$J$1758,9,FALSE)," ")</f>
        <v>LIB2026</v>
      </c>
      <c r="J87" s="113" t="str">
        <f>IF(A87:A87&gt;0,VLOOKUP(A87,Fed.!$A$1:$J$1758,10,FALSE)," ")</f>
        <v>NSR</v>
      </c>
      <c r="L87" s="245" t="s">
        <v>2643</v>
      </c>
      <c r="M87" s="287" t="b">
        <f t="shared" si="2"/>
        <v>1</v>
      </c>
      <c r="N87" s="287"/>
    </row>
    <row r="88" spans="1:14">
      <c r="A88" s="192" t="s">
        <v>503</v>
      </c>
      <c r="B88" s="26" t="str">
        <f>IF(A88:A88&gt;0,VLOOKUP(A88,Fed.!$A$1:$J$1758,2,FALSE)," ")</f>
        <v>FURUKAWA</v>
      </c>
      <c r="C88" s="26" t="str">
        <f>IF(A88:A88&gt;0,VLOOKUP(A88,Fed.!$A$1:$J$1758,3,FALSE)," ")</f>
        <v>HIROSHI</v>
      </c>
      <c r="D88" s="113" t="str">
        <f>IF(A88:A88&gt;0,VLOOKUP(A88,Fed.!$A$1:$J$1758,4,FALSE)," ")</f>
        <v>M</v>
      </c>
      <c r="E88" s="113" t="str">
        <f>IF(A88:A88&gt;0,VLOOKUP(A88,Fed.!$A$1:$J$1758,5,FALSE)," ")</f>
        <v>KOK</v>
      </c>
      <c r="F88" s="191">
        <f>IF(A88:A88&gt;0,VLOOKUP(A88,Fed.!$A$1:$J$1758,6,FALSE)," ")</f>
        <v>14567</v>
      </c>
      <c r="G88" s="113">
        <f>IF(A88:A88&gt;0,VLOOKUP(A88,Fed.!$A$1:$J$1758,7,FALSE)," ")</f>
        <v>6</v>
      </c>
      <c r="H88" s="113" t="str">
        <f>IF(A88:A88&gt;0,VLOOKUP(A88,Fed.!$A$1:$J$1758,8,FALSE)," ")</f>
        <v>A</v>
      </c>
      <c r="I88" s="113" t="str">
        <f>IF(A88:A88&gt;0,VLOOKUP(A88,Fed.!$A$1:$J$1758,9,FALSE)," ")</f>
        <v>LIB2026</v>
      </c>
      <c r="J88" s="113" t="str">
        <f>IF(A88:A88&gt;0,VLOOKUP(A88,Fed.!$A$1:$J$1758,10,FALSE)," ")</f>
        <v>MR</v>
      </c>
      <c r="L88" s="245" t="s">
        <v>2643</v>
      </c>
      <c r="M88" s="287" t="b">
        <f t="shared" si="2"/>
        <v>1</v>
      </c>
      <c r="N88" s="287"/>
    </row>
    <row r="89" spans="1:14">
      <c r="A89" s="192" t="s">
        <v>504</v>
      </c>
      <c r="B89" s="26" t="str">
        <f>IF(A89:A89&gt;0,VLOOKUP(A89,Fed.!$A$1:$J$1758,2,FALSE)," ")</f>
        <v>SATO</v>
      </c>
      <c r="C89" s="26" t="str">
        <f>IF(A89:A89&gt;0,VLOOKUP(A89,Fed.!$A$1:$J$1758,3,FALSE)," ")</f>
        <v>NOBUO</v>
      </c>
      <c r="D89" s="113" t="str">
        <f>IF(A89:A89&gt;0,VLOOKUP(A89,Fed.!$A$1:$J$1758,4,FALSE)," ")</f>
        <v>M</v>
      </c>
      <c r="E89" s="113" t="str">
        <f>IF(A89:A89&gt;0,VLOOKUP(A89,Fed.!$A$1:$J$1758,5,FALSE)," ")</f>
        <v>KOK</v>
      </c>
      <c r="F89" s="191">
        <f>IF(A89:A89&gt;0,VLOOKUP(A89,Fed.!$A$1:$J$1758,6,FALSE)," ")</f>
        <v>16524</v>
      </c>
      <c r="G89" s="113">
        <f>IF(A89:A89&gt;0,VLOOKUP(A89,Fed.!$A$1:$J$1758,7,FALSE)," ")</f>
        <v>9</v>
      </c>
      <c r="H89" s="113" t="str">
        <f>IF(A89:A89&gt;0,VLOOKUP(A89,Fed.!$A$1:$J$1758,8,FALSE)," ")</f>
        <v>B</v>
      </c>
      <c r="I89" s="113" t="str">
        <f>IF(A89:A89&gt;0,VLOOKUP(A89,Fed.!$A$1:$J$1758,9,FALSE)," ")</f>
        <v>LIB2026</v>
      </c>
      <c r="J89" s="113" t="str">
        <f>IF(A89:A89&gt;0,VLOOKUP(A89,Fed.!$A$1:$J$1758,10,FALSE)," ")</f>
        <v>SR</v>
      </c>
      <c r="L89" s="245" t="s">
        <v>2643</v>
      </c>
      <c r="M89" s="287" t="b">
        <f t="shared" si="2"/>
        <v>1</v>
      </c>
      <c r="N89" s="287"/>
    </row>
    <row r="90" spans="1:14">
      <c r="A90" s="192" t="s">
        <v>1678</v>
      </c>
      <c r="B90" s="26" t="str">
        <f>IF(A90:A90&gt;0,VLOOKUP(A90,Fed.!$A$1:$J$1758,2,FALSE)," ")</f>
        <v>KAWASAKI</v>
      </c>
      <c r="C90" s="26" t="str">
        <f>IF(A90:A90&gt;0,VLOOKUP(A90,Fed.!$A$1:$J$1758,3,FALSE)," ")</f>
        <v>TOSHIO</v>
      </c>
      <c r="D90" s="113" t="str">
        <f>IF(A90:A90&gt;0,VLOOKUP(A90,Fed.!$A$1:$J$1758,4,FALSE)," ")</f>
        <v>M</v>
      </c>
      <c r="E90" s="113" t="str">
        <f>IF(A90:A90&gt;0,VLOOKUP(A90,Fed.!$A$1:$J$1758,5,FALSE)," ")</f>
        <v>KOK</v>
      </c>
      <c r="F90" s="191">
        <f>IF(A90:A90&gt;0,VLOOKUP(A90,Fed.!$A$1:$J$1758,6,FALSE)," ")</f>
        <v>14865</v>
      </c>
      <c r="G90" s="113">
        <f>IF(A90:A90&gt;0,VLOOKUP(A90,Fed.!$A$1:$J$1758,7,FALSE)," ")</f>
        <v>9</v>
      </c>
      <c r="H90" s="113" t="str">
        <f>IF(A90:A90&gt;0,VLOOKUP(A90,Fed.!$A$1:$J$1758,8,FALSE)," ")</f>
        <v>B</v>
      </c>
      <c r="I90" s="113" t="str">
        <f>IF(A90:A90&gt;0,VLOOKUP(A90,Fed.!$A$1:$J$1758,9,FALSE)," ")</f>
        <v>LIB2026</v>
      </c>
      <c r="J90" s="113" t="str">
        <f>IF(A90:A90&gt;0,VLOOKUP(A90,Fed.!$A$1:$J$1758,10,FALSE)," ")</f>
        <v>MR</v>
      </c>
      <c r="L90" s="245" t="s">
        <v>2643</v>
      </c>
      <c r="M90" s="287" t="b">
        <f t="shared" si="2"/>
        <v>1</v>
      </c>
      <c r="N90" s="287"/>
    </row>
    <row r="91" spans="1:14">
      <c r="A91" s="192" t="s">
        <v>621</v>
      </c>
      <c r="B91" s="26" t="str">
        <f>IF(A91:A91&gt;0,VLOOKUP(A91,Fed.!$A$1:$J$1758,2,FALSE)," ")</f>
        <v>HANAI</v>
      </c>
      <c r="C91" s="26" t="str">
        <f>IF(A91:A91&gt;0,VLOOKUP(A91,Fed.!$A$1:$J$1758,3,FALSE)," ")</f>
        <v>TSUGUIKO</v>
      </c>
      <c r="D91" s="113" t="str">
        <f>IF(A91:A91&gt;0,VLOOKUP(A91,Fed.!$A$1:$J$1758,4,FALSE)," ")</f>
        <v>F</v>
      </c>
      <c r="E91" s="113" t="str">
        <f>IF(A91:A91&gt;0,VLOOKUP(A91,Fed.!$A$1:$J$1758,5,FALSE)," ")</f>
        <v>KOK</v>
      </c>
      <c r="F91" s="191">
        <f>IF(A91:A91&gt;0,VLOOKUP(A91,Fed.!$A$1:$J$1758,6,FALSE)," ")</f>
        <v>20434</v>
      </c>
      <c r="G91" s="113">
        <f>IF(A91:A91&gt;0,VLOOKUP(A91,Fed.!$A$1:$J$1758,7,FALSE)," ")</f>
        <v>8</v>
      </c>
      <c r="H91" s="113" t="str">
        <f>IF(A91:A91&gt;0,VLOOKUP(A91,Fed.!$A$1:$J$1758,8,FALSE)," ")</f>
        <v>B</v>
      </c>
      <c r="I91" s="113" t="str">
        <f>IF(A91:A91&gt;0,VLOOKUP(A91,Fed.!$A$1:$J$1758,9,FALSE)," ")</f>
        <v>LIB2026</v>
      </c>
      <c r="J91" s="113" t="str">
        <f>IF(A91:A91&gt;0,VLOOKUP(A91,Fed.!$A$1:$J$1758,10,FALSE)," ")</f>
        <v>NSR</v>
      </c>
      <c r="L91" s="245" t="s">
        <v>2643</v>
      </c>
      <c r="M91" s="287" t="b">
        <f t="shared" si="2"/>
        <v>1</v>
      </c>
      <c r="N91" s="287"/>
    </row>
    <row r="92" spans="1:14">
      <c r="A92" s="192" t="s">
        <v>360</v>
      </c>
      <c r="B92" s="26" t="str">
        <f>IF(A92:A92&gt;0,VLOOKUP(A92,Fed.!$A$1:$J$1758,2,FALSE)," ")</f>
        <v>YAMATO</v>
      </c>
      <c r="C92" s="26" t="str">
        <f>IF(A92:A92&gt;0,VLOOKUP(A92,Fed.!$A$1:$J$1758,3,FALSE)," ")</f>
        <v>EDUARDO HIROSHI</v>
      </c>
      <c r="D92" s="113" t="str">
        <f>IF(A92:A92&gt;0,VLOOKUP(A92,Fed.!$A$1:$J$1758,4,FALSE)," ")</f>
        <v>M</v>
      </c>
      <c r="E92" s="113" t="str">
        <f>IF(A92:A92&gt;0,VLOOKUP(A92,Fed.!$A$1:$J$1758,5,FALSE)," ")</f>
        <v>KOK</v>
      </c>
      <c r="F92" s="191">
        <f>IF(A92:A92&gt;0,VLOOKUP(A92,Fed.!$A$1:$J$1758,6,FALSE)," ")</f>
        <v>18271</v>
      </c>
      <c r="G92" s="113">
        <f>IF(A92:A92&gt;0,VLOOKUP(A92,Fed.!$A$1:$J$1758,7,FALSE)," ")</f>
        <v>9</v>
      </c>
      <c r="H92" s="113" t="str">
        <f>IF(A92:A92&gt;0,VLOOKUP(A92,Fed.!$A$1:$J$1758,8,FALSE)," ")</f>
        <v>B</v>
      </c>
      <c r="I92" s="113" t="str">
        <f>IF(A92:A92&gt;0,VLOOKUP(A92,Fed.!$A$1:$J$1758,9,FALSE)," ")</f>
        <v>LIB2026</v>
      </c>
      <c r="J92" s="113" t="str">
        <f>IF(A92:A92&gt;0,VLOOKUP(A92,Fed.!$A$1:$J$1758,10,FALSE)," ")</f>
        <v>SR</v>
      </c>
      <c r="L92" s="245" t="s">
        <v>2643</v>
      </c>
      <c r="M92" s="287" t="b">
        <f t="shared" si="2"/>
        <v>1</v>
      </c>
      <c r="N92" s="287"/>
    </row>
    <row r="93" spans="1:14">
      <c r="A93" s="192" t="s">
        <v>1090</v>
      </c>
      <c r="B93" s="26" t="str">
        <f>IF(A93:A93&gt;0,VLOOKUP(A93,Fed.!$A$1:$J$1758,2,FALSE)," ")</f>
        <v>NOZAWA</v>
      </c>
      <c r="C93" s="26" t="str">
        <f>IF(A93:A93&gt;0,VLOOKUP(A93,Fed.!$A$1:$J$1758,3,FALSE)," ")</f>
        <v>CARLOS MASAYUKI</v>
      </c>
      <c r="D93" s="113" t="str">
        <f>IF(A93:A93&gt;0,VLOOKUP(A93,Fed.!$A$1:$J$1758,4,FALSE)," ")</f>
        <v>M</v>
      </c>
      <c r="E93" s="113" t="str">
        <f>IF(A93:A93&gt;0,VLOOKUP(A93,Fed.!$A$1:$J$1758,5,FALSE)," ")</f>
        <v>KOK</v>
      </c>
      <c r="F93" s="191">
        <f>IF(A93:A93&gt;0,VLOOKUP(A93,Fed.!$A$1:$J$1758,6,FALSE)," ")</f>
        <v>24027</v>
      </c>
      <c r="G93" s="113">
        <f>IF(A93:A93&gt;0,VLOOKUP(A93,Fed.!$A$1:$J$1758,7,FALSE)," ")</f>
        <v>9</v>
      </c>
      <c r="H93" s="113" t="str">
        <f>IF(A93:A93&gt;0,VLOOKUP(A93,Fed.!$A$1:$J$1758,8,FALSE)," ")</f>
        <v>B</v>
      </c>
      <c r="I93" s="113" t="str">
        <f>IF(A93:A93&gt;0,VLOOKUP(A93,Fed.!$A$1:$J$1758,9,FALSE)," ")</f>
        <v>LIB2026</v>
      </c>
      <c r="J93" s="113" t="str">
        <f>IF(A93:A93&gt;0,VLOOKUP(A93,Fed.!$A$1:$J$1758,10,FALSE)," ")</f>
        <v>NSR</v>
      </c>
      <c r="L93" s="245" t="s">
        <v>2643</v>
      </c>
      <c r="M93" s="287" t="b">
        <f t="shared" si="2"/>
        <v>1</v>
      </c>
      <c r="N93" s="287"/>
    </row>
    <row r="94" spans="1:14">
      <c r="A94" s="192" t="s">
        <v>632</v>
      </c>
      <c r="B94" s="26" t="str">
        <f>IF(A94:A94&gt;0,VLOOKUP(A94,Fed.!$A$1:$J$1758,2,FALSE)," ")</f>
        <v>OKUYAMA</v>
      </c>
      <c r="C94" s="26" t="str">
        <f>IF(A94:A94&gt;0,VLOOKUP(A94,Fed.!$A$1:$J$1758,3,FALSE)," ")</f>
        <v>NOBORU</v>
      </c>
      <c r="D94" s="113" t="str">
        <f>IF(A94:A94&gt;0,VLOOKUP(A94,Fed.!$A$1:$J$1758,4,FALSE)," ")</f>
        <v>M</v>
      </c>
      <c r="E94" s="113" t="str">
        <f>IF(A94:A94&gt;0,VLOOKUP(A94,Fed.!$A$1:$J$1758,5,FALSE)," ")</f>
        <v>KOK</v>
      </c>
      <c r="F94" s="191">
        <f>IF(A94:A94&gt;0,VLOOKUP(A94,Fed.!$A$1:$J$1758,6,FALSE)," ")</f>
        <v>17489</v>
      </c>
      <c r="G94" s="113">
        <f>IF(A94:A94&gt;0,VLOOKUP(A94,Fed.!$A$1:$J$1758,7,FALSE)," ")</f>
        <v>12</v>
      </c>
      <c r="H94" s="113" t="str">
        <f>IF(A94:A94&gt;0,VLOOKUP(A94,Fed.!$A$1:$J$1758,8,FALSE)," ")</f>
        <v>C</v>
      </c>
      <c r="I94" s="113" t="str">
        <f>IF(A94:A94&gt;0,VLOOKUP(A94,Fed.!$A$1:$J$1758,9,FALSE)," ")</f>
        <v>LIB2026</v>
      </c>
      <c r="J94" s="113" t="str">
        <f>IF(A94:A94&gt;0,VLOOKUP(A94,Fed.!$A$1:$J$1758,10,FALSE)," ")</f>
        <v>SR</v>
      </c>
      <c r="L94" s="245" t="s">
        <v>2643</v>
      </c>
      <c r="M94" s="287" t="b">
        <f t="shared" si="2"/>
        <v>1</v>
      </c>
      <c r="N94" s="287"/>
    </row>
    <row r="95" spans="1:14">
      <c r="A95" s="192" t="s">
        <v>634</v>
      </c>
      <c r="B95" s="26" t="str">
        <f>IF(A95:A95&gt;0,VLOOKUP(A95,Fed.!$A$1:$J$1758,2,FALSE)," ")</f>
        <v>FUGIKAWA</v>
      </c>
      <c r="C95" s="26" t="str">
        <f>IF(A95:A95&gt;0,VLOOKUP(A95,Fed.!$A$1:$J$1758,3,FALSE)," ")</f>
        <v>WATARU</v>
      </c>
      <c r="D95" s="113" t="str">
        <f>IF(A95:A95&gt;0,VLOOKUP(A95,Fed.!$A$1:$J$1758,4,FALSE)," ")</f>
        <v>M</v>
      </c>
      <c r="E95" s="113" t="str">
        <f>IF(A95:A95&gt;0,VLOOKUP(A95,Fed.!$A$1:$J$1758,5,FALSE)," ")</f>
        <v>SMA</v>
      </c>
      <c r="F95" s="191">
        <f>IF(A95:A95&gt;0,VLOOKUP(A95,Fed.!$A$1:$J$1758,6,FALSE)," ")</f>
        <v>15177</v>
      </c>
      <c r="G95" s="113">
        <f>IF(A95:A95&gt;0,VLOOKUP(A95,Fed.!$A$1:$J$1758,7,FALSE)," ")</f>
        <v>5</v>
      </c>
      <c r="H95" s="113" t="str">
        <f>IF(A95:A95&gt;0,VLOOKUP(A95,Fed.!$A$1:$J$1758,8,FALSE)," ")</f>
        <v>A</v>
      </c>
      <c r="I95" s="113" t="str">
        <f>IF(A95:A95&gt;0,VLOOKUP(A95,Fed.!$A$1:$J$1758,9,FALSE)," ")</f>
        <v>LIB2026</v>
      </c>
      <c r="J95" s="113" t="str">
        <f>IF(A95:A95&gt;0,VLOOKUP(A95,Fed.!$A$1:$J$1758,10,FALSE)," ")</f>
        <v>MR</v>
      </c>
      <c r="L95" s="245" t="s">
        <v>2643</v>
      </c>
      <c r="M95" s="287" t="b">
        <f t="shared" si="2"/>
        <v>1</v>
      </c>
      <c r="N95" s="287"/>
    </row>
    <row r="96" spans="1:14">
      <c r="A96" s="192" t="s">
        <v>639</v>
      </c>
      <c r="B96" s="26" t="str">
        <f>IF(A96:A96&gt;0,VLOOKUP(A96,Fed.!$A$1:$J$1758,2,FALSE)," ")</f>
        <v>FUGIKAWA</v>
      </c>
      <c r="C96" s="26" t="str">
        <f>IF(A96:A96&gt;0,VLOOKUP(A96,Fed.!$A$1:$J$1758,3,FALSE)," ")</f>
        <v>MARINA JUNKO</v>
      </c>
      <c r="D96" s="113" t="str">
        <f>IF(A96:A96&gt;0,VLOOKUP(A96,Fed.!$A$1:$J$1758,4,FALSE)," ")</f>
        <v>F</v>
      </c>
      <c r="E96" s="113" t="str">
        <f>IF(A96:A96&gt;0,VLOOKUP(A96,Fed.!$A$1:$J$1758,5,FALSE)," ")</f>
        <v>SMA</v>
      </c>
      <c r="F96" s="191">
        <f>IF(A96:A96&gt;0,VLOOKUP(A96,Fed.!$A$1:$J$1758,6,FALSE)," ")</f>
        <v>17739</v>
      </c>
      <c r="G96" s="113">
        <f>IF(A96:A96&gt;0,VLOOKUP(A96,Fed.!$A$1:$J$1758,7,FALSE)," ")</f>
        <v>7</v>
      </c>
      <c r="H96" s="113" t="str">
        <f>IF(A96:A96&gt;0,VLOOKUP(A96,Fed.!$A$1:$J$1758,8,FALSE)," ")</f>
        <v>B</v>
      </c>
      <c r="I96" s="113" t="str">
        <f>IF(A96:A96&gt;0,VLOOKUP(A96,Fed.!$A$1:$J$1758,9,FALSE)," ")</f>
        <v>LIB2026</v>
      </c>
      <c r="J96" s="113" t="str">
        <f>IF(A96:A96&gt;0,VLOOKUP(A96,Fed.!$A$1:$J$1758,10,FALSE)," ")</f>
        <v>SR</v>
      </c>
      <c r="L96" s="245" t="s">
        <v>2643</v>
      </c>
      <c r="M96" s="287" t="b">
        <f t="shared" si="2"/>
        <v>1</v>
      </c>
      <c r="N96" s="287"/>
    </row>
    <row r="97" spans="1:14">
      <c r="A97" s="192" t="s">
        <v>687</v>
      </c>
      <c r="B97" s="26" t="str">
        <f>IF(A97:A97&gt;0,VLOOKUP(A97,Fed.!$A$1:$J$1758,2,FALSE)," ")</f>
        <v>KANEGANE</v>
      </c>
      <c r="C97" s="26" t="str">
        <f>IF(A97:A97&gt;0,VLOOKUP(A97,Fed.!$A$1:$J$1758,3,FALSE)," ")</f>
        <v>FUMIYOSHI</v>
      </c>
      <c r="D97" s="113" t="str">
        <f>IF(A97:A97&gt;0,VLOOKUP(A97,Fed.!$A$1:$J$1758,4,FALSE)," ")</f>
        <v>M</v>
      </c>
      <c r="E97" s="113" t="str">
        <f>IF(A97:A97&gt;0,VLOOKUP(A97,Fed.!$A$1:$J$1758,5,FALSE)," ")</f>
        <v>SMA</v>
      </c>
      <c r="F97" s="191">
        <f>IF(A97:A97&gt;0,VLOOKUP(A97,Fed.!$A$1:$J$1758,6,FALSE)," ")</f>
        <v>14528</v>
      </c>
      <c r="G97" s="113">
        <f>IF(A97:A97&gt;0,VLOOKUP(A97,Fed.!$A$1:$J$1758,7,FALSE)," ")</f>
        <v>9</v>
      </c>
      <c r="H97" s="113" t="str">
        <f>IF(A97:A97&gt;0,VLOOKUP(A97,Fed.!$A$1:$J$1758,8,FALSE)," ")</f>
        <v>B</v>
      </c>
      <c r="I97" s="113" t="str">
        <f>IF(A97:A97&gt;0,VLOOKUP(A97,Fed.!$A$1:$J$1758,9,FALSE)," ")</f>
        <v>LIB2026</v>
      </c>
      <c r="J97" s="113" t="str">
        <f>IF(A97:A97&gt;0,VLOOKUP(A97,Fed.!$A$1:$J$1758,10,FALSE)," ")</f>
        <v>MR</v>
      </c>
      <c r="L97" s="245" t="s">
        <v>2643</v>
      </c>
      <c r="M97" s="287" t="b">
        <f t="shared" si="2"/>
        <v>1</v>
      </c>
      <c r="N97" s="287"/>
    </row>
    <row r="98" spans="1:14">
      <c r="A98" s="192" t="s">
        <v>689</v>
      </c>
      <c r="B98" s="26" t="str">
        <f>IF(A98:A98&gt;0,VLOOKUP(A98,Fed.!$A$1:$J$1758,2,FALSE)," ")</f>
        <v>KANEGANE</v>
      </c>
      <c r="C98" s="26" t="str">
        <f>IF(A98:A98&gt;0,VLOOKUP(A98,Fed.!$A$1:$J$1758,3,FALSE)," ")</f>
        <v>MINEKO</v>
      </c>
      <c r="D98" s="113" t="str">
        <f>IF(A98:A98&gt;0,VLOOKUP(A98,Fed.!$A$1:$J$1758,4,FALSE)," ")</f>
        <v>F</v>
      </c>
      <c r="E98" s="113" t="str">
        <f>IF(A98:A98&gt;0,VLOOKUP(A98,Fed.!$A$1:$J$1758,5,FALSE)," ")</f>
        <v>SMA</v>
      </c>
      <c r="F98" s="191">
        <f>IF(A98:A98&gt;0,VLOOKUP(A98,Fed.!$A$1:$J$1758,6,FALSE)," ")</f>
        <v>15760</v>
      </c>
      <c r="G98" s="113">
        <f>IF(A98:A98&gt;0,VLOOKUP(A98,Fed.!$A$1:$J$1758,7,FALSE)," ")</f>
        <v>12</v>
      </c>
      <c r="H98" s="113" t="str">
        <f>IF(A98:A98&gt;0,VLOOKUP(A98,Fed.!$A$1:$J$1758,8,FALSE)," ")</f>
        <v>C</v>
      </c>
      <c r="I98" s="113" t="str">
        <f>IF(A98:A98&gt;0,VLOOKUP(A98,Fed.!$A$1:$J$1758,9,FALSE)," ")</f>
        <v>LIB2026</v>
      </c>
      <c r="J98" s="113" t="str">
        <f>IF(A98:A98&gt;0,VLOOKUP(A98,Fed.!$A$1:$J$1758,10,FALSE)," ")</f>
        <v>SR</v>
      </c>
      <c r="L98" s="245" t="s">
        <v>2643</v>
      </c>
      <c r="M98" s="287" t="b">
        <f t="shared" si="2"/>
        <v>1</v>
      </c>
      <c r="N98" s="287"/>
    </row>
    <row r="99" spans="1:14">
      <c r="A99" s="192" t="s">
        <v>28</v>
      </c>
      <c r="B99" s="26" t="str">
        <f>IF(A99:A99&gt;0,VLOOKUP(A99,Fed.!$A$1:$J$1758,2,FALSE)," ")</f>
        <v>KAWAKAMI</v>
      </c>
      <c r="C99" s="26" t="str">
        <f>IF(A99:A99&gt;0,VLOOKUP(A99,Fed.!$A$1:$J$1758,3,FALSE)," ")</f>
        <v>LIKA</v>
      </c>
      <c r="D99" s="113" t="str">
        <f>IF(A99:A99&gt;0,VLOOKUP(A99,Fed.!$A$1:$J$1758,4,FALSE)," ")</f>
        <v>F</v>
      </c>
      <c r="E99" s="113" t="str">
        <f>IF(A99:A99&gt;0,VLOOKUP(A99,Fed.!$A$1:$J$1758,5,FALSE)," ")</f>
        <v>SMA</v>
      </c>
      <c r="F99" s="191">
        <f>IF(A99:A99&gt;0,VLOOKUP(A99,Fed.!$A$1:$J$1758,6,FALSE)," ")</f>
        <v>26516</v>
      </c>
      <c r="G99" s="113">
        <f>IF(A99:A99&gt;0,VLOOKUP(A99,Fed.!$A$1:$J$1758,7,FALSE)," ")</f>
        <v>3</v>
      </c>
      <c r="H99" s="113" t="str">
        <f>IF(A99:A99&gt;0,VLOOKUP(A99,Fed.!$A$1:$J$1758,8,FALSE)," ")</f>
        <v>EX</v>
      </c>
      <c r="I99" s="113" t="str">
        <f>IF(A99:A99&gt;0,VLOOKUP(A99,Fed.!$A$1:$J$1758,9,FALSE)," ")</f>
        <v>LIB2026</v>
      </c>
      <c r="J99" s="113" t="str">
        <f>IF(A99:A99&gt;0,VLOOKUP(A99,Fed.!$A$1:$J$1758,10,FALSE)," ")</f>
        <v>NSR</v>
      </c>
      <c r="L99" s="245" t="s">
        <v>2643</v>
      </c>
      <c r="M99" s="287" t="b">
        <f t="shared" si="2"/>
        <v>1</v>
      </c>
      <c r="N99" s="287"/>
    </row>
    <row r="100" spans="1:14">
      <c r="A100" s="192" t="s">
        <v>670</v>
      </c>
      <c r="B100" s="26" t="str">
        <f>IF(A100:A100&gt;0,VLOOKUP(A100,Fed.!$A$1:$J$1758,2,FALSE)," ")</f>
        <v>WATANABE</v>
      </c>
      <c r="C100" s="26" t="str">
        <f>IF(A100:A100&gt;0,VLOOKUP(A100,Fed.!$A$1:$J$1758,3,FALSE)," ")</f>
        <v>HIROMI</v>
      </c>
      <c r="D100" s="113" t="str">
        <f>IF(A100:A100&gt;0,VLOOKUP(A100,Fed.!$A$1:$J$1758,4,FALSE)," ")</f>
        <v>M</v>
      </c>
      <c r="E100" s="113" t="str">
        <f>IF(A100:A100&gt;0,VLOOKUP(A100,Fed.!$A$1:$J$1758,5,FALSE)," ")</f>
        <v>SMA</v>
      </c>
      <c r="F100" s="191">
        <f>IF(A100:A100&gt;0,VLOOKUP(A100,Fed.!$A$1:$J$1758,6,FALSE)," ")</f>
        <v>18070</v>
      </c>
      <c r="G100" s="113">
        <f>IF(A100:A100&gt;0,VLOOKUP(A100,Fed.!$A$1:$J$1758,7,FALSE)," ")</f>
        <v>0</v>
      </c>
      <c r="H100" s="113" t="str">
        <f>IF(A100:A100&gt;0,VLOOKUP(A100,Fed.!$A$1:$J$1758,8,FALSE)," ")</f>
        <v>EX</v>
      </c>
      <c r="I100" s="113" t="str">
        <f>IF(A100:A100&gt;0,VLOOKUP(A100,Fed.!$A$1:$J$1758,9,FALSE)," ")</f>
        <v>LIB2026</v>
      </c>
      <c r="J100" s="113" t="str">
        <f>IF(A100:A100&gt;0,VLOOKUP(A100,Fed.!$A$1:$J$1758,10,FALSE)," ")</f>
        <v>SR</v>
      </c>
      <c r="L100" s="245" t="s">
        <v>2643</v>
      </c>
      <c r="M100" s="287" t="b">
        <f t="shared" si="2"/>
        <v>1</v>
      </c>
      <c r="N100" s="287"/>
    </row>
    <row r="101" spans="1:14">
      <c r="A101" s="192" t="s">
        <v>1493</v>
      </c>
      <c r="B101" s="26" t="str">
        <f>IF(A101:A101&gt;0,VLOOKUP(A101,Fed.!$A$1:$J$1758,2,FALSE)," ")</f>
        <v>SHINOZAKI</v>
      </c>
      <c r="C101" s="26" t="str">
        <f>IF(A101:A101&gt;0,VLOOKUP(A101,Fed.!$A$1:$J$1758,3,FALSE)," ")</f>
        <v>TERUMI</v>
      </c>
      <c r="D101" s="113" t="str">
        <f>IF(A101:A101&gt;0,VLOOKUP(A101,Fed.!$A$1:$J$1758,4,FALSE)," ")</f>
        <v>F</v>
      </c>
      <c r="E101" s="113" t="str">
        <f>IF(A101:A101&gt;0,VLOOKUP(A101,Fed.!$A$1:$J$1758,5,FALSE)," ")</f>
        <v>SMA</v>
      </c>
      <c r="F101" s="191">
        <f>IF(A101:A101&gt;0,VLOOKUP(A101,Fed.!$A$1:$J$1758,6,FALSE)," ")</f>
        <v>18579</v>
      </c>
      <c r="G101" s="113">
        <f>IF(A101:A101&gt;0,VLOOKUP(A101,Fed.!$A$1:$J$1758,7,FALSE)," ")</f>
        <v>9</v>
      </c>
      <c r="H101" s="113" t="str">
        <f>IF(A101:A101&gt;0,VLOOKUP(A101,Fed.!$A$1:$J$1758,8,FALSE)," ")</f>
        <v>B</v>
      </c>
      <c r="I101" s="113" t="str">
        <f>IF(A101:A101&gt;0,VLOOKUP(A101,Fed.!$A$1:$J$1758,9,FALSE)," ")</f>
        <v>LIB2026</v>
      </c>
      <c r="J101" s="113" t="str">
        <f>IF(A101:A101&gt;0,VLOOKUP(A101,Fed.!$A$1:$J$1758,10,FALSE)," ")</f>
        <v>SR</v>
      </c>
      <c r="L101" s="245" t="s">
        <v>2643</v>
      </c>
      <c r="M101" s="287" t="b">
        <f t="shared" si="2"/>
        <v>1</v>
      </c>
      <c r="N101" s="287"/>
    </row>
    <row r="102" spans="1:14">
      <c r="A102" s="192" t="s">
        <v>1539</v>
      </c>
      <c r="B102" s="26" t="str">
        <f>IF(A102:A102&gt;0,VLOOKUP(A102,Fed.!$A$1:$J$1758,2,FALSE)," ")</f>
        <v>NISHIOKA</v>
      </c>
      <c r="C102" s="26" t="str">
        <f>IF(A102:A102&gt;0,VLOOKUP(A102,Fed.!$A$1:$J$1758,3,FALSE)," ")</f>
        <v>LAYUDO</v>
      </c>
      <c r="D102" s="113" t="str">
        <f>IF(A102:A102&gt;0,VLOOKUP(A102,Fed.!$A$1:$J$1758,4,FALSE)," ")</f>
        <v>M</v>
      </c>
      <c r="E102" s="113" t="str">
        <f>IF(A102:A102&gt;0,VLOOKUP(A102,Fed.!$A$1:$J$1758,5,FALSE)," ")</f>
        <v>SMA</v>
      </c>
      <c r="F102" s="191">
        <f>IF(A102:A102&gt;0,VLOOKUP(A102,Fed.!$A$1:$J$1758,6,FALSE)," ")</f>
        <v>25717</v>
      </c>
      <c r="G102" s="113">
        <f>IF(A102:A102&gt;0,VLOOKUP(A102,Fed.!$A$1:$J$1758,7,FALSE)," ")</f>
        <v>3</v>
      </c>
      <c r="H102" s="113" t="str">
        <f>IF(A102:A102&gt;0,VLOOKUP(A102,Fed.!$A$1:$J$1758,8,FALSE)," ")</f>
        <v>EX</v>
      </c>
      <c r="I102" s="113" t="str">
        <f>IF(A102:A102&gt;0,VLOOKUP(A102,Fed.!$A$1:$J$1758,9,FALSE)," ")</f>
        <v>LIB2026</v>
      </c>
      <c r="J102" s="113" t="str">
        <f>IF(A102:A102&gt;0,VLOOKUP(A102,Fed.!$A$1:$J$1758,10,FALSE)," ")</f>
        <v>NSR</v>
      </c>
      <c r="L102" s="245" t="s">
        <v>2643</v>
      </c>
      <c r="M102" s="287" t="b">
        <f t="shared" si="2"/>
        <v>1</v>
      </c>
      <c r="N102" s="287"/>
    </row>
    <row r="103" spans="1:14">
      <c r="A103" s="192" t="s">
        <v>1546</v>
      </c>
      <c r="B103" s="26" t="str">
        <f>IF(A103:A103&gt;0,VLOOKUP(A103,Fed.!$A$1:$J$1758,2,FALSE)," ")</f>
        <v>MARUYA</v>
      </c>
      <c r="C103" s="26" t="str">
        <f>IF(A103:A103&gt;0,VLOOKUP(A103,Fed.!$A$1:$J$1758,3,FALSE)," ")</f>
        <v>MINEO</v>
      </c>
      <c r="D103" s="113" t="str">
        <f>IF(A103:A103&gt;0,VLOOKUP(A103,Fed.!$A$1:$J$1758,4,FALSE)," ")</f>
        <v>M</v>
      </c>
      <c r="E103" s="113" t="str">
        <f>IF(A103:A103&gt;0,VLOOKUP(A103,Fed.!$A$1:$J$1758,5,FALSE)," ")</f>
        <v>SMA</v>
      </c>
      <c r="F103" s="191">
        <f>IF(A103:A103&gt;0,VLOOKUP(A103,Fed.!$A$1:$J$1758,6,FALSE)," ")</f>
        <v>16175</v>
      </c>
      <c r="G103" s="113">
        <f>IF(A103:A103&gt;0,VLOOKUP(A103,Fed.!$A$1:$J$1758,7,FALSE)," ")</f>
        <v>8</v>
      </c>
      <c r="H103" s="113" t="str">
        <f>IF(A103:A103&gt;0,VLOOKUP(A103,Fed.!$A$1:$J$1758,8,FALSE)," ")</f>
        <v>B</v>
      </c>
      <c r="I103" s="113" t="str">
        <f>IF(A103:A103&gt;0,VLOOKUP(A103,Fed.!$A$1:$J$1758,9,FALSE)," ")</f>
        <v>LIB2026</v>
      </c>
      <c r="J103" s="113" t="str">
        <f>IF(A103:A103&gt;0,VLOOKUP(A103,Fed.!$A$1:$J$1758,10,FALSE)," ")</f>
        <v>SR</v>
      </c>
      <c r="L103" s="245" t="s">
        <v>2643</v>
      </c>
      <c r="M103" s="287" t="b">
        <f t="shared" si="2"/>
        <v>1</v>
      </c>
      <c r="N103" s="287"/>
    </row>
    <row r="104" spans="1:14">
      <c r="A104" s="192" t="s">
        <v>697</v>
      </c>
      <c r="B104" s="26" t="str">
        <f>IF(A104:A104&gt;0,VLOOKUP(A104,Fed.!$A$1:$J$1758,2,FALSE)," ")</f>
        <v>OKAWARA</v>
      </c>
      <c r="C104" s="26" t="str">
        <f>IF(A104:A104&gt;0,VLOOKUP(A104,Fed.!$A$1:$J$1758,3,FALSE)," ")</f>
        <v>TOSHIO</v>
      </c>
      <c r="D104" s="113" t="str">
        <f>IF(A104:A104&gt;0,VLOOKUP(A104,Fed.!$A$1:$J$1758,4,FALSE)," ")</f>
        <v>M</v>
      </c>
      <c r="E104" s="113" t="str">
        <f>IF(A104:A104&gt;0,VLOOKUP(A104,Fed.!$A$1:$J$1758,5,FALSE)," ")</f>
        <v>SMA</v>
      </c>
      <c r="F104" s="191">
        <f>IF(A104:A104&gt;0,VLOOKUP(A104,Fed.!$A$1:$J$1758,6,FALSE)," ")</f>
        <v>24451</v>
      </c>
      <c r="G104" s="113">
        <f>IF(A104:A104&gt;0,VLOOKUP(A104,Fed.!$A$1:$J$1758,7,FALSE)," ")</f>
        <v>2</v>
      </c>
      <c r="H104" s="113" t="str">
        <f>IF(A104:A104&gt;0,VLOOKUP(A104,Fed.!$A$1:$J$1758,8,FALSE)," ")</f>
        <v>EX</v>
      </c>
      <c r="I104" s="113" t="str">
        <f>IF(A104:A104&gt;0,VLOOKUP(A104,Fed.!$A$1:$J$1758,9,FALSE)," ")</f>
        <v>LIB2026</v>
      </c>
      <c r="J104" s="113" t="str">
        <f>IF(A104:A104&gt;0,VLOOKUP(A104,Fed.!$A$1:$J$1758,10,FALSE)," ")</f>
        <v>NSR</v>
      </c>
      <c r="L104" s="245" t="s">
        <v>2643</v>
      </c>
      <c r="M104" s="287" t="b">
        <f t="shared" si="2"/>
        <v>1</v>
      </c>
      <c r="N104" s="287"/>
    </row>
    <row r="105" spans="1:14">
      <c r="A105" s="192" t="s">
        <v>698</v>
      </c>
      <c r="B105" s="26" t="str">
        <f>IF(A105:A105&gt;0,VLOOKUP(A105,Fed.!$A$1:$J$1758,2,FALSE)," ")</f>
        <v>OKAWARA</v>
      </c>
      <c r="C105" s="26" t="str">
        <f>IF(A105:A105&gt;0,VLOOKUP(A105,Fed.!$A$1:$J$1758,3,FALSE)," ")</f>
        <v>SUMIRE</v>
      </c>
      <c r="D105" s="113" t="str">
        <f>IF(A105:A105&gt;0,VLOOKUP(A105,Fed.!$A$1:$J$1758,4,FALSE)," ")</f>
        <v>F</v>
      </c>
      <c r="E105" s="113" t="str">
        <f>IF(A105:A105&gt;0,VLOOKUP(A105,Fed.!$A$1:$J$1758,5,FALSE)," ")</f>
        <v>SMA</v>
      </c>
      <c r="F105" s="191">
        <f>IF(A105:A105&gt;0,VLOOKUP(A105,Fed.!$A$1:$J$1758,6,FALSE)," ")</f>
        <v>23722</v>
      </c>
      <c r="G105" s="113">
        <f>IF(A105:A105&gt;0,VLOOKUP(A105,Fed.!$A$1:$J$1758,7,FALSE)," ")</f>
        <v>4</v>
      </c>
      <c r="H105" s="113" t="str">
        <f>IF(A105:A105&gt;0,VLOOKUP(A105,Fed.!$A$1:$J$1758,8,FALSE)," ")</f>
        <v>A</v>
      </c>
      <c r="I105" s="113" t="str">
        <f>IF(A105:A105&gt;0,VLOOKUP(A105,Fed.!$A$1:$J$1758,9,FALSE)," ")</f>
        <v>LIB2026</v>
      </c>
      <c r="J105" s="113" t="str">
        <f>IF(A105:A105&gt;0,VLOOKUP(A105,Fed.!$A$1:$J$1758,10,FALSE)," ")</f>
        <v>NSR</v>
      </c>
      <c r="L105" s="245" t="s">
        <v>2643</v>
      </c>
      <c r="M105" s="287" t="b">
        <f t="shared" si="2"/>
        <v>1</v>
      </c>
      <c r="N105" s="287"/>
    </row>
    <row r="106" spans="1:14">
      <c r="A106" s="192" t="s">
        <v>891</v>
      </c>
      <c r="B106" s="26" t="str">
        <f>IF(A106:A106&gt;0,VLOOKUP(A106,Fed.!$A$1:$J$1758,2,FALSE)," ")</f>
        <v>ABEMATSU</v>
      </c>
      <c r="C106" s="26" t="str">
        <f>IF(A106:A106&gt;0,VLOOKUP(A106,Fed.!$A$1:$J$1758,3,FALSE)," ")</f>
        <v>EMILIA TERUKO</v>
      </c>
      <c r="D106" s="113" t="str">
        <f>IF(A106:A106&gt;0,VLOOKUP(A106,Fed.!$A$1:$J$1758,4,FALSE)," ")</f>
        <v>F</v>
      </c>
      <c r="E106" s="113" t="str">
        <f>IF(A106:A106&gt;0,VLOOKUP(A106,Fed.!$A$1:$J$1758,5,FALSE)," ")</f>
        <v>GSP</v>
      </c>
      <c r="F106" s="191">
        <f>IF(A106:A106&gt;0,VLOOKUP(A106,Fed.!$A$1:$J$1758,6,FALSE)," ")</f>
        <v>18352</v>
      </c>
      <c r="G106" s="113">
        <f>IF(A106:A106&gt;0,VLOOKUP(A106,Fed.!$A$1:$J$1758,7,FALSE)," ")</f>
        <v>12</v>
      </c>
      <c r="H106" s="113" t="str">
        <f>IF(A106:A106&gt;0,VLOOKUP(A106,Fed.!$A$1:$J$1758,8,FALSE)," ")</f>
        <v>C</v>
      </c>
      <c r="I106" s="113" t="str">
        <f>IF(A106:A106&gt;0,VLOOKUP(A106,Fed.!$A$1:$J$1758,9,FALSE)," ")</f>
        <v>LIB2026</v>
      </c>
      <c r="J106" s="113" t="str">
        <f>IF(A106:A106&gt;0,VLOOKUP(A106,Fed.!$A$1:$J$1758,10,FALSE)," ")</f>
        <v>SR</v>
      </c>
      <c r="L106" s="245" t="s">
        <v>2643</v>
      </c>
      <c r="M106" s="287" t="b">
        <f t="shared" si="2"/>
        <v>1</v>
      </c>
      <c r="N106" s="287"/>
    </row>
    <row r="107" spans="1:14">
      <c r="A107" s="192" t="s">
        <v>2430</v>
      </c>
      <c r="B107" s="26" t="str">
        <f>IF(A107:A107&gt;0,VLOOKUP(A107,Fed.!$A$1:$J$1758,2,FALSE)," ")</f>
        <v>ABEMATSU</v>
      </c>
      <c r="C107" s="26" t="str">
        <f>IF(A107:A107&gt;0,VLOOKUP(A107,Fed.!$A$1:$J$1758,3,FALSE)," ")</f>
        <v>KATSUYUKI</v>
      </c>
      <c r="D107" s="113" t="str">
        <f>IF(A107:A107&gt;0,VLOOKUP(A107,Fed.!$A$1:$J$1758,4,FALSE)," ")</f>
        <v>M</v>
      </c>
      <c r="E107" s="113" t="str">
        <f>IF(A107:A107&gt;0,VLOOKUP(A107,Fed.!$A$1:$J$1758,5,FALSE)," ")</f>
        <v>GSP</v>
      </c>
      <c r="F107" s="191">
        <f>IF(A107:A107&gt;0,VLOOKUP(A107,Fed.!$A$1:$J$1758,6,FALSE)," ")</f>
        <v>17411</v>
      </c>
      <c r="G107" s="113">
        <f>IF(A107:A107&gt;0,VLOOKUP(A107,Fed.!$A$1:$J$1758,7,FALSE)," ")</f>
        <v>5</v>
      </c>
      <c r="H107" s="113" t="str">
        <f>IF(A107:A107&gt;0,VLOOKUP(A107,Fed.!$A$1:$J$1758,8,FALSE)," ")</f>
        <v>A</v>
      </c>
      <c r="I107" s="113" t="str">
        <f>IF(A107:A107&gt;0,VLOOKUP(A107,Fed.!$A$1:$J$1758,9,FALSE)," ")</f>
        <v>LIB2026</v>
      </c>
      <c r="J107" s="113" t="str">
        <f>IF(A107:A107&gt;0,VLOOKUP(A107,Fed.!$A$1:$J$1758,10,FALSE)," ")</f>
        <v>SR</v>
      </c>
      <c r="L107" s="245" t="s">
        <v>2643</v>
      </c>
      <c r="M107" s="287" t="b">
        <f t="shared" si="2"/>
        <v>1</v>
      </c>
      <c r="N107" s="287"/>
    </row>
    <row r="108" spans="1:14">
      <c r="A108" s="192" t="s">
        <v>589</v>
      </c>
      <c r="B108" s="26" t="str">
        <f>IF(A108:A108&gt;0,VLOOKUP(A108,Fed.!$A$1:$J$1758,2,FALSE)," ")</f>
        <v>HARA TABATA</v>
      </c>
      <c r="C108" s="26" t="str">
        <f>IF(A108:A108&gt;0,VLOOKUP(A108,Fed.!$A$1:$J$1758,3,FALSE)," ")</f>
        <v>ROSA HIDEKO</v>
      </c>
      <c r="D108" s="113" t="str">
        <f>IF(A108:A108&gt;0,VLOOKUP(A108,Fed.!$A$1:$J$1758,4,FALSE)," ")</f>
        <v>F</v>
      </c>
      <c r="E108" s="113" t="str">
        <f>IF(A108:A108&gt;0,VLOOKUP(A108,Fed.!$A$1:$J$1758,5,FALSE)," ")</f>
        <v>GSP</v>
      </c>
      <c r="F108" s="191">
        <f>IF(A108:A108&gt;0,VLOOKUP(A108,Fed.!$A$1:$J$1758,6,FALSE)," ")</f>
        <v>18830</v>
      </c>
      <c r="G108" s="113">
        <f>IF(A108:A108&gt;0,VLOOKUP(A108,Fed.!$A$1:$J$1758,7,FALSE)," ")</f>
        <v>12</v>
      </c>
      <c r="H108" s="113" t="str">
        <f>IF(A108:A108&gt;0,VLOOKUP(A108,Fed.!$A$1:$J$1758,8,FALSE)," ")</f>
        <v>C</v>
      </c>
      <c r="I108" s="113" t="str">
        <f>IF(A108:A108&gt;0,VLOOKUP(A108,Fed.!$A$1:$J$1758,9,FALSE)," ")</f>
        <v>LIB2026</v>
      </c>
      <c r="J108" s="113" t="str">
        <f>IF(A108:A108&gt;0,VLOOKUP(A108,Fed.!$A$1:$J$1758,10,FALSE)," ")</f>
        <v>SR</v>
      </c>
      <c r="L108" s="245" t="s">
        <v>2643</v>
      </c>
      <c r="M108" s="287" t="b">
        <f t="shared" si="2"/>
        <v>1</v>
      </c>
      <c r="N108" s="287"/>
    </row>
    <row r="109" spans="1:14">
      <c r="A109" s="192" t="s">
        <v>577</v>
      </c>
      <c r="B109" s="26" t="str">
        <f>IF(A109:A109&gt;0,VLOOKUP(A109,Fed.!$A$1:$J$1758,2,FALSE)," ")</f>
        <v>HAYAKAWA</v>
      </c>
      <c r="C109" s="26" t="str">
        <f>IF(A109:A109&gt;0,VLOOKUP(A109,Fed.!$A$1:$J$1758,3,FALSE)," ")</f>
        <v>EIKO</v>
      </c>
      <c r="D109" s="113" t="str">
        <f>IF(A109:A109&gt;0,VLOOKUP(A109,Fed.!$A$1:$J$1758,4,FALSE)," ")</f>
        <v>F</v>
      </c>
      <c r="E109" s="113" t="str">
        <f>IF(A109:A109&gt;0,VLOOKUP(A109,Fed.!$A$1:$J$1758,5,FALSE)," ")</f>
        <v>GSP</v>
      </c>
      <c r="F109" s="191">
        <f>IF(A109:A109&gt;0,VLOOKUP(A109,Fed.!$A$1:$J$1758,6,FALSE)," ")</f>
        <v>13575</v>
      </c>
      <c r="G109" s="113">
        <f>IF(A109:A109&gt;0,VLOOKUP(A109,Fed.!$A$1:$J$1758,7,FALSE)," ")</f>
        <v>9</v>
      </c>
      <c r="H109" s="113" t="str">
        <f>IF(A109:A109&gt;0,VLOOKUP(A109,Fed.!$A$1:$J$1758,8,FALSE)," ")</f>
        <v>B</v>
      </c>
      <c r="I109" s="113" t="str">
        <f>IF(A109:A109&gt;0,VLOOKUP(A109,Fed.!$A$1:$J$1758,9,FALSE)," ")</f>
        <v>LIB2026</v>
      </c>
      <c r="J109" s="113" t="str">
        <f>IF(A109:A109&gt;0,VLOOKUP(A109,Fed.!$A$1:$J$1758,10,FALSE)," ")</f>
        <v>MR</v>
      </c>
      <c r="L109" s="245" t="s">
        <v>2643</v>
      </c>
      <c r="M109" s="287" t="b">
        <f t="shared" si="2"/>
        <v>1</v>
      </c>
      <c r="N109" s="287"/>
    </row>
    <row r="110" spans="1:14">
      <c r="A110" s="192" t="s">
        <v>1688</v>
      </c>
      <c r="B110" s="26" t="str">
        <f>IF(A110:A110&gt;0,VLOOKUP(A110,Fed.!$A$1:$J$1758,2,FALSE)," ")</f>
        <v>KAWASAKA</v>
      </c>
      <c r="C110" s="26" t="str">
        <f>IF(A110:A110&gt;0,VLOOKUP(A110,Fed.!$A$1:$J$1758,3,FALSE)," ")</f>
        <v>M. INES KINUKO</v>
      </c>
      <c r="D110" s="113" t="str">
        <f>IF(A110:A110&gt;0,VLOOKUP(A110,Fed.!$A$1:$J$1758,4,FALSE)," ")</f>
        <v>F</v>
      </c>
      <c r="E110" s="113" t="str">
        <f>IF(A110:A110&gt;0,VLOOKUP(A110,Fed.!$A$1:$J$1758,5,FALSE)," ")</f>
        <v>GSP</v>
      </c>
      <c r="F110" s="191">
        <f>IF(A110:A110&gt;0,VLOOKUP(A110,Fed.!$A$1:$J$1758,6,FALSE)," ")</f>
        <v>18296</v>
      </c>
      <c r="G110" s="113">
        <f>IF(A110:A110&gt;0,VLOOKUP(A110,Fed.!$A$1:$J$1758,7,FALSE)," ")</f>
        <v>6</v>
      </c>
      <c r="H110" s="113" t="str">
        <f>IF(A110:A110&gt;0,VLOOKUP(A110,Fed.!$A$1:$J$1758,8,FALSE)," ")</f>
        <v>A</v>
      </c>
      <c r="I110" s="113" t="str">
        <f>IF(A110:A110&gt;0,VLOOKUP(A110,Fed.!$A$1:$J$1758,9,FALSE)," ")</f>
        <v>LIB2026</v>
      </c>
      <c r="J110" s="113" t="str">
        <f>IF(A110:A110&gt;0,VLOOKUP(A110,Fed.!$A$1:$J$1758,10,FALSE)," ")</f>
        <v>SR</v>
      </c>
      <c r="L110" s="245" t="s">
        <v>2643</v>
      </c>
      <c r="M110" s="287" t="b">
        <f t="shared" si="2"/>
        <v>1</v>
      </c>
      <c r="N110" s="287"/>
    </row>
    <row r="111" spans="1:14">
      <c r="A111" s="192" t="s">
        <v>1640</v>
      </c>
      <c r="B111" s="26" t="str">
        <f>IF(A111:A111&gt;0,VLOOKUP(A111,Fed.!$A$1:$J$1758,2,FALSE)," ")</f>
        <v>KUNII</v>
      </c>
      <c r="C111" s="26" t="str">
        <f>IF(A111:A111&gt;0,VLOOKUP(A111,Fed.!$A$1:$J$1758,3,FALSE)," ")</f>
        <v>EMIKO</v>
      </c>
      <c r="D111" s="113" t="str">
        <f>IF(A111:A111&gt;0,VLOOKUP(A111,Fed.!$A$1:$J$1758,4,FALSE)," ")</f>
        <v>F</v>
      </c>
      <c r="E111" s="113" t="str">
        <f>IF(A111:A111&gt;0,VLOOKUP(A111,Fed.!$A$1:$J$1758,5,FALSE)," ")</f>
        <v>GSP</v>
      </c>
      <c r="F111" s="191">
        <f>IF(A111:A111&gt;0,VLOOKUP(A111,Fed.!$A$1:$J$1758,6,FALSE)," ")</f>
        <v>14124</v>
      </c>
      <c r="G111" s="113">
        <f>IF(A111:A111&gt;0,VLOOKUP(A111,Fed.!$A$1:$J$1758,7,FALSE)," ")</f>
        <v>9</v>
      </c>
      <c r="H111" s="113" t="str">
        <f>IF(A111:A111&gt;0,VLOOKUP(A111,Fed.!$A$1:$J$1758,8,FALSE)," ")</f>
        <v>B</v>
      </c>
      <c r="I111" s="113" t="str">
        <f>IF(A111:A111&gt;0,VLOOKUP(A111,Fed.!$A$1:$J$1758,9,FALSE)," ")</f>
        <v>LIB2026</v>
      </c>
      <c r="J111" s="113" t="str">
        <f>IF(A111:A111&gt;0,VLOOKUP(A111,Fed.!$A$1:$J$1758,10,FALSE)," ")</f>
        <v>MR</v>
      </c>
      <c r="L111" s="245" t="s">
        <v>2643</v>
      </c>
      <c r="M111" s="287" t="b">
        <f t="shared" si="2"/>
        <v>1</v>
      </c>
      <c r="N111" s="287"/>
    </row>
    <row r="112" spans="1:14">
      <c r="A112" s="192" t="s">
        <v>1627</v>
      </c>
      <c r="B112" s="26" t="str">
        <f>IF(A112:A112&gt;0,VLOOKUP(A112,Fed.!$A$1:$J$1758,2,FALSE)," ")</f>
        <v>M. SILVA YADOYA</v>
      </c>
      <c r="C112" s="26" t="str">
        <f>IF(A112:A112&gt;0,VLOOKUP(A112,Fed.!$A$1:$J$1758,3,FALSE)," ")</f>
        <v>ROSILEIDE</v>
      </c>
      <c r="D112" s="113" t="str">
        <f>IF(A112:A112&gt;0,VLOOKUP(A112,Fed.!$A$1:$J$1758,4,FALSE)," ")</f>
        <v>F</v>
      </c>
      <c r="E112" s="113" t="str">
        <f>IF(A112:A112&gt;0,VLOOKUP(A112,Fed.!$A$1:$J$1758,5,FALSE)," ")</f>
        <v>GSP</v>
      </c>
      <c r="F112" s="191">
        <f>IF(A112:A112&gt;0,VLOOKUP(A112,Fed.!$A$1:$J$1758,6,FALSE)," ")</f>
        <v>26071</v>
      </c>
      <c r="G112" s="113">
        <f>IF(A112:A112&gt;0,VLOOKUP(A112,Fed.!$A$1:$J$1758,7,FALSE)," ")</f>
        <v>12</v>
      </c>
      <c r="H112" s="113" t="str">
        <f>IF(A112:A112&gt;0,VLOOKUP(A112,Fed.!$A$1:$J$1758,8,FALSE)," ")</f>
        <v>C</v>
      </c>
      <c r="I112" s="113" t="str">
        <f>IF(A112:A112&gt;0,VLOOKUP(A112,Fed.!$A$1:$J$1758,9,FALSE)," ")</f>
        <v>LIB2026</v>
      </c>
      <c r="J112" s="113" t="str">
        <f>IF(A112:A112&gt;0,VLOOKUP(A112,Fed.!$A$1:$J$1758,10,FALSE)," ")</f>
        <v>NSR</v>
      </c>
      <c r="L112" s="245" t="s">
        <v>2643</v>
      </c>
      <c r="M112" s="287" t="b">
        <f t="shared" si="2"/>
        <v>1</v>
      </c>
      <c r="N112" s="287"/>
    </row>
    <row r="113" spans="1:14">
      <c r="A113" s="192" t="s">
        <v>558</v>
      </c>
      <c r="B113" s="26" t="str">
        <f>IF(A113:A113&gt;0,VLOOKUP(A113,Fed.!$A$1:$J$1758,2,FALSE)," ")</f>
        <v>MORITA</v>
      </c>
      <c r="C113" s="26" t="str">
        <f>IF(A113:A113&gt;0,VLOOKUP(A113,Fed.!$A$1:$J$1758,3,FALSE)," ")</f>
        <v>IROKO</v>
      </c>
      <c r="D113" s="113" t="str">
        <f>IF(A113:A113&gt;0,VLOOKUP(A113,Fed.!$A$1:$J$1758,4,FALSE)," ")</f>
        <v>F</v>
      </c>
      <c r="E113" s="113" t="str">
        <f>IF(A113:A113&gt;0,VLOOKUP(A113,Fed.!$A$1:$J$1758,5,FALSE)," ")</f>
        <v>GSP</v>
      </c>
      <c r="F113" s="191">
        <f>IF(A113:A113&gt;0,VLOOKUP(A113,Fed.!$A$1:$J$1758,6,FALSE)," ")</f>
        <v>16580</v>
      </c>
      <c r="G113" s="113">
        <f>IF(A113:A113&gt;0,VLOOKUP(A113,Fed.!$A$1:$J$1758,7,FALSE)," ")</f>
        <v>6</v>
      </c>
      <c r="H113" s="113" t="str">
        <f>IF(A113:A113&gt;0,VLOOKUP(A113,Fed.!$A$1:$J$1758,8,FALSE)," ")</f>
        <v>A</v>
      </c>
      <c r="I113" s="113" t="str">
        <f>IF(A113:A113&gt;0,VLOOKUP(A113,Fed.!$A$1:$J$1758,9,FALSE)," ")</f>
        <v>LIB2026</v>
      </c>
      <c r="J113" s="113" t="str">
        <f>IF(A113:A113&gt;0,VLOOKUP(A113,Fed.!$A$1:$J$1758,10,FALSE)," ")</f>
        <v>SR</v>
      </c>
      <c r="L113" s="245" t="s">
        <v>2643</v>
      </c>
      <c r="M113" s="287" t="b">
        <f t="shared" si="2"/>
        <v>1</v>
      </c>
      <c r="N113" s="287"/>
    </row>
    <row r="114" spans="1:14">
      <c r="A114" s="192" t="s">
        <v>593</v>
      </c>
      <c r="B114" s="26" t="str">
        <f>IF(A114:A114&gt;0,VLOOKUP(A114,Fed.!$A$1:$J$1758,2,FALSE)," ")</f>
        <v>NISHIMURA</v>
      </c>
      <c r="C114" s="26" t="str">
        <f>IF(A114:A114&gt;0,VLOOKUP(A114,Fed.!$A$1:$J$1758,3,FALSE)," ")</f>
        <v>ELENA</v>
      </c>
      <c r="D114" s="113" t="str">
        <f>IF(A114:A114&gt;0,VLOOKUP(A114,Fed.!$A$1:$J$1758,4,FALSE)," ")</f>
        <v>F</v>
      </c>
      <c r="E114" s="113" t="str">
        <f>IF(A114:A114&gt;0,VLOOKUP(A114,Fed.!$A$1:$J$1758,5,FALSE)," ")</f>
        <v>GSP</v>
      </c>
      <c r="F114" s="191">
        <f>IF(A114:A114&gt;0,VLOOKUP(A114,Fed.!$A$1:$J$1758,6,FALSE)," ")</f>
        <v>16868</v>
      </c>
      <c r="G114" s="113">
        <f>IF(A114:A114&gt;0,VLOOKUP(A114,Fed.!$A$1:$J$1758,7,FALSE)," ")</f>
        <v>8</v>
      </c>
      <c r="H114" s="113" t="str">
        <f>IF(A114:A114&gt;0,VLOOKUP(A114,Fed.!$A$1:$J$1758,8,FALSE)," ")</f>
        <v>B</v>
      </c>
      <c r="I114" s="113" t="str">
        <f>IF(A114:A114&gt;0,VLOOKUP(A114,Fed.!$A$1:$J$1758,9,FALSE)," ")</f>
        <v>LIB2026</v>
      </c>
      <c r="J114" s="113" t="str">
        <f>IF(A114:A114&gt;0,VLOOKUP(A114,Fed.!$A$1:$J$1758,10,FALSE)," ")</f>
        <v>SR</v>
      </c>
      <c r="L114" s="245" t="s">
        <v>2643</v>
      </c>
      <c r="M114" s="287" t="b">
        <f t="shared" si="2"/>
        <v>1</v>
      </c>
      <c r="N114" s="287"/>
    </row>
    <row r="115" spans="1:14">
      <c r="A115" s="192" t="s">
        <v>555</v>
      </c>
      <c r="B115" s="26" t="str">
        <f>IF(A115:A115&gt;0,VLOOKUP(A115,Fed.!$A$1:$J$1758,2,FALSE)," ")</f>
        <v>NISHIWAKI</v>
      </c>
      <c r="C115" s="26" t="str">
        <f>IF(A115:A115&gt;0,VLOOKUP(A115,Fed.!$A$1:$J$1758,3,FALSE)," ")</f>
        <v>TERUKO</v>
      </c>
      <c r="D115" s="113" t="str">
        <f>IF(A115:A115&gt;0,VLOOKUP(A115,Fed.!$A$1:$J$1758,4,FALSE)," ")</f>
        <v>F</v>
      </c>
      <c r="E115" s="113" t="str">
        <f>IF(A115:A115&gt;0,VLOOKUP(A115,Fed.!$A$1:$J$1758,5,FALSE)," ")</f>
        <v>GSP</v>
      </c>
      <c r="F115" s="191">
        <f>IF(A115:A115&gt;0,VLOOKUP(A115,Fed.!$A$1:$J$1758,6,FALSE)," ")</f>
        <v>16338</v>
      </c>
      <c r="G115" s="113">
        <f>IF(A115:A115&gt;0,VLOOKUP(A115,Fed.!$A$1:$J$1758,7,FALSE)," ")</f>
        <v>9</v>
      </c>
      <c r="H115" s="113" t="str">
        <f>IF(A115:A115&gt;0,VLOOKUP(A115,Fed.!$A$1:$J$1758,8,FALSE)," ")</f>
        <v>B</v>
      </c>
      <c r="I115" s="113" t="str">
        <f>IF(A115:A115&gt;0,VLOOKUP(A115,Fed.!$A$1:$J$1758,9,FALSE)," ")</f>
        <v>LIB2026</v>
      </c>
      <c r="J115" s="113" t="str">
        <f>IF(A115:A115&gt;0,VLOOKUP(A115,Fed.!$A$1:$J$1758,10,FALSE)," ")</f>
        <v>SR</v>
      </c>
      <c r="L115" s="245" t="s">
        <v>2643</v>
      </c>
      <c r="M115" s="287" t="b">
        <f t="shared" si="2"/>
        <v>1</v>
      </c>
      <c r="N115" s="287"/>
    </row>
    <row r="116" spans="1:14">
      <c r="A116" s="192" t="s">
        <v>625</v>
      </c>
      <c r="B116" s="26" t="str">
        <f>IF(A116:A116&gt;0,VLOOKUP(A116,Fed.!$A$1:$J$1758,2,FALSE)," ")</f>
        <v>ODA</v>
      </c>
      <c r="C116" s="26" t="str">
        <f>IF(A116:A116&gt;0,VLOOKUP(A116,Fed.!$A$1:$J$1758,3,FALSE)," ")</f>
        <v>TOMIKO</v>
      </c>
      <c r="D116" s="113" t="str">
        <f>IF(A116:A116&gt;0,VLOOKUP(A116,Fed.!$A$1:$J$1758,4,FALSE)," ")</f>
        <v>F</v>
      </c>
      <c r="E116" s="113" t="str">
        <f>IF(A116:A116&gt;0,VLOOKUP(A116,Fed.!$A$1:$J$1758,5,FALSE)," ")</f>
        <v>GSP</v>
      </c>
      <c r="F116" s="191">
        <f>IF(A116:A116&gt;0,VLOOKUP(A116,Fed.!$A$1:$J$1758,6,FALSE)," ")</f>
        <v>19438</v>
      </c>
      <c r="G116" s="113">
        <f>IF(A116:A116&gt;0,VLOOKUP(A116,Fed.!$A$1:$J$1758,7,FALSE)," ")</f>
        <v>3</v>
      </c>
      <c r="H116" s="113" t="str">
        <f>IF(A116:A116&gt;0,VLOOKUP(A116,Fed.!$A$1:$J$1758,8,FALSE)," ")</f>
        <v>EX</v>
      </c>
      <c r="I116" s="113" t="str">
        <f>IF(A116:A116&gt;0,VLOOKUP(A116,Fed.!$A$1:$J$1758,9,FALSE)," ")</f>
        <v>LIB2026</v>
      </c>
      <c r="J116" s="113" t="str">
        <f>IF(A116:A116&gt;0,VLOOKUP(A116,Fed.!$A$1:$J$1758,10,FALSE)," ")</f>
        <v>NSR</v>
      </c>
      <c r="L116" s="245" t="s">
        <v>2643</v>
      </c>
      <c r="M116" s="287" t="b">
        <f t="shared" si="2"/>
        <v>1</v>
      </c>
      <c r="N116" s="287"/>
    </row>
    <row r="117" spans="1:14">
      <c r="A117" s="192" t="s">
        <v>563</v>
      </c>
      <c r="B117" s="26" t="str">
        <f>IF(A117:A117&gt;0,VLOOKUP(A117,Fed.!$A$1:$J$1758,2,FALSE)," ")</f>
        <v>OGATA</v>
      </c>
      <c r="C117" s="26" t="str">
        <f>IF(A117:A117&gt;0,VLOOKUP(A117,Fed.!$A$1:$J$1758,3,FALSE)," ")</f>
        <v>NELSON</v>
      </c>
      <c r="D117" s="113" t="str">
        <f>IF(A117:A117&gt;0,VLOOKUP(A117,Fed.!$A$1:$J$1758,4,FALSE)," ")</f>
        <v>M</v>
      </c>
      <c r="E117" s="113" t="str">
        <f>IF(A117:A117&gt;0,VLOOKUP(A117,Fed.!$A$1:$J$1758,5,FALSE)," ")</f>
        <v>GSP</v>
      </c>
      <c r="F117" s="191">
        <f>IF(A117:A117&gt;0,VLOOKUP(A117,Fed.!$A$1:$J$1758,6,FALSE)," ")</f>
        <v>19753</v>
      </c>
      <c r="G117" s="113">
        <f>IF(A117:A117&gt;0,VLOOKUP(A117,Fed.!$A$1:$J$1758,7,FALSE)," ")</f>
        <v>3</v>
      </c>
      <c r="H117" s="113" t="str">
        <f>IF(A117:A117&gt;0,VLOOKUP(A117,Fed.!$A$1:$J$1758,8,FALSE)," ")</f>
        <v>EX</v>
      </c>
      <c r="I117" s="113" t="str">
        <f>IF(A117:A117&gt;0,VLOOKUP(A117,Fed.!$A$1:$J$1758,9,FALSE)," ")</f>
        <v>LIB2026</v>
      </c>
      <c r="J117" s="113" t="str">
        <f>IF(A117:A117&gt;0,VLOOKUP(A117,Fed.!$A$1:$J$1758,10,FALSE)," ")</f>
        <v>NSR</v>
      </c>
      <c r="L117" s="245" t="s">
        <v>2643</v>
      </c>
      <c r="M117" s="287" t="b">
        <f t="shared" si="2"/>
        <v>1</v>
      </c>
      <c r="N117" s="287"/>
    </row>
    <row r="118" spans="1:14">
      <c r="A118" s="192" t="s">
        <v>564</v>
      </c>
      <c r="B118" s="26" t="str">
        <f>IF(A118:A118&gt;0,VLOOKUP(A118,Fed.!$A$1:$J$1758,2,FALSE)," ")</f>
        <v>OGATA</v>
      </c>
      <c r="C118" s="26" t="str">
        <f>IF(A118:A118&gt;0,VLOOKUP(A118,Fed.!$A$1:$J$1758,3,FALSE)," ")</f>
        <v>MEGUMI</v>
      </c>
      <c r="D118" s="113" t="str">
        <f>IF(A118:A118&gt;0,VLOOKUP(A118,Fed.!$A$1:$J$1758,4,FALSE)," ")</f>
        <v>F</v>
      </c>
      <c r="E118" s="113" t="str">
        <f>IF(A118:A118&gt;0,VLOOKUP(A118,Fed.!$A$1:$J$1758,5,FALSE)," ")</f>
        <v>GSP</v>
      </c>
      <c r="F118" s="191">
        <f>IF(A118:A118&gt;0,VLOOKUP(A118,Fed.!$A$1:$J$1758,6,FALSE)," ")</f>
        <v>19169</v>
      </c>
      <c r="G118" s="113">
        <f>IF(A118:A118&gt;0,VLOOKUP(A118,Fed.!$A$1:$J$1758,7,FALSE)," ")</f>
        <v>9</v>
      </c>
      <c r="H118" s="113" t="str">
        <f>IF(A118:A118&gt;0,VLOOKUP(A118,Fed.!$A$1:$J$1758,8,FALSE)," ")</f>
        <v>B</v>
      </c>
      <c r="I118" s="113" t="str">
        <f>IF(A118:A118&gt;0,VLOOKUP(A118,Fed.!$A$1:$J$1758,9,FALSE)," ")</f>
        <v>LIB2026</v>
      </c>
      <c r="J118" s="113" t="str">
        <f>IF(A118:A118&gt;0,VLOOKUP(A118,Fed.!$A$1:$J$1758,10,FALSE)," ")</f>
        <v>NSR</v>
      </c>
      <c r="L118" s="245" t="s">
        <v>2643</v>
      </c>
      <c r="M118" s="287" t="b">
        <f t="shared" si="2"/>
        <v>1</v>
      </c>
      <c r="N118" s="287"/>
    </row>
    <row r="119" spans="1:14">
      <c r="A119" s="192" t="s">
        <v>573</v>
      </c>
      <c r="B119" s="26" t="str">
        <f>IF(A119:A119&gt;0,VLOOKUP(A119,Fed.!$A$1:$J$1758,2,FALSE)," ")</f>
        <v>SHIMURA</v>
      </c>
      <c r="C119" s="26" t="str">
        <f>IF(A119:A119&gt;0,VLOOKUP(A119,Fed.!$A$1:$J$1758,3,FALSE)," ")</f>
        <v>ALICE MIWAKO</v>
      </c>
      <c r="D119" s="113" t="str">
        <f>IF(A119:A119&gt;0,VLOOKUP(A119,Fed.!$A$1:$J$1758,4,FALSE)," ")</f>
        <v>F</v>
      </c>
      <c r="E119" s="113" t="str">
        <f>IF(A119:A119&gt;0,VLOOKUP(A119,Fed.!$A$1:$J$1758,5,FALSE)," ")</f>
        <v>GSP</v>
      </c>
      <c r="F119" s="191">
        <f>IF(A119:A119&gt;0,VLOOKUP(A119,Fed.!$A$1:$J$1758,6,FALSE)," ")</f>
        <v>21468</v>
      </c>
      <c r="G119" s="113">
        <f>IF(A119:A119&gt;0,VLOOKUP(A119,Fed.!$A$1:$J$1758,7,FALSE)," ")</f>
        <v>2</v>
      </c>
      <c r="H119" s="113" t="str">
        <f>IF(A119:A119&gt;0,VLOOKUP(A119,Fed.!$A$1:$J$1758,8,FALSE)," ")</f>
        <v>EX</v>
      </c>
      <c r="I119" s="113" t="str">
        <f>IF(A119:A119&gt;0,VLOOKUP(A119,Fed.!$A$1:$J$1758,9,FALSE)," ")</f>
        <v>LIB2026</v>
      </c>
      <c r="J119" s="113" t="str">
        <f>IF(A119:A119&gt;0,VLOOKUP(A119,Fed.!$A$1:$J$1758,10,FALSE)," ")</f>
        <v>NSR</v>
      </c>
      <c r="L119" s="245" t="s">
        <v>2643</v>
      </c>
      <c r="M119" s="287" t="b">
        <f t="shared" si="2"/>
        <v>1</v>
      </c>
      <c r="N119" s="287"/>
    </row>
    <row r="120" spans="1:14">
      <c r="A120" s="192" t="s">
        <v>1157</v>
      </c>
      <c r="B120" s="26" t="str">
        <f>IF(A120:A120&gt;0,VLOOKUP(A120,Fed.!$A$1:$J$1758,2,FALSE)," ")</f>
        <v>TABATA</v>
      </c>
      <c r="C120" s="26" t="str">
        <f>IF(A120:A120&gt;0,VLOOKUP(A120,Fed.!$A$1:$J$1758,3,FALSE)," ")</f>
        <v>MARIO KAZUNORI</v>
      </c>
      <c r="D120" s="113" t="str">
        <f>IF(A120:A120&gt;0,VLOOKUP(A120,Fed.!$A$1:$J$1758,4,FALSE)," ")</f>
        <v>M</v>
      </c>
      <c r="E120" s="113" t="str">
        <f>IF(A120:A120&gt;0,VLOOKUP(A120,Fed.!$A$1:$J$1758,5,FALSE)," ")</f>
        <v>GSP</v>
      </c>
      <c r="F120" s="191">
        <f>IF(A120:A120&gt;0,VLOOKUP(A120,Fed.!$A$1:$J$1758,6,FALSE)," ")</f>
        <v>18853</v>
      </c>
      <c r="G120" s="113">
        <f>IF(A120:A120&gt;0,VLOOKUP(A120,Fed.!$A$1:$J$1758,7,FALSE)," ")</f>
        <v>8</v>
      </c>
      <c r="H120" s="113" t="str">
        <f>IF(A120:A120&gt;0,VLOOKUP(A120,Fed.!$A$1:$J$1758,8,FALSE)," ")</f>
        <v>B</v>
      </c>
      <c r="I120" s="113" t="str">
        <f>IF(A120:A120&gt;0,VLOOKUP(A120,Fed.!$A$1:$J$1758,9,FALSE)," ")</f>
        <v>LIB2026</v>
      </c>
      <c r="J120" s="113" t="str">
        <f>IF(A120:A120&gt;0,VLOOKUP(A120,Fed.!$A$1:$J$1758,10,FALSE)," ")</f>
        <v>SR</v>
      </c>
      <c r="L120" s="245" t="s">
        <v>2643</v>
      </c>
      <c r="M120" s="287" t="b">
        <f t="shared" si="2"/>
        <v>1</v>
      </c>
      <c r="N120" s="287"/>
    </row>
    <row r="121" spans="1:14">
      <c r="A121" s="192" t="s">
        <v>608</v>
      </c>
      <c r="B121" s="26" t="str">
        <f>IF(A121:A121&gt;0,VLOOKUP(A121,Fed.!$A$1:$J$1758,2,FALSE)," ")</f>
        <v>TABATA</v>
      </c>
      <c r="C121" s="26" t="str">
        <f>IF(A121:A121&gt;0,VLOOKUP(A121,Fed.!$A$1:$J$1758,3,FALSE)," ")</f>
        <v>PAULO YUKIHARU</v>
      </c>
      <c r="D121" s="113" t="str">
        <f>IF(A121:A121&gt;0,VLOOKUP(A121,Fed.!$A$1:$J$1758,4,FALSE)," ")</f>
        <v>M</v>
      </c>
      <c r="E121" s="113" t="str">
        <f>IF(A121:A121&gt;0,VLOOKUP(A121,Fed.!$A$1:$J$1758,5,FALSE)," ")</f>
        <v>GSP</v>
      </c>
      <c r="F121" s="191">
        <f>IF(A121:A121&gt;0,VLOOKUP(A121,Fed.!$A$1:$J$1758,6,FALSE)," ")</f>
        <v>22876</v>
      </c>
      <c r="G121" s="113">
        <f>IF(A121:A121&gt;0,VLOOKUP(A121,Fed.!$A$1:$J$1758,7,FALSE)," ")</f>
        <v>4</v>
      </c>
      <c r="H121" s="113" t="str">
        <f>IF(A121:A121&gt;0,VLOOKUP(A121,Fed.!$A$1:$J$1758,8,FALSE)," ")</f>
        <v>A</v>
      </c>
      <c r="I121" s="113" t="str">
        <f>IF(A121:A121&gt;0,VLOOKUP(A121,Fed.!$A$1:$J$1758,9,FALSE)," ")</f>
        <v>LIB2026</v>
      </c>
      <c r="J121" s="113" t="str">
        <f>IF(A121:A121&gt;0,VLOOKUP(A121,Fed.!$A$1:$J$1758,10,FALSE)," ")</f>
        <v>NSR</v>
      </c>
      <c r="L121" s="245" t="s">
        <v>2643</v>
      </c>
      <c r="M121" s="287" t="b">
        <f t="shared" si="2"/>
        <v>1</v>
      </c>
      <c r="N121" s="287"/>
    </row>
    <row r="122" spans="1:14">
      <c r="A122" s="192" t="s">
        <v>1104</v>
      </c>
      <c r="B122" s="26" t="str">
        <f>IF(A122:A122&gt;0,VLOOKUP(A122,Fed.!$A$1:$J$1758,2,FALSE)," ")</f>
        <v>TIZUKA</v>
      </c>
      <c r="C122" s="26" t="str">
        <f>IF(A122:A122&gt;0,VLOOKUP(A122,Fed.!$A$1:$J$1758,3,FALSE)," ")</f>
        <v>SACHIKO</v>
      </c>
      <c r="D122" s="113" t="str">
        <f>IF(A122:A122&gt;0,VLOOKUP(A122,Fed.!$A$1:$J$1758,4,FALSE)," ")</f>
        <v>F</v>
      </c>
      <c r="E122" s="113" t="str">
        <f>IF(A122:A122&gt;0,VLOOKUP(A122,Fed.!$A$1:$J$1758,5,FALSE)," ")</f>
        <v>GSP</v>
      </c>
      <c r="F122" s="191">
        <f>IF(A122:A122&gt;0,VLOOKUP(A122,Fed.!$A$1:$J$1758,6,FALSE)," ")</f>
        <v>19170</v>
      </c>
      <c r="G122" s="113">
        <f>IF(A122:A122&gt;0,VLOOKUP(A122,Fed.!$A$1:$J$1758,7,FALSE)," ")</f>
        <v>4</v>
      </c>
      <c r="H122" s="113" t="str">
        <f>IF(A122:A122&gt;0,VLOOKUP(A122,Fed.!$A$1:$J$1758,8,FALSE)," ")</f>
        <v>A</v>
      </c>
      <c r="I122" s="113" t="str">
        <f>IF(A122:A122&gt;0,VLOOKUP(A122,Fed.!$A$1:$J$1758,9,FALSE)," ")</f>
        <v>LIB2026</v>
      </c>
      <c r="J122" s="113" t="str">
        <f>IF(A122:A122&gt;0,VLOOKUP(A122,Fed.!$A$1:$J$1758,10,FALSE)," ")</f>
        <v>NSR</v>
      </c>
      <c r="L122" s="245" t="s">
        <v>2643</v>
      </c>
      <c r="M122" s="287" t="b">
        <f t="shared" si="2"/>
        <v>1</v>
      </c>
      <c r="N122" s="287"/>
    </row>
    <row r="123" spans="1:14">
      <c r="A123" s="192" t="s">
        <v>1517</v>
      </c>
      <c r="B123" s="26" t="str">
        <f>IF(A123:A123&gt;0,VLOOKUP(A123,Fed.!$A$1:$J$1758,2,FALSE)," ")</f>
        <v>TOGO</v>
      </c>
      <c r="C123" s="26" t="str">
        <f>IF(A123:A123&gt;0,VLOOKUP(A123,Fed.!$A$1:$J$1758,3,FALSE)," ")</f>
        <v>NARIKO</v>
      </c>
      <c r="D123" s="113" t="str">
        <f>IF(A123:A123&gt;0,VLOOKUP(A123,Fed.!$A$1:$J$1758,4,FALSE)," ")</f>
        <v>F</v>
      </c>
      <c r="E123" s="113" t="str">
        <f>IF(A123:A123&gt;0,VLOOKUP(A123,Fed.!$A$1:$J$1758,5,FALSE)," ")</f>
        <v>GSP</v>
      </c>
      <c r="F123" s="191">
        <f>IF(A123:A123&gt;0,VLOOKUP(A123,Fed.!$A$1:$J$1758,6,FALSE)," ")</f>
        <v>18327</v>
      </c>
      <c r="G123" s="113">
        <f>IF(A123:A123&gt;0,VLOOKUP(A123,Fed.!$A$1:$J$1758,7,FALSE)," ")</f>
        <v>4</v>
      </c>
      <c r="H123" s="113" t="str">
        <f>IF(A123:A123&gt;0,VLOOKUP(A123,Fed.!$A$1:$J$1758,8,FALSE)," ")</f>
        <v>A</v>
      </c>
      <c r="I123" s="113" t="str">
        <f>IF(A123:A123&gt;0,VLOOKUP(A123,Fed.!$A$1:$J$1758,9,FALSE)," ")</f>
        <v>LIB2026</v>
      </c>
      <c r="J123" s="113" t="str">
        <f>IF(A123:A123&gt;0,VLOOKUP(A123,Fed.!$A$1:$J$1758,10,FALSE)," ")</f>
        <v>SR</v>
      </c>
      <c r="L123" s="245" t="s">
        <v>2643</v>
      </c>
      <c r="M123" s="287" t="b">
        <f t="shared" si="2"/>
        <v>1</v>
      </c>
      <c r="N123" s="287"/>
    </row>
    <row r="124" spans="1:14">
      <c r="A124" s="192" t="s">
        <v>560</v>
      </c>
      <c r="B124" s="26" t="str">
        <f>IF(A124:A124&gt;0,VLOOKUP(A124,Fed.!$A$1:$J$1758,2,FALSE)," ")</f>
        <v>TOMABECHI</v>
      </c>
      <c r="C124" s="26" t="str">
        <f>IF(A124:A124&gt;0,VLOOKUP(A124,Fed.!$A$1:$J$1758,3,FALSE)," ")</f>
        <v>SADAO</v>
      </c>
      <c r="D124" s="113" t="str">
        <f>IF(A124:A124&gt;0,VLOOKUP(A124,Fed.!$A$1:$J$1758,4,FALSE)," ")</f>
        <v>M</v>
      </c>
      <c r="E124" s="113" t="str">
        <f>IF(A124:A124&gt;0,VLOOKUP(A124,Fed.!$A$1:$J$1758,5,FALSE)," ")</f>
        <v>GSP</v>
      </c>
      <c r="F124" s="191">
        <f>IF(A124:A124&gt;0,VLOOKUP(A124,Fed.!$A$1:$J$1758,6,FALSE)," ")</f>
        <v>12932</v>
      </c>
      <c r="G124" s="113">
        <f>IF(A124:A124&gt;0,VLOOKUP(A124,Fed.!$A$1:$J$1758,7,FALSE)," ")</f>
        <v>3</v>
      </c>
      <c r="H124" s="113" t="str">
        <f>IF(A124:A124&gt;0,VLOOKUP(A124,Fed.!$A$1:$J$1758,8,FALSE)," ")</f>
        <v>EX</v>
      </c>
      <c r="I124" s="113" t="str">
        <f>IF(A124:A124&gt;0,VLOOKUP(A124,Fed.!$A$1:$J$1758,9,FALSE)," ")</f>
        <v>LIB2026i</v>
      </c>
      <c r="J124" s="113" t="str">
        <f>IF(A124:A124&gt;0,VLOOKUP(A124,Fed.!$A$1:$J$1758,10,FALSE)," ")</f>
        <v>MR</v>
      </c>
      <c r="L124" s="245" t="s">
        <v>2643</v>
      </c>
      <c r="M124" s="287" t="b">
        <f t="shared" si="2"/>
        <v>0</v>
      </c>
      <c r="N124" s="287"/>
    </row>
    <row r="125" spans="1:14">
      <c r="A125" s="192" t="s">
        <v>2429</v>
      </c>
      <c r="B125" s="26" t="str">
        <f>IF(A125:A125&gt;0,VLOOKUP(A125,Fed.!$A$1:$J$1758,2,FALSE)," ")</f>
        <v>UEMURA</v>
      </c>
      <c r="C125" s="26" t="str">
        <f>IF(A125:A125&gt;0,VLOOKUP(A125,Fed.!$A$1:$J$1758,3,FALSE)," ")</f>
        <v>YASUGI</v>
      </c>
      <c r="D125" s="113" t="str">
        <f>IF(A125:A125&gt;0,VLOOKUP(A125,Fed.!$A$1:$J$1758,4,FALSE)," ")</f>
        <v>M</v>
      </c>
      <c r="E125" s="113" t="str">
        <f>IF(A125:A125&gt;0,VLOOKUP(A125,Fed.!$A$1:$J$1758,5,FALSE)," ")</f>
        <v>GSP</v>
      </c>
      <c r="F125" s="191">
        <f>IF(A125:A125&gt;0,VLOOKUP(A125,Fed.!$A$1:$J$1758,6,FALSE)," ")</f>
        <v>15220</v>
      </c>
      <c r="G125" s="113">
        <f>IF(A125:A125&gt;0,VLOOKUP(A125,Fed.!$A$1:$J$1758,7,FALSE)," ")</f>
        <v>3</v>
      </c>
      <c r="H125" s="113" t="str">
        <f>IF(A125:A125&gt;0,VLOOKUP(A125,Fed.!$A$1:$J$1758,8,FALSE)," ")</f>
        <v>EX</v>
      </c>
      <c r="I125" s="113" t="str">
        <f>IF(A125:A125&gt;0,VLOOKUP(A125,Fed.!$A$1:$J$1758,9,FALSE)," ")</f>
        <v>LIB2026</v>
      </c>
      <c r="J125" s="113" t="str">
        <f>IF(A125:A125&gt;0,VLOOKUP(A125,Fed.!$A$1:$J$1758,10,FALSE)," ")</f>
        <v>MR</v>
      </c>
      <c r="L125" s="245" t="s">
        <v>2643</v>
      </c>
      <c r="M125" s="287" t="b">
        <f t="shared" si="2"/>
        <v>1</v>
      </c>
      <c r="N125" s="287"/>
    </row>
    <row r="126" spans="1:14">
      <c r="A126" s="192" t="s">
        <v>547</v>
      </c>
      <c r="B126" s="26" t="str">
        <f>IF(A126:A126&gt;0,VLOOKUP(A126,Fed.!$A$1:$J$1758,2,FALSE)," ")</f>
        <v>UEMURA</v>
      </c>
      <c r="C126" s="26" t="str">
        <f>IF(A126:A126&gt;0,VLOOKUP(A126,Fed.!$A$1:$J$1758,3,FALSE)," ")</f>
        <v>LUCIA</v>
      </c>
      <c r="D126" s="113" t="str">
        <f>IF(A126:A126&gt;0,VLOOKUP(A126,Fed.!$A$1:$J$1758,4,FALSE)," ")</f>
        <v>F</v>
      </c>
      <c r="E126" s="113" t="str">
        <f>IF(A126:A126&gt;0,VLOOKUP(A126,Fed.!$A$1:$J$1758,5,FALSE)," ")</f>
        <v>GSP</v>
      </c>
      <c r="F126" s="191">
        <f>IF(A126:A126&gt;0,VLOOKUP(A126,Fed.!$A$1:$J$1758,6,FALSE)," ")</f>
        <v>17241</v>
      </c>
      <c r="G126" s="113">
        <f>IF(A126:A126&gt;0,VLOOKUP(A126,Fed.!$A$1:$J$1758,7,FALSE)," ")</f>
        <v>6</v>
      </c>
      <c r="H126" s="113" t="str">
        <f>IF(A126:A126&gt;0,VLOOKUP(A126,Fed.!$A$1:$J$1758,8,FALSE)," ")</f>
        <v>A</v>
      </c>
      <c r="I126" s="113" t="str">
        <f>IF(A126:A126&gt;0,VLOOKUP(A126,Fed.!$A$1:$J$1758,9,FALSE)," ")</f>
        <v>LIB2026</v>
      </c>
      <c r="J126" s="113" t="str">
        <f>IF(A126:A126&gt;0,VLOOKUP(A126,Fed.!$A$1:$J$1758,10,FALSE)," ")</f>
        <v>SR</v>
      </c>
      <c r="L126" s="245" t="s">
        <v>2643</v>
      </c>
      <c r="M126" s="287" t="b">
        <f t="shared" si="2"/>
        <v>1</v>
      </c>
      <c r="N126" s="287"/>
    </row>
    <row r="127" spans="1:14">
      <c r="A127" s="192" t="s">
        <v>587</v>
      </c>
      <c r="B127" s="26" t="str">
        <f>IF(A127:A127&gt;0,VLOOKUP(A127,Fed.!$A$1:$J$1758,2,FALSE)," ")</f>
        <v>YADOYA</v>
      </c>
      <c r="C127" s="26" t="str">
        <f>IF(A127:A127&gt;0,VLOOKUP(A127,Fed.!$A$1:$J$1758,3,FALSE)," ")</f>
        <v>KITARO</v>
      </c>
      <c r="D127" s="113" t="str">
        <f>IF(A127:A127&gt;0,VLOOKUP(A127,Fed.!$A$1:$J$1758,4,FALSE)," ")</f>
        <v>M</v>
      </c>
      <c r="E127" s="113" t="str">
        <f>IF(A127:A127&gt;0,VLOOKUP(A127,Fed.!$A$1:$J$1758,5,FALSE)," ")</f>
        <v>GSP</v>
      </c>
      <c r="F127" s="191">
        <f>IF(A127:A127&gt;0,VLOOKUP(A127,Fed.!$A$1:$J$1758,6,FALSE)," ")</f>
        <v>23259</v>
      </c>
      <c r="G127" s="113">
        <f>IF(A127:A127&gt;0,VLOOKUP(A127,Fed.!$A$1:$J$1758,7,FALSE)," ")</f>
        <v>9</v>
      </c>
      <c r="H127" s="113" t="str">
        <f>IF(A127:A127&gt;0,VLOOKUP(A127,Fed.!$A$1:$J$1758,8,FALSE)," ")</f>
        <v>B</v>
      </c>
      <c r="I127" s="113" t="str">
        <f>IF(A127:A127&gt;0,VLOOKUP(A127,Fed.!$A$1:$J$1758,9,FALSE)," ")</f>
        <v>LIB2026</v>
      </c>
      <c r="J127" s="113" t="str">
        <f>IF(A127:A127&gt;0,VLOOKUP(A127,Fed.!$A$1:$J$1758,10,FALSE)," ")</f>
        <v>NSR</v>
      </c>
      <c r="L127" s="245" t="s">
        <v>2643</v>
      </c>
      <c r="M127" s="287" t="b">
        <f t="shared" si="2"/>
        <v>1</v>
      </c>
      <c r="N127" s="287"/>
    </row>
    <row r="128" spans="1:14">
      <c r="A128" s="192" t="s">
        <v>1597</v>
      </c>
      <c r="B128" s="26" t="str">
        <f>IF(A128:A128&gt;0,VLOOKUP(A128,Fed.!$A$1:$J$1758,2,FALSE)," ")</f>
        <v>YOKOTI</v>
      </c>
      <c r="C128" s="26" t="str">
        <f>IF(A128:A128&gt;0,VLOOKUP(A128,Fed.!$A$1:$J$1758,3,FALSE)," ")</f>
        <v>MINORU</v>
      </c>
      <c r="D128" s="113" t="str">
        <f>IF(A128:A128&gt;0,VLOOKUP(A128,Fed.!$A$1:$J$1758,4,FALSE)," ")</f>
        <v>M</v>
      </c>
      <c r="E128" s="113" t="str">
        <f>IF(A128:A128&gt;0,VLOOKUP(A128,Fed.!$A$1:$J$1758,5,FALSE)," ")</f>
        <v>GSP</v>
      </c>
      <c r="F128" s="191">
        <f>IF(A128:A128&gt;0,VLOOKUP(A128,Fed.!$A$1:$J$1758,6,FALSE)," ")</f>
        <v>11642</v>
      </c>
      <c r="G128" s="113">
        <f>IF(A128:A128&gt;0,VLOOKUP(A128,Fed.!$A$1:$J$1758,7,FALSE)," ")</f>
        <v>10</v>
      </c>
      <c r="H128" s="113" t="str">
        <f>IF(A128:A128&gt;0,VLOOKUP(A128,Fed.!$A$1:$J$1758,8,FALSE)," ")</f>
        <v>C</v>
      </c>
      <c r="I128" s="113" t="str">
        <f>IF(A128:A128&gt;0,VLOOKUP(A128,Fed.!$A$1:$J$1758,9,FALSE)," ")</f>
        <v>LIB2026i</v>
      </c>
      <c r="J128" s="113" t="str">
        <f>IF(A128:A128&gt;0,VLOOKUP(A128,Fed.!$A$1:$J$1758,10,FALSE)," ")</f>
        <v>MR</v>
      </c>
      <c r="L128" s="245" t="s">
        <v>2643</v>
      </c>
      <c r="M128" s="287" t="b">
        <f t="shared" si="2"/>
        <v>0</v>
      </c>
      <c r="N128" s="287"/>
    </row>
    <row r="129" spans="1:14">
      <c r="A129" s="192" t="s">
        <v>740</v>
      </c>
      <c r="B129" s="26" t="str">
        <f>IF(A129:A129&gt;0,VLOOKUP(A129,Fed.!$A$1:$J$1758,2,FALSE)," ")</f>
        <v>YAMAKAWA</v>
      </c>
      <c r="C129" s="26" t="str">
        <f>IF(A129:A129&gt;0,VLOOKUP(A129,Fed.!$A$1:$J$1758,3,FALSE)," ")</f>
        <v>TAKAO</v>
      </c>
      <c r="D129" s="113" t="str">
        <f>IF(A129:A129&gt;0,VLOOKUP(A129,Fed.!$A$1:$J$1758,4,FALSE)," ")</f>
        <v>M</v>
      </c>
      <c r="E129" s="113" t="str">
        <f>IF(A129:A129&gt;0,VLOOKUP(A129,Fed.!$A$1:$J$1758,5,FALSE)," ")</f>
        <v>NCC</v>
      </c>
      <c r="F129" s="191">
        <f>IF(A129:A129&gt;0,VLOOKUP(A129,Fed.!$A$1:$J$1758,6,FALSE)," ")</f>
        <v>16818</v>
      </c>
      <c r="G129" s="113">
        <f>IF(A129:A129&gt;0,VLOOKUP(A129,Fed.!$A$1:$J$1758,7,FALSE)," ")</f>
        <v>6</v>
      </c>
      <c r="H129" s="113" t="str">
        <f>IF(A129:A129&gt;0,VLOOKUP(A129,Fed.!$A$1:$J$1758,8,FALSE)," ")</f>
        <v>A</v>
      </c>
      <c r="I129" s="113" t="str">
        <f>IF(A129:A129&gt;0,VLOOKUP(A129,Fed.!$A$1:$J$1758,9,FALSE)," ")</f>
        <v>LIB2026</v>
      </c>
      <c r="J129" s="113" t="str">
        <f>IF(A129:A129&gt;0,VLOOKUP(A129,Fed.!$A$1:$J$1758,10,FALSE)," ")</f>
        <v>SR</v>
      </c>
      <c r="L129" s="245" t="s">
        <v>2643</v>
      </c>
      <c r="M129" s="287" t="b">
        <f t="shared" si="2"/>
        <v>1</v>
      </c>
      <c r="N129" s="287"/>
    </row>
    <row r="130" spans="1:14">
      <c r="A130" s="192" t="s">
        <v>742</v>
      </c>
      <c r="B130" s="26" t="str">
        <f>IF(A130:A130&gt;0,VLOOKUP(A130,Fed.!$A$1:$J$1758,2,FALSE)," ")</f>
        <v>YAMAKAWA</v>
      </c>
      <c r="C130" s="26" t="str">
        <f>IF(A130:A130&gt;0,VLOOKUP(A130,Fed.!$A$1:$J$1758,3,FALSE)," ")</f>
        <v>YOCHINOBU</v>
      </c>
      <c r="D130" s="113" t="str">
        <f>IF(A130:A130&gt;0,VLOOKUP(A130,Fed.!$A$1:$J$1758,4,FALSE)," ")</f>
        <v>M</v>
      </c>
      <c r="E130" s="113" t="str">
        <f>IF(A130:A130&gt;0,VLOOKUP(A130,Fed.!$A$1:$J$1758,5,FALSE)," ")</f>
        <v>NCC</v>
      </c>
      <c r="F130" s="191">
        <f>IF(A130:A130&gt;0,VLOOKUP(A130,Fed.!$A$1:$J$1758,6,FALSE)," ")</f>
        <v>17962</v>
      </c>
      <c r="G130" s="113">
        <f>IF(A130:A130&gt;0,VLOOKUP(A130,Fed.!$A$1:$J$1758,7,FALSE)," ")</f>
        <v>2</v>
      </c>
      <c r="H130" s="113" t="str">
        <f>IF(A130:A130&gt;0,VLOOKUP(A130,Fed.!$A$1:$J$1758,8,FALSE)," ")</f>
        <v>EX</v>
      </c>
      <c r="I130" s="113" t="str">
        <f>IF(A130:A130&gt;0,VLOOKUP(A130,Fed.!$A$1:$J$1758,9,FALSE)," ")</f>
        <v>LIB2026</v>
      </c>
      <c r="J130" s="113" t="str">
        <f>IF(A130:A130&gt;0,VLOOKUP(A130,Fed.!$A$1:$J$1758,10,FALSE)," ")</f>
        <v>SR</v>
      </c>
      <c r="L130" s="245" t="s">
        <v>2643</v>
      </c>
      <c r="M130" s="287" t="b">
        <f t="shared" ref="M130:M193" si="3">I130=L130</f>
        <v>1</v>
      </c>
      <c r="N130" s="287"/>
    </row>
    <row r="131" spans="1:14">
      <c r="A131" s="192" t="s">
        <v>754</v>
      </c>
      <c r="B131" s="26" t="str">
        <f>IF(A131:A131&gt;0,VLOOKUP(A131,Fed.!$A$1:$J$1758,2,FALSE)," ")</f>
        <v>OKADA</v>
      </c>
      <c r="C131" s="26" t="str">
        <f>IF(A131:A131&gt;0,VLOOKUP(A131,Fed.!$A$1:$J$1758,3,FALSE)," ")</f>
        <v>OLIMPIO</v>
      </c>
      <c r="D131" s="113" t="str">
        <f>IF(A131:A131&gt;0,VLOOKUP(A131,Fed.!$A$1:$J$1758,4,FALSE)," ")</f>
        <v>M</v>
      </c>
      <c r="E131" s="113" t="str">
        <f>IF(A131:A131&gt;0,VLOOKUP(A131,Fed.!$A$1:$J$1758,5,FALSE)," ")</f>
        <v>NCC</v>
      </c>
      <c r="F131" s="191">
        <f>IF(A131:A131&gt;0,VLOOKUP(A131,Fed.!$A$1:$J$1758,6,FALSE)," ")</f>
        <v>19194</v>
      </c>
      <c r="G131" s="113">
        <f>IF(A131:A131&gt;0,VLOOKUP(A131,Fed.!$A$1:$J$1758,7,FALSE)," ")</f>
        <v>0</v>
      </c>
      <c r="H131" s="113" t="str">
        <f>IF(A131:A131&gt;0,VLOOKUP(A131,Fed.!$A$1:$J$1758,8,FALSE)," ")</f>
        <v>EX</v>
      </c>
      <c r="I131" s="113" t="str">
        <f>IF(A131:A131&gt;0,VLOOKUP(A131,Fed.!$A$1:$J$1758,9,FALSE)," ")</f>
        <v>LIB2026</v>
      </c>
      <c r="J131" s="113" t="str">
        <f>IF(A131:A131&gt;0,VLOOKUP(A131,Fed.!$A$1:$J$1758,10,FALSE)," ")</f>
        <v>NSR</v>
      </c>
      <c r="L131" s="245" t="s">
        <v>2643</v>
      </c>
      <c r="M131" s="287" t="b">
        <f t="shared" si="3"/>
        <v>1</v>
      </c>
      <c r="N131" s="287"/>
    </row>
    <row r="132" spans="1:14">
      <c r="A132" s="192" t="s">
        <v>760</v>
      </c>
      <c r="B132" s="26" t="str">
        <f>IF(A132:A132&gt;0,VLOOKUP(A132,Fed.!$A$1:$J$1758,2,FALSE)," ")</f>
        <v>UTSUNOMIYA</v>
      </c>
      <c r="C132" s="26" t="str">
        <f>IF(A132:A132&gt;0,VLOOKUP(A132,Fed.!$A$1:$J$1758,3,FALSE)," ")</f>
        <v>YUKIO</v>
      </c>
      <c r="D132" s="113" t="str">
        <f>IF(A132:A132&gt;0,VLOOKUP(A132,Fed.!$A$1:$J$1758,4,FALSE)," ")</f>
        <v>M</v>
      </c>
      <c r="E132" s="113" t="str">
        <f>IF(A132:A132&gt;0,VLOOKUP(A132,Fed.!$A$1:$J$1758,5,FALSE)," ")</f>
        <v>NCC</v>
      </c>
      <c r="F132" s="191">
        <f>IF(A132:A132&gt;0,VLOOKUP(A132,Fed.!$A$1:$J$1758,6,FALSE)," ")</f>
        <v>18980</v>
      </c>
      <c r="G132" s="113">
        <f>IF(A132:A132&gt;0,VLOOKUP(A132,Fed.!$A$1:$J$1758,7,FALSE)," ")</f>
        <v>9</v>
      </c>
      <c r="H132" s="113" t="str">
        <f>IF(A132:A132&gt;0,VLOOKUP(A132,Fed.!$A$1:$J$1758,8,FALSE)," ")</f>
        <v>B</v>
      </c>
      <c r="I132" s="113" t="str">
        <f>IF(A132:A132&gt;0,VLOOKUP(A132,Fed.!$A$1:$J$1758,9,FALSE)," ")</f>
        <v>LIB2026</v>
      </c>
      <c r="J132" s="113" t="str">
        <f>IF(A132:A132&gt;0,VLOOKUP(A132,Fed.!$A$1:$J$1758,10,FALSE)," ")</f>
        <v>SR</v>
      </c>
      <c r="L132" s="245" t="s">
        <v>2643</v>
      </c>
      <c r="M132" s="287" t="b">
        <f t="shared" si="3"/>
        <v>1</v>
      </c>
      <c r="N132" s="287"/>
    </row>
    <row r="133" spans="1:14">
      <c r="A133" s="192" t="s">
        <v>797</v>
      </c>
      <c r="B133" s="26" t="str">
        <f>IF(A133:A133&gt;0,VLOOKUP(A133,Fed.!$A$1:$J$1758,2,FALSE)," ")</f>
        <v>WAKABAYASHI</v>
      </c>
      <c r="C133" s="26" t="str">
        <f>IF(A133:A133&gt;0,VLOOKUP(A133,Fed.!$A$1:$J$1758,3,FALSE)," ")</f>
        <v>KOITI</v>
      </c>
      <c r="D133" s="113" t="str">
        <f>IF(A133:A133&gt;0,VLOOKUP(A133,Fed.!$A$1:$J$1758,4,FALSE)," ")</f>
        <v>M</v>
      </c>
      <c r="E133" s="113" t="str">
        <f>IF(A133:A133&gt;0,VLOOKUP(A133,Fed.!$A$1:$J$1758,5,FALSE)," ")</f>
        <v>NCC</v>
      </c>
      <c r="F133" s="191">
        <f>IF(A133:A133&gt;0,VLOOKUP(A133,Fed.!$A$1:$J$1758,6,FALSE)," ")</f>
        <v>15516</v>
      </c>
      <c r="G133" s="113">
        <f>IF(A133:A133&gt;0,VLOOKUP(A133,Fed.!$A$1:$J$1758,7,FALSE)," ")</f>
        <v>5</v>
      </c>
      <c r="H133" s="113" t="str">
        <f>IF(A133:A133&gt;0,VLOOKUP(A133,Fed.!$A$1:$J$1758,8,FALSE)," ")</f>
        <v>A</v>
      </c>
      <c r="I133" s="113" t="str">
        <f>IF(A133:A133&gt;0,VLOOKUP(A133,Fed.!$A$1:$J$1758,9,FALSE)," ")</f>
        <v>LIB2026</v>
      </c>
      <c r="J133" s="113" t="str">
        <f>IF(A133:A133&gt;0,VLOOKUP(A133,Fed.!$A$1:$J$1758,10,FALSE)," ")</f>
        <v>SR</v>
      </c>
      <c r="L133" s="245" t="s">
        <v>2643</v>
      </c>
      <c r="M133" s="287" t="b">
        <f t="shared" si="3"/>
        <v>1</v>
      </c>
      <c r="N133" s="287"/>
    </row>
    <row r="134" spans="1:14">
      <c r="A134" s="192" t="s">
        <v>804</v>
      </c>
      <c r="B134" s="26" t="str">
        <f>IF(A134:A134&gt;0,VLOOKUP(A134,Fed.!$A$1:$J$1758,2,FALSE)," ")</f>
        <v>ISHII</v>
      </c>
      <c r="C134" s="26" t="str">
        <f>IF(A134:A134&gt;0,VLOOKUP(A134,Fed.!$A$1:$J$1758,3,FALSE)," ")</f>
        <v>ROBERTO</v>
      </c>
      <c r="D134" s="113" t="str">
        <f>IF(A134:A134&gt;0,VLOOKUP(A134,Fed.!$A$1:$J$1758,4,FALSE)," ")</f>
        <v>M</v>
      </c>
      <c r="E134" s="113" t="str">
        <f>IF(A134:A134&gt;0,VLOOKUP(A134,Fed.!$A$1:$J$1758,5,FALSE)," ")</f>
        <v>NCC</v>
      </c>
      <c r="F134" s="191">
        <f>IF(A134:A134&gt;0,VLOOKUP(A134,Fed.!$A$1:$J$1758,6,FALSE)," ")</f>
        <v>19545</v>
      </c>
      <c r="G134" s="113">
        <f>IF(A134:A134&gt;0,VLOOKUP(A134,Fed.!$A$1:$J$1758,7,FALSE)," ")</f>
        <v>6</v>
      </c>
      <c r="H134" s="113" t="str">
        <f>IF(A134:A134&gt;0,VLOOKUP(A134,Fed.!$A$1:$J$1758,8,FALSE)," ")</f>
        <v>A</v>
      </c>
      <c r="I134" s="113" t="str">
        <f>IF(A134:A134&gt;0,VLOOKUP(A134,Fed.!$A$1:$J$1758,9,FALSE)," ")</f>
        <v>LIB2026</v>
      </c>
      <c r="J134" s="113" t="str">
        <f>IF(A134:A134&gt;0,VLOOKUP(A134,Fed.!$A$1:$J$1758,10,FALSE)," ")</f>
        <v>NSR</v>
      </c>
      <c r="L134" s="245" t="s">
        <v>2643</v>
      </c>
      <c r="M134" s="287" t="b">
        <f t="shared" si="3"/>
        <v>1</v>
      </c>
      <c r="N134" s="287"/>
    </row>
    <row r="135" spans="1:14">
      <c r="A135" s="192" t="s">
        <v>1435</v>
      </c>
      <c r="B135" s="26" t="str">
        <f>IF(A135:A135&gt;0,VLOOKUP(A135,Fed.!$A$1:$J$1758,2,FALSE)," ")</f>
        <v>KOJA</v>
      </c>
      <c r="C135" s="26" t="str">
        <f>IF(A135:A135&gt;0,VLOOKUP(A135,Fed.!$A$1:$J$1758,3,FALSE)," ")</f>
        <v>T.EDISON</v>
      </c>
      <c r="D135" s="113" t="str">
        <f>IF(A135:A135&gt;0,VLOOKUP(A135,Fed.!$A$1:$J$1758,4,FALSE)," ")</f>
        <v>M</v>
      </c>
      <c r="E135" s="113" t="str">
        <f>IF(A135:A135&gt;0,VLOOKUP(A135,Fed.!$A$1:$J$1758,5,FALSE)," ")</f>
        <v>NCC</v>
      </c>
      <c r="F135" s="191">
        <f>IF(A135:A135&gt;0,VLOOKUP(A135,Fed.!$A$1:$J$1758,6,FALSE)," ")</f>
        <v>17495</v>
      </c>
      <c r="G135" s="113">
        <f>IF(A135:A135&gt;0,VLOOKUP(A135,Fed.!$A$1:$J$1758,7,FALSE)," ")</f>
        <v>4</v>
      </c>
      <c r="H135" s="113" t="str">
        <f>IF(A135:A135&gt;0,VLOOKUP(A135,Fed.!$A$1:$J$1758,8,FALSE)," ")</f>
        <v>A</v>
      </c>
      <c r="I135" s="113" t="str">
        <f>IF(A135:A135&gt;0,VLOOKUP(A135,Fed.!$A$1:$J$1758,9,FALSE)," ")</f>
        <v>LIB2026</v>
      </c>
      <c r="J135" s="113" t="str">
        <f>IF(A135:A135&gt;0,VLOOKUP(A135,Fed.!$A$1:$J$1758,10,FALSE)," ")</f>
        <v>SR</v>
      </c>
      <c r="L135" s="245" t="s">
        <v>2643</v>
      </c>
      <c r="M135" s="287" t="b">
        <f t="shared" si="3"/>
        <v>1</v>
      </c>
      <c r="N135" s="287"/>
    </row>
    <row r="136" spans="1:14">
      <c r="A136" s="192" t="s">
        <v>836</v>
      </c>
      <c r="B136" s="26" t="str">
        <f>IF(A136:A136&gt;0,VLOOKUP(A136,Fed.!$A$1:$J$1758,2,FALSE)," ")</f>
        <v>KOJA</v>
      </c>
      <c r="C136" s="26" t="str">
        <f>IF(A136:A136&gt;0,VLOOKUP(A136,Fed.!$A$1:$J$1758,3,FALSE)," ")</f>
        <v>J. JORGE</v>
      </c>
      <c r="D136" s="113" t="str">
        <f>IF(A136:A136&gt;0,VLOOKUP(A136,Fed.!$A$1:$J$1758,4,FALSE)," ")</f>
        <v>M</v>
      </c>
      <c r="E136" s="113" t="str">
        <f>IF(A136:A136&gt;0,VLOOKUP(A136,Fed.!$A$1:$J$1758,5,FALSE)," ")</f>
        <v>NCC</v>
      </c>
      <c r="F136" s="191">
        <f>IF(A136:A136&gt;0,VLOOKUP(A136,Fed.!$A$1:$J$1758,6,FALSE)," ")</f>
        <v>16676</v>
      </c>
      <c r="G136" s="113">
        <f>IF(A136:A136&gt;0,VLOOKUP(A136,Fed.!$A$1:$J$1758,7,FALSE)," ")</f>
        <v>2</v>
      </c>
      <c r="H136" s="113" t="str">
        <f>IF(A136:A136&gt;0,VLOOKUP(A136,Fed.!$A$1:$J$1758,8,FALSE)," ")</f>
        <v>EX</v>
      </c>
      <c r="I136" s="113" t="str">
        <f>IF(A136:A136&gt;0,VLOOKUP(A136,Fed.!$A$1:$J$1758,9,FALSE)," ")</f>
        <v>LIB2026</v>
      </c>
      <c r="J136" s="113" t="str">
        <f>IF(A136:A136&gt;0,VLOOKUP(A136,Fed.!$A$1:$J$1758,10,FALSE)," ")</f>
        <v>SR</v>
      </c>
      <c r="L136" s="245" t="s">
        <v>2643</v>
      </c>
      <c r="M136" s="287" t="b">
        <f t="shared" si="3"/>
        <v>1</v>
      </c>
      <c r="N136" s="287"/>
    </row>
    <row r="137" spans="1:14">
      <c r="A137" s="192" t="s">
        <v>1470</v>
      </c>
      <c r="B137" s="26" t="str">
        <f>IF(A137:A137&gt;0,VLOOKUP(A137,Fed.!$A$1:$J$1758,2,FALSE)," ")</f>
        <v>YOSHINO</v>
      </c>
      <c r="C137" s="26" t="str">
        <f>IF(A137:A137&gt;0,VLOOKUP(A137,Fed.!$A$1:$J$1758,3,FALSE)," ")</f>
        <v>GUIDO YOSHIAKI</v>
      </c>
      <c r="D137" s="113" t="str">
        <f>IF(A137:A137&gt;0,VLOOKUP(A137,Fed.!$A$1:$J$1758,4,FALSE)," ")</f>
        <v>M</v>
      </c>
      <c r="E137" s="113" t="str">
        <f>IF(A137:A137&gt;0,VLOOKUP(A137,Fed.!$A$1:$J$1758,5,FALSE)," ")</f>
        <v>NCC</v>
      </c>
      <c r="F137" s="191">
        <f>IF(A137:A137&gt;0,VLOOKUP(A137,Fed.!$A$1:$J$1758,6,FALSE)," ")</f>
        <v>21607</v>
      </c>
      <c r="G137" s="113">
        <f>IF(A137:A137&gt;0,VLOOKUP(A137,Fed.!$A$1:$J$1758,7,FALSE)," ")</f>
        <v>12</v>
      </c>
      <c r="H137" s="113" t="str">
        <f>IF(A137:A137&gt;0,VLOOKUP(A137,Fed.!$A$1:$J$1758,8,FALSE)," ")</f>
        <v>C</v>
      </c>
      <c r="I137" s="113" t="str">
        <f>IF(A137:A137&gt;0,VLOOKUP(A137,Fed.!$A$1:$J$1758,9,FALSE)," ")</f>
        <v>LIB2026i</v>
      </c>
      <c r="J137" s="113" t="str">
        <f>IF(A137:A137&gt;0,VLOOKUP(A137,Fed.!$A$1:$J$1758,10,FALSE)," ")</f>
        <v>NSR</v>
      </c>
      <c r="L137" s="245" t="s">
        <v>2643</v>
      </c>
      <c r="M137" s="287" t="b">
        <f t="shared" si="3"/>
        <v>0</v>
      </c>
      <c r="N137" s="287"/>
    </row>
    <row r="138" spans="1:14">
      <c r="A138" s="192" t="s">
        <v>1471</v>
      </c>
      <c r="B138" s="26" t="str">
        <f>IF(A138:A138&gt;0,VLOOKUP(A138,Fed.!$A$1:$J$1758,2,FALSE)," ")</f>
        <v>SATO YOSHINO</v>
      </c>
      <c r="C138" s="26" t="str">
        <f>IF(A138:A138&gt;0,VLOOKUP(A138,Fed.!$A$1:$J$1758,3,FALSE)," ")</f>
        <v>MARLI</v>
      </c>
      <c r="D138" s="113" t="str">
        <f>IF(A138:A138&gt;0,VLOOKUP(A138,Fed.!$A$1:$J$1758,4,FALSE)," ")</f>
        <v>F</v>
      </c>
      <c r="E138" s="113" t="str">
        <f>IF(A138:A138&gt;0,VLOOKUP(A138,Fed.!$A$1:$J$1758,5,FALSE)," ")</f>
        <v>NCC</v>
      </c>
      <c r="F138" s="191">
        <f>IF(A138:A138&gt;0,VLOOKUP(A138,Fed.!$A$1:$J$1758,6,FALSE)," ")</f>
        <v>22208</v>
      </c>
      <c r="G138" s="113">
        <f>IF(A138:A138&gt;0,VLOOKUP(A138,Fed.!$A$1:$J$1758,7,FALSE)," ")</f>
        <v>9</v>
      </c>
      <c r="H138" s="113" t="str">
        <f>IF(A138:A138&gt;0,VLOOKUP(A138,Fed.!$A$1:$J$1758,8,FALSE)," ")</f>
        <v>B</v>
      </c>
      <c r="I138" s="113" t="str">
        <f>IF(A138:A138&gt;0,VLOOKUP(A138,Fed.!$A$1:$J$1758,9,FALSE)," ")</f>
        <v>LIB2026</v>
      </c>
      <c r="J138" s="113" t="str">
        <f>IF(A138:A138&gt;0,VLOOKUP(A138,Fed.!$A$1:$J$1758,10,FALSE)," ")</f>
        <v>NSR</v>
      </c>
      <c r="L138" s="245" t="s">
        <v>2643</v>
      </c>
      <c r="M138" s="287" t="b">
        <f t="shared" si="3"/>
        <v>1</v>
      </c>
      <c r="N138" s="287"/>
    </row>
    <row r="139" spans="1:14">
      <c r="A139" s="192" t="s">
        <v>303</v>
      </c>
      <c r="B139" s="26" t="str">
        <f>IF(A139:A139&gt;0,VLOOKUP(A139,Fed.!$A$1:$J$1758,2,FALSE)," ")</f>
        <v>HORITA</v>
      </c>
      <c r="C139" s="26" t="str">
        <f>IF(A139:A139&gt;0,VLOOKUP(A139,Fed.!$A$1:$J$1758,3,FALSE)," ")</f>
        <v>SETSUOMI</v>
      </c>
      <c r="D139" s="113" t="str">
        <f>IF(A139:A139&gt;0,VLOOKUP(A139,Fed.!$A$1:$J$1758,4,FALSE)," ")</f>
        <v>M</v>
      </c>
      <c r="E139" s="113" t="str">
        <f>IF(A139:A139&gt;0,VLOOKUP(A139,Fed.!$A$1:$J$1758,5,FALSE)," ")</f>
        <v>NCC</v>
      </c>
      <c r="F139" s="191">
        <f>IF(A139:A139&gt;0,VLOOKUP(A139,Fed.!$A$1:$J$1758,6,FALSE)," ")</f>
        <v>16582</v>
      </c>
      <c r="G139" s="113">
        <f>IF(A139:A139&gt;0,VLOOKUP(A139,Fed.!$A$1:$J$1758,7,FALSE)," ")</f>
        <v>4</v>
      </c>
      <c r="H139" s="113" t="str">
        <f>IF(A139:A139&gt;0,VLOOKUP(A139,Fed.!$A$1:$J$1758,8,FALSE)," ")</f>
        <v>A</v>
      </c>
      <c r="I139" s="113" t="str">
        <f>IF(A139:A139&gt;0,VLOOKUP(A139,Fed.!$A$1:$J$1758,9,FALSE)," ")</f>
        <v>LIB2026</v>
      </c>
      <c r="J139" s="113" t="str">
        <f>IF(A139:A139&gt;0,VLOOKUP(A139,Fed.!$A$1:$J$1758,10,FALSE)," ")</f>
        <v>SR</v>
      </c>
      <c r="L139" s="245" t="s">
        <v>2643</v>
      </c>
      <c r="M139" s="287" t="b">
        <f t="shared" si="3"/>
        <v>1</v>
      </c>
      <c r="N139" s="287"/>
    </row>
    <row r="140" spans="1:14">
      <c r="A140" s="192" t="s">
        <v>1503</v>
      </c>
      <c r="B140" s="26" t="str">
        <f>IF(A140:A140&gt;0,VLOOKUP(A140,Fed.!$A$1:$J$1758,2,FALSE)," ")</f>
        <v>NAKANO</v>
      </c>
      <c r="C140" s="26" t="str">
        <f>IF(A140:A140&gt;0,VLOOKUP(A140,Fed.!$A$1:$J$1758,3,FALSE)," ")</f>
        <v>MARIA LUCIA</v>
      </c>
      <c r="D140" s="113" t="str">
        <f>IF(A140:A140&gt;0,VLOOKUP(A140,Fed.!$A$1:$J$1758,4,FALSE)," ")</f>
        <v>F</v>
      </c>
      <c r="E140" s="113" t="str">
        <f>IF(A140:A140&gt;0,VLOOKUP(A140,Fed.!$A$1:$J$1758,5,FALSE)," ")</f>
        <v>NCC</v>
      </c>
      <c r="F140" s="191">
        <f>IF(A140:A140&gt;0,VLOOKUP(A140,Fed.!$A$1:$J$1758,6,FALSE)," ")</f>
        <v>18638</v>
      </c>
      <c r="G140" s="113">
        <f>IF(A140:A140&gt;0,VLOOKUP(A140,Fed.!$A$1:$J$1758,7,FALSE)," ")</f>
        <v>6</v>
      </c>
      <c r="H140" s="113" t="str">
        <f>IF(A140:A140&gt;0,VLOOKUP(A140,Fed.!$A$1:$J$1758,8,FALSE)," ")</f>
        <v>A</v>
      </c>
      <c r="I140" s="113" t="str">
        <f>IF(A140:A140&gt;0,VLOOKUP(A140,Fed.!$A$1:$J$1758,9,FALSE)," ")</f>
        <v>LIB2026</v>
      </c>
      <c r="J140" s="113" t="str">
        <f>IF(A140:A140&gt;0,VLOOKUP(A140,Fed.!$A$1:$J$1758,10,FALSE)," ")</f>
        <v>SR</v>
      </c>
      <c r="L140" s="245" t="s">
        <v>2643</v>
      </c>
      <c r="M140" s="287" t="b">
        <f t="shared" si="3"/>
        <v>1</v>
      </c>
      <c r="N140" s="287"/>
    </row>
    <row r="141" spans="1:14">
      <c r="A141" s="192" t="s">
        <v>1504</v>
      </c>
      <c r="B141" s="26" t="str">
        <f>IF(A141:A141&gt;0,VLOOKUP(A141,Fed.!$A$1:$J$1758,2,FALSE)," ")</f>
        <v>NAKANO</v>
      </c>
      <c r="C141" s="26" t="str">
        <f>IF(A141:A141&gt;0,VLOOKUP(A141,Fed.!$A$1:$J$1758,3,FALSE)," ")</f>
        <v>RUBENS SHOZI</v>
      </c>
      <c r="D141" s="113" t="str">
        <f>IF(A141:A141&gt;0,VLOOKUP(A141,Fed.!$A$1:$J$1758,4,FALSE)," ")</f>
        <v>M</v>
      </c>
      <c r="E141" s="113" t="str">
        <f>IF(A141:A141&gt;0,VLOOKUP(A141,Fed.!$A$1:$J$1758,5,FALSE)," ")</f>
        <v>NCC</v>
      </c>
      <c r="F141" s="191">
        <f>IF(A141:A141&gt;0,VLOOKUP(A141,Fed.!$A$1:$J$1758,6,FALSE)," ")</f>
        <v>17547</v>
      </c>
      <c r="G141" s="113">
        <f>IF(A141:A141&gt;0,VLOOKUP(A141,Fed.!$A$1:$J$1758,7,FALSE)," ")</f>
        <v>6</v>
      </c>
      <c r="H141" s="113" t="str">
        <f>IF(A141:A141&gt;0,VLOOKUP(A141,Fed.!$A$1:$J$1758,8,FALSE)," ")</f>
        <v>A</v>
      </c>
      <c r="I141" s="113" t="str">
        <f>IF(A141:A141&gt;0,VLOOKUP(A141,Fed.!$A$1:$J$1758,9,FALSE)," ")</f>
        <v>LIB2026</v>
      </c>
      <c r="J141" s="113" t="str">
        <f>IF(A141:A141&gt;0,VLOOKUP(A141,Fed.!$A$1:$J$1758,10,FALSE)," ")</f>
        <v>SR</v>
      </c>
      <c r="L141" s="245" t="s">
        <v>2643</v>
      </c>
      <c r="M141" s="287" t="b">
        <f t="shared" si="3"/>
        <v>1</v>
      </c>
      <c r="N141" s="287"/>
    </row>
    <row r="142" spans="1:14">
      <c r="A142" s="192" t="s">
        <v>1509</v>
      </c>
      <c r="B142" s="26" t="str">
        <f>IF(A142:A142&gt;0,VLOOKUP(A142,Fed.!$A$1:$J$1758,2,FALSE)," ")</f>
        <v>HIGUCHI</v>
      </c>
      <c r="C142" s="26" t="str">
        <f>IF(A142:A142&gt;0,VLOOKUP(A142,Fed.!$A$1:$J$1758,3,FALSE)," ")</f>
        <v>ARTUR KEN</v>
      </c>
      <c r="D142" s="113" t="str">
        <f>IF(A142:A142&gt;0,VLOOKUP(A142,Fed.!$A$1:$J$1758,4,FALSE)," ")</f>
        <v>M</v>
      </c>
      <c r="E142" s="113" t="str">
        <f>IF(A142:A142&gt;0,VLOOKUP(A142,Fed.!$A$1:$J$1758,5,FALSE)," ")</f>
        <v>NCC</v>
      </c>
      <c r="F142" s="191">
        <f>IF(A142:A142&gt;0,VLOOKUP(A142,Fed.!$A$1:$J$1758,6,FALSE)," ")</f>
        <v>19959</v>
      </c>
      <c r="G142" s="113">
        <f>IF(A142:A142&gt;0,VLOOKUP(A142,Fed.!$A$1:$J$1758,7,FALSE)," ")</f>
        <v>3</v>
      </c>
      <c r="H142" s="113" t="str">
        <f>IF(A142:A142&gt;0,VLOOKUP(A142,Fed.!$A$1:$J$1758,8,FALSE)," ")</f>
        <v>EX</v>
      </c>
      <c r="I142" s="113" t="str">
        <f>IF(A142:A142&gt;0,VLOOKUP(A142,Fed.!$A$1:$J$1758,9,FALSE)," ")</f>
        <v>LIB2026</v>
      </c>
      <c r="J142" s="113" t="str">
        <f>IF(A142:A142&gt;0,VLOOKUP(A142,Fed.!$A$1:$J$1758,10,FALSE)," ")</f>
        <v>NSR</v>
      </c>
      <c r="L142" s="245" t="s">
        <v>2643</v>
      </c>
      <c r="M142" s="287" t="b">
        <f t="shared" si="3"/>
        <v>1</v>
      </c>
      <c r="N142" s="287"/>
    </row>
    <row r="143" spans="1:14">
      <c r="A143" s="192" t="s">
        <v>1510</v>
      </c>
      <c r="B143" s="26" t="str">
        <f>IF(A143:A143&gt;0,VLOOKUP(A143,Fed.!$A$1:$J$1758,2,FALSE)," ")</f>
        <v>SATO</v>
      </c>
      <c r="C143" s="26" t="str">
        <f>IF(A143:A143&gt;0,VLOOKUP(A143,Fed.!$A$1:$J$1758,3,FALSE)," ")</f>
        <v>EDSON ATUSHI</v>
      </c>
      <c r="D143" s="113" t="str">
        <f>IF(A143:A143&gt;0,VLOOKUP(A143,Fed.!$A$1:$J$1758,4,FALSE)," ")</f>
        <v>M</v>
      </c>
      <c r="E143" s="113" t="str">
        <f>IF(A143:A143&gt;0,VLOOKUP(A143,Fed.!$A$1:$J$1758,5,FALSE)," ")</f>
        <v>NCC</v>
      </c>
      <c r="F143" s="191">
        <f>IF(A143:A143&gt;0,VLOOKUP(A143,Fed.!$A$1:$J$1758,6,FALSE)," ")</f>
        <v>15912</v>
      </c>
      <c r="G143" s="113">
        <f>IF(A143:A143&gt;0,VLOOKUP(A143,Fed.!$A$1:$J$1758,7,FALSE)," ")</f>
        <v>12</v>
      </c>
      <c r="H143" s="113" t="str">
        <f>IF(A143:A143&gt;0,VLOOKUP(A143,Fed.!$A$1:$J$1758,8,FALSE)," ")</f>
        <v>C</v>
      </c>
      <c r="I143" s="113" t="str">
        <f>IF(A143:A143&gt;0,VLOOKUP(A143,Fed.!$A$1:$J$1758,9,FALSE)," ")</f>
        <v>LIB2026</v>
      </c>
      <c r="J143" s="113" t="str">
        <f>IF(A143:A143&gt;0,VLOOKUP(A143,Fed.!$A$1:$J$1758,10,FALSE)," ")</f>
        <v>SR</v>
      </c>
      <c r="L143" s="245" t="s">
        <v>2643</v>
      </c>
      <c r="M143" s="287" t="b">
        <f t="shared" si="3"/>
        <v>1</v>
      </c>
      <c r="N143" s="287"/>
    </row>
    <row r="144" spans="1:14">
      <c r="A144" s="192" t="s">
        <v>1511</v>
      </c>
      <c r="B144" s="26" t="str">
        <f>IF(A144:A144&gt;0,VLOOKUP(A144,Fed.!$A$1:$J$1758,2,FALSE)," ")</f>
        <v>SIGAKI HIGUCHI</v>
      </c>
      <c r="C144" s="26" t="str">
        <f>IF(A144:A144&gt;0,VLOOKUP(A144,Fed.!$A$1:$J$1758,3,FALSE)," ")</f>
        <v>LOURDES YASSUKO</v>
      </c>
      <c r="D144" s="113" t="str">
        <f>IF(A144:A144&gt;0,VLOOKUP(A144,Fed.!$A$1:$J$1758,4,FALSE)," ")</f>
        <v>F</v>
      </c>
      <c r="E144" s="113" t="str">
        <f>IF(A144:A144&gt;0,VLOOKUP(A144,Fed.!$A$1:$J$1758,5,FALSE)," ")</f>
        <v>NCC</v>
      </c>
      <c r="F144" s="191">
        <f>IF(A144:A144&gt;0,VLOOKUP(A144,Fed.!$A$1:$J$1758,6,FALSE)," ")</f>
        <v>20585</v>
      </c>
      <c r="G144" s="113">
        <f>IF(A144:A144&gt;0,VLOOKUP(A144,Fed.!$A$1:$J$1758,7,FALSE)," ")</f>
        <v>6</v>
      </c>
      <c r="H144" s="113" t="str">
        <f>IF(A144:A144&gt;0,VLOOKUP(A144,Fed.!$A$1:$J$1758,8,FALSE)," ")</f>
        <v>A</v>
      </c>
      <c r="I144" s="113" t="str">
        <f>IF(A144:A144&gt;0,VLOOKUP(A144,Fed.!$A$1:$J$1758,9,FALSE)," ")</f>
        <v>LIB2026</v>
      </c>
      <c r="J144" s="113" t="str">
        <f>IF(A144:A144&gt;0,VLOOKUP(A144,Fed.!$A$1:$J$1758,10,FALSE)," ")</f>
        <v>NSR</v>
      </c>
      <c r="L144" s="245" t="s">
        <v>2643</v>
      </c>
      <c r="M144" s="287" t="b">
        <f t="shared" si="3"/>
        <v>1</v>
      </c>
      <c r="N144" s="287"/>
    </row>
    <row r="145" spans="1:14">
      <c r="A145" s="192" t="s">
        <v>973</v>
      </c>
      <c r="B145" s="26" t="str">
        <f>IF(A145:A145&gt;0,VLOOKUP(A145,Fed.!$A$1:$J$1758,2,FALSE)," ")</f>
        <v>KIYOHARA</v>
      </c>
      <c r="C145" s="26" t="str">
        <f>IF(A145:A145&gt;0,VLOOKUP(A145,Fed.!$A$1:$J$1758,3,FALSE)," ")</f>
        <v>IKUO</v>
      </c>
      <c r="D145" s="113" t="str">
        <f>IF(A145:A145&gt;0,VLOOKUP(A145,Fed.!$A$1:$J$1758,4,FALSE)," ")</f>
        <v>M</v>
      </c>
      <c r="E145" s="113" t="str">
        <f>IF(A145:A145&gt;0,VLOOKUP(A145,Fed.!$A$1:$J$1758,5,FALSE)," ")</f>
        <v>NCC</v>
      </c>
      <c r="F145" s="191">
        <f>IF(A145:A145&gt;0,VLOOKUP(A145,Fed.!$A$1:$J$1758,6,FALSE)," ")</f>
        <v>14496</v>
      </c>
      <c r="G145" s="113">
        <f>IF(A145:A145&gt;0,VLOOKUP(A145,Fed.!$A$1:$J$1758,7,FALSE)," ")</f>
        <v>9</v>
      </c>
      <c r="H145" s="113" t="str">
        <f>IF(A145:A145&gt;0,VLOOKUP(A145,Fed.!$A$1:$J$1758,8,FALSE)," ")</f>
        <v>B</v>
      </c>
      <c r="I145" s="113" t="str">
        <f>IF(A145:A145&gt;0,VLOOKUP(A145,Fed.!$A$1:$J$1758,9,FALSE)," ")</f>
        <v>LIB2026</v>
      </c>
      <c r="J145" s="113" t="str">
        <f>IF(A145:A145&gt;0,VLOOKUP(A145,Fed.!$A$1:$J$1758,10,FALSE)," ")</f>
        <v>MR</v>
      </c>
      <c r="L145" s="245" t="s">
        <v>2643</v>
      </c>
      <c r="M145" s="287" t="b">
        <f t="shared" si="3"/>
        <v>1</v>
      </c>
      <c r="N145" s="287"/>
    </row>
    <row r="146" spans="1:14">
      <c r="A146" s="192" t="s">
        <v>1593</v>
      </c>
      <c r="B146" s="26" t="str">
        <f>IF(A146:A146&gt;0,VLOOKUP(A146,Fed.!$A$1:$J$1758,2,FALSE)," ")</f>
        <v>RIBEIRO DE SOUZA</v>
      </c>
      <c r="C146" s="26" t="str">
        <f>IF(A146:A146&gt;0,VLOOKUP(A146,Fed.!$A$1:$J$1758,3,FALSE)," ")</f>
        <v>TANIA DE FATIMA</v>
      </c>
      <c r="D146" s="113" t="str">
        <f>IF(A146:A146&gt;0,VLOOKUP(A146,Fed.!$A$1:$J$1758,4,FALSE)," ")</f>
        <v>F</v>
      </c>
      <c r="E146" s="113" t="str">
        <f>IF(A146:A146&gt;0,VLOOKUP(A146,Fed.!$A$1:$J$1758,5,FALSE)," ")</f>
        <v>NCC</v>
      </c>
      <c r="F146" s="191">
        <f>IF(A146:A146&gt;0,VLOOKUP(A146,Fed.!$A$1:$J$1758,6,FALSE)," ")</f>
        <v>23251</v>
      </c>
      <c r="G146" s="113">
        <f>IF(A146:A146&gt;0,VLOOKUP(A146,Fed.!$A$1:$J$1758,7,FALSE)," ")</f>
        <v>3</v>
      </c>
      <c r="H146" s="113" t="str">
        <f>IF(A146:A146&gt;0,VLOOKUP(A146,Fed.!$A$1:$J$1758,8,FALSE)," ")</f>
        <v>EX</v>
      </c>
      <c r="I146" s="113" t="str">
        <f>IF(A146:A146&gt;0,VLOOKUP(A146,Fed.!$A$1:$J$1758,9,FALSE)," ")</f>
        <v>LIB2026</v>
      </c>
      <c r="J146" s="113" t="str">
        <f>IF(A146:A146&gt;0,VLOOKUP(A146,Fed.!$A$1:$J$1758,10,FALSE)," ")</f>
        <v>NSR</v>
      </c>
      <c r="L146" s="245" t="s">
        <v>2643</v>
      </c>
      <c r="M146" s="287" t="b">
        <f t="shared" si="3"/>
        <v>1</v>
      </c>
      <c r="N146" s="287"/>
    </row>
    <row r="147" spans="1:14">
      <c r="A147" s="192" t="s">
        <v>1616</v>
      </c>
      <c r="B147" s="26" t="str">
        <f>IF(A147:A147&gt;0,VLOOKUP(A147,Fed.!$A$1:$J$1758,2,FALSE)," ")</f>
        <v>KANASHIRO</v>
      </c>
      <c r="C147" s="26" t="str">
        <f>IF(A147:A147&gt;0,VLOOKUP(A147,Fed.!$A$1:$J$1758,3,FALSE)," ")</f>
        <v>TERUMI APARECIDO</v>
      </c>
      <c r="D147" s="113" t="str">
        <f>IF(A147:A147&gt;0,VLOOKUP(A147,Fed.!$A$1:$J$1758,4,FALSE)," ")</f>
        <v>M</v>
      </c>
      <c r="E147" s="113" t="str">
        <f>IF(A147:A147&gt;0,VLOOKUP(A147,Fed.!$A$1:$J$1758,5,FALSE)," ")</f>
        <v>NCC</v>
      </c>
      <c r="F147" s="191">
        <f>IF(A147:A147&gt;0,VLOOKUP(A147,Fed.!$A$1:$J$1758,6,FALSE)," ")</f>
        <v>19681</v>
      </c>
      <c r="G147" s="113">
        <f>IF(A147:A147&gt;0,VLOOKUP(A147,Fed.!$A$1:$J$1758,7,FALSE)," ")</f>
        <v>4</v>
      </c>
      <c r="H147" s="113" t="str">
        <f>IF(A147:A147&gt;0,VLOOKUP(A147,Fed.!$A$1:$J$1758,8,FALSE)," ")</f>
        <v>A</v>
      </c>
      <c r="I147" s="113" t="str">
        <f>IF(A147:A147&gt;0,VLOOKUP(A147,Fed.!$A$1:$J$1758,9,FALSE)," ")</f>
        <v>LIB2026</v>
      </c>
      <c r="J147" s="113" t="str">
        <f>IF(A147:A147&gt;0,VLOOKUP(A147,Fed.!$A$1:$J$1758,10,FALSE)," ")</f>
        <v>NSR</v>
      </c>
      <c r="L147" s="245" t="s">
        <v>2643</v>
      </c>
      <c r="M147" s="287" t="b">
        <f t="shared" si="3"/>
        <v>1</v>
      </c>
      <c r="N147" s="287"/>
    </row>
    <row r="148" spans="1:14">
      <c r="A148" s="192" t="s">
        <v>1637</v>
      </c>
      <c r="B148" s="26" t="str">
        <f>IF(A148:A148&gt;0,VLOOKUP(A148,Fed.!$A$1:$J$1758,2,FALSE)," ")</f>
        <v>DOS SANTOS</v>
      </c>
      <c r="C148" s="26" t="str">
        <f>IF(A148:A148&gt;0,VLOOKUP(A148,Fed.!$A$1:$J$1758,3,FALSE)," ")</f>
        <v>GERSON ARAUJO</v>
      </c>
      <c r="D148" s="113" t="str">
        <f>IF(A148:A148&gt;0,VLOOKUP(A148,Fed.!$A$1:$J$1758,4,FALSE)," ")</f>
        <v>M</v>
      </c>
      <c r="E148" s="113" t="str">
        <f>IF(A148:A148&gt;0,VLOOKUP(A148,Fed.!$A$1:$J$1758,5,FALSE)," ")</f>
        <v>NCC</v>
      </c>
      <c r="F148" s="191">
        <f>IF(A148:A148&gt;0,VLOOKUP(A148,Fed.!$A$1:$J$1758,6,FALSE)," ")</f>
        <v>26370</v>
      </c>
      <c r="G148" s="113">
        <f>IF(A148:A148&gt;0,VLOOKUP(A148,Fed.!$A$1:$J$1758,7,FALSE)," ")</f>
        <v>4</v>
      </c>
      <c r="H148" s="113" t="str">
        <f>IF(A148:A148&gt;0,VLOOKUP(A148,Fed.!$A$1:$J$1758,8,FALSE)," ")</f>
        <v>A</v>
      </c>
      <c r="I148" s="113" t="str">
        <f>IF(A148:A148&gt;0,VLOOKUP(A148,Fed.!$A$1:$J$1758,9,FALSE)," ")</f>
        <v>LIB2026</v>
      </c>
      <c r="J148" s="113" t="str">
        <f>IF(A148:A148&gt;0,VLOOKUP(A148,Fed.!$A$1:$J$1758,10,FALSE)," ")</f>
        <v>NSR</v>
      </c>
      <c r="L148" s="245" t="s">
        <v>2643</v>
      </c>
      <c r="M148" s="287" t="b">
        <f t="shared" si="3"/>
        <v>1</v>
      </c>
      <c r="N148" s="287"/>
    </row>
    <row r="149" spans="1:14">
      <c r="A149" s="192" t="s">
        <v>876</v>
      </c>
      <c r="B149" s="26" t="str">
        <f>IF(A149:A149&gt;0,VLOOKUP(A149,Fed.!$A$1:$J$1758,2,FALSE)," ")</f>
        <v>WATANABE</v>
      </c>
      <c r="C149" s="26" t="str">
        <f>IF(A149:A149&gt;0,VLOOKUP(A149,Fed.!$A$1:$J$1758,3,FALSE)," ")</f>
        <v>EMILIA</v>
      </c>
      <c r="D149" s="113" t="str">
        <f>IF(A149:A149&gt;0,VLOOKUP(A149,Fed.!$A$1:$J$1758,4,FALSE)," ")</f>
        <v>F</v>
      </c>
      <c r="E149" s="113" t="str">
        <f>IF(A149:A149&gt;0,VLOOKUP(A149,Fed.!$A$1:$J$1758,5,FALSE)," ")</f>
        <v>NCC</v>
      </c>
      <c r="F149" s="191">
        <f>IF(A149:A149&gt;0,VLOOKUP(A149,Fed.!$A$1:$J$1758,6,FALSE)," ")</f>
        <v>20589</v>
      </c>
      <c r="G149" s="113">
        <f>IF(A149:A149&gt;0,VLOOKUP(A149,Fed.!$A$1:$J$1758,7,FALSE)," ")</f>
        <v>3</v>
      </c>
      <c r="H149" s="113" t="str">
        <f>IF(A149:A149&gt;0,VLOOKUP(A149,Fed.!$A$1:$J$1758,8,FALSE)," ")</f>
        <v>EX</v>
      </c>
      <c r="I149" s="113" t="str">
        <f>IF(A149:A149&gt;0,VLOOKUP(A149,Fed.!$A$1:$J$1758,9,FALSE)," ")</f>
        <v>LIB2026</v>
      </c>
      <c r="J149" s="113" t="str">
        <f>IF(A149:A149&gt;0,VLOOKUP(A149,Fed.!$A$1:$J$1758,10,FALSE)," ")</f>
        <v>NSR</v>
      </c>
      <c r="L149" s="245" t="s">
        <v>2643</v>
      </c>
      <c r="M149" s="287" t="b">
        <f t="shared" si="3"/>
        <v>1</v>
      </c>
      <c r="N149" s="287"/>
    </row>
    <row r="150" spans="1:14">
      <c r="A150" s="192" t="s">
        <v>335</v>
      </c>
      <c r="B150" s="26" t="str">
        <f>IF(A150:A150&gt;0,VLOOKUP(A150,Fed.!$A$1:$J$1758,2,FALSE)," ")</f>
        <v>NAKANO</v>
      </c>
      <c r="C150" s="26" t="str">
        <f>IF(A150:A150&gt;0,VLOOKUP(A150,Fed.!$A$1:$J$1758,3,FALSE)," ")</f>
        <v>MARIO K.</v>
      </c>
      <c r="D150" s="113" t="str">
        <f>IF(A150:A150&gt;0,VLOOKUP(A150,Fed.!$A$1:$J$1758,4,FALSE)," ")</f>
        <v>M</v>
      </c>
      <c r="E150" s="113" t="str">
        <f>IF(A150:A150&gt;0,VLOOKUP(A150,Fed.!$A$1:$J$1758,5,FALSE)," ")</f>
        <v>NCC</v>
      </c>
      <c r="F150" s="191">
        <f>IF(A150:A150&gt;0,VLOOKUP(A150,Fed.!$A$1:$J$1758,6,FALSE)," ")</f>
        <v>18534</v>
      </c>
      <c r="G150" s="113">
        <f>IF(A150:A150&gt;0,VLOOKUP(A150,Fed.!$A$1:$J$1758,7,FALSE)," ")</f>
        <v>5</v>
      </c>
      <c r="H150" s="113" t="str">
        <f>IF(A150:A150&gt;0,VLOOKUP(A150,Fed.!$A$1:$J$1758,8,FALSE)," ")</f>
        <v>A</v>
      </c>
      <c r="I150" s="113" t="str">
        <f>IF(A150:A150&gt;0,VLOOKUP(A150,Fed.!$A$1:$J$1758,9,FALSE)," ")</f>
        <v>LIB2026</v>
      </c>
      <c r="J150" s="113" t="str">
        <f>IF(A150:A150&gt;0,VLOOKUP(A150,Fed.!$A$1:$J$1758,10,FALSE)," ")</f>
        <v>SR</v>
      </c>
      <c r="L150" s="245" t="s">
        <v>2643</v>
      </c>
      <c r="M150" s="287" t="b">
        <f t="shared" si="3"/>
        <v>1</v>
      </c>
      <c r="N150" s="287"/>
    </row>
    <row r="151" spans="1:14">
      <c r="A151" s="192" t="s">
        <v>257</v>
      </c>
      <c r="B151" s="26" t="str">
        <f>IF(A151:A151&gt;0,VLOOKUP(A151,Fed.!$A$1:$J$1758,2,FALSE)," ")</f>
        <v>KOJA</v>
      </c>
      <c r="C151" s="26" t="str">
        <f>IF(A151:A151&gt;0,VLOOKUP(A151,Fed.!$A$1:$J$1758,3,FALSE)," ")</f>
        <v>MARIO</v>
      </c>
      <c r="D151" s="113" t="str">
        <f>IF(A151:A151&gt;0,VLOOKUP(A151,Fed.!$A$1:$J$1758,4,FALSE)," ")</f>
        <v>M</v>
      </c>
      <c r="E151" s="113" t="str">
        <f>IF(A151:A151&gt;0,VLOOKUP(A151,Fed.!$A$1:$J$1758,5,FALSE)," ")</f>
        <v>NCC</v>
      </c>
      <c r="F151" s="191">
        <f>IF(A151:A151&gt;0,VLOOKUP(A151,Fed.!$A$1:$J$1758,6,FALSE)," ")</f>
        <v>18155</v>
      </c>
      <c r="G151" s="113">
        <f>IF(A151:A151&gt;0,VLOOKUP(A151,Fed.!$A$1:$J$1758,7,FALSE)," ")</f>
        <v>9</v>
      </c>
      <c r="H151" s="113" t="str">
        <f>IF(A151:A151&gt;0,VLOOKUP(A151,Fed.!$A$1:$J$1758,8,FALSE)," ")</f>
        <v>B</v>
      </c>
      <c r="I151" s="113" t="str">
        <f>IF(A151:A151&gt;0,VLOOKUP(A151,Fed.!$A$1:$J$1758,9,FALSE)," ")</f>
        <v>LIB2026</v>
      </c>
      <c r="J151" s="113" t="str">
        <f>IF(A151:A151&gt;0,VLOOKUP(A151,Fed.!$A$1:$J$1758,10,FALSE)," ")</f>
        <v>SR</v>
      </c>
      <c r="L151" s="245" t="s">
        <v>2643</v>
      </c>
      <c r="M151" s="287" t="b">
        <f t="shared" si="3"/>
        <v>1</v>
      </c>
      <c r="N151" s="287"/>
    </row>
    <row r="152" spans="1:14">
      <c r="A152" s="192" t="s">
        <v>1068</v>
      </c>
      <c r="B152" s="26" t="str">
        <f>IF(A152:A152&gt;0,VLOOKUP(A152,Fed.!$A$1:$J$1758,2,FALSE)," ")</f>
        <v>KAMIMURA</v>
      </c>
      <c r="C152" s="26" t="str">
        <f>IF(A152:A152&gt;0,VLOOKUP(A152,Fed.!$A$1:$J$1758,3,FALSE)," ")</f>
        <v>PAULO Y.</v>
      </c>
      <c r="D152" s="113" t="str">
        <f>IF(A152:A152&gt;0,VLOOKUP(A152,Fed.!$A$1:$J$1758,4,FALSE)," ")</f>
        <v>M</v>
      </c>
      <c r="E152" s="113" t="str">
        <f>IF(A152:A152&gt;0,VLOOKUP(A152,Fed.!$A$1:$J$1758,5,FALSE)," ")</f>
        <v>NCC</v>
      </c>
      <c r="F152" s="191">
        <f>IF(A152:A152&gt;0,VLOOKUP(A152,Fed.!$A$1:$J$1758,6,FALSE)," ")</f>
        <v>23165</v>
      </c>
      <c r="G152" s="113">
        <f>IF(A152:A152&gt;0,VLOOKUP(A152,Fed.!$A$1:$J$1758,7,FALSE)," ")</f>
        <v>2</v>
      </c>
      <c r="H152" s="113" t="str">
        <f>IF(A152:A152&gt;0,VLOOKUP(A152,Fed.!$A$1:$J$1758,8,FALSE)," ")</f>
        <v>EX</v>
      </c>
      <c r="I152" s="113" t="str">
        <f>IF(A152:A152&gt;0,VLOOKUP(A152,Fed.!$A$1:$J$1758,9,FALSE)," ")</f>
        <v>LIB2026</v>
      </c>
      <c r="J152" s="113" t="str">
        <f>IF(A152:A152&gt;0,VLOOKUP(A152,Fed.!$A$1:$J$1758,10,FALSE)," ")</f>
        <v>NSR</v>
      </c>
      <c r="L152" s="245" t="s">
        <v>2643</v>
      </c>
      <c r="M152" s="287" t="b">
        <f t="shared" si="3"/>
        <v>1</v>
      </c>
      <c r="N152" s="287"/>
    </row>
    <row r="153" spans="1:14">
      <c r="A153" s="192" t="s">
        <v>886</v>
      </c>
      <c r="B153" s="26" t="str">
        <f>IF(A153:A153&gt;0,VLOOKUP(A153,Fed.!$A$1:$J$1758,2,FALSE)," ")</f>
        <v>IWANAGA</v>
      </c>
      <c r="C153" s="26" t="str">
        <f>IF(A153:A153&gt;0,VLOOKUP(A153,Fed.!$A$1:$J$1758,3,FALSE)," ")</f>
        <v>ERNESTO T.</v>
      </c>
      <c r="D153" s="113" t="str">
        <f>IF(A153:A153&gt;0,VLOOKUP(A153,Fed.!$A$1:$J$1758,4,FALSE)," ")</f>
        <v>M</v>
      </c>
      <c r="E153" s="113" t="str">
        <f>IF(A153:A153&gt;0,VLOOKUP(A153,Fed.!$A$1:$J$1758,5,FALSE)," ")</f>
        <v>NCC</v>
      </c>
      <c r="F153" s="191">
        <f>IF(A153:A153&gt;0,VLOOKUP(A153,Fed.!$A$1:$J$1758,6,FALSE)," ")</f>
        <v>23071</v>
      </c>
      <c r="G153" s="113">
        <f>IF(A153:A153&gt;0,VLOOKUP(A153,Fed.!$A$1:$J$1758,7,FALSE)," ")</f>
        <v>3</v>
      </c>
      <c r="H153" s="113" t="str">
        <f>IF(A153:A153&gt;0,VLOOKUP(A153,Fed.!$A$1:$J$1758,8,FALSE)," ")</f>
        <v>EX</v>
      </c>
      <c r="I153" s="113" t="str">
        <f>IF(A153:A153&gt;0,VLOOKUP(A153,Fed.!$A$1:$J$1758,9,FALSE)," ")</f>
        <v>LIB2026</v>
      </c>
      <c r="J153" s="113" t="str">
        <f>IF(A153:A153&gt;0,VLOOKUP(A153,Fed.!$A$1:$J$1758,10,FALSE)," ")</f>
        <v>NSR</v>
      </c>
      <c r="L153" s="245" t="s">
        <v>2643</v>
      </c>
      <c r="M153" s="287" t="b">
        <f t="shared" si="3"/>
        <v>1</v>
      </c>
      <c r="N153" s="287"/>
    </row>
    <row r="154" spans="1:14">
      <c r="A154" s="192" t="s">
        <v>507</v>
      </c>
      <c r="B154" s="26" t="str">
        <f>IF(A154:A154&gt;0,VLOOKUP(A154,Fed.!$A$1:$J$1758,2,FALSE)," ")</f>
        <v>T. NISHIKAWA</v>
      </c>
      <c r="C154" s="26" t="str">
        <f>IF(A154:A154&gt;0,VLOOKUP(A154,Fed.!$A$1:$J$1758,3,FALSE)," ")</f>
        <v>RUI</v>
      </c>
      <c r="D154" s="113" t="str">
        <f>IF(A154:A154&gt;0,VLOOKUP(A154,Fed.!$A$1:$J$1758,4,FALSE)," ")</f>
        <v>M</v>
      </c>
      <c r="E154" s="113" t="str">
        <f>IF(A154:A154&gt;0,VLOOKUP(A154,Fed.!$A$1:$J$1758,5,FALSE)," ")</f>
        <v>NCC</v>
      </c>
      <c r="F154" s="191">
        <f>IF(A154:A154&gt;0,VLOOKUP(A154,Fed.!$A$1:$J$1758,6,FALSE)," ")</f>
        <v>21731</v>
      </c>
      <c r="G154" s="113">
        <f>IF(A154:A154&gt;0,VLOOKUP(A154,Fed.!$A$1:$J$1758,7,FALSE)," ")</f>
        <v>3</v>
      </c>
      <c r="H154" s="113" t="str">
        <f>IF(A154:A154&gt;0,VLOOKUP(A154,Fed.!$A$1:$J$1758,8,FALSE)," ")</f>
        <v>EX</v>
      </c>
      <c r="I154" s="113" t="str">
        <f>IF(A154:A154&gt;0,VLOOKUP(A154,Fed.!$A$1:$J$1758,9,FALSE)," ")</f>
        <v>LIB2026</v>
      </c>
      <c r="J154" s="113" t="str">
        <f>IF(A154:A154&gt;0,VLOOKUP(A154,Fed.!$A$1:$J$1758,10,FALSE)," ")</f>
        <v>NSR</v>
      </c>
      <c r="L154" s="245" t="s">
        <v>2643</v>
      </c>
      <c r="M154" s="287" t="b">
        <f t="shared" si="3"/>
        <v>1</v>
      </c>
      <c r="N154" s="287"/>
    </row>
    <row r="155" spans="1:14">
      <c r="A155" s="192" t="s">
        <v>1093</v>
      </c>
      <c r="B155" s="26" t="str">
        <f>IF(A155:A155&gt;0,VLOOKUP(A155,Fed.!$A$1:$J$1758,2,FALSE)," ")</f>
        <v>OSHIRO</v>
      </c>
      <c r="C155" s="26" t="str">
        <f>IF(A155:A155&gt;0,VLOOKUP(A155,Fed.!$A$1:$J$1758,3,FALSE)," ")</f>
        <v>TSUTOMU</v>
      </c>
      <c r="D155" s="113" t="str">
        <f>IF(A155:A155&gt;0,VLOOKUP(A155,Fed.!$A$1:$J$1758,4,FALSE)," ")</f>
        <v>M</v>
      </c>
      <c r="E155" s="113" t="str">
        <f>IF(A155:A155&gt;0,VLOOKUP(A155,Fed.!$A$1:$J$1758,5,FALSE)," ")</f>
        <v>NCC</v>
      </c>
      <c r="F155" s="191">
        <f>IF(A155:A155&gt;0,VLOOKUP(A155,Fed.!$A$1:$J$1758,6,FALSE)," ")</f>
        <v>20900</v>
      </c>
      <c r="G155" s="113">
        <f>IF(A155:A155&gt;0,VLOOKUP(A155,Fed.!$A$1:$J$1758,7,FALSE)," ")</f>
        <v>6</v>
      </c>
      <c r="H155" s="113" t="str">
        <f>IF(A155:A155&gt;0,VLOOKUP(A155,Fed.!$A$1:$J$1758,8,FALSE)," ")</f>
        <v>A</v>
      </c>
      <c r="I155" s="113" t="str">
        <f>IF(A155:A155&gt;0,VLOOKUP(A155,Fed.!$A$1:$J$1758,9,FALSE)," ")</f>
        <v>LIB2026</v>
      </c>
      <c r="J155" s="113" t="str">
        <f>IF(A155:A155&gt;0,VLOOKUP(A155,Fed.!$A$1:$J$1758,10,FALSE)," ")</f>
        <v>NSR</v>
      </c>
      <c r="L155" s="245" t="s">
        <v>2643</v>
      </c>
      <c r="M155" s="287" t="b">
        <f t="shared" si="3"/>
        <v>1</v>
      </c>
      <c r="N155" s="287"/>
    </row>
    <row r="156" spans="1:14">
      <c r="A156" s="192" t="s">
        <v>1691</v>
      </c>
      <c r="B156" s="26" t="str">
        <f>IF(A156:A156&gt;0,VLOOKUP(A156,Fed.!$A$1:$J$1758,2,FALSE)," ")</f>
        <v>A. GOMES</v>
      </c>
      <c r="C156" s="26" t="str">
        <f>IF(A156:A156&gt;0,VLOOKUP(A156,Fed.!$A$1:$J$1758,3,FALSE)," ")</f>
        <v>CLAUDEMIR</v>
      </c>
      <c r="D156" s="113" t="str">
        <f>IF(A156:A156&gt;0,VLOOKUP(A156,Fed.!$A$1:$J$1758,4,FALSE)," ")</f>
        <v>M</v>
      </c>
      <c r="E156" s="113" t="str">
        <f>IF(A156:A156&gt;0,VLOOKUP(A156,Fed.!$A$1:$J$1758,5,FALSE)," ")</f>
        <v>NCC</v>
      </c>
      <c r="F156" s="191">
        <f>IF(A156:A156&gt;0,VLOOKUP(A156,Fed.!$A$1:$J$1758,6,FALSE)," ")</f>
        <v>28815</v>
      </c>
      <c r="G156" s="113">
        <f>IF(A156:A156&gt;0,VLOOKUP(A156,Fed.!$A$1:$J$1758,7,FALSE)," ")</f>
        <v>8</v>
      </c>
      <c r="H156" s="113" t="str">
        <f>IF(A156:A156&gt;0,VLOOKUP(A156,Fed.!$A$1:$J$1758,8,FALSE)," ")</f>
        <v>B</v>
      </c>
      <c r="I156" s="113" t="str">
        <f>IF(A156:A156&gt;0,VLOOKUP(A156,Fed.!$A$1:$J$1758,9,FALSE)," ")</f>
        <v>LIB2026</v>
      </c>
      <c r="J156" s="113" t="str">
        <f>IF(A156:A156&gt;0,VLOOKUP(A156,Fed.!$A$1:$J$1758,10,FALSE)," ")</f>
        <v>NSR</v>
      </c>
      <c r="L156" s="245" t="s">
        <v>2643</v>
      </c>
      <c r="M156" s="287" t="b">
        <f t="shared" si="3"/>
        <v>1</v>
      </c>
      <c r="N156" s="287"/>
    </row>
    <row r="157" spans="1:14">
      <c r="A157" s="192" t="s">
        <v>913</v>
      </c>
      <c r="B157" s="26" t="str">
        <f>IF(A157:A157&gt;0,VLOOKUP(A157,Fed.!$A$1:$J$1758,2,FALSE)," ")</f>
        <v>MATSUMOTO</v>
      </c>
      <c r="C157" s="26" t="str">
        <f>IF(A157:A157&gt;0,VLOOKUP(A157,Fed.!$A$1:$J$1758,3,FALSE)," ")</f>
        <v>ALESSANDRA A.</v>
      </c>
      <c r="D157" s="113" t="str">
        <f>IF(A157:A157&gt;0,VLOOKUP(A157,Fed.!$A$1:$J$1758,4,FALSE)," ")</f>
        <v>F</v>
      </c>
      <c r="E157" s="113" t="str">
        <f>IF(A157:A157&gt;0,VLOOKUP(A157,Fed.!$A$1:$J$1758,5,FALSE)," ")</f>
        <v>NCC</v>
      </c>
      <c r="F157" s="191">
        <f>IF(A157:A157&gt;0,VLOOKUP(A157,Fed.!$A$1:$J$1758,6,FALSE)," ")</f>
        <v>26932</v>
      </c>
      <c r="G157" s="113">
        <f>IF(A157:A157&gt;0,VLOOKUP(A157,Fed.!$A$1:$J$1758,7,FALSE)," ")</f>
        <v>3</v>
      </c>
      <c r="H157" s="113" t="str">
        <f>IF(A157:A157&gt;0,VLOOKUP(A157,Fed.!$A$1:$J$1758,8,FALSE)," ")</f>
        <v>EX</v>
      </c>
      <c r="I157" s="113" t="str">
        <f>IF(A157:A157&gt;0,VLOOKUP(A157,Fed.!$A$1:$J$1758,9,FALSE)," ")</f>
        <v>LIB2026</v>
      </c>
      <c r="J157" s="113" t="str">
        <f>IF(A157:A157&gt;0,VLOOKUP(A157,Fed.!$A$1:$J$1758,10,FALSE)," ")</f>
        <v>NSR</v>
      </c>
      <c r="L157" s="245" t="s">
        <v>2643</v>
      </c>
      <c r="M157" s="287" t="b">
        <f t="shared" si="3"/>
        <v>1</v>
      </c>
      <c r="N157" s="287"/>
    </row>
    <row r="158" spans="1:14">
      <c r="A158" s="192" t="s">
        <v>925</v>
      </c>
      <c r="B158" s="26" t="str">
        <f>IF(A158:A158&gt;0,VLOOKUP(A158,Fed.!$A$1:$J$1758,2,FALSE)," ")</f>
        <v>HASOBE</v>
      </c>
      <c r="C158" s="26" t="str">
        <f>IF(A158:A158&gt;0,VLOOKUP(A158,Fed.!$A$1:$J$1758,3,FALSE)," ")</f>
        <v>MIEKO</v>
      </c>
      <c r="D158" s="113" t="str">
        <f>IF(A158:A158&gt;0,VLOOKUP(A158,Fed.!$A$1:$J$1758,4,FALSE)," ")</f>
        <v>F</v>
      </c>
      <c r="E158" s="113" t="str">
        <f>IF(A158:A158&gt;0,VLOOKUP(A158,Fed.!$A$1:$J$1758,5,FALSE)," ")</f>
        <v>NCC</v>
      </c>
      <c r="F158" s="191">
        <f>IF(A158:A158&gt;0,VLOOKUP(A158,Fed.!$A$1:$J$1758,6,FALSE)," ")</f>
        <v>17840</v>
      </c>
      <c r="G158" s="113">
        <f>IF(A158:A158&gt;0,VLOOKUP(A158,Fed.!$A$1:$J$1758,7,FALSE)," ")</f>
        <v>9</v>
      </c>
      <c r="H158" s="113" t="str">
        <f>IF(A158:A158&gt;0,VLOOKUP(A158,Fed.!$A$1:$J$1758,8,FALSE)," ")</f>
        <v>B</v>
      </c>
      <c r="I158" s="113" t="str">
        <f>IF(A158:A158&gt;0,VLOOKUP(A158,Fed.!$A$1:$J$1758,9,FALSE)," ")</f>
        <v>LIB2026</v>
      </c>
      <c r="J158" s="113" t="str">
        <f>IF(A158:A158&gt;0,VLOOKUP(A158,Fed.!$A$1:$J$1758,10,FALSE)," ")</f>
        <v>SR</v>
      </c>
      <c r="L158" s="245" t="s">
        <v>2643</v>
      </c>
      <c r="M158" s="287" t="b">
        <f t="shared" si="3"/>
        <v>1</v>
      </c>
      <c r="N158" s="287"/>
    </row>
    <row r="159" spans="1:14">
      <c r="A159" s="192" t="s">
        <v>1133</v>
      </c>
      <c r="B159" s="26" t="str">
        <f>IF(A159:A159&gt;0,VLOOKUP(A159,Fed.!$A$1:$J$1758,2,FALSE)," ")</f>
        <v>YOSHIDA</v>
      </c>
      <c r="C159" s="26" t="str">
        <f>IF(A159:A159&gt;0,VLOOKUP(A159,Fed.!$A$1:$J$1758,3,FALSE)," ")</f>
        <v>AKIMITSU</v>
      </c>
      <c r="D159" s="113" t="str">
        <f>IF(A159:A159&gt;0,VLOOKUP(A159,Fed.!$A$1:$J$1758,4,FALSE)," ")</f>
        <v>M</v>
      </c>
      <c r="E159" s="113" t="str">
        <f>IF(A159:A159&gt;0,VLOOKUP(A159,Fed.!$A$1:$J$1758,5,FALSE)," ")</f>
        <v>NCC</v>
      </c>
      <c r="F159" s="191">
        <f>IF(A159:A159&gt;0,VLOOKUP(A159,Fed.!$A$1:$J$1758,6,FALSE)," ")</f>
        <v>16973</v>
      </c>
      <c r="G159" s="113">
        <f>IF(A159:A159&gt;0,VLOOKUP(A159,Fed.!$A$1:$J$1758,7,FALSE)," ")</f>
        <v>1</v>
      </c>
      <c r="H159" s="113" t="str">
        <f>IF(A159:A159&gt;0,VLOOKUP(A159,Fed.!$A$1:$J$1758,8,FALSE)," ")</f>
        <v>EX</v>
      </c>
      <c r="I159" s="113" t="str">
        <f>IF(A159:A159&gt;0,VLOOKUP(A159,Fed.!$A$1:$J$1758,9,FALSE)," ")</f>
        <v>LIB2026</v>
      </c>
      <c r="J159" s="113" t="str">
        <f>IF(A159:A159&gt;0,VLOOKUP(A159,Fed.!$A$1:$J$1758,10,FALSE)," ")</f>
        <v>SR</v>
      </c>
      <c r="L159" s="245" t="s">
        <v>2643</v>
      </c>
      <c r="M159" s="287" t="b">
        <f t="shared" si="3"/>
        <v>1</v>
      </c>
      <c r="N159" s="287"/>
    </row>
    <row r="160" spans="1:14">
      <c r="A160" s="192" t="s">
        <v>1134</v>
      </c>
      <c r="B160" s="26" t="str">
        <f>IF(A160:A160&gt;0,VLOOKUP(A160,Fed.!$A$1:$J$1758,2,FALSE)," ")</f>
        <v>HAYASI ARIMORI</v>
      </c>
      <c r="C160" s="26" t="str">
        <f>IF(A160:A160&gt;0,VLOOKUP(A160,Fed.!$A$1:$J$1758,3,FALSE)," ")</f>
        <v>IZAURA KAZUE</v>
      </c>
      <c r="D160" s="113" t="str">
        <f>IF(A160:A160&gt;0,VLOOKUP(A160,Fed.!$A$1:$J$1758,4,FALSE)," ")</f>
        <v>F</v>
      </c>
      <c r="E160" s="113" t="str">
        <f>IF(A160:A160&gt;0,VLOOKUP(A160,Fed.!$A$1:$J$1758,5,FALSE)," ")</f>
        <v>NCC</v>
      </c>
      <c r="F160" s="191">
        <f>IF(A160:A160&gt;0,VLOOKUP(A160,Fed.!$A$1:$J$1758,6,FALSE)," ")</f>
        <v>22219</v>
      </c>
      <c r="G160" s="113">
        <f>IF(A160:A160&gt;0,VLOOKUP(A160,Fed.!$A$1:$J$1758,7,FALSE)," ")</f>
        <v>1</v>
      </c>
      <c r="H160" s="113" t="str">
        <f>IF(A160:A160&gt;0,VLOOKUP(A160,Fed.!$A$1:$J$1758,8,FALSE)," ")</f>
        <v>EX</v>
      </c>
      <c r="I160" s="113" t="str">
        <f>IF(A160:A160&gt;0,VLOOKUP(A160,Fed.!$A$1:$J$1758,9,FALSE)," ")</f>
        <v>LIB2026</v>
      </c>
      <c r="J160" s="113" t="str">
        <f>IF(A160:A160&gt;0,VLOOKUP(A160,Fed.!$A$1:$J$1758,10,FALSE)," ")</f>
        <v>NSR</v>
      </c>
      <c r="L160" s="245" t="s">
        <v>2643</v>
      </c>
      <c r="M160" s="287" t="b">
        <f t="shared" si="3"/>
        <v>1</v>
      </c>
      <c r="N160" s="287"/>
    </row>
    <row r="161" spans="1:14">
      <c r="A161" s="192" t="s">
        <v>1163</v>
      </c>
      <c r="B161" s="26" t="str">
        <f>IF(A161:A161&gt;0,VLOOKUP(A161,Fed.!$A$1:$J$1758,2,FALSE)," ")</f>
        <v>DE ARAUJO A. GOMES</v>
      </c>
      <c r="C161" s="26" t="str">
        <f>IF(A161:A161&gt;0,VLOOKUP(A161,Fed.!$A$1:$J$1758,3,FALSE)," ")</f>
        <v>ROSIMAR</v>
      </c>
      <c r="D161" s="113" t="str">
        <f>IF(A161:A161&gt;0,VLOOKUP(A161,Fed.!$A$1:$J$1758,4,FALSE)," ")</f>
        <v>F</v>
      </c>
      <c r="E161" s="113" t="str">
        <f>IF(A161:A161&gt;0,VLOOKUP(A161,Fed.!$A$1:$J$1758,5,FALSE)," ")</f>
        <v>NCC</v>
      </c>
      <c r="F161" s="191">
        <f>IF(A161:A161&gt;0,VLOOKUP(A161,Fed.!$A$1:$J$1758,6,FALSE)," ")</f>
        <v>23484</v>
      </c>
      <c r="G161" s="113">
        <f>IF(A161:A161&gt;0,VLOOKUP(A161,Fed.!$A$1:$J$1758,7,FALSE)," ")</f>
        <v>9</v>
      </c>
      <c r="H161" s="113" t="str">
        <f>IF(A161:A161&gt;0,VLOOKUP(A161,Fed.!$A$1:$J$1758,8,FALSE)," ")</f>
        <v>B</v>
      </c>
      <c r="I161" s="113" t="str">
        <f>IF(A161:A161&gt;0,VLOOKUP(A161,Fed.!$A$1:$J$1758,9,FALSE)," ")</f>
        <v>LIB2026</v>
      </c>
      <c r="J161" s="113" t="str">
        <f>IF(A161:A161&gt;0,VLOOKUP(A161,Fed.!$A$1:$J$1758,10,FALSE)," ")</f>
        <v>NSR</v>
      </c>
      <c r="L161" s="245" t="s">
        <v>2643</v>
      </c>
      <c r="M161" s="287" t="b">
        <f t="shared" si="3"/>
        <v>1</v>
      </c>
      <c r="N161" s="287"/>
    </row>
    <row r="162" spans="1:14">
      <c r="A162" s="192" t="s">
        <v>1167</v>
      </c>
      <c r="B162" s="26" t="str">
        <f>IF(A162:A162&gt;0,VLOOKUP(A162,Fed.!$A$1:$J$1758,2,FALSE)," ")</f>
        <v>KAMIMURA</v>
      </c>
      <c r="C162" s="26" t="str">
        <f>IF(A162:A162&gt;0,VLOOKUP(A162,Fed.!$A$1:$J$1758,3,FALSE)," ")</f>
        <v>MERCIA KIMIE</v>
      </c>
      <c r="D162" s="113" t="str">
        <f>IF(A162:A162&gt;0,VLOOKUP(A162,Fed.!$A$1:$J$1758,4,FALSE)," ")</f>
        <v>F</v>
      </c>
      <c r="E162" s="113" t="str">
        <f>IF(A162:A162&gt;0,VLOOKUP(A162,Fed.!$A$1:$J$1758,5,FALSE)," ")</f>
        <v>NCC</v>
      </c>
      <c r="F162" s="191">
        <f>IF(A162:A162&gt;0,VLOOKUP(A162,Fed.!$A$1:$J$1758,6,FALSE)," ")</f>
        <v>23817</v>
      </c>
      <c r="G162" s="113">
        <f>IF(A162:A162&gt;0,VLOOKUP(A162,Fed.!$A$1:$J$1758,7,FALSE)," ")</f>
        <v>12</v>
      </c>
      <c r="H162" s="113" t="str">
        <f>IF(A162:A162&gt;0,VLOOKUP(A162,Fed.!$A$1:$J$1758,8,FALSE)," ")</f>
        <v>C</v>
      </c>
      <c r="I162" s="113" t="str">
        <f>IF(A162:A162&gt;0,VLOOKUP(A162,Fed.!$A$1:$J$1758,9,FALSE)," ")</f>
        <v>LIB2026</v>
      </c>
      <c r="J162" s="113" t="str">
        <f>IF(A162:A162&gt;0,VLOOKUP(A162,Fed.!$A$1:$J$1758,10,FALSE)," ")</f>
        <v>NSR</v>
      </c>
      <c r="L162" s="245" t="s">
        <v>2643</v>
      </c>
      <c r="M162" s="287" t="b">
        <f t="shared" si="3"/>
        <v>1</v>
      </c>
      <c r="N162" s="287"/>
    </row>
    <row r="163" spans="1:14">
      <c r="A163" s="192" t="s">
        <v>108</v>
      </c>
      <c r="B163" s="26" t="str">
        <f>IF(A163:A163&gt;0,VLOOKUP(A163,Fed.!$A$1:$J$1758,2,FALSE)," ")</f>
        <v>SAITO</v>
      </c>
      <c r="C163" s="26" t="str">
        <f>IF(A163:A163&gt;0,VLOOKUP(A163,Fed.!$A$1:$J$1758,3,FALSE)," ")</f>
        <v>SETSUKO</v>
      </c>
      <c r="D163" s="113" t="str">
        <f>IF(A163:A163&gt;0,VLOOKUP(A163,Fed.!$A$1:$J$1758,4,FALSE)," ")</f>
        <v>F</v>
      </c>
      <c r="E163" s="113" t="str">
        <f>IF(A163:A163&gt;0,VLOOKUP(A163,Fed.!$A$1:$J$1758,5,FALSE)," ")</f>
        <v>IBI</v>
      </c>
      <c r="F163" s="191">
        <f>IF(A163:A163&gt;0,VLOOKUP(A163,Fed.!$A$1:$J$1758,6,FALSE)," ")</f>
        <v>15412</v>
      </c>
      <c r="G163" s="113">
        <f>IF(A163:A163&gt;0,VLOOKUP(A163,Fed.!$A$1:$J$1758,7,FALSE)," ")</f>
        <v>7</v>
      </c>
      <c r="H163" s="113" t="str">
        <f>IF(A163:A163&gt;0,VLOOKUP(A163,Fed.!$A$1:$J$1758,8,FALSE)," ")</f>
        <v>B</v>
      </c>
      <c r="I163" s="113" t="str">
        <f>IF(A163:A163&gt;0,VLOOKUP(A163,Fed.!$A$1:$J$1758,9,FALSE)," ")</f>
        <v>LIB2026</v>
      </c>
      <c r="J163" s="113" t="str">
        <f>IF(A163:A163&gt;0,VLOOKUP(A163,Fed.!$A$1:$J$1758,10,FALSE)," ")</f>
        <v>SR</v>
      </c>
      <c r="L163" s="245" t="s">
        <v>2643</v>
      </c>
      <c r="M163" s="287" t="b">
        <f t="shared" si="3"/>
        <v>1</v>
      </c>
      <c r="N163" s="287"/>
    </row>
    <row r="164" spans="1:14">
      <c r="A164" s="192" t="s">
        <v>132</v>
      </c>
      <c r="B164" s="26" t="str">
        <f>IF(A164:A164&gt;0,VLOOKUP(A164,Fed.!$A$1:$J$1758,2,FALSE)," ")</f>
        <v>SHIMOYAMA</v>
      </c>
      <c r="C164" s="26" t="str">
        <f>IF(A164:A164&gt;0,VLOOKUP(A164,Fed.!$A$1:$J$1758,3,FALSE)," ")</f>
        <v>KAZUKO</v>
      </c>
      <c r="D164" s="113" t="str">
        <f>IF(A164:A164&gt;0,VLOOKUP(A164,Fed.!$A$1:$J$1758,4,FALSE)," ")</f>
        <v>F</v>
      </c>
      <c r="E164" s="113" t="str">
        <f>IF(A164:A164&gt;0,VLOOKUP(A164,Fed.!$A$1:$J$1758,5,FALSE)," ")</f>
        <v>IBI</v>
      </c>
      <c r="F164" s="191">
        <f>IF(A164:A164&gt;0,VLOOKUP(A164,Fed.!$A$1:$J$1758,6,FALSE)," ")</f>
        <v>14507</v>
      </c>
      <c r="G164" s="113">
        <f>IF(A164:A164&gt;0,VLOOKUP(A164,Fed.!$A$1:$J$1758,7,FALSE)," ")</f>
        <v>8</v>
      </c>
      <c r="H164" s="113" t="str">
        <f>IF(A164:A164&gt;0,VLOOKUP(A164,Fed.!$A$1:$J$1758,8,FALSE)," ")</f>
        <v>B</v>
      </c>
      <c r="I164" s="113" t="str">
        <f>IF(A164:A164&gt;0,VLOOKUP(A164,Fed.!$A$1:$J$1758,9,FALSE)," ")</f>
        <v>LIB2026</v>
      </c>
      <c r="J164" s="113" t="str">
        <f>IF(A164:A164&gt;0,VLOOKUP(A164,Fed.!$A$1:$J$1758,10,FALSE)," ")</f>
        <v>MR</v>
      </c>
      <c r="L164" s="245" t="s">
        <v>2643</v>
      </c>
      <c r="M164" s="287" t="b">
        <f t="shared" si="3"/>
        <v>1</v>
      </c>
      <c r="N164" s="287"/>
    </row>
    <row r="165" spans="1:14">
      <c r="A165" s="192" t="s">
        <v>184</v>
      </c>
      <c r="B165" s="26" t="str">
        <f>IF(A165:A165&gt;0,VLOOKUP(A165,Fed.!$A$1:$J$1758,2,FALSE)," ")</f>
        <v>OZAKI</v>
      </c>
      <c r="C165" s="26" t="str">
        <f>IF(A165:A165&gt;0,VLOOKUP(A165,Fed.!$A$1:$J$1758,3,FALSE)," ")</f>
        <v>MIE</v>
      </c>
      <c r="D165" s="113" t="str">
        <f>IF(A165:A165&gt;0,VLOOKUP(A165,Fed.!$A$1:$J$1758,4,FALSE)," ")</f>
        <v>F</v>
      </c>
      <c r="E165" s="113" t="str">
        <f>IF(A165:A165&gt;0,VLOOKUP(A165,Fed.!$A$1:$J$1758,5,FALSE)," ")</f>
        <v>IBI</v>
      </c>
      <c r="F165" s="191">
        <f>IF(A165:A165&gt;0,VLOOKUP(A165,Fed.!$A$1:$J$1758,6,FALSE)," ")</f>
        <v>15211</v>
      </c>
      <c r="G165" s="113">
        <f>IF(A165:A165&gt;0,VLOOKUP(A165,Fed.!$A$1:$J$1758,7,FALSE)," ")</f>
        <v>5</v>
      </c>
      <c r="H165" s="113" t="str">
        <f>IF(A165:A165&gt;0,VLOOKUP(A165,Fed.!$A$1:$J$1758,8,FALSE)," ")</f>
        <v>A</v>
      </c>
      <c r="I165" s="113" t="str">
        <f>IF(A165:A165&gt;0,VLOOKUP(A165,Fed.!$A$1:$J$1758,9,FALSE)," ")</f>
        <v>LIB2026</v>
      </c>
      <c r="J165" s="113" t="str">
        <f>IF(A165:A165&gt;0,VLOOKUP(A165,Fed.!$A$1:$J$1758,10,FALSE)," ")</f>
        <v>MR</v>
      </c>
      <c r="L165" s="245" t="s">
        <v>2643</v>
      </c>
      <c r="M165" s="287" t="b">
        <f t="shared" si="3"/>
        <v>1</v>
      </c>
      <c r="N165" s="287"/>
    </row>
    <row r="166" spans="1:14">
      <c r="A166" s="192" t="s">
        <v>196</v>
      </c>
      <c r="B166" s="26" t="str">
        <f>IF(A166:A166&gt;0,VLOOKUP(A166,Fed.!$A$1:$J$1758,2,FALSE)," ")</f>
        <v>TAKANO</v>
      </c>
      <c r="C166" s="26" t="str">
        <f>IF(A166:A166&gt;0,VLOOKUP(A166,Fed.!$A$1:$J$1758,3,FALSE)," ")</f>
        <v>YASUO</v>
      </c>
      <c r="D166" s="113" t="str">
        <f>IF(A166:A166&gt;0,VLOOKUP(A166,Fed.!$A$1:$J$1758,4,FALSE)," ")</f>
        <v>M</v>
      </c>
      <c r="E166" s="113" t="str">
        <f>IF(A166:A166&gt;0,VLOOKUP(A166,Fed.!$A$1:$J$1758,5,FALSE)," ")</f>
        <v>IBI</v>
      </c>
      <c r="F166" s="191">
        <f>IF(A166:A166&gt;0,VLOOKUP(A166,Fed.!$A$1:$J$1758,6,FALSE)," ")</f>
        <v>16369</v>
      </c>
      <c r="G166" s="113">
        <f>IF(A166:A166&gt;0,VLOOKUP(A166,Fed.!$A$1:$J$1758,7,FALSE)," ")</f>
        <v>6</v>
      </c>
      <c r="H166" s="113" t="str">
        <f>IF(A166:A166&gt;0,VLOOKUP(A166,Fed.!$A$1:$J$1758,8,FALSE)," ")</f>
        <v>A</v>
      </c>
      <c r="I166" s="113" t="str">
        <f>IF(A166:A166&gt;0,VLOOKUP(A166,Fed.!$A$1:$J$1758,9,FALSE)," ")</f>
        <v>LIB2026</v>
      </c>
      <c r="J166" s="113" t="str">
        <f>IF(A166:A166&gt;0,VLOOKUP(A166,Fed.!$A$1:$J$1758,10,FALSE)," ")</f>
        <v>SR</v>
      </c>
      <c r="L166" s="245" t="s">
        <v>2643</v>
      </c>
      <c r="M166" s="287" t="b">
        <f t="shared" si="3"/>
        <v>1</v>
      </c>
      <c r="N166" s="287"/>
    </row>
    <row r="167" spans="1:14">
      <c r="A167" s="192" t="s">
        <v>218</v>
      </c>
      <c r="B167" s="26" t="str">
        <f>IF(A167:A167&gt;0,VLOOKUP(A167,Fed.!$A$1:$J$1758,2,FALSE)," ")</f>
        <v>MUKAYAMA</v>
      </c>
      <c r="C167" s="26" t="str">
        <f>IF(A167:A167&gt;0,VLOOKUP(A167,Fed.!$A$1:$J$1758,3,FALSE)," ")</f>
        <v>AMELIA</v>
      </c>
      <c r="D167" s="113" t="str">
        <f>IF(A167:A167&gt;0,VLOOKUP(A167,Fed.!$A$1:$J$1758,4,FALSE)," ")</f>
        <v>F</v>
      </c>
      <c r="E167" s="113" t="str">
        <f>IF(A167:A167&gt;0,VLOOKUP(A167,Fed.!$A$1:$J$1758,5,FALSE)," ")</f>
        <v>IBI</v>
      </c>
      <c r="F167" s="191">
        <f>IF(A167:A167&gt;0,VLOOKUP(A167,Fed.!$A$1:$J$1758,6,FALSE)," ")</f>
        <v>19188</v>
      </c>
      <c r="G167" s="113">
        <f>IF(A167:A167&gt;0,VLOOKUP(A167,Fed.!$A$1:$J$1758,7,FALSE)," ")</f>
        <v>7</v>
      </c>
      <c r="H167" s="113" t="str">
        <f>IF(A167:A167&gt;0,VLOOKUP(A167,Fed.!$A$1:$J$1758,8,FALSE)," ")</f>
        <v>B</v>
      </c>
      <c r="I167" s="113" t="str">
        <f>IF(A167:A167&gt;0,VLOOKUP(A167,Fed.!$A$1:$J$1758,9,FALSE)," ")</f>
        <v>LIB2026</v>
      </c>
      <c r="J167" s="113" t="str">
        <f>IF(A167:A167&gt;0,VLOOKUP(A167,Fed.!$A$1:$J$1758,10,FALSE)," ")</f>
        <v>NSR</v>
      </c>
      <c r="L167" s="245" t="s">
        <v>2643</v>
      </c>
      <c r="M167" s="287" t="b">
        <f t="shared" si="3"/>
        <v>1</v>
      </c>
      <c r="N167" s="287"/>
    </row>
    <row r="168" spans="1:14">
      <c r="A168" s="192" t="s">
        <v>232</v>
      </c>
      <c r="B168" s="26" t="str">
        <f>IF(A168:A168&gt;0,VLOOKUP(A168,Fed.!$A$1:$J$1758,2,FALSE)," ")</f>
        <v>KAWANO</v>
      </c>
      <c r="C168" s="26" t="str">
        <f>IF(A168:A168&gt;0,VLOOKUP(A168,Fed.!$A$1:$J$1758,3,FALSE)," ")</f>
        <v>KIYOKO</v>
      </c>
      <c r="D168" s="113" t="str">
        <f>IF(A168:A168&gt;0,VLOOKUP(A168,Fed.!$A$1:$J$1758,4,FALSE)," ")</f>
        <v>F</v>
      </c>
      <c r="E168" s="113" t="str">
        <f>IF(A168:A168&gt;0,VLOOKUP(A168,Fed.!$A$1:$J$1758,5,FALSE)," ")</f>
        <v>IBI</v>
      </c>
      <c r="F168" s="191">
        <f>IF(A168:A168&gt;0,VLOOKUP(A168,Fed.!$A$1:$J$1758,6,FALSE)," ")</f>
        <v>16772</v>
      </c>
      <c r="G168" s="113">
        <f>IF(A168:A168&gt;0,VLOOKUP(A168,Fed.!$A$1:$J$1758,7,FALSE)," ")</f>
        <v>7</v>
      </c>
      <c r="H168" s="113" t="str">
        <f>IF(A168:A168&gt;0,VLOOKUP(A168,Fed.!$A$1:$J$1758,8,FALSE)," ")</f>
        <v>B</v>
      </c>
      <c r="I168" s="113" t="str">
        <f>IF(A168:A168&gt;0,VLOOKUP(A168,Fed.!$A$1:$J$1758,9,FALSE)," ")</f>
        <v>LIB2026</v>
      </c>
      <c r="J168" s="113" t="str">
        <f>IF(A168:A168&gt;0,VLOOKUP(A168,Fed.!$A$1:$J$1758,10,FALSE)," ")</f>
        <v>SR</v>
      </c>
      <c r="L168" s="245" t="s">
        <v>2643</v>
      </c>
      <c r="M168" s="287" t="b">
        <f t="shared" si="3"/>
        <v>1</v>
      </c>
      <c r="N168" s="287"/>
    </row>
    <row r="169" spans="1:14">
      <c r="A169" s="192" t="s">
        <v>1500</v>
      </c>
      <c r="B169" s="26" t="str">
        <f>IF(A169:A169&gt;0,VLOOKUP(A169,Fed.!$A$1:$J$1758,2,FALSE)," ")</f>
        <v>HAGUIMOTO</v>
      </c>
      <c r="C169" s="26" t="str">
        <f>IF(A169:A169&gt;0,VLOOKUP(A169,Fed.!$A$1:$J$1758,3,FALSE)," ")</f>
        <v>LUCIA HIROKO</v>
      </c>
      <c r="D169" s="113" t="str">
        <f>IF(A169:A169&gt;0,VLOOKUP(A169,Fed.!$A$1:$J$1758,4,FALSE)," ")</f>
        <v>F</v>
      </c>
      <c r="E169" s="113" t="str">
        <f>IF(A169:A169&gt;0,VLOOKUP(A169,Fed.!$A$1:$J$1758,5,FALSE)," ")</f>
        <v>IBI</v>
      </c>
      <c r="F169" s="191">
        <f>IF(A169:A169&gt;0,VLOOKUP(A169,Fed.!$A$1:$J$1758,6,FALSE)," ")</f>
        <v>22015</v>
      </c>
      <c r="G169" s="113">
        <f>IF(A169:A169&gt;0,VLOOKUP(A169,Fed.!$A$1:$J$1758,7,FALSE)," ")</f>
        <v>9</v>
      </c>
      <c r="H169" s="113" t="str">
        <f>IF(A169:A169&gt;0,VLOOKUP(A169,Fed.!$A$1:$J$1758,8,FALSE)," ")</f>
        <v>B</v>
      </c>
      <c r="I169" s="113" t="str">
        <f>IF(A169:A169&gt;0,VLOOKUP(A169,Fed.!$A$1:$J$1758,9,FALSE)," ")</f>
        <v>LIB2026</v>
      </c>
      <c r="J169" s="113" t="str">
        <f>IF(A169:A169&gt;0,VLOOKUP(A169,Fed.!$A$1:$J$1758,10,FALSE)," ")</f>
        <v>NSR</v>
      </c>
      <c r="L169" s="245" t="s">
        <v>2643</v>
      </c>
      <c r="M169" s="287" t="b">
        <f t="shared" si="3"/>
        <v>1</v>
      </c>
      <c r="N169" s="287"/>
    </row>
    <row r="170" spans="1:14">
      <c r="A170" s="192" t="s">
        <v>1004</v>
      </c>
      <c r="B170" s="26" t="str">
        <f>IF(A170:A170&gt;0,VLOOKUP(A170,Fed.!$A$1:$J$1758,2,FALSE)," ")</f>
        <v>HITOMI</v>
      </c>
      <c r="C170" s="26" t="str">
        <f>IF(A170:A170&gt;0,VLOOKUP(A170,Fed.!$A$1:$J$1758,3,FALSE)," ")</f>
        <v>ITIRO</v>
      </c>
      <c r="D170" s="113" t="str">
        <f>IF(A170:A170&gt;0,VLOOKUP(A170,Fed.!$A$1:$J$1758,4,FALSE)," ")</f>
        <v>M</v>
      </c>
      <c r="E170" s="113" t="str">
        <f>IF(A170:A170&gt;0,VLOOKUP(A170,Fed.!$A$1:$J$1758,5,FALSE)," ")</f>
        <v>IBI</v>
      </c>
      <c r="F170" s="191">
        <f>IF(A170:A170&gt;0,VLOOKUP(A170,Fed.!$A$1:$J$1758,6,FALSE)," ")</f>
        <v>16522</v>
      </c>
      <c r="G170" s="113">
        <f>IF(A170:A170&gt;0,VLOOKUP(A170,Fed.!$A$1:$J$1758,7,FALSE)," ")</f>
        <v>6</v>
      </c>
      <c r="H170" s="113" t="str">
        <f>IF(A170:A170&gt;0,VLOOKUP(A170,Fed.!$A$1:$J$1758,8,FALSE)," ")</f>
        <v>A</v>
      </c>
      <c r="I170" s="113" t="str">
        <f>IF(A170:A170&gt;0,VLOOKUP(A170,Fed.!$A$1:$J$1758,9,FALSE)," ")</f>
        <v>LIB2026</v>
      </c>
      <c r="J170" s="113" t="str">
        <f>IF(A170:A170&gt;0,VLOOKUP(A170,Fed.!$A$1:$J$1758,10,FALSE)," ")</f>
        <v>SR</v>
      </c>
      <c r="L170" s="245" t="s">
        <v>2643</v>
      </c>
      <c r="M170" s="287" t="b">
        <f t="shared" si="3"/>
        <v>1</v>
      </c>
      <c r="N170" s="287"/>
    </row>
    <row r="171" spans="1:14">
      <c r="A171" s="192" t="s">
        <v>260</v>
      </c>
      <c r="B171" s="26" t="str">
        <f>IF(A171:A171&gt;0,VLOOKUP(A171,Fed.!$A$1:$J$1758,2,FALSE)," ")</f>
        <v>TAKANO</v>
      </c>
      <c r="C171" s="26" t="str">
        <f>IF(A171:A171&gt;0,VLOOKUP(A171,Fed.!$A$1:$J$1758,3,FALSE)," ")</f>
        <v>NOBUKI</v>
      </c>
      <c r="D171" s="113" t="str">
        <f>IF(A171:A171&gt;0,VLOOKUP(A171,Fed.!$A$1:$J$1758,4,FALSE)," ")</f>
        <v>M</v>
      </c>
      <c r="E171" s="113" t="str">
        <f>IF(A171:A171&gt;0,VLOOKUP(A171,Fed.!$A$1:$J$1758,5,FALSE)," ")</f>
        <v>IBI</v>
      </c>
      <c r="F171" s="191">
        <f>IF(A171:A171&gt;0,VLOOKUP(A171,Fed.!$A$1:$J$1758,6,FALSE)," ")</f>
        <v>17060</v>
      </c>
      <c r="G171" s="113">
        <f>IF(A171:A171&gt;0,VLOOKUP(A171,Fed.!$A$1:$J$1758,7,FALSE)," ")</f>
        <v>4</v>
      </c>
      <c r="H171" s="113" t="str">
        <f>IF(A171:A171&gt;0,VLOOKUP(A171,Fed.!$A$1:$J$1758,8,FALSE)," ")</f>
        <v>A</v>
      </c>
      <c r="I171" s="113" t="str">
        <f>IF(A171:A171&gt;0,VLOOKUP(A171,Fed.!$A$1:$J$1758,9,FALSE)," ")</f>
        <v>LIB2026</v>
      </c>
      <c r="J171" s="113" t="str">
        <f>IF(A171:A171&gt;0,VLOOKUP(A171,Fed.!$A$1:$J$1758,10,FALSE)," ")</f>
        <v>SR</v>
      </c>
      <c r="L171" s="245" t="s">
        <v>2643</v>
      </c>
      <c r="M171" s="287" t="b">
        <f t="shared" si="3"/>
        <v>1</v>
      </c>
      <c r="N171" s="287"/>
    </row>
    <row r="172" spans="1:14">
      <c r="A172" s="192" t="s">
        <v>262</v>
      </c>
      <c r="B172" s="26" t="str">
        <f>IF(A172:A172&gt;0,VLOOKUP(A172,Fed.!$A$1:$J$1758,2,FALSE)," ")</f>
        <v>YAMANO</v>
      </c>
      <c r="C172" s="26" t="str">
        <f>IF(A172:A172&gt;0,VLOOKUP(A172,Fed.!$A$1:$J$1758,3,FALSE)," ")</f>
        <v>PAULO</v>
      </c>
      <c r="D172" s="113" t="str">
        <f>IF(A172:A172&gt;0,VLOOKUP(A172,Fed.!$A$1:$J$1758,4,FALSE)," ")</f>
        <v>M</v>
      </c>
      <c r="E172" s="113" t="str">
        <f>IF(A172:A172&gt;0,VLOOKUP(A172,Fed.!$A$1:$J$1758,5,FALSE)," ")</f>
        <v>IBI</v>
      </c>
      <c r="F172" s="191">
        <f>IF(A172:A172&gt;0,VLOOKUP(A172,Fed.!$A$1:$J$1758,6,FALSE)," ")</f>
        <v>17828</v>
      </c>
      <c r="G172" s="113">
        <f>IF(A172:A172&gt;0,VLOOKUP(A172,Fed.!$A$1:$J$1758,7,FALSE)," ")</f>
        <v>6</v>
      </c>
      <c r="H172" s="113" t="str">
        <f>IF(A172:A172&gt;0,VLOOKUP(A172,Fed.!$A$1:$J$1758,8,FALSE)," ")</f>
        <v>A</v>
      </c>
      <c r="I172" s="113" t="str">
        <f>IF(A172:A172&gt;0,VLOOKUP(A172,Fed.!$A$1:$J$1758,9,FALSE)," ")</f>
        <v>LIB2026</v>
      </c>
      <c r="J172" s="113" t="str">
        <f>IF(A172:A172&gt;0,VLOOKUP(A172,Fed.!$A$1:$J$1758,10,FALSE)," ")</f>
        <v>SR</v>
      </c>
      <c r="L172" s="245" t="s">
        <v>2643</v>
      </c>
      <c r="M172" s="287" t="b">
        <f t="shared" si="3"/>
        <v>1</v>
      </c>
      <c r="N172" s="287"/>
    </row>
    <row r="173" spans="1:14">
      <c r="A173" s="192" t="s">
        <v>265</v>
      </c>
      <c r="B173" s="26" t="str">
        <f>IF(A173:A173&gt;0,VLOOKUP(A173,Fed.!$A$1:$J$1758,2,FALSE)," ")</f>
        <v>YAMANO</v>
      </c>
      <c r="C173" s="26" t="str">
        <f>IF(A173:A173&gt;0,VLOOKUP(A173,Fed.!$A$1:$J$1758,3,FALSE)," ")</f>
        <v>ROSA</v>
      </c>
      <c r="D173" s="113" t="str">
        <f>IF(A173:A173&gt;0,VLOOKUP(A173,Fed.!$A$1:$J$1758,4,FALSE)," ")</f>
        <v>F</v>
      </c>
      <c r="E173" s="113" t="str">
        <f>IF(A173:A173&gt;0,VLOOKUP(A173,Fed.!$A$1:$J$1758,5,FALSE)," ")</f>
        <v>IBI</v>
      </c>
      <c r="F173" s="191">
        <f>IF(A173:A173&gt;0,VLOOKUP(A173,Fed.!$A$1:$J$1758,6,FALSE)," ")</f>
        <v>20212</v>
      </c>
      <c r="G173" s="113">
        <f>IF(A173:A173&gt;0,VLOOKUP(A173,Fed.!$A$1:$J$1758,7,FALSE)," ")</f>
        <v>8</v>
      </c>
      <c r="H173" s="113" t="str">
        <f>IF(A173:A173&gt;0,VLOOKUP(A173,Fed.!$A$1:$J$1758,8,FALSE)," ")</f>
        <v>B</v>
      </c>
      <c r="I173" s="113" t="str">
        <f>IF(A173:A173&gt;0,VLOOKUP(A173,Fed.!$A$1:$J$1758,9,FALSE)," ")</f>
        <v>LIB2026</v>
      </c>
      <c r="J173" s="113" t="str">
        <f>IF(A173:A173&gt;0,VLOOKUP(A173,Fed.!$A$1:$J$1758,10,FALSE)," ")</f>
        <v>NSR</v>
      </c>
      <c r="L173" s="245" t="s">
        <v>2643</v>
      </c>
      <c r="M173" s="287" t="b">
        <f t="shared" si="3"/>
        <v>1</v>
      </c>
      <c r="N173" s="287"/>
    </row>
    <row r="174" spans="1:14">
      <c r="A174" s="192" t="s">
        <v>267</v>
      </c>
      <c r="B174" s="26" t="str">
        <f>IF(A174:A174&gt;0,VLOOKUP(A174,Fed.!$A$1:$J$1758,2,FALSE)," ")</f>
        <v>YAMANO</v>
      </c>
      <c r="C174" s="26" t="str">
        <f>IF(A174:A174&gt;0,VLOOKUP(A174,Fed.!$A$1:$J$1758,3,FALSE)," ")</f>
        <v>MASSAKATSU</v>
      </c>
      <c r="D174" s="113" t="str">
        <f>IF(A174:A174&gt;0,VLOOKUP(A174,Fed.!$A$1:$J$1758,4,FALSE)," ")</f>
        <v>M</v>
      </c>
      <c r="E174" s="113" t="str">
        <f>IF(A174:A174&gt;0,VLOOKUP(A174,Fed.!$A$1:$J$1758,5,FALSE)," ")</f>
        <v>IBI</v>
      </c>
      <c r="F174" s="191">
        <f>IF(A174:A174&gt;0,VLOOKUP(A174,Fed.!$A$1:$J$1758,6,FALSE)," ")</f>
        <v>16365</v>
      </c>
      <c r="G174" s="113">
        <f>IF(A174:A174&gt;0,VLOOKUP(A174,Fed.!$A$1:$J$1758,7,FALSE)," ")</f>
        <v>5</v>
      </c>
      <c r="H174" s="113" t="str">
        <f>IF(A174:A174&gt;0,VLOOKUP(A174,Fed.!$A$1:$J$1758,8,FALSE)," ")</f>
        <v>A</v>
      </c>
      <c r="I174" s="113" t="str">
        <f>IF(A174:A174&gt;0,VLOOKUP(A174,Fed.!$A$1:$J$1758,9,FALSE)," ")</f>
        <v>LIB2026</v>
      </c>
      <c r="J174" s="113" t="str">
        <f>IF(A174:A174&gt;0,VLOOKUP(A174,Fed.!$A$1:$J$1758,10,FALSE)," ")</f>
        <v>SR</v>
      </c>
      <c r="L174" s="245" t="s">
        <v>2643</v>
      </c>
      <c r="M174" s="287" t="b">
        <f t="shared" si="3"/>
        <v>1</v>
      </c>
      <c r="N174" s="287"/>
    </row>
    <row r="175" spans="1:14">
      <c r="A175" s="192" t="s">
        <v>269</v>
      </c>
      <c r="B175" s="26" t="str">
        <f>IF(A175:A175&gt;0,VLOOKUP(A175,Fed.!$A$1:$J$1758,2,FALSE)," ")</f>
        <v>YAMANO</v>
      </c>
      <c r="C175" s="26" t="str">
        <f>IF(A175:A175&gt;0,VLOOKUP(A175,Fed.!$A$1:$J$1758,3,FALSE)," ")</f>
        <v>ISABEL TIYOKO</v>
      </c>
      <c r="D175" s="113" t="str">
        <f>IF(A175:A175&gt;0,VLOOKUP(A175,Fed.!$A$1:$J$1758,4,FALSE)," ")</f>
        <v>F</v>
      </c>
      <c r="E175" s="113" t="str">
        <f>IF(A175:A175&gt;0,VLOOKUP(A175,Fed.!$A$1:$J$1758,5,FALSE)," ")</f>
        <v>IBI</v>
      </c>
      <c r="F175" s="191">
        <f>IF(A175:A175&gt;0,VLOOKUP(A175,Fed.!$A$1:$J$1758,6,FALSE)," ")</f>
        <v>18926</v>
      </c>
      <c r="G175" s="113">
        <f>IF(A175:A175&gt;0,VLOOKUP(A175,Fed.!$A$1:$J$1758,7,FALSE)," ")</f>
        <v>9</v>
      </c>
      <c r="H175" s="113" t="str">
        <f>IF(A175:A175&gt;0,VLOOKUP(A175,Fed.!$A$1:$J$1758,8,FALSE)," ")</f>
        <v>B</v>
      </c>
      <c r="I175" s="113" t="str">
        <f>IF(A175:A175&gt;0,VLOOKUP(A175,Fed.!$A$1:$J$1758,9,FALSE)," ")</f>
        <v>LIB2026</v>
      </c>
      <c r="J175" s="113" t="str">
        <f>IF(A175:A175&gt;0,VLOOKUP(A175,Fed.!$A$1:$J$1758,10,FALSE)," ")</f>
        <v>SR</v>
      </c>
      <c r="L175" s="245" t="s">
        <v>2643</v>
      </c>
      <c r="M175" s="287" t="b">
        <f t="shared" si="3"/>
        <v>1</v>
      </c>
      <c r="N175" s="287"/>
    </row>
    <row r="176" spans="1:14">
      <c r="A176" s="192" t="s">
        <v>2404</v>
      </c>
      <c r="B176" s="402" t="str">
        <f>IF(A176:A176&gt;0,VLOOKUP(A176,Fed.!$A$1:$J$1758,2,FALSE)," ")</f>
        <v>FUJIMOTO YAMANO</v>
      </c>
      <c r="C176" s="402" t="str">
        <f>IF(A176:A176&gt;0,VLOOKUP(A176,Fed.!$A$1:$J$1758,3,FALSE)," ")</f>
        <v>LAURA</v>
      </c>
      <c r="D176" s="113" t="str">
        <f>IF(A176:A176&gt;0,VLOOKUP(A176,Fed.!$A$1:$J$1758,4,FALSE)," ")</f>
        <v>F</v>
      </c>
      <c r="E176" s="113" t="str">
        <f>IF(A176:A176&gt;0,VLOOKUP(A176,Fed.!$A$1:$J$1758,5,FALSE)," ")</f>
        <v>IBI</v>
      </c>
      <c r="F176" s="191">
        <f>IF(A176:A176&gt;0,VLOOKUP(A176,Fed.!$A$1:$J$1758,6,FALSE)," ")</f>
        <v>18195</v>
      </c>
      <c r="G176" s="113">
        <f>IF(A176:A176&gt;0,VLOOKUP(A176,Fed.!$A$1:$J$1758,7,FALSE)," ")</f>
        <v>9</v>
      </c>
      <c r="H176" s="113" t="str">
        <f>IF(A176:A176&gt;0,VLOOKUP(A176,Fed.!$A$1:$J$1758,8,FALSE)," ")</f>
        <v>B</v>
      </c>
      <c r="I176" s="113" t="str">
        <f>IF(A176:A176&gt;0,VLOOKUP(A176,Fed.!$A$1:$J$1758,9,FALSE)," ")</f>
        <v>LIB2026</v>
      </c>
      <c r="J176" s="113" t="str">
        <f>IF(A176:A176&gt;0,VLOOKUP(A176,Fed.!$A$1:$J$1758,10,FALSE)," ")</f>
        <v>SR</v>
      </c>
      <c r="L176" s="245" t="s">
        <v>2643</v>
      </c>
      <c r="M176" s="287" t="b">
        <f t="shared" si="3"/>
        <v>1</v>
      </c>
      <c r="N176" s="287"/>
    </row>
    <row r="177" spans="1:14">
      <c r="A177" s="192" t="s">
        <v>846</v>
      </c>
      <c r="B177" s="26" t="str">
        <f>IF(A177:A177&gt;0,VLOOKUP(A177,Fed.!$A$1:$J$1758,2,FALSE)," ")</f>
        <v>SHIMOYAMA</v>
      </c>
      <c r="C177" s="26" t="str">
        <f>IF(A177:A177&gt;0,VLOOKUP(A177,Fed.!$A$1:$J$1758,3,FALSE)," ")</f>
        <v>MIYUKI</v>
      </c>
      <c r="D177" s="113" t="str">
        <f>IF(A177:A177&gt;0,VLOOKUP(A177,Fed.!$A$1:$J$1758,4,FALSE)," ")</f>
        <v>F</v>
      </c>
      <c r="E177" s="113" t="str">
        <f>IF(A177:A177&gt;0,VLOOKUP(A177,Fed.!$A$1:$J$1758,5,FALSE)," ")</f>
        <v>IBI</v>
      </c>
      <c r="F177" s="191">
        <f>IF(A177:A177&gt;0,VLOOKUP(A177,Fed.!$A$1:$J$1758,6,FALSE)," ")</f>
        <v>25386</v>
      </c>
      <c r="G177" s="113">
        <f>IF(A177:A177&gt;0,VLOOKUP(A177,Fed.!$A$1:$J$1758,7,FALSE)," ")</f>
        <v>12</v>
      </c>
      <c r="H177" s="113" t="str">
        <f>IF(A177:A177&gt;0,VLOOKUP(A177,Fed.!$A$1:$J$1758,8,FALSE)," ")</f>
        <v>C</v>
      </c>
      <c r="I177" s="113" t="str">
        <f>IF(A177:A177&gt;0,VLOOKUP(A177,Fed.!$A$1:$J$1758,9,FALSE)," ")</f>
        <v>LIB2026</v>
      </c>
      <c r="J177" s="113" t="str">
        <f>IF(A177:A177&gt;0,VLOOKUP(A177,Fed.!$A$1:$J$1758,10,FALSE)," ")</f>
        <v>NSR</v>
      </c>
      <c r="L177" s="245" t="s">
        <v>2643</v>
      </c>
      <c r="M177" s="287" t="b">
        <f t="shared" si="3"/>
        <v>1</v>
      </c>
      <c r="N177" s="287"/>
    </row>
    <row r="178" spans="1:14">
      <c r="A178" s="192" t="s">
        <v>83</v>
      </c>
      <c r="B178" s="26" t="str">
        <f>IF(A178:A178&gt;0,VLOOKUP(A178,Fed.!$A$1:$J$1758,2,FALSE)," ")</f>
        <v>MAEDA</v>
      </c>
      <c r="C178" s="26" t="str">
        <f>IF(A178:A178&gt;0,VLOOKUP(A178,Fed.!$A$1:$J$1758,3,FALSE)," ")</f>
        <v>ALLAN YUJI</v>
      </c>
      <c r="D178" s="113" t="str">
        <f>IF(A178:A178&gt;0,VLOOKUP(A178,Fed.!$A$1:$J$1758,4,FALSE)," ")</f>
        <v>M</v>
      </c>
      <c r="E178" s="113" t="str">
        <f>IF(A178:A178&gt;0,VLOOKUP(A178,Fed.!$A$1:$J$1758,5,FALSE)," ")</f>
        <v>IBI</v>
      </c>
      <c r="F178" s="191">
        <f>IF(A178:A178&gt;0,VLOOKUP(A178,Fed.!$A$1:$J$1758,6,FALSE)," ")</f>
        <v>32498</v>
      </c>
      <c r="G178" s="113">
        <f>IF(A178:A178&gt;0,VLOOKUP(A178,Fed.!$A$1:$J$1758,7,FALSE)," ")</f>
        <v>7</v>
      </c>
      <c r="H178" s="113" t="str">
        <f>IF(A178:A178&gt;0,VLOOKUP(A178,Fed.!$A$1:$J$1758,8,FALSE)," ")</f>
        <v>B</v>
      </c>
      <c r="I178" s="113" t="str">
        <f>IF(A178:A178&gt;0,VLOOKUP(A178,Fed.!$A$1:$J$1758,9,FALSE)," ")</f>
        <v>LIB2026</v>
      </c>
      <c r="J178" s="113" t="str">
        <f>IF(A178:A178&gt;0,VLOOKUP(A178,Fed.!$A$1:$J$1758,10,FALSE)," ")</f>
        <v>NSR</v>
      </c>
      <c r="L178" s="245" t="s">
        <v>2643</v>
      </c>
      <c r="M178" s="287" t="b">
        <f t="shared" si="3"/>
        <v>1</v>
      </c>
      <c r="N178" s="287"/>
    </row>
    <row r="179" spans="1:14">
      <c r="A179" s="192" t="s">
        <v>1669</v>
      </c>
      <c r="B179" s="26" t="str">
        <f>IF(A179:A179&gt;0,VLOOKUP(A179,Fed.!$A$1:$J$1758,2,FALSE)," ")</f>
        <v>FIUZA DE OLIVEIRA</v>
      </c>
      <c r="C179" s="26" t="str">
        <f>IF(A179:A179&gt;0,VLOOKUP(A179,Fed.!$A$1:$J$1758,3,FALSE)," ")</f>
        <v>IVAN</v>
      </c>
      <c r="D179" s="113" t="str">
        <f>IF(A179:A179&gt;0,VLOOKUP(A179,Fed.!$A$1:$J$1758,4,FALSE)," ")</f>
        <v>M</v>
      </c>
      <c r="E179" s="113" t="str">
        <f>IF(A179:A179&gt;0,VLOOKUP(A179,Fed.!$A$1:$J$1758,5,FALSE)," ")</f>
        <v>IBI</v>
      </c>
      <c r="F179" s="191">
        <f>IF(A179:A179&gt;0,VLOOKUP(A179,Fed.!$A$1:$J$1758,6,FALSE)," ")</f>
        <v>29849</v>
      </c>
      <c r="G179" s="113">
        <f>IF(A179:A179&gt;0,VLOOKUP(A179,Fed.!$A$1:$J$1758,7,FALSE)," ")</f>
        <v>2</v>
      </c>
      <c r="H179" s="113" t="str">
        <f>IF(A179:A179&gt;0,VLOOKUP(A179,Fed.!$A$1:$J$1758,8,FALSE)," ")</f>
        <v>EX</v>
      </c>
      <c r="I179" s="113" t="str">
        <f>IF(A179:A179&gt;0,VLOOKUP(A179,Fed.!$A$1:$J$1758,9,FALSE)," ")</f>
        <v>LIB2026</v>
      </c>
      <c r="J179" s="113" t="str">
        <f>IF(A179:A179&gt;0,VLOOKUP(A179,Fed.!$A$1:$J$1758,10,FALSE)," ")</f>
        <v>NSR</v>
      </c>
      <c r="L179" s="245" t="s">
        <v>2643</v>
      </c>
      <c r="M179" s="287" t="b">
        <f t="shared" si="3"/>
        <v>1</v>
      </c>
      <c r="N179" s="287"/>
    </row>
    <row r="180" spans="1:14">
      <c r="A180" s="192" t="s">
        <v>258</v>
      </c>
      <c r="B180" s="26" t="str">
        <f>IF(A180:A180&gt;0,VLOOKUP(A180,Fed.!$A$1:$J$1758,2,FALSE)," ")</f>
        <v>MATSUMOTO</v>
      </c>
      <c r="C180" s="26" t="str">
        <f>IF(A180:A180&gt;0,VLOOKUP(A180,Fed.!$A$1:$J$1758,3,FALSE)," ")</f>
        <v>KAZUKO</v>
      </c>
      <c r="D180" s="113" t="str">
        <f>IF(A180:A180&gt;0,VLOOKUP(A180,Fed.!$A$1:$J$1758,4,FALSE)," ")</f>
        <v>F</v>
      </c>
      <c r="E180" s="113" t="str">
        <f>IF(A180:A180&gt;0,VLOOKUP(A180,Fed.!$A$1:$J$1758,5,FALSE)," ")</f>
        <v>IBI</v>
      </c>
      <c r="F180" s="191">
        <f>IF(A180:A180&gt;0,VLOOKUP(A180,Fed.!$A$1:$J$1758,6,FALSE)," ")</f>
        <v>13623</v>
      </c>
      <c r="G180" s="113">
        <f>IF(A180:A180&gt;0,VLOOKUP(A180,Fed.!$A$1:$J$1758,7,FALSE)," ")</f>
        <v>9</v>
      </c>
      <c r="H180" s="113" t="str">
        <f>IF(A180:A180&gt;0,VLOOKUP(A180,Fed.!$A$1:$J$1758,8,FALSE)," ")</f>
        <v>B</v>
      </c>
      <c r="I180" s="113" t="str">
        <f>IF(A180:A180&gt;0,VLOOKUP(A180,Fed.!$A$1:$J$1758,9,FALSE)," ")</f>
        <v>LIB2026</v>
      </c>
      <c r="J180" s="113" t="str">
        <f>IF(A180:A180&gt;0,VLOOKUP(A180,Fed.!$A$1:$J$1758,10,FALSE)," ")</f>
        <v>MR</v>
      </c>
      <c r="L180" s="245" t="s">
        <v>2643</v>
      </c>
      <c r="M180" s="287" t="b">
        <f t="shared" si="3"/>
        <v>1</v>
      </c>
      <c r="N180" s="287"/>
    </row>
    <row r="181" spans="1:14">
      <c r="A181" s="192" t="s">
        <v>249</v>
      </c>
      <c r="B181" s="26" t="str">
        <f>IF(A181:A181&gt;0,VLOOKUP(A181,Fed.!$A$1:$J$1758,2,FALSE)," ")</f>
        <v>TANAKA</v>
      </c>
      <c r="C181" s="26" t="str">
        <f>IF(A181:A181&gt;0,VLOOKUP(A181,Fed.!$A$1:$J$1758,3,FALSE)," ")</f>
        <v>TAKAAKI</v>
      </c>
      <c r="D181" s="113" t="str">
        <f>IF(A181:A181&gt;0,VLOOKUP(A181,Fed.!$A$1:$J$1758,4,FALSE)," ")</f>
        <v>M</v>
      </c>
      <c r="E181" s="113" t="str">
        <f>IF(A181:A181&gt;0,VLOOKUP(A181,Fed.!$A$1:$J$1758,5,FALSE)," ")</f>
        <v>IBI</v>
      </c>
      <c r="F181" s="191">
        <f>IF(A181:A181&gt;0,VLOOKUP(A181,Fed.!$A$1:$J$1758,6,FALSE)," ")</f>
        <v>14124</v>
      </c>
      <c r="G181" s="113">
        <f>IF(A181:A181&gt;0,VLOOKUP(A181,Fed.!$A$1:$J$1758,7,FALSE)," ")</f>
        <v>12</v>
      </c>
      <c r="H181" s="113" t="str">
        <f>IF(A181:A181&gt;0,VLOOKUP(A181,Fed.!$A$1:$J$1758,8,FALSE)," ")</f>
        <v>C</v>
      </c>
      <c r="I181" s="113" t="str">
        <f>IF(A181:A181&gt;0,VLOOKUP(A181,Fed.!$A$1:$J$1758,9,FALSE)," ")</f>
        <v>LIB2026</v>
      </c>
      <c r="J181" s="113" t="str">
        <f>IF(A181:A181&gt;0,VLOOKUP(A181,Fed.!$A$1:$J$1758,10,FALSE)," ")</f>
        <v>MR</v>
      </c>
      <c r="L181" s="245" t="s">
        <v>2643</v>
      </c>
      <c r="M181" s="287" t="b">
        <f t="shared" si="3"/>
        <v>1</v>
      </c>
      <c r="N181" s="287"/>
    </row>
    <row r="182" spans="1:14">
      <c r="A182" s="192" t="s">
        <v>1268</v>
      </c>
      <c r="B182" s="26" t="str">
        <f>IF(A182:A182&gt;0,VLOOKUP(A182,Fed.!$A$1:$J$1758,2,FALSE)," ")</f>
        <v>YAMANOUCHI</v>
      </c>
      <c r="C182" s="26" t="str">
        <f>IF(A182:A182&gt;0,VLOOKUP(A182,Fed.!$A$1:$J$1758,3,FALSE)," ")</f>
        <v>HIROKO</v>
      </c>
      <c r="D182" s="113" t="str">
        <f>IF(A182:A182&gt;0,VLOOKUP(A182,Fed.!$A$1:$J$1758,4,FALSE)," ")</f>
        <v>F</v>
      </c>
      <c r="E182" s="113" t="str">
        <f>IF(A182:A182&gt;0,VLOOKUP(A182,Fed.!$A$1:$J$1758,5,FALSE)," ")</f>
        <v>IBI</v>
      </c>
      <c r="F182" s="191">
        <f>IF(A182:A182&gt;0,VLOOKUP(A182,Fed.!$A$1:$J$1758,6,FALSE)," ")</f>
        <v>13448</v>
      </c>
      <c r="G182" s="113">
        <f>IF(A182:A182&gt;0,VLOOKUP(A182,Fed.!$A$1:$J$1758,7,FALSE)," ")</f>
        <v>12</v>
      </c>
      <c r="H182" s="113" t="str">
        <f>IF(A182:A182&gt;0,VLOOKUP(A182,Fed.!$A$1:$J$1758,8,FALSE)," ")</f>
        <v>C</v>
      </c>
      <c r="I182" s="113" t="str">
        <f>IF(A182:A182&gt;0,VLOOKUP(A182,Fed.!$A$1:$J$1758,9,FALSE)," ")</f>
        <v>LIB2026</v>
      </c>
      <c r="J182" s="113" t="str">
        <f>IF(A182:A182&gt;0,VLOOKUP(A182,Fed.!$A$1:$J$1758,10,FALSE)," ")</f>
        <v>MR</v>
      </c>
      <c r="L182" s="245" t="s">
        <v>2643</v>
      </c>
      <c r="M182" s="287" t="b">
        <f t="shared" si="3"/>
        <v>1</v>
      </c>
      <c r="N182" s="287"/>
    </row>
    <row r="183" spans="1:14">
      <c r="A183" s="192" t="s">
        <v>714</v>
      </c>
      <c r="B183" s="26" t="str">
        <f>IF(A183:A183&gt;0,VLOOKUP(A183,Fed.!$A$1:$J$1758,2,FALSE)," ")</f>
        <v>ITO</v>
      </c>
      <c r="C183" s="26" t="str">
        <f>IF(A183:A183&gt;0,VLOOKUP(A183,Fed.!$A$1:$J$1758,3,FALSE)," ")</f>
        <v>MINORU</v>
      </c>
      <c r="D183" s="113" t="str">
        <f>IF(A183:A183&gt;0,VLOOKUP(A183,Fed.!$A$1:$J$1758,4,FALSE)," ")</f>
        <v>M</v>
      </c>
      <c r="E183" s="113" t="str">
        <f>IF(A183:A183&gt;0,VLOOKUP(A183,Fed.!$A$1:$J$1758,5,FALSE)," ")</f>
        <v>ITA</v>
      </c>
      <c r="F183" s="191">
        <f>IF(A183:A183&gt;0,VLOOKUP(A183,Fed.!$A$1:$J$1758,6,FALSE)," ")</f>
        <v>14704</v>
      </c>
      <c r="G183" s="113">
        <f>IF(A183:A183&gt;0,VLOOKUP(A183,Fed.!$A$1:$J$1758,7,FALSE)," ")</f>
        <v>9</v>
      </c>
      <c r="H183" s="113" t="str">
        <f>IF(A183:A183&gt;0,VLOOKUP(A183,Fed.!$A$1:$J$1758,8,FALSE)," ")</f>
        <v>B</v>
      </c>
      <c r="I183" s="113" t="str">
        <f>IF(A183:A183&gt;0,VLOOKUP(A183,Fed.!$A$1:$J$1758,9,FALSE)," ")</f>
        <v>LIB2026</v>
      </c>
      <c r="J183" s="113" t="str">
        <f>IF(A183:A183&gt;0,VLOOKUP(A183,Fed.!$A$1:$J$1758,10,FALSE)," ")</f>
        <v>MR</v>
      </c>
      <c r="L183" s="245" t="s">
        <v>2643</v>
      </c>
      <c r="M183" s="287" t="b">
        <f t="shared" si="3"/>
        <v>1</v>
      </c>
      <c r="N183" s="287"/>
    </row>
    <row r="184" spans="1:14">
      <c r="A184" s="192" t="s">
        <v>724</v>
      </c>
      <c r="B184" s="26" t="str">
        <f>IF(A184:A184&gt;0,VLOOKUP(A184,Fed.!$A$1:$J$1758,2,FALSE)," ")</f>
        <v>PINTO</v>
      </c>
      <c r="C184" s="26" t="str">
        <f>IF(A184:A184&gt;0,VLOOKUP(A184,Fed.!$A$1:$J$1758,3,FALSE)," ")</f>
        <v>JOSE GONCALVES</v>
      </c>
      <c r="D184" s="113" t="str">
        <f>IF(A184:A184&gt;0,VLOOKUP(A184,Fed.!$A$1:$J$1758,4,FALSE)," ")</f>
        <v>M</v>
      </c>
      <c r="E184" s="113" t="str">
        <f>IF(A184:A184&gt;0,VLOOKUP(A184,Fed.!$A$1:$J$1758,5,FALSE)," ")</f>
        <v>ITA</v>
      </c>
      <c r="F184" s="191">
        <f>IF(A184:A184&gt;0,VLOOKUP(A184,Fed.!$A$1:$J$1758,6,FALSE)," ")</f>
        <v>12745</v>
      </c>
      <c r="G184" s="113">
        <f>IF(A184:A184&gt;0,VLOOKUP(A184,Fed.!$A$1:$J$1758,7,FALSE)," ")</f>
        <v>9</v>
      </c>
      <c r="H184" s="113" t="str">
        <f>IF(A184:A184&gt;0,VLOOKUP(A184,Fed.!$A$1:$J$1758,8,FALSE)," ")</f>
        <v>B</v>
      </c>
      <c r="I184" s="113" t="str">
        <f>IF(A184:A184&gt;0,VLOOKUP(A184,Fed.!$A$1:$J$1758,9,FALSE)," ")</f>
        <v>LIB2026i</v>
      </c>
      <c r="J184" s="113" t="str">
        <f>IF(A184:A184&gt;0,VLOOKUP(A184,Fed.!$A$1:$J$1758,10,FALSE)," ")</f>
        <v>MR</v>
      </c>
      <c r="L184" s="245" t="s">
        <v>2643</v>
      </c>
      <c r="M184" s="287" t="b">
        <f t="shared" si="3"/>
        <v>0</v>
      </c>
      <c r="N184" s="287"/>
    </row>
    <row r="185" spans="1:14">
      <c r="A185" s="192" t="s">
        <v>354</v>
      </c>
      <c r="B185" s="26" t="str">
        <f>IF(A185:A185&gt;0,VLOOKUP(A185,Fed.!$A$1:$J$1758,2,FALSE)," ")</f>
        <v>RIBEIRO</v>
      </c>
      <c r="C185" s="26" t="str">
        <f>IF(A185:A185&gt;0,VLOOKUP(A185,Fed.!$A$1:$J$1758,3,FALSE)," ")</f>
        <v>JORGE LUIZ</v>
      </c>
      <c r="D185" s="113" t="str">
        <f>IF(A185:A185&gt;0,VLOOKUP(A185,Fed.!$A$1:$J$1758,4,FALSE)," ")</f>
        <v>M</v>
      </c>
      <c r="E185" s="113" t="str">
        <f>IF(A185:A185&gt;0,VLOOKUP(A185,Fed.!$A$1:$J$1758,5,FALSE)," ")</f>
        <v>ITA</v>
      </c>
      <c r="F185" s="191">
        <f>IF(A185:A185&gt;0,VLOOKUP(A185,Fed.!$A$1:$J$1758,6,FALSE)," ")</f>
        <v>19037</v>
      </c>
      <c r="G185" s="113">
        <f>IF(A185:A185&gt;0,VLOOKUP(A185,Fed.!$A$1:$J$1758,7,FALSE)," ")</f>
        <v>12</v>
      </c>
      <c r="H185" s="113" t="str">
        <f>IF(A185:A185&gt;0,VLOOKUP(A185,Fed.!$A$1:$J$1758,8,FALSE)," ")</f>
        <v>C</v>
      </c>
      <c r="I185" s="113" t="str">
        <f>IF(A185:A185&gt;0,VLOOKUP(A185,Fed.!$A$1:$J$1758,9,FALSE)," ")</f>
        <v>LIB2026</v>
      </c>
      <c r="J185" s="113" t="str">
        <f>IF(A185:A185&gt;0,VLOOKUP(A185,Fed.!$A$1:$J$1758,10,FALSE)," ")</f>
        <v>NSR</v>
      </c>
      <c r="L185" s="245" t="s">
        <v>2643</v>
      </c>
      <c r="M185" s="287" t="b">
        <f t="shared" si="3"/>
        <v>1</v>
      </c>
      <c r="N185" s="287"/>
    </row>
    <row r="186" spans="1:14">
      <c r="A186" s="192" t="s">
        <v>733</v>
      </c>
      <c r="B186" s="26" t="str">
        <f>IF(A186:A186&gt;0,VLOOKUP(A186,Fed.!$A$1:$J$1758,2,FALSE)," ")</f>
        <v>FREITAS MENDES</v>
      </c>
      <c r="C186" s="26" t="str">
        <f>IF(A186:A186&gt;0,VLOOKUP(A186,Fed.!$A$1:$J$1758,3,FALSE)," ")</f>
        <v>BENEDITO</v>
      </c>
      <c r="D186" s="113" t="str">
        <f>IF(A186:A186&gt;0,VLOOKUP(A186,Fed.!$A$1:$J$1758,4,FALSE)," ")</f>
        <v>M</v>
      </c>
      <c r="E186" s="113" t="str">
        <f>IF(A186:A186&gt;0,VLOOKUP(A186,Fed.!$A$1:$J$1758,5,FALSE)," ")</f>
        <v>ITA</v>
      </c>
      <c r="F186" s="191">
        <f>IF(A186:A186&gt;0,VLOOKUP(A186,Fed.!$A$1:$J$1758,6,FALSE)," ")</f>
        <v>17592</v>
      </c>
      <c r="G186" s="113">
        <f>IF(A186:A186&gt;0,VLOOKUP(A186,Fed.!$A$1:$J$1758,7,FALSE)," ")</f>
        <v>12</v>
      </c>
      <c r="H186" s="113" t="str">
        <f>IF(A186:A186&gt;0,VLOOKUP(A186,Fed.!$A$1:$J$1758,8,FALSE)," ")</f>
        <v>C</v>
      </c>
      <c r="I186" s="113" t="str">
        <f>IF(A186:A186&gt;0,VLOOKUP(A186,Fed.!$A$1:$J$1758,9,FALSE)," ")</f>
        <v>LIB2026</v>
      </c>
      <c r="J186" s="113" t="str">
        <f>IF(A186:A186&gt;0,VLOOKUP(A186,Fed.!$A$1:$J$1758,10,FALSE)," ")</f>
        <v>SR</v>
      </c>
      <c r="L186" s="245" t="s">
        <v>2643</v>
      </c>
      <c r="M186" s="287" t="b">
        <f t="shared" si="3"/>
        <v>1</v>
      </c>
      <c r="N186" s="287"/>
    </row>
    <row r="187" spans="1:14">
      <c r="A187" s="192" t="s">
        <v>738</v>
      </c>
      <c r="B187" s="26" t="str">
        <f>IF(A187:A187&gt;0,VLOOKUP(A187,Fed.!$A$1:$J$1758,2,FALSE)," ")</f>
        <v>CYRINEO</v>
      </c>
      <c r="C187" s="26" t="str">
        <f>IF(A187:A187&gt;0,VLOOKUP(A187,Fed.!$A$1:$J$1758,3,FALSE)," ")</f>
        <v>JORGE</v>
      </c>
      <c r="D187" s="113" t="str">
        <f>IF(A187:A187&gt;0,VLOOKUP(A187,Fed.!$A$1:$J$1758,4,FALSE)," ")</f>
        <v>M</v>
      </c>
      <c r="E187" s="113" t="str">
        <f>IF(A187:A187&gt;0,VLOOKUP(A187,Fed.!$A$1:$J$1758,5,FALSE)," ")</f>
        <v>ITA</v>
      </c>
      <c r="F187" s="191">
        <f>IF(A187:A187&gt;0,VLOOKUP(A187,Fed.!$A$1:$J$1758,6,FALSE)," ")</f>
        <v>21169</v>
      </c>
      <c r="G187" s="113">
        <f>IF(A187:A187&gt;0,VLOOKUP(A187,Fed.!$A$1:$J$1758,7,FALSE)," ")</f>
        <v>5</v>
      </c>
      <c r="H187" s="113" t="str">
        <f>IF(A187:A187&gt;0,VLOOKUP(A187,Fed.!$A$1:$J$1758,8,FALSE)," ")</f>
        <v>A</v>
      </c>
      <c r="I187" s="113" t="str">
        <f>IF(A187:A187&gt;0,VLOOKUP(A187,Fed.!$A$1:$J$1758,9,FALSE)," ")</f>
        <v>LIB2026</v>
      </c>
      <c r="J187" s="113" t="str">
        <f>IF(A187:A187&gt;0,VLOOKUP(A187,Fed.!$A$1:$J$1758,10,FALSE)," ")</f>
        <v>NSR</v>
      </c>
      <c r="L187" s="245" t="s">
        <v>2643</v>
      </c>
      <c r="M187" s="287" t="b">
        <f t="shared" si="3"/>
        <v>1</v>
      </c>
      <c r="N187" s="287"/>
    </row>
    <row r="188" spans="1:14">
      <c r="A188" s="192" t="s">
        <v>1697</v>
      </c>
      <c r="B188" s="26" t="str">
        <f>IF(A188:A188&gt;0,VLOOKUP(A188,Fed.!$A$1:$J$1758,2,FALSE)," ")</f>
        <v>OGATA</v>
      </c>
      <c r="C188" s="26" t="str">
        <f>IF(A188:A188&gt;0,VLOOKUP(A188,Fed.!$A$1:$J$1758,3,FALSE)," ")</f>
        <v>MITIKO</v>
      </c>
      <c r="D188" s="113" t="str">
        <f>IF(A188:A188&gt;0,VLOOKUP(A188,Fed.!$A$1:$J$1758,4,FALSE)," ")</f>
        <v>F</v>
      </c>
      <c r="E188" s="113" t="str">
        <f>IF(A188:A188&gt;0,VLOOKUP(A188,Fed.!$A$1:$J$1758,5,FALSE)," ")</f>
        <v>COO</v>
      </c>
      <c r="F188" s="191">
        <f>IF(A188:A188&gt;0,VLOOKUP(A188,Fed.!$A$1:$J$1758,6,FALSE)," ")</f>
        <v>20316</v>
      </c>
      <c r="G188" s="113">
        <f>IF(A188:A188&gt;0,VLOOKUP(A188,Fed.!$A$1:$J$1758,7,FALSE)," ")</f>
        <v>9</v>
      </c>
      <c r="H188" s="113" t="str">
        <f>IF(A188:A188&gt;0,VLOOKUP(A188,Fed.!$A$1:$J$1758,8,FALSE)," ")</f>
        <v>B</v>
      </c>
      <c r="I188" s="113" t="str">
        <f>IF(A188:A188&gt;0,VLOOKUP(A188,Fed.!$A$1:$J$1758,9,FALSE)," ")</f>
        <v>LIB2026</v>
      </c>
      <c r="J188" s="113" t="str">
        <f>IF(A188:A188&gt;0,VLOOKUP(A188,Fed.!$A$1:$J$1758,10,FALSE)," ")</f>
        <v>NSR</v>
      </c>
      <c r="L188" s="245" t="s">
        <v>2643</v>
      </c>
      <c r="M188" s="287" t="b">
        <f t="shared" si="3"/>
        <v>1</v>
      </c>
      <c r="N188" s="287"/>
    </row>
    <row r="189" spans="1:14">
      <c r="A189" s="192" t="s">
        <v>1696</v>
      </c>
      <c r="B189" s="26" t="str">
        <f>IF(A189:A189&gt;0,VLOOKUP(A189,Fed.!$A$1:$J$1758,2,FALSE)," ")</f>
        <v>OGATA</v>
      </c>
      <c r="C189" s="26" t="str">
        <f>IF(A189:A189&gt;0,VLOOKUP(A189,Fed.!$A$1:$J$1758,3,FALSE)," ")</f>
        <v>YOSHITAKA</v>
      </c>
      <c r="D189" s="113" t="str">
        <f>IF(A189:A189&gt;0,VLOOKUP(A189,Fed.!$A$1:$J$1758,4,FALSE)," ")</f>
        <v>M</v>
      </c>
      <c r="E189" s="113" t="str">
        <f>IF(A189:A189&gt;0,VLOOKUP(A189,Fed.!$A$1:$J$1758,5,FALSE)," ")</f>
        <v>COO</v>
      </c>
      <c r="F189" s="191">
        <f>IF(A189:A189&gt;0,VLOOKUP(A189,Fed.!$A$1:$J$1758,6,FALSE)," ")</f>
        <v>16971</v>
      </c>
      <c r="G189" s="113">
        <f>IF(A189:A189&gt;0,VLOOKUP(A189,Fed.!$A$1:$J$1758,7,FALSE)," ")</f>
        <v>7</v>
      </c>
      <c r="H189" s="113" t="str">
        <f>IF(A189:A189&gt;0,VLOOKUP(A189,Fed.!$A$1:$J$1758,8,FALSE)," ")</f>
        <v>B</v>
      </c>
      <c r="I189" s="113" t="str">
        <f>IF(A189:A189&gt;0,VLOOKUP(A189,Fed.!$A$1:$J$1758,9,FALSE)," ")</f>
        <v>LIB2026</v>
      </c>
      <c r="J189" s="113" t="str">
        <f>IF(A189:A189&gt;0,VLOOKUP(A189,Fed.!$A$1:$J$1758,10,FALSE)," ")</f>
        <v>SR</v>
      </c>
      <c r="L189" s="245" t="s">
        <v>2643</v>
      </c>
      <c r="M189" s="287" t="b">
        <f t="shared" si="3"/>
        <v>1</v>
      </c>
      <c r="N189" s="287"/>
    </row>
    <row r="190" spans="1:14">
      <c r="A190" s="192" t="s">
        <v>482</v>
      </c>
      <c r="B190" s="26" t="str">
        <f>IF(A190:A190&gt;0,VLOOKUP(A190,Fed.!$A$1:$J$1758,2,FALSE)," ")</f>
        <v>KONDO</v>
      </c>
      <c r="C190" s="26" t="str">
        <f>IF(A190:A190&gt;0,VLOOKUP(A190,Fed.!$A$1:$J$1758,3,FALSE)," ")</f>
        <v>JORGE</v>
      </c>
      <c r="D190" s="113" t="str">
        <f>IF(A190:A190&gt;0,VLOOKUP(A190,Fed.!$A$1:$J$1758,4,FALSE)," ")</f>
        <v>M</v>
      </c>
      <c r="E190" s="113" t="str">
        <f>IF(A190:A190&gt;0,VLOOKUP(A190,Fed.!$A$1:$J$1758,5,FALSE)," ")</f>
        <v>COO</v>
      </c>
      <c r="F190" s="191">
        <f>IF(A190:A190&gt;0,VLOOKUP(A190,Fed.!$A$1:$J$1758,6,FALSE)," ")</f>
        <v>16542</v>
      </c>
      <c r="G190" s="113">
        <f>IF(A190:A190&gt;0,VLOOKUP(A190,Fed.!$A$1:$J$1758,7,FALSE)," ")</f>
        <v>3</v>
      </c>
      <c r="H190" s="113" t="str">
        <f>IF(A190:A190&gt;0,VLOOKUP(A190,Fed.!$A$1:$J$1758,8,FALSE)," ")</f>
        <v>EX</v>
      </c>
      <c r="I190" s="113" t="str">
        <f>IF(A190:A190&gt;0,VLOOKUP(A190,Fed.!$A$1:$J$1758,9,FALSE)," ")</f>
        <v>LIB2026</v>
      </c>
      <c r="J190" s="113" t="str">
        <f>IF(A190:A190&gt;0,VLOOKUP(A190,Fed.!$A$1:$J$1758,10,FALSE)," ")</f>
        <v>SR</v>
      </c>
      <c r="L190" s="245" t="s">
        <v>2643</v>
      </c>
      <c r="M190" s="287" t="b">
        <f t="shared" si="3"/>
        <v>1</v>
      </c>
      <c r="N190" s="287"/>
    </row>
    <row r="191" spans="1:14">
      <c r="A191" s="192" t="s">
        <v>323</v>
      </c>
      <c r="B191" s="26" t="str">
        <f>IF(A191:A191&gt;0,VLOOKUP(A191,Fed.!$A$1:$J$1758,2,FALSE)," ")</f>
        <v>TAKAHASHI</v>
      </c>
      <c r="C191" s="26" t="str">
        <f>IF(A191:A191&gt;0,VLOOKUP(A191,Fed.!$A$1:$J$1758,3,FALSE)," ")</f>
        <v>KATUMI</v>
      </c>
      <c r="D191" s="113" t="str">
        <f>IF(A191:A191&gt;0,VLOOKUP(A191,Fed.!$A$1:$J$1758,4,FALSE)," ")</f>
        <v>F</v>
      </c>
      <c r="E191" s="113" t="str">
        <f>IF(A191:A191&gt;0,VLOOKUP(A191,Fed.!$A$1:$J$1758,5,FALSE)," ")</f>
        <v>COO</v>
      </c>
      <c r="F191" s="191">
        <f>IF(A191:A191&gt;0,VLOOKUP(A191,Fed.!$A$1:$J$1758,6,FALSE)," ")</f>
        <v>16757</v>
      </c>
      <c r="G191" s="113">
        <f>IF(A191:A191&gt;0,VLOOKUP(A191,Fed.!$A$1:$J$1758,7,FALSE)," ")</f>
        <v>9</v>
      </c>
      <c r="H191" s="113" t="str">
        <f>IF(A191:A191&gt;0,VLOOKUP(A191,Fed.!$A$1:$J$1758,8,FALSE)," ")</f>
        <v>B</v>
      </c>
      <c r="I191" s="113" t="str">
        <f>IF(A191:A191&gt;0,VLOOKUP(A191,Fed.!$A$1:$J$1758,9,FALSE)," ")</f>
        <v>LIB2026</v>
      </c>
      <c r="J191" s="113" t="str">
        <f>IF(A191:A191&gt;0,VLOOKUP(A191,Fed.!$A$1:$J$1758,10,FALSE)," ")</f>
        <v>SR</v>
      </c>
      <c r="L191" s="245" t="s">
        <v>2643</v>
      </c>
      <c r="M191" s="287" t="b">
        <f t="shared" si="3"/>
        <v>1</v>
      </c>
      <c r="N191" s="287"/>
    </row>
    <row r="192" spans="1:14">
      <c r="A192" s="192" t="s">
        <v>1119</v>
      </c>
      <c r="B192" s="26" t="str">
        <f>IF(A192:A192&gt;0,VLOOKUP(A192,Fed.!$A$1:$J$1758,2,FALSE)," ")</f>
        <v xml:space="preserve">KODA </v>
      </c>
      <c r="C192" s="26" t="str">
        <f>IF(A192:A192&gt;0,VLOOKUP(A192,Fed.!$A$1:$J$1758,3,FALSE)," ")</f>
        <v>MASAO</v>
      </c>
      <c r="D192" s="113" t="str">
        <f>IF(A192:A192&gt;0,VLOOKUP(A192,Fed.!$A$1:$J$1758,4,FALSE)," ")</f>
        <v>M</v>
      </c>
      <c r="E192" s="113" t="str">
        <f>IF(A192:A192&gt;0,VLOOKUP(A192,Fed.!$A$1:$J$1758,5,FALSE)," ")</f>
        <v>COO</v>
      </c>
      <c r="F192" s="191">
        <f>IF(A192:A192&gt;0,VLOOKUP(A192,Fed.!$A$1:$J$1758,6,FALSE)," ")</f>
        <v>16228</v>
      </c>
      <c r="G192" s="113">
        <f>IF(A192:A192&gt;0,VLOOKUP(A192,Fed.!$A$1:$J$1758,7,FALSE)," ")</f>
        <v>7</v>
      </c>
      <c r="H192" s="113" t="str">
        <f>IF(A192:A192&gt;0,VLOOKUP(A192,Fed.!$A$1:$J$1758,8,FALSE)," ")</f>
        <v>B</v>
      </c>
      <c r="I192" s="113" t="str">
        <f>IF(A192:A192&gt;0,VLOOKUP(A192,Fed.!$A$1:$J$1758,9,FALSE)," ")</f>
        <v>LIB2026</v>
      </c>
      <c r="J192" s="113" t="str">
        <f>IF(A192:A192&gt;0,VLOOKUP(A192,Fed.!$A$1:$J$1758,10,FALSE)," ")</f>
        <v>SR</v>
      </c>
      <c r="L192" s="245" t="s">
        <v>2643</v>
      </c>
      <c r="M192" s="287" t="b">
        <f t="shared" si="3"/>
        <v>1</v>
      </c>
      <c r="N192" s="287"/>
    </row>
    <row r="193" spans="1:14">
      <c r="A193" s="192" t="s">
        <v>1677</v>
      </c>
      <c r="B193" s="26" t="str">
        <f>IF(A193:A193&gt;0,VLOOKUP(A193,Fed.!$A$1:$J$1758,2,FALSE)," ")</f>
        <v>KUADA</v>
      </c>
      <c r="C193" s="26" t="str">
        <f>IF(A193:A193&gt;0,VLOOKUP(A193,Fed.!$A$1:$J$1758,3,FALSE)," ")</f>
        <v>TEREZINHA ARICO</v>
      </c>
      <c r="D193" s="113" t="str">
        <f>IF(A193:A193&gt;0,VLOOKUP(A193,Fed.!$A$1:$J$1758,4,FALSE)," ")</f>
        <v>F</v>
      </c>
      <c r="E193" s="113" t="str">
        <f>IF(A193:A193&gt;0,VLOOKUP(A193,Fed.!$A$1:$J$1758,5,FALSE)," ")</f>
        <v>COO</v>
      </c>
      <c r="F193" s="191">
        <f>IF(A193:A193&gt;0,VLOOKUP(A193,Fed.!$A$1:$J$1758,6,FALSE)," ")</f>
        <v>19916</v>
      </c>
      <c r="G193" s="113">
        <f>IF(A193:A193&gt;0,VLOOKUP(A193,Fed.!$A$1:$J$1758,7,FALSE)," ")</f>
        <v>9</v>
      </c>
      <c r="H193" s="113" t="str">
        <f>IF(A193:A193&gt;0,VLOOKUP(A193,Fed.!$A$1:$J$1758,8,FALSE)," ")</f>
        <v>B</v>
      </c>
      <c r="I193" s="113" t="str">
        <f>IF(A193:A193&gt;0,VLOOKUP(A193,Fed.!$A$1:$J$1758,9,FALSE)," ")</f>
        <v>LIB2026</v>
      </c>
      <c r="J193" s="113" t="str">
        <f>IF(A193:A193&gt;0,VLOOKUP(A193,Fed.!$A$1:$J$1758,10,FALSE)," ")</f>
        <v>NSR</v>
      </c>
      <c r="L193" s="245" t="s">
        <v>2643</v>
      </c>
      <c r="M193" s="287" t="b">
        <f t="shared" si="3"/>
        <v>1</v>
      </c>
      <c r="N193" s="287"/>
    </row>
    <row r="194" spans="1:14">
      <c r="A194" s="192" t="s">
        <v>366</v>
      </c>
      <c r="B194" s="26" t="str">
        <f>IF(A194:A194&gt;0,VLOOKUP(A194,Fed.!$A$1:$J$1758,2,FALSE)," ")</f>
        <v>NAGATA</v>
      </c>
      <c r="C194" s="26" t="str">
        <f>IF(A194:A194&gt;0,VLOOKUP(A194,Fed.!$A$1:$J$1758,3,FALSE)," ")</f>
        <v>AROLDO KOJI</v>
      </c>
      <c r="D194" s="113" t="str">
        <f>IF(A194:A194&gt;0,VLOOKUP(A194,Fed.!$A$1:$J$1758,4,FALSE)," ")</f>
        <v>M</v>
      </c>
      <c r="E194" s="113" t="str">
        <f>IF(A194:A194&gt;0,VLOOKUP(A194,Fed.!$A$1:$J$1758,5,FALSE)," ")</f>
        <v>COO</v>
      </c>
      <c r="F194" s="191">
        <f>IF(A194:A194&gt;0,VLOOKUP(A194,Fed.!$A$1:$J$1758,6,FALSE)," ")</f>
        <v>27807</v>
      </c>
      <c r="G194" s="113">
        <f>IF(A194:A194&gt;0,VLOOKUP(A194,Fed.!$A$1:$J$1758,7,FALSE)," ")</f>
        <v>5</v>
      </c>
      <c r="H194" s="113" t="str">
        <f>IF(A194:A194&gt;0,VLOOKUP(A194,Fed.!$A$1:$J$1758,8,FALSE)," ")</f>
        <v>A</v>
      </c>
      <c r="I194" s="113" t="str">
        <f>IF(A194:A194&gt;0,VLOOKUP(A194,Fed.!$A$1:$J$1758,9,FALSE)," ")</f>
        <v>LIB2026</v>
      </c>
      <c r="J194" s="113" t="str">
        <f>IF(A194:A194&gt;0,VLOOKUP(A194,Fed.!$A$1:$J$1758,10,FALSE)," ")</f>
        <v>NSR</v>
      </c>
      <c r="L194" s="245" t="s">
        <v>2643</v>
      </c>
      <c r="M194" s="287" t="b">
        <f t="shared" ref="M194:M257" si="4">I194=L194</f>
        <v>1</v>
      </c>
      <c r="N194" s="287"/>
    </row>
    <row r="195" spans="1:14">
      <c r="A195" s="192" t="s">
        <v>940</v>
      </c>
      <c r="B195" s="26" t="str">
        <f>IF(A195:A195&gt;0,VLOOKUP(A195,Fed.!$A$1:$J$1758,2,FALSE)," ")</f>
        <v>NAGATA</v>
      </c>
      <c r="C195" s="26" t="str">
        <f>IF(A195:A195&gt;0,VLOOKUP(A195,Fed.!$A$1:$J$1758,3,FALSE)," ")</f>
        <v>MASARU</v>
      </c>
      <c r="D195" s="113" t="str">
        <f>IF(A195:A195&gt;0,VLOOKUP(A195,Fed.!$A$1:$J$1758,4,FALSE)," ")</f>
        <v>M</v>
      </c>
      <c r="E195" s="113" t="str">
        <f>IF(A195:A195&gt;0,VLOOKUP(A195,Fed.!$A$1:$J$1758,5,FALSE)," ")</f>
        <v>COO</v>
      </c>
      <c r="F195" s="191">
        <f>IF(A195:A195&gt;0,VLOOKUP(A195,Fed.!$A$1:$J$1758,6,FALSE)," ")</f>
        <v>14590</v>
      </c>
      <c r="G195" s="113">
        <f>IF(A195:A195&gt;0,VLOOKUP(A195,Fed.!$A$1:$J$1758,7,FALSE)," ")</f>
        <v>9</v>
      </c>
      <c r="H195" s="113" t="str">
        <f>IF(A195:A195&gt;0,VLOOKUP(A195,Fed.!$A$1:$J$1758,8,FALSE)," ")</f>
        <v>B</v>
      </c>
      <c r="I195" s="113" t="str">
        <f>IF(A195:A195&gt;0,VLOOKUP(A195,Fed.!$A$1:$J$1758,9,FALSE)," ")</f>
        <v>LIB2026</v>
      </c>
      <c r="J195" s="113" t="str">
        <f>IF(A195:A195&gt;0,VLOOKUP(A195,Fed.!$A$1:$J$1758,10,FALSE)," ")</f>
        <v>MR</v>
      </c>
      <c r="L195" s="245" t="s">
        <v>2643</v>
      </c>
      <c r="M195" s="287" t="b">
        <f t="shared" si="4"/>
        <v>1</v>
      </c>
      <c r="N195" s="287"/>
    </row>
    <row r="196" spans="1:14">
      <c r="A196" s="192" t="s">
        <v>1048</v>
      </c>
      <c r="B196" s="26" t="str">
        <f>IF(A196:A196&gt;0,VLOOKUP(A196,Fed.!$A$1:$J$1758,2,FALSE)," ")</f>
        <v>YASSUDA</v>
      </c>
      <c r="C196" s="26" t="str">
        <f>IF(A196:A196&gt;0,VLOOKUP(A196,Fed.!$A$1:$J$1758,3,FALSE)," ")</f>
        <v>LENITA NOBUKO</v>
      </c>
      <c r="D196" s="113" t="str">
        <f>IF(A196:A196&gt;0,VLOOKUP(A196,Fed.!$A$1:$J$1758,4,FALSE)," ")</f>
        <v>F</v>
      </c>
      <c r="E196" s="113" t="str">
        <f>IF(A196:A196&gt;0,VLOOKUP(A196,Fed.!$A$1:$J$1758,5,FALSE)," ")</f>
        <v>COO</v>
      </c>
      <c r="F196" s="191">
        <f>IF(A196:A196&gt;0,VLOOKUP(A196,Fed.!$A$1:$J$1758,6,FALSE)," ")</f>
        <v>16949</v>
      </c>
      <c r="G196" s="113">
        <f>IF(A196:A196&gt;0,VLOOKUP(A196,Fed.!$A$1:$J$1758,7,FALSE)," ")</f>
        <v>12</v>
      </c>
      <c r="H196" s="113" t="str">
        <f>IF(A196:A196&gt;0,VLOOKUP(A196,Fed.!$A$1:$J$1758,8,FALSE)," ")</f>
        <v>C</v>
      </c>
      <c r="I196" s="113" t="str">
        <f>IF(A196:A196&gt;0,VLOOKUP(A196,Fed.!$A$1:$J$1758,9,FALSE)," ")</f>
        <v>LIB2026</v>
      </c>
      <c r="J196" s="113" t="str">
        <f>IF(A196:A196&gt;0,VLOOKUP(A196,Fed.!$A$1:$J$1758,10,FALSE)," ")</f>
        <v>SR</v>
      </c>
      <c r="L196" s="245" t="s">
        <v>2643</v>
      </c>
      <c r="M196" s="287" t="b">
        <f t="shared" si="4"/>
        <v>1</v>
      </c>
      <c r="N196" s="287"/>
    </row>
    <row r="197" spans="1:14">
      <c r="A197" s="192" t="s">
        <v>1523</v>
      </c>
      <c r="B197" s="26" t="str">
        <f>IF(A197:A197&gt;0,VLOOKUP(A197,Fed.!$A$1:$J$1758,2,FALSE)," ")</f>
        <v>SHIMANOE</v>
      </c>
      <c r="C197" s="26" t="str">
        <f>IF(A197:A197&gt;0,VLOOKUP(A197,Fed.!$A$1:$J$1758,3,FALSE)," ")</f>
        <v>PAULO MASSATO</v>
      </c>
      <c r="D197" s="113" t="str">
        <f>IF(A197:A197&gt;0,VLOOKUP(A197,Fed.!$A$1:$J$1758,4,FALSE)," ")</f>
        <v>M</v>
      </c>
      <c r="E197" s="113" t="str">
        <f>IF(A197:A197&gt;0,VLOOKUP(A197,Fed.!$A$1:$J$1758,5,FALSE)," ")</f>
        <v>COO</v>
      </c>
      <c r="F197" s="191">
        <f>IF(A197:A197&gt;0,VLOOKUP(A197,Fed.!$A$1:$J$1758,6,FALSE)," ")</f>
        <v>18911</v>
      </c>
      <c r="G197" s="113">
        <f>IF(A197:A197&gt;0,VLOOKUP(A197,Fed.!$A$1:$J$1758,7,FALSE)," ")</f>
        <v>9</v>
      </c>
      <c r="H197" s="113" t="str">
        <f>IF(A197:A197&gt;0,VLOOKUP(A197,Fed.!$A$1:$J$1758,8,FALSE)," ")</f>
        <v>B</v>
      </c>
      <c r="I197" s="113" t="str">
        <f>IF(A197:A197&gt;0,VLOOKUP(A197,Fed.!$A$1:$J$1758,9,FALSE)," ")</f>
        <v>LIB2026</v>
      </c>
      <c r="J197" s="113" t="str">
        <f>IF(A197:A197&gt;0,VLOOKUP(A197,Fed.!$A$1:$J$1758,10,FALSE)," ")</f>
        <v>SR</v>
      </c>
      <c r="L197" s="245" t="s">
        <v>2643</v>
      </c>
      <c r="M197" s="287" t="b">
        <f t="shared" si="4"/>
        <v>1</v>
      </c>
      <c r="N197" s="287"/>
    </row>
    <row r="198" spans="1:14">
      <c r="A198" s="192" t="s">
        <v>1117</v>
      </c>
      <c r="B198" s="26" t="str">
        <f>IF(A198:A198&gt;0,VLOOKUP(A198,Fed.!$A$1:$J$1758,2,FALSE)," ")</f>
        <v>TOYAMA</v>
      </c>
      <c r="C198" s="26" t="str">
        <f>IF(A198:A198&gt;0,VLOOKUP(A198,Fed.!$A$1:$J$1758,3,FALSE)," ")</f>
        <v>MINAYUKI</v>
      </c>
      <c r="D198" s="113" t="str">
        <f>IF(A198:A198&gt;0,VLOOKUP(A198,Fed.!$A$1:$J$1758,4,FALSE)," ")</f>
        <v>M</v>
      </c>
      <c r="E198" s="113" t="str">
        <f>IF(A198:A198&gt;0,VLOOKUP(A198,Fed.!$A$1:$J$1758,5,FALSE)," ")</f>
        <v>COO</v>
      </c>
      <c r="F198" s="191">
        <f>IF(A198:A198&gt;0,VLOOKUP(A198,Fed.!$A$1:$J$1758,6,FALSE)," ")</f>
        <v>14759</v>
      </c>
      <c r="G198" s="113">
        <f>IF(A198:A198&gt;0,VLOOKUP(A198,Fed.!$A$1:$J$1758,7,FALSE)," ")</f>
        <v>9</v>
      </c>
      <c r="H198" s="113" t="str">
        <f>IF(A198:A198&gt;0,VLOOKUP(A198,Fed.!$A$1:$J$1758,8,FALSE)," ")</f>
        <v>B</v>
      </c>
      <c r="I198" s="113" t="str">
        <f>IF(A198:A198&gt;0,VLOOKUP(A198,Fed.!$A$1:$J$1758,9,FALSE)," ")</f>
        <v>LIB2026</v>
      </c>
      <c r="J198" s="113" t="str">
        <f>IF(A198:A198&gt;0,VLOOKUP(A198,Fed.!$A$1:$J$1758,10,FALSE)," ")</f>
        <v>MR</v>
      </c>
      <c r="L198" s="245" t="s">
        <v>2643</v>
      </c>
      <c r="M198" s="287" t="b">
        <f t="shared" si="4"/>
        <v>1</v>
      </c>
      <c r="N198" s="287"/>
    </row>
    <row r="199" spans="1:14">
      <c r="A199" s="192" t="s">
        <v>984</v>
      </c>
      <c r="B199" s="26" t="str">
        <f>IF(A199:A199&gt;0,VLOOKUP(A199,Fed.!$A$1:$J$1758,2,FALSE)," ")</f>
        <v>ANZAI</v>
      </c>
      <c r="C199" s="26" t="str">
        <f>IF(A199:A199&gt;0,VLOOKUP(A199,Fed.!$A$1:$J$1758,3,FALSE)," ")</f>
        <v>YOSHIO</v>
      </c>
      <c r="D199" s="113" t="str">
        <f>IF(A199:A199&gt;0,VLOOKUP(A199,Fed.!$A$1:$J$1758,4,FALSE)," ")</f>
        <v>M</v>
      </c>
      <c r="E199" s="113" t="str">
        <f>IF(A199:A199&gt;0,VLOOKUP(A199,Fed.!$A$1:$J$1758,5,FALSE)," ")</f>
        <v>COO</v>
      </c>
      <c r="F199" s="191">
        <f>IF(A199:A199&gt;0,VLOOKUP(A199,Fed.!$A$1:$J$1758,6,FALSE)," ")</f>
        <v>17424</v>
      </c>
      <c r="G199" s="113">
        <f>IF(A199:A199&gt;0,VLOOKUP(A199,Fed.!$A$1:$J$1758,7,FALSE)," ")</f>
        <v>12</v>
      </c>
      <c r="H199" s="113" t="str">
        <f>IF(A199:A199&gt;0,VLOOKUP(A199,Fed.!$A$1:$J$1758,8,FALSE)," ")</f>
        <v>C</v>
      </c>
      <c r="I199" s="113" t="str">
        <f>IF(A199:A199&gt;0,VLOOKUP(A199,Fed.!$A$1:$J$1758,9,FALSE)," ")</f>
        <v>LIB2026</v>
      </c>
      <c r="J199" s="113" t="str">
        <f>IF(A199:A199&gt;0,VLOOKUP(A199,Fed.!$A$1:$J$1758,10,FALSE)," ")</f>
        <v>SR</v>
      </c>
      <c r="L199" s="245" t="s">
        <v>2643</v>
      </c>
      <c r="M199" s="287" t="b">
        <f t="shared" si="4"/>
        <v>1</v>
      </c>
      <c r="N199" s="287"/>
    </row>
    <row r="200" spans="1:14">
      <c r="A200" s="192" t="s">
        <v>1027</v>
      </c>
      <c r="B200" s="26" t="str">
        <f>IF(A200:A200&gt;0,VLOOKUP(A200,Fed.!$A$1:$J$1758,2,FALSE)," ")</f>
        <v>SOTOTUKA</v>
      </c>
      <c r="C200" s="26" t="str">
        <f>IF(A200:A200&gt;0,VLOOKUP(A200,Fed.!$A$1:$J$1758,3,FALSE)," ")</f>
        <v>MASSAHIKO</v>
      </c>
      <c r="D200" s="113" t="str">
        <f>IF(A200:A200&gt;0,VLOOKUP(A200,Fed.!$A$1:$J$1758,4,FALSE)," ")</f>
        <v>M</v>
      </c>
      <c r="E200" s="113" t="str">
        <f>IF(A200:A200&gt;0,VLOOKUP(A200,Fed.!$A$1:$J$1758,5,FALSE)," ")</f>
        <v>COO</v>
      </c>
      <c r="F200" s="191">
        <f>IF(A200:A200&gt;0,VLOOKUP(A200,Fed.!$A$1:$J$1758,6,FALSE)," ")</f>
        <v>17868</v>
      </c>
      <c r="G200" s="113">
        <f>IF(A200:A200&gt;0,VLOOKUP(A200,Fed.!$A$1:$J$1758,7,FALSE)," ")</f>
        <v>9</v>
      </c>
      <c r="H200" s="113" t="str">
        <f>IF(A200:A200&gt;0,VLOOKUP(A200,Fed.!$A$1:$J$1758,8,FALSE)," ")</f>
        <v>B</v>
      </c>
      <c r="I200" s="113" t="str">
        <f>IF(A200:A200&gt;0,VLOOKUP(A200,Fed.!$A$1:$J$1758,9,FALSE)," ")</f>
        <v>LIB2026</v>
      </c>
      <c r="J200" s="113" t="str">
        <f>IF(A200:A200&gt;0,VLOOKUP(A200,Fed.!$A$1:$J$1758,10,FALSE)," ")</f>
        <v>SR</v>
      </c>
      <c r="L200" s="245" t="s">
        <v>2643</v>
      </c>
      <c r="M200" s="287" t="b">
        <f t="shared" si="4"/>
        <v>1</v>
      </c>
      <c r="N200" s="287"/>
    </row>
    <row r="201" spans="1:14">
      <c r="A201" s="192" t="s">
        <v>1537</v>
      </c>
      <c r="B201" s="26" t="str">
        <f>IF(A201:A201&gt;0,VLOOKUP(A201,Fed.!$A$1:$J$1758,2,FALSE)," ")</f>
        <v>SAITO</v>
      </c>
      <c r="C201" s="26" t="str">
        <f>IF(A201:A201&gt;0,VLOOKUP(A201,Fed.!$A$1:$J$1758,3,FALSE)," ")</f>
        <v>YOLANDO TOSHIO</v>
      </c>
      <c r="D201" s="113" t="str">
        <f>IF(A201:A201&gt;0,VLOOKUP(A201,Fed.!$A$1:$J$1758,4,FALSE)," ")</f>
        <v>M</v>
      </c>
      <c r="E201" s="113" t="str">
        <f>IF(A201:A201&gt;0,VLOOKUP(A201,Fed.!$A$1:$J$1758,5,FALSE)," ")</f>
        <v>COO</v>
      </c>
      <c r="F201" s="191">
        <f>IF(A201:A201&gt;0,VLOOKUP(A201,Fed.!$A$1:$J$1758,6,FALSE)," ")</f>
        <v>18875</v>
      </c>
      <c r="G201" s="113">
        <f>IF(A201:A201&gt;0,VLOOKUP(A201,Fed.!$A$1:$J$1758,7,FALSE)," ")</f>
        <v>12</v>
      </c>
      <c r="H201" s="113" t="str">
        <f>IF(A201:A201&gt;0,VLOOKUP(A201,Fed.!$A$1:$J$1758,8,FALSE)," ")</f>
        <v>C</v>
      </c>
      <c r="I201" s="113" t="str">
        <f>IF(A201:A201&gt;0,VLOOKUP(A201,Fed.!$A$1:$J$1758,9,FALSE)," ")</f>
        <v>LIB2026</v>
      </c>
      <c r="J201" s="113" t="str">
        <f>IF(A201:A201&gt;0,VLOOKUP(A201,Fed.!$A$1:$J$1758,10,FALSE)," ")</f>
        <v>SR</v>
      </c>
      <c r="L201" s="245" t="s">
        <v>2643</v>
      </c>
      <c r="M201" s="287" t="b">
        <f t="shared" si="4"/>
        <v>1</v>
      </c>
      <c r="N201" s="287"/>
    </row>
    <row r="202" spans="1:14">
      <c r="A202" s="192" t="s">
        <v>1111</v>
      </c>
      <c r="B202" s="26" t="str">
        <f>IF(A202:A202&gt;0,VLOOKUP(A202,Fed.!$A$1:$J$1758,2,FALSE)," ")</f>
        <v>TANIGUTI</v>
      </c>
      <c r="C202" s="26" t="str">
        <f>IF(A202:A202&gt;0,VLOOKUP(A202,Fed.!$A$1:$J$1758,3,FALSE)," ")</f>
        <v>PAULO HIDEAKI</v>
      </c>
      <c r="D202" s="113" t="str">
        <f>IF(A202:A202&gt;0,VLOOKUP(A202,Fed.!$A$1:$J$1758,4,FALSE)," ")</f>
        <v>M</v>
      </c>
      <c r="E202" s="113" t="str">
        <f>IF(A202:A202&gt;0,VLOOKUP(A202,Fed.!$A$1:$J$1758,5,FALSE)," ")</f>
        <v>SUM</v>
      </c>
      <c r="F202" s="191">
        <f>IF(A202:A202&gt;0,VLOOKUP(A202,Fed.!$A$1:$J$1758,6,FALSE)," ")</f>
        <v>19749</v>
      </c>
      <c r="G202" s="113">
        <f>IF(A202:A202&gt;0,VLOOKUP(A202,Fed.!$A$1:$J$1758,7,FALSE)," ")</f>
        <v>1</v>
      </c>
      <c r="H202" s="113" t="str">
        <f>IF(A202:A202&gt;0,VLOOKUP(A202,Fed.!$A$1:$J$1758,8,FALSE)," ")</f>
        <v>EX</v>
      </c>
      <c r="I202" s="113" t="str">
        <f>IF(A202:A202&gt;0,VLOOKUP(A202,Fed.!$A$1:$J$1758,9,FALSE)," ")</f>
        <v>LIB2026</v>
      </c>
      <c r="J202" s="113" t="str">
        <f>IF(A202:A202&gt;0,VLOOKUP(A202,Fed.!$A$1:$J$1758,10,FALSE)," ")</f>
        <v>NSR</v>
      </c>
      <c r="L202" s="245" t="s">
        <v>2643</v>
      </c>
      <c r="M202" s="287" t="b">
        <f t="shared" si="4"/>
        <v>1</v>
      </c>
      <c r="N202" s="287"/>
    </row>
    <row r="203" spans="1:14">
      <c r="A203" s="192" t="s">
        <v>1108</v>
      </c>
      <c r="B203" s="26" t="str">
        <f>IF(A203:A203&gt;0,VLOOKUP(A203,Fed.!$A$1:$J$1758,2,FALSE)," ")</f>
        <v>M. TANIGUTI</v>
      </c>
      <c r="C203" s="26" t="str">
        <f>IF(A203:A203&gt;0,VLOOKUP(A203,Fed.!$A$1:$J$1758,3,FALSE)," ")</f>
        <v>MARINA JUNKO</v>
      </c>
      <c r="D203" s="113" t="str">
        <f>IF(A203:A203&gt;0,VLOOKUP(A203,Fed.!$A$1:$J$1758,4,FALSE)," ")</f>
        <v>F</v>
      </c>
      <c r="E203" s="113" t="str">
        <f>IF(A203:A203&gt;0,VLOOKUP(A203,Fed.!$A$1:$J$1758,5,FALSE)," ")</f>
        <v>SUM</v>
      </c>
      <c r="F203" s="191">
        <f>IF(A203:A203&gt;0,VLOOKUP(A203,Fed.!$A$1:$J$1758,6,FALSE)," ")</f>
        <v>23431</v>
      </c>
      <c r="G203" s="113">
        <f>IF(A203:A203&gt;0,VLOOKUP(A203,Fed.!$A$1:$J$1758,7,FALSE)," ")</f>
        <v>3</v>
      </c>
      <c r="H203" s="113" t="str">
        <f>IF(A203:A203&gt;0,VLOOKUP(A203,Fed.!$A$1:$J$1758,8,FALSE)," ")</f>
        <v>EX</v>
      </c>
      <c r="I203" s="113" t="str">
        <f>IF(A203:A203&gt;0,VLOOKUP(A203,Fed.!$A$1:$J$1758,9,FALSE)," ")</f>
        <v>LIB2026</v>
      </c>
      <c r="J203" s="113" t="str">
        <f>IF(A203:A203&gt;0,VLOOKUP(A203,Fed.!$A$1:$J$1758,10,FALSE)," ")</f>
        <v>NSR</v>
      </c>
      <c r="L203" s="245" t="s">
        <v>2643</v>
      </c>
      <c r="M203" s="287" t="b">
        <f t="shared" si="4"/>
        <v>1</v>
      </c>
      <c r="N203" s="287"/>
    </row>
    <row r="204" spans="1:14">
      <c r="A204" s="192" t="s">
        <v>1693</v>
      </c>
      <c r="B204" s="26" t="str">
        <f>IF(A204:A204&gt;0,VLOOKUP(A204,Fed.!$A$1:$J$1758,2,FALSE)," ")</f>
        <v>TOYONAGA</v>
      </c>
      <c r="C204" s="26" t="str">
        <f>IF(A204:A204&gt;0,VLOOKUP(A204,Fed.!$A$1:$J$1758,3,FALSE)," ")</f>
        <v>SEIJIN</v>
      </c>
      <c r="D204" s="113" t="str">
        <f>IF(A204:A204&gt;0,VLOOKUP(A204,Fed.!$A$1:$J$1758,4,FALSE)," ")</f>
        <v>M</v>
      </c>
      <c r="E204" s="113" t="str">
        <f>IF(A204:A204&gt;0,VLOOKUP(A204,Fed.!$A$1:$J$1758,5,FALSE)," ")</f>
        <v>SUM</v>
      </c>
      <c r="F204" s="191">
        <f>IF(A204:A204&gt;0,VLOOKUP(A204,Fed.!$A$1:$J$1758,6,FALSE)," ")</f>
        <v>19733</v>
      </c>
      <c r="G204" s="113">
        <f>IF(A204:A204&gt;0,VLOOKUP(A204,Fed.!$A$1:$J$1758,7,FALSE)," ")</f>
        <v>9</v>
      </c>
      <c r="H204" s="113" t="str">
        <f>IF(A204:A204&gt;0,VLOOKUP(A204,Fed.!$A$1:$J$1758,8,FALSE)," ")</f>
        <v>B</v>
      </c>
      <c r="I204" s="113" t="str">
        <f>IF(A204:A204&gt;0,VLOOKUP(A204,Fed.!$A$1:$J$1758,9,FALSE)," ")</f>
        <v>LIB2026</v>
      </c>
      <c r="J204" s="113" t="str">
        <f>IF(A204:A204&gt;0,VLOOKUP(A204,Fed.!$A$1:$J$1758,10,FALSE)," ")</f>
        <v>NSR</v>
      </c>
      <c r="L204" s="245" t="s">
        <v>2643</v>
      </c>
      <c r="M204" s="287" t="b">
        <f t="shared" si="4"/>
        <v>1</v>
      </c>
      <c r="N204" s="287"/>
    </row>
    <row r="205" spans="1:14">
      <c r="A205" s="192" t="s">
        <v>321</v>
      </c>
      <c r="B205" s="26" t="str">
        <f>IF(A205:A205&gt;0,VLOOKUP(A205,Fed.!$A$1:$J$1758,2,FALSE)," ")</f>
        <v>CASSIMIRO</v>
      </c>
      <c r="C205" s="26" t="str">
        <f>IF(A205:A205&gt;0,VLOOKUP(A205,Fed.!$A$1:$J$1758,3,FALSE)," ")</f>
        <v>LUIZ CARLOS</v>
      </c>
      <c r="D205" s="113" t="str">
        <f>IF(A205:A205&gt;0,VLOOKUP(A205,Fed.!$A$1:$J$1758,4,FALSE)," ")</f>
        <v>M</v>
      </c>
      <c r="E205" s="113" t="str">
        <f>IF(A205:A205&gt;0,VLOOKUP(A205,Fed.!$A$1:$J$1758,5,FALSE)," ")</f>
        <v>SUM</v>
      </c>
      <c r="F205" s="191">
        <f>IF(A205:A205&gt;0,VLOOKUP(A205,Fed.!$A$1:$J$1758,6,FALSE)," ")</f>
        <v>21936</v>
      </c>
      <c r="G205" s="113">
        <f>IF(A205:A205&gt;0,VLOOKUP(A205,Fed.!$A$1:$J$1758,7,FALSE)," ")</f>
        <v>7</v>
      </c>
      <c r="H205" s="113" t="str">
        <f>IF(A205:A205&gt;0,VLOOKUP(A205,Fed.!$A$1:$J$1758,8,FALSE)," ")</f>
        <v>B</v>
      </c>
      <c r="I205" s="113" t="str">
        <f>IF(A205:A205&gt;0,VLOOKUP(A205,Fed.!$A$1:$J$1758,9,FALSE)," ")</f>
        <v>LIB2026</v>
      </c>
      <c r="J205" s="113" t="str">
        <f>IF(A205:A205&gt;0,VLOOKUP(A205,Fed.!$A$1:$J$1758,10,FALSE)," ")</f>
        <v>NSR</v>
      </c>
      <c r="L205" s="245" t="s">
        <v>2643</v>
      </c>
      <c r="M205" s="287" t="b">
        <f t="shared" si="4"/>
        <v>1</v>
      </c>
      <c r="N205" s="287"/>
    </row>
    <row r="206" spans="1:14">
      <c r="A206" s="192" t="s">
        <v>1124</v>
      </c>
      <c r="B206" s="26" t="str">
        <f>IF(A206:A206&gt;0,VLOOKUP(A206,Fed.!$A$1:$J$1758,2,FALSE)," ")</f>
        <v>NAKAGAWA</v>
      </c>
      <c r="C206" s="26" t="str">
        <f>IF(A206:A206&gt;0,VLOOKUP(A206,Fed.!$A$1:$J$1758,3,FALSE)," ")</f>
        <v>MARIA</v>
      </c>
      <c r="D206" s="113" t="str">
        <f>IF(A206:A206&gt;0,VLOOKUP(A206,Fed.!$A$1:$J$1758,4,FALSE)," ")</f>
        <v>F</v>
      </c>
      <c r="E206" s="113" t="str">
        <f>IF(A206:A206&gt;0,VLOOKUP(A206,Fed.!$A$1:$J$1758,5,FALSE)," ")</f>
        <v>SUM</v>
      </c>
      <c r="F206" s="191">
        <f>IF(A206:A206&gt;0,VLOOKUP(A206,Fed.!$A$1:$J$1758,6,FALSE)," ")</f>
        <v>16657</v>
      </c>
      <c r="G206" s="113">
        <f>IF(A206:A206&gt;0,VLOOKUP(A206,Fed.!$A$1:$J$1758,7,FALSE)," ")</f>
        <v>8</v>
      </c>
      <c r="H206" s="113" t="str">
        <f>IF(A206:A206&gt;0,VLOOKUP(A206,Fed.!$A$1:$J$1758,8,FALSE)," ")</f>
        <v>B</v>
      </c>
      <c r="I206" s="113" t="str">
        <f>IF(A206:A206&gt;0,VLOOKUP(A206,Fed.!$A$1:$J$1758,9,FALSE)," ")</f>
        <v>LIB2026</v>
      </c>
      <c r="J206" s="113" t="str">
        <f>IF(A206:A206&gt;0,VLOOKUP(A206,Fed.!$A$1:$J$1758,10,FALSE)," ")</f>
        <v>SR</v>
      </c>
      <c r="L206" s="245" t="s">
        <v>2643</v>
      </c>
      <c r="M206" s="287" t="b">
        <f t="shared" si="4"/>
        <v>1</v>
      </c>
      <c r="N206" s="287"/>
    </row>
    <row r="207" spans="1:14">
      <c r="A207" s="192" t="s">
        <v>363</v>
      </c>
      <c r="B207" s="26" t="str">
        <f>IF(A207:A207&gt;0,VLOOKUP(A207,Fed.!$A$1:$J$1758,2,FALSE)," ")</f>
        <v>SATAKE</v>
      </c>
      <c r="C207" s="26" t="str">
        <f>IF(A207:A207&gt;0,VLOOKUP(A207,Fed.!$A$1:$J$1758,3,FALSE)," ")</f>
        <v>MILTON TSUTOMU</v>
      </c>
      <c r="D207" s="113" t="str">
        <f>IF(A207:A207&gt;0,VLOOKUP(A207,Fed.!$A$1:$J$1758,4,FALSE)," ")</f>
        <v>M</v>
      </c>
      <c r="E207" s="113" t="str">
        <f>IF(A207:A207&gt;0,VLOOKUP(A207,Fed.!$A$1:$J$1758,5,FALSE)," ")</f>
        <v>SUM</v>
      </c>
      <c r="F207" s="191">
        <f>IF(A207:A207&gt;0,VLOOKUP(A207,Fed.!$A$1:$J$1758,6,FALSE)," ")</f>
        <v>19651</v>
      </c>
      <c r="G207" s="113">
        <f>IF(A207:A207&gt;0,VLOOKUP(A207,Fed.!$A$1:$J$1758,7,FALSE)," ")</f>
        <v>9</v>
      </c>
      <c r="H207" s="113" t="str">
        <f>IF(A207:A207&gt;0,VLOOKUP(A207,Fed.!$A$1:$J$1758,8,FALSE)," ")</f>
        <v>B</v>
      </c>
      <c r="I207" s="113" t="str">
        <f>IF(A207:A207&gt;0,VLOOKUP(A207,Fed.!$A$1:$J$1758,9,FALSE)," ")</f>
        <v>LIB2026</v>
      </c>
      <c r="J207" s="113" t="str">
        <f>IF(A207:A207&gt;0,VLOOKUP(A207,Fed.!$A$1:$J$1758,10,FALSE)," ")</f>
        <v>NSR</v>
      </c>
      <c r="L207" s="245" t="s">
        <v>2643</v>
      </c>
      <c r="M207" s="287" t="b">
        <f t="shared" si="4"/>
        <v>1</v>
      </c>
      <c r="N207" s="287"/>
    </row>
    <row r="208" spans="1:14">
      <c r="A208" s="192" t="s">
        <v>1686</v>
      </c>
      <c r="B208" s="26" t="str">
        <f>IF(A208:A208&gt;0,VLOOKUP(A208,Fed.!$A$1:$J$1758,2,FALSE)," ")</f>
        <v>AYKAWA</v>
      </c>
      <c r="C208" s="26" t="str">
        <f>IF(A208:A208&gt;0,VLOOKUP(A208,Fed.!$A$1:$J$1758,3,FALSE)," ")</f>
        <v>LUIZA MITIE</v>
      </c>
      <c r="D208" s="113" t="str">
        <f>IF(A208:A208&gt;0,VLOOKUP(A208,Fed.!$A$1:$J$1758,4,FALSE)," ")</f>
        <v>F</v>
      </c>
      <c r="E208" s="113" t="str">
        <f>IF(A208:A208&gt;0,VLOOKUP(A208,Fed.!$A$1:$J$1758,5,FALSE)," ")</f>
        <v>SUM</v>
      </c>
      <c r="F208" s="191">
        <f>IF(A208:A208&gt;0,VLOOKUP(A208,Fed.!$A$1:$J$1758,6,FALSE)," ")</f>
        <v>22652</v>
      </c>
      <c r="G208" s="113">
        <f>IF(A208:A208&gt;0,VLOOKUP(A208,Fed.!$A$1:$J$1758,7,FALSE)," ")</f>
        <v>9</v>
      </c>
      <c r="H208" s="113" t="str">
        <f>IF(A208:A208&gt;0,VLOOKUP(A208,Fed.!$A$1:$J$1758,8,FALSE)," ")</f>
        <v>B</v>
      </c>
      <c r="I208" s="113" t="str">
        <f>IF(A208:A208&gt;0,VLOOKUP(A208,Fed.!$A$1:$J$1758,9,FALSE)," ")</f>
        <v>LIB2026</v>
      </c>
      <c r="J208" s="113" t="str">
        <f>IF(A208:A208&gt;0,VLOOKUP(A208,Fed.!$A$1:$J$1758,10,FALSE)," ")</f>
        <v>NSR</v>
      </c>
      <c r="L208" s="245" t="s">
        <v>2643</v>
      </c>
      <c r="M208" s="287" t="b">
        <f t="shared" si="4"/>
        <v>1</v>
      </c>
      <c r="N208" s="287"/>
    </row>
    <row r="209" spans="1:14">
      <c r="A209" s="192"/>
      <c r="B209" s="26" t="str">
        <f>IF(A209:A209&gt;0,VLOOKUP(A209,Fed.!$A$1:$J$1758,2,FALSE)," ")</f>
        <v xml:space="preserve"> </v>
      </c>
      <c r="C209" s="26" t="str">
        <f>IF(A209:A209&gt;0,VLOOKUP(A209,Fed.!$A$1:$J$1758,3,FALSE)," ")</f>
        <v xml:space="preserve"> </v>
      </c>
      <c r="D209" s="113" t="str">
        <f>IF(A209:A209&gt;0,VLOOKUP(A209,Fed.!$A$1:$J$1758,4,FALSE)," ")</f>
        <v xml:space="preserve"> </v>
      </c>
      <c r="E209" s="113" t="str">
        <f>IF(A209:A209&gt;0,VLOOKUP(A209,Fed.!$A$1:$J$1758,5,FALSE)," ")</f>
        <v xml:space="preserve"> </v>
      </c>
      <c r="F209" s="191" t="str">
        <f>IF(A209:A209&gt;0,VLOOKUP(A209,Fed.!$A$1:$J$1758,6,FALSE)," ")</f>
        <v xml:space="preserve"> </v>
      </c>
      <c r="G209" s="113" t="str">
        <f>IF(A209:A209&gt;0,VLOOKUP(A209,Fed.!$A$1:$J$1758,7,FALSE)," ")</f>
        <v xml:space="preserve"> </v>
      </c>
      <c r="H209" s="113" t="str">
        <f>IF(A209:A209&gt;0,VLOOKUP(A209,Fed.!$A$1:$J$1758,8,FALSE)," ")</f>
        <v xml:space="preserve"> </v>
      </c>
      <c r="I209" s="113" t="str">
        <f>IF(A209:A209&gt;0,VLOOKUP(A209,Fed.!$A$1:$J$1758,9,FALSE)," ")</f>
        <v xml:space="preserve"> </v>
      </c>
      <c r="J209" s="113" t="str">
        <f>IF(A209:A209&gt;0,VLOOKUP(A209,Fed.!$A$1:$J$1758,10,FALSE)," ")</f>
        <v xml:space="preserve"> </v>
      </c>
      <c r="L209" s="245" t="s">
        <v>2643</v>
      </c>
      <c r="M209" s="287" t="b">
        <f t="shared" si="4"/>
        <v>0</v>
      </c>
      <c r="N209" s="287"/>
    </row>
    <row r="210" spans="1:14">
      <c r="A210" s="192"/>
      <c r="B210" s="26" t="str">
        <f>IF(A210:A210&gt;0,VLOOKUP(A210,Fed.!$A$1:$J$1758,2,FALSE)," ")</f>
        <v xml:space="preserve"> </v>
      </c>
      <c r="C210" s="26" t="str">
        <f>IF(A210:A210&gt;0,VLOOKUP(A210,Fed.!$A$1:$J$1758,3,FALSE)," ")</f>
        <v xml:space="preserve"> </v>
      </c>
      <c r="D210" s="113" t="str">
        <f>IF(A210:A210&gt;0,VLOOKUP(A210,Fed.!$A$1:$J$1758,4,FALSE)," ")</f>
        <v xml:space="preserve"> </v>
      </c>
      <c r="E210" s="113" t="str">
        <f>IF(A210:A210&gt;0,VLOOKUP(A210,Fed.!$A$1:$J$1758,5,FALSE)," ")</f>
        <v xml:space="preserve"> </v>
      </c>
      <c r="F210" s="191" t="str">
        <f>IF(A210:A210&gt;0,VLOOKUP(A210,Fed.!$A$1:$J$1758,6,FALSE)," ")</f>
        <v xml:space="preserve"> </v>
      </c>
      <c r="G210" s="113" t="str">
        <f>IF(A210:A210&gt;0,VLOOKUP(A210,Fed.!$A$1:$J$1758,7,FALSE)," ")</f>
        <v xml:space="preserve"> </v>
      </c>
      <c r="H210" s="113" t="str">
        <f>IF(A210:A210&gt;0,VLOOKUP(A210,Fed.!$A$1:$J$1758,8,FALSE)," ")</f>
        <v xml:space="preserve"> </v>
      </c>
      <c r="I210" s="113" t="str">
        <f>IF(A210:A210&gt;0,VLOOKUP(A210,Fed.!$A$1:$J$1758,9,FALSE)," ")</f>
        <v xml:space="preserve"> </v>
      </c>
      <c r="J210" s="113" t="str">
        <f>IF(A210:A210&gt;0,VLOOKUP(A210,Fed.!$A$1:$J$1758,10,FALSE)," ")</f>
        <v xml:space="preserve"> </v>
      </c>
      <c r="L210" s="245" t="s">
        <v>2643</v>
      </c>
      <c r="M210" s="287" t="b">
        <f t="shared" si="4"/>
        <v>0</v>
      </c>
      <c r="N210" s="287"/>
    </row>
    <row r="211" spans="1:14">
      <c r="A211" s="192"/>
      <c r="B211" s="26" t="str">
        <f>IF(A211:A211&gt;0,VLOOKUP(A211,Fed.!$A$1:$J$1758,2,FALSE)," ")</f>
        <v xml:space="preserve"> </v>
      </c>
      <c r="C211" s="26" t="str">
        <f>IF(A211:A211&gt;0,VLOOKUP(A211,Fed.!$A$1:$J$1758,3,FALSE)," ")</f>
        <v xml:space="preserve"> </v>
      </c>
      <c r="D211" s="113" t="str">
        <f>IF(A211:A211&gt;0,VLOOKUP(A211,Fed.!$A$1:$J$1758,4,FALSE)," ")</f>
        <v xml:space="preserve"> </v>
      </c>
      <c r="E211" s="113" t="str">
        <f>IF(A211:A211&gt;0,VLOOKUP(A211,Fed.!$A$1:$J$1758,5,FALSE)," ")</f>
        <v xml:space="preserve"> </v>
      </c>
      <c r="F211" s="191" t="str">
        <f>IF(A211:A211&gt;0,VLOOKUP(A211,Fed.!$A$1:$J$1758,6,FALSE)," ")</f>
        <v xml:space="preserve"> </v>
      </c>
      <c r="G211" s="113" t="str">
        <f>IF(A211:A211&gt;0,VLOOKUP(A211,Fed.!$A$1:$J$1758,7,FALSE)," ")</f>
        <v xml:space="preserve"> </v>
      </c>
      <c r="H211" s="113" t="str">
        <f>IF(A211:A211&gt;0,VLOOKUP(A211,Fed.!$A$1:$J$1758,8,FALSE)," ")</f>
        <v xml:space="preserve"> </v>
      </c>
      <c r="I211" s="113" t="str">
        <f>IF(A211:A211&gt;0,VLOOKUP(A211,Fed.!$A$1:$J$1758,9,FALSE)," ")</f>
        <v xml:space="preserve"> </v>
      </c>
      <c r="J211" s="113" t="str">
        <f>IF(A211:A211&gt;0,VLOOKUP(A211,Fed.!$A$1:$J$1758,10,FALSE)," ")</f>
        <v xml:space="preserve"> </v>
      </c>
      <c r="L211" s="245" t="s">
        <v>2643</v>
      </c>
      <c r="M211" s="287" t="b">
        <f t="shared" si="4"/>
        <v>0</v>
      </c>
      <c r="N211" s="287"/>
    </row>
    <row r="212" spans="1:14">
      <c r="A212" s="192"/>
      <c r="B212" s="26" t="str">
        <f>IF(A212:A212&gt;0,VLOOKUP(A212,Fed.!$A$1:$J$1758,2,FALSE)," ")</f>
        <v xml:space="preserve"> </v>
      </c>
      <c r="C212" s="26" t="str">
        <f>IF(A212:A212&gt;0,VLOOKUP(A212,Fed.!$A$1:$J$1758,3,FALSE)," ")</f>
        <v xml:space="preserve"> </v>
      </c>
      <c r="D212" s="113" t="str">
        <f>IF(A212:A212&gt;0,VLOOKUP(A212,Fed.!$A$1:$J$1758,4,FALSE)," ")</f>
        <v xml:space="preserve"> </v>
      </c>
      <c r="E212" s="113" t="str">
        <f>IF(A212:A212&gt;0,VLOOKUP(A212,Fed.!$A$1:$J$1758,5,FALSE)," ")</f>
        <v xml:space="preserve"> </v>
      </c>
      <c r="F212" s="191" t="str">
        <f>IF(A212:A212&gt;0,VLOOKUP(A212,Fed.!$A$1:$J$1758,6,FALSE)," ")</f>
        <v xml:space="preserve"> </v>
      </c>
      <c r="G212" s="113" t="str">
        <f>IF(A212:A212&gt;0,VLOOKUP(A212,Fed.!$A$1:$J$1758,7,FALSE)," ")</f>
        <v xml:space="preserve"> </v>
      </c>
      <c r="H212" s="113" t="str">
        <f>IF(A212:A212&gt;0,VLOOKUP(A212,Fed.!$A$1:$J$1758,8,FALSE)," ")</f>
        <v xml:space="preserve"> </v>
      </c>
      <c r="I212" s="113" t="str">
        <f>IF(A212:A212&gt;0,VLOOKUP(A212,Fed.!$A$1:$J$1758,9,FALSE)," ")</f>
        <v xml:space="preserve"> </v>
      </c>
      <c r="J212" s="113" t="str">
        <f>IF(A212:A212&gt;0,VLOOKUP(A212,Fed.!$A$1:$J$1758,10,FALSE)," ")</f>
        <v xml:space="preserve"> </v>
      </c>
      <c r="L212" s="245" t="s">
        <v>2643</v>
      </c>
      <c r="M212" s="287" t="b">
        <f t="shared" si="4"/>
        <v>0</v>
      </c>
      <c r="N212" s="287"/>
    </row>
    <row r="213" spans="1:14">
      <c r="A213" s="192"/>
      <c r="B213" s="26" t="str">
        <f>IF(A213:A213&gt;0,VLOOKUP(A213,Fed.!$A$1:$J$1758,2,FALSE)," ")</f>
        <v xml:space="preserve"> </v>
      </c>
      <c r="C213" s="26" t="str">
        <f>IF(A213:A213&gt;0,VLOOKUP(A213,Fed.!$A$1:$J$1758,3,FALSE)," ")</f>
        <v xml:space="preserve"> </v>
      </c>
      <c r="D213" s="113" t="str">
        <f>IF(A213:A213&gt;0,VLOOKUP(A213,Fed.!$A$1:$J$1758,4,FALSE)," ")</f>
        <v xml:space="preserve"> </v>
      </c>
      <c r="E213" s="113" t="str">
        <f>IF(A213:A213&gt;0,VLOOKUP(A213,Fed.!$A$1:$J$1758,5,FALSE)," ")</f>
        <v xml:space="preserve"> </v>
      </c>
      <c r="F213" s="191" t="str">
        <f>IF(A213:A213&gt;0,VLOOKUP(A213,Fed.!$A$1:$J$1758,6,FALSE)," ")</f>
        <v xml:space="preserve"> </v>
      </c>
      <c r="G213" s="113" t="str">
        <f>IF(A213:A213&gt;0,VLOOKUP(A213,Fed.!$A$1:$J$1758,7,FALSE)," ")</f>
        <v xml:space="preserve"> </v>
      </c>
      <c r="H213" s="113" t="str">
        <f>IF(A213:A213&gt;0,VLOOKUP(A213,Fed.!$A$1:$J$1758,8,FALSE)," ")</f>
        <v xml:space="preserve"> </v>
      </c>
      <c r="I213" s="113" t="str">
        <f>IF(A213:A213&gt;0,VLOOKUP(A213,Fed.!$A$1:$J$1758,9,FALSE)," ")</f>
        <v xml:space="preserve"> </v>
      </c>
      <c r="J213" s="113" t="str">
        <f>IF(A213:A213&gt;0,VLOOKUP(A213,Fed.!$A$1:$J$1758,10,FALSE)," ")</f>
        <v xml:space="preserve"> </v>
      </c>
      <c r="L213" s="245" t="s">
        <v>2643</v>
      </c>
      <c r="M213" s="287" t="b">
        <f t="shared" si="4"/>
        <v>0</v>
      </c>
      <c r="N213" s="287"/>
    </row>
    <row r="214" spans="1:14">
      <c r="A214" s="192"/>
      <c r="B214" s="26" t="str">
        <f>IF(A214:A214&gt;0,VLOOKUP(A214,Fed.!$A$1:$J$1758,2,FALSE)," ")</f>
        <v xml:space="preserve"> </v>
      </c>
      <c r="C214" s="26" t="str">
        <f>IF(A214:A214&gt;0,VLOOKUP(A214,Fed.!$A$1:$J$1758,3,FALSE)," ")</f>
        <v xml:space="preserve"> </v>
      </c>
      <c r="D214" s="113" t="str">
        <f>IF(A214:A214&gt;0,VLOOKUP(A214,Fed.!$A$1:$J$1758,4,FALSE)," ")</f>
        <v xml:space="preserve"> </v>
      </c>
      <c r="E214" s="113" t="str">
        <f>IF(A214:A214&gt;0,VLOOKUP(A214,Fed.!$A$1:$J$1758,5,FALSE)," ")</f>
        <v xml:space="preserve"> </v>
      </c>
      <c r="F214" s="191" t="str">
        <f>IF(A214:A214&gt;0,VLOOKUP(A214,Fed.!$A$1:$J$1758,6,FALSE)," ")</f>
        <v xml:space="preserve"> </v>
      </c>
      <c r="G214" s="113" t="str">
        <f>IF(A214:A214&gt;0,VLOOKUP(A214,Fed.!$A$1:$J$1758,7,FALSE)," ")</f>
        <v xml:space="preserve"> </v>
      </c>
      <c r="H214" s="113" t="str">
        <f>IF(A214:A214&gt;0,VLOOKUP(A214,Fed.!$A$1:$J$1758,8,FALSE)," ")</f>
        <v xml:space="preserve"> </v>
      </c>
      <c r="I214" s="113" t="str">
        <f>IF(A214:A214&gt;0,VLOOKUP(A214,Fed.!$A$1:$J$1758,9,FALSE)," ")</f>
        <v xml:space="preserve"> </v>
      </c>
      <c r="J214" s="113" t="str">
        <f>IF(A214:A214&gt;0,VLOOKUP(A214,Fed.!$A$1:$J$1758,10,FALSE)," ")</f>
        <v xml:space="preserve"> </v>
      </c>
      <c r="L214" s="245" t="s">
        <v>2643</v>
      </c>
      <c r="M214" s="287" t="b">
        <f t="shared" si="4"/>
        <v>0</v>
      </c>
      <c r="N214" s="287"/>
    </row>
    <row r="215" spans="1:14">
      <c r="A215" s="192"/>
      <c r="B215" s="26" t="str">
        <f>IF(A215:A215&gt;0,VLOOKUP(A215,Fed.!$A$1:$J$1758,2,FALSE)," ")</f>
        <v xml:space="preserve"> </v>
      </c>
      <c r="C215" s="26" t="str">
        <f>IF(A215:A215&gt;0,VLOOKUP(A215,Fed.!$A$1:$J$1758,3,FALSE)," ")</f>
        <v xml:space="preserve"> </v>
      </c>
      <c r="D215" s="113" t="str">
        <f>IF(A215:A215&gt;0,VLOOKUP(A215,Fed.!$A$1:$J$1758,4,FALSE)," ")</f>
        <v xml:space="preserve"> </v>
      </c>
      <c r="E215" s="113" t="str">
        <f>IF(A215:A215&gt;0,VLOOKUP(A215,Fed.!$A$1:$J$1758,5,FALSE)," ")</f>
        <v xml:space="preserve"> </v>
      </c>
      <c r="F215" s="191" t="str">
        <f>IF(A215:A215&gt;0,VLOOKUP(A215,Fed.!$A$1:$J$1758,6,FALSE)," ")</f>
        <v xml:space="preserve"> </v>
      </c>
      <c r="G215" s="113" t="str">
        <f>IF(A215:A215&gt;0,VLOOKUP(A215,Fed.!$A$1:$J$1758,7,FALSE)," ")</f>
        <v xml:space="preserve"> </v>
      </c>
      <c r="H215" s="113" t="str">
        <f>IF(A215:A215&gt;0,VLOOKUP(A215,Fed.!$A$1:$J$1758,8,FALSE)," ")</f>
        <v xml:space="preserve"> </v>
      </c>
      <c r="I215" s="113" t="str">
        <f>IF(A215:A215&gt;0,VLOOKUP(A215,Fed.!$A$1:$J$1758,9,FALSE)," ")</f>
        <v xml:space="preserve"> </v>
      </c>
      <c r="J215" s="113" t="str">
        <f>IF(A215:A215&gt;0,VLOOKUP(A215,Fed.!$A$1:$J$1758,10,FALSE)," ")</f>
        <v xml:space="preserve"> </v>
      </c>
      <c r="L215" s="245" t="s">
        <v>2643</v>
      </c>
      <c r="M215" s="287" t="b">
        <f t="shared" si="4"/>
        <v>0</v>
      </c>
      <c r="N215" s="287"/>
    </row>
    <row r="216" spans="1:14">
      <c r="A216" s="192"/>
      <c r="B216" s="26" t="str">
        <f>IF(A216:A216&gt;0,VLOOKUP(A216,Fed.!$A$1:$J$1758,2,FALSE)," ")</f>
        <v xml:space="preserve"> </v>
      </c>
      <c r="C216" s="26" t="str">
        <f>IF(A216:A216&gt;0,VLOOKUP(A216,Fed.!$A$1:$J$1758,3,FALSE)," ")</f>
        <v xml:space="preserve"> </v>
      </c>
      <c r="D216" s="113" t="str">
        <f>IF(A216:A216&gt;0,VLOOKUP(A216,Fed.!$A$1:$J$1758,4,FALSE)," ")</f>
        <v xml:space="preserve"> </v>
      </c>
      <c r="E216" s="113" t="str">
        <f>IF(A216:A216&gt;0,VLOOKUP(A216,Fed.!$A$1:$J$1758,5,FALSE)," ")</f>
        <v xml:space="preserve"> </v>
      </c>
      <c r="F216" s="191" t="str">
        <f>IF(A216:A216&gt;0,VLOOKUP(A216,Fed.!$A$1:$J$1758,6,FALSE)," ")</f>
        <v xml:space="preserve"> </v>
      </c>
      <c r="G216" s="113" t="str">
        <f>IF(A216:A216&gt;0,VLOOKUP(A216,Fed.!$A$1:$J$1758,7,FALSE)," ")</f>
        <v xml:space="preserve"> </v>
      </c>
      <c r="H216" s="113" t="str">
        <f>IF(A216:A216&gt;0,VLOOKUP(A216,Fed.!$A$1:$J$1758,8,FALSE)," ")</f>
        <v xml:space="preserve"> </v>
      </c>
      <c r="I216" s="113" t="str">
        <f>IF(A216:A216&gt;0,VLOOKUP(A216,Fed.!$A$1:$J$1758,9,FALSE)," ")</f>
        <v xml:space="preserve"> </v>
      </c>
      <c r="J216" s="113" t="str">
        <f>IF(A216:A216&gt;0,VLOOKUP(A216,Fed.!$A$1:$J$1758,10,FALSE)," ")</f>
        <v xml:space="preserve"> </v>
      </c>
      <c r="L216" s="245" t="s">
        <v>2643</v>
      </c>
      <c r="M216" s="287" t="b">
        <f t="shared" si="4"/>
        <v>0</v>
      </c>
      <c r="N216" s="287"/>
    </row>
    <row r="217" spans="1:14">
      <c r="A217" s="192"/>
      <c r="B217" s="26" t="str">
        <f>IF(A217:A217&gt;0,VLOOKUP(A217,Fed.!$A$1:$J$1758,2,FALSE)," ")</f>
        <v xml:space="preserve"> </v>
      </c>
      <c r="C217" s="26" t="str">
        <f>IF(A217:A217&gt;0,VLOOKUP(A217,Fed.!$A$1:$J$1758,3,FALSE)," ")</f>
        <v xml:space="preserve"> </v>
      </c>
      <c r="D217" s="113" t="str">
        <f>IF(A217:A217&gt;0,VLOOKUP(A217,Fed.!$A$1:$J$1758,4,FALSE)," ")</f>
        <v xml:space="preserve"> </v>
      </c>
      <c r="E217" s="113" t="str">
        <f>IF(A217:A217&gt;0,VLOOKUP(A217,Fed.!$A$1:$J$1758,5,FALSE)," ")</f>
        <v xml:space="preserve"> </v>
      </c>
      <c r="F217" s="191" t="str">
        <f>IF(A217:A217&gt;0,VLOOKUP(A217,Fed.!$A$1:$J$1758,6,FALSE)," ")</f>
        <v xml:space="preserve"> </v>
      </c>
      <c r="G217" s="113" t="str">
        <f>IF(A217:A217&gt;0,VLOOKUP(A217,Fed.!$A$1:$J$1758,7,FALSE)," ")</f>
        <v xml:space="preserve"> </v>
      </c>
      <c r="H217" s="113" t="str">
        <f>IF(A217:A217&gt;0,VLOOKUP(A217,Fed.!$A$1:$J$1758,8,FALSE)," ")</f>
        <v xml:space="preserve"> </v>
      </c>
      <c r="I217" s="113" t="str">
        <f>IF(A217:A217&gt;0,VLOOKUP(A217,Fed.!$A$1:$J$1758,9,FALSE)," ")</f>
        <v xml:space="preserve"> </v>
      </c>
      <c r="J217" s="113" t="str">
        <f>IF(A217:A217&gt;0,VLOOKUP(A217,Fed.!$A$1:$J$1758,10,FALSE)," ")</f>
        <v xml:space="preserve"> </v>
      </c>
      <c r="L217" s="245" t="s">
        <v>2643</v>
      </c>
      <c r="M217" s="287" t="b">
        <f t="shared" si="4"/>
        <v>0</v>
      </c>
      <c r="N217" s="287"/>
    </row>
    <row r="218" spans="1:14">
      <c r="A218" s="192"/>
      <c r="B218" s="26" t="str">
        <f>IF(A218:A218&gt;0,VLOOKUP(A218,Fed.!$A$1:$J$1758,2,FALSE)," ")</f>
        <v xml:space="preserve"> </v>
      </c>
      <c r="C218" s="26" t="str">
        <f>IF(A218:A218&gt;0,VLOOKUP(A218,Fed.!$A$1:$J$1758,3,FALSE)," ")</f>
        <v xml:space="preserve"> </v>
      </c>
      <c r="D218" s="113" t="str">
        <f>IF(A218:A218&gt;0,VLOOKUP(A218,Fed.!$A$1:$J$1758,4,FALSE)," ")</f>
        <v xml:space="preserve"> </v>
      </c>
      <c r="E218" s="113" t="str">
        <f>IF(A218:A218&gt;0,VLOOKUP(A218,Fed.!$A$1:$J$1758,5,FALSE)," ")</f>
        <v xml:space="preserve"> </v>
      </c>
      <c r="F218" s="191" t="str">
        <f>IF(A218:A218&gt;0,VLOOKUP(A218,Fed.!$A$1:$J$1758,6,FALSE)," ")</f>
        <v xml:space="preserve"> </v>
      </c>
      <c r="G218" s="113" t="str">
        <f>IF(A218:A218&gt;0,VLOOKUP(A218,Fed.!$A$1:$J$1758,7,FALSE)," ")</f>
        <v xml:space="preserve"> </v>
      </c>
      <c r="H218" s="113" t="str">
        <f>IF(A218:A218&gt;0,VLOOKUP(A218,Fed.!$A$1:$J$1758,8,FALSE)," ")</f>
        <v xml:space="preserve"> </v>
      </c>
      <c r="I218" s="113" t="str">
        <f>IF(A218:A218&gt;0,VLOOKUP(A218,Fed.!$A$1:$J$1758,9,FALSE)," ")</f>
        <v xml:space="preserve"> </v>
      </c>
      <c r="J218" s="113" t="str">
        <f>IF(A218:A218&gt;0,VLOOKUP(A218,Fed.!$A$1:$J$1758,10,FALSE)," ")</f>
        <v xml:space="preserve"> </v>
      </c>
      <c r="L218" s="245" t="s">
        <v>2643</v>
      </c>
      <c r="M218" s="287" t="b">
        <f t="shared" si="4"/>
        <v>0</v>
      </c>
      <c r="N218" s="287"/>
    </row>
    <row r="219" spans="1:14">
      <c r="A219" s="192"/>
      <c r="B219" s="26" t="str">
        <f>IF(A219:A219&gt;0,VLOOKUP(A219,Fed.!$A$1:$J$1758,2,FALSE)," ")</f>
        <v xml:space="preserve"> </v>
      </c>
      <c r="C219" s="26" t="str">
        <f>IF(A219:A219&gt;0,VLOOKUP(A219,Fed.!$A$1:$J$1758,3,FALSE)," ")</f>
        <v xml:space="preserve"> </v>
      </c>
      <c r="D219" s="113" t="str">
        <f>IF(A219:A219&gt;0,VLOOKUP(A219,Fed.!$A$1:$J$1758,4,FALSE)," ")</f>
        <v xml:space="preserve"> </v>
      </c>
      <c r="E219" s="113" t="str">
        <f>IF(A219:A219&gt;0,VLOOKUP(A219,Fed.!$A$1:$J$1758,5,FALSE)," ")</f>
        <v xml:space="preserve"> </v>
      </c>
      <c r="F219" s="191" t="str">
        <f>IF(A219:A219&gt;0,VLOOKUP(A219,Fed.!$A$1:$J$1758,6,FALSE)," ")</f>
        <v xml:space="preserve"> </v>
      </c>
      <c r="G219" s="113" t="str">
        <f>IF(A219:A219&gt;0,VLOOKUP(A219,Fed.!$A$1:$J$1758,7,FALSE)," ")</f>
        <v xml:space="preserve"> </v>
      </c>
      <c r="H219" s="113" t="str">
        <f>IF(A219:A219&gt;0,VLOOKUP(A219,Fed.!$A$1:$J$1758,8,FALSE)," ")</f>
        <v xml:space="preserve"> </v>
      </c>
      <c r="I219" s="113" t="str">
        <f>IF(A219:A219&gt;0,VLOOKUP(A219,Fed.!$A$1:$J$1758,9,FALSE)," ")</f>
        <v xml:space="preserve"> </v>
      </c>
      <c r="J219" s="113" t="str">
        <f>IF(A219:A219&gt;0,VLOOKUP(A219,Fed.!$A$1:$J$1758,10,FALSE)," ")</f>
        <v xml:space="preserve"> </v>
      </c>
      <c r="L219" s="245" t="s">
        <v>2643</v>
      </c>
      <c r="M219" s="287" t="b">
        <f t="shared" si="4"/>
        <v>0</v>
      </c>
      <c r="N219" s="287"/>
    </row>
    <row r="220" spans="1:14">
      <c r="A220" s="192"/>
      <c r="B220" s="26" t="str">
        <f>IF(A220:A220&gt;0,VLOOKUP(A220,Fed.!$A$1:$J$1758,2,FALSE)," ")</f>
        <v xml:space="preserve"> </v>
      </c>
      <c r="C220" s="26" t="str">
        <f>IF(A220:A220&gt;0,VLOOKUP(A220,Fed.!$A$1:$J$1758,3,FALSE)," ")</f>
        <v xml:space="preserve"> </v>
      </c>
      <c r="D220" s="113" t="str">
        <f>IF(A220:A220&gt;0,VLOOKUP(A220,Fed.!$A$1:$J$1758,4,FALSE)," ")</f>
        <v xml:space="preserve"> </v>
      </c>
      <c r="E220" s="113" t="str">
        <f>IF(A220:A220&gt;0,VLOOKUP(A220,Fed.!$A$1:$J$1758,5,FALSE)," ")</f>
        <v xml:space="preserve"> </v>
      </c>
      <c r="F220" s="191" t="str">
        <f>IF(A220:A220&gt;0,VLOOKUP(A220,Fed.!$A$1:$J$1758,6,FALSE)," ")</f>
        <v xml:space="preserve"> </v>
      </c>
      <c r="G220" s="113" t="str">
        <f>IF(A220:A220&gt;0,VLOOKUP(A220,Fed.!$A$1:$J$1758,7,FALSE)," ")</f>
        <v xml:space="preserve"> </v>
      </c>
      <c r="H220" s="113" t="str">
        <f>IF(A220:A220&gt;0,VLOOKUP(A220,Fed.!$A$1:$J$1758,8,FALSE)," ")</f>
        <v xml:space="preserve"> </v>
      </c>
      <c r="I220" s="113" t="str">
        <f>IF(A220:A220&gt;0,VLOOKUP(A220,Fed.!$A$1:$J$1758,9,FALSE)," ")</f>
        <v xml:space="preserve"> </v>
      </c>
      <c r="J220" s="113" t="str">
        <f>IF(A220:A220&gt;0,VLOOKUP(A220,Fed.!$A$1:$J$1758,10,FALSE)," ")</f>
        <v xml:space="preserve"> </v>
      </c>
      <c r="L220" s="245" t="s">
        <v>2643</v>
      </c>
      <c r="M220" s="287" t="b">
        <f t="shared" si="4"/>
        <v>0</v>
      </c>
      <c r="N220" s="287"/>
    </row>
    <row r="221" spans="1:14">
      <c r="A221" s="192"/>
      <c r="B221" s="26" t="str">
        <f>IF(A221:A221&gt;0,VLOOKUP(A221,Fed.!$A$1:$J$1758,2,FALSE)," ")</f>
        <v xml:space="preserve"> </v>
      </c>
      <c r="C221" s="26" t="str">
        <f>IF(A221:A221&gt;0,VLOOKUP(A221,Fed.!$A$1:$J$1758,3,FALSE)," ")</f>
        <v xml:space="preserve"> </v>
      </c>
      <c r="D221" s="113" t="str">
        <f>IF(A221:A221&gt;0,VLOOKUP(A221,Fed.!$A$1:$J$1758,4,FALSE)," ")</f>
        <v xml:space="preserve"> </v>
      </c>
      <c r="E221" s="113" t="str">
        <f>IF(A221:A221&gt;0,VLOOKUP(A221,Fed.!$A$1:$J$1758,5,FALSE)," ")</f>
        <v xml:space="preserve"> </v>
      </c>
      <c r="F221" s="191" t="str">
        <f>IF(A221:A221&gt;0,VLOOKUP(A221,Fed.!$A$1:$J$1758,6,FALSE)," ")</f>
        <v xml:space="preserve"> </v>
      </c>
      <c r="G221" s="113" t="str">
        <f>IF(A221:A221&gt;0,VLOOKUP(A221,Fed.!$A$1:$J$1758,7,FALSE)," ")</f>
        <v xml:space="preserve"> </v>
      </c>
      <c r="H221" s="113" t="str">
        <f>IF(A221:A221&gt;0,VLOOKUP(A221,Fed.!$A$1:$J$1758,8,FALSE)," ")</f>
        <v xml:space="preserve"> </v>
      </c>
      <c r="I221" s="113" t="str">
        <f>IF(A221:A221&gt;0,VLOOKUP(A221,Fed.!$A$1:$J$1758,9,FALSE)," ")</f>
        <v xml:space="preserve"> </v>
      </c>
      <c r="J221" s="113" t="str">
        <f>IF(A221:A221&gt;0,VLOOKUP(A221,Fed.!$A$1:$J$1758,10,FALSE)," ")</f>
        <v xml:space="preserve"> </v>
      </c>
      <c r="L221" s="245" t="s">
        <v>2643</v>
      </c>
      <c r="M221" s="287" t="b">
        <f t="shared" si="4"/>
        <v>0</v>
      </c>
      <c r="N221" s="287"/>
    </row>
    <row r="222" spans="1:14">
      <c r="A222" s="192"/>
      <c r="B222" s="26" t="str">
        <f>IF(A222:A222&gt;0,VLOOKUP(A222,Fed.!$A$1:$J$1758,2,FALSE)," ")</f>
        <v xml:space="preserve"> </v>
      </c>
      <c r="C222" s="26" t="str">
        <f>IF(A222:A222&gt;0,VLOOKUP(A222,Fed.!$A$1:$J$1758,3,FALSE)," ")</f>
        <v xml:space="preserve"> </v>
      </c>
      <c r="D222" s="113" t="str">
        <f>IF(A222:A222&gt;0,VLOOKUP(A222,Fed.!$A$1:$J$1758,4,FALSE)," ")</f>
        <v xml:space="preserve"> </v>
      </c>
      <c r="E222" s="113" t="str">
        <f>IF(A222:A222&gt;0,VLOOKUP(A222,Fed.!$A$1:$J$1758,5,FALSE)," ")</f>
        <v xml:space="preserve"> </v>
      </c>
      <c r="F222" s="191" t="str">
        <f>IF(A222:A222&gt;0,VLOOKUP(A222,Fed.!$A$1:$J$1758,6,FALSE)," ")</f>
        <v xml:space="preserve"> </v>
      </c>
      <c r="G222" s="113" t="str">
        <f>IF(A222:A222&gt;0,VLOOKUP(A222,Fed.!$A$1:$J$1758,7,FALSE)," ")</f>
        <v xml:space="preserve"> </v>
      </c>
      <c r="H222" s="113" t="str">
        <f>IF(A222:A222&gt;0,VLOOKUP(A222,Fed.!$A$1:$J$1758,8,FALSE)," ")</f>
        <v xml:space="preserve"> </v>
      </c>
      <c r="I222" s="113" t="str">
        <f>IF(A222:A222&gt;0,VLOOKUP(A222,Fed.!$A$1:$J$1758,9,FALSE)," ")</f>
        <v xml:space="preserve"> </v>
      </c>
      <c r="J222" s="113" t="str">
        <f>IF(A222:A222&gt;0,VLOOKUP(A222,Fed.!$A$1:$J$1758,10,FALSE)," ")</f>
        <v xml:space="preserve"> </v>
      </c>
      <c r="L222" s="245" t="s">
        <v>2643</v>
      </c>
      <c r="M222" s="287" t="b">
        <f t="shared" si="4"/>
        <v>0</v>
      </c>
      <c r="N222" s="287"/>
    </row>
    <row r="223" spans="1:14">
      <c r="A223" s="192"/>
      <c r="B223" s="26" t="str">
        <f>IF(A223:A223&gt;0,VLOOKUP(A223,Fed.!$A$1:$J$1758,2,FALSE)," ")</f>
        <v xml:space="preserve"> </v>
      </c>
      <c r="C223" s="26" t="str">
        <f>IF(A223:A223&gt;0,VLOOKUP(A223,Fed.!$A$1:$J$1758,3,FALSE)," ")</f>
        <v xml:space="preserve"> </v>
      </c>
      <c r="D223" s="113" t="str">
        <f>IF(A223:A223&gt;0,VLOOKUP(A223,Fed.!$A$1:$J$1758,4,FALSE)," ")</f>
        <v xml:space="preserve"> </v>
      </c>
      <c r="E223" s="113" t="str">
        <f>IF(A223:A223&gt;0,VLOOKUP(A223,Fed.!$A$1:$J$1758,5,FALSE)," ")</f>
        <v xml:space="preserve"> </v>
      </c>
      <c r="F223" s="191" t="str">
        <f>IF(A223:A223&gt;0,VLOOKUP(A223,Fed.!$A$1:$J$1758,6,FALSE)," ")</f>
        <v xml:space="preserve"> </v>
      </c>
      <c r="G223" s="113" t="str">
        <f>IF(A223:A223&gt;0,VLOOKUP(A223,Fed.!$A$1:$J$1758,7,FALSE)," ")</f>
        <v xml:space="preserve"> </v>
      </c>
      <c r="H223" s="113" t="str">
        <f>IF(A223:A223&gt;0,VLOOKUP(A223,Fed.!$A$1:$J$1758,8,FALSE)," ")</f>
        <v xml:space="preserve"> </v>
      </c>
      <c r="I223" s="113" t="str">
        <f>IF(A223:A223&gt;0,VLOOKUP(A223,Fed.!$A$1:$J$1758,9,FALSE)," ")</f>
        <v xml:space="preserve"> </v>
      </c>
      <c r="J223" s="113" t="str">
        <f>IF(A223:A223&gt;0,VLOOKUP(A223,Fed.!$A$1:$J$1758,10,FALSE)," ")</f>
        <v xml:space="preserve"> </v>
      </c>
      <c r="L223" s="245" t="s">
        <v>2643</v>
      </c>
      <c r="M223" s="287" t="b">
        <f t="shared" si="4"/>
        <v>0</v>
      </c>
      <c r="N223" s="287"/>
    </row>
    <row r="224" spans="1:14">
      <c r="A224" s="192"/>
      <c r="B224" s="26" t="str">
        <f>IF(A224:A224&gt;0,VLOOKUP(A224,Fed.!$A$1:$J$1758,2,FALSE)," ")</f>
        <v xml:space="preserve"> </v>
      </c>
      <c r="C224" s="26" t="str">
        <f>IF(A224:A224&gt;0,VLOOKUP(A224,Fed.!$A$1:$J$1758,3,FALSE)," ")</f>
        <v xml:space="preserve"> </v>
      </c>
      <c r="D224" s="113" t="str">
        <f>IF(A224:A224&gt;0,VLOOKUP(A224,Fed.!$A$1:$J$1758,4,FALSE)," ")</f>
        <v xml:space="preserve"> </v>
      </c>
      <c r="E224" s="113" t="str">
        <f>IF(A224:A224&gt;0,VLOOKUP(A224,Fed.!$A$1:$J$1758,5,FALSE)," ")</f>
        <v xml:space="preserve"> </v>
      </c>
      <c r="F224" s="191" t="str">
        <f>IF(A224:A224&gt;0,VLOOKUP(A224,Fed.!$A$1:$J$1758,6,FALSE)," ")</f>
        <v xml:space="preserve"> </v>
      </c>
      <c r="G224" s="113" t="str">
        <f>IF(A224:A224&gt;0,VLOOKUP(A224,Fed.!$A$1:$J$1758,7,FALSE)," ")</f>
        <v xml:space="preserve"> </v>
      </c>
      <c r="H224" s="113" t="str">
        <f>IF(A224:A224&gt;0,VLOOKUP(A224,Fed.!$A$1:$J$1758,8,FALSE)," ")</f>
        <v xml:space="preserve"> </v>
      </c>
      <c r="I224" s="113" t="str">
        <f>IF(A224:A224&gt;0,VLOOKUP(A224,Fed.!$A$1:$J$1758,9,FALSE)," ")</f>
        <v xml:space="preserve"> </v>
      </c>
      <c r="J224" s="113" t="str">
        <f>IF(A224:A224&gt;0,VLOOKUP(A224,Fed.!$A$1:$J$1758,10,FALSE)," ")</f>
        <v xml:space="preserve"> </v>
      </c>
      <c r="L224" s="245" t="s">
        <v>2643</v>
      </c>
      <c r="M224" s="287" t="b">
        <f t="shared" si="4"/>
        <v>0</v>
      </c>
      <c r="N224" s="287"/>
    </row>
    <row r="225" spans="1:14">
      <c r="A225" s="192"/>
      <c r="B225" s="26" t="str">
        <f>IF(A225:A225&gt;0,VLOOKUP(A225,Fed.!$A$1:$J$1758,2,FALSE)," ")</f>
        <v xml:space="preserve"> </v>
      </c>
      <c r="C225" s="26" t="str">
        <f>IF(A225:A225&gt;0,VLOOKUP(A225,Fed.!$A$1:$J$1758,3,FALSE)," ")</f>
        <v xml:space="preserve"> </v>
      </c>
      <c r="D225" s="113" t="str">
        <f>IF(A225:A225&gt;0,VLOOKUP(A225,Fed.!$A$1:$J$1758,4,FALSE)," ")</f>
        <v xml:space="preserve"> </v>
      </c>
      <c r="E225" s="113" t="str">
        <f>IF(A225:A225&gt;0,VLOOKUP(A225,Fed.!$A$1:$J$1758,5,FALSE)," ")</f>
        <v xml:space="preserve"> </v>
      </c>
      <c r="F225" s="191" t="str">
        <f>IF(A225:A225&gt;0,VLOOKUP(A225,Fed.!$A$1:$J$1758,6,FALSE)," ")</f>
        <v xml:space="preserve"> </v>
      </c>
      <c r="G225" s="113" t="str">
        <f>IF(A225:A225&gt;0,VLOOKUP(A225,Fed.!$A$1:$J$1758,7,FALSE)," ")</f>
        <v xml:space="preserve"> </v>
      </c>
      <c r="H225" s="113" t="str">
        <f>IF(A225:A225&gt;0,VLOOKUP(A225,Fed.!$A$1:$J$1758,8,FALSE)," ")</f>
        <v xml:space="preserve"> </v>
      </c>
      <c r="I225" s="113" t="str">
        <f>IF(A225:A225&gt;0,VLOOKUP(A225,Fed.!$A$1:$J$1758,9,FALSE)," ")</f>
        <v xml:space="preserve"> </v>
      </c>
      <c r="J225" s="113" t="str">
        <f>IF(A225:A225&gt;0,VLOOKUP(A225,Fed.!$A$1:$J$1758,10,FALSE)," ")</f>
        <v xml:space="preserve"> </v>
      </c>
      <c r="L225" s="245" t="s">
        <v>2643</v>
      </c>
      <c r="M225" s="287" t="b">
        <f t="shared" si="4"/>
        <v>0</v>
      </c>
      <c r="N225" s="287"/>
    </row>
    <row r="226" spans="1:14">
      <c r="A226" s="192"/>
      <c r="B226" s="26" t="str">
        <f>IF(A226:A226&gt;0,VLOOKUP(A226,Fed.!$A$1:$J$1758,2,FALSE)," ")</f>
        <v xml:space="preserve"> </v>
      </c>
      <c r="C226" s="26" t="str">
        <f>IF(A226:A226&gt;0,VLOOKUP(A226,Fed.!$A$1:$J$1758,3,FALSE)," ")</f>
        <v xml:space="preserve"> </v>
      </c>
      <c r="D226" s="113" t="str">
        <f>IF(A226:A226&gt;0,VLOOKUP(A226,Fed.!$A$1:$J$1758,4,FALSE)," ")</f>
        <v xml:space="preserve"> </v>
      </c>
      <c r="E226" s="113" t="str">
        <f>IF(A226:A226&gt;0,VLOOKUP(A226,Fed.!$A$1:$J$1758,5,FALSE)," ")</f>
        <v xml:space="preserve"> </v>
      </c>
      <c r="F226" s="191" t="str">
        <f>IF(A226:A226&gt;0,VLOOKUP(A226,Fed.!$A$1:$J$1758,6,FALSE)," ")</f>
        <v xml:space="preserve"> </v>
      </c>
      <c r="G226" s="113" t="str">
        <f>IF(A226:A226&gt;0,VLOOKUP(A226,Fed.!$A$1:$J$1758,7,FALSE)," ")</f>
        <v xml:space="preserve"> </v>
      </c>
      <c r="H226" s="113" t="str">
        <f>IF(A226:A226&gt;0,VLOOKUP(A226,Fed.!$A$1:$J$1758,8,FALSE)," ")</f>
        <v xml:space="preserve"> </v>
      </c>
      <c r="I226" s="113" t="str">
        <f>IF(A226:A226&gt;0,VLOOKUP(A226,Fed.!$A$1:$J$1758,9,FALSE)," ")</f>
        <v xml:space="preserve"> </v>
      </c>
      <c r="J226" s="113" t="str">
        <f>IF(A226:A226&gt;0,VLOOKUP(A226,Fed.!$A$1:$J$1758,10,FALSE)," ")</f>
        <v xml:space="preserve"> </v>
      </c>
      <c r="L226" s="245" t="s">
        <v>2643</v>
      </c>
      <c r="M226" s="287" t="b">
        <f t="shared" si="4"/>
        <v>0</v>
      </c>
      <c r="N226" s="287"/>
    </row>
    <row r="227" spans="1:14">
      <c r="A227" s="192"/>
      <c r="B227" s="26" t="str">
        <f>IF(A227:A227&gt;0,VLOOKUP(A227,Fed.!$A$1:$J$1758,2,FALSE)," ")</f>
        <v xml:space="preserve"> </v>
      </c>
      <c r="C227" s="26" t="str">
        <f>IF(A227:A227&gt;0,VLOOKUP(A227,Fed.!$A$1:$J$1758,3,FALSE)," ")</f>
        <v xml:space="preserve"> </v>
      </c>
      <c r="D227" s="113" t="str">
        <f>IF(A227:A227&gt;0,VLOOKUP(A227,Fed.!$A$1:$J$1758,4,FALSE)," ")</f>
        <v xml:space="preserve"> </v>
      </c>
      <c r="E227" s="113" t="str">
        <f>IF(A227:A227&gt;0,VLOOKUP(A227,Fed.!$A$1:$J$1758,5,FALSE)," ")</f>
        <v xml:space="preserve"> </v>
      </c>
      <c r="F227" s="191" t="str">
        <f>IF(A227:A227&gt;0,VLOOKUP(A227,Fed.!$A$1:$J$1758,6,FALSE)," ")</f>
        <v xml:space="preserve"> </v>
      </c>
      <c r="G227" s="113" t="str">
        <f>IF(A227:A227&gt;0,VLOOKUP(A227,Fed.!$A$1:$J$1758,7,FALSE)," ")</f>
        <v xml:space="preserve"> </v>
      </c>
      <c r="H227" s="113" t="str">
        <f>IF(A227:A227&gt;0,VLOOKUP(A227,Fed.!$A$1:$J$1758,8,FALSE)," ")</f>
        <v xml:space="preserve"> </v>
      </c>
      <c r="I227" s="113" t="str">
        <f>IF(A227:A227&gt;0,VLOOKUP(A227,Fed.!$A$1:$J$1758,9,FALSE)," ")</f>
        <v xml:space="preserve"> </v>
      </c>
      <c r="J227" s="113" t="str">
        <f>IF(A227:A227&gt;0,VLOOKUP(A227,Fed.!$A$1:$J$1758,10,FALSE)," ")</f>
        <v xml:space="preserve"> </v>
      </c>
      <c r="L227" s="245" t="s">
        <v>2643</v>
      </c>
      <c r="M227" s="287" t="b">
        <f t="shared" si="4"/>
        <v>0</v>
      </c>
      <c r="N227" s="287"/>
    </row>
    <row r="228" spans="1:14">
      <c r="A228" s="192"/>
      <c r="B228" s="26" t="str">
        <f>IF(A228:A228&gt;0,VLOOKUP(A228,Fed.!$A$1:$J$1758,2,FALSE)," ")</f>
        <v xml:space="preserve"> </v>
      </c>
      <c r="C228" s="26" t="str">
        <f>IF(A228:A228&gt;0,VLOOKUP(A228,Fed.!$A$1:$J$1758,3,FALSE)," ")</f>
        <v xml:space="preserve"> </v>
      </c>
      <c r="D228" s="113" t="str">
        <f>IF(A228:A228&gt;0,VLOOKUP(A228,Fed.!$A$1:$J$1758,4,FALSE)," ")</f>
        <v xml:space="preserve"> </v>
      </c>
      <c r="E228" s="113" t="str">
        <f>IF(A228:A228&gt;0,VLOOKUP(A228,Fed.!$A$1:$J$1758,5,FALSE)," ")</f>
        <v xml:space="preserve"> </v>
      </c>
      <c r="F228" s="191" t="str">
        <f>IF(A228:A228&gt;0,VLOOKUP(A228,Fed.!$A$1:$J$1758,6,FALSE)," ")</f>
        <v xml:space="preserve"> </v>
      </c>
      <c r="G228" s="113" t="str">
        <f>IF(A228:A228&gt;0,VLOOKUP(A228,Fed.!$A$1:$J$1758,7,FALSE)," ")</f>
        <v xml:space="preserve"> </v>
      </c>
      <c r="H228" s="113" t="str">
        <f>IF(A228:A228&gt;0,VLOOKUP(A228,Fed.!$A$1:$J$1758,8,FALSE)," ")</f>
        <v xml:space="preserve"> </v>
      </c>
      <c r="I228" s="113" t="str">
        <f>IF(A228:A228&gt;0,VLOOKUP(A228,Fed.!$A$1:$J$1758,9,FALSE)," ")</f>
        <v xml:space="preserve"> </v>
      </c>
      <c r="J228" s="113" t="str">
        <f>IF(A228:A228&gt;0,VLOOKUP(A228,Fed.!$A$1:$J$1758,10,FALSE)," ")</f>
        <v xml:space="preserve"> </v>
      </c>
      <c r="L228" s="245" t="s">
        <v>2643</v>
      </c>
      <c r="M228" s="287" t="b">
        <f t="shared" si="4"/>
        <v>0</v>
      </c>
      <c r="N228" s="287"/>
    </row>
    <row r="229" spans="1:14">
      <c r="A229" s="192"/>
      <c r="B229" s="26" t="str">
        <f>IF(A229:A229&gt;0,VLOOKUP(A229,Fed.!$A$1:$J$1758,2,FALSE)," ")</f>
        <v xml:space="preserve"> </v>
      </c>
      <c r="C229" s="26" t="str">
        <f>IF(A229:A229&gt;0,VLOOKUP(A229,Fed.!$A$1:$J$1758,3,FALSE)," ")</f>
        <v xml:space="preserve"> </v>
      </c>
      <c r="D229" s="113" t="str">
        <f>IF(A229:A229&gt;0,VLOOKUP(A229,Fed.!$A$1:$J$1758,4,FALSE)," ")</f>
        <v xml:space="preserve"> </v>
      </c>
      <c r="E229" s="113" t="str">
        <f>IF(A229:A229&gt;0,VLOOKUP(A229,Fed.!$A$1:$J$1758,5,FALSE)," ")</f>
        <v xml:space="preserve"> </v>
      </c>
      <c r="F229" s="191" t="str">
        <f>IF(A229:A229&gt;0,VLOOKUP(A229,Fed.!$A$1:$J$1758,6,FALSE)," ")</f>
        <v xml:space="preserve"> </v>
      </c>
      <c r="G229" s="113" t="str">
        <f>IF(A229:A229&gt;0,VLOOKUP(A229,Fed.!$A$1:$J$1758,7,FALSE)," ")</f>
        <v xml:space="preserve"> </v>
      </c>
      <c r="H229" s="113" t="str">
        <f>IF(A229:A229&gt;0,VLOOKUP(A229,Fed.!$A$1:$J$1758,8,FALSE)," ")</f>
        <v xml:space="preserve"> </v>
      </c>
      <c r="I229" s="113" t="str">
        <f>IF(A229:A229&gt;0,VLOOKUP(A229,Fed.!$A$1:$J$1758,9,FALSE)," ")</f>
        <v xml:space="preserve"> </v>
      </c>
      <c r="J229" s="113" t="str">
        <f>IF(A229:A229&gt;0,VLOOKUP(A229,Fed.!$A$1:$J$1758,10,FALSE)," ")</f>
        <v xml:space="preserve"> </v>
      </c>
      <c r="L229" s="245" t="s">
        <v>2643</v>
      </c>
      <c r="M229" s="287" t="b">
        <f t="shared" si="4"/>
        <v>0</v>
      </c>
      <c r="N229" s="287"/>
    </row>
    <row r="230" spans="1:14">
      <c r="A230" s="192"/>
      <c r="B230" s="26" t="str">
        <f>IF(A230:A230&gt;0,VLOOKUP(A230,Fed.!$A$1:$J$1758,2,FALSE)," ")</f>
        <v xml:space="preserve"> </v>
      </c>
      <c r="C230" s="26" t="str">
        <f>IF(A230:A230&gt;0,VLOOKUP(A230,Fed.!$A$1:$J$1758,3,FALSE)," ")</f>
        <v xml:space="preserve"> </v>
      </c>
      <c r="D230" s="113" t="str">
        <f>IF(A230:A230&gt;0,VLOOKUP(A230,Fed.!$A$1:$J$1758,4,FALSE)," ")</f>
        <v xml:space="preserve"> </v>
      </c>
      <c r="E230" s="113" t="str">
        <f>IF(A230:A230&gt;0,VLOOKUP(A230,Fed.!$A$1:$J$1758,5,FALSE)," ")</f>
        <v xml:space="preserve"> </v>
      </c>
      <c r="F230" s="191" t="str">
        <f>IF(A230:A230&gt;0,VLOOKUP(A230,Fed.!$A$1:$J$1758,6,FALSE)," ")</f>
        <v xml:space="preserve"> </v>
      </c>
      <c r="G230" s="113" t="str">
        <f>IF(A230:A230&gt;0,VLOOKUP(A230,Fed.!$A$1:$J$1758,7,FALSE)," ")</f>
        <v xml:space="preserve"> </v>
      </c>
      <c r="H230" s="113" t="str">
        <f>IF(A230:A230&gt;0,VLOOKUP(A230,Fed.!$A$1:$J$1758,8,FALSE)," ")</f>
        <v xml:space="preserve"> </v>
      </c>
      <c r="I230" s="113" t="str">
        <f>IF(A230:A230&gt;0,VLOOKUP(A230,Fed.!$A$1:$J$1758,9,FALSE)," ")</f>
        <v xml:space="preserve"> </v>
      </c>
      <c r="J230" s="113" t="str">
        <f>IF(A230:A230&gt;0,VLOOKUP(A230,Fed.!$A$1:$J$1758,10,FALSE)," ")</f>
        <v xml:space="preserve"> </v>
      </c>
      <c r="L230" s="245" t="s">
        <v>2643</v>
      </c>
      <c r="M230" s="287" t="b">
        <f t="shared" si="4"/>
        <v>0</v>
      </c>
      <c r="N230" s="287"/>
    </row>
    <row r="231" spans="1:14">
      <c r="A231" s="192"/>
      <c r="B231" s="26" t="str">
        <f>IF(A231:A231&gt;0,VLOOKUP(A231,Fed.!$A$1:$J$1758,2,FALSE)," ")</f>
        <v xml:space="preserve"> </v>
      </c>
      <c r="C231" s="26" t="str">
        <f>IF(A231:A231&gt;0,VLOOKUP(A231,Fed.!$A$1:$J$1758,3,FALSE)," ")</f>
        <v xml:space="preserve"> </v>
      </c>
      <c r="D231" s="113" t="str">
        <f>IF(A231:A231&gt;0,VLOOKUP(A231,Fed.!$A$1:$J$1758,4,FALSE)," ")</f>
        <v xml:space="preserve"> </v>
      </c>
      <c r="E231" s="113" t="str">
        <f>IF(A231:A231&gt;0,VLOOKUP(A231,Fed.!$A$1:$J$1758,5,FALSE)," ")</f>
        <v xml:space="preserve"> </v>
      </c>
      <c r="F231" s="191" t="str">
        <f>IF(A231:A231&gt;0,VLOOKUP(A231,Fed.!$A$1:$J$1758,6,FALSE)," ")</f>
        <v xml:space="preserve"> </v>
      </c>
      <c r="G231" s="113" t="str">
        <f>IF(A231:A231&gt;0,VLOOKUP(A231,Fed.!$A$1:$J$1758,7,FALSE)," ")</f>
        <v xml:space="preserve"> </v>
      </c>
      <c r="H231" s="113" t="str">
        <f>IF(A231:A231&gt;0,VLOOKUP(A231,Fed.!$A$1:$J$1758,8,FALSE)," ")</f>
        <v xml:space="preserve"> </v>
      </c>
      <c r="I231" s="113" t="str">
        <f>IF(A231:A231&gt;0,VLOOKUP(A231,Fed.!$A$1:$J$1758,9,FALSE)," ")</f>
        <v xml:space="preserve"> </v>
      </c>
      <c r="J231" s="113" t="str">
        <f>IF(A231:A231&gt;0,VLOOKUP(A231,Fed.!$A$1:$J$1758,10,FALSE)," ")</f>
        <v xml:space="preserve"> </v>
      </c>
      <c r="L231" s="245" t="s">
        <v>2643</v>
      </c>
      <c r="M231" s="287" t="b">
        <f t="shared" si="4"/>
        <v>0</v>
      </c>
      <c r="N231" s="287"/>
    </row>
    <row r="232" spans="1:14">
      <c r="A232" s="192"/>
      <c r="B232" s="26" t="str">
        <f>IF(A232:A232&gt;0,VLOOKUP(A232,Fed.!$A$1:$J$1758,2,FALSE)," ")</f>
        <v xml:space="preserve"> </v>
      </c>
      <c r="C232" s="26" t="str">
        <f>IF(A232:A232&gt;0,VLOOKUP(A232,Fed.!$A$1:$J$1758,3,FALSE)," ")</f>
        <v xml:space="preserve"> </v>
      </c>
      <c r="D232" s="113" t="str">
        <f>IF(A232:A232&gt;0,VLOOKUP(A232,Fed.!$A$1:$J$1758,4,FALSE)," ")</f>
        <v xml:space="preserve"> </v>
      </c>
      <c r="E232" s="113" t="str">
        <f>IF(A232:A232&gt;0,VLOOKUP(A232,Fed.!$A$1:$J$1758,5,FALSE)," ")</f>
        <v xml:space="preserve"> </v>
      </c>
      <c r="F232" s="191" t="str">
        <f>IF(A232:A232&gt;0,VLOOKUP(A232,Fed.!$A$1:$J$1758,6,FALSE)," ")</f>
        <v xml:space="preserve"> </v>
      </c>
      <c r="G232" s="113" t="str">
        <f>IF(A232:A232&gt;0,VLOOKUP(A232,Fed.!$A$1:$J$1758,7,FALSE)," ")</f>
        <v xml:space="preserve"> </v>
      </c>
      <c r="H232" s="113" t="str">
        <f>IF(A232:A232&gt;0,VLOOKUP(A232,Fed.!$A$1:$J$1758,8,FALSE)," ")</f>
        <v xml:space="preserve"> </v>
      </c>
      <c r="I232" s="113" t="str">
        <f>IF(A232:A232&gt;0,VLOOKUP(A232,Fed.!$A$1:$J$1758,9,FALSE)," ")</f>
        <v xml:space="preserve"> </v>
      </c>
      <c r="J232" s="113" t="str">
        <f>IF(A232:A232&gt;0,VLOOKUP(A232,Fed.!$A$1:$J$1758,10,FALSE)," ")</f>
        <v xml:space="preserve"> </v>
      </c>
      <c r="L232" s="245" t="s">
        <v>2643</v>
      </c>
      <c r="M232" s="287" t="b">
        <f t="shared" si="4"/>
        <v>0</v>
      </c>
      <c r="N232" s="287"/>
    </row>
    <row r="233" spans="1:14">
      <c r="A233" s="192"/>
      <c r="B233" s="26" t="str">
        <f>IF(A233:A233&gt;0,VLOOKUP(A233,Fed.!$A$1:$J$1758,2,FALSE)," ")</f>
        <v xml:space="preserve"> </v>
      </c>
      <c r="C233" s="26" t="str">
        <f>IF(A233:A233&gt;0,VLOOKUP(A233,Fed.!$A$1:$J$1758,3,FALSE)," ")</f>
        <v xml:space="preserve"> </v>
      </c>
      <c r="D233" s="113" t="str">
        <f>IF(A233:A233&gt;0,VLOOKUP(A233,Fed.!$A$1:$J$1758,4,FALSE)," ")</f>
        <v xml:space="preserve"> </v>
      </c>
      <c r="E233" s="113" t="str">
        <f>IF(A233:A233&gt;0,VLOOKUP(A233,Fed.!$A$1:$J$1758,5,FALSE)," ")</f>
        <v xml:space="preserve"> </v>
      </c>
      <c r="F233" s="191" t="str">
        <f>IF(A233:A233&gt;0,VLOOKUP(A233,Fed.!$A$1:$J$1758,6,FALSE)," ")</f>
        <v xml:space="preserve"> </v>
      </c>
      <c r="G233" s="113" t="str">
        <f>IF(A233:A233&gt;0,VLOOKUP(A233,Fed.!$A$1:$J$1758,7,FALSE)," ")</f>
        <v xml:space="preserve"> </v>
      </c>
      <c r="H233" s="113" t="str">
        <f>IF(A233:A233&gt;0,VLOOKUP(A233,Fed.!$A$1:$J$1758,8,FALSE)," ")</f>
        <v xml:space="preserve"> </v>
      </c>
      <c r="I233" s="113" t="str">
        <f>IF(A233:A233&gt;0,VLOOKUP(A233,Fed.!$A$1:$J$1758,9,FALSE)," ")</f>
        <v xml:space="preserve"> </v>
      </c>
      <c r="J233" s="113" t="str">
        <f>IF(A233:A233&gt;0,VLOOKUP(A233,Fed.!$A$1:$J$1758,10,FALSE)," ")</f>
        <v xml:space="preserve"> </v>
      </c>
      <c r="L233" s="245" t="s">
        <v>2643</v>
      </c>
      <c r="M233" s="287" t="b">
        <f t="shared" si="4"/>
        <v>0</v>
      </c>
      <c r="N233" s="287"/>
    </row>
    <row r="234" spans="1:14">
      <c r="A234" s="192"/>
      <c r="B234" s="26" t="str">
        <f>IF(A234:A234&gt;0,VLOOKUP(A234,Fed.!$A$1:$J$1758,2,FALSE)," ")</f>
        <v xml:space="preserve"> </v>
      </c>
      <c r="C234" s="26" t="str">
        <f>IF(A234:A234&gt;0,VLOOKUP(A234,Fed.!$A$1:$J$1758,3,FALSE)," ")</f>
        <v xml:space="preserve"> </v>
      </c>
      <c r="D234" s="113" t="str">
        <f>IF(A234:A234&gt;0,VLOOKUP(A234,Fed.!$A$1:$J$1758,4,FALSE)," ")</f>
        <v xml:space="preserve"> </v>
      </c>
      <c r="E234" s="113" t="str">
        <f>IF(A234:A234&gt;0,VLOOKUP(A234,Fed.!$A$1:$J$1758,5,FALSE)," ")</f>
        <v xml:space="preserve"> </v>
      </c>
      <c r="F234" s="191" t="str">
        <f>IF(A234:A234&gt;0,VLOOKUP(A234,Fed.!$A$1:$J$1758,6,FALSE)," ")</f>
        <v xml:space="preserve"> </v>
      </c>
      <c r="G234" s="113" t="str">
        <f>IF(A234:A234&gt;0,VLOOKUP(A234,Fed.!$A$1:$J$1758,7,FALSE)," ")</f>
        <v xml:space="preserve"> </v>
      </c>
      <c r="H234" s="113" t="str">
        <f>IF(A234:A234&gt;0,VLOOKUP(A234,Fed.!$A$1:$J$1758,8,FALSE)," ")</f>
        <v xml:space="preserve"> </v>
      </c>
      <c r="I234" s="113" t="str">
        <f>IF(A234:A234&gt;0,VLOOKUP(A234,Fed.!$A$1:$J$1758,9,FALSE)," ")</f>
        <v xml:space="preserve"> </v>
      </c>
      <c r="J234" s="113" t="str">
        <f>IF(A234:A234&gt;0,VLOOKUP(A234,Fed.!$A$1:$J$1758,10,FALSE)," ")</f>
        <v xml:space="preserve"> </v>
      </c>
      <c r="L234" s="245" t="s">
        <v>2643</v>
      </c>
      <c r="M234" s="287" t="b">
        <f t="shared" si="4"/>
        <v>0</v>
      </c>
      <c r="N234" s="287"/>
    </row>
    <row r="235" spans="1:14">
      <c r="A235" s="192"/>
      <c r="B235" s="26" t="str">
        <f>IF(A235:A235&gt;0,VLOOKUP(A235,Fed.!$A$1:$J$1758,2,FALSE)," ")</f>
        <v xml:space="preserve"> </v>
      </c>
      <c r="C235" s="26" t="str">
        <f>IF(A235:A235&gt;0,VLOOKUP(A235,Fed.!$A$1:$J$1758,3,FALSE)," ")</f>
        <v xml:space="preserve"> </v>
      </c>
      <c r="D235" s="113" t="str">
        <f>IF(A235:A235&gt;0,VLOOKUP(A235,Fed.!$A$1:$J$1758,4,FALSE)," ")</f>
        <v xml:space="preserve"> </v>
      </c>
      <c r="E235" s="113" t="str">
        <f>IF(A235:A235&gt;0,VLOOKUP(A235,Fed.!$A$1:$J$1758,5,FALSE)," ")</f>
        <v xml:space="preserve"> </v>
      </c>
      <c r="F235" s="191" t="str">
        <f>IF(A235:A235&gt;0,VLOOKUP(A235,Fed.!$A$1:$J$1758,6,FALSE)," ")</f>
        <v xml:space="preserve"> </v>
      </c>
      <c r="G235" s="113" t="str">
        <f>IF(A235:A235&gt;0,VLOOKUP(A235,Fed.!$A$1:$J$1758,7,FALSE)," ")</f>
        <v xml:space="preserve"> </v>
      </c>
      <c r="H235" s="113" t="str">
        <f>IF(A235:A235&gt;0,VLOOKUP(A235,Fed.!$A$1:$J$1758,8,FALSE)," ")</f>
        <v xml:space="preserve"> </v>
      </c>
      <c r="I235" s="113" t="str">
        <f>IF(A235:A235&gt;0,VLOOKUP(A235,Fed.!$A$1:$J$1758,9,FALSE)," ")</f>
        <v xml:space="preserve"> </v>
      </c>
      <c r="J235" s="113" t="str">
        <f>IF(A235:A235&gt;0,VLOOKUP(A235,Fed.!$A$1:$J$1758,10,FALSE)," ")</f>
        <v xml:space="preserve"> </v>
      </c>
      <c r="L235" s="245" t="s">
        <v>2643</v>
      </c>
      <c r="M235" s="287" t="b">
        <f t="shared" si="4"/>
        <v>0</v>
      </c>
      <c r="N235" s="287"/>
    </row>
    <row r="236" spans="1:14">
      <c r="A236" s="192"/>
      <c r="B236" s="26" t="str">
        <f>IF(A236:A236&gt;0,VLOOKUP(A236,Fed.!$A$1:$J$1758,2,FALSE)," ")</f>
        <v xml:space="preserve"> </v>
      </c>
      <c r="C236" s="26" t="str">
        <f>IF(A236:A236&gt;0,VLOOKUP(A236,Fed.!$A$1:$J$1758,3,FALSE)," ")</f>
        <v xml:space="preserve"> </v>
      </c>
      <c r="D236" s="113" t="str">
        <f>IF(A236:A236&gt;0,VLOOKUP(A236,Fed.!$A$1:$J$1758,4,FALSE)," ")</f>
        <v xml:space="preserve"> </v>
      </c>
      <c r="E236" s="113" t="str">
        <f>IF(A236:A236&gt;0,VLOOKUP(A236,Fed.!$A$1:$J$1758,5,FALSE)," ")</f>
        <v xml:space="preserve"> </v>
      </c>
      <c r="F236" s="191" t="str">
        <f>IF(A236:A236&gt;0,VLOOKUP(A236,Fed.!$A$1:$J$1758,6,FALSE)," ")</f>
        <v xml:space="preserve"> </v>
      </c>
      <c r="G236" s="113" t="str">
        <f>IF(A236:A236&gt;0,VLOOKUP(A236,Fed.!$A$1:$J$1758,7,FALSE)," ")</f>
        <v xml:space="preserve"> </v>
      </c>
      <c r="H236" s="113" t="str">
        <f>IF(A236:A236&gt;0,VLOOKUP(A236,Fed.!$A$1:$J$1758,8,FALSE)," ")</f>
        <v xml:space="preserve"> </v>
      </c>
      <c r="I236" s="113" t="str">
        <f>IF(A236:A236&gt;0,VLOOKUP(A236,Fed.!$A$1:$J$1758,9,FALSE)," ")</f>
        <v xml:space="preserve"> </v>
      </c>
      <c r="J236" s="113" t="str">
        <f>IF(A236:A236&gt;0,VLOOKUP(A236,Fed.!$A$1:$J$1758,10,FALSE)," ")</f>
        <v xml:space="preserve"> </v>
      </c>
      <c r="L236" s="245" t="s">
        <v>2643</v>
      </c>
      <c r="M236" s="287" t="b">
        <f t="shared" si="4"/>
        <v>0</v>
      </c>
      <c r="N236" s="287"/>
    </row>
    <row r="237" spans="1:14">
      <c r="A237" s="192"/>
      <c r="B237" s="26" t="str">
        <f>IF(A237:A237&gt;0,VLOOKUP(A237,Fed.!$A$1:$J$1758,2,FALSE)," ")</f>
        <v xml:space="preserve"> </v>
      </c>
      <c r="C237" s="26" t="str">
        <f>IF(A237:A237&gt;0,VLOOKUP(A237,Fed.!$A$1:$J$1758,3,FALSE)," ")</f>
        <v xml:space="preserve"> </v>
      </c>
      <c r="D237" s="113" t="str">
        <f>IF(A237:A237&gt;0,VLOOKUP(A237,Fed.!$A$1:$J$1758,4,FALSE)," ")</f>
        <v xml:space="preserve"> </v>
      </c>
      <c r="E237" s="113" t="str">
        <f>IF(A237:A237&gt;0,VLOOKUP(A237,Fed.!$A$1:$J$1758,5,FALSE)," ")</f>
        <v xml:space="preserve"> </v>
      </c>
      <c r="F237" s="191" t="str">
        <f>IF(A237:A237&gt;0,VLOOKUP(A237,Fed.!$A$1:$J$1758,6,FALSE)," ")</f>
        <v xml:space="preserve"> </v>
      </c>
      <c r="G237" s="113" t="str">
        <f>IF(A237:A237&gt;0,VLOOKUP(A237,Fed.!$A$1:$J$1758,7,FALSE)," ")</f>
        <v xml:space="preserve"> </v>
      </c>
      <c r="H237" s="113" t="str">
        <f>IF(A237:A237&gt;0,VLOOKUP(A237,Fed.!$A$1:$J$1758,8,FALSE)," ")</f>
        <v xml:space="preserve"> </v>
      </c>
      <c r="I237" s="113" t="str">
        <f>IF(A237:A237&gt;0,VLOOKUP(A237,Fed.!$A$1:$J$1758,9,FALSE)," ")</f>
        <v xml:space="preserve"> </v>
      </c>
      <c r="J237" s="113" t="str">
        <f>IF(A237:A237&gt;0,VLOOKUP(A237,Fed.!$A$1:$J$1758,10,FALSE)," ")</f>
        <v xml:space="preserve"> </v>
      </c>
      <c r="L237" s="245" t="s">
        <v>2643</v>
      </c>
      <c r="M237" s="287" t="b">
        <f t="shared" si="4"/>
        <v>0</v>
      </c>
      <c r="N237" s="287"/>
    </row>
    <row r="238" spans="1:14">
      <c r="A238" s="192"/>
      <c r="B238" s="26" t="str">
        <f>IF(A238:A238&gt;0,VLOOKUP(A238,Fed.!$A$1:$J$1758,2,FALSE)," ")</f>
        <v xml:space="preserve"> </v>
      </c>
      <c r="C238" s="26" t="str">
        <f>IF(A238:A238&gt;0,VLOOKUP(A238,Fed.!$A$1:$J$1758,3,FALSE)," ")</f>
        <v xml:space="preserve"> </v>
      </c>
      <c r="D238" s="113" t="str">
        <f>IF(A238:A238&gt;0,VLOOKUP(A238,Fed.!$A$1:$J$1758,4,FALSE)," ")</f>
        <v xml:space="preserve"> </v>
      </c>
      <c r="E238" s="113" t="str">
        <f>IF(A238:A238&gt;0,VLOOKUP(A238,Fed.!$A$1:$J$1758,5,FALSE)," ")</f>
        <v xml:space="preserve"> </v>
      </c>
      <c r="F238" s="191" t="str">
        <f>IF(A238:A238&gt;0,VLOOKUP(A238,Fed.!$A$1:$J$1758,6,FALSE)," ")</f>
        <v xml:space="preserve"> </v>
      </c>
      <c r="G238" s="113" t="str">
        <f>IF(A238:A238&gt;0,VLOOKUP(A238,Fed.!$A$1:$J$1758,7,FALSE)," ")</f>
        <v xml:space="preserve"> </v>
      </c>
      <c r="H238" s="113" t="str">
        <f>IF(A238:A238&gt;0,VLOOKUP(A238,Fed.!$A$1:$J$1758,8,FALSE)," ")</f>
        <v xml:space="preserve"> </v>
      </c>
      <c r="I238" s="113" t="str">
        <f>IF(A238:A238&gt;0,VLOOKUP(A238,Fed.!$A$1:$J$1758,9,FALSE)," ")</f>
        <v xml:space="preserve"> </v>
      </c>
      <c r="J238" s="113" t="str">
        <f>IF(A238:A238&gt;0,VLOOKUP(A238,Fed.!$A$1:$J$1758,10,FALSE)," ")</f>
        <v xml:space="preserve"> </v>
      </c>
      <c r="L238" s="245" t="s">
        <v>2643</v>
      </c>
      <c r="M238" s="287" t="b">
        <f t="shared" si="4"/>
        <v>0</v>
      </c>
      <c r="N238" s="287"/>
    </row>
    <row r="239" spans="1:14">
      <c r="A239" s="192"/>
      <c r="B239" s="26" t="str">
        <f>IF(A239:A239&gt;0,VLOOKUP(A239,Fed.!$A$1:$J$1758,2,FALSE)," ")</f>
        <v xml:space="preserve"> </v>
      </c>
      <c r="C239" s="26" t="str">
        <f>IF(A239:A239&gt;0,VLOOKUP(A239,Fed.!$A$1:$J$1758,3,FALSE)," ")</f>
        <v xml:space="preserve"> </v>
      </c>
      <c r="D239" s="113" t="str">
        <f>IF(A239:A239&gt;0,VLOOKUP(A239,Fed.!$A$1:$J$1758,4,FALSE)," ")</f>
        <v xml:space="preserve"> </v>
      </c>
      <c r="E239" s="113" t="str">
        <f>IF(A239:A239&gt;0,VLOOKUP(A239,Fed.!$A$1:$J$1758,5,FALSE)," ")</f>
        <v xml:space="preserve"> </v>
      </c>
      <c r="F239" s="191" t="str">
        <f>IF(A239:A239&gt;0,VLOOKUP(A239,Fed.!$A$1:$J$1758,6,FALSE)," ")</f>
        <v xml:space="preserve"> </v>
      </c>
      <c r="G239" s="113" t="str">
        <f>IF(A239:A239&gt;0,VLOOKUP(A239,Fed.!$A$1:$J$1758,7,FALSE)," ")</f>
        <v xml:space="preserve"> </v>
      </c>
      <c r="H239" s="113" t="str">
        <f>IF(A239:A239&gt;0,VLOOKUP(A239,Fed.!$A$1:$J$1758,8,FALSE)," ")</f>
        <v xml:space="preserve"> </v>
      </c>
      <c r="I239" s="113" t="str">
        <f>IF(A239:A239&gt;0,VLOOKUP(A239,Fed.!$A$1:$J$1758,9,FALSE)," ")</f>
        <v xml:space="preserve"> </v>
      </c>
      <c r="J239" s="113" t="str">
        <f>IF(A239:A239&gt;0,VLOOKUP(A239,Fed.!$A$1:$J$1758,10,FALSE)," ")</f>
        <v xml:space="preserve"> </v>
      </c>
      <c r="L239" s="245" t="s">
        <v>2643</v>
      </c>
      <c r="M239" s="287" t="b">
        <f t="shared" si="4"/>
        <v>0</v>
      </c>
      <c r="N239" s="287"/>
    </row>
    <row r="240" spans="1:14">
      <c r="A240" s="192"/>
      <c r="B240" s="26" t="str">
        <f>IF(A240:A240&gt;0,VLOOKUP(A240,Fed.!$A$1:$J$1758,2,FALSE)," ")</f>
        <v xml:space="preserve"> </v>
      </c>
      <c r="C240" s="26" t="str">
        <f>IF(A240:A240&gt;0,VLOOKUP(A240,Fed.!$A$1:$J$1758,3,FALSE)," ")</f>
        <v xml:space="preserve"> </v>
      </c>
      <c r="D240" s="113" t="str">
        <f>IF(A240:A240&gt;0,VLOOKUP(A240,Fed.!$A$1:$J$1758,4,FALSE)," ")</f>
        <v xml:space="preserve"> </v>
      </c>
      <c r="E240" s="113" t="str">
        <f>IF(A240:A240&gt;0,VLOOKUP(A240,Fed.!$A$1:$J$1758,5,FALSE)," ")</f>
        <v xml:space="preserve"> </v>
      </c>
      <c r="F240" s="191" t="str">
        <f>IF(A240:A240&gt;0,VLOOKUP(A240,Fed.!$A$1:$J$1758,6,FALSE)," ")</f>
        <v xml:space="preserve"> </v>
      </c>
      <c r="G240" s="113" t="str">
        <f>IF(A240:A240&gt;0,VLOOKUP(A240,Fed.!$A$1:$J$1758,7,FALSE)," ")</f>
        <v xml:space="preserve"> </v>
      </c>
      <c r="H240" s="113" t="str">
        <f>IF(A240:A240&gt;0,VLOOKUP(A240,Fed.!$A$1:$J$1758,8,FALSE)," ")</f>
        <v xml:space="preserve"> </v>
      </c>
      <c r="I240" s="113" t="str">
        <f>IF(A240:A240&gt;0,VLOOKUP(A240,Fed.!$A$1:$J$1758,9,FALSE)," ")</f>
        <v xml:space="preserve"> </v>
      </c>
      <c r="J240" s="113" t="str">
        <f>IF(A240:A240&gt;0,VLOOKUP(A240,Fed.!$A$1:$J$1758,10,FALSE)," ")</f>
        <v xml:space="preserve"> </v>
      </c>
      <c r="L240" s="245" t="s">
        <v>2643</v>
      </c>
      <c r="M240" s="287" t="b">
        <f t="shared" si="4"/>
        <v>0</v>
      </c>
      <c r="N240" s="287"/>
    </row>
    <row r="241" spans="1:14">
      <c r="A241" s="192"/>
      <c r="B241" s="26" t="str">
        <f>IF(A241:A241&gt;0,VLOOKUP(A241,Fed.!$A$1:$J$1758,2,FALSE)," ")</f>
        <v xml:space="preserve"> </v>
      </c>
      <c r="C241" s="26" t="str">
        <f>IF(A241:A241&gt;0,VLOOKUP(A241,Fed.!$A$1:$J$1758,3,FALSE)," ")</f>
        <v xml:space="preserve"> </v>
      </c>
      <c r="D241" s="113" t="str">
        <f>IF(A241:A241&gt;0,VLOOKUP(A241,Fed.!$A$1:$J$1758,4,FALSE)," ")</f>
        <v xml:space="preserve"> </v>
      </c>
      <c r="E241" s="113" t="str">
        <f>IF(A241:A241&gt;0,VLOOKUP(A241,Fed.!$A$1:$J$1758,5,FALSE)," ")</f>
        <v xml:space="preserve"> </v>
      </c>
      <c r="F241" s="191" t="str">
        <f>IF(A241:A241&gt;0,VLOOKUP(A241,Fed.!$A$1:$J$1758,6,FALSE)," ")</f>
        <v xml:space="preserve"> </v>
      </c>
      <c r="G241" s="113" t="str">
        <f>IF(A241:A241&gt;0,VLOOKUP(A241,Fed.!$A$1:$J$1758,7,FALSE)," ")</f>
        <v xml:space="preserve"> </v>
      </c>
      <c r="H241" s="113" t="str">
        <f>IF(A241:A241&gt;0,VLOOKUP(A241,Fed.!$A$1:$J$1758,8,FALSE)," ")</f>
        <v xml:space="preserve"> </v>
      </c>
      <c r="I241" s="113" t="str">
        <f>IF(A241:A241&gt;0,VLOOKUP(A241,Fed.!$A$1:$J$1758,9,FALSE)," ")</f>
        <v xml:space="preserve"> </v>
      </c>
      <c r="J241" s="113" t="str">
        <f>IF(A241:A241&gt;0,VLOOKUP(A241,Fed.!$A$1:$J$1758,10,FALSE)," ")</f>
        <v xml:space="preserve"> </v>
      </c>
      <c r="L241" s="245" t="s">
        <v>2643</v>
      </c>
      <c r="M241" s="287" t="b">
        <f t="shared" si="4"/>
        <v>0</v>
      </c>
      <c r="N241" s="287"/>
    </row>
    <row r="242" spans="1:14">
      <c r="A242" s="192"/>
      <c r="B242" s="26" t="str">
        <f>IF(A242:A242&gt;0,VLOOKUP(A242,Fed.!$A$1:$J$1758,2,FALSE)," ")</f>
        <v xml:space="preserve"> </v>
      </c>
      <c r="C242" s="26" t="str">
        <f>IF(A242:A242&gt;0,VLOOKUP(A242,Fed.!$A$1:$J$1758,3,FALSE)," ")</f>
        <v xml:space="preserve"> </v>
      </c>
      <c r="D242" s="113" t="str">
        <f>IF(A242:A242&gt;0,VLOOKUP(A242,Fed.!$A$1:$J$1758,4,FALSE)," ")</f>
        <v xml:space="preserve"> </v>
      </c>
      <c r="E242" s="113" t="str">
        <f>IF(A242:A242&gt;0,VLOOKUP(A242,Fed.!$A$1:$J$1758,5,FALSE)," ")</f>
        <v xml:space="preserve"> </v>
      </c>
      <c r="F242" s="191" t="str">
        <f>IF(A242:A242&gt;0,VLOOKUP(A242,Fed.!$A$1:$J$1758,6,FALSE)," ")</f>
        <v xml:space="preserve"> </v>
      </c>
      <c r="G242" s="113" t="str">
        <f>IF(A242:A242&gt;0,VLOOKUP(A242,Fed.!$A$1:$J$1758,7,FALSE)," ")</f>
        <v xml:space="preserve"> </v>
      </c>
      <c r="H242" s="113" t="str">
        <f>IF(A242:A242&gt;0,VLOOKUP(A242,Fed.!$A$1:$J$1758,8,FALSE)," ")</f>
        <v xml:space="preserve"> </v>
      </c>
      <c r="I242" s="113" t="str">
        <f>IF(A242:A242&gt;0,VLOOKUP(A242,Fed.!$A$1:$J$1758,9,FALSE)," ")</f>
        <v xml:space="preserve"> </v>
      </c>
      <c r="J242" s="113" t="str">
        <f>IF(A242:A242&gt;0,VLOOKUP(A242,Fed.!$A$1:$J$1758,10,FALSE)," ")</f>
        <v xml:space="preserve"> </v>
      </c>
      <c r="L242" s="245" t="s">
        <v>2643</v>
      </c>
      <c r="M242" s="287" t="b">
        <f t="shared" si="4"/>
        <v>0</v>
      </c>
      <c r="N242" s="287"/>
    </row>
    <row r="243" spans="1:14">
      <c r="A243" s="192"/>
      <c r="B243" s="26" t="str">
        <f>IF(A243:A243&gt;0,VLOOKUP(A243,Fed.!$A$1:$J$1758,2,FALSE)," ")</f>
        <v xml:space="preserve"> </v>
      </c>
      <c r="C243" s="26" t="str">
        <f>IF(A243:A243&gt;0,VLOOKUP(A243,Fed.!$A$1:$J$1758,3,FALSE)," ")</f>
        <v xml:space="preserve"> </v>
      </c>
      <c r="D243" s="113" t="str">
        <f>IF(A243:A243&gt;0,VLOOKUP(A243,Fed.!$A$1:$J$1758,4,FALSE)," ")</f>
        <v xml:space="preserve"> </v>
      </c>
      <c r="E243" s="113" t="str">
        <f>IF(A243:A243&gt;0,VLOOKUP(A243,Fed.!$A$1:$J$1758,5,FALSE)," ")</f>
        <v xml:space="preserve"> </v>
      </c>
      <c r="F243" s="191" t="str">
        <f>IF(A243:A243&gt;0,VLOOKUP(A243,Fed.!$A$1:$J$1758,6,FALSE)," ")</f>
        <v xml:space="preserve"> </v>
      </c>
      <c r="G243" s="113" t="str">
        <f>IF(A243:A243&gt;0,VLOOKUP(A243,Fed.!$A$1:$J$1758,7,FALSE)," ")</f>
        <v xml:space="preserve"> </v>
      </c>
      <c r="H243" s="113" t="str">
        <f>IF(A243:A243&gt;0,VLOOKUP(A243,Fed.!$A$1:$J$1758,8,FALSE)," ")</f>
        <v xml:space="preserve"> </v>
      </c>
      <c r="I243" s="113" t="str">
        <f>IF(A243:A243&gt;0,VLOOKUP(A243,Fed.!$A$1:$J$1758,9,FALSE)," ")</f>
        <v xml:space="preserve"> </v>
      </c>
      <c r="J243" s="113" t="str">
        <f>IF(A243:A243&gt;0,VLOOKUP(A243,Fed.!$A$1:$J$1758,10,FALSE)," ")</f>
        <v xml:space="preserve"> </v>
      </c>
      <c r="L243" s="245" t="s">
        <v>2643</v>
      </c>
      <c r="M243" s="287" t="b">
        <f t="shared" si="4"/>
        <v>0</v>
      </c>
      <c r="N243" s="287"/>
    </row>
    <row r="244" spans="1:14">
      <c r="A244" s="192"/>
      <c r="B244" s="26" t="str">
        <f>IF(A244:A244&gt;0,VLOOKUP(A244,Fed.!$A$1:$J$1758,2,FALSE)," ")</f>
        <v xml:space="preserve"> </v>
      </c>
      <c r="C244" s="26" t="str">
        <f>IF(A244:A244&gt;0,VLOOKUP(A244,Fed.!$A$1:$J$1758,3,FALSE)," ")</f>
        <v xml:space="preserve"> </v>
      </c>
      <c r="D244" s="113" t="str">
        <f>IF(A244:A244&gt;0,VLOOKUP(A244,Fed.!$A$1:$J$1758,4,FALSE)," ")</f>
        <v xml:space="preserve"> </v>
      </c>
      <c r="E244" s="113" t="str">
        <f>IF(A244:A244&gt;0,VLOOKUP(A244,Fed.!$A$1:$J$1758,5,FALSE)," ")</f>
        <v xml:space="preserve"> </v>
      </c>
      <c r="F244" s="191" t="str">
        <f>IF(A244:A244&gt;0,VLOOKUP(A244,Fed.!$A$1:$J$1758,6,FALSE)," ")</f>
        <v xml:space="preserve"> </v>
      </c>
      <c r="G244" s="113" t="str">
        <f>IF(A244:A244&gt;0,VLOOKUP(A244,Fed.!$A$1:$J$1758,7,FALSE)," ")</f>
        <v xml:space="preserve"> </v>
      </c>
      <c r="H244" s="113" t="str">
        <f>IF(A244:A244&gt;0,VLOOKUP(A244,Fed.!$A$1:$J$1758,8,FALSE)," ")</f>
        <v xml:space="preserve"> </v>
      </c>
      <c r="I244" s="113" t="str">
        <f>IF(A244:A244&gt;0,VLOOKUP(A244,Fed.!$A$1:$J$1758,9,FALSE)," ")</f>
        <v xml:space="preserve"> </v>
      </c>
      <c r="J244" s="113" t="str">
        <f>IF(A244:A244&gt;0,VLOOKUP(A244,Fed.!$A$1:$J$1758,10,FALSE)," ")</f>
        <v xml:space="preserve"> </v>
      </c>
      <c r="L244" s="245" t="s">
        <v>2643</v>
      </c>
      <c r="M244" s="287" t="b">
        <f t="shared" si="4"/>
        <v>0</v>
      </c>
      <c r="N244" s="287"/>
    </row>
    <row r="245" spans="1:14">
      <c r="A245" s="192"/>
      <c r="B245" s="26" t="str">
        <f>IF(A245:A245&gt;0,VLOOKUP(A245,Fed.!$A$1:$J$1758,2,FALSE)," ")</f>
        <v xml:space="preserve"> </v>
      </c>
      <c r="C245" s="26" t="str">
        <f>IF(A245:A245&gt;0,VLOOKUP(A245,Fed.!$A$1:$J$1758,3,FALSE)," ")</f>
        <v xml:space="preserve"> </v>
      </c>
      <c r="D245" s="113" t="str">
        <f>IF(A245:A245&gt;0,VLOOKUP(A245,Fed.!$A$1:$J$1758,4,FALSE)," ")</f>
        <v xml:space="preserve"> </v>
      </c>
      <c r="E245" s="113" t="str">
        <f>IF(A245:A245&gt;0,VLOOKUP(A245,Fed.!$A$1:$J$1758,5,FALSE)," ")</f>
        <v xml:space="preserve"> </v>
      </c>
      <c r="F245" s="191" t="str">
        <f>IF(A245:A245&gt;0,VLOOKUP(A245,Fed.!$A$1:$J$1758,6,FALSE)," ")</f>
        <v xml:space="preserve"> </v>
      </c>
      <c r="G245" s="113" t="str">
        <f>IF(A245:A245&gt;0,VLOOKUP(A245,Fed.!$A$1:$J$1758,7,FALSE)," ")</f>
        <v xml:space="preserve"> </v>
      </c>
      <c r="H245" s="113" t="str">
        <f>IF(A245:A245&gt;0,VLOOKUP(A245,Fed.!$A$1:$J$1758,8,FALSE)," ")</f>
        <v xml:space="preserve"> </v>
      </c>
      <c r="I245" s="113" t="str">
        <f>IF(A245:A245&gt;0,VLOOKUP(A245,Fed.!$A$1:$J$1758,9,FALSE)," ")</f>
        <v xml:space="preserve"> </v>
      </c>
      <c r="J245" s="113" t="str">
        <f>IF(A245:A245&gt;0,VLOOKUP(A245,Fed.!$A$1:$J$1758,10,FALSE)," ")</f>
        <v xml:space="preserve"> </v>
      </c>
      <c r="L245" s="245" t="s">
        <v>2643</v>
      </c>
      <c r="M245" s="287" t="b">
        <f t="shared" si="4"/>
        <v>0</v>
      </c>
      <c r="N245" s="287"/>
    </row>
    <row r="246" spans="1:14">
      <c r="A246" s="192"/>
      <c r="B246" s="26" t="str">
        <f>IF(A246:A246&gt;0,VLOOKUP(A246,Fed.!$A$1:$J$1758,2,FALSE)," ")</f>
        <v xml:space="preserve"> </v>
      </c>
      <c r="C246" s="26" t="str">
        <f>IF(A246:A246&gt;0,VLOOKUP(A246,Fed.!$A$1:$J$1758,3,FALSE)," ")</f>
        <v xml:space="preserve"> </v>
      </c>
      <c r="D246" s="113" t="str">
        <f>IF(A246:A246&gt;0,VLOOKUP(A246,Fed.!$A$1:$J$1758,4,FALSE)," ")</f>
        <v xml:space="preserve"> </v>
      </c>
      <c r="E246" s="113" t="str">
        <f>IF(A246:A246&gt;0,VLOOKUP(A246,Fed.!$A$1:$J$1758,5,FALSE)," ")</f>
        <v xml:space="preserve"> </v>
      </c>
      <c r="F246" s="191" t="str">
        <f>IF(A246:A246&gt;0,VLOOKUP(A246,Fed.!$A$1:$J$1758,6,FALSE)," ")</f>
        <v xml:space="preserve"> </v>
      </c>
      <c r="G246" s="113" t="str">
        <f>IF(A246:A246&gt;0,VLOOKUP(A246,Fed.!$A$1:$J$1758,7,FALSE)," ")</f>
        <v xml:space="preserve"> </v>
      </c>
      <c r="H246" s="113" t="str">
        <f>IF(A246:A246&gt;0,VLOOKUP(A246,Fed.!$A$1:$J$1758,8,FALSE)," ")</f>
        <v xml:space="preserve"> </v>
      </c>
      <c r="I246" s="113" t="str">
        <f>IF(A246:A246&gt;0,VLOOKUP(A246,Fed.!$A$1:$J$1758,9,FALSE)," ")</f>
        <v xml:space="preserve"> </v>
      </c>
      <c r="J246" s="113" t="str">
        <f>IF(A246:A246&gt;0,VLOOKUP(A246,Fed.!$A$1:$J$1758,10,FALSE)," ")</f>
        <v xml:space="preserve"> </v>
      </c>
      <c r="L246" s="245" t="s">
        <v>2643</v>
      </c>
      <c r="M246" s="287" t="b">
        <f t="shared" si="4"/>
        <v>0</v>
      </c>
      <c r="N246" s="287"/>
    </row>
    <row r="247" spans="1:14">
      <c r="A247" s="192"/>
      <c r="B247" s="26" t="str">
        <f>IF(A247:A247&gt;0,VLOOKUP(A247,Fed.!$A$1:$J$1758,2,FALSE)," ")</f>
        <v xml:space="preserve"> </v>
      </c>
      <c r="C247" s="26" t="str">
        <f>IF(A247:A247&gt;0,VLOOKUP(A247,Fed.!$A$1:$J$1758,3,FALSE)," ")</f>
        <v xml:space="preserve"> </v>
      </c>
      <c r="D247" s="113" t="str">
        <f>IF(A247:A247&gt;0,VLOOKUP(A247,Fed.!$A$1:$J$1758,4,FALSE)," ")</f>
        <v xml:space="preserve"> </v>
      </c>
      <c r="E247" s="113" t="str">
        <f>IF(A247:A247&gt;0,VLOOKUP(A247,Fed.!$A$1:$J$1758,5,FALSE)," ")</f>
        <v xml:space="preserve"> </v>
      </c>
      <c r="F247" s="191" t="str">
        <f>IF(A247:A247&gt;0,VLOOKUP(A247,Fed.!$A$1:$J$1758,6,FALSE)," ")</f>
        <v xml:space="preserve"> </v>
      </c>
      <c r="G247" s="113" t="str">
        <f>IF(A247:A247&gt;0,VLOOKUP(A247,Fed.!$A$1:$J$1758,7,FALSE)," ")</f>
        <v xml:space="preserve"> </v>
      </c>
      <c r="H247" s="113" t="str">
        <f>IF(A247:A247&gt;0,VLOOKUP(A247,Fed.!$A$1:$J$1758,8,FALSE)," ")</f>
        <v xml:space="preserve"> </v>
      </c>
      <c r="I247" s="113" t="str">
        <f>IF(A247:A247&gt;0,VLOOKUP(A247,Fed.!$A$1:$J$1758,9,FALSE)," ")</f>
        <v xml:space="preserve"> </v>
      </c>
      <c r="J247" s="113" t="str">
        <f>IF(A247:A247&gt;0,VLOOKUP(A247,Fed.!$A$1:$J$1758,10,FALSE)," ")</f>
        <v xml:space="preserve"> </v>
      </c>
      <c r="L247" s="245" t="s">
        <v>2643</v>
      </c>
      <c r="M247" s="287" t="b">
        <f t="shared" si="4"/>
        <v>0</v>
      </c>
      <c r="N247" s="287"/>
    </row>
    <row r="248" spans="1:14">
      <c r="A248" s="192"/>
      <c r="B248" s="26" t="str">
        <f>IF(A248:A248&gt;0,VLOOKUP(A248,Fed.!$A$1:$J$1758,2,FALSE)," ")</f>
        <v xml:space="preserve"> </v>
      </c>
      <c r="C248" s="26" t="str">
        <f>IF(A248:A248&gt;0,VLOOKUP(A248,Fed.!$A$1:$J$1758,3,FALSE)," ")</f>
        <v xml:space="preserve"> </v>
      </c>
      <c r="D248" s="113" t="str">
        <f>IF(A248:A248&gt;0,VLOOKUP(A248,Fed.!$A$1:$J$1758,4,FALSE)," ")</f>
        <v xml:space="preserve"> </v>
      </c>
      <c r="E248" s="113" t="str">
        <f>IF(A248:A248&gt;0,VLOOKUP(A248,Fed.!$A$1:$J$1758,5,FALSE)," ")</f>
        <v xml:space="preserve"> </v>
      </c>
      <c r="F248" s="191" t="str">
        <f>IF(A248:A248&gt;0,VLOOKUP(A248,Fed.!$A$1:$J$1758,6,FALSE)," ")</f>
        <v xml:space="preserve"> </v>
      </c>
      <c r="G248" s="113" t="str">
        <f>IF(A248:A248&gt;0,VLOOKUP(A248,Fed.!$A$1:$J$1758,7,FALSE)," ")</f>
        <v xml:space="preserve"> </v>
      </c>
      <c r="H248" s="113" t="str">
        <f>IF(A248:A248&gt;0,VLOOKUP(A248,Fed.!$A$1:$J$1758,8,FALSE)," ")</f>
        <v xml:space="preserve"> </v>
      </c>
      <c r="I248" s="113" t="str">
        <f>IF(A248:A248&gt;0,VLOOKUP(A248,Fed.!$A$1:$J$1758,9,FALSE)," ")</f>
        <v xml:space="preserve"> </v>
      </c>
      <c r="J248" s="113" t="str">
        <f>IF(A248:A248&gt;0,VLOOKUP(A248,Fed.!$A$1:$J$1758,10,FALSE)," ")</f>
        <v xml:space="preserve"> </v>
      </c>
      <c r="L248" s="245" t="s">
        <v>2643</v>
      </c>
      <c r="M248" s="287" t="b">
        <f t="shared" si="4"/>
        <v>0</v>
      </c>
      <c r="N248" s="287"/>
    </row>
    <row r="249" spans="1:14">
      <c r="A249" s="192"/>
      <c r="B249" s="26" t="str">
        <f>IF(A249:A249&gt;0,VLOOKUP(A249,Fed.!$A$1:$J$1758,2,FALSE)," ")</f>
        <v xml:space="preserve"> </v>
      </c>
      <c r="C249" s="26" t="str">
        <f>IF(A249:A249&gt;0,VLOOKUP(A249,Fed.!$A$1:$J$1758,3,FALSE)," ")</f>
        <v xml:space="preserve"> </v>
      </c>
      <c r="D249" s="113" t="str">
        <f>IF(A249:A249&gt;0,VLOOKUP(A249,Fed.!$A$1:$J$1758,4,FALSE)," ")</f>
        <v xml:space="preserve"> </v>
      </c>
      <c r="E249" s="113" t="str">
        <f>IF(A249:A249&gt;0,VLOOKUP(A249,Fed.!$A$1:$J$1758,5,FALSE)," ")</f>
        <v xml:space="preserve"> </v>
      </c>
      <c r="F249" s="191" t="str">
        <f>IF(A249:A249&gt;0,VLOOKUP(A249,Fed.!$A$1:$J$1758,6,FALSE)," ")</f>
        <v xml:space="preserve"> </v>
      </c>
      <c r="G249" s="113" t="str">
        <f>IF(A249:A249&gt;0,VLOOKUP(A249,Fed.!$A$1:$J$1758,7,FALSE)," ")</f>
        <v xml:space="preserve"> </v>
      </c>
      <c r="H249" s="113" t="str">
        <f>IF(A249:A249&gt;0,VLOOKUP(A249,Fed.!$A$1:$J$1758,8,FALSE)," ")</f>
        <v xml:space="preserve"> </v>
      </c>
      <c r="I249" s="113" t="str">
        <f>IF(A249:A249&gt;0,VLOOKUP(A249,Fed.!$A$1:$J$1758,9,FALSE)," ")</f>
        <v xml:space="preserve"> </v>
      </c>
      <c r="J249" s="113" t="str">
        <f>IF(A249:A249&gt;0,VLOOKUP(A249,Fed.!$A$1:$J$1758,10,FALSE)," ")</f>
        <v xml:space="preserve"> </v>
      </c>
      <c r="L249" s="245" t="s">
        <v>2643</v>
      </c>
      <c r="M249" s="287" t="b">
        <f t="shared" si="4"/>
        <v>0</v>
      </c>
      <c r="N249" s="287"/>
    </row>
    <row r="250" spans="1:14">
      <c r="A250" s="192"/>
      <c r="B250" s="26" t="str">
        <f>IF(A250:A250&gt;0,VLOOKUP(A250,Fed.!$A$1:$J$1758,2,FALSE)," ")</f>
        <v xml:space="preserve"> </v>
      </c>
      <c r="C250" s="26" t="str">
        <f>IF(A250:A250&gt;0,VLOOKUP(A250,Fed.!$A$1:$J$1758,3,FALSE)," ")</f>
        <v xml:space="preserve"> </v>
      </c>
      <c r="D250" s="113" t="str">
        <f>IF(A250:A250&gt;0,VLOOKUP(A250,Fed.!$A$1:$J$1758,4,FALSE)," ")</f>
        <v xml:space="preserve"> </v>
      </c>
      <c r="E250" s="113" t="str">
        <f>IF(A250:A250&gt;0,VLOOKUP(A250,Fed.!$A$1:$J$1758,5,FALSE)," ")</f>
        <v xml:space="preserve"> </v>
      </c>
      <c r="F250" s="191" t="str">
        <f>IF(A250:A250&gt;0,VLOOKUP(A250,Fed.!$A$1:$J$1758,6,FALSE)," ")</f>
        <v xml:space="preserve"> </v>
      </c>
      <c r="G250" s="113" t="str">
        <f>IF(A250:A250&gt;0,VLOOKUP(A250,Fed.!$A$1:$J$1758,7,FALSE)," ")</f>
        <v xml:space="preserve"> </v>
      </c>
      <c r="H250" s="113" t="str">
        <f>IF(A250:A250&gt;0,VLOOKUP(A250,Fed.!$A$1:$J$1758,8,FALSE)," ")</f>
        <v xml:space="preserve"> </v>
      </c>
      <c r="I250" s="113" t="str">
        <f>IF(A250:A250&gt;0,VLOOKUP(A250,Fed.!$A$1:$J$1758,9,FALSE)," ")</f>
        <v xml:space="preserve"> </v>
      </c>
      <c r="J250" s="113" t="str">
        <f>IF(A250:A250&gt;0,VLOOKUP(A250,Fed.!$A$1:$J$1758,10,FALSE)," ")</f>
        <v xml:space="preserve"> </v>
      </c>
      <c r="L250" s="245" t="s">
        <v>2643</v>
      </c>
      <c r="M250" s="287" t="b">
        <f t="shared" si="4"/>
        <v>0</v>
      </c>
      <c r="N250" s="287"/>
    </row>
    <row r="251" spans="1:14">
      <c r="A251" s="192"/>
      <c r="B251" s="26" t="str">
        <f>IF(A251:A251&gt;0,VLOOKUP(A251,Fed.!$A$1:$J$1758,2,FALSE)," ")</f>
        <v xml:space="preserve"> </v>
      </c>
      <c r="C251" s="26" t="str">
        <f>IF(A251:A251&gt;0,VLOOKUP(A251,Fed.!$A$1:$J$1758,3,FALSE)," ")</f>
        <v xml:space="preserve"> </v>
      </c>
      <c r="D251" s="113" t="str">
        <f>IF(A251:A251&gt;0,VLOOKUP(A251,Fed.!$A$1:$J$1758,4,FALSE)," ")</f>
        <v xml:space="preserve"> </v>
      </c>
      <c r="E251" s="113" t="str">
        <f>IF(A251:A251&gt;0,VLOOKUP(A251,Fed.!$A$1:$J$1758,5,FALSE)," ")</f>
        <v xml:space="preserve"> </v>
      </c>
      <c r="F251" s="191" t="str">
        <f>IF(A251:A251&gt;0,VLOOKUP(A251,Fed.!$A$1:$J$1758,6,FALSE)," ")</f>
        <v xml:space="preserve"> </v>
      </c>
      <c r="G251" s="113" t="str">
        <f>IF(A251:A251&gt;0,VLOOKUP(A251,Fed.!$A$1:$J$1758,7,FALSE)," ")</f>
        <v xml:space="preserve"> </v>
      </c>
      <c r="H251" s="113" t="str">
        <f>IF(A251:A251&gt;0,VLOOKUP(A251,Fed.!$A$1:$J$1758,8,FALSE)," ")</f>
        <v xml:space="preserve"> </v>
      </c>
      <c r="I251" s="113" t="str">
        <f>IF(A251:A251&gt;0,VLOOKUP(A251,Fed.!$A$1:$J$1758,9,FALSE)," ")</f>
        <v xml:space="preserve"> </v>
      </c>
      <c r="J251" s="113" t="str">
        <f>IF(A251:A251&gt;0,VLOOKUP(A251,Fed.!$A$1:$J$1758,10,FALSE)," ")</f>
        <v xml:space="preserve"> </v>
      </c>
      <c r="L251" s="245" t="s">
        <v>2643</v>
      </c>
      <c r="M251" s="287" t="b">
        <f t="shared" si="4"/>
        <v>0</v>
      </c>
      <c r="N251" s="287"/>
    </row>
    <row r="252" spans="1:14">
      <c r="A252" s="192"/>
      <c r="B252" s="26" t="str">
        <f>IF(A252:A252&gt;0,VLOOKUP(A252,Fed.!$A$1:$J$1758,2,FALSE)," ")</f>
        <v xml:space="preserve"> </v>
      </c>
      <c r="C252" s="26" t="str">
        <f>IF(A252:A252&gt;0,VLOOKUP(A252,Fed.!$A$1:$J$1758,3,FALSE)," ")</f>
        <v xml:space="preserve"> </v>
      </c>
      <c r="D252" s="113" t="str">
        <f>IF(A252:A252&gt;0,VLOOKUP(A252,Fed.!$A$1:$J$1758,4,FALSE)," ")</f>
        <v xml:space="preserve"> </v>
      </c>
      <c r="E252" s="113" t="str">
        <f>IF(A252:A252&gt;0,VLOOKUP(A252,Fed.!$A$1:$J$1758,5,FALSE)," ")</f>
        <v xml:space="preserve"> </v>
      </c>
      <c r="F252" s="191" t="str">
        <f>IF(A252:A252&gt;0,VLOOKUP(A252,Fed.!$A$1:$J$1758,6,FALSE)," ")</f>
        <v xml:space="preserve"> </v>
      </c>
      <c r="G252" s="113" t="str">
        <f>IF(A252:A252&gt;0,VLOOKUP(A252,Fed.!$A$1:$J$1758,7,FALSE)," ")</f>
        <v xml:space="preserve"> </v>
      </c>
      <c r="H252" s="113" t="str">
        <f>IF(A252:A252&gt;0,VLOOKUP(A252,Fed.!$A$1:$J$1758,8,FALSE)," ")</f>
        <v xml:space="preserve"> </v>
      </c>
      <c r="I252" s="113" t="str">
        <f>IF(A252:A252&gt;0,VLOOKUP(A252,Fed.!$A$1:$J$1758,9,FALSE)," ")</f>
        <v xml:space="preserve"> </v>
      </c>
      <c r="J252" s="113" t="str">
        <f>IF(A252:A252&gt;0,VLOOKUP(A252,Fed.!$A$1:$J$1758,10,FALSE)," ")</f>
        <v xml:space="preserve"> </v>
      </c>
      <c r="L252" s="245" t="s">
        <v>2643</v>
      </c>
      <c r="M252" s="287" t="b">
        <f t="shared" si="4"/>
        <v>0</v>
      </c>
      <c r="N252" s="287"/>
    </row>
    <row r="253" spans="1:14">
      <c r="A253" s="192"/>
      <c r="B253" s="26" t="str">
        <f>IF(A253:A253&gt;0,VLOOKUP(A253,Fed.!$A$1:$J$1758,2,FALSE)," ")</f>
        <v xml:space="preserve"> </v>
      </c>
      <c r="C253" s="26" t="str">
        <f>IF(A253:A253&gt;0,VLOOKUP(A253,Fed.!$A$1:$J$1758,3,FALSE)," ")</f>
        <v xml:space="preserve"> </v>
      </c>
      <c r="D253" s="113" t="str">
        <f>IF(A253:A253&gt;0,VLOOKUP(A253,Fed.!$A$1:$J$1758,4,FALSE)," ")</f>
        <v xml:space="preserve"> </v>
      </c>
      <c r="E253" s="113" t="str">
        <f>IF(A253:A253&gt;0,VLOOKUP(A253,Fed.!$A$1:$J$1758,5,FALSE)," ")</f>
        <v xml:space="preserve"> </v>
      </c>
      <c r="F253" s="191" t="str">
        <f>IF(A253:A253&gt;0,VLOOKUP(A253,Fed.!$A$1:$J$1758,6,FALSE)," ")</f>
        <v xml:space="preserve"> </v>
      </c>
      <c r="G253" s="113" t="str">
        <f>IF(A253:A253&gt;0,VLOOKUP(A253,Fed.!$A$1:$J$1758,7,FALSE)," ")</f>
        <v xml:space="preserve"> </v>
      </c>
      <c r="H253" s="113" t="str">
        <f>IF(A253:A253&gt;0,VLOOKUP(A253,Fed.!$A$1:$J$1758,8,FALSE)," ")</f>
        <v xml:space="preserve"> </v>
      </c>
      <c r="I253" s="113" t="str">
        <f>IF(A253:A253&gt;0,VLOOKUP(A253,Fed.!$A$1:$J$1758,9,FALSE)," ")</f>
        <v xml:space="preserve"> </v>
      </c>
      <c r="J253" s="113" t="str">
        <f>IF(A253:A253&gt;0,VLOOKUP(A253,Fed.!$A$1:$J$1758,10,FALSE)," ")</f>
        <v xml:space="preserve"> </v>
      </c>
      <c r="L253" s="245" t="s">
        <v>2643</v>
      </c>
      <c r="M253" s="287" t="b">
        <f t="shared" si="4"/>
        <v>0</v>
      </c>
      <c r="N253" s="287"/>
    </row>
    <row r="254" spans="1:14">
      <c r="A254" s="192"/>
      <c r="B254" s="26" t="str">
        <f>IF(A254:A254&gt;0,VLOOKUP(A254,Fed.!$A$1:$J$1758,2,FALSE)," ")</f>
        <v xml:space="preserve"> </v>
      </c>
      <c r="C254" s="26" t="str">
        <f>IF(A254:A254&gt;0,VLOOKUP(A254,Fed.!$A$1:$J$1758,3,FALSE)," ")</f>
        <v xml:space="preserve"> </v>
      </c>
      <c r="D254" s="113" t="str">
        <f>IF(A254:A254&gt;0,VLOOKUP(A254,Fed.!$A$1:$J$1758,4,FALSE)," ")</f>
        <v xml:space="preserve"> </v>
      </c>
      <c r="E254" s="113" t="str">
        <f>IF(A254:A254&gt;0,VLOOKUP(A254,Fed.!$A$1:$J$1758,5,FALSE)," ")</f>
        <v xml:space="preserve"> </v>
      </c>
      <c r="F254" s="191" t="str">
        <f>IF(A254:A254&gt;0,VLOOKUP(A254,Fed.!$A$1:$J$1758,6,FALSE)," ")</f>
        <v xml:space="preserve"> </v>
      </c>
      <c r="G254" s="113" t="str">
        <f>IF(A254:A254&gt;0,VLOOKUP(A254,Fed.!$A$1:$J$1758,7,FALSE)," ")</f>
        <v xml:space="preserve"> </v>
      </c>
      <c r="H254" s="113" t="str">
        <f>IF(A254:A254&gt;0,VLOOKUP(A254,Fed.!$A$1:$J$1758,8,FALSE)," ")</f>
        <v xml:space="preserve"> </v>
      </c>
      <c r="I254" s="113" t="str">
        <f>IF(A254:A254&gt;0,VLOOKUP(A254,Fed.!$A$1:$J$1758,9,FALSE)," ")</f>
        <v xml:space="preserve"> </v>
      </c>
      <c r="J254" s="113" t="str">
        <f>IF(A254:A254&gt;0,VLOOKUP(A254,Fed.!$A$1:$J$1758,10,FALSE)," ")</f>
        <v xml:space="preserve"> </v>
      </c>
      <c r="L254" s="245" t="s">
        <v>2643</v>
      </c>
      <c r="M254" s="287" t="b">
        <f t="shared" si="4"/>
        <v>0</v>
      </c>
      <c r="N254" s="287"/>
    </row>
    <row r="255" spans="1:14">
      <c r="A255" s="192"/>
      <c r="B255" s="26" t="str">
        <f>IF(A255:A255&gt;0,VLOOKUP(A255,Fed.!$A$1:$J$1758,2,FALSE)," ")</f>
        <v xml:space="preserve"> </v>
      </c>
      <c r="C255" s="26" t="str">
        <f>IF(A255:A255&gt;0,VLOOKUP(A255,Fed.!$A$1:$J$1758,3,FALSE)," ")</f>
        <v xml:space="preserve"> </v>
      </c>
      <c r="D255" s="113" t="str">
        <f>IF(A255:A255&gt;0,VLOOKUP(A255,Fed.!$A$1:$J$1758,4,FALSE)," ")</f>
        <v xml:space="preserve"> </v>
      </c>
      <c r="E255" s="113" t="str">
        <f>IF(A255:A255&gt;0,VLOOKUP(A255,Fed.!$A$1:$J$1758,5,FALSE)," ")</f>
        <v xml:space="preserve"> </v>
      </c>
      <c r="F255" s="191" t="str">
        <f>IF(A255:A255&gt;0,VLOOKUP(A255,Fed.!$A$1:$J$1758,6,FALSE)," ")</f>
        <v xml:space="preserve"> </v>
      </c>
      <c r="G255" s="113" t="str">
        <f>IF(A255:A255&gt;0,VLOOKUP(A255,Fed.!$A$1:$J$1758,7,FALSE)," ")</f>
        <v xml:space="preserve"> </v>
      </c>
      <c r="H255" s="113" t="str">
        <f>IF(A255:A255&gt;0,VLOOKUP(A255,Fed.!$A$1:$J$1758,8,FALSE)," ")</f>
        <v xml:space="preserve"> </v>
      </c>
      <c r="I255" s="113" t="str">
        <f>IF(A255:A255&gt;0,VLOOKUP(A255,Fed.!$A$1:$J$1758,9,FALSE)," ")</f>
        <v xml:space="preserve"> </v>
      </c>
      <c r="J255" s="113" t="str">
        <f>IF(A255:A255&gt;0,VLOOKUP(A255,Fed.!$A$1:$J$1758,10,FALSE)," ")</f>
        <v xml:space="preserve"> </v>
      </c>
      <c r="L255" s="245" t="s">
        <v>2643</v>
      </c>
      <c r="M255" s="287" t="b">
        <f t="shared" si="4"/>
        <v>0</v>
      </c>
      <c r="N255" s="287"/>
    </row>
    <row r="256" spans="1:14">
      <c r="A256" s="192"/>
      <c r="B256" s="26" t="str">
        <f>IF(A256:A256&gt;0,VLOOKUP(A256,Fed.!$A$1:$J$1758,2,FALSE)," ")</f>
        <v xml:space="preserve"> </v>
      </c>
      <c r="C256" s="26" t="str">
        <f>IF(A256:A256&gt;0,VLOOKUP(A256,Fed.!$A$1:$J$1758,3,FALSE)," ")</f>
        <v xml:space="preserve"> </v>
      </c>
      <c r="D256" s="113" t="str">
        <f>IF(A256:A256&gt;0,VLOOKUP(A256,Fed.!$A$1:$J$1758,4,FALSE)," ")</f>
        <v xml:space="preserve"> </v>
      </c>
      <c r="E256" s="113" t="str">
        <f>IF(A256:A256&gt;0,VLOOKUP(A256,Fed.!$A$1:$J$1758,5,FALSE)," ")</f>
        <v xml:space="preserve"> </v>
      </c>
      <c r="F256" s="191" t="str">
        <f>IF(A256:A256&gt;0,VLOOKUP(A256,Fed.!$A$1:$J$1758,6,FALSE)," ")</f>
        <v xml:space="preserve"> </v>
      </c>
      <c r="G256" s="113" t="str">
        <f>IF(A256:A256&gt;0,VLOOKUP(A256,Fed.!$A$1:$J$1758,7,FALSE)," ")</f>
        <v xml:space="preserve"> </v>
      </c>
      <c r="H256" s="113" t="str">
        <f>IF(A256:A256&gt;0,VLOOKUP(A256,Fed.!$A$1:$J$1758,8,FALSE)," ")</f>
        <v xml:space="preserve"> </v>
      </c>
      <c r="I256" s="113" t="str">
        <f>IF(A256:A256&gt;0,VLOOKUP(A256,Fed.!$A$1:$J$1758,9,FALSE)," ")</f>
        <v xml:space="preserve"> </v>
      </c>
      <c r="J256" s="113" t="str">
        <f>IF(A256:A256&gt;0,VLOOKUP(A256,Fed.!$A$1:$J$1758,10,FALSE)," ")</f>
        <v xml:space="preserve"> </v>
      </c>
      <c r="L256" s="245" t="s">
        <v>2643</v>
      </c>
      <c r="M256" s="287" t="b">
        <f t="shared" si="4"/>
        <v>0</v>
      </c>
      <c r="N256" s="287"/>
    </row>
    <row r="257" spans="1:14">
      <c r="A257" s="192"/>
      <c r="B257" s="26" t="str">
        <f>IF(A257:A257&gt;0,VLOOKUP(A257,Fed.!$A$1:$J$1758,2,FALSE)," ")</f>
        <v xml:space="preserve"> </v>
      </c>
      <c r="C257" s="26" t="str">
        <f>IF(A257:A257&gt;0,VLOOKUP(A257,Fed.!$A$1:$J$1758,3,FALSE)," ")</f>
        <v xml:space="preserve"> </v>
      </c>
      <c r="D257" s="113" t="str">
        <f>IF(A257:A257&gt;0,VLOOKUP(A257,Fed.!$A$1:$J$1758,4,FALSE)," ")</f>
        <v xml:space="preserve"> </v>
      </c>
      <c r="E257" s="113" t="str">
        <f>IF(A257:A257&gt;0,VLOOKUP(A257,Fed.!$A$1:$J$1758,5,FALSE)," ")</f>
        <v xml:space="preserve"> </v>
      </c>
      <c r="F257" s="191" t="str">
        <f>IF(A257:A257&gt;0,VLOOKUP(A257,Fed.!$A$1:$J$1758,6,FALSE)," ")</f>
        <v xml:space="preserve"> </v>
      </c>
      <c r="G257" s="113" t="str">
        <f>IF(A257:A257&gt;0,VLOOKUP(A257,Fed.!$A$1:$J$1758,7,FALSE)," ")</f>
        <v xml:space="preserve"> </v>
      </c>
      <c r="H257" s="113" t="str">
        <f>IF(A257:A257&gt;0,VLOOKUP(A257,Fed.!$A$1:$J$1758,8,FALSE)," ")</f>
        <v xml:space="preserve"> </v>
      </c>
      <c r="I257" s="113" t="str">
        <f>IF(A257:A257&gt;0,VLOOKUP(A257,Fed.!$A$1:$J$1758,9,FALSE)," ")</f>
        <v xml:space="preserve"> </v>
      </c>
      <c r="J257" s="113" t="str">
        <f>IF(A257:A257&gt;0,VLOOKUP(A257,Fed.!$A$1:$J$1758,10,FALSE)," ")</f>
        <v xml:space="preserve"> </v>
      </c>
      <c r="L257" s="245" t="s">
        <v>2643</v>
      </c>
      <c r="M257" s="287" t="b">
        <f t="shared" si="4"/>
        <v>0</v>
      </c>
      <c r="N257" s="287"/>
    </row>
    <row r="258" spans="1:14">
      <c r="A258" s="192"/>
      <c r="B258" s="26" t="str">
        <f>IF(A258:A258&gt;0,VLOOKUP(A258,Fed.!$A$1:$J$1758,2,FALSE)," ")</f>
        <v xml:space="preserve"> </v>
      </c>
      <c r="C258" s="26" t="str">
        <f>IF(A258:A258&gt;0,VLOOKUP(A258,Fed.!$A$1:$J$1758,3,FALSE)," ")</f>
        <v xml:space="preserve"> </v>
      </c>
      <c r="D258" s="113" t="str">
        <f>IF(A258:A258&gt;0,VLOOKUP(A258,Fed.!$A$1:$J$1758,4,FALSE)," ")</f>
        <v xml:space="preserve"> </v>
      </c>
      <c r="E258" s="113" t="str">
        <f>IF(A258:A258&gt;0,VLOOKUP(A258,Fed.!$A$1:$J$1758,5,FALSE)," ")</f>
        <v xml:space="preserve"> </v>
      </c>
      <c r="F258" s="191" t="str">
        <f>IF(A258:A258&gt;0,VLOOKUP(A258,Fed.!$A$1:$J$1758,6,FALSE)," ")</f>
        <v xml:space="preserve"> </v>
      </c>
      <c r="G258" s="113" t="str">
        <f>IF(A258:A258&gt;0,VLOOKUP(A258,Fed.!$A$1:$J$1758,7,FALSE)," ")</f>
        <v xml:space="preserve"> </v>
      </c>
      <c r="H258" s="113" t="str">
        <f>IF(A258:A258&gt;0,VLOOKUP(A258,Fed.!$A$1:$J$1758,8,FALSE)," ")</f>
        <v xml:space="preserve"> </v>
      </c>
      <c r="I258" s="113" t="str">
        <f>IF(A258:A258&gt;0,VLOOKUP(A258,Fed.!$A$1:$J$1758,9,FALSE)," ")</f>
        <v xml:space="preserve"> </v>
      </c>
      <c r="J258" s="113" t="str">
        <f>IF(A258:A258&gt;0,VLOOKUP(A258,Fed.!$A$1:$J$1758,10,FALSE)," ")</f>
        <v xml:space="preserve"> </v>
      </c>
      <c r="L258" s="245" t="s">
        <v>2643</v>
      </c>
      <c r="M258" s="287" t="b">
        <f t="shared" ref="M258:M321" si="5">I258=L258</f>
        <v>0</v>
      </c>
      <c r="N258" s="287"/>
    </row>
    <row r="259" spans="1:14">
      <c r="A259" s="192"/>
      <c r="B259" s="26" t="str">
        <f>IF(A259:A259&gt;0,VLOOKUP(A259,Fed.!$A$1:$J$1758,2,FALSE)," ")</f>
        <v xml:space="preserve"> </v>
      </c>
      <c r="C259" s="26" t="str">
        <f>IF(A259:A259&gt;0,VLOOKUP(A259,Fed.!$A$1:$J$1758,3,FALSE)," ")</f>
        <v xml:space="preserve"> </v>
      </c>
      <c r="D259" s="113" t="str">
        <f>IF(A259:A259&gt;0,VLOOKUP(A259,Fed.!$A$1:$J$1758,4,FALSE)," ")</f>
        <v xml:space="preserve"> </v>
      </c>
      <c r="E259" s="113" t="str">
        <f>IF(A259:A259&gt;0,VLOOKUP(A259,Fed.!$A$1:$J$1758,5,FALSE)," ")</f>
        <v xml:space="preserve"> </v>
      </c>
      <c r="F259" s="191" t="str">
        <f>IF(A259:A259&gt;0,VLOOKUP(A259,Fed.!$A$1:$J$1758,6,FALSE)," ")</f>
        <v xml:space="preserve"> </v>
      </c>
      <c r="G259" s="113" t="str">
        <f>IF(A259:A259&gt;0,VLOOKUP(A259,Fed.!$A$1:$J$1758,7,FALSE)," ")</f>
        <v xml:space="preserve"> </v>
      </c>
      <c r="H259" s="113" t="str">
        <f>IF(A259:A259&gt;0,VLOOKUP(A259,Fed.!$A$1:$J$1758,8,FALSE)," ")</f>
        <v xml:space="preserve"> </v>
      </c>
      <c r="I259" s="113" t="str">
        <f>IF(A259:A259&gt;0,VLOOKUP(A259,Fed.!$A$1:$J$1758,9,FALSE)," ")</f>
        <v xml:space="preserve"> </v>
      </c>
      <c r="J259" s="113" t="str">
        <f>IF(A259:A259&gt;0,VLOOKUP(A259,Fed.!$A$1:$J$1758,10,FALSE)," ")</f>
        <v xml:space="preserve"> </v>
      </c>
      <c r="L259" s="245" t="s">
        <v>2643</v>
      </c>
      <c r="M259" s="287" t="b">
        <f t="shared" si="5"/>
        <v>0</v>
      </c>
      <c r="N259" s="287"/>
    </row>
    <row r="260" spans="1:14">
      <c r="A260" s="192"/>
      <c r="B260" s="26" t="str">
        <f>IF(A260:A260&gt;0,VLOOKUP(A260,Fed.!$A$1:$J$1758,2,FALSE)," ")</f>
        <v xml:space="preserve"> </v>
      </c>
      <c r="C260" s="26" t="str">
        <f>IF(A260:A260&gt;0,VLOOKUP(A260,Fed.!$A$1:$J$1758,3,FALSE)," ")</f>
        <v xml:space="preserve"> </v>
      </c>
      <c r="D260" s="113" t="str">
        <f>IF(A260:A260&gt;0,VLOOKUP(A260,Fed.!$A$1:$J$1758,4,FALSE)," ")</f>
        <v xml:space="preserve"> </v>
      </c>
      <c r="E260" s="113" t="str">
        <f>IF(A260:A260&gt;0,VLOOKUP(A260,Fed.!$A$1:$J$1758,5,FALSE)," ")</f>
        <v xml:space="preserve"> </v>
      </c>
      <c r="F260" s="191" t="str">
        <f>IF(A260:A260&gt;0,VLOOKUP(A260,Fed.!$A$1:$J$1758,6,FALSE)," ")</f>
        <v xml:space="preserve"> </v>
      </c>
      <c r="G260" s="113" t="str">
        <f>IF(A260:A260&gt;0,VLOOKUP(A260,Fed.!$A$1:$J$1758,7,FALSE)," ")</f>
        <v xml:space="preserve"> </v>
      </c>
      <c r="H260" s="113" t="str">
        <f>IF(A260:A260&gt;0,VLOOKUP(A260,Fed.!$A$1:$J$1758,8,FALSE)," ")</f>
        <v xml:space="preserve"> </v>
      </c>
      <c r="I260" s="113" t="str">
        <f>IF(A260:A260&gt;0,VLOOKUP(A260,Fed.!$A$1:$J$1758,9,FALSE)," ")</f>
        <v xml:space="preserve"> </v>
      </c>
      <c r="J260" s="113" t="str">
        <f>IF(A260:A260&gt;0,VLOOKUP(A260,Fed.!$A$1:$J$1758,10,FALSE)," ")</f>
        <v xml:space="preserve"> </v>
      </c>
      <c r="L260" s="245" t="s">
        <v>2643</v>
      </c>
      <c r="M260" s="287" t="b">
        <f t="shared" si="5"/>
        <v>0</v>
      </c>
      <c r="N260" s="287"/>
    </row>
    <row r="261" spans="1:14">
      <c r="A261" s="192"/>
      <c r="B261" s="26" t="str">
        <f>IF(A261:A261&gt;0,VLOOKUP(A261,Fed.!$A$1:$J$1758,2,FALSE)," ")</f>
        <v xml:space="preserve"> </v>
      </c>
      <c r="C261" s="26" t="str">
        <f>IF(A261:A261&gt;0,VLOOKUP(A261,Fed.!$A$1:$J$1758,3,FALSE)," ")</f>
        <v xml:space="preserve"> </v>
      </c>
      <c r="D261" s="113" t="str">
        <f>IF(A261:A261&gt;0,VLOOKUP(A261,Fed.!$A$1:$J$1758,4,FALSE)," ")</f>
        <v xml:space="preserve"> </v>
      </c>
      <c r="E261" s="113" t="str">
        <f>IF(A261:A261&gt;0,VLOOKUP(A261,Fed.!$A$1:$J$1758,5,FALSE)," ")</f>
        <v xml:space="preserve"> </v>
      </c>
      <c r="F261" s="191" t="str">
        <f>IF(A261:A261&gt;0,VLOOKUP(A261,Fed.!$A$1:$J$1758,6,FALSE)," ")</f>
        <v xml:space="preserve"> </v>
      </c>
      <c r="G261" s="113" t="str">
        <f>IF(A261:A261&gt;0,VLOOKUP(A261,Fed.!$A$1:$J$1758,7,FALSE)," ")</f>
        <v xml:space="preserve"> </v>
      </c>
      <c r="H261" s="113" t="str">
        <f>IF(A261:A261&gt;0,VLOOKUP(A261,Fed.!$A$1:$J$1758,8,FALSE)," ")</f>
        <v xml:space="preserve"> </v>
      </c>
      <c r="I261" s="113" t="str">
        <f>IF(A261:A261&gt;0,VLOOKUP(A261,Fed.!$A$1:$J$1758,9,FALSE)," ")</f>
        <v xml:space="preserve"> </v>
      </c>
      <c r="J261" s="113" t="str">
        <f>IF(A261:A261&gt;0,VLOOKUP(A261,Fed.!$A$1:$J$1758,10,FALSE)," ")</f>
        <v xml:space="preserve"> </v>
      </c>
      <c r="L261" s="245" t="s">
        <v>2643</v>
      </c>
      <c r="M261" s="287" t="b">
        <f t="shared" si="5"/>
        <v>0</v>
      </c>
      <c r="N261" s="287"/>
    </row>
    <row r="262" spans="1:14">
      <c r="A262" s="192"/>
      <c r="B262" s="26" t="str">
        <f>IF(A262:A262&gt;0,VLOOKUP(A262,Fed.!$A$1:$J$1758,2,FALSE)," ")</f>
        <v xml:space="preserve"> </v>
      </c>
      <c r="C262" s="26" t="str">
        <f>IF(A262:A262&gt;0,VLOOKUP(A262,Fed.!$A$1:$J$1758,3,FALSE)," ")</f>
        <v xml:space="preserve"> </v>
      </c>
      <c r="D262" s="113" t="str">
        <f>IF(A262:A262&gt;0,VLOOKUP(A262,Fed.!$A$1:$J$1758,4,FALSE)," ")</f>
        <v xml:space="preserve"> </v>
      </c>
      <c r="E262" s="113" t="str">
        <f>IF(A262:A262&gt;0,VLOOKUP(A262,Fed.!$A$1:$J$1758,5,FALSE)," ")</f>
        <v xml:space="preserve"> </v>
      </c>
      <c r="F262" s="191" t="str">
        <f>IF(A262:A262&gt;0,VLOOKUP(A262,Fed.!$A$1:$J$1758,6,FALSE)," ")</f>
        <v xml:space="preserve"> </v>
      </c>
      <c r="G262" s="113" t="str">
        <f>IF(A262:A262&gt;0,VLOOKUP(A262,Fed.!$A$1:$J$1758,7,FALSE)," ")</f>
        <v xml:space="preserve"> </v>
      </c>
      <c r="H262" s="113" t="str">
        <f>IF(A262:A262&gt;0,VLOOKUP(A262,Fed.!$A$1:$J$1758,8,FALSE)," ")</f>
        <v xml:space="preserve"> </v>
      </c>
      <c r="I262" s="113" t="str">
        <f>IF(A262:A262&gt;0,VLOOKUP(A262,Fed.!$A$1:$J$1758,9,FALSE)," ")</f>
        <v xml:space="preserve"> </v>
      </c>
      <c r="J262" s="113" t="str">
        <f>IF(A262:A262&gt;0,VLOOKUP(A262,Fed.!$A$1:$J$1758,10,FALSE)," ")</f>
        <v xml:space="preserve"> </v>
      </c>
      <c r="L262" s="245" t="s">
        <v>2643</v>
      </c>
      <c r="M262" s="287" t="b">
        <f t="shared" si="5"/>
        <v>0</v>
      </c>
      <c r="N262" s="287"/>
    </row>
    <row r="263" spans="1:14">
      <c r="A263" s="192"/>
      <c r="B263" s="26" t="str">
        <f>IF(A263:A263&gt;0,VLOOKUP(A263,Fed.!$A$1:$J$1758,2,FALSE)," ")</f>
        <v xml:space="preserve"> </v>
      </c>
      <c r="C263" s="26" t="str">
        <f>IF(A263:A263&gt;0,VLOOKUP(A263,Fed.!$A$1:$J$1758,3,FALSE)," ")</f>
        <v xml:space="preserve"> </v>
      </c>
      <c r="D263" s="113" t="str">
        <f>IF(A263:A263&gt;0,VLOOKUP(A263,Fed.!$A$1:$J$1758,4,FALSE)," ")</f>
        <v xml:space="preserve"> </v>
      </c>
      <c r="E263" s="113" t="str">
        <f>IF(A263:A263&gt;0,VLOOKUP(A263,Fed.!$A$1:$J$1758,5,FALSE)," ")</f>
        <v xml:space="preserve"> </v>
      </c>
      <c r="F263" s="191" t="str">
        <f>IF(A263:A263&gt;0,VLOOKUP(A263,Fed.!$A$1:$J$1758,6,FALSE)," ")</f>
        <v xml:space="preserve"> </v>
      </c>
      <c r="G263" s="113" t="str">
        <f>IF(A263:A263&gt;0,VLOOKUP(A263,Fed.!$A$1:$J$1758,7,FALSE)," ")</f>
        <v xml:space="preserve"> </v>
      </c>
      <c r="H263" s="113" t="str">
        <f>IF(A263:A263&gt;0,VLOOKUP(A263,Fed.!$A$1:$J$1758,8,FALSE)," ")</f>
        <v xml:space="preserve"> </v>
      </c>
      <c r="I263" s="113" t="str">
        <f>IF(A263:A263&gt;0,VLOOKUP(A263,Fed.!$A$1:$J$1758,9,FALSE)," ")</f>
        <v xml:space="preserve"> </v>
      </c>
      <c r="J263" s="113" t="str">
        <f>IF(A263:A263&gt;0,VLOOKUP(A263,Fed.!$A$1:$J$1758,10,FALSE)," ")</f>
        <v xml:space="preserve"> </v>
      </c>
      <c r="L263" s="245" t="s">
        <v>2643</v>
      </c>
      <c r="M263" s="287" t="b">
        <f t="shared" si="5"/>
        <v>0</v>
      </c>
      <c r="N263" s="287"/>
    </row>
    <row r="264" spans="1:14">
      <c r="A264" s="192"/>
      <c r="B264" s="26" t="str">
        <f>IF(A264:A264&gt;0,VLOOKUP(A264,Fed.!$A$1:$J$1758,2,FALSE)," ")</f>
        <v xml:space="preserve"> </v>
      </c>
      <c r="C264" s="26" t="str">
        <f>IF(A264:A264&gt;0,VLOOKUP(A264,Fed.!$A$1:$J$1758,3,FALSE)," ")</f>
        <v xml:space="preserve"> </v>
      </c>
      <c r="D264" s="113" t="str">
        <f>IF(A264:A264&gt;0,VLOOKUP(A264,Fed.!$A$1:$J$1758,4,FALSE)," ")</f>
        <v xml:space="preserve"> </v>
      </c>
      <c r="E264" s="113" t="str">
        <f>IF(A264:A264&gt;0,VLOOKUP(A264,Fed.!$A$1:$J$1758,5,FALSE)," ")</f>
        <v xml:space="preserve"> </v>
      </c>
      <c r="F264" s="191" t="str">
        <f>IF(A264:A264&gt;0,VLOOKUP(A264,Fed.!$A$1:$J$1758,6,FALSE)," ")</f>
        <v xml:space="preserve"> </v>
      </c>
      <c r="G264" s="113" t="str">
        <f>IF(A264:A264&gt;0,VLOOKUP(A264,Fed.!$A$1:$J$1758,7,FALSE)," ")</f>
        <v xml:space="preserve"> </v>
      </c>
      <c r="H264" s="113" t="str">
        <f>IF(A264:A264&gt;0,VLOOKUP(A264,Fed.!$A$1:$J$1758,8,FALSE)," ")</f>
        <v xml:space="preserve"> </v>
      </c>
      <c r="I264" s="113" t="str">
        <f>IF(A264:A264&gt;0,VLOOKUP(A264,Fed.!$A$1:$J$1758,9,FALSE)," ")</f>
        <v xml:space="preserve"> </v>
      </c>
      <c r="J264" s="113" t="str">
        <f>IF(A264:A264&gt;0,VLOOKUP(A264,Fed.!$A$1:$J$1758,10,FALSE)," ")</f>
        <v xml:space="preserve"> </v>
      </c>
      <c r="L264" s="245" t="s">
        <v>2643</v>
      </c>
      <c r="M264" s="287" t="b">
        <f t="shared" si="5"/>
        <v>0</v>
      </c>
      <c r="N264" s="287"/>
    </row>
    <row r="265" spans="1:14">
      <c r="A265" s="192"/>
      <c r="B265" s="26" t="str">
        <f>IF(A265:A265&gt;0,VLOOKUP(A265,Fed.!$A$1:$J$1758,2,FALSE)," ")</f>
        <v xml:space="preserve"> </v>
      </c>
      <c r="C265" s="26" t="str">
        <f>IF(A265:A265&gt;0,VLOOKUP(A265,Fed.!$A$1:$J$1758,3,FALSE)," ")</f>
        <v xml:space="preserve"> </v>
      </c>
      <c r="D265" s="113" t="str">
        <f>IF(A265:A265&gt;0,VLOOKUP(A265,Fed.!$A$1:$J$1758,4,FALSE)," ")</f>
        <v xml:space="preserve"> </v>
      </c>
      <c r="E265" s="113" t="str">
        <f>IF(A265:A265&gt;0,VLOOKUP(A265,Fed.!$A$1:$J$1758,5,FALSE)," ")</f>
        <v xml:space="preserve"> </v>
      </c>
      <c r="F265" s="191" t="str">
        <f>IF(A265:A265&gt;0,VLOOKUP(A265,Fed.!$A$1:$J$1758,6,FALSE)," ")</f>
        <v xml:space="preserve"> </v>
      </c>
      <c r="G265" s="113" t="str">
        <f>IF(A265:A265&gt;0,VLOOKUP(A265,Fed.!$A$1:$J$1758,7,FALSE)," ")</f>
        <v xml:space="preserve"> </v>
      </c>
      <c r="H265" s="113" t="str">
        <f>IF(A265:A265&gt;0,VLOOKUP(A265,Fed.!$A$1:$J$1758,8,FALSE)," ")</f>
        <v xml:space="preserve"> </v>
      </c>
      <c r="I265" s="113" t="str">
        <f>IF(A265:A265&gt;0,VLOOKUP(A265,Fed.!$A$1:$J$1758,9,FALSE)," ")</f>
        <v xml:space="preserve"> </v>
      </c>
      <c r="J265" s="113" t="str">
        <f>IF(A265:A265&gt;0,VLOOKUP(A265,Fed.!$A$1:$J$1758,10,FALSE)," ")</f>
        <v xml:space="preserve"> </v>
      </c>
      <c r="L265" s="245" t="s">
        <v>2643</v>
      </c>
      <c r="M265" s="287" t="b">
        <f t="shared" si="5"/>
        <v>0</v>
      </c>
      <c r="N265" s="287"/>
    </row>
    <row r="266" spans="1:14">
      <c r="A266" s="192"/>
      <c r="B266" s="26" t="str">
        <f>IF(A266:A266&gt;0,VLOOKUP(A266,Fed.!$A$1:$J$1758,2,FALSE)," ")</f>
        <v xml:space="preserve"> </v>
      </c>
      <c r="C266" s="26" t="str">
        <f>IF(A266:A266&gt;0,VLOOKUP(A266,Fed.!$A$1:$J$1758,3,FALSE)," ")</f>
        <v xml:space="preserve"> </v>
      </c>
      <c r="D266" s="113" t="str">
        <f>IF(A266:A266&gt;0,VLOOKUP(A266,Fed.!$A$1:$J$1758,4,FALSE)," ")</f>
        <v xml:space="preserve"> </v>
      </c>
      <c r="E266" s="113" t="str">
        <f>IF(A266:A266&gt;0,VLOOKUP(A266,Fed.!$A$1:$J$1758,5,FALSE)," ")</f>
        <v xml:space="preserve"> </v>
      </c>
      <c r="F266" s="191" t="str">
        <f>IF(A266:A266&gt;0,VLOOKUP(A266,Fed.!$A$1:$J$1758,6,FALSE)," ")</f>
        <v xml:space="preserve"> </v>
      </c>
      <c r="G266" s="113" t="str">
        <f>IF(A266:A266&gt;0,VLOOKUP(A266,Fed.!$A$1:$J$1758,7,FALSE)," ")</f>
        <v xml:space="preserve"> </v>
      </c>
      <c r="H266" s="113" t="str">
        <f>IF(A266:A266&gt;0,VLOOKUP(A266,Fed.!$A$1:$J$1758,8,FALSE)," ")</f>
        <v xml:space="preserve"> </v>
      </c>
      <c r="I266" s="113" t="str">
        <f>IF(A266:A266&gt;0,VLOOKUP(A266,Fed.!$A$1:$J$1758,9,FALSE)," ")</f>
        <v xml:space="preserve"> </v>
      </c>
      <c r="J266" s="113" t="str">
        <f>IF(A266:A266&gt;0,VLOOKUP(A266,Fed.!$A$1:$J$1758,10,FALSE)," ")</f>
        <v xml:space="preserve"> </v>
      </c>
      <c r="L266" s="245" t="s">
        <v>2643</v>
      </c>
      <c r="M266" s="287" t="b">
        <f t="shared" si="5"/>
        <v>0</v>
      </c>
      <c r="N266" s="287"/>
    </row>
    <row r="267" spans="1:14">
      <c r="A267" s="192"/>
      <c r="B267" s="26" t="str">
        <f>IF(A267:A267&gt;0,VLOOKUP(A267,Fed.!$A$1:$J$1758,2,FALSE)," ")</f>
        <v xml:space="preserve"> </v>
      </c>
      <c r="C267" s="26" t="str">
        <f>IF(A267:A267&gt;0,VLOOKUP(A267,Fed.!$A$1:$J$1758,3,FALSE)," ")</f>
        <v xml:space="preserve"> </v>
      </c>
      <c r="D267" s="113" t="str">
        <f>IF(A267:A267&gt;0,VLOOKUP(A267,Fed.!$A$1:$J$1758,4,FALSE)," ")</f>
        <v xml:space="preserve"> </v>
      </c>
      <c r="E267" s="113" t="str">
        <f>IF(A267:A267&gt;0,VLOOKUP(A267,Fed.!$A$1:$J$1758,5,FALSE)," ")</f>
        <v xml:space="preserve"> </v>
      </c>
      <c r="F267" s="191" t="str">
        <f>IF(A267:A267&gt;0,VLOOKUP(A267,Fed.!$A$1:$J$1758,6,FALSE)," ")</f>
        <v xml:space="preserve"> </v>
      </c>
      <c r="G267" s="113" t="str">
        <f>IF(A267:A267&gt;0,VLOOKUP(A267,Fed.!$A$1:$J$1758,7,FALSE)," ")</f>
        <v xml:space="preserve"> </v>
      </c>
      <c r="H267" s="113" t="str">
        <f>IF(A267:A267&gt;0,VLOOKUP(A267,Fed.!$A$1:$J$1758,8,FALSE)," ")</f>
        <v xml:space="preserve"> </v>
      </c>
      <c r="I267" s="113" t="str">
        <f>IF(A267:A267&gt;0,VLOOKUP(A267,Fed.!$A$1:$J$1758,9,FALSE)," ")</f>
        <v xml:space="preserve"> </v>
      </c>
      <c r="J267" s="113" t="str">
        <f>IF(A267:A267&gt;0,VLOOKUP(A267,Fed.!$A$1:$J$1758,10,FALSE)," ")</f>
        <v xml:space="preserve"> </v>
      </c>
      <c r="L267" s="245" t="s">
        <v>2643</v>
      </c>
      <c r="M267" s="287" t="b">
        <f t="shared" si="5"/>
        <v>0</v>
      </c>
      <c r="N267" s="287"/>
    </row>
    <row r="268" spans="1:14">
      <c r="A268" s="192"/>
      <c r="B268" s="26" t="str">
        <f>IF(A268:A268&gt;0,VLOOKUP(A268,Fed.!$A$1:$J$1758,2,FALSE)," ")</f>
        <v xml:space="preserve"> </v>
      </c>
      <c r="C268" s="26" t="str">
        <f>IF(A268:A268&gt;0,VLOOKUP(A268,Fed.!$A$1:$J$1758,3,FALSE)," ")</f>
        <v xml:space="preserve"> </v>
      </c>
      <c r="D268" s="113" t="str">
        <f>IF(A268:A268&gt;0,VLOOKUP(A268,Fed.!$A$1:$J$1758,4,FALSE)," ")</f>
        <v xml:space="preserve"> </v>
      </c>
      <c r="E268" s="113" t="str">
        <f>IF(A268:A268&gt;0,VLOOKUP(A268,Fed.!$A$1:$J$1758,5,FALSE)," ")</f>
        <v xml:space="preserve"> </v>
      </c>
      <c r="F268" s="191" t="str">
        <f>IF(A268:A268&gt;0,VLOOKUP(A268,Fed.!$A$1:$J$1758,6,FALSE)," ")</f>
        <v xml:space="preserve"> </v>
      </c>
      <c r="G268" s="113" t="str">
        <f>IF(A268:A268&gt;0,VLOOKUP(A268,Fed.!$A$1:$J$1758,7,FALSE)," ")</f>
        <v xml:space="preserve"> </v>
      </c>
      <c r="H268" s="113" t="str">
        <f>IF(A268:A268&gt;0,VLOOKUP(A268,Fed.!$A$1:$J$1758,8,FALSE)," ")</f>
        <v xml:space="preserve"> </v>
      </c>
      <c r="I268" s="113" t="str">
        <f>IF(A268:A268&gt;0,VLOOKUP(A268,Fed.!$A$1:$J$1758,9,FALSE)," ")</f>
        <v xml:space="preserve"> </v>
      </c>
      <c r="J268" s="113" t="str">
        <f>IF(A268:A268&gt;0,VLOOKUP(A268,Fed.!$A$1:$J$1758,10,FALSE)," ")</f>
        <v xml:space="preserve"> </v>
      </c>
      <c r="L268" s="245" t="s">
        <v>2643</v>
      </c>
      <c r="M268" s="287" t="b">
        <f t="shared" si="5"/>
        <v>0</v>
      </c>
      <c r="N268" s="287"/>
    </row>
    <row r="269" spans="1:14">
      <c r="A269" s="192"/>
      <c r="B269" s="26" t="str">
        <f>IF(A269:A269&gt;0,VLOOKUP(A269,Fed.!$A$1:$J$1758,2,FALSE)," ")</f>
        <v xml:space="preserve"> </v>
      </c>
      <c r="C269" s="26" t="str">
        <f>IF(A269:A269&gt;0,VLOOKUP(A269,Fed.!$A$1:$J$1758,3,FALSE)," ")</f>
        <v xml:space="preserve"> </v>
      </c>
      <c r="D269" s="113" t="str">
        <f>IF(A269:A269&gt;0,VLOOKUP(A269,Fed.!$A$1:$J$1758,4,FALSE)," ")</f>
        <v xml:space="preserve"> </v>
      </c>
      <c r="E269" s="113" t="str">
        <f>IF(A269:A269&gt;0,VLOOKUP(A269,Fed.!$A$1:$J$1758,5,FALSE)," ")</f>
        <v xml:space="preserve"> </v>
      </c>
      <c r="F269" s="191" t="str">
        <f>IF(A269:A269&gt;0,VLOOKUP(A269,Fed.!$A$1:$J$1758,6,FALSE)," ")</f>
        <v xml:space="preserve"> </v>
      </c>
      <c r="G269" s="113" t="str">
        <f>IF(A269:A269&gt;0,VLOOKUP(A269,Fed.!$A$1:$J$1758,7,FALSE)," ")</f>
        <v xml:space="preserve"> </v>
      </c>
      <c r="H269" s="113" t="str">
        <f>IF(A269:A269&gt;0,VLOOKUP(A269,Fed.!$A$1:$J$1758,8,FALSE)," ")</f>
        <v xml:space="preserve"> </v>
      </c>
      <c r="I269" s="113" t="str">
        <f>IF(A269:A269&gt;0,VLOOKUP(A269,Fed.!$A$1:$J$1758,9,FALSE)," ")</f>
        <v xml:space="preserve"> </v>
      </c>
      <c r="J269" s="113" t="str">
        <f>IF(A269:A269&gt;0,VLOOKUP(A269,Fed.!$A$1:$J$1758,10,FALSE)," ")</f>
        <v xml:space="preserve"> </v>
      </c>
      <c r="L269" s="245" t="s">
        <v>2643</v>
      </c>
      <c r="M269" s="287" t="b">
        <f t="shared" si="5"/>
        <v>0</v>
      </c>
      <c r="N269" s="287"/>
    </row>
    <row r="270" spans="1:14">
      <c r="A270" s="192"/>
      <c r="B270" s="26" t="str">
        <f>IF(A270:A270&gt;0,VLOOKUP(A270,Fed.!$A$1:$J$1758,2,FALSE)," ")</f>
        <v xml:space="preserve"> </v>
      </c>
      <c r="C270" s="26" t="str">
        <f>IF(A270:A270&gt;0,VLOOKUP(A270,Fed.!$A$1:$J$1758,3,FALSE)," ")</f>
        <v xml:space="preserve"> </v>
      </c>
      <c r="D270" s="113" t="str">
        <f>IF(A270:A270&gt;0,VLOOKUP(A270,Fed.!$A$1:$J$1758,4,FALSE)," ")</f>
        <v xml:space="preserve"> </v>
      </c>
      <c r="E270" s="113" t="str">
        <f>IF(A270:A270&gt;0,VLOOKUP(A270,Fed.!$A$1:$J$1758,5,FALSE)," ")</f>
        <v xml:space="preserve"> </v>
      </c>
      <c r="F270" s="191" t="str">
        <f>IF(A270:A270&gt;0,VLOOKUP(A270,Fed.!$A$1:$J$1758,6,FALSE)," ")</f>
        <v xml:space="preserve"> </v>
      </c>
      <c r="G270" s="113" t="str">
        <f>IF(A270:A270&gt;0,VLOOKUP(A270,Fed.!$A$1:$J$1758,7,FALSE)," ")</f>
        <v xml:space="preserve"> </v>
      </c>
      <c r="H270" s="113" t="str">
        <f>IF(A270:A270&gt;0,VLOOKUP(A270,Fed.!$A$1:$J$1758,8,FALSE)," ")</f>
        <v xml:space="preserve"> </v>
      </c>
      <c r="I270" s="113" t="str">
        <f>IF(A270:A270&gt;0,VLOOKUP(A270,Fed.!$A$1:$J$1758,9,FALSE)," ")</f>
        <v xml:space="preserve"> </v>
      </c>
      <c r="J270" s="113" t="str">
        <f>IF(A270:A270&gt;0,VLOOKUP(A270,Fed.!$A$1:$J$1758,10,FALSE)," ")</f>
        <v xml:space="preserve"> </v>
      </c>
      <c r="L270" s="245" t="s">
        <v>2643</v>
      </c>
      <c r="M270" s="287" t="b">
        <f t="shared" si="5"/>
        <v>0</v>
      </c>
      <c r="N270" s="287"/>
    </row>
    <row r="271" spans="1:14">
      <c r="A271" s="192"/>
      <c r="B271" s="26" t="str">
        <f>IF(A271:A271&gt;0,VLOOKUP(A271,Fed.!$A$1:$J$1758,2,FALSE)," ")</f>
        <v xml:space="preserve"> </v>
      </c>
      <c r="C271" s="26" t="str">
        <f>IF(A271:A271&gt;0,VLOOKUP(A271,Fed.!$A$1:$J$1758,3,FALSE)," ")</f>
        <v xml:space="preserve"> </v>
      </c>
      <c r="D271" s="113" t="str">
        <f>IF(A271:A271&gt;0,VLOOKUP(A271,Fed.!$A$1:$J$1758,4,FALSE)," ")</f>
        <v xml:space="preserve"> </v>
      </c>
      <c r="E271" s="113" t="str">
        <f>IF(A271:A271&gt;0,VLOOKUP(A271,Fed.!$A$1:$J$1758,5,FALSE)," ")</f>
        <v xml:space="preserve"> </v>
      </c>
      <c r="F271" s="191" t="str">
        <f>IF(A271:A271&gt;0,VLOOKUP(A271,Fed.!$A$1:$J$1758,6,FALSE)," ")</f>
        <v xml:space="preserve"> </v>
      </c>
      <c r="G271" s="113" t="str">
        <f>IF(A271:A271&gt;0,VLOOKUP(A271,Fed.!$A$1:$J$1758,7,FALSE)," ")</f>
        <v xml:space="preserve"> </v>
      </c>
      <c r="H271" s="113" t="str">
        <f>IF(A271:A271&gt;0,VLOOKUP(A271,Fed.!$A$1:$J$1758,8,FALSE)," ")</f>
        <v xml:space="preserve"> </v>
      </c>
      <c r="I271" s="113" t="str">
        <f>IF(A271:A271&gt;0,VLOOKUP(A271,Fed.!$A$1:$J$1758,9,FALSE)," ")</f>
        <v xml:space="preserve"> </v>
      </c>
      <c r="J271" s="113" t="str">
        <f>IF(A271:A271&gt;0,VLOOKUP(A271,Fed.!$A$1:$J$1758,10,FALSE)," ")</f>
        <v xml:space="preserve"> </v>
      </c>
      <c r="L271" s="245" t="s">
        <v>2643</v>
      </c>
      <c r="M271" s="287" t="b">
        <f t="shared" si="5"/>
        <v>0</v>
      </c>
      <c r="N271" s="287"/>
    </row>
    <row r="272" spans="1:14">
      <c r="A272" s="192"/>
      <c r="B272" s="26" t="str">
        <f>IF(A272:A272&gt;0,VLOOKUP(A272,Fed.!$A$1:$J$1758,2,FALSE)," ")</f>
        <v xml:space="preserve"> </v>
      </c>
      <c r="C272" s="26" t="str">
        <f>IF(A272:A272&gt;0,VLOOKUP(A272,Fed.!$A$1:$J$1758,3,FALSE)," ")</f>
        <v xml:space="preserve"> </v>
      </c>
      <c r="D272" s="113" t="str">
        <f>IF(A272:A272&gt;0,VLOOKUP(A272,Fed.!$A$1:$J$1758,4,FALSE)," ")</f>
        <v xml:space="preserve"> </v>
      </c>
      <c r="E272" s="113" t="str">
        <f>IF(A272:A272&gt;0,VLOOKUP(A272,Fed.!$A$1:$J$1758,5,FALSE)," ")</f>
        <v xml:space="preserve"> </v>
      </c>
      <c r="F272" s="191" t="str">
        <f>IF(A272:A272&gt;0,VLOOKUP(A272,Fed.!$A$1:$J$1758,6,FALSE)," ")</f>
        <v xml:space="preserve"> </v>
      </c>
      <c r="G272" s="113" t="str">
        <f>IF(A272:A272&gt;0,VLOOKUP(A272,Fed.!$A$1:$J$1758,7,FALSE)," ")</f>
        <v xml:space="preserve"> </v>
      </c>
      <c r="H272" s="113" t="str">
        <f>IF(A272:A272&gt;0,VLOOKUP(A272,Fed.!$A$1:$J$1758,8,FALSE)," ")</f>
        <v xml:space="preserve"> </v>
      </c>
      <c r="I272" s="113" t="str">
        <f>IF(A272:A272&gt;0,VLOOKUP(A272,Fed.!$A$1:$J$1758,9,FALSE)," ")</f>
        <v xml:space="preserve"> </v>
      </c>
      <c r="J272" s="113" t="str">
        <f>IF(A272:A272&gt;0,VLOOKUP(A272,Fed.!$A$1:$J$1758,10,FALSE)," ")</f>
        <v xml:space="preserve"> </v>
      </c>
      <c r="L272" s="245" t="s">
        <v>2643</v>
      </c>
      <c r="M272" s="287" t="b">
        <f t="shared" si="5"/>
        <v>0</v>
      </c>
      <c r="N272" s="287"/>
    </row>
    <row r="273" spans="1:14">
      <c r="A273" s="192"/>
      <c r="B273" s="26" t="str">
        <f>IF(A273:A273&gt;0,VLOOKUP(A273,Fed.!$A$1:$J$1758,2,FALSE)," ")</f>
        <v xml:space="preserve"> </v>
      </c>
      <c r="C273" s="26" t="str">
        <f>IF(A273:A273&gt;0,VLOOKUP(A273,Fed.!$A$1:$J$1758,3,FALSE)," ")</f>
        <v xml:space="preserve"> </v>
      </c>
      <c r="D273" s="113" t="str">
        <f>IF(A273:A273&gt;0,VLOOKUP(A273,Fed.!$A$1:$J$1758,4,FALSE)," ")</f>
        <v xml:space="preserve"> </v>
      </c>
      <c r="E273" s="113" t="str">
        <f>IF(A273:A273&gt;0,VLOOKUP(A273,Fed.!$A$1:$J$1758,5,FALSE)," ")</f>
        <v xml:space="preserve"> </v>
      </c>
      <c r="F273" s="191" t="str">
        <f>IF(A273:A273&gt;0,VLOOKUP(A273,Fed.!$A$1:$J$1758,6,FALSE)," ")</f>
        <v xml:space="preserve"> </v>
      </c>
      <c r="G273" s="113" t="str">
        <f>IF(A273:A273&gt;0,VLOOKUP(A273,Fed.!$A$1:$J$1758,7,FALSE)," ")</f>
        <v xml:space="preserve"> </v>
      </c>
      <c r="H273" s="113" t="str">
        <f>IF(A273:A273&gt;0,VLOOKUP(A273,Fed.!$A$1:$J$1758,8,FALSE)," ")</f>
        <v xml:space="preserve"> </v>
      </c>
      <c r="I273" s="113" t="str">
        <f>IF(A273:A273&gt;0,VLOOKUP(A273,Fed.!$A$1:$J$1758,9,FALSE)," ")</f>
        <v xml:space="preserve"> </v>
      </c>
      <c r="J273" s="113" t="str">
        <f>IF(A273:A273&gt;0,VLOOKUP(A273,Fed.!$A$1:$J$1758,10,FALSE)," ")</f>
        <v xml:space="preserve"> </v>
      </c>
      <c r="L273" s="245" t="s">
        <v>2643</v>
      </c>
      <c r="M273" s="287" t="b">
        <f t="shared" si="5"/>
        <v>0</v>
      </c>
      <c r="N273" s="287"/>
    </row>
    <row r="274" spans="1:14">
      <c r="A274" s="192"/>
      <c r="B274" s="26" t="str">
        <f>IF(A274:A274&gt;0,VLOOKUP(A274,Fed.!$A$1:$J$1758,2,FALSE)," ")</f>
        <v xml:space="preserve"> </v>
      </c>
      <c r="C274" s="26" t="str">
        <f>IF(A274:A274&gt;0,VLOOKUP(A274,Fed.!$A$1:$J$1758,3,FALSE)," ")</f>
        <v xml:space="preserve"> </v>
      </c>
      <c r="D274" s="113" t="str">
        <f>IF(A274:A274&gt;0,VLOOKUP(A274,Fed.!$A$1:$J$1758,4,FALSE)," ")</f>
        <v xml:space="preserve"> </v>
      </c>
      <c r="E274" s="113" t="str">
        <f>IF(A274:A274&gt;0,VLOOKUP(A274,Fed.!$A$1:$J$1758,5,FALSE)," ")</f>
        <v xml:space="preserve"> </v>
      </c>
      <c r="F274" s="191" t="str">
        <f>IF(A274:A274&gt;0,VLOOKUP(A274,Fed.!$A$1:$J$1758,6,FALSE)," ")</f>
        <v xml:space="preserve"> </v>
      </c>
      <c r="G274" s="113" t="str">
        <f>IF(A274:A274&gt;0,VLOOKUP(A274,Fed.!$A$1:$J$1758,7,FALSE)," ")</f>
        <v xml:space="preserve"> </v>
      </c>
      <c r="H274" s="113" t="str">
        <f>IF(A274:A274&gt;0,VLOOKUP(A274,Fed.!$A$1:$J$1758,8,FALSE)," ")</f>
        <v xml:space="preserve"> </v>
      </c>
      <c r="I274" s="113" t="str">
        <f>IF(A274:A274&gt;0,VLOOKUP(A274,Fed.!$A$1:$J$1758,9,FALSE)," ")</f>
        <v xml:space="preserve"> </v>
      </c>
      <c r="J274" s="113" t="str">
        <f>IF(A274:A274&gt;0,VLOOKUP(A274,Fed.!$A$1:$J$1758,10,FALSE)," ")</f>
        <v xml:space="preserve"> </v>
      </c>
      <c r="L274" s="245" t="s">
        <v>2643</v>
      </c>
      <c r="M274" s="287" t="b">
        <f t="shared" si="5"/>
        <v>0</v>
      </c>
      <c r="N274" s="287"/>
    </row>
    <row r="275" spans="1:14">
      <c r="A275" s="192"/>
      <c r="B275" s="26" t="str">
        <f>IF(A275:A275&gt;0,VLOOKUP(A275,Fed.!$A$1:$J$1758,2,FALSE)," ")</f>
        <v xml:space="preserve"> </v>
      </c>
      <c r="C275" s="26" t="str">
        <f>IF(A275:A275&gt;0,VLOOKUP(A275,Fed.!$A$1:$J$1758,3,FALSE)," ")</f>
        <v xml:space="preserve"> </v>
      </c>
      <c r="D275" s="113" t="str">
        <f>IF(A275:A275&gt;0,VLOOKUP(A275,Fed.!$A$1:$J$1758,4,FALSE)," ")</f>
        <v xml:space="preserve"> </v>
      </c>
      <c r="E275" s="113" t="str">
        <f>IF(A275:A275&gt;0,VLOOKUP(A275,Fed.!$A$1:$J$1758,5,FALSE)," ")</f>
        <v xml:space="preserve"> </v>
      </c>
      <c r="F275" s="191" t="str">
        <f>IF(A275:A275&gt;0,VLOOKUP(A275,Fed.!$A$1:$J$1758,6,FALSE)," ")</f>
        <v xml:space="preserve"> </v>
      </c>
      <c r="G275" s="113" t="str">
        <f>IF(A275:A275&gt;0,VLOOKUP(A275,Fed.!$A$1:$J$1758,7,FALSE)," ")</f>
        <v xml:space="preserve"> </v>
      </c>
      <c r="H275" s="113" t="str">
        <f>IF(A275:A275&gt;0,VLOOKUP(A275,Fed.!$A$1:$J$1758,8,FALSE)," ")</f>
        <v xml:space="preserve"> </v>
      </c>
      <c r="I275" s="113" t="str">
        <f>IF(A275:A275&gt;0,VLOOKUP(A275,Fed.!$A$1:$J$1758,9,FALSE)," ")</f>
        <v xml:space="preserve"> </v>
      </c>
      <c r="J275" s="113" t="str">
        <f>IF(A275:A275&gt;0,VLOOKUP(A275,Fed.!$A$1:$J$1758,10,FALSE)," ")</f>
        <v xml:space="preserve"> </v>
      </c>
      <c r="L275" s="245" t="s">
        <v>2643</v>
      </c>
      <c r="M275" s="287" t="b">
        <f t="shared" si="5"/>
        <v>0</v>
      </c>
      <c r="N275" s="287"/>
    </row>
    <row r="276" spans="1:14">
      <c r="A276" s="192"/>
      <c r="B276" s="26" t="str">
        <f>IF(A276:A276&gt;0,VLOOKUP(A276,Fed.!$A$1:$J$1758,2,FALSE)," ")</f>
        <v xml:space="preserve"> </v>
      </c>
      <c r="C276" s="26" t="str">
        <f>IF(A276:A276&gt;0,VLOOKUP(A276,Fed.!$A$1:$J$1758,3,FALSE)," ")</f>
        <v xml:space="preserve"> </v>
      </c>
      <c r="D276" s="113" t="str">
        <f>IF(A276:A276&gt;0,VLOOKUP(A276,Fed.!$A$1:$J$1758,4,FALSE)," ")</f>
        <v xml:space="preserve"> </v>
      </c>
      <c r="E276" s="113" t="str">
        <f>IF(A276:A276&gt;0,VLOOKUP(A276,Fed.!$A$1:$J$1758,5,FALSE)," ")</f>
        <v xml:space="preserve"> </v>
      </c>
      <c r="F276" s="191" t="str">
        <f>IF(A276:A276&gt;0,VLOOKUP(A276,Fed.!$A$1:$J$1758,6,FALSE)," ")</f>
        <v xml:space="preserve"> </v>
      </c>
      <c r="G276" s="113" t="str">
        <f>IF(A276:A276&gt;0,VLOOKUP(A276,Fed.!$A$1:$J$1758,7,FALSE)," ")</f>
        <v xml:space="preserve"> </v>
      </c>
      <c r="H276" s="113" t="str">
        <f>IF(A276:A276&gt;0,VLOOKUP(A276,Fed.!$A$1:$J$1758,8,FALSE)," ")</f>
        <v xml:space="preserve"> </v>
      </c>
      <c r="I276" s="113" t="str">
        <f>IF(A276:A276&gt;0,VLOOKUP(A276,Fed.!$A$1:$J$1758,9,FALSE)," ")</f>
        <v xml:space="preserve"> </v>
      </c>
      <c r="J276" s="113" t="str">
        <f>IF(A276:A276&gt;0,VLOOKUP(A276,Fed.!$A$1:$J$1758,10,FALSE)," ")</f>
        <v xml:space="preserve"> </v>
      </c>
      <c r="L276" s="245" t="s">
        <v>2643</v>
      </c>
      <c r="M276" s="287" t="b">
        <f t="shared" si="5"/>
        <v>0</v>
      </c>
      <c r="N276" s="287"/>
    </row>
    <row r="277" spans="1:14">
      <c r="A277" s="192"/>
      <c r="B277" s="26" t="str">
        <f>IF(A277:A277&gt;0,VLOOKUP(A277,Fed.!$A$1:$J$1758,2,FALSE)," ")</f>
        <v xml:space="preserve"> </v>
      </c>
      <c r="C277" s="26" t="str">
        <f>IF(A277:A277&gt;0,VLOOKUP(A277,Fed.!$A$1:$J$1758,3,FALSE)," ")</f>
        <v xml:space="preserve"> </v>
      </c>
      <c r="D277" s="113" t="str">
        <f>IF(A277:A277&gt;0,VLOOKUP(A277,Fed.!$A$1:$J$1758,4,FALSE)," ")</f>
        <v xml:space="preserve"> </v>
      </c>
      <c r="E277" s="113" t="str">
        <f>IF(A277:A277&gt;0,VLOOKUP(A277,Fed.!$A$1:$J$1758,5,FALSE)," ")</f>
        <v xml:space="preserve"> </v>
      </c>
      <c r="F277" s="191" t="str">
        <f>IF(A277:A277&gt;0,VLOOKUP(A277,Fed.!$A$1:$J$1758,6,FALSE)," ")</f>
        <v xml:space="preserve"> </v>
      </c>
      <c r="G277" s="113" t="str">
        <f>IF(A277:A277&gt;0,VLOOKUP(A277,Fed.!$A$1:$J$1758,7,FALSE)," ")</f>
        <v xml:space="preserve"> </v>
      </c>
      <c r="H277" s="113" t="str">
        <f>IF(A277:A277&gt;0,VLOOKUP(A277,Fed.!$A$1:$J$1758,8,FALSE)," ")</f>
        <v xml:space="preserve"> </v>
      </c>
      <c r="I277" s="113" t="str">
        <f>IF(A277:A277&gt;0,VLOOKUP(A277,Fed.!$A$1:$J$1758,9,FALSE)," ")</f>
        <v xml:space="preserve"> </v>
      </c>
      <c r="J277" s="113" t="str">
        <f>IF(A277:A277&gt;0,VLOOKUP(A277,Fed.!$A$1:$J$1758,10,FALSE)," ")</f>
        <v xml:space="preserve"> </v>
      </c>
      <c r="L277" s="245" t="s">
        <v>2643</v>
      </c>
      <c r="M277" s="287" t="b">
        <f t="shared" si="5"/>
        <v>0</v>
      </c>
      <c r="N277" s="287"/>
    </row>
    <row r="278" spans="1:14">
      <c r="A278" s="192"/>
      <c r="B278" s="26" t="str">
        <f>IF(A278:A278&gt;0,VLOOKUP(A278,Fed.!$A$1:$J$1758,2,FALSE)," ")</f>
        <v xml:space="preserve"> </v>
      </c>
      <c r="C278" s="26" t="str">
        <f>IF(A278:A278&gt;0,VLOOKUP(A278,Fed.!$A$1:$J$1758,3,FALSE)," ")</f>
        <v xml:space="preserve"> </v>
      </c>
      <c r="D278" s="113" t="str">
        <f>IF(A278:A278&gt;0,VLOOKUP(A278,Fed.!$A$1:$J$1758,4,FALSE)," ")</f>
        <v xml:space="preserve"> </v>
      </c>
      <c r="E278" s="113" t="str">
        <f>IF(A278:A278&gt;0,VLOOKUP(A278,Fed.!$A$1:$J$1758,5,FALSE)," ")</f>
        <v xml:space="preserve"> </v>
      </c>
      <c r="F278" s="191" t="str">
        <f>IF(A278:A278&gt;0,VLOOKUP(A278,Fed.!$A$1:$J$1758,6,FALSE)," ")</f>
        <v xml:space="preserve"> </v>
      </c>
      <c r="G278" s="113" t="str">
        <f>IF(A278:A278&gt;0,VLOOKUP(A278,Fed.!$A$1:$J$1758,7,FALSE)," ")</f>
        <v xml:space="preserve"> </v>
      </c>
      <c r="H278" s="113" t="str">
        <f>IF(A278:A278&gt;0,VLOOKUP(A278,Fed.!$A$1:$J$1758,8,FALSE)," ")</f>
        <v xml:space="preserve"> </v>
      </c>
      <c r="I278" s="113" t="str">
        <f>IF(A278:A278&gt;0,VLOOKUP(A278,Fed.!$A$1:$J$1758,9,FALSE)," ")</f>
        <v xml:space="preserve"> </v>
      </c>
      <c r="J278" s="113" t="str">
        <f>IF(A278:A278&gt;0,VLOOKUP(A278,Fed.!$A$1:$J$1758,10,FALSE)," ")</f>
        <v xml:space="preserve"> </v>
      </c>
      <c r="L278" s="245" t="s">
        <v>2643</v>
      </c>
      <c r="M278" s="287" t="b">
        <f t="shared" si="5"/>
        <v>0</v>
      </c>
      <c r="N278" s="287"/>
    </row>
    <row r="279" spans="1:14">
      <c r="A279" s="192"/>
      <c r="B279" s="26" t="str">
        <f>IF(A279:A279&gt;0,VLOOKUP(A279,Fed.!$A$1:$J$1758,2,FALSE)," ")</f>
        <v xml:space="preserve"> </v>
      </c>
      <c r="C279" s="26" t="str">
        <f>IF(A279:A279&gt;0,VLOOKUP(A279,Fed.!$A$1:$J$1758,3,FALSE)," ")</f>
        <v xml:space="preserve"> </v>
      </c>
      <c r="D279" s="113" t="str">
        <f>IF(A279:A279&gt;0,VLOOKUP(A279,Fed.!$A$1:$J$1758,4,FALSE)," ")</f>
        <v xml:space="preserve"> </v>
      </c>
      <c r="E279" s="113" t="str">
        <f>IF(A279:A279&gt;0,VLOOKUP(A279,Fed.!$A$1:$J$1758,5,FALSE)," ")</f>
        <v xml:space="preserve"> </v>
      </c>
      <c r="F279" s="191" t="str">
        <f>IF(A279:A279&gt;0,VLOOKUP(A279,Fed.!$A$1:$J$1758,6,FALSE)," ")</f>
        <v xml:space="preserve"> </v>
      </c>
      <c r="G279" s="113" t="str">
        <f>IF(A279:A279&gt;0,VLOOKUP(A279,Fed.!$A$1:$J$1758,7,FALSE)," ")</f>
        <v xml:space="preserve"> </v>
      </c>
      <c r="H279" s="113" t="str">
        <f>IF(A279:A279&gt;0,VLOOKUP(A279,Fed.!$A$1:$J$1758,8,FALSE)," ")</f>
        <v xml:space="preserve"> </v>
      </c>
      <c r="I279" s="113" t="str">
        <f>IF(A279:A279&gt;0,VLOOKUP(A279,Fed.!$A$1:$J$1758,9,FALSE)," ")</f>
        <v xml:space="preserve"> </v>
      </c>
      <c r="J279" s="113" t="str">
        <f>IF(A279:A279&gt;0,VLOOKUP(A279,Fed.!$A$1:$J$1758,10,FALSE)," ")</f>
        <v xml:space="preserve"> </v>
      </c>
      <c r="L279" s="245" t="s">
        <v>2643</v>
      </c>
      <c r="M279" s="287" t="b">
        <f t="shared" si="5"/>
        <v>0</v>
      </c>
      <c r="N279" s="287"/>
    </row>
    <row r="280" spans="1:14">
      <c r="A280" s="192"/>
      <c r="B280" s="26" t="str">
        <f>IF(A280:A280&gt;0,VLOOKUP(A280,Fed.!$A$1:$J$1758,2,FALSE)," ")</f>
        <v xml:space="preserve"> </v>
      </c>
      <c r="C280" s="26" t="str">
        <f>IF(A280:A280&gt;0,VLOOKUP(A280,Fed.!$A$1:$J$1758,3,FALSE)," ")</f>
        <v xml:space="preserve"> </v>
      </c>
      <c r="D280" s="113" t="str">
        <f>IF(A280:A280&gt;0,VLOOKUP(A280,Fed.!$A$1:$J$1758,4,FALSE)," ")</f>
        <v xml:space="preserve"> </v>
      </c>
      <c r="E280" s="113" t="str">
        <f>IF(A280:A280&gt;0,VLOOKUP(A280,Fed.!$A$1:$J$1758,5,FALSE)," ")</f>
        <v xml:space="preserve"> </v>
      </c>
      <c r="F280" s="191" t="str">
        <f>IF(A280:A280&gt;0,VLOOKUP(A280,Fed.!$A$1:$J$1758,6,FALSE)," ")</f>
        <v xml:space="preserve"> </v>
      </c>
      <c r="G280" s="113" t="str">
        <f>IF(A280:A280&gt;0,VLOOKUP(A280,Fed.!$A$1:$J$1758,7,FALSE)," ")</f>
        <v xml:space="preserve"> </v>
      </c>
      <c r="H280" s="113" t="str">
        <f>IF(A280:A280&gt;0,VLOOKUP(A280,Fed.!$A$1:$J$1758,8,FALSE)," ")</f>
        <v xml:space="preserve"> </v>
      </c>
      <c r="I280" s="113" t="str">
        <f>IF(A280:A280&gt;0,VLOOKUP(A280,Fed.!$A$1:$J$1758,9,FALSE)," ")</f>
        <v xml:space="preserve"> </v>
      </c>
      <c r="J280" s="113" t="str">
        <f>IF(A280:A280&gt;0,VLOOKUP(A280,Fed.!$A$1:$J$1758,10,FALSE)," ")</f>
        <v xml:space="preserve"> </v>
      </c>
      <c r="L280" s="245" t="s">
        <v>2643</v>
      </c>
      <c r="M280" s="287" t="b">
        <f t="shared" si="5"/>
        <v>0</v>
      </c>
      <c r="N280" s="287"/>
    </row>
    <row r="281" spans="1:14">
      <c r="A281" s="192"/>
      <c r="B281" s="26" t="str">
        <f>IF(A281:A281&gt;0,VLOOKUP(A281,Fed.!$A$1:$J$1758,2,FALSE)," ")</f>
        <v xml:space="preserve"> </v>
      </c>
      <c r="C281" s="26" t="str">
        <f>IF(A281:A281&gt;0,VLOOKUP(A281,Fed.!$A$1:$J$1758,3,FALSE)," ")</f>
        <v xml:space="preserve"> </v>
      </c>
      <c r="D281" s="113" t="str">
        <f>IF(A281:A281&gt;0,VLOOKUP(A281,Fed.!$A$1:$J$1758,4,FALSE)," ")</f>
        <v xml:space="preserve"> </v>
      </c>
      <c r="E281" s="113" t="str">
        <f>IF(A281:A281&gt;0,VLOOKUP(A281,Fed.!$A$1:$J$1758,5,FALSE)," ")</f>
        <v xml:space="preserve"> </v>
      </c>
      <c r="F281" s="191" t="str">
        <f>IF(A281:A281&gt;0,VLOOKUP(A281,Fed.!$A$1:$J$1758,6,FALSE)," ")</f>
        <v xml:space="preserve"> </v>
      </c>
      <c r="G281" s="113" t="str">
        <f>IF(A281:A281&gt;0,VLOOKUP(A281,Fed.!$A$1:$J$1758,7,FALSE)," ")</f>
        <v xml:space="preserve"> </v>
      </c>
      <c r="H281" s="113" t="str">
        <f>IF(A281:A281&gt;0,VLOOKUP(A281,Fed.!$A$1:$J$1758,8,FALSE)," ")</f>
        <v xml:space="preserve"> </v>
      </c>
      <c r="I281" s="113" t="str">
        <f>IF(A281:A281&gt;0,VLOOKUP(A281,Fed.!$A$1:$J$1758,9,FALSE)," ")</f>
        <v xml:space="preserve"> </v>
      </c>
      <c r="J281" s="113" t="str">
        <f>IF(A281:A281&gt;0,VLOOKUP(A281,Fed.!$A$1:$J$1758,10,FALSE)," ")</f>
        <v xml:space="preserve"> </v>
      </c>
      <c r="L281" s="245" t="s">
        <v>2643</v>
      </c>
      <c r="M281" s="287" t="b">
        <f t="shared" si="5"/>
        <v>0</v>
      </c>
      <c r="N281" s="287"/>
    </row>
    <row r="282" spans="1:14">
      <c r="A282" s="192"/>
      <c r="B282" s="26" t="str">
        <f>IF(A282:A282&gt;0,VLOOKUP(A282,Fed.!$A$1:$J$1758,2,FALSE)," ")</f>
        <v xml:space="preserve"> </v>
      </c>
      <c r="C282" s="26" t="str">
        <f>IF(A282:A282&gt;0,VLOOKUP(A282,Fed.!$A$1:$J$1758,3,FALSE)," ")</f>
        <v xml:space="preserve"> </v>
      </c>
      <c r="D282" s="113" t="str">
        <f>IF(A282:A282&gt;0,VLOOKUP(A282,Fed.!$A$1:$J$1758,4,FALSE)," ")</f>
        <v xml:space="preserve"> </v>
      </c>
      <c r="E282" s="113" t="str">
        <f>IF(A282:A282&gt;0,VLOOKUP(A282,Fed.!$A$1:$J$1758,5,FALSE)," ")</f>
        <v xml:space="preserve"> </v>
      </c>
      <c r="F282" s="191" t="str">
        <f>IF(A282:A282&gt;0,VLOOKUP(A282,Fed.!$A$1:$J$1758,6,FALSE)," ")</f>
        <v xml:space="preserve"> </v>
      </c>
      <c r="G282" s="113" t="str">
        <f>IF(A282:A282&gt;0,VLOOKUP(A282,Fed.!$A$1:$J$1758,7,FALSE)," ")</f>
        <v xml:space="preserve"> </v>
      </c>
      <c r="H282" s="113" t="str">
        <f>IF(A282:A282&gt;0,VLOOKUP(A282,Fed.!$A$1:$J$1758,8,FALSE)," ")</f>
        <v xml:space="preserve"> </v>
      </c>
      <c r="I282" s="113" t="str">
        <f>IF(A282:A282&gt;0,VLOOKUP(A282,Fed.!$A$1:$J$1758,9,FALSE)," ")</f>
        <v xml:space="preserve"> </v>
      </c>
      <c r="J282" s="113" t="str">
        <f>IF(A282:A282&gt;0,VLOOKUP(A282,Fed.!$A$1:$J$1758,10,FALSE)," ")</f>
        <v xml:space="preserve"> </v>
      </c>
      <c r="L282" s="245" t="s">
        <v>2643</v>
      </c>
      <c r="M282" s="287" t="b">
        <f t="shared" si="5"/>
        <v>0</v>
      </c>
      <c r="N282" s="287"/>
    </row>
    <row r="283" spans="1:14">
      <c r="A283" s="192"/>
      <c r="B283" s="26" t="str">
        <f>IF(A283:A283&gt;0,VLOOKUP(A283,Fed.!$A$1:$J$1758,2,FALSE)," ")</f>
        <v xml:space="preserve"> </v>
      </c>
      <c r="C283" s="26" t="str">
        <f>IF(A283:A283&gt;0,VLOOKUP(A283,Fed.!$A$1:$J$1758,3,FALSE)," ")</f>
        <v xml:space="preserve"> </v>
      </c>
      <c r="D283" s="113" t="str">
        <f>IF(A283:A283&gt;0,VLOOKUP(A283,Fed.!$A$1:$J$1758,4,FALSE)," ")</f>
        <v xml:space="preserve"> </v>
      </c>
      <c r="E283" s="113" t="str">
        <f>IF(A283:A283&gt;0,VLOOKUP(A283,Fed.!$A$1:$J$1758,5,FALSE)," ")</f>
        <v xml:space="preserve"> </v>
      </c>
      <c r="F283" s="191" t="str">
        <f>IF(A283:A283&gt;0,VLOOKUP(A283,Fed.!$A$1:$J$1758,6,FALSE)," ")</f>
        <v xml:space="preserve"> </v>
      </c>
      <c r="G283" s="113" t="str">
        <f>IF(A283:A283&gt;0,VLOOKUP(A283,Fed.!$A$1:$J$1758,7,FALSE)," ")</f>
        <v xml:space="preserve"> </v>
      </c>
      <c r="H283" s="113" t="str">
        <f>IF(A283:A283&gt;0,VLOOKUP(A283,Fed.!$A$1:$J$1758,8,FALSE)," ")</f>
        <v xml:space="preserve"> </v>
      </c>
      <c r="I283" s="113" t="str">
        <f>IF(A283:A283&gt;0,VLOOKUP(A283,Fed.!$A$1:$J$1758,9,FALSE)," ")</f>
        <v xml:space="preserve"> </v>
      </c>
      <c r="J283" s="113" t="str">
        <f>IF(A283:A283&gt;0,VLOOKUP(A283,Fed.!$A$1:$J$1758,10,FALSE)," ")</f>
        <v xml:space="preserve"> </v>
      </c>
      <c r="L283" s="245" t="s">
        <v>2643</v>
      </c>
      <c r="M283" s="287" t="b">
        <f t="shared" si="5"/>
        <v>0</v>
      </c>
      <c r="N283" s="287"/>
    </row>
    <row r="284" spans="1:14">
      <c r="A284" s="192"/>
      <c r="B284" s="26" t="str">
        <f>IF(A284:A284&gt;0,VLOOKUP(A284,Fed.!$A$1:$J$1758,2,FALSE)," ")</f>
        <v xml:space="preserve"> </v>
      </c>
      <c r="C284" s="26" t="str">
        <f>IF(A284:A284&gt;0,VLOOKUP(A284,Fed.!$A$1:$J$1758,3,FALSE)," ")</f>
        <v xml:space="preserve"> </v>
      </c>
      <c r="D284" s="113" t="str">
        <f>IF(A284:A284&gt;0,VLOOKUP(A284,Fed.!$A$1:$J$1758,4,FALSE)," ")</f>
        <v xml:space="preserve"> </v>
      </c>
      <c r="E284" s="113" t="str">
        <f>IF(A284:A284&gt;0,VLOOKUP(A284,Fed.!$A$1:$J$1758,5,FALSE)," ")</f>
        <v xml:space="preserve"> </v>
      </c>
      <c r="F284" s="191" t="str">
        <f>IF(A284:A284&gt;0,VLOOKUP(A284,Fed.!$A$1:$J$1758,6,FALSE)," ")</f>
        <v xml:space="preserve"> </v>
      </c>
      <c r="G284" s="113" t="str">
        <f>IF(A284:A284&gt;0,VLOOKUP(A284,Fed.!$A$1:$J$1758,7,FALSE)," ")</f>
        <v xml:space="preserve"> </v>
      </c>
      <c r="H284" s="113" t="str">
        <f>IF(A284:A284&gt;0,VLOOKUP(A284,Fed.!$A$1:$J$1758,8,FALSE)," ")</f>
        <v xml:space="preserve"> </v>
      </c>
      <c r="I284" s="113" t="str">
        <f>IF(A284:A284&gt;0,VLOOKUP(A284,Fed.!$A$1:$J$1758,9,FALSE)," ")</f>
        <v xml:space="preserve"> </v>
      </c>
      <c r="J284" s="113" t="str">
        <f>IF(A284:A284&gt;0,VLOOKUP(A284,Fed.!$A$1:$J$1758,10,FALSE)," ")</f>
        <v xml:space="preserve"> </v>
      </c>
      <c r="L284" s="245" t="s">
        <v>2643</v>
      </c>
      <c r="M284" s="287" t="b">
        <f t="shared" si="5"/>
        <v>0</v>
      </c>
      <c r="N284" s="287"/>
    </row>
    <row r="285" spans="1:14">
      <c r="A285" s="192"/>
      <c r="B285" s="26" t="str">
        <f>IF(A285:A285&gt;0,VLOOKUP(A285,Fed.!$A$1:$J$1758,2,FALSE)," ")</f>
        <v xml:space="preserve"> </v>
      </c>
      <c r="C285" s="26" t="str">
        <f>IF(A285:A285&gt;0,VLOOKUP(A285,Fed.!$A$1:$J$1758,3,FALSE)," ")</f>
        <v xml:space="preserve"> </v>
      </c>
      <c r="D285" s="113" t="str">
        <f>IF(A285:A285&gt;0,VLOOKUP(A285,Fed.!$A$1:$J$1758,4,FALSE)," ")</f>
        <v xml:space="preserve"> </v>
      </c>
      <c r="E285" s="113" t="str">
        <f>IF(A285:A285&gt;0,VLOOKUP(A285,Fed.!$A$1:$J$1758,5,FALSE)," ")</f>
        <v xml:space="preserve"> </v>
      </c>
      <c r="F285" s="191" t="str">
        <f>IF(A285:A285&gt;0,VLOOKUP(A285,Fed.!$A$1:$J$1758,6,FALSE)," ")</f>
        <v xml:space="preserve"> </v>
      </c>
      <c r="G285" s="113" t="str">
        <f>IF(A285:A285&gt;0,VLOOKUP(A285,Fed.!$A$1:$J$1758,7,FALSE)," ")</f>
        <v xml:space="preserve"> </v>
      </c>
      <c r="H285" s="113" t="str">
        <f>IF(A285:A285&gt;0,VLOOKUP(A285,Fed.!$A$1:$J$1758,8,FALSE)," ")</f>
        <v xml:space="preserve"> </v>
      </c>
      <c r="I285" s="113" t="str">
        <f>IF(A285:A285&gt;0,VLOOKUP(A285,Fed.!$A$1:$J$1758,9,FALSE)," ")</f>
        <v xml:space="preserve"> </v>
      </c>
      <c r="J285" s="113" t="str">
        <f>IF(A285:A285&gt;0,VLOOKUP(A285,Fed.!$A$1:$J$1758,10,FALSE)," ")</f>
        <v xml:space="preserve"> </v>
      </c>
      <c r="L285" s="245" t="s">
        <v>2643</v>
      </c>
      <c r="M285" s="287" t="b">
        <f t="shared" si="5"/>
        <v>0</v>
      </c>
      <c r="N285" s="287"/>
    </row>
    <row r="286" spans="1:14">
      <c r="A286" s="192"/>
      <c r="B286" s="26" t="str">
        <f>IF(A286:A286&gt;0,VLOOKUP(A286,Fed.!$A$1:$J$1758,2,FALSE)," ")</f>
        <v xml:space="preserve"> </v>
      </c>
      <c r="C286" s="26" t="str">
        <f>IF(A286:A286&gt;0,VLOOKUP(A286,Fed.!$A$1:$J$1758,3,FALSE)," ")</f>
        <v xml:space="preserve"> </v>
      </c>
      <c r="D286" s="113" t="str">
        <f>IF(A286:A286&gt;0,VLOOKUP(A286,Fed.!$A$1:$J$1758,4,FALSE)," ")</f>
        <v xml:space="preserve"> </v>
      </c>
      <c r="E286" s="113" t="str">
        <f>IF(A286:A286&gt;0,VLOOKUP(A286,Fed.!$A$1:$J$1758,5,FALSE)," ")</f>
        <v xml:space="preserve"> </v>
      </c>
      <c r="F286" s="191" t="str">
        <f>IF(A286:A286&gt;0,VLOOKUP(A286,Fed.!$A$1:$J$1758,6,FALSE)," ")</f>
        <v xml:space="preserve"> </v>
      </c>
      <c r="G286" s="113" t="str">
        <f>IF(A286:A286&gt;0,VLOOKUP(A286,Fed.!$A$1:$J$1758,7,FALSE)," ")</f>
        <v xml:space="preserve"> </v>
      </c>
      <c r="H286" s="113" t="str">
        <f>IF(A286:A286&gt;0,VLOOKUP(A286,Fed.!$A$1:$J$1758,8,FALSE)," ")</f>
        <v xml:space="preserve"> </v>
      </c>
      <c r="I286" s="113" t="str">
        <f>IF(A286:A286&gt;0,VLOOKUP(A286,Fed.!$A$1:$J$1758,9,FALSE)," ")</f>
        <v xml:space="preserve"> </v>
      </c>
      <c r="J286" s="113" t="str">
        <f>IF(A286:A286&gt;0,VLOOKUP(A286,Fed.!$A$1:$J$1758,10,FALSE)," ")</f>
        <v xml:space="preserve"> </v>
      </c>
      <c r="L286" s="245" t="s">
        <v>2643</v>
      </c>
      <c r="M286" s="287" t="b">
        <f t="shared" si="5"/>
        <v>0</v>
      </c>
      <c r="N286" s="287"/>
    </row>
    <row r="287" spans="1:14">
      <c r="A287" s="192"/>
      <c r="B287" s="26" t="str">
        <f>IF(A287:A287&gt;0,VLOOKUP(A287,Fed.!$A$1:$J$1758,2,FALSE)," ")</f>
        <v xml:space="preserve"> </v>
      </c>
      <c r="C287" s="26" t="str">
        <f>IF(A287:A287&gt;0,VLOOKUP(A287,Fed.!$A$1:$J$1758,3,FALSE)," ")</f>
        <v xml:space="preserve"> </v>
      </c>
      <c r="D287" s="113" t="str">
        <f>IF(A287:A287&gt;0,VLOOKUP(A287,Fed.!$A$1:$J$1758,4,FALSE)," ")</f>
        <v xml:space="preserve"> </v>
      </c>
      <c r="E287" s="113" t="str">
        <f>IF(A287:A287&gt;0,VLOOKUP(A287,Fed.!$A$1:$J$1758,5,FALSE)," ")</f>
        <v xml:space="preserve"> </v>
      </c>
      <c r="F287" s="191" t="str">
        <f>IF(A287:A287&gt;0,VLOOKUP(A287,Fed.!$A$1:$J$1758,6,FALSE)," ")</f>
        <v xml:space="preserve"> </v>
      </c>
      <c r="G287" s="113" t="str">
        <f>IF(A287:A287&gt;0,VLOOKUP(A287,Fed.!$A$1:$J$1758,7,FALSE)," ")</f>
        <v xml:space="preserve"> </v>
      </c>
      <c r="H287" s="113" t="str">
        <f>IF(A287:A287&gt;0,VLOOKUP(A287,Fed.!$A$1:$J$1758,8,FALSE)," ")</f>
        <v xml:space="preserve"> </v>
      </c>
      <c r="I287" s="113" t="str">
        <f>IF(A287:A287&gt;0,VLOOKUP(A287,Fed.!$A$1:$J$1758,9,FALSE)," ")</f>
        <v xml:space="preserve"> </v>
      </c>
      <c r="J287" s="113" t="str">
        <f>IF(A287:A287&gt;0,VLOOKUP(A287,Fed.!$A$1:$J$1758,10,FALSE)," ")</f>
        <v xml:space="preserve"> </v>
      </c>
      <c r="L287" s="245" t="s">
        <v>2643</v>
      </c>
      <c r="M287" s="287" t="b">
        <f t="shared" si="5"/>
        <v>0</v>
      </c>
      <c r="N287" s="287"/>
    </row>
    <row r="288" spans="1:14">
      <c r="A288" s="192"/>
      <c r="B288" s="26" t="str">
        <f>IF(A288:A288&gt;0,VLOOKUP(A288,Fed.!$A$1:$J$1758,2,FALSE)," ")</f>
        <v xml:space="preserve"> </v>
      </c>
      <c r="C288" s="26" t="str">
        <f>IF(A288:A288&gt;0,VLOOKUP(A288,Fed.!$A$1:$J$1758,3,FALSE)," ")</f>
        <v xml:space="preserve"> </v>
      </c>
      <c r="D288" s="113" t="str">
        <f>IF(A288:A288&gt;0,VLOOKUP(A288,Fed.!$A$1:$J$1758,4,FALSE)," ")</f>
        <v xml:space="preserve"> </v>
      </c>
      <c r="E288" s="113" t="str">
        <f>IF(A288:A288&gt;0,VLOOKUP(A288,Fed.!$A$1:$J$1758,5,FALSE)," ")</f>
        <v xml:space="preserve"> </v>
      </c>
      <c r="F288" s="191" t="str">
        <f>IF(A288:A288&gt;0,VLOOKUP(A288,Fed.!$A$1:$J$1758,6,FALSE)," ")</f>
        <v xml:space="preserve"> </v>
      </c>
      <c r="G288" s="113" t="str">
        <f>IF(A288:A288&gt;0,VLOOKUP(A288,Fed.!$A$1:$J$1758,7,FALSE)," ")</f>
        <v xml:space="preserve"> </v>
      </c>
      <c r="H288" s="113" t="str">
        <f>IF(A288:A288&gt;0,VLOOKUP(A288,Fed.!$A$1:$J$1758,8,FALSE)," ")</f>
        <v xml:space="preserve"> </v>
      </c>
      <c r="I288" s="113" t="str">
        <f>IF(A288:A288&gt;0,VLOOKUP(A288,Fed.!$A$1:$J$1758,9,FALSE)," ")</f>
        <v xml:space="preserve"> </v>
      </c>
      <c r="J288" s="113" t="str">
        <f>IF(A288:A288&gt;0,VLOOKUP(A288,Fed.!$A$1:$J$1758,10,FALSE)," ")</f>
        <v xml:space="preserve"> </v>
      </c>
      <c r="L288" s="245" t="s">
        <v>2643</v>
      </c>
      <c r="M288" s="287" t="b">
        <f t="shared" si="5"/>
        <v>0</v>
      </c>
      <c r="N288" s="287"/>
    </row>
    <row r="289" spans="1:14">
      <c r="A289" s="192"/>
      <c r="B289" s="26" t="str">
        <f>IF(A289:A289&gt;0,VLOOKUP(A289,Fed.!$A$1:$J$1758,2,FALSE)," ")</f>
        <v xml:space="preserve"> </v>
      </c>
      <c r="C289" s="26" t="str">
        <f>IF(A289:A289&gt;0,VLOOKUP(A289,Fed.!$A$1:$J$1758,3,FALSE)," ")</f>
        <v xml:space="preserve"> </v>
      </c>
      <c r="D289" s="113" t="str">
        <f>IF(A289:A289&gt;0,VLOOKUP(A289,Fed.!$A$1:$J$1758,4,FALSE)," ")</f>
        <v xml:space="preserve"> </v>
      </c>
      <c r="E289" s="113" t="str">
        <f>IF(A289:A289&gt;0,VLOOKUP(A289,Fed.!$A$1:$J$1758,5,FALSE)," ")</f>
        <v xml:space="preserve"> </v>
      </c>
      <c r="F289" s="191" t="str">
        <f>IF(A289:A289&gt;0,VLOOKUP(A289,Fed.!$A$1:$J$1758,6,FALSE)," ")</f>
        <v xml:space="preserve"> </v>
      </c>
      <c r="G289" s="113" t="str">
        <f>IF(A289:A289&gt;0,VLOOKUP(A289,Fed.!$A$1:$J$1758,7,FALSE)," ")</f>
        <v xml:space="preserve"> </v>
      </c>
      <c r="H289" s="113" t="str">
        <f>IF(A289:A289&gt;0,VLOOKUP(A289,Fed.!$A$1:$J$1758,8,FALSE)," ")</f>
        <v xml:space="preserve"> </v>
      </c>
      <c r="I289" s="113" t="str">
        <f>IF(A289:A289&gt;0,VLOOKUP(A289,Fed.!$A$1:$J$1758,9,FALSE)," ")</f>
        <v xml:space="preserve"> </v>
      </c>
      <c r="J289" s="113" t="str">
        <f>IF(A289:A289&gt;0,VLOOKUP(A289,Fed.!$A$1:$J$1758,10,FALSE)," ")</f>
        <v xml:space="preserve"> </v>
      </c>
      <c r="L289" s="245" t="s">
        <v>2643</v>
      </c>
      <c r="M289" s="287" t="b">
        <f t="shared" si="5"/>
        <v>0</v>
      </c>
      <c r="N289" s="287"/>
    </row>
    <row r="290" spans="1:14">
      <c r="A290" s="192"/>
      <c r="B290" s="26" t="str">
        <f>IF(A290:A290&gt;0,VLOOKUP(A290,Fed.!$A$1:$J$1758,2,FALSE)," ")</f>
        <v xml:space="preserve"> </v>
      </c>
      <c r="C290" s="26" t="str">
        <f>IF(A290:A290&gt;0,VLOOKUP(A290,Fed.!$A$1:$J$1758,3,FALSE)," ")</f>
        <v xml:space="preserve"> </v>
      </c>
      <c r="D290" s="113" t="str">
        <f>IF(A290:A290&gt;0,VLOOKUP(A290,Fed.!$A$1:$J$1758,4,FALSE)," ")</f>
        <v xml:space="preserve"> </v>
      </c>
      <c r="E290" s="113" t="str">
        <f>IF(A290:A290&gt;0,VLOOKUP(A290,Fed.!$A$1:$J$1758,5,FALSE)," ")</f>
        <v xml:space="preserve"> </v>
      </c>
      <c r="F290" s="191" t="str">
        <f>IF(A290:A290&gt;0,VLOOKUP(A290,Fed.!$A$1:$J$1758,6,FALSE)," ")</f>
        <v xml:space="preserve"> </v>
      </c>
      <c r="G290" s="113" t="str">
        <f>IF(A290:A290&gt;0,VLOOKUP(A290,Fed.!$A$1:$J$1758,7,FALSE)," ")</f>
        <v xml:space="preserve"> </v>
      </c>
      <c r="H290" s="113" t="str">
        <f>IF(A290:A290&gt;0,VLOOKUP(A290,Fed.!$A$1:$J$1758,8,FALSE)," ")</f>
        <v xml:space="preserve"> </v>
      </c>
      <c r="I290" s="113" t="str">
        <f>IF(A290:A290&gt;0,VLOOKUP(A290,Fed.!$A$1:$J$1758,9,FALSE)," ")</f>
        <v xml:space="preserve"> </v>
      </c>
      <c r="J290" s="113" t="str">
        <f>IF(A290:A290&gt;0,VLOOKUP(A290,Fed.!$A$1:$J$1758,10,FALSE)," ")</f>
        <v xml:space="preserve"> </v>
      </c>
      <c r="L290" s="245" t="s">
        <v>2643</v>
      </c>
      <c r="M290" s="287" t="b">
        <f t="shared" si="5"/>
        <v>0</v>
      </c>
      <c r="N290" s="287"/>
    </row>
    <row r="291" spans="1:14">
      <c r="A291" s="192"/>
      <c r="B291" s="26" t="str">
        <f>IF(A291:A291&gt;0,VLOOKUP(A291,Fed.!$A$1:$J$1758,2,FALSE)," ")</f>
        <v xml:space="preserve"> </v>
      </c>
      <c r="C291" s="26" t="str">
        <f>IF(A291:A291&gt;0,VLOOKUP(A291,Fed.!$A$1:$J$1758,3,FALSE)," ")</f>
        <v xml:space="preserve"> </v>
      </c>
      <c r="D291" s="113" t="str">
        <f>IF(A291:A291&gt;0,VLOOKUP(A291,Fed.!$A$1:$J$1758,4,FALSE)," ")</f>
        <v xml:space="preserve"> </v>
      </c>
      <c r="E291" s="113" t="str">
        <f>IF(A291:A291&gt;0,VLOOKUP(A291,Fed.!$A$1:$J$1758,5,FALSE)," ")</f>
        <v xml:space="preserve"> </v>
      </c>
      <c r="F291" s="191" t="str">
        <f>IF(A291:A291&gt;0,VLOOKUP(A291,Fed.!$A$1:$J$1758,6,FALSE)," ")</f>
        <v xml:space="preserve"> </v>
      </c>
      <c r="G291" s="113" t="str">
        <f>IF(A291:A291&gt;0,VLOOKUP(A291,Fed.!$A$1:$J$1758,7,FALSE)," ")</f>
        <v xml:space="preserve"> </v>
      </c>
      <c r="H291" s="113" t="str">
        <f>IF(A291:A291&gt;0,VLOOKUP(A291,Fed.!$A$1:$J$1758,8,FALSE)," ")</f>
        <v xml:space="preserve"> </v>
      </c>
      <c r="I291" s="113" t="str">
        <f>IF(A291:A291&gt;0,VLOOKUP(A291,Fed.!$A$1:$J$1758,9,FALSE)," ")</f>
        <v xml:space="preserve"> </v>
      </c>
      <c r="J291" s="113" t="str">
        <f>IF(A291:A291&gt;0,VLOOKUP(A291,Fed.!$A$1:$J$1758,10,FALSE)," ")</f>
        <v xml:space="preserve"> </v>
      </c>
      <c r="L291" s="245" t="s">
        <v>2643</v>
      </c>
      <c r="M291" s="287" t="b">
        <f t="shared" si="5"/>
        <v>0</v>
      </c>
      <c r="N291" s="287"/>
    </row>
    <row r="292" spans="1:14">
      <c r="A292" s="192"/>
      <c r="B292" s="26" t="str">
        <f>IF(A292:A292&gt;0,VLOOKUP(A292,Fed.!$A$1:$J$1758,2,FALSE)," ")</f>
        <v xml:space="preserve"> </v>
      </c>
      <c r="C292" s="26" t="str">
        <f>IF(A292:A292&gt;0,VLOOKUP(A292,Fed.!$A$1:$J$1758,3,FALSE)," ")</f>
        <v xml:space="preserve"> </v>
      </c>
      <c r="D292" s="113" t="str">
        <f>IF(A292:A292&gt;0,VLOOKUP(A292,Fed.!$A$1:$J$1758,4,FALSE)," ")</f>
        <v xml:space="preserve"> </v>
      </c>
      <c r="E292" s="113" t="str">
        <f>IF(A292:A292&gt;0,VLOOKUP(A292,Fed.!$A$1:$J$1758,5,FALSE)," ")</f>
        <v xml:space="preserve"> </v>
      </c>
      <c r="F292" s="191" t="str">
        <f>IF(A292:A292&gt;0,VLOOKUP(A292,Fed.!$A$1:$J$1758,6,FALSE)," ")</f>
        <v xml:space="preserve"> </v>
      </c>
      <c r="G292" s="113" t="str">
        <f>IF(A292:A292&gt;0,VLOOKUP(A292,Fed.!$A$1:$J$1758,7,FALSE)," ")</f>
        <v xml:space="preserve"> </v>
      </c>
      <c r="H292" s="113" t="str">
        <f>IF(A292:A292&gt;0,VLOOKUP(A292,Fed.!$A$1:$J$1758,8,FALSE)," ")</f>
        <v xml:space="preserve"> </v>
      </c>
      <c r="I292" s="113" t="str">
        <f>IF(A292:A292&gt;0,VLOOKUP(A292,Fed.!$A$1:$J$1758,9,FALSE)," ")</f>
        <v xml:space="preserve"> </v>
      </c>
      <c r="J292" s="113" t="str">
        <f>IF(A292:A292&gt;0,VLOOKUP(A292,Fed.!$A$1:$J$1758,10,FALSE)," ")</f>
        <v xml:space="preserve"> </v>
      </c>
      <c r="L292" s="245" t="s">
        <v>2643</v>
      </c>
      <c r="M292" s="287" t="b">
        <f t="shared" si="5"/>
        <v>0</v>
      </c>
      <c r="N292" s="287"/>
    </row>
    <row r="293" spans="1:14">
      <c r="A293" s="192"/>
      <c r="B293" s="26" t="str">
        <f>IF(A293:A293&gt;0,VLOOKUP(A293,Fed.!$A$1:$J$1758,2,FALSE)," ")</f>
        <v xml:space="preserve"> </v>
      </c>
      <c r="C293" s="26" t="str">
        <f>IF(A293:A293&gt;0,VLOOKUP(A293,Fed.!$A$1:$J$1758,3,FALSE)," ")</f>
        <v xml:space="preserve"> </v>
      </c>
      <c r="D293" s="113" t="str">
        <f>IF(A293:A293&gt;0,VLOOKUP(A293,Fed.!$A$1:$J$1758,4,FALSE)," ")</f>
        <v xml:space="preserve"> </v>
      </c>
      <c r="E293" s="113" t="str">
        <f>IF(A293:A293&gt;0,VLOOKUP(A293,Fed.!$A$1:$J$1758,5,FALSE)," ")</f>
        <v xml:space="preserve"> </v>
      </c>
      <c r="F293" s="191" t="str">
        <f>IF(A293:A293&gt;0,VLOOKUP(A293,Fed.!$A$1:$J$1758,6,FALSE)," ")</f>
        <v xml:space="preserve"> </v>
      </c>
      <c r="G293" s="113" t="str">
        <f>IF(A293:A293&gt;0,VLOOKUP(A293,Fed.!$A$1:$J$1758,7,FALSE)," ")</f>
        <v xml:space="preserve"> </v>
      </c>
      <c r="H293" s="113" t="str">
        <f>IF(A293:A293&gt;0,VLOOKUP(A293,Fed.!$A$1:$J$1758,8,FALSE)," ")</f>
        <v xml:space="preserve"> </v>
      </c>
      <c r="I293" s="113" t="str">
        <f>IF(A293:A293&gt;0,VLOOKUP(A293,Fed.!$A$1:$J$1758,9,FALSE)," ")</f>
        <v xml:space="preserve"> </v>
      </c>
      <c r="J293" s="113" t="str">
        <f>IF(A293:A293&gt;0,VLOOKUP(A293,Fed.!$A$1:$J$1758,10,FALSE)," ")</f>
        <v xml:space="preserve"> </v>
      </c>
      <c r="L293" s="245" t="s">
        <v>2643</v>
      </c>
      <c r="M293" s="287" t="b">
        <f t="shared" si="5"/>
        <v>0</v>
      </c>
      <c r="N293" s="287"/>
    </row>
    <row r="294" spans="1:14">
      <c r="A294" s="192"/>
      <c r="B294" s="26" t="str">
        <f>IF(A294:A294&gt;0,VLOOKUP(A294,Fed.!$A$1:$J$1758,2,FALSE)," ")</f>
        <v xml:space="preserve"> </v>
      </c>
      <c r="C294" s="26" t="str">
        <f>IF(A294:A294&gt;0,VLOOKUP(A294,Fed.!$A$1:$J$1758,3,FALSE)," ")</f>
        <v xml:space="preserve"> </v>
      </c>
      <c r="D294" s="113" t="str">
        <f>IF(A294:A294&gt;0,VLOOKUP(A294,Fed.!$A$1:$J$1758,4,FALSE)," ")</f>
        <v xml:space="preserve"> </v>
      </c>
      <c r="E294" s="113" t="str">
        <f>IF(A294:A294&gt;0,VLOOKUP(A294,Fed.!$A$1:$J$1758,5,FALSE)," ")</f>
        <v xml:space="preserve"> </v>
      </c>
      <c r="F294" s="191" t="str">
        <f>IF(A294:A294&gt;0,VLOOKUP(A294,Fed.!$A$1:$J$1758,6,FALSE)," ")</f>
        <v xml:space="preserve"> </v>
      </c>
      <c r="G294" s="113" t="str">
        <f>IF(A294:A294&gt;0,VLOOKUP(A294,Fed.!$A$1:$J$1758,7,FALSE)," ")</f>
        <v xml:space="preserve"> </v>
      </c>
      <c r="H294" s="113" t="str">
        <f>IF(A294:A294&gt;0,VLOOKUP(A294,Fed.!$A$1:$J$1758,8,FALSE)," ")</f>
        <v xml:space="preserve"> </v>
      </c>
      <c r="I294" s="113" t="str">
        <f>IF(A294:A294&gt;0,VLOOKUP(A294,Fed.!$A$1:$J$1758,9,FALSE)," ")</f>
        <v xml:space="preserve"> </v>
      </c>
      <c r="J294" s="113" t="str">
        <f>IF(A294:A294&gt;0,VLOOKUP(A294,Fed.!$A$1:$J$1758,10,FALSE)," ")</f>
        <v xml:space="preserve"> </v>
      </c>
      <c r="L294" s="245" t="s">
        <v>2643</v>
      </c>
      <c r="M294" s="287" t="b">
        <f t="shared" si="5"/>
        <v>0</v>
      </c>
      <c r="N294" s="287"/>
    </row>
    <row r="295" spans="1:14">
      <c r="A295" s="192"/>
      <c r="B295" s="26" t="str">
        <f>IF(A295:A295&gt;0,VLOOKUP(A295,Fed.!$A$1:$J$1758,2,FALSE)," ")</f>
        <v xml:space="preserve"> </v>
      </c>
      <c r="C295" s="26" t="str">
        <f>IF(A295:A295&gt;0,VLOOKUP(A295,Fed.!$A$1:$J$1758,3,FALSE)," ")</f>
        <v xml:space="preserve"> </v>
      </c>
      <c r="D295" s="113" t="str">
        <f>IF(A295:A295&gt;0,VLOOKUP(A295,Fed.!$A$1:$J$1758,4,FALSE)," ")</f>
        <v xml:space="preserve"> </v>
      </c>
      <c r="E295" s="113" t="str">
        <f>IF(A295:A295&gt;0,VLOOKUP(A295,Fed.!$A$1:$J$1758,5,FALSE)," ")</f>
        <v xml:space="preserve"> </v>
      </c>
      <c r="F295" s="191" t="str">
        <f>IF(A295:A295&gt;0,VLOOKUP(A295,Fed.!$A$1:$J$1758,6,FALSE)," ")</f>
        <v xml:space="preserve"> </v>
      </c>
      <c r="G295" s="113" t="str">
        <f>IF(A295:A295&gt;0,VLOOKUP(A295,Fed.!$A$1:$J$1758,7,FALSE)," ")</f>
        <v xml:space="preserve"> </v>
      </c>
      <c r="H295" s="113" t="str">
        <f>IF(A295:A295&gt;0,VLOOKUP(A295,Fed.!$A$1:$J$1758,8,FALSE)," ")</f>
        <v xml:space="preserve"> </v>
      </c>
      <c r="I295" s="113" t="str">
        <f>IF(A295:A295&gt;0,VLOOKUP(A295,Fed.!$A$1:$J$1758,9,FALSE)," ")</f>
        <v xml:space="preserve"> </v>
      </c>
      <c r="J295" s="113" t="str">
        <f>IF(A295:A295&gt;0,VLOOKUP(A295,Fed.!$A$1:$J$1758,10,FALSE)," ")</f>
        <v xml:space="preserve"> </v>
      </c>
      <c r="L295" s="245" t="s">
        <v>2643</v>
      </c>
      <c r="M295" s="287" t="b">
        <f t="shared" si="5"/>
        <v>0</v>
      </c>
      <c r="N295" s="287"/>
    </row>
    <row r="296" spans="1:14">
      <c r="A296" s="192"/>
      <c r="B296" s="26" t="str">
        <f>IF(A296:A296&gt;0,VLOOKUP(A296,Fed.!$A$1:$J$1758,2,FALSE)," ")</f>
        <v xml:space="preserve"> </v>
      </c>
      <c r="C296" s="26" t="str">
        <f>IF(A296:A296&gt;0,VLOOKUP(A296,Fed.!$A$1:$J$1758,3,FALSE)," ")</f>
        <v xml:space="preserve"> </v>
      </c>
      <c r="D296" s="113" t="str">
        <f>IF(A296:A296&gt;0,VLOOKUP(A296,Fed.!$A$1:$J$1758,4,FALSE)," ")</f>
        <v xml:space="preserve"> </v>
      </c>
      <c r="E296" s="113" t="str">
        <f>IF(A296:A296&gt;0,VLOOKUP(A296,Fed.!$A$1:$J$1758,5,FALSE)," ")</f>
        <v xml:space="preserve"> </v>
      </c>
      <c r="F296" s="191" t="str">
        <f>IF(A296:A296&gt;0,VLOOKUP(A296,Fed.!$A$1:$J$1758,6,FALSE)," ")</f>
        <v xml:space="preserve"> </v>
      </c>
      <c r="G296" s="113" t="str">
        <f>IF(A296:A296&gt;0,VLOOKUP(A296,Fed.!$A$1:$J$1758,7,FALSE)," ")</f>
        <v xml:space="preserve"> </v>
      </c>
      <c r="H296" s="113" t="str">
        <f>IF(A296:A296&gt;0,VLOOKUP(A296,Fed.!$A$1:$J$1758,8,FALSE)," ")</f>
        <v xml:space="preserve"> </v>
      </c>
      <c r="I296" s="113" t="str">
        <f>IF(A296:A296&gt;0,VLOOKUP(A296,Fed.!$A$1:$J$1758,9,FALSE)," ")</f>
        <v xml:space="preserve"> </v>
      </c>
      <c r="J296" s="113" t="str">
        <f>IF(A296:A296&gt;0,VLOOKUP(A296,Fed.!$A$1:$J$1758,10,FALSE)," ")</f>
        <v xml:space="preserve"> </v>
      </c>
      <c r="L296" s="245" t="s">
        <v>2643</v>
      </c>
      <c r="M296" s="287" t="b">
        <f t="shared" si="5"/>
        <v>0</v>
      </c>
      <c r="N296" s="287"/>
    </row>
    <row r="297" spans="1:14">
      <c r="A297" s="192"/>
      <c r="B297" s="26" t="str">
        <f>IF(A297:A297&gt;0,VLOOKUP(A297,Fed.!$A$1:$J$1758,2,FALSE)," ")</f>
        <v xml:space="preserve"> </v>
      </c>
      <c r="C297" s="26" t="str">
        <f>IF(A297:A297&gt;0,VLOOKUP(A297,Fed.!$A$1:$J$1758,3,FALSE)," ")</f>
        <v xml:space="preserve"> </v>
      </c>
      <c r="D297" s="113" t="str">
        <f>IF(A297:A297&gt;0,VLOOKUP(A297,Fed.!$A$1:$J$1758,4,FALSE)," ")</f>
        <v xml:space="preserve"> </v>
      </c>
      <c r="E297" s="113" t="str">
        <f>IF(A297:A297&gt;0,VLOOKUP(A297,Fed.!$A$1:$J$1758,5,FALSE)," ")</f>
        <v xml:space="preserve"> </v>
      </c>
      <c r="F297" s="191" t="str">
        <f>IF(A297:A297&gt;0,VLOOKUP(A297,Fed.!$A$1:$J$1758,6,FALSE)," ")</f>
        <v xml:space="preserve"> </v>
      </c>
      <c r="G297" s="113" t="str">
        <f>IF(A297:A297&gt;0,VLOOKUP(A297,Fed.!$A$1:$J$1758,7,FALSE)," ")</f>
        <v xml:space="preserve"> </v>
      </c>
      <c r="H297" s="113" t="str">
        <f>IF(A297:A297&gt;0,VLOOKUP(A297,Fed.!$A$1:$J$1758,8,FALSE)," ")</f>
        <v xml:space="preserve"> </v>
      </c>
      <c r="I297" s="113" t="str">
        <f>IF(A297:A297&gt;0,VLOOKUP(A297,Fed.!$A$1:$J$1758,9,FALSE)," ")</f>
        <v xml:space="preserve"> </v>
      </c>
      <c r="J297" s="113" t="str">
        <f>IF(A297:A297&gt;0,VLOOKUP(A297,Fed.!$A$1:$J$1758,10,FALSE)," ")</f>
        <v xml:space="preserve"> </v>
      </c>
      <c r="L297" s="245" t="s">
        <v>2643</v>
      </c>
      <c r="M297" s="287" t="b">
        <f t="shared" si="5"/>
        <v>0</v>
      </c>
      <c r="N297" s="287"/>
    </row>
    <row r="298" spans="1:14">
      <c r="A298" s="192"/>
      <c r="B298" s="26" t="str">
        <f>IF(A298:A298&gt;0,VLOOKUP(A298,Fed.!$A$1:$J$1758,2,FALSE)," ")</f>
        <v xml:space="preserve"> </v>
      </c>
      <c r="C298" s="26" t="str">
        <f>IF(A298:A298&gt;0,VLOOKUP(A298,Fed.!$A$1:$J$1758,3,FALSE)," ")</f>
        <v xml:space="preserve"> </v>
      </c>
      <c r="D298" s="113" t="str">
        <f>IF(A298:A298&gt;0,VLOOKUP(A298,Fed.!$A$1:$J$1758,4,FALSE)," ")</f>
        <v xml:space="preserve"> </v>
      </c>
      <c r="E298" s="113" t="str">
        <f>IF(A298:A298&gt;0,VLOOKUP(A298,Fed.!$A$1:$J$1758,5,FALSE)," ")</f>
        <v xml:space="preserve"> </v>
      </c>
      <c r="F298" s="191" t="str">
        <f>IF(A298:A298&gt;0,VLOOKUP(A298,Fed.!$A$1:$J$1758,6,FALSE)," ")</f>
        <v xml:space="preserve"> </v>
      </c>
      <c r="G298" s="113" t="str">
        <f>IF(A298:A298&gt;0,VLOOKUP(A298,Fed.!$A$1:$J$1758,7,FALSE)," ")</f>
        <v xml:space="preserve"> </v>
      </c>
      <c r="H298" s="113" t="str">
        <f>IF(A298:A298&gt;0,VLOOKUP(A298,Fed.!$A$1:$J$1758,8,FALSE)," ")</f>
        <v xml:space="preserve"> </v>
      </c>
      <c r="I298" s="113" t="str">
        <f>IF(A298:A298&gt;0,VLOOKUP(A298,Fed.!$A$1:$J$1758,9,FALSE)," ")</f>
        <v xml:space="preserve"> </v>
      </c>
      <c r="J298" s="113" t="str">
        <f>IF(A298:A298&gt;0,VLOOKUP(A298,Fed.!$A$1:$J$1758,10,FALSE)," ")</f>
        <v xml:space="preserve"> </v>
      </c>
      <c r="L298" s="245" t="s">
        <v>2643</v>
      </c>
      <c r="M298" s="287" t="b">
        <f t="shared" si="5"/>
        <v>0</v>
      </c>
      <c r="N298" s="287"/>
    </row>
    <row r="299" spans="1:14">
      <c r="A299" s="192"/>
      <c r="B299" s="26" t="str">
        <f>IF(A299:A299&gt;0,VLOOKUP(A299,Fed.!$A$1:$J$1758,2,FALSE)," ")</f>
        <v xml:space="preserve"> </v>
      </c>
      <c r="C299" s="26" t="str">
        <f>IF(A299:A299&gt;0,VLOOKUP(A299,Fed.!$A$1:$J$1758,3,FALSE)," ")</f>
        <v xml:space="preserve"> </v>
      </c>
      <c r="D299" s="113" t="str">
        <f>IF(A299:A299&gt;0,VLOOKUP(A299,Fed.!$A$1:$J$1758,4,FALSE)," ")</f>
        <v xml:space="preserve"> </v>
      </c>
      <c r="E299" s="113" t="str">
        <f>IF(A299:A299&gt;0,VLOOKUP(A299,Fed.!$A$1:$J$1758,5,FALSE)," ")</f>
        <v xml:space="preserve"> </v>
      </c>
      <c r="F299" s="191" t="str">
        <f>IF(A299:A299&gt;0,VLOOKUP(A299,Fed.!$A$1:$J$1758,6,FALSE)," ")</f>
        <v xml:space="preserve"> </v>
      </c>
      <c r="G299" s="113" t="str">
        <f>IF(A299:A299&gt;0,VLOOKUP(A299,Fed.!$A$1:$J$1758,7,FALSE)," ")</f>
        <v xml:space="preserve"> </v>
      </c>
      <c r="H299" s="113" t="str">
        <f>IF(A299:A299&gt;0,VLOOKUP(A299,Fed.!$A$1:$J$1758,8,FALSE)," ")</f>
        <v xml:space="preserve"> </v>
      </c>
      <c r="I299" s="113" t="str">
        <f>IF(A299:A299&gt;0,VLOOKUP(A299,Fed.!$A$1:$J$1758,9,FALSE)," ")</f>
        <v xml:space="preserve"> </v>
      </c>
      <c r="J299" s="113" t="str">
        <f>IF(A299:A299&gt;0,VLOOKUP(A299,Fed.!$A$1:$J$1758,10,FALSE)," ")</f>
        <v xml:space="preserve"> </v>
      </c>
      <c r="L299" s="245" t="s">
        <v>2643</v>
      </c>
      <c r="M299" s="287" t="b">
        <f t="shared" si="5"/>
        <v>0</v>
      </c>
      <c r="N299" s="287"/>
    </row>
    <row r="300" spans="1:14">
      <c r="A300" s="192"/>
      <c r="B300" s="26" t="str">
        <f>IF(A300:A300&gt;0,VLOOKUP(A300,Fed.!$A$1:$J$1758,2,FALSE)," ")</f>
        <v xml:space="preserve"> </v>
      </c>
      <c r="C300" s="26" t="str">
        <f>IF(A300:A300&gt;0,VLOOKUP(A300,Fed.!$A$1:$J$1758,3,FALSE)," ")</f>
        <v xml:space="preserve"> </v>
      </c>
      <c r="D300" s="113" t="str">
        <f>IF(A300:A300&gt;0,VLOOKUP(A300,Fed.!$A$1:$J$1758,4,FALSE)," ")</f>
        <v xml:space="preserve"> </v>
      </c>
      <c r="E300" s="113" t="str">
        <f>IF(A300:A300&gt;0,VLOOKUP(A300,Fed.!$A$1:$J$1758,5,FALSE)," ")</f>
        <v xml:space="preserve"> </v>
      </c>
      <c r="F300" s="191" t="str">
        <f>IF(A300:A300&gt;0,VLOOKUP(A300,Fed.!$A$1:$J$1758,6,FALSE)," ")</f>
        <v xml:space="preserve"> </v>
      </c>
      <c r="G300" s="113" t="str">
        <f>IF(A300:A300&gt;0,VLOOKUP(A300,Fed.!$A$1:$J$1758,7,FALSE)," ")</f>
        <v xml:space="preserve"> </v>
      </c>
      <c r="H300" s="113" t="str">
        <f>IF(A300:A300&gt;0,VLOOKUP(A300,Fed.!$A$1:$J$1758,8,FALSE)," ")</f>
        <v xml:space="preserve"> </v>
      </c>
      <c r="I300" s="113" t="str">
        <f>IF(A300:A300&gt;0,VLOOKUP(A300,Fed.!$A$1:$J$1758,9,FALSE)," ")</f>
        <v xml:space="preserve"> </v>
      </c>
      <c r="J300" s="113" t="str">
        <f>IF(A300:A300&gt;0,VLOOKUP(A300,Fed.!$A$1:$J$1758,10,FALSE)," ")</f>
        <v xml:space="preserve"> </v>
      </c>
      <c r="L300" s="245" t="s">
        <v>2643</v>
      </c>
      <c r="M300" s="287" t="b">
        <f t="shared" si="5"/>
        <v>0</v>
      </c>
      <c r="N300" s="287"/>
    </row>
    <row r="301" spans="1:14">
      <c r="A301" s="192"/>
      <c r="B301" s="26" t="str">
        <f>IF(A301:A301&gt;0,VLOOKUP(A301,Fed.!$A$1:$J$1758,2,FALSE)," ")</f>
        <v xml:space="preserve"> </v>
      </c>
      <c r="C301" s="26" t="str">
        <f>IF(A301:A301&gt;0,VLOOKUP(A301,Fed.!$A$1:$J$1758,3,FALSE)," ")</f>
        <v xml:space="preserve"> </v>
      </c>
      <c r="D301" s="113" t="str">
        <f>IF(A301:A301&gt;0,VLOOKUP(A301,Fed.!$A$1:$J$1758,4,FALSE)," ")</f>
        <v xml:space="preserve"> </v>
      </c>
      <c r="E301" s="113" t="str">
        <f>IF(A301:A301&gt;0,VLOOKUP(A301,Fed.!$A$1:$J$1758,5,FALSE)," ")</f>
        <v xml:space="preserve"> </v>
      </c>
      <c r="F301" s="191" t="str">
        <f>IF(A301:A301&gt;0,VLOOKUP(A301,Fed.!$A$1:$J$1758,6,FALSE)," ")</f>
        <v xml:space="preserve"> </v>
      </c>
      <c r="G301" s="113" t="str">
        <f>IF(A301:A301&gt;0,VLOOKUP(A301,Fed.!$A$1:$J$1758,7,FALSE)," ")</f>
        <v xml:space="preserve"> </v>
      </c>
      <c r="H301" s="113" t="str">
        <f>IF(A301:A301&gt;0,VLOOKUP(A301,Fed.!$A$1:$J$1758,8,FALSE)," ")</f>
        <v xml:space="preserve"> </v>
      </c>
      <c r="I301" s="113" t="str">
        <f>IF(A301:A301&gt;0,VLOOKUP(A301,Fed.!$A$1:$J$1758,9,FALSE)," ")</f>
        <v xml:space="preserve"> </v>
      </c>
      <c r="J301" s="113" t="str">
        <f>IF(A301:A301&gt;0,VLOOKUP(A301,Fed.!$A$1:$J$1758,10,FALSE)," ")</f>
        <v xml:space="preserve"> </v>
      </c>
      <c r="L301" s="245" t="s">
        <v>2643</v>
      </c>
      <c r="M301" s="287" t="b">
        <f t="shared" si="5"/>
        <v>0</v>
      </c>
      <c r="N301" s="287"/>
    </row>
    <row r="302" spans="1:14">
      <c r="A302" s="192"/>
      <c r="B302" s="26" t="str">
        <f>IF(A302:A302&gt;0,VLOOKUP(A302,Fed.!$A$1:$J$1758,2,FALSE)," ")</f>
        <v xml:space="preserve"> </v>
      </c>
      <c r="C302" s="26" t="str">
        <f>IF(A302:A302&gt;0,VLOOKUP(A302,Fed.!$A$1:$J$1758,3,FALSE)," ")</f>
        <v xml:space="preserve"> </v>
      </c>
      <c r="D302" s="113" t="str">
        <f>IF(A302:A302&gt;0,VLOOKUP(A302,Fed.!$A$1:$J$1758,4,FALSE)," ")</f>
        <v xml:space="preserve"> </v>
      </c>
      <c r="E302" s="113" t="str">
        <f>IF(A302:A302&gt;0,VLOOKUP(A302,Fed.!$A$1:$J$1758,5,FALSE)," ")</f>
        <v xml:space="preserve"> </v>
      </c>
      <c r="F302" s="191" t="str">
        <f>IF(A302:A302&gt;0,VLOOKUP(A302,Fed.!$A$1:$J$1758,6,FALSE)," ")</f>
        <v xml:space="preserve"> </v>
      </c>
      <c r="G302" s="113" t="str">
        <f>IF(A302:A302&gt;0,VLOOKUP(A302,Fed.!$A$1:$J$1758,7,FALSE)," ")</f>
        <v xml:space="preserve"> </v>
      </c>
      <c r="H302" s="113" t="str">
        <f>IF(A302:A302&gt;0,VLOOKUP(A302,Fed.!$A$1:$J$1758,8,FALSE)," ")</f>
        <v xml:space="preserve"> </v>
      </c>
      <c r="I302" s="113" t="str">
        <f>IF(A302:A302&gt;0,VLOOKUP(A302,Fed.!$A$1:$J$1758,9,FALSE)," ")</f>
        <v xml:space="preserve"> </v>
      </c>
      <c r="J302" s="113" t="str">
        <f>IF(A302:A302&gt;0,VLOOKUP(A302,Fed.!$A$1:$J$1758,10,FALSE)," ")</f>
        <v xml:space="preserve"> </v>
      </c>
      <c r="L302" s="245" t="s">
        <v>2643</v>
      </c>
      <c r="M302" s="287" t="b">
        <f t="shared" si="5"/>
        <v>0</v>
      </c>
      <c r="N302" s="287"/>
    </row>
    <row r="303" spans="1:14">
      <c r="A303" s="192"/>
      <c r="B303" s="26" t="str">
        <f>IF(A303:A303&gt;0,VLOOKUP(A303,Fed.!$A$1:$J$1758,2,FALSE)," ")</f>
        <v xml:space="preserve"> </v>
      </c>
      <c r="C303" s="26" t="str">
        <f>IF(A303:A303&gt;0,VLOOKUP(A303,Fed.!$A$1:$J$1758,3,FALSE)," ")</f>
        <v xml:space="preserve"> </v>
      </c>
      <c r="D303" s="113" t="str">
        <f>IF(A303:A303&gt;0,VLOOKUP(A303,Fed.!$A$1:$J$1758,4,FALSE)," ")</f>
        <v xml:space="preserve"> </v>
      </c>
      <c r="E303" s="113" t="str">
        <f>IF(A303:A303&gt;0,VLOOKUP(A303,Fed.!$A$1:$J$1758,5,FALSE)," ")</f>
        <v xml:space="preserve"> </v>
      </c>
      <c r="F303" s="191" t="str">
        <f>IF(A303:A303&gt;0,VLOOKUP(A303,Fed.!$A$1:$J$1758,6,FALSE)," ")</f>
        <v xml:space="preserve"> </v>
      </c>
      <c r="G303" s="113" t="str">
        <f>IF(A303:A303&gt;0,VLOOKUP(A303,Fed.!$A$1:$J$1758,7,FALSE)," ")</f>
        <v xml:space="preserve"> </v>
      </c>
      <c r="H303" s="113" t="str">
        <f>IF(A303:A303&gt;0,VLOOKUP(A303,Fed.!$A$1:$J$1758,8,FALSE)," ")</f>
        <v xml:space="preserve"> </v>
      </c>
      <c r="I303" s="113" t="str">
        <f>IF(A303:A303&gt;0,VLOOKUP(A303,Fed.!$A$1:$J$1758,9,FALSE)," ")</f>
        <v xml:space="preserve"> </v>
      </c>
      <c r="J303" s="113" t="str">
        <f>IF(A303:A303&gt;0,VLOOKUP(A303,Fed.!$A$1:$J$1758,10,FALSE)," ")</f>
        <v xml:space="preserve"> </v>
      </c>
      <c r="L303" s="245" t="s">
        <v>2643</v>
      </c>
      <c r="M303" s="287" t="b">
        <f t="shared" si="5"/>
        <v>0</v>
      </c>
      <c r="N303" s="287"/>
    </row>
    <row r="304" spans="1:14">
      <c r="A304" s="192"/>
      <c r="B304" s="26" t="str">
        <f>IF(A304:A304&gt;0,VLOOKUP(A304,Fed.!$A$1:$J$1758,2,FALSE)," ")</f>
        <v xml:space="preserve"> </v>
      </c>
      <c r="C304" s="26" t="str">
        <f>IF(A304:A304&gt;0,VLOOKUP(A304,Fed.!$A$1:$J$1758,3,FALSE)," ")</f>
        <v xml:space="preserve"> </v>
      </c>
      <c r="D304" s="113" t="str">
        <f>IF(A304:A304&gt;0,VLOOKUP(A304,Fed.!$A$1:$J$1758,4,FALSE)," ")</f>
        <v xml:space="preserve"> </v>
      </c>
      <c r="E304" s="113" t="str">
        <f>IF(A304:A304&gt;0,VLOOKUP(A304,Fed.!$A$1:$J$1758,5,FALSE)," ")</f>
        <v xml:space="preserve"> </v>
      </c>
      <c r="F304" s="191" t="str">
        <f>IF(A304:A304&gt;0,VLOOKUP(A304,Fed.!$A$1:$J$1758,6,FALSE)," ")</f>
        <v xml:space="preserve"> </v>
      </c>
      <c r="G304" s="113" t="str">
        <f>IF(A304:A304&gt;0,VLOOKUP(A304,Fed.!$A$1:$J$1758,7,FALSE)," ")</f>
        <v xml:space="preserve"> </v>
      </c>
      <c r="H304" s="113" t="str">
        <f>IF(A304:A304&gt;0,VLOOKUP(A304,Fed.!$A$1:$J$1758,8,FALSE)," ")</f>
        <v xml:space="preserve"> </v>
      </c>
      <c r="I304" s="113" t="str">
        <f>IF(A304:A304&gt;0,VLOOKUP(A304,Fed.!$A$1:$J$1758,9,FALSE)," ")</f>
        <v xml:space="preserve"> </v>
      </c>
      <c r="J304" s="113" t="str">
        <f>IF(A304:A304&gt;0,VLOOKUP(A304,Fed.!$A$1:$J$1758,10,FALSE)," ")</f>
        <v xml:space="preserve"> </v>
      </c>
      <c r="L304" s="245" t="s">
        <v>2643</v>
      </c>
      <c r="M304" s="287" t="b">
        <f t="shared" si="5"/>
        <v>0</v>
      </c>
      <c r="N304" s="287"/>
    </row>
    <row r="305" spans="1:14">
      <c r="A305" s="192"/>
      <c r="B305" s="26" t="str">
        <f>IF(A305:A305&gt;0,VLOOKUP(A305,Fed.!$A$1:$J$1758,2,FALSE)," ")</f>
        <v xml:space="preserve"> </v>
      </c>
      <c r="C305" s="26" t="str">
        <f>IF(A305:A305&gt;0,VLOOKUP(A305,Fed.!$A$1:$J$1758,3,FALSE)," ")</f>
        <v xml:space="preserve"> </v>
      </c>
      <c r="D305" s="113" t="str">
        <f>IF(A305:A305&gt;0,VLOOKUP(A305,Fed.!$A$1:$J$1758,4,FALSE)," ")</f>
        <v xml:space="preserve"> </v>
      </c>
      <c r="E305" s="113" t="str">
        <f>IF(A305:A305&gt;0,VLOOKUP(A305,Fed.!$A$1:$J$1758,5,FALSE)," ")</f>
        <v xml:space="preserve"> </v>
      </c>
      <c r="F305" s="191" t="str">
        <f>IF(A305:A305&gt;0,VLOOKUP(A305,Fed.!$A$1:$J$1758,6,FALSE)," ")</f>
        <v xml:space="preserve"> </v>
      </c>
      <c r="G305" s="113" t="str">
        <f>IF(A305:A305&gt;0,VLOOKUP(A305,Fed.!$A$1:$J$1758,7,FALSE)," ")</f>
        <v xml:space="preserve"> </v>
      </c>
      <c r="H305" s="113" t="str">
        <f>IF(A305:A305&gt;0,VLOOKUP(A305,Fed.!$A$1:$J$1758,8,FALSE)," ")</f>
        <v xml:space="preserve"> </v>
      </c>
      <c r="I305" s="113" t="str">
        <f>IF(A305:A305&gt;0,VLOOKUP(A305,Fed.!$A$1:$J$1758,9,FALSE)," ")</f>
        <v xml:space="preserve"> </v>
      </c>
      <c r="J305" s="113" t="str">
        <f>IF(A305:A305&gt;0,VLOOKUP(A305,Fed.!$A$1:$J$1758,10,FALSE)," ")</f>
        <v xml:space="preserve"> </v>
      </c>
      <c r="L305" s="245" t="s">
        <v>2643</v>
      </c>
      <c r="M305" s="287" t="b">
        <f t="shared" si="5"/>
        <v>0</v>
      </c>
      <c r="N305" s="287"/>
    </row>
    <row r="306" spans="1:14">
      <c r="A306" s="192"/>
      <c r="B306" s="26" t="str">
        <f>IF(A306:A306&gt;0,VLOOKUP(A306,Fed.!$A$1:$J$1758,2,FALSE)," ")</f>
        <v xml:space="preserve"> </v>
      </c>
      <c r="C306" s="26" t="str">
        <f>IF(A306:A306&gt;0,VLOOKUP(A306,Fed.!$A$1:$J$1758,3,FALSE)," ")</f>
        <v xml:space="preserve"> </v>
      </c>
      <c r="D306" s="113" t="str">
        <f>IF(A306:A306&gt;0,VLOOKUP(A306,Fed.!$A$1:$J$1758,4,FALSE)," ")</f>
        <v xml:space="preserve"> </v>
      </c>
      <c r="E306" s="113" t="str">
        <f>IF(A306:A306&gt;0,VLOOKUP(A306,Fed.!$A$1:$J$1758,5,FALSE)," ")</f>
        <v xml:space="preserve"> </v>
      </c>
      <c r="F306" s="191" t="str">
        <f>IF(A306:A306&gt;0,VLOOKUP(A306,Fed.!$A$1:$J$1758,6,FALSE)," ")</f>
        <v xml:space="preserve"> </v>
      </c>
      <c r="G306" s="113" t="str">
        <f>IF(A306:A306&gt;0,VLOOKUP(A306,Fed.!$A$1:$J$1758,7,FALSE)," ")</f>
        <v xml:space="preserve"> </v>
      </c>
      <c r="H306" s="113" t="str">
        <f>IF(A306:A306&gt;0,VLOOKUP(A306,Fed.!$A$1:$J$1758,8,FALSE)," ")</f>
        <v xml:space="preserve"> </v>
      </c>
      <c r="I306" s="113" t="str">
        <f>IF(A306:A306&gt;0,VLOOKUP(A306,Fed.!$A$1:$J$1758,9,FALSE)," ")</f>
        <v xml:space="preserve"> </v>
      </c>
      <c r="J306" s="113" t="str">
        <f>IF(A306:A306&gt;0,VLOOKUP(A306,Fed.!$A$1:$J$1758,10,FALSE)," ")</f>
        <v xml:space="preserve"> </v>
      </c>
      <c r="L306" s="245" t="s">
        <v>2643</v>
      </c>
      <c r="M306" s="287" t="b">
        <f t="shared" si="5"/>
        <v>0</v>
      </c>
      <c r="N306" s="287"/>
    </row>
    <row r="307" spans="1:14">
      <c r="A307" s="192"/>
      <c r="B307" s="26" t="str">
        <f>IF(A307:A307&gt;0,VLOOKUP(A307,Fed.!$A$1:$J$1758,2,FALSE)," ")</f>
        <v xml:space="preserve"> </v>
      </c>
      <c r="C307" s="26" t="str">
        <f>IF(A307:A307&gt;0,VLOOKUP(A307,Fed.!$A$1:$J$1758,3,FALSE)," ")</f>
        <v xml:space="preserve"> </v>
      </c>
      <c r="D307" s="113" t="str">
        <f>IF(A307:A307&gt;0,VLOOKUP(A307,Fed.!$A$1:$J$1758,4,FALSE)," ")</f>
        <v xml:space="preserve"> </v>
      </c>
      <c r="E307" s="113" t="str">
        <f>IF(A307:A307&gt;0,VLOOKUP(A307,Fed.!$A$1:$J$1758,5,FALSE)," ")</f>
        <v xml:space="preserve"> </v>
      </c>
      <c r="F307" s="191" t="str">
        <f>IF(A307:A307&gt;0,VLOOKUP(A307,Fed.!$A$1:$J$1758,6,FALSE)," ")</f>
        <v xml:space="preserve"> </v>
      </c>
      <c r="G307" s="113" t="str">
        <f>IF(A307:A307&gt;0,VLOOKUP(A307,Fed.!$A$1:$J$1758,7,FALSE)," ")</f>
        <v xml:space="preserve"> </v>
      </c>
      <c r="H307" s="113" t="str">
        <f>IF(A307:A307&gt;0,VLOOKUP(A307,Fed.!$A$1:$J$1758,8,FALSE)," ")</f>
        <v xml:space="preserve"> </v>
      </c>
      <c r="I307" s="113" t="str">
        <f>IF(A307:A307&gt;0,VLOOKUP(A307,Fed.!$A$1:$J$1758,9,FALSE)," ")</f>
        <v xml:space="preserve"> </v>
      </c>
      <c r="J307" s="113" t="str">
        <f>IF(A307:A307&gt;0,VLOOKUP(A307,Fed.!$A$1:$J$1758,10,FALSE)," ")</f>
        <v xml:space="preserve"> </v>
      </c>
      <c r="L307" s="245" t="s">
        <v>2643</v>
      </c>
      <c r="M307" s="287" t="b">
        <f t="shared" si="5"/>
        <v>0</v>
      </c>
      <c r="N307" s="287"/>
    </row>
    <row r="308" spans="1:14">
      <c r="A308" s="192"/>
      <c r="B308" s="26" t="str">
        <f>IF(A308:A308&gt;0,VLOOKUP(A308,Fed.!$A$1:$J$1758,2,FALSE)," ")</f>
        <v xml:space="preserve"> </v>
      </c>
      <c r="C308" s="26" t="str">
        <f>IF(A308:A308&gt;0,VLOOKUP(A308,Fed.!$A$1:$J$1758,3,FALSE)," ")</f>
        <v xml:space="preserve"> </v>
      </c>
      <c r="D308" s="113" t="str">
        <f>IF(A308:A308&gt;0,VLOOKUP(A308,Fed.!$A$1:$J$1758,4,FALSE)," ")</f>
        <v xml:space="preserve"> </v>
      </c>
      <c r="E308" s="113" t="str">
        <f>IF(A308:A308&gt;0,VLOOKUP(A308,Fed.!$A$1:$J$1758,5,FALSE)," ")</f>
        <v xml:space="preserve"> </v>
      </c>
      <c r="F308" s="191" t="str">
        <f>IF(A308:A308&gt;0,VLOOKUP(A308,Fed.!$A$1:$J$1758,6,FALSE)," ")</f>
        <v xml:space="preserve"> </v>
      </c>
      <c r="G308" s="113" t="str">
        <f>IF(A308:A308&gt;0,VLOOKUP(A308,Fed.!$A$1:$J$1758,7,FALSE)," ")</f>
        <v xml:space="preserve"> </v>
      </c>
      <c r="H308" s="113" t="str">
        <f>IF(A308:A308&gt;0,VLOOKUP(A308,Fed.!$A$1:$J$1758,8,FALSE)," ")</f>
        <v xml:space="preserve"> </v>
      </c>
      <c r="I308" s="113" t="str">
        <f>IF(A308:A308&gt;0,VLOOKUP(A308,Fed.!$A$1:$J$1758,9,FALSE)," ")</f>
        <v xml:space="preserve"> </v>
      </c>
      <c r="J308" s="113" t="str">
        <f>IF(A308:A308&gt;0,VLOOKUP(A308,Fed.!$A$1:$J$1758,10,FALSE)," ")</f>
        <v xml:space="preserve"> </v>
      </c>
      <c r="L308" s="245" t="s">
        <v>2643</v>
      </c>
      <c r="M308" s="287" t="b">
        <f t="shared" si="5"/>
        <v>0</v>
      </c>
      <c r="N308" s="287"/>
    </row>
    <row r="309" spans="1:14">
      <c r="A309" s="192"/>
      <c r="B309" s="26" t="str">
        <f>IF(A309:A309&gt;0,VLOOKUP(A309,Fed.!$A$1:$J$1758,2,FALSE)," ")</f>
        <v xml:space="preserve"> </v>
      </c>
      <c r="C309" s="26" t="str">
        <f>IF(A309:A309&gt;0,VLOOKUP(A309,Fed.!$A$1:$J$1758,3,FALSE)," ")</f>
        <v xml:space="preserve"> </v>
      </c>
      <c r="D309" s="113" t="str">
        <f>IF(A309:A309&gt;0,VLOOKUP(A309,Fed.!$A$1:$J$1758,4,FALSE)," ")</f>
        <v xml:space="preserve"> </v>
      </c>
      <c r="E309" s="113" t="str">
        <f>IF(A309:A309&gt;0,VLOOKUP(A309,Fed.!$A$1:$J$1758,5,FALSE)," ")</f>
        <v xml:space="preserve"> </v>
      </c>
      <c r="F309" s="191" t="str">
        <f>IF(A309:A309&gt;0,VLOOKUP(A309,Fed.!$A$1:$J$1758,6,FALSE)," ")</f>
        <v xml:space="preserve"> </v>
      </c>
      <c r="G309" s="113" t="str">
        <f>IF(A309:A309&gt;0,VLOOKUP(A309,Fed.!$A$1:$J$1758,7,FALSE)," ")</f>
        <v xml:space="preserve"> </v>
      </c>
      <c r="H309" s="113" t="str">
        <f>IF(A309:A309&gt;0,VLOOKUP(A309,Fed.!$A$1:$J$1758,8,FALSE)," ")</f>
        <v xml:space="preserve"> </v>
      </c>
      <c r="I309" s="113" t="str">
        <f>IF(A309:A309&gt;0,VLOOKUP(A309,Fed.!$A$1:$J$1758,9,FALSE)," ")</f>
        <v xml:space="preserve"> </v>
      </c>
      <c r="J309" s="113" t="str">
        <f>IF(A309:A309&gt;0,VLOOKUP(A309,Fed.!$A$1:$J$1758,10,FALSE)," ")</f>
        <v xml:space="preserve"> </v>
      </c>
      <c r="L309" s="245" t="s">
        <v>2643</v>
      </c>
      <c r="M309" s="287" t="b">
        <f t="shared" si="5"/>
        <v>0</v>
      </c>
      <c r="N309" s="287"/>
    </row>
    <row r="310" spans="1:14">
      <c r="A310" s="192"/>
      <c r="B310" s="26" t="str">
        <f>IF(A310:A310&gt;0,VLOOKUP(A310,Fed.!$A$1:$J$1758,2,FALSE)," ")</f>
        <v xml:space="preserve"> </v>
      </c>
      <c r="C310" s="26" t="str">
        <f>IF(A310:A310&gt;0,VLOOKUP(A310,Fed.!$A$1:$J$1758,3,FALSE)," ")</f>
        <v xml:space="preserve"> </v>
      </c>
      <c r="D310" s="113" t="str">
        <f>IF(A310:A310&gt;0,VLOOKUP(A310,Fed.!$A$1:$J$1758,4,FALSE)," ")</f>
        <v xml:space="preserve"> </v>
      </c>
      <c r="E310" s="113" t="str">
        <f>IF(A310:A310&gt;0,VLOOKUP(A310,Fed.!$A$1:$J$1758,5,FALSE)," ")</f>
        <v xml:space="preserve"> </v>
      </c>
      <c r="F310" s="191" t="str">
        <f>IF(A310:A310&gt;0,VLOOKUP(A310,Fed.!$A$1:$J$1758,6,FALSE)," ")</f>
        <v xml:space="preserve"> </v>
      </c>
      <c r="G310" s="113" t="str">
        <f>IF(A310:A310&gt;0,VLOOKUP(A310,Fed.!$A$1:$J$1758,7,FALSE)," ")</f>
        <v xml:space="preserve"> </v>
      </c>
      <c r="H310" s="113" t="str">
        <f>IF(A310:A310&gt;0,VLOOKUP(A310,Fed.!$A$1:$J$1758,8,FALSE)," ")</f>
        <v xml:space="preserve"> </v>
      </c>
      <c r="I310" s="113" t="str">
        <f>IF(A310:A310&gt;0,VLOOKUP(A310,Fed.!$A$1:$J$1758,9,FALSE)," ")</f>
        <v xml:space="preserve"> </v>
      </c>
      <c r="J310" s="113" t="str">
        <f>IF(A310:A310&gt;0,VLOOKUP(A310,Fed.!$A$1:$J$1758,10,FALSE)," ")</f>
        <v xml:space="preserve"> </v>
      </c>
      <c r="L310" s="245" t="s">
        <v>2643</v>
      </c>
      <c r="M310" s="287" t="b">
        <f t="shared" si="5"/>
        <v>0</v>
      </c>
      <c r="N310" s="287"/>
    </row>
    <row r="311" spans="1:14">
      <c r="A311" s="192"/>
      <c r="B311" s="26" t="str">
        <f>IF(A311:A311&gt;0,VLOOKUP(A311,Fed.!$A$1:$J$1758,2,FALSE)," ")</f>
        <v xml:space="preserve"> </v>
      </c>
      <c r="C311" s="26" t="str">
        <f>IF(A311:A311&gt;0,VLOOKUP(A311,Fed.!$A$1:$J$1758,3,FALSE)," ")</f>
        <v xml:space="preserve"> </v>
      </c>
      <c r="D311" s="113" t="str">
        <f>IF(A311:A311&gt;0,VLOOKUP(A311,Fed.!$A$1:$J$1758,4,FALSE)," ")</f>
        <v xml:space="preserve"> </v>
      </c>
      <c r="E311" s="113" t="str">
        <f>IF(A311:A311&gt;0,VLOOKUP(A311,Fed.!$A$1:$J$1758,5,FALSE)," ")</f>
        <v xml:space="preserve"> </v>
      </c>
      <c r="F311" s="191" t="str">
        <f>IF(A311:A311&gt;0,VLOOKUP(A311,Fed.!$A$1:$J$1758,6,FALSE)," ")</f>
        <v xml:space="preserve"> </v>
      </c>
      <c r="G311" s="113" t="str">
        <f>IF(A311:A311&gt;0,VLOOKUP(A311,Fed.!$A$1:$J$1758,7,FALSE)," ")</f>
        <v xml:space="preserve"> </v>
      </c>
      <c r="H311" s="113" t="str">
        <f>IF(A311:A311&gt;0,VLOOKUP(A311,Fed.!$A$1:$J$1758,8,FALSE)," ")</f>
        <v xml:space="preserve"> </v>
      </c>
      <c r="I311" s="113" t="str">
        <f>IF(A311:A311&gt;0,VLOOKUP(A311,Fed.!$A$1:$J$1758,9,FALSE)," ")</f>
        <v xml:space="preserve"> </v>
      </c>
      <c r="J311" s="113" t="str">
        <f>IF(A311:A311&gt;0,VLOOKUP(A311,Fed.!$A$1:$J$1758,10,FALSE)," ")</f>
        <v xml:space="preserve"> </v>
      </c>
      <c r="L311" s="245" t="s">
        <v>2643</v>
      </c>
      <c r="M311" s="287" t="b">
        <f t="shared" si="5"/>
        <v>0</v>
      </c>
      <c r="N311" s="287"/>
    </row>
    <row r="312" spans="1:14">
      <c r="A312" s="192"/>
      <c r="B312" s="26" t="str">
        <f>IF(A312:A312&gt;0,VLOOKUP(A312,Fed.!$A$1:$J$1758,2,FALSE)," ")</f>
        <v xml:space="preserve"> </v>
      </c>
      <c r="C312" s="26" t="str">
        <f>IF(A312:A312&gt;0,VLOOKUP(A312,Fed.!$A$1:$J$1758,3,FALSE)," ")</f>
        <v xml:space="preserve"> </v>
      </c>
      <c r="D312" s="113" t="str">
        <f>IF(A312:A312&gt;0,VLOOKUP(A312,Fed.!$A$1:$J$1758,4,FALSE)," ")</f>
        <v xml:space="preserve"> </v>
      </c>
      <c r="E312" s="113" t="str">
        <f>IF(A312:A312&gt;0,VLOOKUP(A312,Fed.!$A$1:$J$1758,5,FALSE)," ")</f>
        <v xml:space="preserve"> </v>
      </c>
      <c r="F312" s="191" t="str">
        <f>IF(A312:A312&gt;0,VLOOKUP(A312,Fed.!$A$1:$J$1758,6,FALSE)," ")</f>
        <v xml:space="preserve"> </v>
      </c>
      <c r="G312" s="113" t="str">
        <f>IF(A312:A312&gt;0,VLOOKUP(A312,Fed.!$A$1:$J$1758,7,FALSE)," ")</f>
        <v xml:space="preserve"> </v>
      </c>
      <c r="H312" s="113" t="str">
        <f>IF(A312:A312&gt;0,VLOOKUP(A312,Fed.!$A$1:$J$1758,8,FALSE)," ")</f>
        <v xml:space="preserve"> </v>
      </c>
      <c r="I312" s="113" t="str">
        <f>IF(A312:A312&gt;0,VLOOKUP(A312,Fed.!$A$1:$J$1758,9,FALSE)," ")</f>
        <v xml:space="preserve"> </v>
      </c>
      <c r="J312" s="113" t="str">
        <f>IF(A312:A312&gt;0,VLOOKUP(A312,Fed.!$A$1:$J$1758,10,FALSE)," ")</f>
        <v xml:space="preserve"> </v>
      </c>
      <c r="L312" s="245" t="s">
        <v>2643</v>
      </c>
      <c r="M312" s="287" t="b">
        <f t="shared" si="5"/>
        <v>0</v>
      </c>
      <c r="N312" s="287"/>
    </row>
    <row r="313" spans="1:14">
      <c r="A313" s="192"/>
      <c r="B313" s="26" t="str">
        <f>IF(A313:A313&gt;0,VLOOKUP(A313,Fed.!$A$1:$J$1758,2,FALSE)," ")</f>
        <v xml:space="preserve"> </v>
      </c>
      <c r="C313" s="26" t="str">
        <f>IF(A313:A313&gt;0,VLOOKUP(A313,Fed.!$A$1:$J$1758,3,FALSE)," ")</f>
        <v xml:space="preserve"> </v>
      </c>
      <c r="D313" s="113" t="str">
        <f>IF(A313:A313&gt;0,VLOOKUP(A313,Fed.!$A$1:$J$1758,4,FALSE)," ")</f>
        <v xml:space="preserve"> </v>
      </c>
      <c r="E313" s="113" t="str">
        <f>IF(A313:A313&gt;0,VLOOKUP(A313,Fed.!$A$1:$J$1758,5,FALSE)," ")</f>
        <v xml:space="preserve"> </v>
      </c>
      <c r="F313" s="191" t="str">
        <f>IF(A313:A313&gt;0,VLOOKUP(A313,Fed.!$A$1:$J$1758,6,FALSE)," ")</f>
        <v xml:space="preserve"> </v>
      </c>
      <c r="G313" s="113" t="str">
        <f>IF(A313:A313&gt;0,VLOOKUP(A313,Fed.!$A$1:$J$1758,7,FALSE)," ")</f>
        <v xml:space="preserve"> </v>
      </c>
      <c r="H313" s="113" t="str">
        <f>IF(A313:A313&gt;0,VLOOKUP(A313,Fed.!$A$1:$J$1758,8,FALSE)," ")</f>
        <v xml:space="preserve"> </v>
      </c>
      <c r="I313" s="113" t="str">
        <f>IF(A313:A313&gt;0,VLOOKUP(A313,Fed.!$A$1:$J$1758,9,FALSE)," ")</f>
        <v xml:space="preserve"> </v>
      </c>
      <c r="J313" s="113" t="str">
        <f>IF(A313:A313&gt;0,VLOOKUP(A313,Fed.!$A$1:$J$1758,10,FALSE)," ")</f>
        <v xml:space="preserve"> </v>
      </c>
      <c r="L313" s="245" t="s">
        <v>2643</v>
      </c>
      <c r="M313" s="287" t="b">
        <f t="shared" si="5"/>
        <v>0</v>
      </c>
      <c r="N313" s="287"/>
    </row>
    <row r="314" spans="1:14">
      <c r="A314" s="192"/>
      <c r="B314" s="26" t="str">
        <f>IF(A314:A314&gt;0,VLOOKUP(A314,Fed.!$A$1:$J$1758,2,FALSE)," ")</f>
        <v xml:space="preserve"> </v>
      </c>
      <c r="C314" s="26" t="str">
        <f>IF(A314:A314&gt;0,VLOOKUP(A314,Fed.!$A$1:$J$1758,3,FALSE)," ")</f>
        <v xml:space="preserve"> </v>
      </c>
      <c r="D314" s="113" t="str">
        <f>IF(A314:A314&gt;0,VLOOKUP(A314,Fed.!$A$1:$J$1758,4,FALSE)," ")</f>
        <v xml:space="preserve"> </v>
      </c>
      <c r="E314" s="113" t="str">
        <f>IF(A314:A314&gt;0,VLOOKUP(A314,Fed.!$A$1:$J$1758,5,FALSE)," ")</f>
        <v xml:space="preserve"> </v>
      </c>
      <c r="F314" s="191" t="str">
        <f>IF(A314:A314&gt;0,VLOOKUP(A314,Fed.!$A$1:$J$1758,6,FALSE)," ")</f>
        <v xml:space="preserve"> </v>
      </c>
      <c r="G314" s="113" t="str">
        <f>IF(A314:A314&gt;0,VLOOKUP(A314,Fed.!$A$1:$J$1758,7,FALSE)," ")</f>
        <v xml:space="preserve"> </v>
      </c>
      <c r="H314" s="113" t="str">
        <f>IF(A314:A314&gt;0,VLOOKUP(A314,Fed.!$A$1:$J$1758,8,FALSE)," ")</f>
        <v xml:space="preserve"> </v>
      </c>
      <c r="I314" s="113" t="str">
        <f>IF(A314:A314&gt;0,VLOOKUP(A314,Fed.!$A$1:$J$1758,9,FALSE)," ")</f>
        <v xml:space="preserve"> </v>
      </c>
      <c r="J314" s="113" t="str">
        <f>IF(A314:A314&gt;0,VLOOKUP(A314,Fed.!$A$1:$J$1758,10,FALSE)," ")</f>
        <v xml:space="preserve"> </v>
      </c>
      <c r="L314" s="245" t="s">
        <v>2643</v>
      </c>
      <c r="M314" s="287" t="b">
        <f t="shared" si="5"/>
        <v>0</v>
      </c>
      <c r="N314" s="287"/>
    </row>
    <row r="315" spans="1:14">
      <c r="A315" s="192"/>
      <c r="B315" s="26" t="str">
        <f>IF(A315:A315&gt;0,VLOOKUP(A315,Fed.!$A$1:$J$1758,2,FALSE)," ")</f>
        <v xml:space="preserve"> </v>
      </c>
      <c r="C315" s="26" t="str">
        <f>IF(A315:A315&gt;0,VLOOKUP(A315,Fed.!$A$1:$J$1758,3,FALSE)," ")</f>
        <v xml:space="preserve"> </v>
      </c>
      <c r="D315" s="113" t="str">
        <f>IF(A315:A315&gt;0,VLOOKUP(A315,Fed.!$A$1:$J$1758,4,FALSE)," ")</f>
        <v xml:space="preserve"> </v>
      </c>
      <c r="E315" s="113" t="str">
        <f>IF(A315:A315&gt;0,VLOOKUP(A315,Fed.!$A$1:$J$1758,5,FALSE)," ")</f>
        <v xml:space="preserve"> </v>
      </c>
      <c r="F315" s="191" t="str">
        <f>IF(A315:A315&gt;0,VLOOKUP(A315,Fed.!$A$1:$J$1758,6,FALSE)," ")</f>
        <v xml:space="preserve"> </v>
      </c>
      <c r="G315" s="113" t="str">
        <f>IF(A315:A315&gt;0,VLOOKUP(A315,Fed.!$A$1:$J$1758,7,FALSE)," ")</f>
        <v xml:space="preserve"> </v>
      </c>
      <c r="H315" s="113" t="str">
        <f>IF(A315:A315&gt;0,VLOOKUP(A315,Fed.!$A$1:$J$1758,8,FALSE)," ")</f>
        <v xml:space="preserve"> </v>
      </c>
      <c r="I315" s="113" t="str">
        <f>IF(A315:A315&gt;0,VLOOKUP(A315,Fed.!$A$1:$J$1758,9,FALSE)," ")</f>
        <v xml:space="preserve"> </v>
      </c>
      <c r="J315" s="113" t="str">
        <f>IF(A315:A315&gt;0,VLOOKUP(A315,Fed.!$A$1:$J$1758,10,FALSE)," ")</f>
        <v xml:space="preserve"> </v>
      </c>
      <c r="L315" s="245" t="s">
        <v>2643</v>
      </c>
      <c r="M315" s="287" t="b">
        <f t="shared" si="5"/>
        <v>0</v>
      </c>
      <c r="N315" s="287"/>
    </row>
    <row r="316" spans="1:14">
      <c r="A316" s="192"/>
      <c r="B316" s="26" t="str">
        <f>IF(A316:A316&gt;0,VLOOKUP(A316,Fed.!$A$1:$J$1758,2,FALSE)," ")</f>
        <v xml:space="preserve"> </v>
      </c>
      <c r="C316" s="26" t="str">
        <f>IF(A316:A316&gt;0,VLOOKUP(A316,Fed.!$A$1:$J$1758,3,FALSE)," ")</f>
        <v xml:space="preserve"> </v>
      </c>
      <c r="D316" s="113" t="str">
        <f>IF(A316:A316&gt;0,VLOOKUP(A316,Fed.!$A$1:$J$1758,4,FALSE)," ")</f>
        <v xml:space="preserve"> </v>
      </c>
      <c r="E316" s="113" t="str">
        <f>IF(A316:A316&gt;0,VLOOKUP(A316,Fed.!$A$1:$J$1758,5,FALSE)," ")</f>
        <v xml:space="preserve"> </v>
      </c>
      <c r="F316" s="191" t="str">
        <f>IF(A316:A316&gt;0,VLOOKUP(A316,Fed.!$A$1:$J$1758,6,FALSE)," ")</f>
        <v xml:space="preserve"> </v>
      </c>
      <c r="G316" s="113" t="str">
        <f>IF(A316:A316&gt;0,VLOOKUP(A316,Fed.!$A$1:$J$1758,7,FALSE)," ")</f>
        <v xml:space="preserve"> </v>
      </c>
      <c r="H316" s="113" t="str">
        <f>IF(A316:A316&gt;0,VLOOKUP(A316,Fed.!$A$1:$J$1758,8,FALSE)," ")</f>
        <v xml:space="preserve"> </v>
      </c>
      <c r="I316" s="113" t="str">
        <f>IF(A316:A316&gt;0,VLOOKUP(A316,Fed.!$A$1:$J$1758,9,FALSE)," ")</f>
        <v xml:space="preserve"> </v>
      </c>
      <c r="J316" s="113" t="str">
        <f>IF(A316:A316&gt;0,VLOOKUP(A316,Fed.!$A$1:$J$1758,10,FALSE)," ")</f>
        <v xml:space="preserve"> </v>
      </c>
      <c r="L316" s="245" t="s">
        <v>2643</v>
      </c>
      <c r="M316" s="287" t="b">
        <f t="shared" si="5"/>
        <v>0</v>
      </c>
      <c r="N316" s="287"/>
    </row>
    <row r="317" spans="1:14">
      <c r="A317" s="192"/>
      <c r="B317" s="26" t="str">
        <f>IF(A317:A317&gt;0,VLOOKUP(A317,Fed.!$A$1:$J$1758,2,FALSE)," ")</f>
        <v xml:space="preserve"> </v>
      </c>
      <c r="C317" s="26" t="str">
        <f>IF(A317:A317&gt;0,VLOOKUP(A317,Fed.!$A$1:$J$1758,3,FALSE)," ")</f>
        <v xml:space="preserve"> </v>
      </c>
      <c r="D317" s="113" t="str">
        <f>IF(A317:A317&gt;0,VLOOKUP(A317,Fed.!$A$1:$J$1758,4,FALSE)," ")</f>
        <v xml:space="preserve"> </v>
      </c>
      <c r="E317" s="113" t="str">
        <f>IF(A317:A317&gt;0,VLOOKUP(A317,Fed.!$A$1:$J$1758,5,FALSE)," ")</f>
        <v xml:space="preserve"> </v>
      </c>
      <c r="F317" s="191" t="str">
        <f>IF(A317:A317&gt;0,VLOOKUP(A317,Fed.!$A$1:$J$1758,6,FALSE)," ")</f>
        <v xml:space="preserve"> </v>
      </c>
      <c r="G317" s="113" t="str">
        <f>IF(A317:A317&gt;0,VLOOKUP(A317,Fed.!$A$1:$J$1758,7,FALSE)," ")</f>
        <v xml:space="preserve"> </v>
      </c>
      <c r="H317" s="113" t="str">
        <f>IF(A317:A317&gt;0,VLOOKUP(A317,Fed.!$A$1:$J$1758,8,FALSE)," ")</f>
        <v xml:space="preserve"> </v>
      </c>
      <c r="I317" s="113" t="str">
        <f>IF(A317:A317&gt;0,VLOOKUP(A317,Fed.!$A$1:$J$1758,9,FALSE)," ")</f>
        <v xml:space="preserve"> </v>
      </c>
      <c r="J317" s="113" t="str">
        <f>IF(A317:A317&gt;0,VLOOKUP(A317,Fed.!$A$1:$J$1758,10,FALSE)," ")</f>
        <v xml:space="preserve"> </v>
      </c>
      <c r="L317" s="245" t="s">
        <v>2643</v>
      </c>
      <c r="M317" s="287" t="b">
        <f t="shared" si="5"/>
        <v>0</v>
      </c>
      <c r="N317" s="287"/>
    </row>
    <row r="318" spans="1:14">
      <c r="A318" s="192"/>
      <c r="B318" s="26" t="str">
        <f>IF(A318:A318&gt;0,VLOOKUP(A318,Fed.!$A$1:$J$1758,2,FALSE)," ")</f>
        <v xml:space="preserve"> </v>
      </c>
      <c r="C318" s="26" t="str">
        <f>IF(A318:A318&gt;0,VLOOKUP(A318,Fed.!$A$1:$J$1758,3,FALSE)," ")</f>
        <v xml:space="preserve"> </v>
      </c>
      <c r="D318" s="113" t="str">
        <f>IF(A318:A318&gt;0,VLOOKUP(A318,Fed.!$A$1:$J$1758,4,FALSE)," ")</f>
        <v xml:space="preserve"> </v>
      </c>
      <c r="E318" s="113" t="str">
        <f>IF(A318:A318&gt;0,VLOOKUP(A318,Fed.!$A$1:$J$1758,5,FALSE)," ")</f>
        <v xml:space="preserve"> </v>
      </c>
      <c r="F318" s="191" t="str">
        <f>IF(A318:A318&gt;0,VLOOKUP(A318,Fed.!$A$1:$J$1758,6,FALSE)," ")</f>
        <v xml:space="preserve"> </v>
      </c>
      <c r="G318" s="113" t="str">
        <f>IF(A318:A318&gt;0,VLOOKUP(A318,Fed.!$A$1:$J$1758,7,FALSE)," ")</f>
        <v xml:space="preserve"> </v>
      </c>
      <c r="H318" s="113" t="str">
        <f>IF(A318:A318&gt;0,VLOOKUP(A318,Fed.!$A$1:$J$1758,8,FALSE)," ")</f>
        <v xml:space="preserve"> </v>
      </c>
      <c r="I318" s="113" t="str">
        <f>IF(A318:A318&gt;0,VLOOKUP(A318,Fed.!$A$1:$J$1758,9,FALSE)," ")</f>
        <v xml:space="preserve"> </v>
      </c>
      <c r="J318" s="113" t="str">
        <f>IF(A318:A318&gt;0,VLOOKUP(A318,Fed.!$A$1:$J$1758,10,FALSE)," ")</f>
        <v xml:space="preserve"> </v>
      </c>
      <c r="L318" s="245" t="s">
        <v>2643</v>
      </c>
      <c r="M318" s="287" t="b">
        <f t="shared" si="5"/>
        <v>0</v>
      </c>
      <c r="N318" s="287"/>
    </row>
    <row r="319" spans="1:14">
      <c r="A319" s="192"/>
      <c r="B319" s="26" t="str">
        <f>IF(A319:A319&gt;0,VLOOKUP(A319,Fed.!$A$1:$J$1758,2,FALSE)," ")</f>
        <v xml:space="preserve"> </v>
      </c>
      <c r="C319" s="26" t="str">
        <f>IF(A319:A319&gt;0,VLOOKUP(A319,Fed.!$A$1:$J$1758,3,FALSE)," ")</f>
        <v xml:space="preserve"> </v>
      </c>
      <c r="D319" s="113" t="str">
        <f>IF(A319:A319&gt;0,VLOOKUP(A319,Fed.!$A$1:$J$1758,4,FALSE)," ")</f>
        <v xml:space="preserve"> </v>
      </c>
      <c r="E319" s="113" t="str">
        <f>IF(A319:A319&gt;0,VLOOKUP(A319,Fed.!$A$1:$J$1758,5,FALSE)," ")</f>
        <v xml:space="preserve"> </v>
      </c>
      <c r="F319" s="191" t="str">
        <f>IF(A319:A319&gt;0,VLOOKUP(A319,Fed.!$A$1:$J$1758,6,FALSE)," ")</f>
        <v xml:space="preserve"> </v>
      </c>
      <c r="G319" s="113" t="str">
        <f>IF(A319:A319&gt;0,VLOOKUP(A319,Fed.!$A$1:$J$1758,7,FALSE)," ")</f>
        <v xml:space="preserve"> </v>
      </c>
      <c r="H319" s="113" t="str">
        <f>IF(A319:A319&gt;0,VLOOKUP(A319,Fed.!$A$1:$J$1758,8,FALSE)," ")</f>
        <v xml:space="preserve"> </v>
      </c>
      <c r="I319" s="113" t="str">
        <f>IF(A319:A319&gt;0,VLOOKUP(A319,Fed.!$A$1:$J$1758,9,FALSE)," ")</f>
        <v xml:space="preserve"> </v>
      </c>
      <c r="J319" s="113" t="str">
        <f>IF(A319:A319&gt;0,VLOOKUP(A319,Fed.!$A$1:$J$1758,10,FALSE)," ")</f>
        <v xml:space="preserve"> </v>
      </c>
      <c r="L319" s="245" t="s">
        <v>2643</v>
      </c>
      <c r="M319" s="287" t="b">
        <f t="shared" si="5"/>
        <v>0</v>
      </c>
      <c r="N319" s="287"/>
    </row>
    <row r="320" spans="1:14">
      <c r="A320" s="192"/>
      <c r="B320" s="26" t="str">
        <f>IF(A320:A320&gt;0,VLOOKUP(A320,Fed.!$A$1:$J$1758,2,FALSE)," ")</f>
        <v xml:space="preserve"> </v>
      </c>
      <c r="C320" s="26" t="str">
        <f>IF(A320:A320&gt;0,VLOOKUP(A320,Fed.!$A$1:$J$1758,3,FALSE)," ")</f>
        <v xml:space="preserve"> </v>
      </c>
      <c r="D320" s="113" t="str">
        <f>IF(A320:A320&gt;0,VLOOKUP(A320,Fed.!$A$1:$J$1758,4,FALSE)," ")</f>
        <v xml:space="preserve"> </v>
      </c>
      <c r="E320" s="113" t="str">
        <f>IF(A320:A320&gt;0,VLOOKUP(A320,Fed.!$A$1:$J$1758,5,FALSE)," ")</f>
        <v xml:space="preserve"> </v>
      </c>
      <c r="F320" s="191" t="str">
        <f>IF(A320:A320&gt;0,VLOOKUP(A320,Fed.!$A$1:$J$1758,6,FALSE)," ")</f>
        <v xml:space="preserve"> </v>
      </c>
      <c r="G320" s="113" t="str">
        <f>IF(A320:A320&gt;0,VLOOKUP(A320,Fed.!$A$1:$J$1758,7,FALSE)," ")</f>
        <v xml:space="preserve"> </v>
      </c>
      <c r="H320" s="113" t="str">
        <f>IF(A320:A320&gt;0,VLOOKUP(A320,Fed.!$A$1:$J$1758,8,FALSE)," ")</f>
        <v xml:space="preserve"> </v>
      </c>
      <c r="I320" s="113" t="str">
        <f>IF(A320:A320&gt;0,VLOOKUP(A320,Fed.!$A$1:$J$1758,9,FALSE)," ")</f>
        <v xml:space="preserve"> </v>
      </c>
      <c r="J320" s="113" t="str">
        <f>IF(A320:A320&gt;0,VLOOKUP(A320,Fed.!$A$1:$J$1758,10,FALSE)," ")</f>
        <v xml:space="preserve"> </v>
      </c>
      <c r="L320" s="245" t="s">
        <v>2643</v>
      </c>
      <c r="M320" s="287" t="b">
        <f t="shared" si="5"/>
        <v>0</v>
      </c>
      <c r="N320" s="287"/>
    </row>
    <row r="321" spans="1:14">
      <c r="A321" s="192"/>
      <c r="B321" s="26" t="str">
        <f>IF(A321:A321&gt;0,VLOOKUP(A321,Fed.!$A$1:$J$1758,2,FALSE)," ")</f>
        <v xml:space="preserve"> </v>
      </c>
      <c r="C321" s="26" t="str">
        <f>IF(A321:A321&gt;0,VLOOKUP(A321,Fed.!$A$1:$J$1758,3,FALSE)," ")</f>
        <v xml:space="preserve"> </v>
      </c>
      <c r="D321" s="113" t="str">
        <f>IF(A321:A321&gt;0,VLOOKUP(A321,Fed.!$A$1:$J$1758,4,FALSE)," ")</f>
        <v xml:space="preserve"> </v>
      </c>
      <c r="E321" s="113" t="str">
        <f>IF(A321:A321&gt;0,VLOOKUP(A321,Fed.!$A$1:$J$1758,5,FALSE)," ")</f>
        <v xml:space="preserve"> </v>
      </c>
      <c r="F321" s="191" t="str">
        <f>IF(A321:A321&gt;0,VLOOKUP(A321,Fed.!$A$1:$J$1758,6,FALSE)," ")</f>
        <v xml:space="preserve"> </v>
      </c>
      <c r="G321" s="113" t="str">
        <f>IF(A321:A321&gt;0,VLOOKUP(A321,Fed.!$A$1:$J$1758,7,FALSE)," ")</f>
        <v xml:space="preserve"> </v>
      </c>
      <c r="H321" s="113" t="str">
        <f>IF(A321:A321&gt;0,VLOOKUP(A321,Fed.!$A$1:$J$1758,8,FALSE)," ")</f>
        <v xml:space="preserve"> </v>
      </c>
      <c r="I321" s="113" t="str">
        <f>IF(A321:A321&gt;0,VLOOKUP(A321,Fed.!$A$1:$J$1758,9,FALSE)," ")</f>
        <v xml:space="preserve"> </v>
      </c>
      <c r="J321" s="113" t="str">
        <f>IF(A321:A321&gt;0,VLOOKUP(A321,Fed.!$A$1:$J$1758,10,FALSE)," ")</f>
        <v xml:space="preserve"> </v>
      </c>
      <c r="L321" s="245" t="s">
        <v>2643</v>
      </c>
      <c r="M321" s="287" t="b">
        <f t="shared" si="5"/>
        <v>0</v>
      </c>
      <c r="N321" s="287"/>
    </row>
    <row r="322" spans="1:14">
      <c r="A322" s="192"/>
      <c r="B322" s="26" t="str">
        <f>IF(A322:A322&gt;0,VLOOKUP(A322,Fed.!$A$1:$J$1758,2,FALSE)," ")</f>
        <v xml:space="preserve"> </v>
      </c>
      <c r="C322" s="26" t="str">
        <f>IF(A322:A322&gt;0,VLOOKUP(A322,Fed.!$A$1:$J$1758,3,FALSE)," ")</f>
        <v xml:space="preserve"> </v>
      </c>
      <c r="D322" s="113" t="str">
        <f>IF(A322:A322&gt;0,VLOOKUP(A322,Fed.!$A$1:$J$1758,4,FALSE)," ")</f>
        <v xml:space="preserve"> </v>
      </c>
      <c r="E322" s="113" t="str">
        <f>IF(A322:A322&gt;0,VLOOKUP(A322,Fed.!$A$1:$J$1758,5,FALSE)," ")</f>
        <v xml:space="preserve"> </v>
      </c>
      <c r="F322" s="191" t="str">
        <f>IF(A322:A322&gt;0,VLOOKUP(A322,Fed.!$A$1:$J$1758,6,FALSE)," ")</f>
        <v xml:space="preserve"> </v>
      </c>
      <c r="G322" s="113" t="str">
        <f>IF(A322:A322&gt;0,VLOOKUP(A322,Fed.!$A$1:$J$1758,7,FALSE)," ")</f>
        <v xml:space="preserve"> </v>
      </c>
      <c r="H322" s="113" t="str">
        <f>IF(A322:A322&gt;0,VLOOKUP(A322,Fed.!$A$1:$J$1758,8,FALSE)," ")</f>
        <v xml:space="preserve"> </v>
      </c>
      <c r="I322" s="113" t="str">
        <f>IF(A322:A322&gt;0,VLOOKUP(A322,Fed.!$A$1:$J$1758,9,FALSE)," ")</f>
        <v xml:space="preserve"> </v>
      </c>
      <c r="J322" s="113" t="str">
        <f>IF(A322:A322&gt;0,VLOOKUP(A322,Fed.!$A$1:$J$1758,10,FALSE)," ")</f>
        <v xml:space="preserve"> </v>
      </c>
      <c r="L322" s="245" t="s">
        <v>2643</v>
      </c>
      <c r="M322" s="287" t="b">
        <f t="shared" ref="M322:M385" si="6">I322=L322</f>
        <v>0</v>
      </c>
      <c r="N322" s="287"/>
    </row>
    <row r="323" spans="1:14">
      <c r="A323" s="192"/>
      <c r="B323" s="26" t="str">
        <f>IF(A323:A323&gt;0,VLOOKUP(A323,Fed.!$A$1:$J$1758,2,FALSE)," ")</f>
        <v xml:space="preserve"> </v>
      </c>
      <c r="C323" s="26" t="str">
        <f>IF(A323:A323&gt;0,VLOOKUP(A323,Fed.!$A$1:$J$1758,3,FALSE)," ")</f>
        <v xml:space="preserve"> </v>
      </c>
      <c r="D323" s="113" t="str">
        <f>IF(A323:A323&gt;0,VLOOKUP(A323,Fed.!$A$1:$J$1758,4,FALSE)," ")</f>
        <v xml:space="preserve"> </v>
      </c>
      <c r="E323" s="113" t="str">
        <f>IF(A323:A323&gt;0,VLOOKUP(A323,Fed.!$A$1:$J$1758,5,FALSE)," ")</f>
        <v xml:space="preserve"> </v>
      </c>
      <c r="F323" s="191" t="str">
        <f>IF(A323:A323&gt;0,VLOOKUP(A323,Fed.!$A$1:$J$1758,6,FALSE)," ")</f>
        <v xml:space="preserve"> </v>
      </c>
      <c r="G323" s="113" t="str">
        <f>IF(A323:A323&gt;0,VLOOKUP(A323,Fed.!$A$1:$J$1758,7,FALSE)," ")</f>
        <v xml:space="preserve"> </v>
      </c>
      <c r="H323" s="113" t="str">
        <f>IF(A323:A323&gt;0,VLOOKUP(A323,Fed.!$A$1:$J$1758,8,FALSE)," ")</f>
        <v xml:space="preserve"> </v>
      </c>
      <c r="I323" s="113" t="str">
        <f>IF(A323:A323&gt;0,VLOOKUP(A323,Fed.!$A$1:$J$1758,9,FALSE)," ")</f>
        <v xml:space="preserve"> </v>
      </c>
      <c r="J323" s="113" t="str">
        <f>IF(A323:A323&gt;0,VLOOKUP(A323,Fed.!$A$1:$J$1758,10,FALSE)," ")</f>
        <v xml:space="preserve"> </v>
      </c>
      <c r="L323" s="245" t="s">
        <v>2643</v>
      </c>
      <c r="M323" s="287" t="b">
        <f t="shared" si="6"/>
        <v>0</v>
      </c>
      <c r="N323" s="287"/>
    </row>
    <row r="324" spans="1:14">
      <c r="A324" s="192"/>
      <c r="B324" s="26" t="str">
        <f>IF(A324:A324&gt;0,VLOOKUP(A324,Fed.!$A$1:$J$1758,2,FALSE)," ")</f>
        <v xml:space="preserve"> </v>
      </c>
      <c r="C324" s="26" t="str">
        <f>IF(A324:A324&gt;0,VLOOKUP(A324,Fed.!$A$1:$J$1758,3,FALSE)," ")</f>
        <v xml:space="preserve"> </v>
      </c>
      <c r="D324" s="113" t="str">
        <f>IF(A324:A324&gt;0,VLOOKUP(A324,Fed.!$A$1:$J$1758,4,FALSE)," ")</f>
        <v xml:space="preserve"> </v>
      </c>
      <c r="E324" s="113" t="str">
        <f>IF(A324:A324&gt;0,VLOOKUP(A324,Fed.!$A$1:$J$1758,5,FALSE)," ")</f>
        <v xml:space="preserve"> </v>
      </c>
      <c r="F324" s="191" t="str">
        <f>IF(A324:A324&gt;0,VLOOKUP(A324,Fed.!$A$1:$J$1758,6,FALSE)," ")</f>
        <v xml:space="preserve"> </v>
      </c>
      <c r="G324" s="113" t="str">
        <f>IF(A324:A324&gt;0,VLOOKUP(A324,Fed.!$A$1:$J$1758,7,FALSE)," ")</f>
        <v xml:space="preserve"> </v>
      </c>
      <c r="H324" s="113" t="str">
        <f>IF(A324:A324&gt;0,VLOOKUP(A324,Fed.!$A$1:$J$1758,8,FALSE)," ")</f>
        <v xml:space="preserve"> </v>
      </c>
      <c r="I324" s="113" t="str">
        <f>IF(A324:A324&gt;0,VLOOKUP(A324,Fed.!$A$1:$J$1758,9,FALSE)," ")</f>
        <v xml:space="preserve"> </v>
      </c>
      <c r="J324" s="113" t="str">
        <f>IF(A324:A324&gt;0,VLOOKUP(A324,Fed.!$A$1:$J$1758,10,FALSE)," ")</f>
        <v xml:space="preserve"> </v>
      </c>
      <c r="L324" s="245" t="s">
        <v>2643</v>
      </c>
      <c r="M324" s="287" t="b">
        <f t="shared" si="6"/>
        <v>0</v>
      </c>
      <c r="N324" s="287"/>
    </row>
    <row r="325" spans="1:14">
      <c r="A325" s="192"/>
      <c r="B325" s="26" t="str">
        <f>IF(A325:A325&gt;0,VLOOKUP(A325,Fed.!$A$1:$J$1758,2,FALSE)," ")</f>
        <v xml:space="preserve"> </v>
      </c>
      <c r="C325" s="26" t="str">
        <f>IF(A325:A325&gt;0,VLOOKUP(A325,Fed.!$A$1:$J$1758,3,FALSE)," ")</f>
        <v xml:space="preserve"> </v>
      </c>
      <c r="D325" s="113" t="str">
        <f>IF(A325:A325&gt;0,VLOOKUP(A325,Fed.!$A$1:$J$1758,4,FALSE)," ")</f>
        <v xml:space="preserve"> </v>
      </c>
      <c r="E325" s="113" t="str">
        <f>IF(A325:A325&gt;0,VLOOKUP(A325,Fed.!$A$1:$J$1758,5,FALSE)," ")</f>
        <v xml:space="preserve"> </v>
      </c>
      <c r="F325" s="191" t="str">
        <f>IF(A325:A325&gt;0,VLOOKUP(A325,Fed.!$A$1:$J$1758,6,FALSE)," ")</f>
        <v xml:space="preserve"> </v>
      </c>
      <c r="G325" s="113" t="str">
        <f>IF(A325:A325&gt;0,VLOOKUP(A325,Fed.!$A$1:$J$1758,7,FALSE)," ")</f>
        <v xml:space="preserve"> </v>
      </c>
      <c r="H325" s="113" t="str">
        <f>IF(A325:A325&gt;0,VLOOKUP(A325,Fed.!$A$1:$J$1758,8,FALSE)," ")</f>
        <v xml:space="preserve"> </v>
      </c>
      <c r="I325" s="113" t="str">
        <f>IF(A325:A325&gt;0,VLOOKUP(A325,Fed.!$A$1:$J$1758,9,FALSE)," ")</f>
        <v xml:space="preserve"> </v>
      </c>
      <c r="J325" s="113" t="str">
        <f>IF(A325:A325&gt;0,VLOOKUP(A325,Fed.!$A$1:$J$1758,10,FALSE)," ")</f>
        <v xml:space="preserve"> </v>
      </c>
      <c r="L325" s="245" t="s">
        <v>2643</v>
      </c>
      <c r="M325" s="287" t="b">
        <f t="shared" si="6"/>
        <v>0</v>
      </c>
      <c r="N325" s="287"/>
    </row>
    <row r="326" spans="1:14">
      <c r="A326" s="192"/>
      <c r="B326" s="26" t="str">
        <f>IF(A326:A326&gt;0,VLOOKUP(A326,Fed.!$A$1:$J$1758,2,FALSE)," ")</f>
        <v xml:space="preserve"> </v>
      </c>
      <c r="C326" s="26" t="str">
        <f>IF(A326:A326&gt;0,VLOOKUP(A326,Fed.!$A$1:$J$1758,3,FALSE)," ")</f>
        <v xml:space="preserve"> </v>
      </c>
      <c r="D326" s="113" t="str">
        <f>IF(A326:A326&gt;0,VLOOKUP(A326,Fed.!$A$1:$J$1758,4,FALSE)," ")</f>
        <v xml:space="preserve"> </v>
      </c>
      <c r="E326" s="113" t="str">
        <f>IF(A326:A326&gt;0,VLOOKUP(A326,Fed.!$A$1:$J$1758,5,FALSE)," ")</f>
        <v xml:space="preserve"> </v>
      </c>
      <c r="F326" s="191" t="str">
        <f>IF(A326:A326&gt;0,VLOOKUP(A326,Fed.!$A$1:$J$1758,6,FALSE)," ")</f>
        <v xml:space="preserve"> </v>
      </c>
      <c r="G326" s="113" t="str">
        <f>IF(A326:A326&gt;0,VLOOKUP(A326,Fed.!$A$1:$J$1758,7,FALSE)," ")</f>
        <v xml:space="preserve"> </v>
      </c>
      <c r="H326" s="113" t="str">
        <f>IF(A326:A326&gt;0,VLOOKUP(A326,Fed.!$A$1:$J$1758,8,FALSE)," ")</f>
        <v xml:space="preserve"> </v>
      </c>
      <c r="I326" s="113" t="str">
        <f>IF(A326:A326&gt;0,VLOOKUP(A326,Fed.!$A$1:$J$1758,9,FALSE)," ")</f>
        <v xml:space="preserve"> </v>
      </c>
      <c r="J326" s="113" t="str">
        <f>IF(A326:A326&gt;0,VLOOKUP(A326,Fed.!$A$1:$J$1758,10,FALSE)," ")</f>
        <v xml:space="preserve"> </v>
      </c>
      <c r="L326" s="245" t="s">
        <v>2643</v>
      </c>
      <c r="M326" s="287" t="b">
        <f t="shared" si="6"/>
        <v>0</v>
      </c>
      <c r="N326" s="287"/>
    </row>
    <row r="327" spans="1:14">
      <c r="A327" s="192"/>
      <c r="B327" s="26" t="str">
        <f>IF(A327:A327&gt;0,VLOOKUP(A327,Fed.!$A$1:$J$1758,2,FALSE)," ")</f>
        <v xml:space="preserve"> </v>
      </c>
      <c r="C327" s="26" t="str">
        <f>IF(A327:A327&gt;0,VLOOKUP(A327,Fed.!$A$1:$J$1758,3,FALSE)," ")</f>
        <v xml:space="preserve"> </v>
      </c>
      <c r="D327" s="113" t="str">
        <f>IF(A327:A327&gt;0,VLOOKUP(A327,Fed.!$A$1:$J$1758,4,FALSE)," ")</f>
        <v xml:space="preserve"> </v>
      </c>
      <c r="E327" s="113" t="str">
        <f>IF(A327:A327&gt;0,VLOOKUP(A327,Fed.!$A$1:$J$1758,5,FALSE)," ")</f>
        <v xml:space="preserve"> </v>
      </c>
      <c r="F327" s="191" t="str">
        <f>IF(A327:A327&gt;0,VLOOKUP(A327,Fed.!$A$1:$J$1758,6,FALSE)," ")</f>
        <v xml:space="preserve"> </v>
      </c>
      <c r="G327" s="113" t="str">
        <f>IF(A327:A327&gt;0,VLOOKUP(A327,Fed.!$A$1:$J$1758,7,FALSE)," ")</f>
        <v xml:space="preserve"> </v>
      </c>
      <c r="H327" s="113" t="str">
        <f>IF(A327:A327&gt;0,VLOOKUP(A327,Fed.!$A$1:$J$1758,8,FALSE)," ")</f>
        <v xml:space="preserve"> </v>
      </c>
      <c r="I327" s="113" t="str">
        <f>IF(A327:A327&gt;0,VLOOKUP(A327,Fed.!$A$1:$J$1758,9,FALSE)," ")</f>
        <v xml:space="preserve"> </v>
      </c>
      <c r="J327" s="113" t="str">
        <f>IF(A327:A327&gt;0,VLOOKUP(A327,Fed.!$A$1:$J$1758,10,FALSE)," ")</f>
        <v xml:space="preserve"> </v>
      </c>
      <c r="L327" s="245" t="s">
        <v>2643</v>
      </c>
      <c r="M327" s="287" t="b">
        <f t="shared" si="6"/>
        <v>0</v>
      </c>
      <c r="N327" s="287"/>
    </row>
    <row r="328" spans="1:14">
      <c r="A328" s="192"/>
      <c r="B328" s="26" t="str">
        <f>IF(A328:A328&gt;0,VLOOKUP(A328,Fed.!$A$1:$J$1758,2,FALSE)," ")</f>
        <v xml:space="preserve"> </v>
      </c>
      <c r="C328" s="26" t="str">
        <f>IF(A328:A328&gt;0,VLOOKUP(A328,Fed.!$A$1:$J$1758,3,FALSE)," ")</f>
        <v xml:space="preserve"> </v>
      </c>
      <c r="D328" s="113" t="str">
        <f>IF(A328:A328&gt;0,VLOOKUP(A328,Fed.!$A$1:$J$1758,4,FALSE)," ")</f>
        <v xml:space="preserve"> </v>
      </c>
      <c r="E328" s="113" t="str">
        <f>IF(A328:A328&gt;0,VLOOKUP(A328,Fed.!$A$1:$J$1758,5,FALSE)," ")</f>
        <v xml:space="preserve"> </v>
      </c>
      <c r="F328" s="191" t="str">
        <f>IF(A328:A328&gt;0,VLOOKUP(A328,Fed.!$A$1:$J$1758,6,FALSE)," ")</f>
        <v xml:space="preserve"> </v>
      </c>
      <c r="G328" s="113" t="str">
        <f>IF(A328:A328&gt;0,VLOOKUP(A328,Fed.!$A$1:$J$1758,7,FALSE)," ")</f>
        <v xml:space="preserve"> </v>
      </c>
      <c r="H328" s="113" t="str">
        <f>IF(A328:A328&gt;0,VLOOKUP(A328,Fed.!$A$1:$J$1758,8,FALSE)," ")</f>
        <v xml:space="preserve"> </v>
      </c>
      <c r="I328" s="113" t="str">
        <f>IF(A328:A328&gt;0,VLOOKUP(A328,Fed.!$A$1:$J$1758,9,FALSE)," ")</f>
        <v xml:space="preserve"> </v>
      </c>
      <c r="J328" s="113" t="str">
        <f>IF(A328:A328&gt;0,VLOOKUP(A328,Fed.!$A$1:$J$1758,10,FALSE)," ")</f>
        <v xml:space="preserve"> </v>
      </c>
      <c r="L328" s="245" t="s">
        <v>2643</v>
      </c>
      <c r="M328" s="287" t="b">
        <f t="shared" si="6"/>
        <v>0</v>
      </c>
      <c r="N328" s="287"/>
    </row>
    <row r="329" spans="1:14">
      <c r="A329" s="192"/>
      <c r="B329" s="26" t="str">
        <f>IF(A329:A329&gt;0,VLOOKUP(A329,Fed.!$A$1:$J$1758,2,FALSE)," ")</f>
        <v xml:space="preserve"> </v>
      </c>
      <c r="C329" s="26" t="str">
        <f>IF(A329:A329&gt;0,VLOOKUP(A329,Fed.!$A$1:$J$1758,3,FALSE)," ")</f>
        <v xml:space="preserve"> </v>
      </c>
      <c r="D329" s="113" t="str">
        <f>IF(A329:A329&gt;0,VLOOKUP(A329,Fed.!$A$1:$J$1758,4,FALSE)," ")</f>
        <v xml:space="preserve"> </v>
      </c>
      <c r="E329" s="113" t="str">
        <f>IF(A329:A329&gt;0,VLOOKUP(A329,Fed.!$A$1:$J$1758,5,FALSE)," ")</f>
        <v xml:space="preserve"> </v>
      </c>
      <c r="F329" s="191" t="str">
        <f>IF(A329:A329&gt;0,VLOOKUP(A329,Fed.!$A$1:$J$1758,6,FALSE)," ")</f>
        <v xml:space="preserve"> </v>
      </c>
      <c r="G329" s="113" t="str">
        <f>IF(A329:A329&gt;0,VLOOKUP(A329,Fed.!$A$1:$J$1758,7,FALSE)," ")</f>
        <v xml:space="preserve"> </v>
      </c>
      <c r="H329" s="113" t="str">
        <f>IF(A329:A329&gt;0,VLOOKUP(A329,Fed.!$A$1:$J$1758,8,FALSE)," ")</f>
        <v xml:space="preserve"> </v>
      </c>
      <c r="I329" s="113" t="str">
        <f>IF(A329:A329&gt;0,VLOOKUP(A329,Fed.!$A$1:$J$1758,9,FALSE)," ")</f>
        <v xml:space="preserve"> </v>
      </c>
      <c r="J329" s="113" t="str">
        <f>IF(A329:A329&gt;0,VLOOKUP(A329,Fed.!$A$1:$J$1758,10,FALSE)," ")</f>
        <v xml:space="preserve"> </v>
      </c>
      <c r="L329" s="245" t="s">
        <v>2643</v>
      </c>
      <c r="M329" s="287" t="b">
        <f t="shared" si="6"/>
        <v>0</v>
      </c>
      <c r="N329" s="287"/>
    </row>
    <row r="330" spans="1:14">
      <c r="A330" s="192"/>
      <c r="B330" s="26" t="str">
        <f>IF(A330:A330&gt;0,VLOOKUP(A330,Fed.!$A$1:$J$1758,2,FALSE)," ")</f>
        <v xml:space="preserve"> </v>
      </c>
      <c r="C330" s="26" t="str">
        <f>IF(A330:A330&gt;0,VLOOKUP(A330,Fed.!$A$1:$J$1758,3,FALSE)," ")</f>
        <v xml:space="preserve"> </v>
      </c>
      <c r="D330" s="113" t="str">
        <f>IF(A330:A330&gt;0,VLOOKUP(A330,Fed.!$A$1:$J$1758,4,FALSE)," ")</f>
        <v xml:space="preserve"> </v>
      </c>
      <c r="E330" s="113" t="str">
        <f>IF(A330:A330&gt;0,VLOOKUP(A330,Fed.!$A$1:$J$1758,5,FALSE)," ")</f>
        <v xml:space="preserve"> </v>
      </c>
      <c r="F330" s="191" t="str">
        <f>IF(A330:A330&gt;0,VLOOKUP(A330,Fed.!$A$1:$J$1758,6,FALSE)," ")</f>
        <v xml:space="preserve"> </v>
      </c>
      <c r="G330" s="113" t="str">
        <f>IF(A330:A330&gt;0,VLOOKUP(A330,Fed.!$A$1:$J$1758,7,FALSE)," ")</f>
        <v xml:space="preserve"> </v>
      </c>
      <c r="H330" s="113" t="str">
        <f>IF(A330:A330&gt;0,VLOOKUP(A330,Fed.!$A$1:$J$1758,8,FALSE)," ")</f>
        <v xml:space="preserve"> </v>
      </c>
      <c r="I330" s="113" t="str">
        <f>IF(A330:A330&gt;0,VLOOKUP(A330,Fed.!$A$1:$J$1758,9,FALSE)," ")</f>
        <v xml:space="preserve"> </v>
      </c>
      <c r="J330" s="113" t="str">
        <f>IF(A330:A330&gt;0,VLOOKUP(A330,Fed.!$A$1:$J$1758,10,FALSE)," ")</f>
        <v xml:space="preserve"> </v>
      </c>
      <c r="L330" s="245" t="s">
        <v>2643</v>
      </c>
      <c r="M330" s="287" t="b">
        <f t="shared" si="6"/>
        <v>0</v>
      </c>
      <c r="N330" s="287"/>
    </row>
    <row r="331" spans="1:14">
      <c r="A331" s="192"/>
      <c r="B331" s="26" t="str">
        <f>IF(A331:A331&gt;0,VLOOKUP(A331,Fed.!$A$1:$J$1758,2,FALSE)," ")</f>
        <v xml:space="preserve"> </v>
      </c>
      <c r="C331" s="26" t="str">
        <f>IF(A331:A331&gt;0,VLOOKUP(A331,Fed.!$A$1:$J$1758,3,FALSE)," ")</f>
        <v xml:space="preserve"> </v>
      </c>
      <c r="D331" s="113" t="str">
        <f>IF(A331:A331&gt;0,VLOOKUP(A331,Fed.!$A$1:$J$1758,4,FALSE)," ")</f>
        <v xml:space="preserve"> </v>
      </c>
      <c r="E331" s="113" t="str">
        <f>IF(A331:A331&gt;0,VLOOKUP(A331,Fed.!$A$1:$J$1758,5,FALSE)," ")</f>
        <v xml:space="preserve"> </v>
      </c>
      <c r="F331" s="191" t="str">
        <f>IF(A331:A331&gt;0,VLOOKUP(A331,Fed.!$A$1:$J$1758,6,FALSE)," ")</f>
        <v xml:space="preserve"> </v>
      </c>
      <c r="G331" s="113" t="str">
        <f>IF(A331:A331&gt;0,VLOOKUP(A331,Fed.!$A$1:$J$1758,7,FALSE)," ")</f>
        <v xml:space="preserve"> </v>
      </c>
      <c r="H331" s="113" t="str">
        <f>IF(A331:A331&gt;0,VLOOKUP(A331,Fed.!$A$1:$J$1758,8,FALSE)," ")</f>
        <v xml:space="preserve"> </v>
      </c>
      <c r="I331" s="113" t="str">
        <f>IF(A331:A331&gt;0,VLOOKUP(A331,Fed.!$A$1:$J$1758,9,FALSE)," ")</f>
        <v xml:space="preserve"> </v>
      </c>
      <c r="J331" s="113" t="str">
        <f>IF(A331:A331&gt;0,VLOOKUP(A331,Fed.!$A$1:$J$1758,10,FALSE)," ")</f>
        <v xml:space="preserve"> </v>
      </c>
      <c r="L331" s="245" t="s">
        <v>2643</v>
      </c>
      <c r="M331" s="287" t="b">
        <f t="shared" si="6"/>
        <v>0</v>
      </c>
      <c r="N331" s="287"/>
    </row>
    <row r="332" spans="1:14">
      <c r="A332" s="192"/>
      <c r="B332" s="26" t="str">
        <f>IF(A332:A332&gt;0,VLOOKUP(A332,Fed.!$A$1:$J$1758,2,FALSE)," ")</f>
        <v xml:space="preserve"> </v>
      </c>
      <c r="C332" s="26" t="str">
        <f>IF(A332:A332&gt;0,VLOOKUP(A332,Fed.!$A$1:$J$1758,3,FALSE)," ")</f>
        <v xml:space="preserve"> </v>
      </c>
      <c r="D332" s="113" t="str">
        <f>IF(A332:A332&gt;0,VLOOKUP(A332,Fed.!$A$1:$J$1758,4,FALSE)," ")</f>
        <v xml:space="preserve"> </v>
      </c>
      <c r="E332" s="113" t="str">
        <f>IF(A332:A332&gt;0,VLOOKUP(A332,Fed.!$A$1:$J$1758,5,FALSE)," ")</f>
        <v xml:space="preserve"> </v>
      </c>
      <c r="F332" s="191" t="str">
        <f>IF(A332:A332&gt;0,VLOOKUP(A332,Fed.!$A$1:$J$1758,6,FALSE)," ")</f>
        <v xml:space="preserve"> </v>
      </c>
      <c r="G332" s="113" t="str">
        <f>IF(A332:A332&gt;0,VLOOKUP(A332,Fed.!$A$1:$J$1758,7,FALSE)," ")</f>
        <v xml:space="preserve"> </v>
      </c>
      <c r="H332" s="113" t="str">
        <f>IF(A332:A332&gt;0,VLOOKUP(A332,Fed.!$A$1:$J$1758,8,FALSE)," ")</f>
        <v xml:space="preserve"> </v>
      </c>
      <c r="I332" s="113" t="str">
        <f>IF(A332:A332&gt;0,VLOOKUP(A332,Fed.!$A$1:$J$1758,9,FALSE)," ")</f>
        <v xml:space="preserve"> </v>
      </c>
      <c r="J332" s="113" t="str">
        <f>IF(A332:A332&gt;0,VLOOKUP(A332,Fed.!$A$1:$J$1758,10,FALSE)," ")</f>
        <v xml:space="preserve"> </v>
      </c>
      <c r="L332" s="245" t="s">
        <v>2643</v>
      </c>
      <c r="M332" s="287" t="b">
        <f t="shared" si="6"/>
        <v>0</v>
      </c>
      <c r="N332" s="287"/>
    </row>
    <row r="333" spans="1:14">
      <c r="A333" s="192"/>
      <c r="B333" s="26" t="str">
        <f>IF(A333:A333&gt;0,VLOOKUP(A333,Fed.!$A$1:$J$1758,2,FALSE)," ")</f>
        <v xml:space="preserve"> </v>
      </c>
      <c r="C333" s="26" t="str">
        <f>IF(A333:A333&gt;0,VLOOKUP(A333,Fed.!$A$1:$J$1758,3,FALSE)," ")</f>
        <v xml:space="preserve"> </v>
      </c>
      <c r="D333" s="113" t="str">
        <f>IF(A333:A333&gt;0,VLOOKUP(A333,Fed.!$A$1:$J$1758,4,FALSE)," ")</f>
        <v xml:space="preserve"> </v>
      </c>
      <c r="E333" s="113" t="str">
        <f>IF(A333:A333&gt;0,VLOOKUP(A333,Fed.!$A$1:$J$1758,5,FALSE)," ")</f>
        <v xml:space="preserve"> </v>
      </c>
      <c r="F333" s="191" t="str">
        <f>IF(A333:A333&gt;0,VLOOKUP(A333,Fed.!$A$1:$J$1758,6,FALSE)," ")</f>
        <v xml:space="preserve"> </v>
      </c>
      <c r="G333" s="113" t="str">
        <f>IF(A333:A333&gt;0,VLOOKUP(A333,Fed.!$A$1:$J$1758,7,FALSE)," ")</f>
        <v xml:space="preserve"> </v>
      </c>
      <c r="H333" s="113" t="str">
        <f>IF(A333:A333&gt;0,VLOOKUP(A333,Fed.!$A$1:$J$1758,8,FALSE)," ")</f>
        <v xml:space="preserve"> </v>
      </c>
      <c r="I333" s="113" t="str">
        <f>IF(A333:A333&gt;0,VLOOKUP(A333,Fed.!$A$1:$J$1758,9,FALSE)," ")</f>
        <v xml:space="preserve"> </v>
      </c>
      <c r="J333" s="113" t="str">
        <f>IF(A333:A333&gt;0,VLOOKUP(A333,Fed.!$A$1:$J$1758,10,FALSE)," ")</f>
        <v xml:space="preserve"> </v>
      </c>
      <c r="L333" s="245" t="s">
        <v>2643</v>
      </c>
      <c r="M333" s="287" t="b">
        <f t="shared" si="6"/>
        <v>0</v>
      </c>
      <c r="N333" s="287"/>
    </row>
    <row r="334" spans="1:14">
      <c r="A334" s="192"/>
      <c r="B334" s="26" t="str">
        <f>IF(A334:A334&gt;0,VLOOKUP(A334,Fed.!$A$1:$J$1758,2,FALSE)," ")</f>
        <v xml:space="preserve"> </v>
      </c>
      <c r="C334" s="26" t="str">
        <f>IF(A334:A334&gt;0,VLOOKUP(A334,Fed.!$A$1:$J$1758,3,FALSE)," ")</f>
        <v xml:space="preserve"> </v>
      </c>
      <c r="D334" s="113" t="str">
        <f>IF(A334:A334&gt;0,VLOOKUP(A334,Fed.!$A$1:$J$1758,4,FALSE)," ")</f>
        <v xml:space="preserve"> </v>
      </c>
      <c r="E334" s="113" t="str">
        <f>IF(A334:A334&gt;0,VLOOKUP(A334,Fed.!$A$1:$J$1758,5,FALSE)," ")</f>
        <v xml:space="preserve"> </v>
      </c>
      <c r="F334" s="191" t="str">
        <f>IF(A334:A334&gt;0,VLOOKUP(A334,Fed.!$A$1:$J$1758,6,FALSE)," ")</f>
        <v xml:space="preserve"> </v>
      </c>
      <c r="G334" s="113" t="str">
        <f>IF(A334:A334&gt;0,VLOOKUP(A334,Fed.!$A$1:$J$1758,7,FALSE)," ")</f>
        <v xml:space="preserve"> </v>
      </c>
      <c r="H334" s="113" t="str">
        <f>IF(A334:A334&gt;0,VLOOKUP(A334,Fed.!$A$1:$J$1758,8,FALSE)," ")</f>
        <v xml:space="preserve"> </v>
      </c>
      <c r="I334" s="113" t="str">
        <f>IF(A334:A334&gt;0,VLOOKUP(A334,Fed.!$A$1:$J$1758,9,FALSE)," ")</f>
        <v xml:space="preserve"> </v>
      </c>
      <c r="J334" s="113" t="str">
        <f>IF(A334:A334&gt;0,VLOOKUP(A334,Fed.!$A$1:$J$1758,10,FALSE)," ")</f>
        <v xml:space="preserve"> </v>
      </c>
      <c r="L334" s="245" t="s">
        <v>2643</v>
      </c>
      <c r="M334" s="287" t="b">
        <f t="shared" si="6"/>
        <v>0</v>
      </c>
      <c r="N334" s="287"/>
    </row>
    <row r="335" spans="1:14">
      <c r="A335" s="192"/>
      <c r="B335" s="26" t="str">
        <f>IF(A335:A335&gt;0,VLOOKUP(A335,Fed.!$A$1:$J$1758,2,FALSE)," ")</f>
        <v xml:space="preserve"> </v>
      </c>
      <c r="C335" s="26" t="str">
        <f>IF(A335:A335&gt;0,VLOOKUP(A335,Fed.!$A$1:$J$1758,3,FALSE)," ")</f>
        <v xml:space="preserve"> </v>
      </c>
      <c r="D335" s="113" t="str">
        <f>IF(A335:A335&gt;0,VLOOKUP(A335,Fed.!$A$1:$J$1758,4,FALSE)," ")</f>
        <v xml:space="preserve"> </v>
      </c>
      <c r="E335" s="113" t="str">
        <f>IF(A335:A335&gt;0,VLOOKUP(A335,Fed.!$A$1:$J$1758,5,FALSE)," ")</f>
        <v xml:space="preserve"> </v>
      </c>
      <c r="F335" s="191" t="str">
        <f>IF(A335:A335&gt;0,VLOOKUP(A335,Fed.!$A$1:$J$1758,6,FALSE)," ")</f>
        <v xml:space="preserve"> </v>
      </c>
      <c r="G335" s="113" t="str">
        <f>IF(A335:A335&gt;0,VLOOKUP(A335,Fed.!$A$1:$J$1758,7,FALSE)," ")</f>
        <v xml:space="preserve"> </v>
      </c>
      <c r="H335" s="113" t="str">
        <f>IF(A335:A335&gt;0,VLOOKUP(A335,Fed.!$A$1:$J$1758,8,FALSE)," ")</f>
        <v xml:space="preserve"> </v>
      </c>
      <c r="I335" s="113" t="str">
        <f>IF(A335:A335&gt;0,VLOOKUP(A335,Fed.!$A$1:$J$1758,9,FALSE)," ")</f>
        <v xml:space="preserve"> </v>
      </c>
      <c r="J335" s="113" t="str">
        <f>IF(A335:A335&gt;0,VLOOKUP(A335,Fed.!$A$1:$J$1758,10,FALSE)," ")</f>
        <v xml:space="preserve"> </v>
      </c>
      <c r="L335" s="245" t="s">
        <v>2643</v>
      </c>
      <c r="M335" s="287" t="b">
        <f t="shared" si="6"/>
        <v>0</v>
      </c>
      <c r="N335" s="287"/>
    </row>
    <row r="336" spans="1:14">
      <c r="A336" s="192"/>
      <c r="B336" s="26" t="str">
        <f>IF(A336:A336&gt;0,VLOOKUP(A336,Fed.!$A$1:$J$1758,2,FALSE)," ")</f>
        <v xml:space="preserve"> </v>
      </c>
      <c r="C336" s="26" t="str">
        <f>IF(A336:A336&gt;0,VLOOKUP(A336,Fed.!$A$1:$J$1758,3,FALSE)," ")</f>
        <v xml:space="preserve"> </v>
      </c>
      <c r="D336" s="113" t="str">
        <f>IF(A336:A336&gt;0,VLOOKUP(A336,Fed.!$A$1:$J$1758,4,FALSE)," ")</f>
        <v xml:space="preserve"> </v>
      </c>
      <c r="E336" s="113" t="str">
        <f>IF(A336:A336&gt;0,VLOOKUP(A336,Fed.!$A$1:$J$1758,5,FALSE)," ")</f>
        <v xml:space="preserve"> </v>
      </c>
      <c r="F336" s="191" t="str">
        <f>IF(A336:A336&gt;0,VLOOKUP(A336,Fed.!$A$1:$J$1758,6,FALSE)," ")</f>
        <v xml:space="preserve"> </v>
      </c>
      <c r="G336" s="113" t="str">
        <f>IF(A336:A336&gt;0,VLOOKUP(A336,Fed.!$A$1:$J$1758,7,FALSE)," ")</f>
        <v xml:space="preserve"> </v>
      </c>
      <c r="H336" s="113" t="str">
        <f>IF(A336:A336&gt;0,VLOOKUP(A336,Fed.!$A$1:$J$1758,8,FALSE)," ")</f>
        <v xml:space="preserve"> </v>
      </c>
      <c r="I336" s="113" t="str">
        <f>IF(A336:A336&gt;0,VLOOKUP(A336,Fed.!$A$1:$J$1758,9,FALSE)," ")</f>
        <v xml:space="preserve"> </v>
      </c>
      <c r="J336" s="113" t="str">
        <f>IF(A336:A336&gt;0,VLOOKUP(A336,Fed.!$A$1:$J$1758,10,FALSE)," ")</f>
        <v xml:space="preserve"> </v>
      </c>
      <c r="L336" s="245" t="s">
        <v>2643</v>
      </c>
      <c r="M336" s="287" t="b">
        <f t="shared" si="6"/>
        <v>0</v>
      </c>
      <c r="N336" s="287"/>
    </row>
    <row r="337" spans="1:14">
      <c r="A337" s="192"/>
      <c r="B337" s="26" t="str">
        <f>IF(A337:A337&gt;0,VLOOKUP(A337,Fed.!$A$1:$J$1758,2,FALSE)," ")</f>
        <v xml:space="preserve"> </v>
      </c>
      <c r="C337" s="26" t="str">
        <f>IF(A337:A337&gt;0,VLOOKUP(A337,Fed.!$A$1:$J$1758,3,FALSE)," ")</f>
        <v xml:space="preserve"> </v>
      </c>
      <c r="D337" s="113" t="str">
        <f>IF(A337:A337&gt;0,VLOOKUP(A337,Fed.!$A$1:$J$1758,4,FALSE)," ")</f>
        <v xml:space="preserve"> </v>
      </c>
      <c r="E337" s="113" t="str">
        <f>IF(A337:A337&gt;0,VLOOKUP(A337,Fed.!$A$1:$J$1758,5,FALSE)," ")</f>
        <v xml:space="preserve"> </v>
      </c>
      <c r="F337" s="191" t="str">
        <f>IF(A337:A337&gt;0,VLOOKUP(A337,Fed.!$A$1:$J$1758,6,FALSE)," ")</f>
        <v xml:space="preserve"> </v>
      </c>
      <c r="G337" s="113" t="str">
        <f>IF(A337:A337&gt;0,VLOOKUP(A337,Fed.!$A$1:$J$1758,7,FALSE)," ")</f>
        <v xml:space="preserve"> </v>
      </c>
      <c r="H337" s="113" t="str">
        <f>IF(A337:A337&gt;0,VLOOKUP(A337,Fed.!$A$1:$J$1758,8,FALSE)," ")</f>
        <v xml:space="preserve"> </v>
      </c>
      <c r="I337" s="113" t="str">
        <f>IF(A337:A337&gt;0,VLOOKUP(A337,Fed.!$A$1:$J$1758,9,FALSE)," ")</f>
        <v xml:space="preserve"> </v>
      </c>
      <c r="J337" s="113" t="str">
        <f>IF(A337:A337&gt;0,VLOOKUP(A337,Fed.!$A$1:$J$1758,10,FALSE)," ")</f>
        <v xml:space="preserve"> </v>
      </c>
      <c r="L337" s="245" t="s">
        <v>2643</v>
      </c>
      <c r="M337" s="287" t="b">
        <f t="shared" si="6"/>
        <v>0</v>
      </c>
      <c r="N337" s="287"/>
    </row>
    <row r="338" spans="1:14">
      <c r="A338" s="192"/>
      <c r="B338" s="26" t="str">
        <f>IF(A338:A338&gt;0,VLOOKUP(A338,Fed.!$A$1:$J$1758,2,FALSE)," ")</f>
        <v xml:space="preserve"> </v>
      </c>
      <c r="C338" s="26" t="str">
        <f>IF(A338:A338&gt;0,VLOOKUP(A338,Fed.!$A$1:$J$1758,3,FALSE)," ")</f>
        <v xml:space="preserve"> </v>
      </c>
      <c r="D338" s="113" t="str">
        <f>IF(A338:A338&gt;0,VLOOKUP(A338,Fed.!$A$1:$J$1758,4,FALSE)," ")</f>
        <v xml:space="preserve"> </v>
      </c>
      <c r="E338" s="113" t="str">
        <f>IF(A338:A338&gt;0,VLOOKUP(A338,Fed.!$A$1:$J$1758,5,FALSE)," ")</f>
        <v xml:space="preserve"> </v>
      </c>
      <c r="F338" s="191" t="str">
        <f>IF(A338:A338&gt;0,VLOOKUP(A338,Fed.!$A$1:$J$1758,6,FALSE)," ")</f>
        <v xml:space="preserve"> </v>
      </c>
      <c r="G338" s="113" t="str">
        <f>IF(A338:A338&gt;0,VLOOKUP(A338,Fed.!$A$1:$J$1758,7,FALSE)," ")</f>
        <v xml:space="preserve"> </v>
      </c>
      <c r="H338" s="113" t="str">
        <f>IF(A338:A338&gt;0,VLOOKUP(A338,Fed.!$A$1:$J$1758,8,FALSE)," ")</f>
        <v xml:space="preserve"> </v>
      </c>
      <c r="I338" s="113" t="str">
        <f>IF(A338:A338&gt;0,VLOOKUP(A338,Fed.!$A$1:$J$1758,9,FALSE)," ")</f>
        <v xml:space="preserve"> </v>
      </c>
      <c r="J338" s="113" t="str">
        <f>IF(A338:A338&gt;0,VLOOKUP(A338,Fed.!$A$1:$J$1758,10,FALSE)," ")</f>
        <v xml:space="preserve"> </v>
      </c>
      <c r="L338" s="245" t="s">
        <v>2643</v>
      </c>
      <c r="M338" s="287" t="b">
        <f t="shared" si="6"/>
        <v>0</v>
      </c>
      <c r="N338" s="287"/>
    </row>
    <row r="339" spans="1:14">
      <c r="A339" s="192"/>
      <c r="B339" s="26" t="str">
        <f>IF(A339:A339&gt;0,VLOOKUP(A339,Fed.!$A$1:$J$1758,2,FALSE)," ")</f>
        <v xml:space="preserve"> </v>
      </c>
      <c r="C339" s="26" t="str">
        <f>IF(A339:A339&gt;0,VLOOKUP(A339,Fed.!$A$1:$J$1758,3,FALSE)," ")</f>
        <v xml:space="preserve"> </v>
      </c>
      <c r="D339" s="113" t="str">
        <f>IF(A339:A339&gt;0,VLOOKUP(A339,Fed.!$A$1:$J$1758,4,FALSE)," ")</f>
        <v xml:space="preserve"> </v>
      </c>
      <c r="E339" s="113" t="str">
        <f>IF(A339:A339&gt;0,VLOOKUP(A339,Fed.!$A$1:$J$1758,5,FALSE)," ")</f>
        <v xml:space="preserve"> </v>
      </c>
      <c r="F339" s="191" t="str">
        <f>IF(A339:A339&gt;0,VLOOKUP(A339,Fed.!$A$1:$J$1758,6,FALSE)," ")</f>
        <v xml:space="preserve"> </v>
      </c>
      <c r="G339" s="113" t="str">
        <f>IF(A339:A339&gt;0,VLOOKUP(A339,Fed.!$A$1:$J$1758,7,FALSE)," ")</f>
        <v xml:space="preserve"> </v>
      </c>
      <c r="H339" s="113" t="str">
        <f>IF(A339:A339&gt;0,VLOOKUP(A339,Fed.!$A$1:$J$1758,8,FALSE)," ")</f>
        <v xml:space="preserve"> </v>
      </c>
      <c r="I339" s="113" t="str">
        <f>IF(A339:A339&gt;0,VLOOKUP(A339,Fed.!$A$1:$J$1758,9,FALSE)," ")</f>
        <v xml:space="preserve"> </v>
      </c>
      <c r="J339" s="113" t="str">
        <f>IF(A339:A339&gt;0,VLOOKUP(A339,Fed.!$A$1:$J$1758,10,FALSE)," ")</f>
        <v xml:space="preserve"> </v>
      </c>
      <c r="L339" s="245" t="s">
        <v>2643</v>
      </c>
      <c r="M339" s="287" t="b">
        <f t="shared" si="6"/>
        <v>0</v>
      </c>
      <c r="N339" s="287"/>
    </row>
    <row r="340" spans="1:14">
      <c r="A340" s="192"/>
      <c r="B340" s="26" t="str">
        <f>IF(A340:A340&gt;0,VLOOKUP(A340,Fed.!$A$1:$J$1758,2,FALSE)," ")</f>
        <v xml:space="preserve"> </v>
      </c>
      <c r="C340" s="26" t="str">
        <f>IF(A340:A340&gt;0,VLOOKUP(A340,Fed.!$A$1:$J$1758,3,FALSE)," ")</f>
        <v xml:space="preserve"> </v>
      </c>
      <c r="D340" s="113" t="str">
        <f>IF(A340:A340&gt;0,VLOOKUP(A340,Fed.!$A$1:$J$1758,4,FALSE)," ")</f>
        <v xml:space="preserve"> </v>
      </c>
      <c r="E340" s="113" t="str">
        <f>IF(A340:A340&gt;0,VLOOKUP(A340,Fed.!$A$1:$J$1758,5,FALSE)," ")</f>
        <v xml:space="preserve"> </v>
      </c>
      <c r="F340" s="191" t="str">
        <f>IF(A340:A340&gt;0,VLOOKUP(A340,Fed.!$A$1:$J$1758,6,FALSE)," ")</f>
        <v xml:space="preserve"> </v>
      </c>
      <c r="G340" s="113" t="str">
        <f>IF(A340:A340&gt;0,VLOOKUP(A340,Fed.!$A$1:$J$1758,7,FALSE)," ")</f>
        <v xml:space="preserve"> </v>
      </c>
      <c r="H340" s="113" t="str">
        <f>IF(A340:A340&gt;0,VLOOKUP(A340,Fed.!$A$1:$J$1758,8,FALSE)," ")</f>
        <v xml:space="preserve"> </v>
      </c>
      <c r="I340" s="113" t="str">
        <f>IF(A340:A340&gt;0,VLOOKUP(A340,Fed.!$A$1:$J$1758,9,FALSE)," ")</f>
        <v xml:space="preserve"> </v>
      </c>
      <c r="J340" s="113" t="str">
        <f>IF(A340:A340&gt;0,VLOOKUP(A340,Fed.!$A$1:$J$1758,10,FALSE)," ")</f>
        <v xml:space="preserve"> </v>
      </c>
      <c r="L340" s="245" t="s">
        <v>2643</v>
      </c>
      <c r="M340" s="287" t="b">
        <f t="shared" si="6"/>
        <v>0</v>
      </c>
      <c r="N340" s="287"/>
    </row>
    <row r="341" spans="1:14">
      <c r="A341" s="192"/>
      <c r="B341" s="26" t="str">
        <f>IF(A341:A341&gt;0,VLOOKUP(A341,Fed.!$A$1:$J$1758,2,FALSE)," ")</f>
        <v xml:space="preserve"> </v>
      </c>
      <c r="C341" s="26" t="str">
        <f>IF(A341:A341&gt;0,VLOOKUP(A341,Fed.!$A$1:$J$1758,3,FALSE)," ")</f>
        <v xml:space="preserve"> </v>
      </c>
      <c r="D341" s="113" t="str">
        <f>IF(A341:A341&gt;0,VLOOKUP(A341,Fed.!$A$1:$J$1758,4,FALSE)," ")</f>
        <v xml:space="preserve"> </v>
      </c>
      <c r="E341" s="113" t="str">
        <f>IF(A341:A341&gt;0,VLOOKUP(A341,Fed.!$A$1:$J$1758,5,FALSE)," ")</f>
        <v xml:space="preserve"> </v>
      </c>
      <c r="F341" s="191" t="str">
        <f>IF(A341:A341&gt;0,VLOOKUP(A341,Fed.!$A$1:$J$1758,6,FALSE)," ")</f>
        <v xml:space="preserve"> </v>
      </c>
      <c r="G341" s="113" t="str">
        <f>IF(A341:A341&gt;0,VLOOKUP(A341,Fed.!$A$1:$J$1758,7,FALSE)," ")</f>
        <v xml:space="preserve"> </v>
      </c>
      <c r="H341" s="113" t="str">
        <f>IF(A341:A341&gt;0,VLOOKUP(A341,Fed.!$A$1:$J$1758,8,FALSE)," ")</f>
        <v xml:space="preserve"> </v>
      </c>
      <c r="I341" s="113" t="str">
        <f>IF(A341:A341&gt;0,VLOOKUP(A341,Fed.!$A$1:$J$1758,9,FALSE)," ")</f>
        <v xml:space="preserve"> </v>
      </c>
      <c r="J341" s="113" t="str">
        <f>IF(A341:A341&gt;0,VLOOKUP(A341,Fed.!$A$1:$J$1758,10,FALSE)," ")</f>
        <v xml:space="preserve"> </v>
      </c>
      <c r="L341" s="245" t="s">
        <v>2643</v>
      </c>
      <c r="M341" s="287" t="b">
        <f t="shared" si="6"/>
        <v>0</v>
      </c>
      <c r="N341" s="287"/>
    </row>
    <row r="342" spans="1:14">
      <c r="A342" s="192"/>
      <c r="B342" s="26" t="str">
        <f>IF(A342:A342&gt;0,VLOOKUP(A342,Fed.!$A$1:$J$1758,2,FALSE)," ")</f>
        <v xml:space="preserve"> </v>
      </c>
      <c r="C342" s="26" t="str">
        <f>IF(A342:A342&gt;0,VLOOKUP(A342,Fed.!$A$1:$J$1758,3,FALSE)," ")</f>
        <v xml:space="preserve"> </v>
      </c>
      <c r="D342" s="113" t="str">
        <f>IF(A342:A342&gt;0,VLOOKUP(A342,Fed.!$A$1:$J$1758,4,FALSE)," ")</f>
        <v xml:space="preserve"> </v>
      </c>
      <c r="E342" s="113" t="str">
        <f>IF(A342:A342&gt;0,VLOOKUP(A342,Fed.!$A$1:$J$1758,5,FALSE)," ")</f>
        <v xml:space="preserve"> </v>
      </c>
      <c r="F342" s="191" t="str">
        <f>IF(A342:A342&gt;0,VLOOKUP(A342,Fed.!$A$1:$J$1758,6,FALSE)," ")</f>
        <v xml:space="preserve"> </v>
      </c>
      <c r="G342" s="113" t="str">
        <f>IF(A342:A342&gt;0,VLOOKUP(A342,Fed.!$A$1:$J$1758,7,FALSE)," ")</f>
        <v xml:space="preserve"> </v>
      </c>
      <c r="H342" s="113" t="str">
        <f>IF(A342:A342&gt;0,VLOOKUP(A342,Fed.!$A$1:$J$1758,8,FALSE)," ")</f>
        <v xml:space="preserve"> </v>
      </c>
      <c r="I342" s="113" t="str">
        <f>IF(A342:A342&gt;0,VLOOKUP(A342,Fed.!$A$1:$J$1758,9,FALSE)," ")</f>
        <v xml:space="preserve"> </v>
      </c>
      <c r="J342" s="113" t="str">
        <f>IF(A342:A342&gt;0,VLOOKUP(A342,Fed.!$A$1:$J$1758,10,FALSE)," ")</f>
        <v xml:space="preserve"> </v>
      </c>
      <c r="L342" s="245" t="s">
        <v>2643</v>
      </c>
      <c r="M342" s="287" t="b">
        <f t="shared" si="6"/>
        <v>0</v>
      </c>
      <c r="N342" s="287"/>
    </row>
    <row r="343" spans="1:14">
      <c r="A343" s="192"/>
      <c r="B343" s="26" t="str">
        <f>IF(A343:A343&gt;0,VLOOKUP(A343,Fed.!$A$1:$J$1758,2,FALSE)," ")</f>
        <v xml:space="preserve"> </v>
      </c>
      <c r="C343" s="26" t="str">
        <f>IF(A343:A343&gt;0,VLOOKUP(A343,Fed.!$A$1:$J$1758,3,FALSE)," ")</f>
        <v xml:space="preserve"> </v>
      </c>
      <c r="D343" s="113" t="str">
        <f>IF(A343:A343&gt;0,VLOOKUP(A343,Fed.!$A$1:$J$1758,4,FALSE)," ")</f>
        <v xml:space="preserve"> </v>
      </c>
      <c r="E343" s="113" t="str">
        <f>IF(A343:A343&gt;0,VLOOKUP(A343,Fed.!$A$1:$J$1758,5,FALSE)," ")</f>
        <v xml:space="preserve"> </v>
      </c>
      <c r="F343" s="191" t="str">
        <f>IF(A343:A343&gt;0,VLOOKUP(A343,Fed.!$A$1:$J$1758,6,FALSE)," ")</f>
        <v xml:space="preserve"> </v>
      </c>
      <c r="G343" s="113" t="str">
        <f>IF(A343:A343&gt;0,VLOOKUP(A343,Fed.!$A$1:$J$1758,7,FALSE)," ")</f>
        <v xml:space="preserve"> </v>
      </c>
      <c r="H343" s="113" t="str">
        <f>IF(A343:A343&gt;0,VLOOKUP(A343,Fed.!$A$1:$J$1758,8,FALSE)," ")</f>
        <v xml:space="preserve"> </v>
      </c>
      <c r="I343" s="113" t="str">
        <f>IF(A343:A343&gt;0,VLOOKUP(A343,Fed.!$A$1:$J$1758,9,FALSE)," ")</f>
        <v xml:space="preserve"> </v>
      </c>
      <c r="J343" s="113" t="str">
        <f>IF(A343:A343&gt;0,VLOOKUP(A343,Fed.!$A$1:$J$1758,10,FALSE)," ")</f>
        <v xml:space="preserve"> </v>
      </c>
      <c r="L343" s="245" t="s">
        <v>2643</v>
      </c>
      <c r="M343" s="287" t="b">
        <f t="shared" si="6"/>
        <v>0</v>
      </c>
      <c r="N343" s="287"/>
    </row>
    <row r="344" spans="1:14">
      <c r="A344" s="192"/>
      <c r="B344" s="26" t="str">
        <f>IF(A344:A344&gt;0,VLOOKUP(A344,Fed.!$A$1:$J$1758,2,FALSE)," ")</f>
        <v xml:space="preserve"> </v>
      </c>
      <c r="C344" s="26" t="str">
        <f>IF(A344:A344&gt;0,VLOOKUP(A344,Fed.!$A$1:$J$1758,3,FALSE)," ")</f>
        <v xml:space="preserve"> </v>
      </c>
      <c r="D344" s="113" t="str">
        <f>IF(A344:A344&gt;0,VLOOKUP(A344,Fed.!$A$1:$J$1758,4,FALSE)," ")</f>
        <v xml:space="preserve"> </v>
      </c>
      <c r="E344" s="113" t="str">
        <f>IF(A344:A344&gt;0,VLOOKUP(A344,Fed.!$A$1:$J$1758,5,FALSE)," ")</f>
        <v xml:space="preserve"> </v>
      </c>
      <c r="F344" s="191" t="str">
        <f>IF(A344:A344&gt;0,VLOOKUP(A344,Fed.!$A$1:$J$1758,6,FALSE)," ")</f>
        <v xml:space="preserve"> </v>
      </c>
      <c r="G344" s="113" t="str">
        <f>IF(A344:A344&gt;0,VLOOKUP(A344,Fed.!$A$1:$J$1758,7,FALSE)," ")</f>
        <v xml:space="preserve"> </v>
      </c>
      <c r="H344" s="113" t="str">
        <f>IF(A344:A344&gt;0,VLOOKUP(A344,Fed.!$A$1:$J$1758,8,FALSE)," ")</f>
        <v xml:space="preserve"> </v>
      </c>
      <c r="I344" s="113" t="str">
        <f>IF(A344:A344&gt;0,VLOOKUP(A344,Fed.!$A$1:$J$1758,9,FALSE)," ")</f>
        <v xml:space="preserve"> </v>
      </c>
      <c r="J344" s="113" t="str">
        <f>IF(A344:A344&gt;0,VLOOKUP(A344,Fed.!$A$1:$J$1758,10,FALSE)," ")</f>
        <v xml:space="preserve"> </v>
      </c>
      <c r="L344" s="245" t="s">
        <v>2643</v>
      </c>
      <c r="M344" s="287" t="b">
        <f t="shared" si="6"/>
        <v>0</v>
      </c>
      <c r="N344" s="287"/>
    </row>
    <row r="345" spans="1:14">
      <c r="A345" s="192"/>
      <c r="B345" s="26" t="str">
        <f>IF(A345:A345&gt;0,VLOOKUP(A345,Fed.!$A$1:$J$1758,2,FALSE)," ")</f>
        <v xml:space="preserve"> </v>
      </c>
      <c r="C345" s="26" t="str">
        <f>IF(A345:A345&gt;0,VLOOKUP(A345,Fed.!$A$1:$J$1758,3,FALSE)," ")</f>
        <v xml:space="preserve"> </v>
      </c>
      <c r="D345" s="113" t="str">
        <f>IF(A345:A345&gt;0,VLOOKUP(A345,Fed.!$A$1:$J$1758,4,FALSE)," ")</f>
        <v xml:space="preserve"> </v>
      </c>
      <c r="E345" s="113" t="str">
        <f>IF(A345:A345&gt;0,VLOOKUP(A345,Fed.!$A$1:$J$1758,5,FALSE)," ")</f>
        <v xml:space="preserve"> </v>
      </c>
      <c r="F345" s="191" t="str">
        <f>IF(A345:A345&gt;0,VLOOKUP(A345,Fed.!$A$1:$J$1758,6,FALSE)," ")</f>
        <v xml:space="preserve"> </v>
      </c>
      <c r="G345" s="113" t="str">
        <f>IF(A345:A345&gt;0,VLOOKUP(A345,Fed.!$A$1:$J$1758,7,FALSE)," ")</f>
        <v xml:space="preserve"> </v>
      </c>
      <c r="H345" s="113" t="str">
        <f>IF(A345:A345&gt;0,VLOOKUP(A345,Fed.!$A$1:$J$1758,8,FALSE)," ")</f>
        <v xml:space="preserve"> </v>
      </c>
      <c r="I345" s="113" t="str">
        <f>IF(A345:A345&gt;0,VLOOKUP(A345,Fed.!$A$1:$J$1758,9,FALSE)," ")</f>
        <v xml:space="preserve"> </v>
      </c>
      <c r="J345" s="113" t="str">
        <f>IF(A345:A345&gt;0,VLOOKUP(A345,Fed.!$A$1:$J$1758,10,FALSE)," ")</f>
        <v xml:space="preserve"> </v>
      </c>
      <c r="L345" s="245" t="s">
        <v>2643</v>
      </c>
      <c r="M345" s="287" t="b">
        <f t="shared" si="6"/>
        <v>0</v>
      </c>
      <c r="N345" s="287"/>
    </row>
    <row r="346" spans="1:14">
      <c r="A346" s="192"/>
      <c r="B346" s="26" t="str">
        <f>IF(A346:A346&gt;0,VLOOKUP(A346,Fed.!$A$1:$J$1758,2,FALSE)," ")</f>
        <v xml:space="preserve"> </v>
      </c>
      <c r="C346" s="26" t="str">
        <f>IF(A346:A346&gt;0,VLOOKUP(A346,Fed.!$A$1:$J$1758,3,FALSE)," ")</f>
        <v xml:space="preserve"> </v>
      </c>
      <c r="D346" s="113" t="str">
        <f>IF(A346:A346&gt;0,VLOOKUP(A346,Fed.!$A$1:$J$1758,4,FALSE)," ")</f>
        <v xml:space="preserve"> </v>
      </c>
      <c r="E346" s="113" t="str">
        <f>IF(A346:A346&gt;0,VLOOKUP(A346,Fed.!$A$1:$J$1758,5,FALSE)," ")</f>
        <v xml:space="preserve"> </v>
      </c>
      <c r="F346" s="191" t="str">
        <f>IF(A346:A346&gt;0,VLOOKUP(A346,Fed.!$A$1:$J$1758,6,FALSE)," ")</f>
        <v xml:space="preserve"> </v>
      </c>
      <c r="G346" s="113" t="str">
        <f>IF(A346:A346&gt;0,VLOOKUP(A346,Fed.!$A$1:$J$1758,7,FALSE)," ")</f>
        <v xml:space="preserve"> </v>
      </c>
      <c r="H346" s="113" t="str">
        <f>IF(A346:A346&gt;0,VLOOKUP(A346,Fed.!$A$1:$J$1758,8,FALSE)," ")</f>
        <v xml:space="preserve"> </v>
      </c>
      <c r="I346" s="113" t="str">
        <f>IF(A346:A346&gt;0,VLOOKUP(A346,Fed.!$A$1:$J$1758,9,FALSE)," ")</f>
        <v xml:space="preserve"> </v>
      </c>
      <c r="J346" s="113" t="str">
        <f>IF(A346:A346&gt;0,VLOOKUP(A346,Fed.!$A$1:$J$1758,10,FALSE)," ")</f>
        <v xml:space="preserve"> </v>
      </c>
      <c r="L346" s="245" t="s">
        <v>2643</v>
      </c>
      <c r="M346" s="287" t="b">
        <f t="shared" si="6"/>
        <v>0</v>
      </c>
      <c r="N346" s="287"/>
    </row>
    <row r="347" spans="1:14">
      <c r="A347" s="192"/>
      <c r="B347" s="26" t="str">
        <f>IF(A347:A347&gt;0,VLOOKUP(A347,Fed.!$A$1:$J$1758,2,FALSE)," ")</f>
        <v xml:space="preserve"> </v>
      </c>
      <c r="C347" s="26" t="str">
        <f>IF(A347:A347&gt;0,VLOOKUP(A347,Fed.!$A$1:$J$1758,3,FALSE)," ")</f>
        <v xml:space="preserve"> </v>
      </c>
      <c r="D347" s="113" t="str">
        <f>IF(A347:A347&gt;0,VLOOKUP(A347,Fed.!$A$1:$J$1758,4,FALSE)," ")</f>
        <v xml:space="preserve"> </v>
      </c>
      <c r="E347" s="113" t="str">
        <f>IF(A347:A347&gt;0,VLOOKUP(A347,Fed.!$A$1:$J$1758,5,FALSE)," ")</f>
        <v xml:space="preserve"> </v>
      </c>
      <c r="F347" s="191" t="str">
        <f>IF(A347:A347&gt;0,VLOOKUP(A347,Fed.!$A$1:$J$1758,6,FALSE)," ")</f>
        <v xml:space="preserve"> </v>
      </c>
      <c r="G347" s="113" t="str">
        <f>IF(A347:A347&gt;0,VLOOKUP(A347,Fed.!$A$1:$J$1758,7,FALSE)," ")</f>
        <v xml:space="preserve"> </v>
      </c>
      <c r="H347" s="113" t="str">
        <f>IF(A347:A347&gt;0,VLOOKUP(A347,Fed.!$A$1:$J$1758,8,FALSE)," ")</f>
        <v xml:space="preserve"> </v>
      </c>
      <c r="I347" s="113" t="str">
        <f>IF(A347:A347&gt;0,VLOOKUP(A347,Fed.!$A$1:$J$1758,9,FALSE)," ")</f>
        <v xml:space="preserve"> </v>
      </c>
      <c r="J347" s="113" t="str">
        <f>IF(A347:A347&gt;0,VLOOKUP(A347,Fed.!$A$1:$J$1758,10,FALSE)," ")</f>
        <v xml:space="preserve"> </v>
      </c>
      <c r="L347" s="245" t="s">
        <v>2643</v>
      </c>
      <c r="M347" s="287" t="b">
        <f t="shared" si="6"/>
        <v>0</v>
      </c>
      <c r="N347" s="287"/>
    </row>
    <row r="348" spans="1:14">
      <c r="A348" s="192"/>
      <c r="B348" s="26" t="str">
        <f>IF(A348:A348&gt;0,VLOOKUP(A348,Fed.!$A$1:$J$1758,2,FALSE)," ")</f>
        <v xml:space="preserve"> </v>
      </c>
      <c r="C348" s="26" t="str">
        <f>IF(A348:A348&gt;0,VLOOKUP(A348,Fed.!$A$1:$J$1758,3,FALSE)," ")</f>
        <v xml:space="preserve"> </v>
      </c>
      <c r="D348" s="113" t="str">
        <f>IF(A348:A348&gt;0,VLOOKUP(A348,Fed.!$A$1:$J$1758,4,FALSE)," ")</f>
        <v xml:space="preserve"> </v>
      </c>
      <c r="E348" s="113" t="str">
        <f>IF(A348:A348&gt;0,VLOOKUP(A348,Fed.!$A$1:$J$1758,5,FALSE)," ")</f>
        <v xml:space="preserve"> </v>
      </c>
      <c r="F348" s="191" t="str">
        <f>IF(A348:A348&gt;0,VLOOKUP(A348,Fed.!$A$1:$J$1758,6,FALSE)," ")</f>
        <v xml:space="preserve"> </v>
      </c>
      <c r="G348" s="113" t="str">
        <f>IF(A348:A348&gt;0,VLOOKUP(A348,Fed.!$A$1:$J$1758,7,FALSE)," ")</f>
        <v xml:space="preserve"> </v>
      </c>
      <c r="H348" s="113" t="str">
        <f>IF(A348:A348&gt;0,VLOOKUP(A348,Fed.!$A$1:$J$1758,8,FALSE)," ")</f>
        <v xml:space="preserve"> </v>
      </c>
      <c r="I348" s="113" t="str">
        <f>IF(A348:A348&gt;0,VLOOKUP(A348,Fed.!$A$1:$J$1758,9,FALSE)," ")</f>
        <v xml:space="preserve"> </v>
      </c>
      <c r="J348" s="113" t="str">
        <f>IF(A348:A348&gt;0,VLOOKUP(A348,Fed.!$A$1:$J$1758,10,FALSE)," ")</f>
        <v xml:space="preserve"> </v>
      </c>
      <c r="L348" s="245" t="s">
        <v>2643</v>
      </c>
      <c r="M348" s="287" t="b">
        <f t="shared" si="6"/>
        <v>0</v>
      </c>
      <c r="N348" s="287"/>
    </row>
    <row r="349" spans="1:14">
      <c r="A349" s="192"/>
      <c r="B349" s="26" t="str">
        <f>IF(A349:A349&gt;0,VLOOKUP(A349,Fed.!$A$1:$J$1758,2,FALSE)," ")</f>
        <v xml:space="preserve"> </v>
      </c>
      <c r="C349" s="26" t="str">
        <f>IF(A349:A349&gt;0,VLOOKUP(A349,Fed.!$A$1:$J$1758,3,FALSE)," ")</f>
        <v xml:space="preserve"> </v>
      </c>
      <c r="D349" s="113" t="str">
        <f>IF(A349:A349&gt;0,VLOOKUP(A349,Fed.!$A$1:$J$1758,4,FALSE)," ")</f>
        <v xml:space="preserve"> </v>
      </c>
      <c r="E349" s="113" t="str">
        <f>IF(A349:A349&gt;0,VLOOKUP(A349,Fed.!$A$1:$J$1758,5,FALSE)," ")</f>
        <v xml:space="preserve"> </v>
      </c>
      <c r="F349" s="191" t="str">
        <f>IF(A349:A349&gt;0,VLOOKUP(A349,Fed.!$A$1:$J$1758,6,FALSE)," ")</f>
        <v xml:space="preserve"> </v>
      </c>
      <c r="G349" s="113" t="str">
        <f>IF(A349:A349&gt;0,VLOOKUP(A349,Fed.!$A$1:$J$1758,7,FALSE)," ")</f>
        <v xml:space="preserve"> </v>
      </c>
      <c r="H349" s="113" t="str">
        <f>IF(A349:A349&gt;0,VLOOKUP(A349,Fed.!$A$1:$J$1758,8,FALSE)," ")</f>
        <v xml:space="preserve"> </v>
      </c>
      <c r="I349" s="113" t="str">
        <f>IF(A349:A349&gt;0,VLOOKUP(A349,Fed.!$A$1:$J$1758,9,FALSE)," ")</f>
        <v xml:space="preserve"> </v>
      </c>
      <c r="J349" s="113" t="str">
        <f>IF(A349:A349&gt;0,VLOOKUP(A349,Fed.!$A$1:$J$1758,10,FALSE)," ")</f>
        <v xml:space="preserve"> </v>
      </c>
      <c r="L349" s="245" t="s">
        <v>2643</v>
      </c>
      <c r="M349" s="287" t="b">
        <f t="shared" si="6"/>
        <v>0</v>
      </c>
      <c r="N349" s="287"/>
    </row>
    <row r="350" spans="1:14">
      <c r="A350" s="192"/>
      <c r="B350" s="26" t="str">
        <f>IF(A350:A350&gt;0,VLOOKUP(A350,Fed.!$A$1:$J$1758,2,FALSE)," ")</f>
        <v xml:space="preserve"> </v>
      </c>
      <c r="C350" s="26" t="str">
        <f>IF(A350:A350&gt;0,VLOOKUP(A350,Fed.!$A$1:$J$1758,3,FALSE)," ")</f>
        <v xml:space="preserve"> </v>
      </c>
      <c r="D350" s="113" t="str">
        <f>IF(A350:A350&gt;0,VLOOKUP(A350,Fed.!$A$1:$J$1758,4,FALSE)," ")</f>
        <v xml:space="preserve"> </v>
      </c>
      <c r="E350" s="113" t="str">
        <f>IF(A350:A350&gt;0,VLOOKUP(A350,Fed.!$A$1:$J$1758,5,FALSE)," ")</f>
        <v xml:space="preserve"> </v>
      </c>
      <c r="F350" s="191" t="str">
        <f>IF(A350:A350&gt;0,VLOOKUP(A350,Fed.!$A$1:$J$1758,6,FALSE)," ")</f>
        <v xml:space="preserve"> </v>
      </c>
      <c r="G350" s="113" t="str">
        <f>IF(A350:A350&gt;0,VLOOKUP(A350,Fed.!$A$1:$J$1758,7,FALSE)," ")</f>
        <v xml:space="preserve"> </v>
      </c>
      <c r="H350" s="113" t="str">
        <f>IF(A350:A350&gt;0,VLOOKUP(A350,Fed.!$A$1:$J$1758,8,FALSE)," ")</f>
        <v xml:space="preserve"> </v>
      </c>
      <c r="I350" s="113" t="str">
        <f>IF(A350:A350&gt;0,VLOOKUP(A350,Fed.!$A$1:$J$1758,9,FALSE)," ")</f>
        <v xml:space="preserve"> </v>
      </c>
      <c r="J350" s="113" t="str">
        <f>IF(A350:A350&gt;0,VLOOKUP(A350,Fed.!$A$1:$J$1758,10,FALSE)," ")</f>
        <v xml:space="preserve"> </v>
      </c>
      <c r="L350" s="245" t="s">
        <v>2643</v>
      </c>
      <c r="M350" s="287" t="b">
        <f t="shared" si="6"/>
        <v>0</v>
      </c>
      <c r="N350" s="287"/>
    </row>
    <row r="351" spans="1:14">
      <c r="A351" s="192"/>
      <c r="B351" s="26" t="str">
        <f>IF(A351:A351&gt;0,VLOOKUP(A351,Fed.!$A$1:$J$1758,2,FALSE)," ")</f>
        <v xml:space="preserve"> </v>
      </c>
      <c r="C351" s="26" t="str">
        <f>IF(A351:A351&gt;0,VLOOKUP(A351,Fed.!$A$1:$J$1758,3,FALSE)," ")</f>
        <v xml:space="preserve"> </v>
      </c>
      <c r="D351" s="113" t="str">
        <f>IF(A351:A351&gt;0,VLOOKUP(A351,Fed.!$A$1:$J$1758,4,FALSE)," ")</f>
        <v xml:space="preserve"> </v>
      </c>
      <c r="E351" s="113" t="str">
        <f>IF(A351:A351&gt;0,VLOOKUP(A351,Fed.!$A$1:$J$1758,5,FALSE)," ")</f>
        <v xml:space="preserve"> </v>
      </c>
      <c r="F351" s="191" t="str">
        <f>IF(A351:A351&gt;0,VLOOKUP(A351,Fed.!$A$1:$J$1758,6,FALSE)," ")</f>
        <v xml:space="preserve"> </v>
      </c>
      <c r="G351" s="113" t="str">
        <f>IF(A351:A351&gt;0,VLOOKUP(A351,Fed.!$A$1:$J$1758,7,FALSE)," ")</f>
        <v xml:space="preserve"> </v>
      </c>
      <c r="H351" s="113" t="str">
        <f>IF(A351:A351&gt;0,VLOOKUP(A351,Fed.!$A$1:$J$1758,8,FALSE)," ")</f>
        <v xml:space="preserve"> </v>
      </c>
      <c r="I351" s="113" t="str">
        <f>IF(A351:A351&gt;0,VLOOKUP(A351,Fed.!$A$1:$J$1758,9,FALSE)," ")</f>
        <v xml:space="preserve"> </v>
      </c>
      <c r="J351" s="113" t="str">
        <f>IF(A351:A351&gt;0,VLOOKUP(A351,Fed.!$A$1:$J$1758,10,FALSE)," ")</f>
        <v xml:space="preserve"> </v>
      </c>
      <c r="L351" s="245" t="s">
        <v>2643</v>
      </c>
      <c r="M351" s="287" t="b">
        <f t="shared" si="6"/>
        <v>0</v>
      </c>
      <c r="N351" s="287"/>
    </row>
    <row r="352" spans="1:14">
      <c r="A352" s="192"/>
      <c r="B352" s="26" t="str">
        <f>IF(A352:A352&gt;0,VLOOKUP(A352,Fed.!$A$1:$J$1758,2,FALSE)," ")</f>
        <v xml:space="preserve"> </v>
      </c>
      <c r="C352" s="26" t="str">
        <f>IF(A352:A352&gt;0,VLOOKUP(A352,Fed.!$A$1:$J$1758,3,FALSE)," ")</f>
        <v xml:space="preserve"> </v>
      </c>
      <c r="D352" s="113" t="str">
        <f>IF(A352:A352&gt;0,VLOOKUP(A352,Fed.!$A$1:$J$1758,4,FALSE)," ")</f>
        <v xml:space="preserve"> </v>
      </c>
      <c r="E352" s="113" t="str">
        <f>IF(A352:A352&gt;0,VLOOKUP(A352,Fed.!$A$1:$J$1758,5,FALSE)," ")</f>
        <v xml:space="preserve"> </v>
      </c>
      <c r="F352" s="191" t="str">
        <f>IF(A352:A352&gt;0,VLOOKUP(A352,Fed.!$A$1:$J$1758,6,FALSE)," ")</f>
        <v xml:space="preserve"> </v>
      </c>
      <c r="G352" s="113" t="str">
        <f>IF(A352:A352&gt;0,VLOOKUP(A352,Fed.!$A$1:$J$1758,7,FALSE)," ")</f>
        <v xml:space="preserve"> </v>
      </c>
      <c r="H352" s="113" t="str">
        <f>IF(A352:A352&gt;0,VLOOKUP(A352,Fed.!$A$1:$J$1758,8,FALSE)," ")</f>
        <v xml:space="preserve"> </v>
      </c>
      <c r="I352" s="113" t="str">
        <f>IF(A352:A352&gt;0,VLOOKUP(A352,Fed.!$A$1:$J$1758,9,FALSE)," ")</f>
        <v xml:space="preserve"> </v>
      </c>
      <c r="J352" s="113" t="str">
        <f>IF(A352:A352&gt;0,VLOOKUP(A352,Fed.!$A$1:$J$1758,10,FALSE)," ")</f>
        <v xml:space="preserve"> </v>
      </c>
      <c r="L352" s="245" t="s">
        <v>2643</v>
      </c>
      <c r="M352" s="287" t="b">
        <f t="shared" si="6"/>
        <v>0</v>
      </c>
      <c r="N352" s="287"/>
    </row>
    <row r="353" spans="1:14">
      <c r="A353" s="192"/>
      <c r="B353" s="26" t="str">
        <f>IF(A353:A353&gt;0,VLOOKUP(A353,Fed.!$A$1:$J$1758,2,FALSE)," ")</f>
        <v xml:space="preserve"> </v>
      </c>
      <c r="C353" s="26" t="str">
        <f>IF(A353:A353&gt;0,VLOOKUP(A353,Fed.!$A$1:$J$1758,3,FALSE)," ")</f>
        <v xml:space="preserve"> </v>
      </c>
      <c r="D353" s="113" t="str">
        <f>IF(A353:A353&gt;0,VLOOKUP(A353,Fed.!$A$1:$J$1758,4,FALSE)," ")</f>
        <v xml:space="preserve"> </v>
      </c>
      <c r="E353" s="113" t="str">
        <f>IF(A353:A353&gt;0,VLOOKUP(A353,Fed.!$A$1:$J$1758,5,FALSE)," ")</f>
        <v xml:space="preserve"> </v>
      </c>
      <c r="F353" s="191" t="str">
        <f>IF(A353:A353&gt;0,VLOOKUP(A353,Fed.!$A$1:$J$1758,6,FALSE)," ")</f>
        <v xml:space="preserve"> </v>
      </c>
      <c r="G353" s="113" t="str">
        <f>IF(A353:A353&gt;0,VLOOKUP(A353,Fed.!$A$1:$J$1758,7,FALSE)," ")</f>
        <v xml:space="preserve"> </v>
      </c>
      <c r="H353" s="113" t="str">
        <f>IF(A353:A353&gt;0,VLOOKUP(A353,Fed.!$A$1:$J$1758,8,FALSE)," ")</f>
        <v xml:space="preserve"> </v>
      </c>
      <c r="I353" s="113" t="str">
        <f>IF(A353:A353&gt;0,VLOOKUP(A353,Fed.!$A$1:$J$1758,9,FALSE)," ")</f>
        <v xml:space="preserve"> </v>
      </c>
      <c r="J353" s="113" t="str">
        <f>IF(A353:A353&gt;0,VLOOKUP(A353,Fed.!$A$1:$J$1758,10,FALSE)," ")</f>
        <v xml:space="preserve"> </v>
      </c>
      <c r="L353" s="245" t="s">
        <v>2643</v>
      </c>
      <c r="M353" s="287" t="b">
        <f t="shared" si="6"/>
        <v>0</v>
      </c>
      <c r="N353" s="287"/>
    </row>
    <row r="354" spans="1:14">
      <c r="A354" s="192"/>
      <c r="B354" s="26" t="str">
        <f>IF(A354:A354&gt;0,VLOOKUP(A354,Fed.!$A$1:$J$1758,2,FALSE)," ")</f>
        <v xml:space="preserve"> </v>
      </c>
      <c r="C354" s="26" t="str">
        <f>IF(A354:A354&gt;0,VLOOKUP(A354,Fed.!$A$1:$J$1758,3,FALSE)," ")</f>
        <v xml:space="preserve"> </v>
      </c>
      <c r="D354" s="113" t="str">
        <f>IF(A354:A354&gt;0,VLOOKUP(A354,Fed.!$A$1:$J$1758,4,FALSE)," ")</f>
        <v xml:space="preserve"> </v>
      </c>
      <c r="E354" s="113" t="str">
        <f>IF(A354:A354&gt;0,VLOOKUP(A354,Fed.!$A$1:$J$1758,5,FALSE)," ")</f>
        <v xml:space="preserve"> </v>
      </c>
      <c r="F354" s="191" t="str">
        <f>IF(A354:A354&gt;0,VLOOKUP(A354,Fed.!$A$1:$J$1758,6,FALSE)," ")</f>
        <v xml:space="preserve"> </v>
      </c>
      <c r="G354" s="113" t="str">
        <f>IF(A354:A354&gt;0,VLOOKUP(A354,Fed.!$A$1:$J$1758,7,FALSE)," ")</f>
        <v xml:space="preserve"> </v>
      </c>
      <c r="H354" s="113" t="str">
        <f>IF(A354:A354&gt;0,VLOOKUP(A354,Fed.!$A$1:$J$1758,8,FALSE)," ")</f>
        <v xml:space="preserve"> </v>
      </c>
      <c r="I354" s="113" t="str">
        <f>IF(A354:A354&gt;0,VLOOKUP(A354,Fed.!$A$1:$J$1758,9,FALSE)," ")</f>
        <v xml:space="preserve"> </v>
      </c>
      <c r="J354" s="113" t="str">
        <f>IF(A354:A354&gt;0,VLOOKUP(A354,Fed.!$A$1:$J$1758,10,FALSE)," ")</f>
        <v xml:space="preserve"> </v>
      </c>
      <c r="L354" s="245" t="s">
        <v>2643</v>
      </c>
      <c r="M354" s="287" t="b">
        <f t="shared" si="6"/>
        <v>0</v>
      </c>
      <c r="N354" s="287"/>
    </row>
    <row r="355" spans="1:14">
      <c r="A355" s="192"/>
      <c r="B355" s="26" t="str">
        <f>IF(A355:A355&gt;0,VLOOKUP(A355,Fed.!$A$1:$J$1758,2,FALSE)," ")</f>
        <v xml:space="preserve"> </v>
      </c>
      <c r="C355" s="26" t="str">
        <f>IF(A355:A355&gt;0,VLOOKUP(A355,Fed.!$A$1:$J$1758,3,FALSE)," ")</f>
        <v xml:space="preserve"> </v>
      </c>
      <c r="D355" s="113" t="str">
        <f>IF(A355:A355&gt;0,VLOOKUP(A355,Fed.!$A$1:$J$1758,4,FALSE)," ")</f>
        <v xml:space="preserve"> </v>
      </c>
      <c r="E355" s="113" t="str">
        <f>IF(A355:A355&gt;0,VLOOKUP(A355,Fed.!$A$1:$J$1758,5,FALSE)," ")</f>
        <v xml:space="preserve"> </v>
      </c>
      <c r="F355" s="191" t="str">
        <f>IF(A355:A355&gt;0,VLOOKUP(A355,Fed.!$A$1:$J$1758,6,FALSE)," ")</f>
        <v xml:space="preserve"> </v>
      </c>
      <c r="G355" s="113" t="str">
        <f>IF(A355:A355&gt;0,VLOOKUP(A355,Fed.!$A$1:$J$1758,7,FALSE)," ")</f>
        <v xml:space="preserve"> </v>
      </c>
      <c r="H355" s="113" t="str">
        <f>IF(A355:A355&gt;0,VLOOKUP(A355,Fed.!$A$1:$J$1758,8,FALSE)," ")</f>
        <v xml:space="preserve"> </v>
      </c>
      <c r="I355" s="113" t="str">
        <f>IF(A355:A355&gt;0,VLOOKUP(A355,Fed.!$A$1:$J$1758,9,FALSE)," ")</f>
        <v xml:space="preserve"> </v>
      </c>
      <c r="J355" s="113" t="str">
        <f>IF(A355:A355&gt;0,VLOOKUP(A355,Fed.!$A$1:$J$1758,10,FALSE)," ")</f>
        <v xml:space="preserve"> </v>
      </c>
      <c r="L355" s="245" t="s">
        <v>2643</v>
      </c>
      <c r="M355" s="287" t="b">
        <f t="shared" si="6"/>
        <v>0</v>
      </c>
      <c r="N355" s="287"/>
    </row>
    <row r="356" spans="1:14">
      <c r="A356" s="192"/>
      <c r="B356" s="26" t="str">
        <f>IF(A356:A356&gt;0,VLOOKUP(A356,Fed.!$A$1:$J$1758,2,FALSE)," ")</f>
        <v xml:space="preserve"> </v>
      </c>
      <c r="C356" s="26" t="str">
        <f>IF(A356:A356&gt;0,VLOOKUP(A356,Fed.!$A$1:$J$1758,3,FALSE)," ")</f>
        <v xml:space="preserve"> </v>
      </c>
      <c r="D356" s="113" t="str">
        <f>IF(A356:A356&gt;0,VLOOKUP(A356,Fed.!$A$1:$J$1758,4,FALSE)," ")</f>
        <v xml:space="preserve"> </v>
      </c>
      <c r="E356" s="113" t="str">
        <f>IF(A356:A356&gt;0,VLOOKUP(A356,Fed.!$A$1:$J$1758,5,FALSE)," ")</f>
        <v xml:space="preserve"> </v>
      </c>
      <c r="F356" s="191" t="str">
        <f>IF(A356:A356&gt;0,VLOOKUP(A356,Fed.!$A$1:$J$1758,6,FALSE)," ")</f>
        <v xml:space="preserve"> </v>
      </c>
      <c r="G356" s="113" t="str">
        <f>IF(A356:A356&gt;0,VLOOKUP(A356,Fed.!$A$1:$J$1758,7,FALSE)," ")</f>
        <v xml:space="preserve"> </v>
      </c>
      <c r="H356" s="113" t="str">
        <f>IF(A356:A356&gt;0,VLOOKUP(A356,Fed.!$A$1:$J$1758,8,FALSE)," ")</f>
        <v xml:space="preserve"> </v>
      </c>
      <c r="I356" s="113" t="str">
        <f>IF(A356:A356&gt;0,VLOOKUP(A356,Fed.!$A$1:$J$1758,9,FALSE)," ")</f>
        <v xml:space="preserve"> </v>
      </c>
      <c r="J356" s="113" t="str">
        <f>IF(A356:A356&gt;0,VLOOKUP(A356,Fed.!$A$1:$J$1758,10,FALSE)," ")</f>
        <v xml:space="preserve"> </v>
      </c>
      <c r="L356" s="245" t="s">
        <v>2643</v>
      </c>
      <c r="M356" s="287" t="b">
        <f t="shared" si="6"/>
        <v>0</v>
      </c>
      <c r="N356" s="287"/>
    </row>
    <row r="357" spans="1:14">
      <c r="A357" s="192"/>
      <c r="B357" s="26" t="str">
        <f>IF(A357:A357&gt;0,VLOOKUP(A357,Fed.!$A$1:$J$1758,2,FALSE)," ")</f>
        <v xml:space="preserve"> </v>
      </c>
      <c r="C357" s="26" t="str">
        <f>IF(A357:A357&gt;0,VLOOKUP(A357,Fed.!$A$1:$J$1758,3,FALSE)," ")</f>
        <v xml:space="preserve"> </v>
      </c>
      <c r="D357" s="113" t="str">
        <f>IF(A357:A357&gt;0,VLOOKUP(A357,Fed.!$A$1:$J$1758,4,FALSE)," ")</f>
        <v xml:space="preserve"> </v>
      </c>
      <c r="E357" s="113" t="str">
        <f>IF(A357:A357&gt;0,VLOOKUP(A357,Fed.!$A$1:$J$1758,5,FALSE)," ")</f>
        <v xml:space="preserve"> </v>
      </c>
      <c r="F357" s="191" t="str">
        <f>IF(A357:A357&gt;0,VLOOKUP(A357,Fed.!$A$1:$J$1758,6,FALSE)," ")</f>
        <v xml:space="preserve"> </v>
      </c>
      <c r="G357" s="113" t="str">
        <f>IF(A357:A357&gt;0,VLOOKUP(A357,Fed.!$A$1:$J$1758,7,FALSE)," ")</f>
        <v xml:space="preserve"> </v>
      </c>
      <c r="H357" s="113" t="str">
        <f>IF(A357:A357&gt;0,VLOOKUP(A357,Fed.!$A$1:$J$1758,8,FALSE)," ")</f>
        <v xml:space="preserve"> </v>
      </c>
      <c r="I357" s="113" t="str">
        <f>IF(A357:A357&gt;0,VLOOKUP(A357,Fed.!$A$1:$J$1758,9,FALSE)," ")</f>
        <v xml:space="preserve"> </v>
      </c>
      <c r="J357" s="113" t="str">
        <f>IF(A357:A357&gt;0,VLOOKUP(A357,Fed.!$A$1:$J$1758,10,FALSE)," ")</f>
        <v xml:space="preserve"> </v>
      </c>
      <c r="L357" s="245" t="s">
        <v>2643</v>
      </c>
      <c r="M357" s="287" t="b">
        <f t="shared" si="6"/>
        <v>0</v>
      </c>
      <c r="N357" s="287"/>
    </row>
    <row r="358" spans="1:14">
      <c r="A358" s="192"/>
      <c r="B358" s="26" t="str">
        <f>IF(A358:A358&gt;0,VLOOKUP(A358,Fed.!$A$1:$J$1758,2,FALSE)," ")</f>
        <v xml:space="preserve"> </v>
      </c>
      <c r="C358" s="26" t="str">
        <f>IF(A358:A358&gt;0,VLOOKUP(A358,Fed.!$A$1:$J$1758,3,FALSE)," ")</f>
        <v xml:space="preserve"> </v>
      </c>
      <c r="D358" s="113" t="str">
        <f>IF(A358:A358&gt;0,VLOOKUP(A358,Fed.!$A$1:$J$1758,4,FALSE)," ")</f>
        <v xml:space="preserve"> </v>
      </c>
      <c r="E358" s="113" t="str">
        <f>IF(A358:A358&gt;0,VLOOKUP(A358,Fed.!$A$1:$J$1758,5,FALSE)," ")</f>
        <v xml:space="preserve"> </v>
      </c>
      <c r="F358" s="191" t="str">
        <f>IF(A358:A358&gt;0,VLOOKUP(A358,Fed.!$A$1:$J$1758,6,FALSE)," ")</f>
        <v xml:space="preserve"> </v>
      </c>
      <c r="G358" s="113" t="str">
        <f>IF(A358:A358&gt;0,VLOOKUP(A358,Fed.!$A$1:$J$1758,7,FALSE)," ")</f>
        <v xml:space="preserve"> </v>
      </c>
      <c r="H358" s="113" t="str">
        <f>IF(A358:A358&gt;0,VLOOKUP(A358,Fed.!$A$1:$J$1758,8,FALSE)," ")</f>
        <v xml:space="preserve"> </v>
      </c>
      <c r="I358" s="113" t="str">
        <f>IF(A358:A358&gt;0,VLOOKUP(A358,Fed.!$A$1:$J$1758,9,FALSE)," ")</f>
        <v xml:space="preserve"> </v>
      </c>
      <c r="J358" s="113" t="str">
        <f>IF(A358:A358&gt;0,VLOOKUP(A358,Fed.!$A$1:$J$1758,10,FALSE)," ")</f>
        <v xml:space="preserve"> </v>
      </c>
      <c r="L358" s="245" t="s">
        <v>2643</v>
      </c>
      <c r="M358" s="287" t="b">
        <f t="shared" si="6"/>
        <v>0</v>
      </c>
      <c r="N358" s="287"/>
    </row>
    <row r="359" spans="1:14">
      <c r="A359" s="192"/>
      <c r="B359" s="26" t="str">
        <f>IF(A359:A359&gt;0,VLOOKUP(A359,Fed.!$A$1:$J$1758,2,FALSE)," ")</f>
        <v xml:space="preserve"> </v>
      </c>
      <c r="C359" s="26" t="str">
        <f>IF(A359:A359&gt;0,VLOOKUP(A359,Fed.!$A$1:$J$1758,3,FALSE)," ")</f>
        <v xml:space="preserve"> </v>
      </c>
      <c r="D359" s="113" t="str">
        <f>IF(A359:A359&gt;0,VLOOKUP(A359,Fed.!$A$1:$J$1758,4,FALSE)," ")</f>
        <v xml:space="preserve"> </v>
      </c>
      <c r="E359" s="113" t="str">
        <f>IF(A359:A359&gt;0,VLOOKUP(A359,Fed.!$A$1:$J$1758,5,FALSE)," ")</f>
        <v xml:space="preserve"> </v>
      </c>
      <c r="F359" s="191" t="str">
        <f>IF(A359:A359&gt;0,VLOOKUP(A359,Fed.!$A$1:$J$1758,6,FALSE)," ")</f>
        <v xml:space="preserve"> </v>
      </c>
      <c r="G359" s="113" t="str">
        <f>IF(A359:A359&gt;0,VLOOKUP(A359,Fed.!$A$1:$J$1758,7,FALSE)," ")</f>
        <v xml:space="preserve"> </v>
      </c>
      <c r="H359" s="113" t="str">
        <f>IF(A359:A359&gt;0,VLOOKUP(A359,Fed.!$A$1:$J$1758,8,FALSE)," ")</f>
        <v xml:space="preserve"> </v>
      </c>
      <c r="I359" s="113" t="str">
        <f>IF(A359:A359&gt;0,VLOOKUP(A359,Fed.!$A$1:$J$1758,9,FALSE)," ")</f>
        <v xml:space="preserve"> </v>
      </c>
      <c r="J359" s="113" t="str">
        <f>IF(A359:A359&gt;0,VLOOKUP(A359,Fed.!$A$1:$J$1758,10,FALSE)," ")</f>
        <v xml:space="preserve"> </v>
      </c>
      <c r="L359" s="245" t="s">
        <v>2643</v>
      </c>
      <c r="M359" s="287" t="b">
        <f t="shared" si="6"/>
        <v>0</v>
      </c>
      <c r="N359" s="287"/>
    </row>
    <row r="360" spans="1:14">
      <c r="A360" s="192"/>
      <c r="B360" s="26" t="str">
        <f>IF(A360:A360&gt;0,VLOOKUP(A360,Fed.!$A$1:$J$1758,2,FALSE)," ")</f>
        <v xml:space="preserve"> </v>
      </c>
      <c r="C360" s="26" t="str">
        <f>IF(A360:A360&gt;0,VLOOKUP(A360,Fed.!$A$1:$J$1758,3,FALSE)," ")</f>
        <v xml:space="preserve"> </v>
      </c>
      <c r="D360" s="113" t="str">
        <f>IF(A360:A360&gt;0,VLOOKUP(A360,Fed.!$A$1:$J$1758,4,FALSE)," ")</f>
        <v xml:space="preserve"> </v>
      </c>
      <c r="E360" s="113" t="str">
        <f>IF(A360:A360&gt;0,VLOOKUP(A360,Fed.!$A$1:$J$1758,5,FALSE)," ")</f>
        <v xml:space="preserve"> </v>
      </c>
      <c r="F360" s="191" t="str">
        <f>IF(A360:A360&gt;0,VLOOKUP(A360,Fed.!$A$1:$J$1758,6,FALSE)," ")</f>
        <v xml:space="preserve"> </v>
      </c>
      <c r="G360" s="113" t="str">
        <f>IF(A360:A360&gt;0,VLOOKUP(A360,Fed.!$A$1:$J$1758,7,FALSE)," ")</f>
        <v xml:space="preserve"> </v>
      </c>
      <c r="H360" s="113" t="str">
        <f>IF(A360:A360&gt;0,VLOOKUP(A360,Fed.!$A$1:$J$1758,8,FALSE)," ")</f>
        <v xml:space="preserve"> </v>
      </c>
      <c r="I360" s="113" t="str">
        <f>IF(A360:A360&gt;0,VLOOKUP(A360,Fed.!$A$1:$J$1758,9,FALSE)," ")</f>
        <v xml:space="preserve"> </v>
      </c>
      <c r="J360" s="113" t="str">
        <f>IF(A360:A360&gt;0,VLOOKUP(A360,Fed.!$A$1:$J$1758,10,FALSE)," ")</f>
        <v xml:space="preserve"> </v>
      </c>
      <c r="L360" s="245" t="s">
        <v>2643</v>
      </c>
      <c r="M360" s="287" t="b">
        <f t="shared" si="6"/>
        <v>0</v>
      </c>
      <c r="N360" s="287"/>
    </row>
    <row r="361" spans="1:14">
      <c r="A361" s="192"/>
      <c r="B361" s="26" t="str">
        <f>IF(A361:A361&gt;0,VLOOKUP(A361,Fed.!$A$1:$J$1758,2,FALSE)," ")</f>
        <v xml:space="preserve"> </v>
      </c>
      <c r="C361" s="26" t="str">
        <f>IF(A361:A361&gt;0,VLOOKUP(A361,Fed.!$A$1:$J$1758,3,FALSE)," ")</f>
        <v xml:space="preserve"> </v>
      </c>
      <c r="D361" s="113" t="str">
        <f>IF(A361:A361&gt;0,VLOOKUP(A361,Fed.!$A$1:$J$1758,4,FALSE)," ")</f>
        <v xml:space="preserve"> </v>
      </c>
      <c r="E361" s="113" t="str">
        <f>IF(A361:A361&gt;0,VLOOKUP(A361,Fed.!$A$1:$J$1758,5,FALSE)," ")</f>
        <v xml:space="preserve"> </v>
      </c>
      <c r="F361" s="191" t="str">
        <f>IF(A361:A361&gt;0,VLOOKUP(A361,Fed.!$A$1:$J$1758,6,FALSE)," ")</f>
        <v xml:space="preserve"> </v>
      </c>
      <c r="G361" s="113" t="str">
        <f>IF(A361:A361&gt;0,VLOOKUP(A361,Fed.!$A$1:$J$1758,7,FALSE)," ")</f>
        <v xml:space="preserve"> </v>
      </c>
      <c r="H361" s="113" t="str">
        <f>IF(A361:A361&gt;0,VLOOKUP(A361,Fed.!$A$1:$J$1758,8,FALSE)," ")</f>
        <v xml:space="preserve"> </v>
      </c>
      <c r="I361" s="113" t="str">
        <f>IF(A361:A361&gt;0,VLOOKUP(A361,Fed.!$A$1:$J$1758,9,FALSE)," ")</f>
        <v xml:space="preserve"> </v>
      </c>
      <c r="J361" s="113" t="str">
        <f>IF(A361:A361&gt;0,VLOOKUP(A361,Fed.!$A$1:$J$1758,10,FALSE)," ")</f>
        <v xml:space="preserve"> </v>
      </c>
      <c r="L361" s="245" t="s">
        <v>2643</v>
      </c>
      <c r="M361" s="287" t="b">
        <f t="shared" si="6"/>
        <v>0</v>
      </c>
      <c r="N361" s="287"/>
    </row>
    <row r="362" spans="1:14">
      <c r="A362" s="192"/>
      <c r="B362" s="26" t="str">
        <f>IF(A362:A362&gt;0,VLOOKUP(A362,Fed.!$A$1:$J$1758,2,FALSE)," ")</f>
        <v xml:space="preserve"> </v>
      </c>
      <c r="C362" s="26" t="str">
        <f>IF(A362:A362&gt;0,VLOOKUP(A362,Fed.!$A$1:$J$1758,3,FALSE)," ")</f>
        <v xml:space="preserve"> </v>
      </c>
      <c r="D362" s="113" t="str">
        <f>IF(A362:A362&gt;0,VLOOKUP(A362,Fed.!$A$1:$J$1758,4,FALSE)," ")</f>
        <v xml:space="preserve"> </v>
      </c>
      <c r="E362" s="113" t="str">
        <f>IF(A362:A362&gt;0,VLOOKUP(A362,Fed.!$A$1:$J$1758,5,FALSE)," ")</f>
        <v xml:space="preserve"> </v>
      </c>
      <c r="F362" s="191" t="str">
        <f>IF(A362:A362&gt;0,VLOOKUP(A362,Fed.!$A$1:$J$1758,6,FALSE)," ")</f>
        <v xml:space="preserve"> </v>
      </c>
      <c r="G362" s="113" t="str">
        <f>IF(A362:A362&gt;0,VLOOKUP(A362,Fed.!$A$1:$J$1758,7,FALSE)," ")</f>
        <v xml:space="preserve"> </v>
      </c>
      <c r="H362" s="113" t="str">
        <f>IF(A362:A362&gt;0,VLOOKUP(A362,Fed.!$A$1:$J$1758,8,FALSE)," ")</f>
        <v xml:space="preserve"> </v>
      </c>
      <c r="I362" s="113" t="str">
        <f>IF(A362:A362&gt;0,VLOOKUP(A362,Fed.!$A$1:$J$1758,9,FALSE)," ")</f>
        <v xml:space="preserve"> </v>
      </c>
      <c r="J362" s="113" t="str">
        <f>IF(A362:A362&gt;0,VLOOKUP(A362,Fed.!$A$1:$J$1758,10,FALSE)," ")</f>
        <v xml:space="preserve"> </v>
      </c>
      <c r="L362" s="245" t="s">
        <v>2643</v>
      </c>
      <c r="M362" s="287" t="b">
        <f t="shared" si="6"/>
        <v>0</v>
      </c>
      <c r="N362" s="287"/>
    </row>
    <row r="363" spans="1:14">
      <c r="A363" s="192"/>
      <c r="B363" s="26" t="str">
        <f>IF(A363:A363&gt;0,VLOOKUP(A363,Fed.!$A$1:$J$1758,2,FALSE)," ")</f>
        <v xml:space="preserve"> </v>
      </c>
      <c r="C363" s="26" t="str">
        <f>IF(A363:A363&gt;0,VLOOKUP(A363,Fed.!$A$1:$J$1758,3,FALSE)," ")</f>
        <v xml:space="preserve"> </v>
      </c>
      <c r="D363" s="113" t="str">
        <f>IF(A363:A363&gt;0,VLOOKUP(A363,Fed.!$A$1:$J$1758,4,FALSE)," ")</f>
        <v xml:space="preserve"> </v>
      </c>
      <c r="E363" s="113" t="str">
        <f>IF(A363:A363&gt;0,VLOOKUP(A363,Fed.!$A$1:$J$1758,5,FALSE)," ")</f>
        <v xml:space="preserve"> </v>
      </c>
      <c r="F363" s="191" t="str">
        <f>IF(A363:A363&gt;0,VLOOKUP(A363,Fed.!$A$1:$J$1758,6,FALSE)," ")</f>
        <v xml:space="preserve"> </v>
      </c>
      <c r="G363" s="113" t="str">
        <f>IF(A363:A363&gt;0,VLOOKUP(A363,Fed.!$A$1:$J$1758,7,FALSE)," ")</f>
        <v xml:space="preserve"> </v>
      </c>
      <c r="H363" s="113" t="str">
        <f>IF(A363:A363&gt;0,VLOOKUP(A363,Fed.!$A$1:$J$1758,8,FALSE)," ")</f>
        <v xml:space="preserve"> </v>
      </c>
      <c r="I363" s="113" t="str">
        <f>IF(A363:A363&gt;0,VLOOKUP(A363,Fed.!$A$1:$J$1758,9,FALSE)," ")</f>
        <v xml:space="preserve"> </v>
      </c>
      <c r="J363" s="113" t="str">
        <f>IF(A363:A363&gt;0,VLOOKUP(A363,Fed.!$A$1:$J$1758,10,FALSE)," ")</f>
        <v xml:space="preserve"> </v>
      </c>
      <c r="L363" s="245" t="s">
        <v>2643</v>
      </c>
      <c r="M363" s="287" t="b">
        <f t="shared" si="6"/>
        <v>0</v>
      </c>
      <c r="N363" s="287"/>
    </row>
    <row r="364" spans="1:14">
      <c r="A364" s="192"/>
      <c r="B364" s="26" t="str">
        <f>IF(A364:A364&gt;0,VLOOKUP(A364,Fed.!$A$1:$J$1758,2,FALSE)," ")</f>
        <v xml:space="preserve"> </v>
      </c>
      <c r="C364" s="26" t="str">
        <f>IF(A364:A364&gt;0,VLOOKUP(A364,Fed.!$A$1:$J$1758,3,FALSE)," ")</f>
        <v xml:space="preserve"> </v>
      </c>
      <c r="D364" s="113" t="str">
        <f>IF(A364:A364&gt;0,VLOOKUP(A364,Fed.!$A$1:$J$1758,4,FALSE)," ")</f>
        <v xml:space="preserve"> </v>
      </c>
      <c r="E364" s="113" t="str">
        <f>IF(A364:A364&gt;0,VLOOKUP(A364,Fed.!$A$1:$J$1758,5,FALSE)," ")</f>
        <v xml:space="preserve"> </v>
      </c>
      <c r="F364" s="191" t="str">
        <f>IF(A364:A364&gt;0,VLOOKUP(A364,Fed.!$A$1:$J$1758,6,FALSE)," ")</f>
        <v xml:space="preserve"> </v>
      </c>
      <c r="G364" s="113" t="str">
        <f>IF(A364:A364&gt;0,VLOOKUP(A364,Fed.!$A$1:$J$1758,7,FALSE)," ")</f>
        <v xml:space="preserve"> </v>
      </c>
      <c r="H364" s="113" t="str">
        <f>IF(A364:A364&gt;0,VLOOKUP(A364,Fed.!$A$1:$J$1758,8,FALSE)," ")</f>
        <v xml:space="preserve"> </v>
      </c>
      <c r="I364" s="113" t="str">
        <f>IF(A364:A364&gt;0,VLOOKUP(A364,Fed.!$A$1:$J$1758,9,FALSE)," ")</f>
        <v xml:space="preserve"> </v>
      </c>
      <c r="J364" s="113" t="str">
        <f>IF(A364:A364&gt;0,VLOOKUP(A364,Fed.!$A$1:$J$1758,10,FALSE)," ")</f>
        <v xml:space="preserve"> </v>
      </c>
      <c r="L364" s="245" t="s">
        <v>2643</v>
      </c>
      <c r="M364" s="287" t="b">
        <f t="shared" si="6"/>
        <v>0</v>
      </c>
      <c r="N364" s="287"/>
    </row>
    <row r="365" spans="1:14">
      <c r="A365" s="192"/>
      <c r="B365" s="26" t="str">
        <f>IF(A365:A365&gt;0,VLOOKUP(A365,Fed.!$A$1:$J$1758,2,FALSE)," ")</f>
        <v xml:space="preserve"> </v>
      </c>
      <c r="C365" s="26" t="str">
        <f>IF(A365:A365&gt;0,VLOOKUP(A365,Fed.!$A$1:$J$1758,3,FALSE)," ")</f>
        <v xml:space="preserve"> </v>
      </c>
      <c r="D365" s="113" t="str">
        <f>IF(A365:A365&gt;0,VLOOKUP(A365,Fed.!$A$1:$J$1758,4,FALSE)," ")</f>
        <v xml:space="preserve"> </v>
      </c>
      <c r="E365" s="113" t="str">
        <f>IF(A365:A365&gt;0,VLOOKUP(A365,Fed.!$A$1:$J$1758,5,FALSE)," ")</f>
        <v xml:space="preserve"> </v>
      </c>
      <c r="F365" s="191" t="str">
        <f>IF(A365:A365&gt;0,VLOOKUP(A365,Fed.!$A$1:$J$1758,6,FALSE)," ")</f>
        <v xml:space="preserve"> </v>
      </c>
      <c r="G365" s="113" t="str">
        <f>IF(A365:A365&gt;0,VLOOKUP(A365,Fed.!$A$1:$J$1758,7,FALSE)," ")</f>
        <v xml:space="preserve"> </v>
      </c>
      <c r="H365" s="113" t="str">
        <f>IF(A365:A365&gt;0,VLOOKUP(A365,Fed.!$A$1:$J$1758,8,FALSE)," ")</f>
        <v xml:space="preserve"> </v>
      </c>
      <c r="I365" s="113" t="str">
        <f>IF(A365:A365&gt;0,VLOOKUP(A365,Fed.!$A$1:$J$1758,9,FALSE)," ")</f>
        <v xml:space="preserve"> </v>
      </c>
      <c r="J365" s="113" t="str">
        <f>IF(A365:A365&gt;0,VLOOKUP(A365,Fed.!$A$1:$J$1758,10,FALSE)," ")</f>
        <v xml:space="preserve"> </v>
      </c>
      <c r="L365" s="245" t="s">
        <v>2643</v>
      </c>
      <c r="M365" s="287" t="b">
        <f t="shared" si="6"/>
        <v>0</v>
      </c>
      <c r="N365" s="287"/>
    </row>
    <row r="366" spans="1:14">
      <c r="A366" s="192"/>
      <c r="B366" s="26" t="str">
        <f>IF(A366:A366&gt;0,VLOOKUP(A366,Fed.!$A$1:$J$1758,2,FALSE)," ")</f>
        <v xml:space="preserve"> </v>
      </c>
      <c r="C366" s="26" t="str">
        <f>IF(A366:A366&gt;0,VLOOKUP(A366,Fed.!$A$1:$J$1758,3,FALSE)," ")</f>
        <v xml:space="preserve"> </v>
      </c>
      <c r="D366" s="113" t="str">
        <f>IF(A366:A366&gt;0,VLOOKUP(A366,Fed.!$A$1:$J$1758,4,FALSE)," ")</f>
        <v xml:space="preserve"> </v>
      </c>
      <c r="E366" s="113" t="str">
        <f>IF(A366:A366&gt;0,VLOOKUP(A366,Fed.!$A$1:$J$1758,5,FALSE)," ")</f>
        <v xml:space="preserve"> </v>
      </c>
      <c r="F366" s="191" t="str">
        <f>IF(A366:A366&gt;0,VLOOKUP(A366,Fed.!$A$1:$J$1758,6,FALSE)," ")</f>
        <v xml:space="preserve"> </v>
      </c>
      <c r="G366" s="113" t="str">
        <f>IF(A366:A366&gt;0,VLOOKUP(A366,Fed.!$A$1:$J$1758,7,FALSE)," ")</f>
        <v xml:space="preserve"> </v>
      </c>
      <c r="H366" s="113" t="str">
        <f>IF(A366:A366&gt;0,VLOOKUP(A366,Fed.!$A$1:$J$1758,8,FALSE)," ")</f>
        <v xml:space="preserve"> </v>
      </c>
      <c r="I366" s="113" t="str">
        <f>IF(A366:A366&gt;0,VLOOKUP(A366,Fed.!$A$1:$J$1758,9,FALSE)," ")</f>
        <v xml:space="preserve"> </v>
      </c>
      <c r="J366" s="113" t="str">
        <f>IF(A366:A366&gt;0,VLOOKUP(A366,Fed.!$A$1:$J$1758,10,FALSE)," ")</f>
        <v xml:space="preserve"> </v>
      </c>
      <c r="L366" s="245" t="s">
        <v>2643</v>
      </c>
      <c r="M366" s="287" t="b">
        <f t="shared" si="6"/>
        <v>0</v>
      </c>
      <c r="N366" s="287"/>
    </row>
    <row r="367" spans="1:14">
      <c r="A367" s="192"/>
      <c r="B367" s="26" t="str">
        <f>IF(A367:A367&gt;0,VLOOKUP(A367,Fed.!$A$1:$J$1758,2,FALSE)," ")</f>
        <v xml:space="preserve"> </v>
      </c>
      <c r="C367" s="26" t="str">
        <f>IF(A367:A367&gt;0,VLOOKUP(A367,Fed.!$A$1:$J$1758,3,FALSE)," ")</f>
        <v xml:space="preserve"> </v>
      </c>
      <c r="D367" s="113" t="str">
        <f>IF(A367:A367&gt;0,VLOOKUP(A367,Fed.!$A$1:$J$1758,4,FALSE)," ")</f>
        <v xml:space="preserve"> </v>
      </c>
      <c r="E367" s="113" t="str">
        <f>IF(A367:A367&gt;0,VLOOKUP(A367,Fed.!$A$1:$J$1758,5,FALSE)," ")</f>
        <v xml:space="preserve"> </v>
      </c>
      <c r="F367" s="191" t="str">
        <f>IF(A367:A367&gt;0,VLOOKUP(A367,Fed.!$A$1:$J$1758,6,FALSE)," ")</f>
        <v xml:space="preserve"> </v>
      </c>
      <c r="G367" s="113" t="str">
        <f>IF(A367:A367&gt;0,VLOOKUP(A367,Fed.!$A$1:$J$1758,7,FALSE)," ")</f>
        <v xml:space="preserve"> </v>
      </c>
      <c r="H367" s="113" t="str">
        <f>IF(A367:A367&gt;0,VLOOKUP(A367,Fed.!$A$1:$J$1758,8,FALSE)," ")</f>
        <v xml:space="preserve"> </v>
      </c>
      <c r="I367" s="113" t="str">
        <f>IF(A367:A367&gt;0,VLOOKUP(A367,Fed.!$A$1:$J$1758,9,FALSE)," ")</f>
        <v xml:space="preserve"> </v>
      </c>
      <c r="J367" s="113" t="str">
        <f>IF(A367:A367&gt;0,VLOOKUP(A367,Fed.!$A$1:$J$1758,10,FALSE)," ")</f>
        <v xml:space="preserve"> </v>
      </c>
      <c r="L367" s="245" t="s">
        <v>2643</v>
      </c>
      <c r="M367" s="287" t="b">
        <f t="shared" si="6"/>
        <v>0</v>
      </c>
      <c r="N367" s="287"/>
    </row>
    <row r="368" spans="1:14">
      <c r="A368" s="192"/>
      <c r="B368" s="26" t="str">
        <f>IF(A368:A368&gt;0,VLOOKUP(A368,Fed.!$A$1:$J$1758,2,FALSE)," ")</f>
        <v xml:space="preserve"> </v>
      </c>
      <c r="C368" s="26" t="str">
        <f>IF(A368:A368&gt;0,VLOOKUP(A368,Fed.!$A$1:$J$1758,3,FALSE)," ")</f>
        <v xml:space="preserve"> </v>
      </c>
      <c r="D368" s="113" t="str">
        <f>IF(A368:A368&gt;0,VLOOKUP(A368,Fed.!$A$1:$J$1758,4,FALSE)," ")</f>
        <v xml:space="preserve"> </v>
      </c>
      <c r="E368" s="113" t="str">
        <f>IF(A368:A368&gt;0,VLOOKUP(A368,Fed.!$A$1:$J$1758,5,FALSE)," ")</f>
        <v xml:space="preserve"> </v>
      </c>
      <c r="F368" s="191" t="str">
        <f>IF(A368:A368&gt;0,VLOOKUP(A368,Fed.!$A$1:$J$1758,6,FALSE)," ")</f>
        <v xml:space="preserve"> </v>
      </c>
      <c r="G368" s="113" t="str">
        <f>IF(A368:A368&gt;0,VLOOKUP(A368,Fed.!$A$1:$J$1758,7,FALSE)," ")</f>
        <v xml:space="preserve"> </v>
      </c>
      <c r="H368" s="113" t="str">
        <f>IF(A368:A368&gt;0,VLOOKUP(A368,Fed.!$A$1:$J$1758,8,FALSE)," ")</f>
        <v xml:space="preserve"> </v>
      </c>
      <c r="I368" s="113" t="str">
        <f>IF(A368:A368&gt;0,VLOOKUP(A368,Fed.!$A$1:$J$1758,9,FALSE)," ")</f>
        <v xml:space="preserve"> </v>
      </c>
      <c r="J368" s="113" t="str">
        <f>IF(A368:A368&gt;0,VLOOKUP(A368,Fed.!$A$1:$J$1758,10,FALSE)," ")</f>
        <v xml:space="preserve"> </v>
      </c>
      <c r="L368" s="245" t="s">
        <v>2643</v>
      </c>
      <c r="M368" s="287" t="b">
        <f t="shared" si="6"/>
        <v>0</v>
      </c>
      <c r="N368" s="287"/>
    </row>
    <row r="369" spans="1:14">
      <c r="A369" s="192"/>
      <c r="B369" s="26" t="str">
        <f>IF(A369:A369&gt;0,VLOOKUP(A369,Fed.!$A$1:$J$1758,2,FALSE)," ")</f>
        <v xml:space="preserve"> </v>
      </c>
      <c r="C369" s="26" t="str">
        <f>IF(A369:A369&gt;0,VLOOKUP(A369,Fed.!$A$1:$J$1758,3,FALSE)," ")</f>
        <v xml:space="preserve"> </v>
      </c>
      <c r="D369" s="113" t="str">
        <f>IF(A369:A369&gt;0,VLOOKUP(A369,Fed.!$A$1:$J$1758,4,FALSE)," ")</f>
        <v xml:space="preserve"> </v>
      </c>
      <c r="E369" s="113" t="str">
        <f>IF(A369:A369&gt;0,VLOOKUP(A369,Fed.!$A$1:$J$1758,5,FALSE)," ")</f>
        <v xml:space="preserve"> </v>
      </c>
      <c r="F369" s="191" t="str">
        <f>IF(A369:A369&gt;0,VLOOKUP(A369,Fed.!$A$1:$J$1758,6,FALSE)," ")</f>
        <v xml:space="preserve"> </v>
      </c>
      <c r="G369" s="113" t="str">
        <f>IF(A369:A369&gt;0,VLOOKUP(A369,Fed.!$A$1:$J$1758,7,FALSE)," ")</f>
        <v xml:space="preserve"> </v>
      </c>
      <c r="H369" s="113" t="str">
        <f>IF(A369:A369&gt;0,VLOOKUP(A369,Fed.!$A$1:$J$1758,8,FALSE)," ")</f>
        <v xml:space="preserve"> </v>
      </c>
      <c r="I369" s="113" t="str">
        <f>IF(A369:A369&gt;0,VLOOKUP(A369,Fed.!$A$1:$J$1758,9,FALSE)," ")</f>
        <v xml:space="preserve"> </v>
      </c>
      <c r="J369" s="113" t="str">
        <f>IF(A369:A369&gt;0,VLOOKUP(A369,Fed.!$A$1:$J$1758,10,FALSE)," ")</f>
        <v xml:space="preserve"> </v>
      </c>
      <c r="L369" s="245" t="s">
        <v>2643</v>
      </c>
      <c r="M369" s="287" t="b">
        <f t="shared" si="6"/>
        <v>0</v>
      </c>
      <c r="N369" s="287"/>
    </row>
    <row r="370" spans="1:14">
      <c r="A370" s="192"/>
      <c r="B370" s="26" t="str">
        <f>IF(A370:A370&gt;0,VLOOKUP(A370,Fed.!$A$1:$J$1758,2,FALSE)," ")</f>
        <v xml:space="preserve"> </v>
      </c>
      <c r="C370" s="26" t="str">
        <f>IF(A370:A370&gt;0,VLOOKUP(A370,Fed.!$A$1:$J$1758,3,FALSE)," ")</f>
        <v xml:space="preserve"> </v>
      </c>
      <c r="D370" s="113" t="str">
        <f>IF(A370:A370&gt;0,VLOOKUP(A370,Fed.!$A$1:$J$1758,4,FALSE)," ")</f>
        <v xml:space="preserve"> </v>
      </c>
      <c r="E370" s="113" t="str">
        <f>IF(A370:A370&gt;0,VLOOKUP(A370,Fed.!$A$1:$J$1758,5,FALSE)," ")</f>
        <v xml:space="preserve"> </v>
      </c>
      <c r="F370" s="191" t="str">
        <f>IF(A370:A370&gt;0,VLOOKUP(A370,Fed.!$A$1:$J$1758,6,FALSE)," ")</f>
        <v xml:space="preserve"> </v>
      </c>
      <c r="G370" s="113" t="str">
        <f>IF(A370:A370&gt;0,VLOOKUP(A370,Fed.!$A$1:$J$1758,7,FALSE)," ")</f>
        <v xml:space="preserve"> </v>
      </c>
      <c r="H370" s="113" t="str">
        <f>IF(A370:A370&gt;0,VLOOKUP(A370,Fed.!$A$1:$J$1758,8,FALSE)," ")</f>
        <v xml:space="preserve"> </v>
      </c>
      <c r="I370" s="113" t="str">
        <f>IF(A370:A370&gt;0,VLOOKUP(A370,Fed.!$A$1:$J$1758,9,FALSE)," ")</f>
        <v xml:space="preserve"> </v>
      </c>
      <c r="J370" s="113" t="str">
        <f>IF(A370:A370&gt;0,VLOOKUP(A370,Fed.!$A$1:$J$1758,10,FALSE)," ")</f>
        <v xml:space="preserve"> </v>
      </c>
      <c r="L370" s="245" t="s">
        <v>2643</v>
      </c>
      <c r="M370" s="287" t="b">
        <f t="shared" si="6"/>
        <v>0</v>
      </c>
      <c r="N370" s="287"/>
    </row>
    <row r="371" spans="1:14">
      <c r="A371" s="192"/>
      <c r="B371" s="26" t="str">
        <f>IF(A371:A371&gt;0,VLOOKUP(A371,Fed.!$A$1:$J$1758,2,FALSE)," ")</f>
        <v xml:space="preserve"> </v>
      </c>
      <c r="C371" s="26" t="str">
        <f>IF(A371:A371&gt;0,VLOOKUP(A371,Fed.!$A$1:$J$1758,3,FALSE)," ")</f>
        <v xml:space="preserve"> </v>
      </c>
      <c r="D371" s="113" t="str">
        <f>IF(A371:A371&gt;0,VLOOKUP(A371,Fed.!$A$1:$J$1758,4,FALSE)," ")</f>
        <v xml:space="preserve"> </v>
      </c>
      <c r="E371" s="113" t="str">
        <f>IF(A371:A371&gt;0,VLOOKUP(A371,Fed.!$A$1:$J$1758,5,FALSE)," ")</f>
        <v xml:space="preserve"> </v>
      </c>
      <c r="F371" s="191" t="str">
        <f>IF(A371:A371&gt;0,VLOOKUP(A371,Fed.!$A$1:$J$1758,6,FALSE)," ")</f>
        <v xml:space="preserve"> </v>
      </c>
      <c r="G371" s="113" t="str">
        <f>IF(A371:A371&gt;0,VLOOKUP(A371,Fed.!$A$1:$J$1758,7,FALSE)," ")</f>
        <v xml:space="preserve"> </v>
      </c>
      <c r="H371" s="113" t="str">
        <f>IF(A371:A371&gt;0,VLOOKUP(A371,Fed.!$A$1:$J$1758,8,FALSE)," ")</f>
        <v xml:space="preserve"> </v>
      </c>
      <c r="I371" s="113" t="str">
        <f>IF(A371:A371&gt;0,VLOOKUP(A371,Fed.!$A$1:$J$1758,9,FALSE)," ")</f>
        <v xml:space="preserve"> </v>
      </c>
      <c r="J371" s="113" t="str">
        <f>IF(A371:A371&gt;0,VLOOKUP(A371,Fed.!$A$1:$J$1758,10,FALSE)," ")</f>
        <v xml:space="preserve"> </v>
      </c>
      <c r="L371" s="245" t="s">
        <v>2643</v>
      </c>
      <c r="M371" s="287" t="b">
        <f t="shared" si="6"/>
        <v>0</v>
      </c>
      <c r="N371" s="287"/>
    </row>
    <row r="372" spans="1:14">
      <c r="A372" s="192"/>
      <c r="B372" s="26" t="str">
        <f>IF(A372:A372&gt;0,VLOOKUP(A372,Fed.!$A$1:$J$1758,2,FALSE)," ")</f>
        <v xml:space="preserve"> </v>
      </c>
      <c r="C372" s="26" t="str">
        <f>IF(A372:A372&gt;0,VLOOKUP(A372,Fed.!$A$1:$J$1758,3,FALSE)," ")</f>
        <v xml:space="preserve"> </v>
      </c>
      <c r="D372" s="113" t="str">
        <f>IF(A372:A372&gt;0,VLOOKUP(A372,Fed.!$A$1:$J$1758,4,FALSE)," ")</f>
        <v xml:space="preserve"> </v>
      </c>
      <c r="E372" s="113" t="str">
        <f>IF(A372:A372&gt;0,VLOOKUP(A372,Fed.!$A$1:$J$1758,5,FALSE)," ")</f>
        <v xml:space="preserve"> </v>
      </c>
      <c r="F372" s="191" t="str">
        <f>IF(A372:A372&gt;0,VLOOKUP(A372,Fed.!$A$1:$J$1758,6,FALSE)," ")</f>
        <v xml:space="preserve"> </v>
      </c>
      <c r="G372" s="113" t="str">
        <f>IF(A372:A372&gt;0,VLOOKUP(A372,Fed.!$A$1:$J$1758,7,FALSE)," ")</f>
        <v xml:space="preserve"> </v>
      </c>
      <c r="H372" s="113" t="str">
        <f>IF(A372:A372&gt;0,VLOOKUP(A372,Fed.!$A$1:$J$1758,8,FALSE)," ")</f>
        <v xml:space="preserve"> </v>
      </c>
      <c r="I372" s="113" t="str">
        <f>IF(A372:A372&gt;0,VLOOKUP(A372,Fed.!$A$1:$J$1758,9,FALSE)," ")</f>
        <v xml:space="preserve"> </v>
      </c>
      <c r="J372" s="113" t="str">
        <f>IF(A372:A372&gt;0,VLOOKUP(A372,Fed.!$A$1:$J$1758,10,FALSE)," ")</f>
        <v xml:space="preserve"> </v>
      </c>
      <c r="L372" s="245" t="s">
        <v>2643</v>
      </c>
      <c r="M372" s="287" t="b">
        <f t="shared" si="6"/>
        <v>0</v>
      </c>
      <c r="N372" s="287"/>
    </row>
    <row r="373" spans="1:14">
      <c r="A373" s="192"/>
      <c r="B373" s="26" t="str">
        <f>IF(A373:A373&gt;0,VLOOKUP(A373,Fed.!$A$1:$J$1758,2,FALSE)," ")</f>
        <v xml:space="preserve"> </v>
      </c>
      <c r="C373" s="26" t="str">
        <f>IF(A373:A373&gt;0,VLOOKUP(A373,Fed.!$A$1:$J$1758,3,FALSE)," ")</f>
        <v xml:space="preserve"> </v>
      </c>
      <c r="D373" s="113" t="str">
        <f>IF(A373:A373&gt;0,VLOOKUP(A373,Fed.!$A$1:$J$1758,4,FALSE)," ")</f>
        <v xml:space="preserve"> </v>
      </c>
      <c r="E373" s="113" t="str">
        <f>IF(A373:A373&gt;0,VLOOKUP(A373,Fed.!$A$1:$J$1758,5,FALSE)," ")</f>
        <v xml:space="preserve"> </v>
      </c>
      <c r="F373" s="191" t="str">
        <f>IF(A373:A373&gt;0,VLOOKUP(A373,Fed.!$A$1:$J$1758,6,FALSE)," ")</f>
        <v xml:space="preserve"> </v>
      </c>
      <c r="G373" s="113" t="str">
        <f>IF(A373:A373&gt;0,VLOOKUP(A373,Fed.!$A$1:$J$1758,7,FALSE)," ")</f>
        <v xml:space="preserve"> </v>
      </c>
      <c r="H373" s="113" t="str">
        <f>IF(A373:A373&gt;0,VLOOKUP(A373,Fed.!$A$1:$J$1758,8,FALSE)," ")</f>
        <v xml:space="preserve"> </v>
      </c>
      <c r="I373" s="113" t="str">
        <f>IF(A373:A373&gt;0,VLOOKUP(A373,Fed.!$A$1:$J$1758,9,FALSE)," ")</f>
        <v xml:space="preserve"> </v>
      </c>
      <c r="J373" s="113" t="str">
        <f>IF(A373:A373&gt;0,VLOOKUP(A373,Fed.!$A$1:$J$1758,10,FALSE)," ")</f>
        <v xml:space="preserve"> </v>
      </c>
      <c r="L373" s="245" t="s">
        <v>2643</v>
      </c>
      <c r="M373" s="287" t="b">
        <f t="shared" si="6"/>
        <v>0</v>
      </c>
      <c r="N373" s="287"/>
    </row>
    <row r="374" spans="1:14">
      <c r="A374" s="192"/>
      <c r="B374" s="26" t="str">
        <f>IF(A374:A374&gt;0,VLOOKUP(A374,Fed.!$A$1:$J$1758,2,FALSE)," ")</f>
        <v xml:space="preserve"> </v>
      </c>
      <c r="C374" s="26" t="str">
        <f>IF(A374:A374&gt;0,VLOOKUP(A374,Fed.!$A$1:$J$1758,3,FALSE)," ")</f>
        <v xml:space="preserve"> </v>
      </c>
      <c r="D374" s="113" t="str">
        <f>IF(A374:A374&gt;0,VLOOKUP(A374,Fed.!$A$1:$J$1758,4,FALSE)," ")</f>
        <v xml:space="preserve"> </v>
      </c>
      <c r="E374" s="113" t="str">
        <f>IF(A374:A374&gt;0,VLOOKUP(A374,Fed.!$A$1:$J$1758,5,FALSE)," ")</f>
        <v xml:space="preserve"> </v>
      </c>
      <c r="F374" s="191" t="str">
        <f>IF(A374:A374&gt;0,VLOOKUP(A374,Fed.!$A$1:$J$1758,6,FALSE)," ")</f>
        <v xml:space="preserve"> </v>
      </c>
      <c r="G374" s="113" t="str">
        <f>IF(A374:A374&gt;0,VLOOKUP(A374,Fed.!$A$1:$J$1758,7,FALSE)," ")</f>
        <v xml:space="preserve"> </v>
      </c>
      <c r="H374" s="113" t="str">
        <f>IF(A374:A374&gt;0,VLOOKUP(A374,Fed.!$A$1:$J$1758,8,FALSE)," ")</f>
        <v xml:space="preserve"> </v>
      </c>
      <c r="I374" s="113" t="str">
        <f>IF(A374:A374&gt;0,VLOOKUP(A374,Fed.!$A$1:$J$1758,9,FALSE)," ")</f>
        <v xml:space="preserve"> </v>
      </c>
      <c r="J374" s="113" t="str">
        <f>IF(A374:A374&gt;0,VLOOKUP(A374,Fed.!$A$1:$J$1758,10,FALSE)," ")</f>
        <v xml:space="preserve"> </v>
      </c>
      <c r="L374" s="245" t="s">
        <v>2643</v>
      </c>
      <c r="M374" s="287" t="b">
        <f t="shared" si="6"/>
        <v>0</v>
      </c>
      <c r="N374" s="287"/>
    </row>
    <row r="375" spans="1:14">
      <c r="A375" s="192"/>
      <c r="B375" s="26" t="str">
        <f>IF(A375:A375&gt;0,VLOOKUP(A375,Fed.!$A$1:$J$1758,2,FALSE)," ")</f>
        <v xml:space="preserve"> </v>
      </c>
      <c r="C375" s="26" t="str">
        <f>IF(A375:A375&gt;0,VLOOKUP(A375,Fed.!$A$1:$J$1758,3,FALSE)," ")</f>
        <v xml:space="preserve"> </v>
      </c>
      <c r="D375" s="113" t="str">
        <f>IF(A375:A375&gt;0,VLOOKUP(A375,Fed.!$A$1:$J$1758,4,FALSE)," ")</f>
        <v xml:space="preserve"> </v>
      </c>
      <c r="E375" s="113" t="str">
        <f>IF(A375:A375&gt;0,VLOOKUP(A375,Fed.!$A$1:$J$1758,5,FALSE)," ")</f>
        <v xml:space="preserve"> </v>
      </c>
      <c r="F375" s="191" t="str">
        <f>IF(A375:A375&gt;0,VLOOKUP(A375,Fed.!$A$1:$J$1758,6,FALSE)," ")</f>
        <v xml:space="preserve"> </v>
      </c>
      <c r="G375" s="113" t="str">
        <f>IF(A375:A375&gt;0,VLOOKUP(A375,Fed.!$A$1:$J$1758,7,FALSE)," ")</f>
        <v xml:space="preserve"> </v>
      </c>
      <c r="H375" s="113" t="str">
        <f>IF(A375:A375&gt;0,VLOOKUP(A375,Fed.!$A$1:$J$1758,8,FALSE)," ")</f>
        <v xml:space="preserve"> </v>
      </c>
      <c r="I375" s="113" t="str">
        <f>IF(A375:A375&gt;0,VLOOKUP(A375,Fed.!$A$1:$J$1758,9,FALSE)," ")</f>
        <v xml:space="preserve"> </v>
      </c>
      <c r="J375" s="113" t="str">
        <f>IF(A375:A375&gt;0,VLOOKUP(A375,Fed.!$A$1:$J$1758,10,FALSE)," ")</f>
        <v xml:space="preserve"> </v>
      </c>
      <c r="L375" s="245" t="s">
        <v>2643</v>
      </c>
      <c r="M375" s="287" t="b">
        <f t="shared" si="6"/>
        <v>0</v>
      </c>
      <c r="N375" s="287"/>
    </row>
    <row r="376" spans="1:14">
      <c r="A376" s="192"/>
      <c r="B376" s="26" t="str">
        <f>IF(A376:A376&gt;0,VLOOKUP(A376,Fed.!$A$1:$J$1758,2,FALSE)," ")</f>
        <v xml:space="preserve"> </v>
      </c>
      <c r="C376" s="26" t="str">
        <f>IF(A376:A376&gt;0,VLOOKUP(A376,Fed.!$A$1:$J$1758,3,FALSE)," ")</f>
        <v xml:space="preserve"> </v>
      </c>
      <c r="D376" s="113" t="str">
        <f>IF(A376:A376&gt;0,VLOOKUP(A376,Fed.!$A$1:$J$1758,4,FALSE)," ")</f>
        <v xml:space="preserve"> </v>
      </c>
      <c r="E376" s="113" t="str">
        <f>IF(A376:A376&gt;0,VLOOKUP(A376,Fed.!$A$1:$J$1758,5,FALSE)," ")</f>
        <v xml:space="preserve"> </v>
      </c>
      <c r="F376" s="191" t="str">
        <f>IF(A376:A376&gt;0,VLOOKUP(A376,Fed.!$A$1:$J$1758,6,FALSE)," ")</f>
        <v xml:space="preserve"> </v>
      </c>
      <c r="G376" s="113" t="str">
        <f>IF(A376:A376&gt;0,VLOOKUP(A376,Fed.!$A$1:$J$1758,7,FALSE)," ")</f>
        <v xml:space="preserve"> </v>
      </c>
      <c r="H376" s="113" t="str">
        <f>IF(A376:A376&gt;0,VLOOKUP(A376,Fed.!$A$1:$J$1758,8,FALSE)," ")</f>
        <v xml:space="preserve"> </v>
      </c>
      <c r="I376" s="113" t="str">
        <f>IF(A376:A376&gt;0,VLOOKUP(A376,Fed.!$A$1:$J$1758,9,FALSE)," ")</f>
        <v xml:space="preserve"> </v>
      </c>
      <c r="J376" s="113" t="str">
        <f>IF(A376:A376&gt;0,VLOOKUP(A376,Fed.!$A$1:$J$1758,10,FALSE)," ")</f>
        <v xml:space="preserve"> </v>
      </c>
      <c r="L376" s="245" t="s">
        <v>2643</v>
      </c>
      <c r="M376" s="287" t="b">
        <f t="shared" si="6"/>
        <v>0</v>
      </c>
      <c r="N376" s="287"/>
    </row>
    <row r="377" spans="1:14">
      <c r="A377" s="192"/>
      <c r="B377" s="26" t="str">
        <f>IF(A377:A377&gt;0,VLOOKUP(A377,Fed.!$A$1:$J$1758,2,FALSE)," ")</f>
        <v xml:space="preserve"> </v>
      </c>
      <c r="C377" s="26" t="str">
        <f>IF(A377:A377&gt;0,VLOOKUP(A377,Fed.!$A$1:$J$1758,3,FALSE)," ")</f>
        <v xml:space="preserve"> </v>
      </c>
      <c r="D377" s="113" t="str">
        <f>IF(A377:A377&gt;0,VLOOKUP(A377,Fed.!$A$1:$J$1758,4,FALSE)," ")</f>
        <v xml:space="preserve"> </v>
      </c>
      <c r="E377" s="113" t="str">
        <f>IF(A377:A377&gt;0,VLOOKUP(A377,Fed.!$A$1:$J$1758,5,FALSE)," ")</f>
        <v xml:space="preserve"> </v>
      </c>
      <c r="F377" s="191" t="str">
        <f>IF(A377:A377&gt;0,VLOOKUP(A377,Fed.!$A$1:$J$1758,6,FALSE)," ")</f>
        <v xml:space="preserve"> </v>
      </c>
      <c r="G377" s="113" t="str">
        <f>IF(A377:A377&gt;0,VLOOKUP(A377,Fed.!$A$1:$J$1758,7,FALSE)," ")</f>
        <v xml:space="preserve"> </v>
      </c>
      <c r="H377" s="113" t="str">
        <f>IF(A377:A377&gt;0,VLOOKUP(A377,Fed.!$A$1:$J$1758,8,FALSE)," ")</f>
        <v xml:space="preserve"> </v>
      </c>
      <c r="I377" s="113" t="str">
        <f>IF(A377:A377&gt;0,VLOOKUP(A377,Fed.!$A$1:$J$1758,9,FALSE)," ")</f>
        <v xml:space="preserve"> </v>
      </c>
      <c r="J377" s="113" t="str">
        <f>IF(A377:A377&gt;0,VLOOKUP(A377,Fed.!$A$1:$J$1758,10,FALSE)," ")</f>
        <v xml:space="preserve"> </v>
      </c>
      <c r="L377" s="245" t="s">
        <v>2643</v>
      </c>
      <c r="M377" s="287" t="b">
        <f t="shared" si="6"/>
        <v>0</v>
      </c>
      <c r="N377" s="287"/>
    </row>
    <row r="378" spans="1:14">
      <c r="A378" s="192"/>
      <c r="B378" s="26" t="str">
        <f>IF(A378:A378&gt;0,VLOOKUP(A378,Fed.!$A$1:$J$1758,2,FALSE)," ")</f>
        <v xml:space="preserve"> </v>
      </c>
      <c r="C378" s="26" t="str">
        <f>IF(A378:A378&gt;0,VLOOKUP(A378,Fed.!$A$1:$J$1758,3,FALSE)," ")</f>
        <v xml:space="preserve"> </v>
      </c>
      <c r="D378" s="113" t="str">
        <f>IF(A378:A378&gt;0,VLOOKUP(A378,Fed.!$A$1:$J$1758,4,FALSE)," ")</f>
        <v xml:space="preserve"> </v>
      </c>
      <c r="E378" s="113" t="str">
        <f>IF(A378:A378&gt;0,VLOOKUP(A378,Fed.!$A$1:$J$1758,5,FALSE)," ")</f>
        <v xml:space="preserve"> </v>
      </c>
      <c r="F378" s="191" t="str">
        <f>IF(A378:A378&gt;0,VLOOKUP(A378,Fed.!$A$1:$J$1758,6,FALSE)," ")</f>
        <v xml:space="preserve"> </v>
      </c>
      <c r="G378" s="113" t="str">
        <f>IF(A378:A378&gt;0,VLOOKUP(A378,Fed.!$A$1:$J$1758,7,FALSE)," ")</f>
        <v xml:space="preserve"> </v>
      </c>
      <c r="H378" s="113" t="str">
        <f>IF(A378:A378&gt;0,VLOOKUP(A378,Fed.!$A$1:$J$1758,8,FALSE)," ")</f>
        <v xml:space="preserve"> </v>
      </c>
      <c r="I378" s="113" t="str">
        <f>IF(A378:A378&gt;0,VLOOKUP(A378,Fed.!$A$1:$J$1758,9,FALSE)," ")</f>
        <v xml:space="preserve"> </v>
      </c>
      <c r="J378" s="113" t="str">
        <f>IF(A378:A378&gt;0,VLOOKUP(A378,Fed.!$A$1:$J$1758,10,FALSE)," ")</f>
        <v xml:space="preserve"> </v>
      </c>
      <c r="L378" s="245" t="s">
        <v>2643</v>
      </c>
      <c r="M378" s="287" t="b">
        <f t="shared" si="6"/>
        <v>0</v>
      </c>
      <c r="N378" s="287"/>
    </row>
    <row r="379" spans="1:14">
      <c r="A379" s="192"/>
      <c r="B379" s="26" t="str">
        <f>IF(A379:A379&gt;0,VLOOKUP(A379,Fed.!$A$1:$J$1758,2,FALSE)," ")</f>
        <v xml:space="preserve"> </v>
      </c>
      <c r="C379" s="26" t="str">
        <f>IF(A379:A379&gt;0,VLOOKUP(A379,Fed.!$A$1:$J$1758,3,FALSE)," ")</f>
        <v xml:space="preserve"> </v>
      </c>
      <c r="D379" s="113" t="str">
        <f>IF(A379:A379&gt;0,VLOOKUP(A379,Fed.!$A$1:$J$1758,4,FALSE)," ")</f>
        <v xml:space="preserve"> </v>
      </c>
      <c r="E379" s="113" t="str">
        <f>IF(A379:A379&gt;0,VLOOKUP(A379,Fed.!$A$1:$J$1758,5,FALSE)," ")</f>
        <v xml:space="preserve"> </v>
      </c>
      <c r="F379" s="191" t="str">
        <f>IF(A379:A379&gt;0,VLOOKUP(A379,Fed.!$A$1:$J$1758,6,FALSE)," ")</f>
        <v xml:space="preserve"> </v>
      </c>
      <c r="G379" s="113" t="str">
        <f>IF(A379:A379&gt;0,VLOOKUP(A379,Fed.!$A$1:$J$1758,7,FALSE)," ")</f>
        <v xml:space="preserve"> </v>
      </c>
      <c r="H379" s="113" t="str">
        <f>IF(A379:A379&gt;0,VLOOKUP(A379,Fed.!$A$1:$J$1758,8,FALSE)," ")</f>
        <v xml:space="preserve"> </v>
      </c>
      <c r="I379" s="113" t="str">
        <f>IF(A379:A379&gt;0,VLOOKUP(A379,Fed.!$A$1:$J$1758,9,FALSE)," ")</f>
        <v xml:space="preserve"> </v>
      </c>
      <c r="J379" s="113" t="str">
        <f>IF(A379:A379&gt;0,VLOOKUP(A379,Fed.!$A$1:$J$1758,10,FALSE)," ")</f>
        <v xml:space="preserve"> </v>
      </c>
      <c r="L379" s="245" t="s">
        <v>2643</v>
      </c>
      <c r="M379" s="287" t="b">
        <f t="shared" si="6"/>
        <v>0</v>
      </c>
      <c r="N379" s="287"/>
    </row>
    <row r="380" spans="1:14">
      <c r="A380" s="192"/>
      <c r="B380" s="26" t="str">
        <f>IF(A380:A380&gt;0,VLOOKUP(A380,Fed.!$A$1:$J$1758,2,FALSE)," ")</f>
        <v xml:space="preserve"> </v>
      </c>
      <c r="C380" s="26" t="str">
        <f>IF(A380:A380&gt;0,VLOOKUP(A380,Fed.!$A$1:$J$1758,3,FALSE)," ")</f>
        <v xml:space="preserve"> </v>
      </c>
      <c r="D380" s="113" t="str">
        <f>IF(A380:A380&gt;0,VLOOKUP(A380,Fed.!$A$1:$J$1758,4,FALSE)," ")</f>
        <v xml:space="preserve"> </v>
      </c>
      <c r="E380" s="113" t="str">
        <f>IF(A380:A380&gt;0,VLOOKUP(A380,Fed.!$A$1:$J$1758,5,FALSE)," ")</f>
        <v xml:space="preserve"> </v>
      </c>
      <c r="F380" s="191" t="str">
        <f>IF(A380:A380&gt;0,VLOOKUP(A380,Fed.!$A$1:$J$1758,6,FALSE)," ")</f>
        <v xml:space="preserve"> </v>
      </c>
      <c r="G380" s="113" t="str">
        <f>IF(A380:A380&gt;0,VLOOKUP(A380,Fed.!$A$1:$J$1758,7,FALSE)," ")</f>
        <v xml:space="preserve"> </v>
      </c>
      <c r="H380" s="113" t="str">
        <f>IF(A380:A380&gt;0,VLOOKUP(A380,Fed.!$A$1:$J$1758,8,FALSE)," ")</f>
        <v xml:space="preserve"> </v>
      </c>
      <c r="I380" s="113" t="str">
        <f>IF(A380:A380&gt;0,VLOOKUP(A380,Fed.!$A$1:$J$1758,9,FALSE)," ")</f>
        <v xml:space="preserve"> </v>
      </c>
      <c r="J380" s="113" t="str">
        <f>IF(A380:A380&gt;0,VLOOKUP(A380,Fed.!$A$1:$J$1758,10,FALSE)," ")</f>
        <v xml:space="preserve"> </v>
      </c>
      <c r="L380" s="245" t="s">
        <v>2643</v>
      </c>
      <c r="M380" s="287" t="b">
        <f t="shared" si="6"/>
        <v>0</v>
      </c>
      <c r="N380" s="287"/>
    </row>
    <row r="381" spans="1:14">
      <c r="A381" s="192"/>
      <c r="B381" s="26" t="str">
        <f>IF(A381:A381&gt;0,VLOOKUP(A381,Fed.!$A$1:$J$1758,2,FALSE)," ")</f>
        <v xml:space="preserve"> </v>
      </c>
      <c r="C381" s="26" t="str">
        <f>IF(A381:A381&gt;0,VLOOKUP(A381,Fed.!$A$1:$J$1758,3,FALSE)," ")</f>
        <v xml:space="preserve"> </v>
      </c>
      <c r="D381" s="113" t="str">
        <f>IF(A381:A381&gt;0,VLOOKUP(A381,Fed.!$A$1:$J$1758,4,FALSE)," ")</f>
        <v xml:space="preserve"> </v>
      </c>
      <c r="E381" s="113" t="str">
        <f>IF(A381:A381&gt;0,VLOOKUP(A381,Fed.!$A$1:$J$1758,5,FALSE)," ")</f>
        <v xml:space="preserve"> </v>
      </c>
      <c r="F381" s="191" t="str">
        <f>IF(A381:A381&gt;0,VLOOKUP(A381,Fed.!$A$1:$J$1758,6,FALSE)," ")</f>
        <v xml:space="preserve"> </v>
      </c>
      <c r="G381" s="113" t="str">
        <f>IF(A381:A381&gt;0,VLOOKUP(A381,Fed.!$A$1:$J$1758,7,FALSE)," ")</f>
        <v xml:space="preserve"> </v>
      </c>
      <c r="H381" s="113" t="str">
        <f>IF(A381:A381&gt;0,VLOOKUP(A381,Fed.!$A$1:$J$1758,8,FALSE)," ")</f>
        <v xml:space="preserve"> </v>
      </c>
      <c r="I381" s="113" t="str">
        <f>IF(A381:A381&gt;0,VLOOKUP(A381,Fed.!$A$1:$J$1758,9,FALSE)," ")</f>
        <v xml:space="preserve"> </v>
      </c>
      <c r="J381" s="113" t="str">
        <f>IF(A381:A381&gt;0,VLOOKUP(A381,Fed.!$A$1:$J$1758,10,FALSE)," ")</f>
        <v xml:space="preserve"> </v>
      </c>
      <c r="L381" s="245" t="s">
        <v>2643</v>
      </c>
      <c r="M381" s="287" t="b">
        <f t="shared" si="6"/>
        <v>0</v>
      </c>
      <c r="N381" s="287"/>
    </row>
    <row r="382" spans="1:14">
      <c r="A382" s="192"/>
      <c r="B382" s="26" t="str">
        <f>IF(A382:A382&gt;0,VLOOKUP(A382,Fed.!$A$1:$J$1758,2,FALSE)," ")</f>
        <v xml:space="preserve"> </v>
      </c>
      <c r="C382" s="26" t="str">
        <f>IF(A382:A382&gt;0,VLOOKUP(A382,Fed.!$A$1:$J$1758,3,FALSE)," ")</f>
        <v xml:space="preserve"> </v>
      </c>
      <c r="D382" s="113" t="str">
        <f>IF(A382:A382&gt;0,VLOOKUP(A382,Fed.!$A$1:$J$1758,4,FALSE)," ")</f>
        <v xml:space="preserve"> </v>
      </c>
      <c r="E382" s="113" t="str">
        <f>IF(A382:A382&gt;0,VLOOKUP(A382,Fed.!$A$1:$J$1758,5,FALSE)," ")</f>
        <v xml:space="preserve"> </v>
      </c>
      <c r="F382" s="191" t="str">
        <f>IF(A382:A382&gt;0,VLOOKUP(A382,Fed.!$A$1:$J$1758,6,FALSE)," ")</f>
        <v xml:space="preserve"> </v>
      </c>
      <c r="G382" s="113" t="str">
        <f>IF(A382:A382&gt;0,VLOOKUP(A382,Fed.!$A$1:$J$1758,7,FALSE)," ")</f>
        <v xml:space="preserve"> </v>
      </c>
      <c r="H382" s="113" t="str">
        <f>IF(A382:A382&gt;0,VLOOKUP(A382,Fed.!$A$1:$J$1758,8,FALSE)," ")</f>
        <v xml:space="preserve"> </v>
      </c>
      <c r="I382" s="113" t="str">
        <f>IF(A382:A382&gt;0,VLOOKUP(A382,Fed.!$A$1:$J$1758,9,FALSE)," ")</f>
        <v xml:space="preserve"> </v>
      </c>
      <c r="J382" s="113" t="str">
        <f>IF(A382:A382&gt;0,VLOOKUP(A382,Fed.!$A$1:$J$1758,10,FALSE)," ")</f>
        <v xml:space="preserve"> </v>
      </c>
      <c r="L382" s="245" t="s">
        <v>2643</v>
      </c>
      <c r="M382" s="287" t="b">
        <f t="shared" si="6"/>
        <v>0</v>
      </c>
      <c r="N382" s="287"/>
    </row>
    <row r="383" spans="1:14">
      <c r="A383" s="192"/>
      <c r="B383" s="26" t="str">
        <f>IF(A383:A383&gt;0,VLOOKUP(A383,Fed.!$A$1:$J$1758,2,FALSE)," ")</f>
        <v xml:space="preserve"> </v>
      </c>
      <c r="C383" s="26" t="str">
        <f>IF(A383:A383&gt;0,VLOOKUP(A383,Fed.!$A$1:$J$1758,3,FALSE)," ")</f>
        <v xml:space="preserve"> </v>
      </c>
      <c r="D383" s="113" t="str">
        <f>IF(A383:A383&gt;0,VLOOKUP(A383,Fed.!$A$1:$J$1758,4,FALSE)," ")</f>
        <v xml:space="preserve"> </v>
      </c>
      <c r="E383" s="113" t="str">
        <f>IF(A383:A383&gt;0,VLOOKUP(A383,Fed.!$A$1:$J$1758,5,FALSE)," ")</f>
        <v xml:space="preserve"> </v>
      </c>
      <c r="F383" s="191" t="str">
        <f>IF(A383:A383&gt;0,VLOOKUP(A383,Fed.!$A$1:$J$1758,6,FALSE)," ")</f>
        <v xml:space="preserve"> </v>
      </c>
      <c r="G383" s="113" t="str">
        <f>IF(A383:A383&gt;0,VLOOKUP(A383,Fed.!$A$1:$J$1758,7,FALSE)," ")</f>
        <v xml:space="preserve"> </v>
      </c>
      <c r="H383" s="113" t="str">
        <f>IF(A383:A383&gt;0,VLOOKUP(A383,Fed.!$A$1:$J$1758,8,FALSE)," ")</f>
        <v xml:space="preserve"> </v>
      </c>
      <c r="I383" s="113" t="str">
        <f>IF(A383:A383&gt;0,VLOOKUP(A383,Fed.!$A$1:$J$1758,9,FALSE)," ")</f>
        <v xml:space="preserve"> </v>
      </c>
      <c r="J383" s="113" t="str">
        <f>IF(A383:A383&gt;0,VLOOKUP(A383,Fed.!$A$1:$J$1758,10,FALSE)," ")</f>
        <v xml:space="preserve"> </v>
      </c>
      <c r="L383" s="245" t="s">
        <v>2643</v>
      </c>
      <c r="M383" s="287" t="b">
        <f t="shared" si="6"/>
        <v>0</v>
      </c>
      <c r="N383" s="287"/>
    </row>
    <row r="384" spans="1:14">
      <c r="A384" s="192"/>
      <c r="B384" s="26" t="str">
        <f>IF(A384:A384&gt;0,VLOOKUP(A384,Fed.!$A$1:$J$1758,2,FALSE)," ")</f>
        <v xml:space="preserve"> </v>
      </c>
      <c r="C384" s="26" t="str">
        <f>IF(A384:A384&gt;0,VLOOKUP(A384,Fed.!$A$1:$J$1758,3,FALSE)," ")</f>
        <v xml:space="preserve"> </v>
      </c>
      <c r="D384" s="113" t="str">
        <f>IF(A384:A384&gt;0,VLOOKUP(A384,Fed.!$A$1:$J$1758,4,FALSE)," ")</f>
        <v xml:space="preserve"> </v>
      </c>
      <c r="E384" s="113" t="str">
        <f>IF(A384:A384&gt;0,VLOOKUP(A384,Fed.!$A$1:$J$1758,5,FALSE)," ")</f>
        <v xml:space="preserve"> </v>
      </c>
      <c r="F384" s="191" t="str">
        <f>IF(A384:A384&gt;0,VLOOKUP(A384,Fed.!$A$1:$J$1758,6,FALSE)," ")</f>
        <v xml:space="preserve"> </v>
      </c>
      <c r="G384" s="113" t="str">
        <f>IF(A384:A384&gt;0,VLOOKUP(A384,Fed.!$A$1:$J$1758,7,FALSE)," ")</f>
        <v xml:space="preserve"> </v>
      </c>
      <c r="H384" s="113" t="str">
        <f>IF(A384:A384&gt;0,VLOOKUP(A384,Fed.!$A$1:$J$1758,8,FALSE)," ")</f>
        <v xml:space="preserve"> </v>
      </c>
      <c r="I384" s="113" t="str">
        <f>IF(A384:A384&gt;0,VLOOKUP(A384,Fed.!$A$1:$J$1758,9,FALSE)," ")</f>
        <v xml:space="preserve"> </v>
      </c>
      <c r="J384" s="113" t="str">
        <f>IF(A384:A384&gt;0,VLOOKUP(A384,Fed.!$A$1:$J$1758,10,FALSE)," ")</f>
        <v xml:space="preserve"> </v>
      </c>
      <c r="L384" s="245" t="s">
        <v>2643</v>
      </c>
      <c r="M384" s="287" t="b">
        <f t="shared" si="6"/>
        <v>0</v>
      </c>
      <c r="N384" s="287"/>
    </row>
    <row r="385" spans="1:14">
      <c r="A385" s="192"/>
      <c r="B385" s="26" t="str">
        <f>IF(A385:A385&gt;0,VLOOKUP(A385,Fed.!$A$1:$J$1758,2,FALSE)," ")</f>
        <v xml:space="preserve"> </v>
      </c>
      <c r="C385" s="26" t="str">
        <f>IF(A385:A385&gt;0,VLOOKUP(A385,Fed.!$A$1:$J$1758,3,FALSE)," ")</f>
        <v xml:space="preserve"> </v>
      </c>
      <c r="D385" s="113" t="str">
        <f>IF(A385:A385&gt;0,VLOOKUP(A385,Fed.!$A$1:$J$1758,4,FALSE)," ")</f>
        <v xml:space="preserve"> </v>
      </c>
      <c r="E385" s="113" t="str">
        <f>IF(A385:A385&gt;0,VLOOKUP(A385,Fed.!$A$1:$J$1758,5,FALSE)," ")</f>
        <v xml:space="preserve"> </v>
      </c>
      <c r="F385" s="191" t="str">
        <f>IF(A385:A385&gt;0,VLOOKUP(A385,Fed.!$A$1:$J$1758,6,FALSE)," ")</f>
        <v xml:space="preserve"> </v>
      </c>
      <c r="G385" s="113" t="str">
        <f>IF(A385:A385&gt;0,VLOOKUP(A385,Fed.!$A$1:$J$1758,7,FALSE)," ")</f>
        <v xml:space="preserve"> </v>
      </c>
      <c r="H385" s="113" t="str">
        <f>IF(A385:A385&gt;0,VLOOKUP(A385,Fed.!$A$1:$J$1758,8,FALSE)," ")</f>
        <v xml:space="preserve"> </v>
      </c>
      <c r="I385" s="113" t="str">
        <f>IF(A385:A385&gt;0,VLOOKUP(A385,Fed.!$A$1:$J$1758,9,FALSE)," ")</f>
        <v xml:space="preserve"> </v>
      </c>
      <c r="J385" s="113" t="str">
        <f>IF(A385:A385&gt;0,VLOOKUP(A385,Fed.!$A$1:$J$1758,10,FALSE)," ")</f>
        <v xml:space="preserve"> </v>
      </c>
      <c r="L385" s="245" t="s">
        <v>2643</v>
      </c>
      <c r="M385" s="287" t="b">
        <f t="shared" si="6"/>
        <v>0</v>
      </c>
      <c r="N385" s="287"/>
    </row>
    <row r="386" spans="1:14">
      <c r="A386" s="192"/>
      <c r="B386" s="26" t="str">
        <f>IF(A386:A386&gt;0,VLOOKUP(A386,Fed.!$A$1:$J$1758,2,FALSE)," ")</f>
        <v xml:space="preserve"> </v>
      </c>
      <c r="C386" s="26" t="str">
        <f>IF(A386:A386&gt;0,VLOOKUP(A386,Fed.!$A$1:$J$1758,3,FALSE)," ")</f>
        <v xml:space="preserve"> </v>
      </c>
      <c r="D386" s="113" t="str">
        <f>IF(A386:A386&gt;0,VLOOKUP(A386,Fed.!$A$1:$J$1758,4,FALSE)," ")</f>
        <v xml:space="preserve"> </v>
      </c>
      <c r="E386" s="113" t="str">
        <f>IF(A386:A386&gt;0,VLOOKUP(A386,Fed.!$A$1:$J$1758,5,FALSE)," ")</f>
        <v xml:space="preserve"> </v>
      </c>
      <c r="F386" s="191" t="str">
        <f>IF(A386:A386&gt;0,VLOOKUP(A386,Fed.!$A$1:$J$1758,6,FALSE)," ")</f>
        <v xml:space="preserve"> </v>
      </c>
      <c r="G386" s="113" t="str">
        <f>IF(A386:A386&gt;0,VLOOKUP(A386,Fed.!$A$1:$J$1758,7,FALSE)," ")</f>
        <v xml:space="preserve"> </v>
      </c>
      <c r="H386" s="113" t="str">
        <f>IF(A386:A386&gt;0,VLOOKUP(A386,Fed.!$A$1:$J$1758,8,FALSE)," ")</f>
        <v xml:space="preserve"> </v>
      </c>
      <c r="I386" s="113" t="str">
        <f>IF(A386:A386&gt;0,VLOOKUP(A386,Fed.!$A$1:$J$1758,9,FALSE)," ")</f>
        <v xml:space="preserve"> </v>
      </c>
      <c r="J386" s="113" t="str">
        <f>IF(A386:A386&gt;0,VLOOKUP(A386,Fed.!$A$1:$J$1758,10,FALSE)," ")</f>
        <v xml:space="preserve"> </v>
      </c>
      <c r="L386" s="245" t="s">
        <v>2643</v>
      </c>
      <c r="M386" s="287" t="b">
        <f t="shared" ref="M386:M449" si="7">I386=L386</f>
        <v>0</v>
      </c>
      <c r="N386" s="287"/>
    </row>
    <row r="387" spans="1:14">
      <c r="A387" s="192"/>
      <c r="B387" s="26" t="str">
        <f>IF(A387:A387&gt;0,VLOOKUP(A387,Fed.!$A$1:$J$1758,2,FALSE)," ")</f>
        <v xml:space="preserve"> </v>
      </c>
      <c r="C387" s="26" t="str">
        <f>IF(A387:A387&gt;0,VLOOKUP(A387,Fed.!$A$1:$J$1758,3,FALSE)," ")</f>
        <v xml:space="preserve"> </v>
      </c>
      <c r="D387" s="113" t="str">
        <f>IF(A387:A387&gt;0,VLOOKUP(A387,Fed.!$A$1:$J$1758,4,FALSE)," ")</f>
        <v xml:space="preserve"> </v>
      </c>
      <c r="E387" s="113" t="str">
        <f>IF(A387:A387&gt;0,VLOOKUP(A387,Fed.!$A$1:$J$1758,5,FALSE)," ")</f>
        <v xml:space="preserve"> </v>
      </c>
      <c r="F387" s="191" t="str">
        <f>IF(A387:A387&gt;0,VLOOKUP(A387,Fed.!$A$1:$J$1758,6,FALSE)," ")</f>
        <v xml:space="preserve"> </v>
      </c>
      <c r="G387" s="113" t="str">
        <f>IF(A387:A387&gt;0,VLOOKUP(A387,Fed.!$A$1:$J$1758,7,FALSE)," ")</f>
        <v xml:space="preserve"> </v>
      </c>
      <c r="H387" s="113" t="str">
        <f>IF(A387:A387&gt;0,VLOOKUP(A387,Fed.!$A$1:$J$1758,8,FALSE)," ")</f>
        <v xml:space="preserve"> </v>
      </c>
      <c r="I387" s="113" t="str">
        <f>IF(A387:A387&gt;0,VLOOKUP(A387,Fed.!$A$1:$J$1758,9,FALSE)," ")</f>
        <v xml:space="preserve"> </v>
      </c>
      <c r="J387" s="113" t="str">
        <f>IF(A387:A387&gt;0,VLOOKUP(A387,Fed.!$A$1:$J$1758,10,FALSE)," ")</f>
        <v xml:space="preserve"> </v>
      </c>
      <c r="L387" s="245" t="s">
        <v>2643</v>
      </c>
      <c r="M387" s="287" t="b">
        <f t="shared" si="7"/>
        <v>0</v>
      </c>
      <c r="N387" s="287"/>
    </row>
    <row r="388" spans="1:14">
      <c r="A388" s="192"/>
      <c r="B388" s="26" t="str">
        <f>IF(A388:A388&gt;0,VLOOKUP(A388,Fed.!$A$1:$J$1758,2,FALSE)," ")</f>
        <v xml:space="preserve"> </v>
      </c>
      <c r="C388" s="26" t="str">
        <f>IF(A388:A388&gt;0,VLOOKUP(A388,Fed.!$A$1:$J$1758,3,FALSE)," ")</f>
        <v xml:space="preserve"> </v>
      </c>
      <c r="D388" s="113" t="str">
        <f>IF(A388:A388&gt;0,VLOOKUP(A388,Fed.!$A$1:$J$1758,4,FALSE)," ")</f>
        <v xml:space="preserve"> </v>
      </c>
      <c r="E388" s="113" t="str">
        <f>IF(A388:A388&gt;0,VLOOKUP(A388,Fed.!$A$1:$J$1758,5,FALSE)," ")</f>
        <v xml:space="preserve"> </v>
      </c>
      <c r="F388" s="191" t="str">
        <f>IF(A388:A388&gt;0,VLOOKUP(A388,Fed.!$A$1:$J$1758,6,FALSE)," ")</f>
        <v xml:space="preserve"> </v>
      </c>
      <c r="G388" s="113" t="str">
        <f>IF(A388:A388&gt;0,VLOOKUP(A388,Fed.!$A$1:$J$1758,7,FALSE)," ")</f>
        <v xml:space="preserve"> </v>
      </c>
      <c r="H388" s="113" t="str">
        <f>IF(A388:A388&gt;0,VLOOKUP(A388,Fed.!$A$1:$J$1758,8,FALSE)," ")</f>
        <v xml:space="preserve"> </v>
      </c>
      <c r="I388" s="113" t="str">
        <f>IF(A388:A388&gt;0,VLOOKUP(A388,Fed.!$A$1:$J$1758,9,FALSE)," ")</f>
        <v xml:space="preserve"> </v>
      </c>
      <c r="J388" s="113" t="str">
        <f>IF(A388:A388&gt;0,VLOOKUP(A388,Fed.!$A$1:$J$1758,10,FALSE)," ")</f>
        <v xml:space="preserve"> </v>
      </c>
      <c r="L388" s="245" t="s">
        <v>2643</v>
      </c>
      <c r="M388" s="287" t="b">
        <f t="shared" si="7"/>
        <v>0</v>
      </c>
      <c r="N388" s="287"/>
    </row>
    <row r="389" spans="1:14">
      <c r="A389" s="192"/>
      <c r="B389" s="26" t="str">
        <f>IF(A389:A389&gt;0,VLOOKUP(A389,Fed.!$A$1:$J$1758,2,FALSE)," ")</f>
        <v xml:space="preserve"> </v>
      </c>
      <c r="C389" s="26" t="str">
        <f>IF(A389:A389&gt;0,VLOOKUP(A389,Fed.!$A$1:$J$1758,3,FALSE)," ")</f>
        <v xml:space="preserve"> </v>
      </c>
      <c r="D389" s="113" t="str">
        <f>IF(A389:A389&gt;0,VLOOKUP(A389,Fed.!$A$1:$J$1758,4,FALSE)," ")</f>
        <v xml:space="preserve"> </v>
      </c>
      <c r="E389" s="113" t="str">
        <f>IF(A389:A389&gt;0,VLOOKUP(A389,Fed.!$A$1:$J$1758,5,FALSE)," ")</f>
        <v xml:space="preserve"> </v>
      </c>
      <c r="F389" s="191" t="str">
        <f>IF(A389:A389&gt;0,VLOOKUP(A389,Fed.!$A$1:$J$1758,6,FALSE)," ")</f>
        <v xml:space="preserve"> </v>
      </c>
      <c r="G389" s="113" t="str">
        <f>IF(A389:A389&gt;0,VLOOKUP(A389,Fed.!$A$1:$J$1758,7,FALSE)," ")</f>
        <v xml:space="preserve"> </v>
      </c>
      <c r="H389" s="113" t="str">
        <f>IF(A389:A389&gt;0,VLOOKUP(A389,Fed.!$A$1:$J$1758,8,FALSE)," ")</f>
        <v xml:space="preserve"> </v>
      </c>
      <c r="I389" s="113" t="str">
        <f>IF(A389:A389&gt;0,VLOOKUP(A389,Fed.!$A$1:$J$1758,9,FALSE)," ")</f>
        <v xml:space="preserve"> </v>
      </c>
      <c r="J389" s="113" t="str">
        <f>IF(A389:A389&gt;0,VLOOKUP(A389,Fed.!$A$1:$J$1758,10,FALSE)," ")</f>
        <v xml:space="preserve"> </v>
      </c>
      <c r="L389" s="245" t="s">
        <v>2643</v>
      </c>
      <c r="M389" s="287" t="b">
        <f t="shared" si="7"/>
        <v>0</v>
      </c>
      <c r="N389" s="287"/>
    </row>
    <row r="390" spans="1:14">
      <c r="A390" s="192"/>
      <c r="B390" s="26" t="str">
        <f>IF(A390:A390&gt;0,VLOOKUP(A390,Fed.!$A$1:$J$1758,2,FALSE)," ")</f>
        <v xml:space="preserve"> </v>
      </c>
      <c r="C390" s="26" t="str">
        <f>IF(A390:A390&gt;0,VLOOKUP(A390,Fed.!$A$1:$J$1758,3,FALSE)," ")</f>
        <v xml:space="preserve"> </v>
      </c>
      <c r="D390" s="113" t="str">
        <f>IF(A390:A390&gt;0,VLOOKUP(A390,Fed.!$A$1:$J$1758,4,FALSE)," ")</f>
        <v xml:space="preserve"> </v>
      </c>
      <c r="E390" s="113" t="str">
        <f>IF(A390:A390&gt;0,VLOOKUP(A390,Fed.!$A$1:$J$1758,5,FALSE)," ")</f>
        <v xml:space="preserve"> </v>
      </c>
      <c r="F390" s="191" t="str">
        <f>IF(A390:A390&gt;0,VLOOKUP(A390,Fed.!$A$1:$J$1758,6,FALSE)," ")</f>
        <v xml:space="preserve"> </v>
      </c>
      <c r="G390" s="113" t="str">
        <f>IF(A390:A390&gt;0,VLOOKUP(A390,Fed.!$A$1:$J$1758,7,FALSE)," ")</f>
        <v xml:space="preserve"> </v>
      </c>
      <c r="H390" s="113" t="str">
        <f>IF(A390:A390&gt;0,VLOOKUP(A390,Fed.!$A$1:$J$1758,8,FALSE)," ")</f>
        <v xml:space="preserve"> </v>
      </c>
      <c r="I390" s="113" t="str">
        <f>IF(A390:A390&gt;0,VLOOKUP(A390,Fed.!$A$1:$J$1758,9,FALSE)," ")</f>
        <v xml:space="preserve"> </v>
      </c>
      <c r="J390" s="113" t="str">
        <f>IF(A390:A390&gt;0,VLOOKUP(A390,Fed.!$A$1:$J$1758,10,FALSE)," ")</f>
        <v xml:space="preserve"> </v>
      </c>
      <c r="L390" s="245" t="s">
        <v>2643</v>
      </c>
      <c r="M390" s="287" t="b">
        <f t="shared" si="7"/>
        <v>0</v>
      </c>
      <c r="N390" s="287"/>
    </row>
    <row r="391" spans="1:14">
      <c r="A391" s="192"/>
      <c r="B391" s="26" t="str">
        <f>IF(A391:A391&gt;0,VLOOKUP(A391,Fed.!$A$1:$J$1758,2,FALSE)," ")</f>
        <v xml:space="preserve"> </v>
      </c>
      <c r="C391" s="26" t="str">
        <f>IF(A391:A391&gt;0,VLOOKUP(A391,Fed.!$A$1:$J$1758,3,FALSE)," ")</f>
        <v xml:space="preserve"> </v>
      </c>
      <c r="D391" s="113" t="str">
        <f>IF(A391:A391&gt;0,VLOOKUP(A391,Fed.!$A$1:$J$1758,4,FALSE)," ")</f>
        <v xml:space="preserve"> </v>
      </c>
      <c r="E391" s="113" t="str">
        <f>IF(A391:A391&gt;0,VLOOKUP(A391,Fed.!$A$1:$J$1758,5,FALSE)," ")</f>
        <v xml:space="preserve"> </v>
      </c>
      <c r="F391" s="191" t="str">
        <f>IF(A391:A391&gt;0,VLOOKUP(A391,Fed.!$A$1:$J$1758,6,FALSE)," ")</f>
        <v xml:space="preserve"> </v>
      </c>
      <c r="G391" s="113" t="str">
        <f>IF(A391:A391&gt;0,VLOOKUP(A391,Fed.!$A$1:$J$1758,7,FALSE)," ")</f>
        <v xml:space="preserve"> </v>
      </c>
      <c r="H391" s="113" t="str">
        <f>IF(A391:A391&gt;0,VLOOKUP(A391,Fed.!$A$1:$J$1758,8,FALSE)," ")</f>
        <v xml:space="preserve"> </v>
      </c>
      <c r="I391" s="113" t="str">
        <f>IF(A391:A391&gt;0,VLOOKUP(A391,Fed.!$A$1:$J$1758,9,FALSE)," ")</f>
        <v xml:space="preserve"> </v>
      </c>
      <c r="J391" s="113" t="str">
        <f>IF(A391:A391&gt;0,VLOOKUP(A391,Fed.!$A$1:$J$1758,10,FALSE)," ")</f>
        <v xml:space="preserve"> </v>
      </c>
      <c r="L391" s="245" t="s">
        <v>2643</v>
      </c>
      <c r="M391" s="287" t="b">
        <f t="shared" si="7"/>
        <v>0</v>
      </c>
      <c r="N391" s="287"/>
    </row>
    <row r="392" spans="1:14">
      <c r="A392" s="192"/>
      <c r="B392" s="26" t="str">
        <f>IF(A392:A392&gt;0,VLOOKUP(A392,Fed.!$A$1:$J$1758,2,FALSE)," ")</f>
        <v xml:space="preserve"> </v>
      </c>
      <c r="C392" s="26" t="str">
        <f>IF(A392:A392&gt;0,VLOOKUP(A392,Fed.!$A$1:$J$1758,3,FALSE)," ")</f>
        <v xml:space="preserve"> </v>
      </c>
      <c r="D392" s="113" t="str">
        <f>IF(A392:A392&gt;0,VLOOKUP(A392,Fed.!$A$1:$J$1758,4,FALSE)," ")</f>
        <v xml:space="preserve"> </v>
      </c>
      <c r="E392" s="113" t="str">
        <f>IF(A392:A392&gt;0,VLOOKUP(A392,Fed.!$A$1:$J$1758,5,FALSE)," ")</f>
        <v xml:space="preserve"> </v>
      </c>
      <c r="F392" s="191" t="str">
        <f>IF(A392:A392&gt;0,VLOOKUP(A392,Fed.!$A$1:$J$1758,6,FALSE)," ")</f>
        <v xml:space="preserve"> </v>
      </c>
      <c r="G392" s="113" t="str">
        <f>IF(A392:A392&gt;0,VLOOKUP(A392,Fed.!$A$1:$J$1758,7,FALSE)," ")</f>
        <v xml:space="preserve"> </v>
      </c>
      <c r="H392" s="113" t="str">
        <f>IF(A392:A392&gt;0,VLOOKUP(A392,Fed.!$A$1:$J$1758,8,FALSE)," ")</f>
        <v xml:space="preserve"> </v>
      </c>
      <c r="I392" s="113" t="str">
        <f>IF(A392:A392&gt;0,VLOOKUP(A392,Fed.!$A$1:$J$1758,9,FALSE)," ")</f>
        <v xml:space="preserve"> </v>
      </c>
      <c r="J392" s="113" t="str">
        <f>IF(A392:A392&gt;0,VLOOKUP(A392,Fed.!$A$1:$J$1758,10,FALSE)," ")</f>
        <v xml:space="preserve"> </v>
      </c>
      <c r="L392" s="245" t="s">
        <v>2643</v>
      </c>
      <c r="M392" s="287" t="b">
        <f t="shared" si="7"/>
        <v>0</v>
      </c>
      <c r="N392" s="287"/>
    </row>
    <row r="393" spans="1:14">
      <c r="A393" s="192"/>
      <c r="B393" s="26" t="str">
        <f>IF(A393:A393&gt;0,VLOOKUP(A393,Fed.!$A$1:$J$1758,2,FALSE)," ")</f>
        <v xml:space="preserve"> </v>
      </c>
      <c r="C393" s="26" t="str">
        <f>IF(A393:A393&gt;0,VLOOKUP(A393,Fed.!$A$1:$J$1758,3,FALSE)," ")</f>
        <v xml:space="preserve"> </v>
      </c>
      <c r="D393" s="113" t="str">
        <f>IF(A393:A393&gt;0,VLOOKUP(A393,Fed.!$A$1:$J$1758,4,FALSE)," ")</f>
        <v xml:space="preserve"> </v>
      </c>
      <c r="E393" s="113" t="str">
        <f>IF(A393:A393&gt;0,VLOOKUP(A393,Fed.!$A$1:$J$1758,5,FALSE)," ")</f>
        <v xml:space="preserve"> </v>
      </c>
      <c r="F393" s="191" t="str">
        <f>IF(A393:A393&gt;0,VLOOKUP(A393,Fed.!$A$1:$J$1758,6,FALSE)," ")</f>
        <v xml:space="preserve"> </v>
      </c>
      <c r="G393" s="113" t="str">
        <f>IF(A393:A393&gt;0,VLOOKUP(A393,Fed.!$A$1:$J$1758,7,FALSE)," ")</f>
        <v xml:space="preserve"> </v>
      </c>
      <c r="H393" s="113" t="str">
        <f>IF(A393:A393&gt;0,VLOOKUP(A393,Fed.!$A$1:$J$1758,8,FALSE)," ")</f>
        <v xml:space="preserve"> </v>
      </c>
      <c r="I393" s="113" t="str">
        <f>IF(A393:A393&gt;0,VLOOKUP(A393,Fed.!$A$1:$J$1758,9,FALSE)," ")</f>
        <v xml:space="preserve"> </v>
      </c>
      <c r="J393" s="113" t="str">
        <f>IF(A393:A393&gt;0,VLOOKUP(A393,Fed.!$A$1:$J$1758,10,FALSE)," ")</f>
        <v xml:space="preserve"> </v>
      </c>
      <c r="L393" s="245" t="s">
        <v>2643</v>
      </c>
      <c r="M393" s="287" t="b">
        <f t="shared" si="7"/>
        <v>0</v>
      </c>
      <c r="N393" s="287"/>
    </row>
    <row r="394" spans="1:14">
      <c r="A394" s="192"/>
      <c r="B394" s="26" t="str">
        <f>IF(A394:A394&gt;0,VLOOKUP(A394,Fed.!$A$1:$J$1758,2,FALSE)," ")</f>
        <v xml:space="preserve"> </v>
      </c>
      <c r="C394" s="26" t="str">
        <f>IF(A394:A394&gt;0,VLOOKUP(A394,Fed.!$A$1:$J$1758,3,FALSE)," ")</f>
        <v xml:space="preserve"> </v>
      </c>
      <c r="D394" s="113" t="str">
        <f>IF(A394:A394&gt;0,VLOOKUP(A394,Fed.!$A$1:$J$1758,4,FALSE)," ")</f>
        <v xml:space="preserve"> </v>
      </c>
      <c r="E394" s="113" t="str">
        <f>IF(A394:A394&gt;0,VLOOKUP(A394,Fed.!$A$1:$J$1758,5,FALSE)," ")</f>
        <v xml:space="preserve"> </v>
      </c>
      <c r="F394" s="191" t="str">
        <f>IF(A394:A394&gt;0,VLOOKUP(A394,Fed.!$A$1:$J$1758,6,FALSE)," ")</f>
        <v xml:space="preserve"> </v>
      </c>
      <c r="G394" s="113" t="str">
        <f>IF(A394:A394&gt;0,VLOOKUP(A394,Fed.!$A$1:$J$1758,7,FALSE)," ")</f>
        <v xml:space="preserve"> </v>
      </c>
      <c r="H394" s="113" t="str">
        <f>IF(A394:A394&gt;0,VLOOKUP(A394,Fed.!$A$1:$J$1758,8,FALSE)," ")</f>
        <v xml:space="preserve"> </v>
      </c>
      <c r="I394" s="113" t="str">
        <f>IF(A394:A394&gt;0,VLOOKUP(A394,Fed.!$A$1:$J$1758,9,FALSE)," ")</f>
        <v xml:space="preserve"> </v>
      </c>
      <c r="J394" s="113" t="str">
        <f>IF(A394:A394&gt;0,VLOOKUP(A394,Fed.!$A$1:$J$1758,10,FALSE)," ")</f>
        <v xml:space="preserve"> </v>
      </c>
      <c r="L394" s="245" t="s">
        <v>2643</v>
      </c>
      <c r="M394" s="287" t="b">
        <f t="shared" si="7"/>
        <v>0</v>
      </c>
      <c r="N394" s="287"/>
    </row>
    <row r="395" spans="1:14">
      <c r="A395" s="192"/>
      <c r="B395" s="26" t="str">
        <f>IF(A395:A395&gt;0,VLOOKUP(A395,Fed.!$A$1:$J$1758,2,FALSE)," ")</f>
        <v xml:space="preserve"> </v>
      </c>
      <c r="C395" s="26" t="str">
        <f>IF(A395:A395&gt;0,VLOOKUP(A395,Fed.!$A$1:$J$1758,3,FALSE)," ")</f>
        <v xml:space="preserve"> </v>
      </c>
      <c r="D395" s="113" t="str">
        <f>IF(A395:A395&gt;0,VLOOKUP(A395,Fed.!$A$1:$J$1758,4,FALSE)," ")</f>
        <v xml:space="preserve"> </v>
      </c>
      <c r="E395" s="113" t="str">
        <f>IF(A395:A395&gt;0,VLOOKUP(A395,Fed.!$A$1:$J$1758,5,FALSE)," ")</f>
        <v xml:space="preserve"> </v>
      </c>
      <c r="F395" s="191" t="str">
        <f>IF(A395:A395&gt;0,VLOOKUP(A395,Fed.!$A$1:$J$1758,6,FALSE)," ")</f>
        <v xml:space="preserve"> </v>
      </c>
      <c r="G395" s="113" t="str">
        <f>IF(A395:A395&gt;0,VLOOKUP(A395,Fed.!$A$1:$J$1758,7,FALSE)," ")</f>
        <v xml:space="preserve"> </v>
      </c>
      <c r="H395" s="113" t="str">
        <f>IF(A395:A395&gt;0,VLOOKUP(A395,Fed.!$A$1:$J$1758,8,FALSE)," ")</f>
        <v xml:space="preserve"> </v>
      </c>
      <c r="I395" s="113" t="str">
        <f>IF(A395:A395&gt;0,VLOOKUP(A395,Fed.!$A$1:$J$1758,9,FALSE)," ")</f>
        <v xml:space="preserve"> </v>
      </c>
      <c r="J395" s="113" t="str">
        <f>IF(A395:A395&gt;0,VLOOKUP(A395,Fed.!$A$1:$J$1758,10,FALSE)," ")</f>
        <v xml:space="preserve"> </v>
      </c>
      <c r="L395" s="245" t="s">
        <v>2643</v>
      </c>
      <c r="M395" s="287" t="b">
        <f t="shared" si="7"/>
        <v>0</v>
      </c>
      <c r="N395" s="287"/>
    </row>
    <row r="396" spans="1:14">
      <c r="A396" s="192"/>
      <c r="B396" s="26" t="str">
        <f>IF(A396:A396&gt;0,VLOOKUP(A396,Fed.!$A$1:$J$1758,2,FALSE)," ")</f>
        <v xml:space="preserve"> </v>
      </c>
      <c r="C396" s="26" t="str">
        <f>IF(A396:A396&gt;0,VLOOKUP(A396,Fed.!$A$1:$J$1758,3,FALSE)," ")</f>
        <v xml:space="preserve"> </v>
      </c>
      <c r="D396" s="113" t="str">
        <f>IF(A396:A396&gt;0,VLOOKUP(A396,Fed.!$A$1:$J$1758,4,FALSE)," ")</f>
        <v xml:space="preserve"> </v>
      </c>
      <c r="E396" s="113" t="str">
        <f>IF(A396:A396&gt;0,VLOOKUP(A396,Fed.!$A$1:$J$1758,5,FALSE)," ")</f>
        <v xml:space="preserve"> </v>
      </c>
      <c r="F396" s="191" t="str">
        <f>IF(A396:A396&gt;0,VLOOKUP(A396,Fed.!$A$1:$J$1758,6,FALSE)," ")</f>
        <v xml:space="preserve"> </v>
      </c>
      <c r="G396" s="113" t="str">
        <f>IF(A396:A396&gt;0,VLOOKUP(A396,Fed.!$A$1:$J$1758,7,FALSE)," ")</f>
        <v xml:space="preserve"> </v>
      </c>
      <c r="H396" s="113" t="str">
        <f>IF(A396:A396&gt;0,VLOOKUP(A396,Fed.!$A$1:$J$1758,8,FALSE)," ")</f>
        <v xml:space="preserve"> </v>
      </c>
      <c r="I396" s="113" t="str">
        <f>IF(A396:A396&gt;0,VLOOKUP(A396,Fed.!$A$1:$J$1758,9,FALSE)," ")</f>
        <v xml:space="preserve"> </v>
      </c>
      <c r="J396" s="113" t="str">
        <f>IF(A396:A396&gt;0,VLOOKUP(A396,Fed.!$A$1:$J$1758,10,FALSE)," ")</f>
        <v xml:space="preserve"> </v>
      </c>
      <c r="L396" s="245" t="s">
        <v>2643</v>
      </c>
      <c r="M396" s="287" t="b">
        <f t="shared" si="7"/>
        <v>0</v>
      </c>
      <c r="N396" s="287"/>
    </row>
    <row r="397" spans="1:14">
      <c r="A397" s="192"/>
      <c r="B397" s="26" t="str">
        <f>IF(A397:A397&gt;0,VLOOKUP(A397,Fed.!$A$1:$J$1758,2,FALSE)," ")</f>
        <v xml:space="preserve"> </v>
      </c>
      <c r="C397" s="26" t="str">
        <f>IF(A397:A397&gt;0,VLOOKUP(A397,Fed.!$A$1:$J$1758,3,FALSE)," ")</f>
        <v xml:space="preserve"> </v>
      </c>
      <c r="D397" s="113" t="str">
        <f>IF(A397:A397&gt;0,VLOOKUP(A397,Fed.!$A$1:$J$1758,4,FALSE)," ")</f>
        <v xml:space="preserve"> </v>
      </c>
      <c r="E397" s="113" t="str">
        <f>IF(A397:A397&gt;0,VLOOKUP(A397,Fed.!$A$1:$J$1758,5,FALSE)," ")</f>
        <v xml:space="preserve"> </v>
      </c>
      <c r="F397" s="191" t="str">
        <f>IF(A397:A397&gt;0,VLOOKUP(A397,Fed.!$A$1:$J$1758,6,FALSE)," ")</f>
        <v xml:space="preserve"> </v>
      </c>
      <c r="G397" s="113" t="str">
        <f>IF(A397:A397&gt;0,VLOOKUP(A397,Fed.!$A$1:$J$1758,7,FALSE)," ")</f>
        <v xml:space="preserve"> </v>
      </c>
      <c r="H397" s="113" t="str">
        <f>IF(A397:A397&gt;0,VLOOKUP(A397,Fed.!$A$1:$J$1758,8,FALSE)," ")</f>
        <v xml:space="preserve"> </v>
      </c>
      <c r="I397" s="113" t="str">
        <f>IF(A397:A397&gt;0,VLOOKUP(A397,Fed.!$A$1:$J$1758,9,FALSE)," ")</f>
        <v xml:space="preserve"> </v>
      </c>
      <c r="J397" s="113" t="str">
        <f>IF(A397:A397&gt;0,VLOOKUP(A397,Fed.!$A$1:$J$1758,10,FALSE)," ")</f>
        <v xml:space="preserve"> </v>
      </c>
      <c r="L397" s="245" t="s">
        <v>2643</v>
      </c>
      <c r="M397" s="287" t="b">
        <f t="shared" si="7"/>
        <v>0</v>
      </c>
      <c r="N397" s="287"/>
    </row>
    <row r="398" spans="1:14">
      <c r="A398" s="192"/>
      <c r="B398" s="26" t="str">
        <f>IF(A398:A398&gt;0,VLOOKUP(A398,Fed.!$A$1:$J$1758,2,FALSE)," ")</f>
        <v xml:space="preserve"> </v>
      </c>
      <c r="C398" s="26" t="str">
        <f>IF(A398:A398&gt;0,VLOOKUP(A398,Fed.!$A$1:$J$1758,3,FALSE)," ")</f>
        <v xml:space="preserve"> </v>
      </c>
      <c r="D398" s="113" t="str">
        <f>IF(A398:A398&gt;0,VLOOKUP(A398,Fed.!$A$1:$J$1758,4,FALSE)," ")</f>
        <v xml:space="preserve"> </v>
      </c>
      <c r="E398" s="113" t="str">
        <f>IF(A398:A398&gt;0,VLOOKUP(A398,Fed.!$A$1:$J$1758,5,FALSE)," ")</f>
        <v xml:space="preserve"> </v>
      </c>
      <c r="F398" s="191" t="str">
        <f>IF(A398:A398&gt;0,VLOOKUP(A398,Fed.!$A$1:$J$1758,6,FALSE)," ")</f>
        <v xml:space="preserve"> </v>
      </c>
      <c r="G398" s="113" t="str">
        <f>IF(A398:A398&gt;0,VLOOKUP(A398,Fed.!$A$1:$J$1758,7,FALSE)," ")</f>
        <v xml:space="preserve"> </v>
      </c>
      <c r="H398" s="113" t="str">
        <f>IF(A398:A398&gt;0,VLOOKUP(A398,Fed.!$A$1:$J$1758,8,FALSE)," ")</f>
        <v xml:space="preserve"> </v>
      </c>
      <c r="I398" s="113" t="str">
        <f>IF(A398:A398&gt;0,VLOOKUP(A398,Fed.!$A$1:$J$1758,9,FALSE)," ")</f>
        <v xml:space="preserve"> </v>
      </c>
      <c r="J398" s="113" t="str">
        <f>IF(A398:A398&gt;0,VLOOKUP(A398,Fed.!$A$1:$J$1758,10,FALSE)," ")</f>
        <v xml:space="preserve"> </v>
      </c>
      <c r="L398" s="245" t="s">
        <v>2643</v>
      </c>
      <c r="M398" s="287" t="b">
        <f t="shared" si="7"/>
        <v>0</v>
      </c>
      <c r="N398" s="287"/>
    </row>
    <row r="399" spans="1:14">
      <c r="A399" s="192"/>
      <c r="B399" s="26" t="str">
        <f>IF(A399:A399&gt;0,VLOOKUP(A399,Fed.!$A$1:$J$1758,2,FALSE)," ")</f>
        <v xml:space="preserve"> </v>
      </c>
      <c r="C399" s="26" t="str">
        <f>IF(A399:A399&gt;0,VLOOKUP(A399,Fed.!$A$1:$J$1758,3,FALSE)," ")</f>
        <v xml:space="preserve"> </v>
      </c>
      <c r="D399" s="113" t="str">
        <f>IF(A399:A399&gt;0,VLOOKUP(A399,Fed.!$A$1:$J$1758,4,FALSE)," ")</f>
        <v xml:space="preserve"> </v>
      </c>
      <c r="E399" s="113" t="str">
        <f>IF(A399:A399&gt;0,VLOOKUP(A399,Fed.!$A$1:$J$1758,5,FALSE)," ")</f>
        <v xml:space="preserve"> </v>
      </c>
      <c r="F399" s="191" t="str">
        <f>IF(A399:A399&gt;0,VLOOKUP(A399,Fed.!$A$1:$J$1758,6,FALSE)," ")</f>
        <v xml:space="preserve"> </v>
      </c>
      <c r="G399" s="113" t="str">
        <f>IF(A399:A399&gt;0,VLOOKUP(A399,Fed.!$A$1:$J$1758,7,FALSE)," ")</f>
        <v xml:space="preserve"> </v>
      </c>
      <c r="H399" s="113" t="str">
        <f>IF(A399:A399&gt;0,VLOOKUP(A399,Fed.!$A$1:$J$1758,8,FALSE)," ")</f>
        <v xml:space="preserve"> </v>
      </c>
      <c r="I399" s="113" t="str">
        <f>IF(A399:A399&gt;0,VLOOKUP(A399,Fed.!$A$1:$J$1758,9,FALSE)," ")</f>
        <v xml:space="preserve"> </v>
      </c>
      <c r="J399" s="113" t="str">
        <f>IF(A399:A399&gt;0,VLOOKUP(A399,Fed.!$A$1:$J$1758,10,FALSE)," ")</f>
        <v xml:space="preserve"> </v>
      </c>
      <c r="L399" s="245" t="s">
        <v>2643</v>
      </c>
      <c r="M399" s="287" t="b">
        <f t="shared" si="7"/>
        <v>0</v>
      </c>
      <c r="N399" s="287"/>
    </row>
    <row r="400" spans="1:14">
      <c r="A400" s="192"/>
      <c r="B400" s="26" t="str">
        <f>IF(A400:A400&gt;0,VLOOKUP(A400,Fed.!$A$1:$J$1758,2,FALSE)," ")</f>
        <v xml:space="preserve"> </v>
      </c>
      <c r="C400" s="26" t="str">
        <f>IF(A400:A400&gt;0,VLOOKUP(A400,Fed.!$A$1:$J$1758,3,FALSE)," ")</f>
        <v xml:space="preserve"> </v>
      </c>
      <c r="D400" s="113" t="str">
        <f>IF(A400:A400&gt;0,VLOOKUP(A400,Fed.!$A$1:$J$1758,4,FALSE)," ")</f>
        <v xml:space="preserve"> </v>
      </c>
      <c r="E400" s="113" t="str">
        <f>IF(A400:A400&gt;0,VLOOKUP(A400,Fed.!$A$1:$J$1758,5,FALSE)," ")</f>
        <v xml:space="preserve"> </v>
      </c>
      <c r="F400" s="191" t="str">
        <f>IF(A400:A400&gt;0,VLOOKUP(A400,Fed.!$A$1:$J$1758,6,FALSE)," ")</f>
        <v xml:space="preserve"> </v>
      </c>
      <c r="G400" s="113" t="str">
        <f>IF(A400:A400&gt;0,VLOOKUP(A400,Fed.!$A$1:$J$1758,7,FALSE)," ")</f>
        <v xml:space="preserve"> </v>
      </c>
      <c r="H400" s="113" t="str">
        <f>IF(A400:A400&gt;0,VLOOKUP(A400,Fed.!$A$1:$J$1758,8,FALSE)," ")</f>
        <v xml:space="preserve"> </v>
      </c>
      <c r="I400" s="113" t="str">
        <f>IF(A400:A400&gt;0,VLOOKUP(A400,Fed.!$A$1:$J$1758,9,FALSE)," ")</f>
        <v xml:space="preserve"> </v>
      </c>
      <c r="J400" s="113" t="str">
        <f>IF(A400:A400&gt;0,VLOOKUP(A400,Fed.!$A$1:$J$1758,10,FALSE)," ")</f>
        <v xml:space="preserve"> </v>
      </c>
      <c r="L400" s="245" t="s">
        <v>2643</v>
      </c>
      <c r="M400" s="287" t="b">
        <f t="shared" si="7"/>
        <v>0</v>
      </c>
      <c r="N400" s="287"/>
    </row>
    <row r="401" spans="1:14">
      <c r="A401" s="192"/>
      <c r="B401" s="26" t="str">
        <f>IF(A401:A401&gt;0,VLOOKUP(A401,Fed.!$A$1:$J$1758,2,FALSE)," ")</f>
        <v xml:space="preserve"> </v>
      </c>
      <c r="C401" s="26" t="str">
        <f>IF(A401:A401&gt;0,VLOOKUP(A401,Fed.!$A$1:$J$1758,3,FALSE)," ")</f>
        <v xml:space="preserve"> </v>
      </c>
      <c r="D401" s="113" t="str">
        <f>IF(A401:A401&gt;0,VLOOKUP(A401,Fed.!$A$1:$J$1758,4,FALSE)," ")</f>
        <v xml:space="preserve"> </v>
      </c>
      <c r="E401" s="113" t="str">
        <f>IF(A401:A401&gt;0,VLOOKUP(A401,Fed.!$A$1:$J$1758,5,FALSE)," ")</f>
        <v xml:space="preserve"> </v>
      </c>
      <c r="F401" s="191" t="str">
        <f>IF(A401:A401&gt;0,VLOOKUP(A401,Fed.!$A$1:$J$1758,6,FALSE)," ")</f>
        <v xml:space="preserve"> </v>
      </c>
      <c r="G401" s="113" t="str">
        <f>IF(A401:A401&gt;0,VLOOKUP(A401,Fed.!$A$1:$J$1758,7,FALSE)," ")</f>
        <v xml:space="preserve"> </v>
      </c>
      <c r="H401" s="113" t="str">
        <f>IF(A401:A401&gt;0,VLOOKUP(A401,Fed.!$A$1:$J$1758,8,FALSE)," ")</f>
        <v xml:space="preserve"> </v>
      </c>
      <c r="I401" s="113" t="str">
        <f>IF(A401:A401&gt;0,VLOOKUP(A401,Fed.!$A$1:$J$1758,9,FALSE)," ")</f>
        <v xml:space="preserve"> </v>
      </c>
      <c r="J401" s="113" t="str">
        <f>IF(A401:A401&gt;0,VLOOKUP(A401,Fed.!$A$1:$J$1758,10,FALSE)," ")</f>
        <v xml:space="preserve"> </v>
      </c>
      <c r="L401" s="245" t="s">
        <v>2643</v>
      </c>
      <c r="M401" s="287" t="b">
        <f t="shared" si="7"/>
        <v>0</v>
      </c>
      <c r="N401" s="287"/>
    </row>
    <row r="402" spans="1:14">
      <c r="A402" s="192"/>
      <c r="B402" s="26" t="str">
        <f>IF(A402:A402&gt;0,VLOOKUP(A402,Fed.!$A$1:$J$1758,2,FALSE)," ")</f>
        <v xml:space="preserve"> </v>
      </c>
      <c r="C402" s="26" t="str">
        <f>IF(A402:A402&gt;0,VLOOKUP(A402,Fed.!$A$1:$J$1758,3,FALSE)," ")</f>
        <v xml:space="preserve"> </v>
      </c>
      <c r="D402" s="113" t="str">
        <f>IF(A402:A402&gt;0,VLOOKUP(A402,Fed.!$A$1:$J$1758,4,FALSE)," ")</f>
        <v xml:space="preserve"> </v>
      </c>
      <c r="E402" s="113" t="str">
        <f>IF(A402:A402&gt;0,VLOOKUP(A402,Fed.!$A$1:$J$1758,5,FALSE)," ")</f>
        <v xml:space="preserve"> </v>
      </c>
      <c r="F402" s="191" t="str">
        <f>IF(A402:A402&gt;0,VLOOKUP(A402,Fed.!$A$1:$J$1758,6,FALSE)," ")</f>
        <v xml:space="preserve"> </v>
      </c>
      <c r="G402" s="113" t="str">
        <f>IF(A402:A402&gt;0,VLOOKUP(A402,Fed.!$A$1:$J$1758,7,FALSE)," ")</f>
        <v xml:space="preserve"> </v>
      </c>
      <c r="H402" s="113" t="str">
        <f>IF(A402:A402&gt;0,VLOOKUP(A402,Fed.!$A$1:$J$1758,8,FALSE)," ")</f>
        <v xml:space="preserve"> </v>
      </c>
      <c r="I402" s="113" t="str">
        <f>IF(A402:A402&gt;0,VLOOKUP(A402,Fed.!$A$1:$J$1758,9,FALSE)," ")</f>
        <v xml:space="preserve"> </v>
      </c>
      <c r="J402" s="113" t="str">
        <f>IF(A402:A402&gt;0,VLOOKUP(A402,Fed.!$A$1:$J$1758,10,FALSE)," ")</f>
        <v xml:space="preserve"> </v>
      </c>
      <c r="L402" s="245" t="s">
        <v>2643</v>
      </c>
      <c r="M402" s="287" t="b">
        <f t="shared" si="7"/>
        <v>0</v>
      </c>
      <c r="N402" s="287"/>
    </row>
    <row r="403" spans="1:14">
      <c r="A403" s="192"/>
      <c r="B403" s="26" t="str">
        <f>IF(A403:A403&gt;0,VLOOKUP(A403,Fed.!$A$1:$J$1758,2,FALSE)," ")</f>
        <v xml:space="preserve"> </v>
      </c>
      <c r="C403" s="26" t="str">
        <f>IF(A403:A403&gt;0,VLOOKUP(A403,Fed.!$A$1:$J$1758,3,FALSE)," ")</f>
        <v xml:space="preserve"> </v>
      </c>
      <c r="D403" s="113" t="str">
        <f>IF(A403:A403&gt;0,VLOOKUP(A403,Fed.!$A$1:$J$1758,4,FALSE)," ")</f>
        <v xml:space="preserve"> </v>
      </c>
      <c r="E403" s="113" t="str">
        <f>IF(A403:A403&gt;0,VLOOKUP(A403,Fed.!$A$1:$J$1758,5,FALSE)," ")</f>
        <v xml:space="preserve"> </v>
      </c>
      <c r="F403" s="191" t="str">
        <f>IF(A403:A403&gt;0,VLOOKUP(A403,Fed.!$A$1:$J$1758,6,FALSE)," ")</f>
        <v xml:space="preserve"> </v>
      </c>
      <c r="G403" s="113" t="str">
        <f>IF(A403:A403&gt;0,VLOOKUP(A403,Fed.!$A$1:$J$1758,7,FALSE)," ")</f>
        <v xml:space="preserve"> </v>
      </c>
      <c r="H403" s="113" t="str">
        <f>IF(A403:A403&gt;0,VLOOKUP(A403,Fed.!$A$1:$J$1758,8,FALSE)," ")</f>
        <v xml:space="preserve"> </v>
      </c>
      <c r="I403" s="113" t="str">
        <f>IF(A403:A403&gt;0,VLOOKUP(A403,Fed.!$A$1:$J$1758,9,FALSE)," ")</f>
        <v xml:space="preserve"> </v>
      </c>
      <c r="J403" s="113" t="str">
        <f>IF(A403:A403&gt;0,VLOOKUP(A403,Fed.!$A$1:$J$1758,10,FALSE)," ")</f>
        <v xml:space="preserve"> </v>
      </c>
      <c r="L403" s="245" t="s">
        <v>2643</v>
      </c>
      <c r="M403" s="287" t="b">
        <f t="shared" si="7"/>
        <v>0</v>
      </c>
      <c r="N403" s="287"/>
    </row>
    <row r="404" spans="1:14">
      <c r="A404" s="192"/>
      <c r="B404" s="26" t="str">
        <f>IF(A404:A404&gt;0,VLOOKUP(A404,Fed.!$A$1:$J$1758,2,FALSE)," ")</f>
        <v xml:space="preserve"> </v>
      </c>
      <c r="C404" s="26" t="str">
        <f>IF(A404:A404&gt;0,VLOOKUP(A404,Fed.!$A$1:$J$1758,3,FALSE)," ")</f>
        <v xml:space="preserve"> </v>
      </c>
      <c r="D404" s="113" t="str">
        <f>IF(A404:A404&gt;0,VLOOKUP(A404,Fed.!$A$1:$J$1758,4,FALSE)," ")</f>
        <v xml:space="preserve"> </v>
      </c>
      <c r="E404" s="113" t="str">
        <f>IF(A404:A404&gt;0,VLOOKUP(A404,Fed.!$A$1:$J$1758,5,FALSE)," ")</f>
        <v xml:space="preserve"> </v>
      </c>
      <c r="F404" s="191" t="str">
        <f>IF(A404:A404&gt;0,VLOOKUP(A404,Fed.!$A$1:$J$1758,6,FALSE)," ")</f>
        <v xml:space="preserve"> </v>
      </c>
      <c r="G404" s="113" t="str">
        <f>IF(A404:A404&gt;0,VLOOKUP(A404,Fed.!$A$1:$J$1758,7,FALSE)," ")</f>
        <v xml:space="preserve"> </v>
      </c>
      <c r="H404" s="113" t="str">
        <f>IF(A404:A404&gt;0,VLOOKUP(A404,Fed.!$A$1:$J$1758,8,FALSE)," ")</f>
        <v xml:space="preserve"> </v>
      </c>
      <c r="I404" s="113" t="str">
        <f>IF(A404:A404&gt;0,VLOOKUP(A404,Fed.!$A$1:$J$1758,9,FALSE)," ")</f>
        <v xml:space="preserve"> </v>
      </c>
      <c r="J404" s="113" t="str">
        <f>IF(A404:A404&gt;0,VLOOKUP(A404,Fed.!$A$1:$J$1758,10,FALSE)," ")</f>
        <v xml:space="preserve"> </v>
      </c>
      <c r="L404" s="245" t="s">
        <v>2643</v>
      </c>
      <c r="M404" s="287" t="b">
        <f t="shared" si="7"/>
        <v>0</v>
      </c>
      <c r="N404" s="287"/>
    </row>
    <row r="405" spans="1:14">
      <c r="A405" s="192"/>
      <c r="B405" s="26" t="str">
        <f>IF(A405:A405&gt;0,VLOOKUP(A405,Fed.!$A$1:$J$1758,2,FALSE)," ")</f>
        <v xml:space="preserve"> </v>
      </c>
      <c r="C405" s="26" t="str">
        <f>IF(A405:A405&gt;0,VLOOKUP(A405,Fed.!$A$1:$J$1758,3,FALSE)," ")</f>
        <v xml:space="preserve"> </v>
      </c>
      <c r="D405" s="113" t="str">
        <f>IF(A405:A405&gt;0,VLOOKUP(A405,Fed.!$A$1:$J$1758,4,FALSE)," ")</f>
        <v xml:space="preserve"> </v>
      </c>
      <c r="E405" s="113" t="str">
        <f>IF(A405:A405&gt;0,VLOOKUP(A405,Fed.!$A$1:$J$1758,5,FALSE)," ")</f>
        <v xml:space="preserve"> </v>
      </c>
      <c r="F405" s="191" t="str">
        <f>IF(A405:A405&gt;0,VLOOKUP(A405,Fed.!$A$1:$J$1758,6,FALSE)," ")</f>
        <v xml:space="preserve"> </v>
      </c>
      <c r="G405" s="113" t="str">
        <f>IF(A405:A405&gt;0,VLOOKUP(A405,Fed.!$A$1:$J$1758,7,FALSE)," ")</f>
        <v xml:space="preserve"> </v>
      </c>
      <c r="H405" s="113" t="str">
        <f>IF(A405:A405&gt;0,VLOOKUP(A405,Fed.!$A$1:$J$1758,8,FALSE)," ")</f>
        <v xml:space="preserve"> </v>
      </c>
      <c r="I405" s="113" t="str">
        <f>IF(A405:A405&gt;0,VLOOKUP(A405,Fed.!$A$1:$J$1758,9,FALSE)," ")</f>
        <v xml:space="preserve"> </v>
      </c>
      <c r="J405" s="113" t="str">
        <f>IF(A405:A405&gt;0,VLOOKUP(A405,Fed.!$A$1:$J$1758,10,FALSE)," ")</f>
        <v xml:space="preserve"> </v>
      </c>
      <c r="L405" s="245" t="s">
        <v>2643</v>
      </c>
      <c r="M405" s="287" t="b">
        <f t="shared" si="7"/>
        <v>0</v>
      </c>
      <c r="N405" s="287"/>
    </row>
    <row r="406" spans="1:14">
      <c r="A406" s="192"/>
      <c r="B406" s="26" t="str">
        <f>IF(A406:A406&gt;0,VLOOKUP(A406,Fed.!$A$1:$J$1758,2,FALSE)," ")</f>
        <v xml:space="preserve"> </v>
      </c>
      <c r="C406" s="26" t="str">
        <f>IF(A406:A406&gt;0,VLOOKUP(A406,Fed.!$A$1:$J$1758,3,FALSE)," ")</f>
        <v xml:space="preserve"> </v>
      </c>
      <c r="D406" s="113" t="str">
        <f>IF(A406:A406&gt;0,VLOOKUP(A406,Fed.!$A$1:$J$1758,4,FALSE)," ")</f>
        <v xml:space="preserve"> </v>
      </c>
      <c r="E406" s="113" t="str">
        <f>IF(A406:A406&gt;0,VLOOKUP(A406,Fed.!$A$1:$J$1758,5,FALSE)," ")</f>
        <v xml:space="preserve"> </v>
      </c>
      <c r="F406" s="191" t="str">
        <f>IF(A406:A406&gt;0,VLOOKUP(A406,Fed.!$A$1:$J$1758,6,FALSE)," ")</f>
        <v xml:space="preserve"> </v>
      </c>
      <c r="G406" s="113" t="str">
        <f>IF(A406:A406&gt;0,VLOOKUP(A406,Fed.!$A$1:$J$1758,7,FALSE)," ")</f>
        <v xml:space="preserve"> </v>
      </c>
      <c r="H406" s="113" t="str">
        <f>IF(A406:A406&gt;0,VLOOKUP(A406,Fed.!$A$1:$J$1758,8,FALSE)," ")</f>
        <v xml:space="preserve"> </v>
      </c>
      <c r="I406" s="113" t="str">
        <f>IF(A406:A406&gt;0,VLOOKUP(A406,Fed.!$A$1:$J$1758,9,FALSE)," ")</f>
        <v xml:space="preserve"> </v>
      </c>
      <c r="J406" s="113" t="str">
        <f>IF(A406:A406&gt;0,VLOOKUP(A406,Fed.!$A$1:$J$1758,10,FALSE)," ")</f>
        <v xml:space="preserve"> </v>
      </c>
      <c r="L406" s="245" t="s">
        <v>2643</v>
      </c>
      <c r="M406" s="287" t="b">
        <f t="shared" si="7"/>
        <v>0</v>
      </c>
      <c r="N406" s="287"/>
    </row>
    <row r="407" spans="1:14">
      <c r="A407" s="192"/>
      <c r="B407" s="26" t="str">
        <f>IF(A407:A407&gt;0,VLOOKUP(A407,Fed.!$A$1:$J$1758,2,FALSE)," ")</f>
        <v xml:space="preserve"> </v>
      </c>
      <c r="C407" s="26" t="str">
        <f>IF(A407:A407&gt;0,VLOOKUP(A407,Fed.!$A$1:$J$1758,3,FALSE)," ")</f>
        <v xml:space="preserve"> </v>
      </c>
      <c r="D407" s="113" t="str">
        <f>IF(A407:A407&gt;0,VLOOKUP(A407,Fed.!$A$1:$J$1758,4,FALSE)," ")</f>
        <v xml:space="preserve"> </v>
      </c>
      <c r="E407" s="113" t="str">
        <f>IF(A407:A407&gt;0,VLOOKUP(A407,Fed.!$A$1:$J$1758,5,FALSE)," ")</f>
        <v xml:space="preserve"> </v>
      </c>
      <c r="F407" s="191" t="str">
        <f>IF(A407:A407&gt;0,VLOOKUP(A407,Fed.!$A$1:$J$1758,6,FALSE)," ")</f>
        <v xml:space="preserve"> </v>
      </c>
      <c r="G407" s="113" t="str">
        <f>IF(A407:A407&gt;0,VLOOKUP(A407,Fed.!$A$1:$J$1758,7,FALSE)," ")</f>
        <v xml:space="preserve"> </v>
      </c>
      <c r="H407" s="113" t="str">
        <f>IF(A407:A407&gt;0,VLOOKUP(A407,Fed.!$A$1:$J$1758,8,FALSE)," ")</f>
        <v xml:space="preserve"> </v>
      </c>
      <c r="I407" s="113" t="str">
        <f>IF(A407:A407&gt;0,VLOOKUP(A407,Fed.!$A$1:$J$1758,9,FALSE)," ")</f>
        <v xml:space="preserve"> </v>
      </c>
      <c r="J407" s="113" t="str">
        <f>IF(A407:A407&gt;0,VLOOKUP(A407,Fed.!$A$1:$J$1758,10,FALSE)," ")</f>
        <v xml:space="preserve"> </v>
      </c>
      <c r="L407" s="245" t="s">
        <v>2643</v>
      </c>
      <c r="M407" s="287" t="b">
        <f t="shared" si="7"/>
        <v>0</v>
      </c>
      <c r="N407" s="287"/>
    </row>
    <row r="408" spans="1:14">
      <c r="A408" s="192"/>
      <c r="B408" s="26" t="str">
        <f>IF(A408:A408&gt;0,VLOOKUP(A408,Fed.!$A$1:$J$1758,2,FALSE)," ")</f>
        <v xml:space="preserve"> </v>
      </c>
      <c r="C408" s="26" t="str">
        <f>IF(A408:A408&gt;0,VLOOKUP(A408,Fed.!$A$1:$J$1758,3,FALSE)," ")</f>
        <v xml:space="preserve"> </v>
      </c>
      <c r="D408" s="113" t="str">
        <f>IF(A408:A408&gt;0,VLOOKUP(A408,Fed.!$A$1:$J$1758,4,FALSE)," ")</f>
        <v xml:space="preserve"> </v>
      </c>
      <c r="E408" s="113" t="str">
        <f>IF(A408:A408&gt;0,VLOOKUP(A408,Fed.!$A$1:$J$1758,5,FALSE)," ")</f>
        <v xml:space="preserve"> </v>
      </c>
      <c r="F408" s="191" t="str">
        <f>IF(A408:A408&gt;0,VLOOKUP(A408,Fed.!$A$1:$J$1758,6,FALSE)," ")</f>
        <v xml:space="preserve"> </v>
      </c>
      <c r="G408" s="113" t="str">
        <f>IF(A408:A408&gt;0,VLOOKUP(A408,Fed.!$A$1:$J$1758,7,FALSE)," ")</f>
        <v xml:space="preserve"> </v>
      </c>
      <c r="H408" s="113" t="str">
        <f>IF(A408:A408&gt;0,VLOOKUP(A408,Fed.!$A$1:$J$1758,8,FALSE)," ")</f>
        <v xml:space="preserve"> </v>
      </c>
      <c r="I408" s="113" t="str">
        <f>IF(A408:A408&gt;0,VLOOKUP(A408,Fed.!$A$1:$J$1758,9,FALSE)," ")</f>
        <v xml:space="preserve"> </v>
      </c>
      <c r="J408" s="113" t="str">
        <f>IF(A408:A408&gt;0,VLOOKUP(A408,Fed.!$A$1:$J$1758,10,FALSE)," ")</f>
        <v xml:space="preserve"> </v>
      </c>
      <c r="L408" s="245" t="s">
        <v>2643</v>
      </c>
      <c r="M408" s="287" t="b">
        <f t="shared" si="7"/>
        <v>0</v>
      </c>
      <c r="N408" s="287"/>
    </row>
    <row r="409" spans="1:14">
      <c r="A409" s="192"/>
      <c r="B409" s="26" t="str">
        <f>IF(A409:A409&gt;0,VLOOKUP(A409,Fed.!$A$1:$J$1758,2,FALSE)," ")</f>
        <v xml:space="preserve"> </v>
      </c>
      <c r="C409" s="26" t="str">
        <f>IF(A409:A409&gt;0,VLOOKUP(A409,Fed.!$A$1:$J$1758,3,FALSE)," ")</f>
        <v xml:space="preserve"> </v>
      </c>
      <c r="D409" s="113" t="str">
        <f>IF(A409:A409&gt;0,VLOOKUP(A409,Fed.!$A$1:$J$1758,4,FALSE)," ")</f>
        <v xml:space="preserve"> </v>
      </c>
      <c r="E409" s="113" t="str">
        <f>IF(A409:A409&gt;0,VLOOKUP(A409,Fed.!$A$1:$J$1758,5,FALSE)," ")</f>
        <v xml:space="preserve"> </v>
      </c>
      <c r="F409" s="191" t="str">
        <f>IF(A409:A409&gt;0,VLOOKUP(A409,Fed.!$A$1:$J$1758,6,FALSE)," ")</f>
        <v xml:space="preserve"> </v>
      </c>
      <c r="G409" s="113" t="str">
        <f>IF(A409:A409&gt;0,VLOOKUP(A409,Fed.!$A$1:$J$1758,7,FALSE)," ")</f>
        <v xml:space="preserve"> </v>
      </c>
      <c r="H409" s="113" t="str">
        <f>IF(A409:A409&gt;0,VLOOKUP(A409,Fed.!$A$1:$J$1758,8,FALSE)," ")</f>
        <v xml:space="preserve"> </v>
      </c>
      <c r="I409" s="113" t="str">
        <f>IF(A409:A409&gt;0,VLOOKUP(A409,Fed.!$A$1:$J$1758,9,FALSE)," ")</f>
        <v xml:space="preserve"> </v>
      </c>
      <c r="J409" s="113" t="str">
        <f>IF(A409:A409&gt;0,VLOOKUP(A409,Fed.!$A$1:$J$1758,10,FALSE)," ")</f>
        <v xml:space="preserve"> </v>
      </c>
      <c r="L409" s="245" t="s">
        <v>2643</v>
      </c>
      <c r="M409" s="287" t="b">
        <f t="shared" si="7"/>
        <v>0</v>
      </c>
      <c r="N409" s="287"/>
    </row>
    <row r="410" spans="1:14">
      <c r="A410" s="192"/>
      <c r="B410" s="26" t="str">
        <f>IF(A410:A410&gt;0,VLOOKUP(A410,Fed.!$A$1:$J$1758,2,FALSE)," ")</f>
        <v xml:space="preserve"> </v>
      </c>
      <c r="C410" s="26" t="str">
        <f>IF(A410:A410&gt;0,VLOOKUP(A410,Fed.!$A$1:$J$1758,3,FALSE)," ")</f>
        <v xml:space="preserve"> </v>
      </c>
      <c r="D410" s="113" t="str">
        <f>IF(A410:A410&gt;0,VLOOKUP(A410,Fed.!$A$1:$J$1758,4,FALSE)," ")</f>
        <v xml:space="preserve"> </v>
      </c>
      <c r="E410" s="113" t="str">
        <f>IF(A410:A410&gt;0,VLOOKUP(A410,Fed.!$A$1:$J$1758,5,FALSE)," ")</f>
        <v xml:space="preserve"> </v>
      </c>
      <c r="F410" s="191" t="str">
        <f>IF(A410:A410&gt;0,VLOOKUP(A410,Fed.!$A$1:$J$1758,6,FALSE)," ")</f>
        <v xml:space="preserve"> </v>
      </c>
      <c r="G410" s="113" t="str">
        <f>IF(A410:A410&gt;0,VLOOKUP(A410,Fed.!$A$1:$J$1758,7,FALSE)," ")</f>
        <v xml:space="preserve"> </v>
      </c>
      <c r="H410" s="113" t="str">
        <f>IF(A410:A410&gt;0,VLOOKUP(A410,Fed.!$A$1:$J$1758,8,FALSE)," ")</f>
        <v xml:space="preserve"> </v>
      </c>
      <c r="I410" s="113" t="str">
        <f>IF(A410:A410&gt;0,VLOOKUP(A410,Fed.!$A$1:$J$1758,9,FALSE)," ")</f>
        <v xml:space="preserve"> </v>
      </c>
      <c r="J410" s="113" t="str">
        <f>IF(A410:A410&gt;0,VLOOKUP(A410,Fed.!$A$1:$J$1758,10,FALSE)," ")</f>
        <v xml:space="preserve"> </v>
      </c>
      <c r="L410" s="245" t="s">
        <v>2643</v>
      </c>
      <c r="M410" s="287" t="b">
        <f t="shared" si="7"/>
        <v>0</v>
      </c>
      <c r="N410" s="287"/>
    </row>
    <row r="411" spans="1:14">
      <c r="A411" s="192"/>
      <c r="B411" s="26" t="str">
        <f>IF(A411:A411&gt;0,VLOOKUP(A411,Fed.!$A$1:$J$1758,2,FALSE)," ")</f>
        <v xml:space="preserve"> </v>
      </c>
      <c r="C411" s="26" t="str">
        <f>IF(A411:A411&gt;0,VLOOKUP(A411,Fed.!$A$1:$J$1758,3,FALSE)," ")</f>
        <v xml:space="preserve"> </v>
      </c>
      <c r="D411" s="113" t="str">
        <f>IF(A411:A411&gt;0,VLOOKUP(A411,Fed.!$A$1:$J$1758,4,FALSE)," ")</f>
        <v xml:space="preserve"> </v>
      </c>
      <c r="E411" s="113" t="str">
        <f>IF(A411:A411&gt;0,VLOOKUP(A411,Fed.!$A$1:$J$1758,5,FALSE)," ")</f>
        <v xml:space="preserve"> </v>
      </c>
      <c r="F411" s="191" t="str">
        <f>IF(A411:A411&gt;0,VLOOKUP(A411,Fed.!$A$1:$J$1758,6,FALSE)," ")</f>
        <v xml:space="preserve"> </v>
      </c>
      <c r="G411" s="113" t="str">
        <f>IF(A411:A411&gt;0,VLOOKUP(A411,Fed.!$A$1:$J$1758,7,FALSE)," ")</f>
        <v xml:space="preserve"> </v>
      </c>
      <c r="H411" s="113" t="str">
        <f>IF(A411:A411&gt;0,VLOOKUP(A411,Fed.!$A$1:$J$1758,8,FALSE)," ")</f>
        <v xml:space="preserve"> </v>
      </c>
      <c r="I411" s="113" t="str">
        <f>IF(A411:A411&gt;0,VLOOKUP(A411,Fed.!$A$1:$J$1758,9,FALSE)," ")</f>
        <v xml:space="preserve"> </v>
      </c>
      <c r="J411" s="113" t="str">
        <f>IF(A411:A411&gt;0,VLOOKUP(A411,Fed.!$A$1:$J$1758,10,FALSE)," ")</f>
        <v xml:space="preserve"> </v>
      </c>
      <c r="L411" s="245" t="s">
        <v>2643</v>
      </c>
      <c r="M411" s="287" t="b">
        <f t="shared" si="7"/>
        <v>0</v>
      </c>
      <c r="N411" s="287"/>
    </row>
    <row r="412" spans="1:14">
      <c r="A412" s="192"/>
      <c r="B412" s="26" t="str">
        <f>IF(A412:A412&gt;0,VLOOKUP(A412,Fed.!$A$1:$J$1758,2,FALSE)," ")</f>
        <v xml:space="preserve"> </v>
      </c>
      <c r="C412" s="26" t="str">
        <f>IF(A412:A412&gt;0,VLOOKUP(A412,Fed.!$A$1:$J$1758,3,FALSE)," ")</f>
        <v xml:space="preserve"> </v>
      </c>
      <c r="D412" s="113" t="str">
        <f>IF(A412:A412&gt;0,VLOOKUP(A412,Fed.!$A$1:$J$1758,4,FALSE)," ")</f>
        <v xml:space="preserve"> </v>
      </c>
      <c r="E412" s="113" t="str">
        <f>IF(A412:A412&gt;0,VLOOKUP(A412,Fed.!$A$1:$J$1758,5,FALSE)," ")</f>
        <v xml:space="preserve"> </v>
      </c>
      <c r="F412" s="191" t="str">
        <f>IF(A412:A412&gt;0,VLOOKUP(A412,Fed.!$A$1:$J$1758,6,FALSE)," ")</f>
        <v xml:space="preserve"> </v>
      </c>
      <c r="G412" s="113" t="str">
        <f>IF(A412:A412&gt;0,VLOOKUP(A412,Fed.!$A$1:$J$1758,7,FALSE)," ")</f>
        <v xml:space="preserve"> </v>
      </c>
      <c r="H412" s="113" t="str">
        <f>IF(A412:A412&gt;0,VLOOKUP(A412,Fed.!$A$1:$J$1758,8,FALSE)," ")</f>
        <v xml:space="preserve"> </v>
      </c>
      <c r="I412" s="113" t="str">
        <f>IF(A412:A412&gt;0,VLOOKUP(A412,Fed.!$A$1:$J$1758,9,FALSE)," ")</f>
        <v xml:space="preserve"> </v>
      </c>
      <c r="J412" s="113" t="str">
        <f>IF(A412:A412&gt;0,VLOOKUP(A412,Fed.!$A$1:$J$1758,10,FALSE)," ")</f>
        <v xml:space="preserve"> </v>
      </c>
      <c r="L412" s="245" t="s">
        <v>2643</v>
      </c>
      <c r="M412" s="287" t="b">
        <f t="shared" si="7"/>
        <v>0</v>
      </c>
      <c r="N412" s="287"/>
    </row>
    <row r="413" spans="1:14">
      <c r="A413" s="192"/>
      <c r="B413" s="26" t="str">
        <f>IF(A413:A413&gt;0,VLOOKUP(A413,Fed.!$A$1:$J$1758,2,FALSE)," ")</f>
        <v xml:space="preserve"> </v>
      </c>
      <c r="C413" s="26" t="str">
        <f>IF(A413:A413&gt;0,VLOOKUP(A413,Fed.!$A$1:$J$1758,3,FALSE)," ")</f>
        <v xml:space="preserve"> </v>
      </c>
      <c r="D413" s="113" t="str">
        <f>IF(A413:A413&gt;0,VLOOKUP(A413,Fed.!$A$1:$J$1758,4,FALSE)," ")</f>
        <v xml:space="preserve"> </v>
      </c>
      <c r="E413" s="113" t="str">
        <f>IF(A413:A413&gt;0,VLOOKUP(A413,Fed.!$A$1:$J$1758,5,FALSE)," ")</f>
        <v xml:space="preserve"> </v>
      </c>
      <c r="F413" s="191" t="str">
        <f>IF(A413:A413&gt;0,VLOOKUP(A413,Fed.!$A$1:$J$1758,6,FALSE)," ")</f>
        <v xml:space="preserve"> </v>
      </c>
      <c r="G413" s="113" t="str">
        <f>IF(A413:A413&gt;0,VLOOKUP(A413,Fed.!$A$1:$J$1758,7,FALSE)," ")</f>
        <v xml:space="preserve"> </v>
      </c>
      <c r="H413" s="113" t="str">
        <f>IF(A413:A413&gt;0,VLOOKUP(A413,Fed.!$A$1:$J$1758,8,FALSE)," ")</f>
        <v xml:space="preserve"> </v>
      </c>
      <c r="I413" s="113" t="str">
        <f>IF(A413:A413&gt;0,VLOOKUP(A413,Fed.!$A$1:$J$1758,9,FALSE)," ")</f>
        <v xml:space="preserve"> </v>
      </c>
      <c r="J413" s="113" t="str">
        <f>IF(A413:A413&gt;0,VLOOKUP(A413,Fed.!$A$1:$J$1758,10,FALSE)," ")</f>
        <v xml:space="preserve"> </v>
      </c>
      <c r="L413" s="245" t="s">
        <v>2643</v>
      </c>
      <c r="M413" s="287" t="b">
        <f t="shared" si="7"/>
        <v>0</v>
      </c>
      <c r="N413" s="287"/>
    </row>
    <row r="414" spans="1:14">
      <c r="A414" s="192"/>
      <c r="B414" s="26" t="str">
        <f>IF(A414:A414&gt;0,VLOOKUP(A414,Fed.!$A$1:$J$1758,2,FALSE)," ")</f>
        <v xml:space="preserve"> </v>
      </c>
      <c r="C414" s="26" t="str">
        <f>IF(A414:A414&gt;0,VLOOKUP(A414,Fed.!$A$1:$J$1758,3,FALSE)," ")</f>
        <v xml:space="preserve"> </v>
      </c>
      <c r="D414" s="113" t="str">
        <f>IF(A414:A414&gt;0,VLOOKUP(A414,Fed.!$A$1:$J$1758,4,FALSE)," ")</f>
        <v xml:space="preserve"> </v>
      </c>
      <c r="E414" s="113" t="str">
        <f>IF(A414:A414&gt;0,VLOOKUP(A414,Fed.!$A$1:$J$1758,5,FALSE)," ")</f>
        <v xml:space="preserve"> </v>
      </c>
      <c r="F414" s="191" t="str">
        <f>IF(A414:A414&gt;0,VLOOKUP(A414,Fed.!$A$1:$J$1758,6,FALSE)," ")</f>
        <v xml:space="preserve"> </v>
      </c>
      <c r="G414" s="113" t="str">
        <f>IF(A414:A414&gt;0,VLOOKUP(A414,Fed.!$A$1:$J$1758,7,FALSE)," ")</f>
        <v xml:space="preserve"> </v>
      </c>
      <c r="H414" s="113" t="str">
        <f>IF(A414:A414&gt;0,VLOOKUP(A414,Fed.!$A$1:$J$1758,8,FALSE)," ")</f>
        <v xml:space="preserve"> </v>
      </c>
      <c r="I414" s="113" t="str">
        <f>IF(A414:A414&gt;0,VLOOKUP(A414,Fed.!$A$1:$J$1758,9,FALSE)," ")</f>
        <v xml:space="preserve"> </v>
      </c>
      <c r="J414" s="113" t="str">
        <f>IF(A414:A414&gt;0,VLOOKUP(A414,Fed.!$A$1:$J$1758,10,FALSE)," ")</f>
        <v xml:space="preserve"> </v>
      </c>
      <c r="L414" s="245" t="s">
        <v>2643</v>
      </c>
      <c r="M414" s="287" t="b">
        <f t="shared" si="7"/>
        <v>0</v>
      </c>
      <c r="N414" s="287"/>
    </row>
    <row r="415" spans="1:14">
      <c r="A415" s="192"/>
      <c r="B415" s="26" t="str">
        <f>IF(A415:A415&gt;0,VLOOKUP(A415,Fed.!$A$1:$J$1758,2,FALSE)," ")</f>
        <v xml:space="preserve"> </v>
      </c>
      <c r="C415" s="26" t="str">
        <f>IF(A415:A415&gt;0,VLOOKUP(A415,Fed.!$A$1:$J$1758,3,FALSE)," ")</f>
        <v xml:space="preserve"> </v>
      </c>
      <c r="D415" s="113" t="str">
        <f>IF(A415:A415&gt;0,VLOOKUP(A415,Fed.!$A$1:$J$1758,4,FALSE)," ")</f>
        <v xml:space="preserve"> </v>
      </c>
      <c r="E415" s="113" t="str">
        <f>IF(A415:A415&gt;0,VLOOKUP(A415,Fed.!$A$1:$J$1758,5,FALSE)," ")</f>
        <v xml:space="preserve"> </v>
      </c>
      <c r="F415" s="191" t="str">
        <f>IF(A415:A415&gt;0,VLOOKUP(A415,Fed.!$A$1:$J$1758,6,FALSE)," ")</f>
        <v xml:space="preserve"> </v>
      </c>
      <c r="G415" s="113" t="str">
        <f>IF(A415:A415&gt;0,VLOOKUP(A415,Fed.!$A$1:$J$1758,7,FALSE)," ")</f>
        <v xml:space="preserve"> </v>
      </c>
      <c r="H415" s="113" t="str">
        <f>IF(A415:A415&gt;0,VLOOKUP(A415,Fed.!$A$1:$J$1758,8,FALSE)," ")</f>
        <v xml:space="preserve"> </v>
      </c>
      <c r="I415" s="113" t="str">
        <f>IF(A415:A415&gt;0,VLOOKUP(A415,Fed.!$A$1:$J$1758,9,FALSE)," ")</f>
        <v xml:space="preserve"> </v>
      </c>
      <c r="J415" s="113" t="str">
        <f>IF(A415:A415&gt;0,VLOOKUP(A415,Fed.!$A$1:$J$1758,10,FALSE)," ")</f>
        <v xml:space="preserve"> </v>
      </c>
      <c r="L415" s="245" t="s">
        <v>2643</v>
      </c>
      <c r="M415" s="287" t="b">
        <f t="shared" si="7"/>
        <v>0</v>
      </c>
      <c r="N415" s="287"/>
    </row>
    <row r="416" spans="1:14">
      <c r="A416" s="192"/>
      <c r="B416" s="26" t="str">
        <f>IF(A416:A416&gt;0,VLOOKUP(A416,Fed.!$A$1:$J$1758,2,FALSE)," ")</f>
        <v xml:space="preserve"> </v>
      </c>
      <c r="C416" s="26" t="str">
        <f>IF(A416:A416&gt;0,VLOOKUP(A416,Fed.!$A$1:$J$1758,3,FALSE)," ")</f>
        <v xml:space="preserve"> </v>
      </c>
      <c r="D416" s="113" t="str">
        <f>IF(A416:A416&gt;0,VLOOKUP(A416,Fed.!$A$1:$J$1758,4,FALSE)," ")</f>
        <v xml:space="preserve"> </v>
      </c>
      <c r="E416" s="113" t="str">
        <f>IF(A416:A416&gt;0,VLOOKUP(A416,Fed.!$A$1:$J$1758,5,FALSE)," ")</f>
        <v xml:space="preserve"> </v>
      </c>
      <c r="F416" s="191" t="str">
        <f>IF(A416:A416&gt;0,VLOOKUP(A416,Fed.!$A$1:$J$1758,6,FALSE)," ")</f>
        <v xml:space="preserve"> </v>
      </c>
      <c r="G416" s="113" t="str">
        <f>IF(A416:A416&gt;0,VLOOKUP(A416,Fed.!$A$1:$J$1758,7,FALSE)," ")</f>
        <v xml:space="preserve"> </v>
      </c>
      <c r="H416" s="113" t="str">
        <f>IF(A416:A416&gt;0,VLOOKUP(A416,Fed.!$A$1:$J$1758,8,FALSE)," ")</f>
        <v xml:space="preserve"> </v>
      </c>
      <c r="I416" s="113" t="str">
        <f>IF(A416:A416&gt;0,VLOOKUP(A416,Fed.!$A$1:$J$1758,9,FALSE)," ")</f>
        <v xml:space="preserve"> </v>
      </c>
      <c r="J416" s="113" t="str">
        <f>IF(A416:A416&gt;0,VLOOKUP(A416,Fed.!$A$1:$J$1758,10,FALSE)," ")</f>
        <v xml:space="preserve"> </v>
      </c>
      <c r="L416" s="245" t="s">
        <v>2643</v>
      </c>
      <c r="M416" s="287" t="b">
        <f t="shared" si="7"/>
        <v>0</v>
      </c>
      <c r="N416" s="287"/>
    </row>
    <row r="417" spans="1:14">
      <c r="A417" s="192"/>
      <c r="B417" s="26" t="str">
        <f>IF(A417:A417&gt;0,VLOOKUP(A417,Fed.!$A$1:$J$1758,2,FALSE)," ")</f>
        <v xml:space="preserve"> </v>
      </c>
      <c r="C417" s="26" t="str">
        <f>IF(A417:A417&gt;0,VLOOKUP(A417,Fed.!$A$1:$J$1758,3,FALSE)," ")</f>
        <v xml:space="preserve"> </v>
      </c>
      <c r="D417" s="113" t="str">
        <f>IF(A417:A417&gt;0,VLOOKUP(A417,Fed.!$A$1:$J$1758,4,FALSE)," ")</f>
        <v xml:space="preserve"> </v>
      </c>
      <c r="E417" s="113" t="str">
        <f>IF(A417:A417&gt;0,VLOOKUP(A417,Fed.!$A$1:$J$1758,5,FALSE)," ")</f>
        <v xml:space="preserve"> </v>
      </c>
      <c r="F417" s="191" t="str">
        <f>IF(A417:A417&gt;0,VLOOKUP(A417,Fed.!$A$1:$J$1758,6,FALSE)," ")</f>
        <v xml:space="preserve"> </v>
      </c>
      <c r="G417" s="113" t="str">
        <f>IF(A417:A417&gt;0,VLOOKUP(A417,Fed.!$A$1:$J$1758,7,FALSE)," ")</f>
        <v xml:space="preserve"> </v>
      </c>
      <c r="H417" s="113" t="str">
        <f>IF(A417:A417&gt;0,VLOOKUP(A417,Fed.!$A$1:$J$1758,8,FALSE)," ")</f>
        <v xml:space="preserve"> </v>
      </c>
      <c r="I417" s="113" t="str">
        <f>IF(A417:A417&gt;0,VLOOKUP(A417,Fed.!$A$1:$J$1758,9,FALSE)," ")</f>
        <v xml:space="preserve"> </v>
      </c>
      <c r="J417" s="113" t="str">
        <f>IF(A417:A417&gt;0,VLOOKUP(A417,Fed.!$A$1:$J$1758,10,FALSE)," ")</f>
        <v xml:space="preserve"> </v>
      </c>
      <c r="L417" s="245" t="s">
        <v>2643</v>
      </c>
      <c r="M417" s="287" t="b">
        <f t="shared" si="7"/>
        <v>0</v>
      </c>
      <c r="N417" s="287"/>
    </row>
    <row r="418" spans="1:14">
      <c r="A418" s="192"/>
      <c r="B418" s="26" t="str">
        <f>IF(A418:A418&gt;0,VLOOKUP(A418,Fed.!$A$1:$J$1758,2,FALSE)," ")</f>
        <v xml:space="preserve"> </v>
      </c>
      <c r="C418" s="26" t="str">
        <f>IF(A418:A418&gt;0,VLOOKUP(A418,Fed.!$A$1:$J$1758,3,FALSE)," ")</f>
        <v xml:space="preserve"> </v>
      </c>
      <c r="D418" s="113" t="str">
        <f>IF(A418:A418&gt;0,VLOOKUP(A418,Fed.!$A$1:$J$1758,4,FALSE)," ")</f>
        <v xml:space="preserve"> </v>
      </c>
      <c r="E418" s="113" t="str">
        <f>IF(A418:A418&gt;0,VLOOKUP(A418,Fed.!$A$1:$J$1758,5,FALSE)," ")</f>
        <v xml:space="preserve"> </v>
      </c>
      <c r="F418" s="191" t="str">
        <f>IF(A418:A418&gt;0,VLOOKUP(A418,Fed.!$A$1:$J$1758,6,FALSE)," ")</f>
        <v xml:space="preserve"> </v>
      </c>
      <c r="G418" s="113" t="str">
        <f>IF(A418:A418&gt;0,VLOOKUP(A418,Fed.!$A$1:$J$1758,7,FALSE)," ")</f>
        <v xml:space="preserve"> </v>
      </c>
      <c r="H418" s="113" t="str">
        <f>IF(A418:A418&gt;0,VLOOKUP(A418,Fed.!$A$1:$J$1758,8,FALSE)," ")</f>
        <v xml:space="preserve"> </v>
      </c>
      <c r="I418" s="113" t="str">
        <f>IF(A418:A418&gt;0,VLOOKUP(A418,Fed.!$A$1:$J$1758,9,FALSE)," ")</f>
        <v xml:space="preserve"> </v>
      </c>
      <c r="J418" s="113" t="str">
        <f>IF(A418:A418&gt;0,VLOOKUP(A418,Fed.!$A$1:$J$1758,10,FALSE)," ")</f>
        <v xml:space="preserve"> </v>
      </c>
      <c r="L418" s="245" t="s">
        <v>2643</v>
      </c>
      <c r="M418" s="287" t="b">
        <f t="shared" si="7"/>
        <v>0</v>
      </c>
      <c r="N418" s="287"/>
    </row>
    <row r="419" spans="1:14">
      <c r="A419" s="192"/>
      <c r="B419" s="26" t="str">
        <f>IF(A419:A419&gt;0,VLOOKUP(A419,Fed.!$A$1:$J$1758,2,FALSE)," ")</f>
        <v xml:space="preserve"> </v>
      </c>
      <c r="C419" s="26" t="str">
        <f>IF(A419:A419&gt;0,VLOOKUP(A419,Fed.!$A$1:$J$1758,3,FALSE)," ")</f>
        <v xml:space="preserve"> </v>
      </c>
      <c r="D419" s="113" t="str">
        <f>IF(A419:A419&gt;0,VLOOKUP(A419,Fed.!$A$1:$J$1758,4,FALSE)," ")</f>
        <v xml:space="preserve"> </v>
      </c>
      <c r="E419" s="113" t="str">
        <f>IF(A419:A419&gt;0,VLOOKUP(A419,Fed.!$A$1:$J$1758,5,FALSE)," ")</f>
        <v xml:space="preserve"> </v>
      </c>
      <c r="F419" s="191" t="str">
        <f>IF(A419:A419&gt;0,VLOOKUP(A419,Fed.!$A$1:$J$1758,6,FALSE)," ")</f>
        <v xml:space="preserve"> </v>
      </c>
      <c r="G419" s="113" t="str">
        <f>IF(A419:A419&gt;0,VLOOKUP(A419,Fed.!$A$1:$J$1758,7,FALSE)," ")</f>
        <v xml:space="preserve"> </v>
      </c>
      <c r="H419" s="113" t="str">
        <f>IF(A419:A419&gt;0,VLOOKUP(A419,Fed.!$A$1:$J$1758,8,FALSE)," ")</f>
        <v xml:space="preserve"> </v>
      </c>
      <c r="I419" s="113" t="str">
        <f>IF(A419:A419&gt;0,VLOOKUP(A419,Fed.!$A$1:$J$1758,9,FALSE)," ")</f>
        <v xml:space="preserve"> </v>
      </c>
      <c r="J419" s="113" t="str">
        <f>IF(A419:A419&gt;0,VLOOKUP(A419,Fed.!$A$1:$J$1758,10,FALSE)," ")</f>
        <v xml:space="preserve"> </v>
      </c>
      <c r="L419" s="245" t="s">
        <v>2643</v>
      </c>
      <c r="M419" s="287" t="b">
        <f t="shared" si="7"/>
        <v>0</v>
      </c>
      <c r="N419" s="287"/>
    </row>
    <row r="420" spans="1:14">
      <c r="A420" s="192"/>
      <c r="B420" s="26" t="str">
        <f>IF(A420:A420&gt;0,VLOOKUP(A420,Fed.!$A$1:$J$1758,2,FALSE)," ")</f>
        <v xml:space="preserve"> </v>
      </c>
      <c r="C420" s="26" t="str">
        <f>IF(A420:A420&gt;0,VLOOKUP(A420,Fed.!$A$1:$J$1758,3,FALSE)," ")</f>
        <v xml:space="preserve"> </v>
      </c>
      <c r="D420" s="113" t="str">
        <f>IF(A420:A420&gt;0,VLOOKUP(A420,Fed.!$A$1:$J$1758,4,FALSE)," ")</f>
        <v xml:space="preserve"> </v>
      </c>
      <c r="E420" s="113" t="str">
        <f>IF(A420:A420&gt;0,VLOOKUP(A420,Fed.!$A$1:$J$1758,5,FALSE)," ")</f>
        <v xml:space="preserve"> </v>
      </c>
      <c r="F420" s="191" t="str">
        <f>IF(A420:A420&gt;0,VLOOKUP(A420,Fed.!$A$1:$J$1758,6,FALSE)," ")</f>
        <v xml:space="preserve"> </v>
      </c>
      <c r="G420" s="113" t="str">
        <f>IF(A420:A420&gt;0,VLOOKUP(A420,Fed.!$A$1:$J$1758,7,FALSE)," ")</f>
        <v xml:space="preserve"> </v>
      </c>
      <c r="H420" s="113" t="str">
        <f>IF(A420:A420&gt;0,VLOOKUP(A420,Fed.!$A$1:$J$1758,8,FALSE)," ")</f>
        <v xml:space="preserve"> </v>
      </c>
      <c r="I420" s="113" t="str">
        <f>IF(A420:A420&gt;0,VLOOKUP(A420,Fed.!$A$1:$J$1758,9,FALSE)," ")</f>
        <v xml:space="preserve"> </v>
      </c>
      <c r="J420" s="113" t="str">
        <f>IF(A420:A420&gt;0,VLOOKUP(A420,Fed.!$A$1:$J$1758,10,FALSE)," ")</f>
        <v xml:space="preserve"> </v>
      </c>
      <c r="L420" s="245" t="s">
        <v>2643</v>
      </c>
      <c r="M420" s="287" t="b">
        <f t="shared" si="7"/>
        <v>0</v>
      </c>
      <c r="N420" s="287"/>
    </row>
    <row r="421" spans="1:14">
      <c r="A421" s="192"/>
      <c r="B421" s="26" t="str">
        <f>IF(A421:A421&gt;0,VLOOKUP(A421,Fed.!$A$1:$J$1758,2,FALSE)," ")</f>
        <v xml:space="preserve"> </v>
      </c>
      <c r="C421" s="26" t="str">
        <f>IF(A421:A421&gt;0,VLOOKUP(A421,Fed.!$A$1:$J$1758,3,FALSE)," ")</f>
        <v xml:space="preserve"> </v>
      </c>
      <c r="D421" s="113" t="str">
        <f>IF(A421:A421&gt;0,VLOOKUP(A421,Fed.!$A$1:$J$1758,4,FALSE)," ")</f>
        <v xml:space="preserve"> </v>
      </c>
      <c r="E421" s="113" t="str">
        <f>IF(A421:A421&gt;0,VLOOKUP(A421,Fed.!$A$1:$J$1758,5,FALSE)," ")</f>
        <v xml:space="preserve"> </v>
      </c>
      <c r="F421" s="191" t="str">
        <f>IF(A421:A421&gt;0,VLOOKUP(A421,Fed.!$A$1:$J$1758,6,FALSE)," ")</f>
        <v xml:space="preserve"> </v>
      </c>
      <c r="G421" s="113" t="str">
        <f>IF(A421:A421&gt;0,VLOOKUP(A421,Fed.!$A$1:$J$1758,7,FALSE)," ")</f>
        <v xml:space="preserve"> </v>
      </c>
      <c r="H421" s="113" t="str">
        <f>IF(A421:A421&gt;0,VLOOKUP(A421,Fed.!$A$1:$J$1758,8,FALSE)," ")</f>
        <v xml:space="preserve"> </v>
      </c>
      <c r="I421" s="113" t="str">
        <f>IF(A421:A421&gt;0,VLOOKUP(A421,Fed.!$A$1:$J$1758,9,FALSE)," ")</f>
        <v xml:space="preserve"> </v>
      </c>
      <c r="J421" s="113" t="str">
        <f>IF(A421:A421&gt;0,VLOOKUP(A421,Fed.!$A$1:$J$1758,10,FALSE)," ")</f>
        <v xml:space="preserve"> </v>
      </c>
      <c r="L421" s="245" t="s">
        <v>2643</v>
      </c>
      <c r="M421" s="287" t="b">
        <f t="shared" si="7"/>
        <v>0</v>
      </c>
      <c r="N421" s="287"/>
    </row>
    <row r="422" spans="1:14">
      <c r="A422" s="192"/>
      <c r="B422" s="26" t="str">
        <f>IF(A422:A422&gt;0,VLOOKUP(A422,Fed.!$A$1:$J$1758,2,FALSE)," ")</f>
        <v xml:space="preserve"> </v>
      </c>
      <c r="C422" s="26" t="str">
        <f>IF(A422:A422&gt;0,VLOOKUP(A422,Fed.!$A$1:$J$1758,3,FALSE)," ")</f>
        <v xml:space="preserve"> </v>
      </c>
      <c r="D422" s="113" t="str">
        <f>IF(A422:A422&gt;0,VLOOKUP(A422,Fed.!$A$1:$J$1758,4,FALSE)," ")</f>
        <v xml:space="preserve"> </v>
      </c>
      <c r="E422" s="113" t="str">
        <f>IF(A422:A422&gt;0,VLOOKUP(A422,Fed.!$A$1:$J$1758,5,FALSE)," ")</f>
        <v xml:space="preserve"> </v>
      </c>
      <c r="F422" s="191" t="str">
        <f>IF(A422:A422&gt;0,VLOOKUP(A422,Fed.!$A$1:$J$1758,6,FALSE)," ")</f>
        <v xml:space="preserve"> </v>
      </c>
      <c r="G422" s="113" t="str">
        <f>IF(A422:A422&gt;0,VLOOKUP(A422,Fed.!$A$1:$J$1758,7,FALSE)," ")</f>
        <v xml:space="preserve"> </v>
      </c>
      <c r="H422" s="113" t="str">
        <f>IF(A422:A422&gt;0,VLOOKUP(A422,Fed.!$A$1:$J$1758,8,FALSE)," ")</f>
        <v xml:space="preserve"> </v>
      </c>
      <c r="I422" s="113" t="str">
        <f>IF(A422:A422&gt;0,VLOOKUP(A422,Fed.!$A$1:$J$1758,9,FALSE)," ")</f>
        <v xml:space="preserve"> </v>
      </c>
      <c r="J422" s="113" t="str">
        <f>IF(A422:A422&gt;0,VLOOKUP(A422,Fed.!$A$1:$J$1758,10,FALSE)," ")</f>
        <v xml:space="preserve"> </v>
      </c>
      <c r="L422" s="245" t="s">
        <v>2643</v>
      </c>
      <c r="M422" s="287" t="b">
        <f t="shared" si="7"/>
        <v>0</v>
      </c>
      <c r="N422" s="287"/>
    </row>
    <row r="423" spans="1:14">
      <c r="A423" s="192"/>
      <c r="B423" s="26" t="str">
        <f>IF(A423:A423&gt;0,VLOOKUP(A423,Fed.!$A$1:$J$1758,2,FALSE)," ")</f>
        <v xml:space="preserve"> </v>
      </c>
      <c r="C423" s="26" t="str">
        <f>IF(A423:A423&gt;0,VLOOKUP(A423,Fed.!$A$1:$J$1758,3,FALSE)," ")</f>
        <v xml:space="preserve"> </v>
      </c>
      <c r="D423" s="113" t="str">
        <f>IF(A423:A423&gt;0,VLOOKUP(A423,Fed.!$A$1:$J$1758,4,FALSE)," ")</f>
        <v xml:space="preserve"> </v>
      </c>
      <c r="E423" s="113" t="str">
        <f>IF(A423:A423&gt;0,VLOOKUP(A423,Fed.!$A$1:$J$1758,5,FALSE)," ")</f>
        <v xml:space="preserve"> </v>
      </c>
      <c r="F423" s="191" t="str">
        <f>IF(A423:A423&gt;0,VLOOKUP(A423,Fed.!$A$1:$J$1758,6,FALSE)," ")</f>
        <v xml:space="preserve"> </v>
      </c>
      <c r="G423" s="113" t="str">
        <f>IF(A423:A423&gt;0,VLOOKUP(A423,Fed.!$A$1:$J$1758,7,FALSE)," ")</f>
        <v xml:space="preserve"> </v>
      </c>
      <c r="H423" s="113" t="str">
        <f>IF(A423:A423&gt;0,VLOOKUP(A423,Fed.!$A$1:$J$1758,8,FALSE)," ")</f>
        <v xml:space="preserve"> </v>
      </c>
      <c r="I423" s="113" t="str">
        <f>IF(A423:A423&gt;0,VLOOKUP(A423,Fed.!$A$1:$J$1758,9,FALSE)," ")</f>
        <v xml:space="preserve"> </v>
      </c>
      <c r="J423" s="113" t="str">
        <f>IF(A423:A423&gt;0,VLOOKUP(A423,Fed.!$A$1:$J$1758,10,FALSE)," ")</f>
        <v xml:space="preserve"> </v>
      </c>
      <c r="L423" s="245" t="s">
        <v>2643</v>
      </c>
      <c r="M423" s="287" t="b">
        <f t="shared" si="7"/>
        <v>0</v>
      </c>
      <c r="N423" s="287"/>
    </row>
    <row r="424" spans="1:14">
      <c r="A424" s="192"/>
      <c r="B424" s="26" t="str">
        <f>IF(A424:A424&gt;0,VLOOKUP(A424,Fed.!$A$1:$J$1758,2,FALSE)," ")</f>
        <v xml:space="preserve"> </v>
      </c>
      <c r="C424" s="26" t="str">
        <f>IF(A424:A424&gt;0,VLOOKUP(A424,Fed.!$A$1:$J$1758,3,FALSE)," ")</f>
        <v xml:space="preserve"> </v>
      </c>
      <c r="D424" s="113" t="str">
        <f>IF(A424:A424&gt;0,VLOOKUP(A424,Fed.!$A$1:$J$1758,4,FALSE)," ")</f>
        <v xml:space="preserve"> </v>
      </c>
      <c r="E424" s="113" t="str">
        <f>IF(A424:A424&gt;0,VLOOKUP(A424,Fed.!$A$1:$J$1758,5,FALSE)," ")</f>
        <v xml:space="preserve"> </v>
      </c>
      <c r="F424" s="191" t="str">
        <f>IF(A424:A424&gt;0,VLOOKUP(A424,Fed.!$A$1:$J$1758,6,FALSE)," ")</f>
        <v xml:space="preserve"> </v>
      </c>
      <c r="G424" s="113" t="str">
        <f>IF(A424:A424&gt;0,VLOOKUP(A424,Fed.!$A$1:$J$1758,7,FALSE)," ")</f>
        <v xml:space="preserve"> </v>
      </c>
      <c r="H424" s="113" t="str">
        <f>IF(A424:A424&gt;0,VLOOKUP(A424,Fed.!$A$1:$J$1758,8,FALSE)," ")</f>
        <v xml:space="preserve"> </v>
      </c>
      <c r="I424" s="113" t="str">
        <f>IF(A424:A424&gt;0,VLOOKUP(A424,Fed.!$A$1:$J$1758,9,FALSE)," ")</f>
        <v xml:space="preserve"> </v>
      </c>
      <c r="J424" s="113" t="str">
        <f>IF(A424:A424&gt;0,VLOOKUP(A424,Fed.!$A$1:$J$1758,10,FALSE)," ")</f>
        <v xml:space="preserve"> </v>
      </c>
      <c r="L424" s="245" t="s">
        <v>2643</v>
      </c>
      <c r="M424" s="287" t="b">
        <f t="shared" si="7"/>
        <v>0</v>
      </c>
      <c r="N424" s="287"/>
    </row>
    <row r="425" spans="1:14">
      <c r="A425" s="192"/>
      <c r="B425" s="26" t="str">
        <f>IF(A425:A425&gt;0,VLOOKUP(A425,Fed.!$A$1:$J$1758,2,FALSE)," ")</f>
        <v xml:space="preserve"> </v>
      </c>
      <c r="C425" s="26" t="str">
        <f>IF(A425:A425&gt;0,VLOOKUP(A425,Fed.!$A$1:$J$1758,3,FALSE)," ")</f>
        <v xml:space="preserve"> </v>
      </c>
      <c r="D425" s="113" t="str">
        <f>IF(A425:A425&gt;0,VLOOKUP(A425,Fed.!$A$1:$J$1758,4,FALSE)," ")</f>
        <v xml:space="preserve"> </v>
      </c>
      <c r="E425" s="113" t="str">
        <f>IF(A425:A425&gt;0,VLOOKUP(A425,Fed.!$A$1:$J$1758,5,FALSE)," ")</f>
        <v xml:space="preserve"> </v>
      </c>
      <c r="F425" s="191" t="str">
        <f>IF(A425:A425&gt;0,VLOOKUP(A425,Fed.!$A$1:$J$1758,6,FALSE)," ")</f>
        <v xml:space="preserve"> </v>
      </c>
      <c r="G425" s="113" t="str">
        <f>IF(A425:A425&gt;0,VLOOKUP(A425,Fed.!$A$1:$J$1758,7,FALSE)," ")</f>
        <v xml:space="preserve"> </v>
      </c>
      <c r="H425" s="113" t="str">
        <f>IF(A425:A425&gt;0,VLOOKUP(A425,Fed.!$A$1:$J$1758,8,FALSE)," ")</f>
        <v xml:space="preserve"> </v>
      </c>
      <c r="I425" s="113" t="str">
        <f>IF(A425:A425&gt;0,VLOOKUP(A425,Fed.!$A$1:$J$1758,9,FALSE)," ")</f>
        <v xml:space="preserve"> </v>
      </c>
      <c r="J425" s="113" t="str">
        <f>IF(A425:A425&gt;0,VLOOKUP(A425,Fed.!$A$1:$J$1758,10,FALSE)," ")</f>
        <v xml:space="preserve"> </v>
      </c>
      <c r="L425" s="245" t="s">
        <v>2643</v>
      </c>
      <c r="M425" s="287" t="b">
        <f t="shared" si="7"/>
        <v>0</v>
      </c>
      <c r="N425" s="287"/>
    </row>
    <row r="426" spans="1:14">
      <c r="A426" s="192"/>
      <c r="B426" s="26" t="str">
        <f>IF(A426:A426&gt;0,VLOOKUP(A426,Fed.!$A$1:$J$1758,2,FALSE)," ")</f>
        <v xml:space="preserve"> </v>
      </c>
      <c r="C426" s="26" t="str">
        <f>IF(A426:A426&gt;0,VLOOKUP(A426,Fed.!$A$1:$J$1758,3,FALSE)," ")</f>
        <v xml:space="preserve"> </v>
      </c>
      <c r="D426" s="113" t="str">
        <f>IF(A426:A426&gt;0,VLOOKUP(A426,Fed.!$A$1:$J$1758,4,FALSE)," ")</f>
        <v xml:space="preserve"> </v>
      </c>
      <c r="E426" s="113" t="str">
        <f>IF(A426:A426&gt;0,VLOOKUP(A426,Fed.!$A$1:$J$1758,5,FALSE)," ")</f>
        <v xml:space="preserve"> </v>
      </c>
      <c r="F426" s="191" t="str">
        <f>IF(A426:A426&gt;0,VLOOKUP(A426,Fed.!$A$1:$J$1758,6,FALSE)," ")</f>
        <v xml:space="preserve"> </v>
      </c>
      <c r="G426" s="113" t="str">
        <f>IF(A426:A426&gt;0,VLOOKUP(A426,Fed.!$A$1:$J$1758,7,FALSE)," ")</f>
        <v xml:space="preserve"> </v>
      </c>
      <c r="H426" s="113" t="str">
        <f>IF(A426:A426&gt;0,VLOOKUP(A426,Fed.!$A$1:$J$1758,8,FALSE)," ")</f>
        <v xml:space="preserve"> </v>
      </c>
      <c r="I426" s="113" t="str">
        <f>IF(A426:A426&gt;0,VLOOKUP(A426,Fed.!$A$1:$J$1758,9,FALSE)," ")</f>
        <v xml:space="preserve"> </v>
      </c>
      <c r="J426" s="113" t="str">
        <f>IF(A426:A426&gt;0,VLOOKUP(A426,Fed.!$A$1:$J$1758,10,FALSE)," ")</f>
        <v xml:space="preserve"> </v>
      </c>
      <c r="L426" s="245" t="s">
        <v>2643</v>
      </c>
      <c r="M426" s="287" t="b">
        <f t="shared" si="7"/>
        <v>0</v>
      </c>
      <c r="N426" s="287"/>
    </row>
    <row r="427" spans="1:14">
      <c r="A427" s="192"/>
      <c r="B427" s="26" t="str">
        <f>IF(A427:A427&gt;0,VLOOKUP(A427,Fed.!$A$1:$J$1758,2,FALSE)," ")</f>
        <v xml:space="preserve"> </v>
      </c>
      <c r="C427" s="26" t="str">
        <f>IF(A427:A427&gt;0,VLOOKUP(A427,Fed.!$A$1:$J$1758,3,FALSE)," ")</f>
        <v xml:space="preserve"> </v>
      </c>
      <c r="D427" s="113" t="str">
        <f>IF(A427:A427&gt;0,VLOOKUP(A427,Fed.!$A$1:$J$1758,4,FALSE)," ")</f>
        <v xml:space="preserve"> </v>
      </c>
      <c r="E427" s="113" t="str">
        <f>IF(A427:A427&gt;0,VLOOKUP(A427,Fed.!$A$1:$J$1758,5,FALSE)," ")</f>
        <v xml:space="preserve"> </v>
      </c>
      <c r="F427" s="191" t="str">
        <f>IF(A427:A427&gt;0,VLOOKUP(A427,Fed.!$A$1:$J$1758,6,FALSE)," ")</f>
        <v xml:space="preserve"> </v>
      </c>
      <c r="G427" s="113" t="str">
        <f>IF(A427:A427&gt;0,VLOOKUP(A427,Fed.!$A$1:$J$1758,7,FALSE)," ")</f>
        <v xml:space="preserve"> </v>
      </c>
      <c r="H427" s="113" t="str">
        <f>IF(A427:A427&gt;0,VLOOKUP(A427,Fed.!$A$1:$J$1758,8,FALSE)," ")</f>
        <v xml:space="preserve"> </v>
      </c>
      <c r="I427" s="113" t="str">
        <f>IF(A427:A427&gt;0,VLOOKUP(A427,Fed.!$A$1:$J$1758,9,FALSE)," ")</f>
        <v xml:space="preserve"> </v>
      </c>
      <c r="J427" s="113" t="str">
        <f>IF(A427:A427&gt;0,VLOOKUP(A427,Fed.!$A$1:$J$1758,10,FALSE)," ")</f>
        <v xml:space="preserve"> </v>
      </c>
      <c r="L427" s="245" t="s">
        <v>2643</v>
      </c>
      <c r="M427" s="287" t="b">
        <f t="shared" si="7"/>
        <v>0</v>
      </c>
      <c r="N427" s="287"/>
    </row>
    <row r="428" spans="1:14">
      <c r="A428" s="192"/>
      <c r="B428" s="26" t="str">
        <f>IF(A428:A428&gt;0,VLOOKUP(A428,Fed.!$A$1:$J$1758,2,FALSE)," ")</f>
        <v xml:space="preserve"> </v>
      </c>
      <c r="C428" s="26" t="str">
        <f>IF(A428:A428&gt;0,VLOOKUP(A428,Fed.!$A$1:$J$1758,3,FALSE)," ")</f>
        <v xml:space="preserve"> </v>
      </c>
      <c r="D428" s="113" t="str">
        <f>IF(A428:A428&gt;0,VLOOKUP(A428,Fed.!$A$1:$J$1758,4,FALSE)," ")</f>
        <v xml:space="preserve"> </v>
      </c>
      <c r="E428" s="113" t="str">
        <f>IF(A428:A428&gt;0,VLOOKUP(A428,Fed.!$A$1:$J$1758,5,FALSE)," ")</f>
        <v xml:space="preserve"> </v>
      </c>
      <c r="F428" s="191" t="str">
        <f>IF(A428:A428&gt;0,VLOOKUP(A428,Fed.!$A$1:$J$1758,6,FALSE)," ")</f>
        <v xml:space="preserve"> </v>
      </c>
      <c r="G428" s="113" t="str">
        <f>IF(A428:A428&gt;0,VLOOKUP(A428,Fed.!$A$1:$J$1758,7,FALSE)," ")</f>
        <v xml:space="preserve"> </v>
      </c>
      <c r="H428" s="113" t="str">
        <f>IF(A428:A428&gt;0,VLOOKUP(A428,Fed.!$A$1:$J$1758,8,FALSE)," ")</f>
        <v xml:space="preserve"> </v>
      </c>
      <c r="I428" s="113" t="str">
        <f>IF(A428:A428&gt;0,VLOOKUP(A428,Fed.!$A$1:$J$1758,9,FALSE)," ")</f>
        <v xml:space="preserve"> </v>
      </c>
      <c r="J428" s="113" t="str">
        <f>IF(A428:A428&gt;0,VLOOKUP(A428,Fed.!$A$1:$J$1758,10,FALSE)," ")</f>
        <v xml:space="preserve"> </v>
      </c>
      <c r="L428" s="245" t="s">
        <v>2643</v>
      </c>
      <c r="M428" s="287" t="b">
        <f t="shared" si="7"/>
        <v>0</v>
      </c>
      <c r="N428" s="287"/>
    </row>
    <row r="429" spans="1:14">
      <c r="A429" s="192"/>
      <c r="B429" s="26" t="str">
        <f>IF(A429:A429&gt;0,VLOOKUP(A429,Fed.!$A$1:$J$1758,2,FALSE)," ")</f>
        <v xml:space="preserve"> </v>
      </c>
      <c r="C429" s="26" t="str">
        <f>IF(A429:A429&gt;0,VLOOKUP(A429,Fed.!$A$1:$J$1758,3,FALSE)," ")</f>
        <v xml:space="preserve"> </v>
      </c>
      <c r="D429" s="113" t="str">
        <f>IF(A429:A429&gt;0,VLOOKUP(A429,Fed.!$A$1:$J$1758,4,FALSE)," ")</f>
        <v xml:space="preserve"> </v>
      </c>
      <c r="E429" s="113" t="str">
        <f>IF(A429:A429&gt;0,VLOOKUP(A429,Fed.!$A$1:$J$1758,5,FALSE)," ")</f>
        <v xml:space="preserve"> </v>
      </c>
      <c r="F429" s="191" t="str">
        <f>IF(A429:A429&gt;0,VLOOKUP(A429,Fed.!$A$1:$J$1758,6,FALSE)," ")</f>
        <v xml:space="preserve"> </v>
      </c>
      <c r="G429" s="113" t="str">
        <f>IF(A429:A429&gt;0,VLOOKUP(A429,Fed.!$A$1:$J$1758,7,FALSE)," ")</f>
        <v xml:space="preserve"> </v>
      </c>
      <c r="H429" s="113" t="str">
        <f>IF(A429:A429&gt;0,VLOOKUP(A429,Fed.!$A$1:$J$1758,8,FALSE)," ")</f>
        <v xml:space="preserve"> </v>
      </c>
      <c r="I429" s="113" t="str">
        <f>IF(A429:A429&gt;0,VLOOKUP(A429,Fed.!$A$1:$J$1758,9,FALSE)," ")</f>
        <v xml:space="preserve"> </v>
      </c>
      <c r="J429" s="113" t="str">
        <f>IF(A429:A429&gt;0,VLOOKUP(A429,Fed.!$A$1:$J$1758,10,FALSE)," ")</f>
        <v xml:space="preserve"> </v>
      </c>
      <c r="L429" s="245" t="s">
        <v>2643</v>
      </c>
      <c r="M429" s="287" t="b">
        <f t="shared" si="7"/>
        <v>0</v>
      </c>
      <c r="N429" s="287"/>
    </row>
    <row r="430" spans="1:14">
      <c r="A430" s="192"/>
      <c r="B430" s="26" t="str">
        <f>IF(A430:A430&gt;0,VLOOKUP(A430,Fed.!$A$1:$J$1758,2,FALSE)," ")</f>
        <v xml:space="preserve"> </v>
      </c>
      <c r="C430" s="26" t="str">
        <f>IF(A430:A430&gt;0,VLOOKUP(A430,Fed.!$A$1:$J$1758,3,FALSE)," ")</f>
        <v xml:space="preserve"> </v>
      </c>
      <c r="D430" s="113" t="str">
        <f>IF(A430:A430&gt;0,VLOOKUP(A430,Fed.!$A$1:$J$1758,4,FALSE)," ")</f>
        <v xml:space="preserve"> </v>
      </c>
      <c r="E430" s="113" t="str">
        <f>IF(A430:A430&gt;0,VLOOKUP(A430,Fed.!$A$1:$J$1758,5,FALSE)," ")</f>
        <v xml:space="preserve"> </v>
      </c>
      <c r="F430" s="191" t="str">
        <f>IF(A430:A430&gt;0,VLOOKUP(A430,Fed.!$A$1:$J$1758,6,FALSE)," ")</f>
        <v xml:space="preserve"> </v>
      </c>
      <c r="G430" s="113" t="str">
        <f>IF(A430:A430&gt;0,VLOOKUP(A430,Fed.!$A$1:$J$1758,7,FALSE)," ")</f>
        <v xml:space="preserve"> </v>
      </c>
      <c r="H430" s="113" t="str">
        <f>IF(A430:A430&gt;0,VLOOKUP(A430,Fed.!$A$1:$J$1758,8,FALSE)," ")</f>
        <v xml:space="preserve"> </v>
      </c>
      <c r="I430" s="113" t="str">
        <f>IF(A430:A430&gt;0,VLOOKUP(A430,Fed.!$A$1:$J$1758,9,FALSE)," ")</f>
        <v xml:space="preserve"> </v>
      </c>
      <c r="J430" s="113" t="str">
        <f>IF(A430:A430&gt;0,VLOOKUP(A430,Fed.!$A$1:$J$1758,10,FALSE)," ")</f>
        <v xml:space="preserve"> </v>
      </c>
      <c r="L430" s="245" t="s">
        <v>2643</v>
      </c>
      <c r="M430" s="287" t="b">
        <f t="shared" si="7"/>
        <v>0</v>
      </c>
      <c r="N430" s="287"/>
    </row>
    <row r="431" spans="1:14">
      <c r="A431" s="192"/>
      <c r="B431" s="26" t="str">
        <f>IF(A431:A431&gt;0,VLOOKUP(A431,Fed.!$A$1:$J$1758,2,FALSE)," ")</f>
        <v xml:space="preserve"> </v>
      </c>
      <c r="C431" s="26" t="str">
        <f>IF(A431:A431&gt;0,VLOOKUP(A431,Fed.!$A$1:$J$1758,3,FALSE)," ")</f>
        <v xml:space="preserve"> </v>
      </c>
      <c r="D431" s="113" t="str">
        <f>IF(A431:A431&gt;0,VLOOKUP(A431,Fed.!$A$1:$J$1758,4,FALSE)," ")</f>
        <v xml:space="preserve"> </v>
      </c>
      <c r="E431" s="113" t="str">
        <f>IF(A431:A431&gt;0,VLOOKUP(A431,Fed.!$A$1:$J$1758,5,FALSE)," ")</f>
        <v xml:space="preserve"> </v>
      </c>
      <c r="F431" s="191" t="str">
        <f>IF(A431:A431&gt;0,VLOOKUP(A431,Fed.!$A$1:$J$1758,6,FALSE)," ")</f>
        <v xml:space="preserve"> </v>
      </c>
      <c r="G431" s="113" t="str">
        <f>IF(A431:A431&gt;0,VLOOKUP(A431,Fed.!$A$1:$J$1758,7,FALSE)," ")</f>
        <v xml:space="preserve"> </v>
      </c>
      <c r="H431" s="113" t="str">
        <f>IF(A431:A431&gt;0,VLOOKUP(A431,Fed.!$A$1:$J$1758,8,FALSE)," ")</f>
        <v xml:space="preserve"> </v>
      </c>
      <c r="I431" s="113" t="str">
        <f>IF(A431:A431&gt;0,VLOOKUP(A431,Fed.!$A$1:$J$1758,9,FALSE)," ")</f>
        <v xml:space="preserve"> </v>
      </c>
      <c r="J431" s="113" t="str">
        <f>IF(A431:A431&gt;0,VLOOKUP(A431,Fed.!$A$1:$J$1758,10,FALSE)," ")</f>
        <v xml:space="preserve"> </v>
      </c>
      <c r="L431" s="245" t="s">
        <v>2643</v>
      </c>
      <c r="M431" s="287" t="b">
        <f t="shared" si="7"/>
        <v>0</v>
      </c>
      <c r="N431" s="287"/>
    </row>
    <row r="432" spans="1:14">
      <c r="A432" s="192"/>
      <c r="B432" s="26" t="str">
        <f>IF(A432:A432&gt;0,VLOOKUP(A432,Fed.!$A$1:$J$1758,2,FALSE)," ")</f>
        <v xml:space="preserve"> </v>
      </c>
      <c r="C432" s="26" t="str">
        <f>IF(A432:A432&gt;0,VLOOKUP(A432,Fed.!$A$1:$J$1758,3,FALSE)," ")</f>
        <v xml:space="preserve"> </v>
      </c>
      <c r="D432" s="113" t="str">
        <f>IF(A432:A432&gt;0,VLOOKUP(A432,Fed.!$A$1:$J$1758,4,FALSE)," ")</f>
        <v xml:space="preserve"> </v>
      </c>
      <c r="E432" s="113" t="str">
        <f>IF(A432:A432&gt;0,VLOOKUP(A432,Fed.!$A$1:$J$1758,5,FALSE)," ")</f>
        <v xml:space="preserve"> </v>
      </c>
      <c r="F432" s="191" t="str">
        <f>IF(A432:A432&gt;0,VLOOKUP(A432,Fed.!$A$1:$J$1758,6,FALSE)," ")</f>
        <v xml:space="preserve"> </v>
      </c>
      <c r="G432" s="113" t="str">
        <f>IF(A432:A432&gt;0,VLOOKUP(A432,Fed.!$A$1:$J$1758,7,FALSE)," ")</f>
        <v xml:space="preserve"> </v>
      </c>
      <c r="H432" s="113" t="str">
        <f>IF(A432:A432&gt;0,VLOOKUP(A432,Fed.!$A$1:$J$1758,8,FALSE)," ")</f>
        <v xml:space="preserve"> </v>
      </c>
      <c r="I432" s="113" t="str">
        <f>IF(A432:A432&gt;0,VLOOKUP(A432,Fed.!$A$1:$J$1758,9,FALSE)," ")</f>
        <v xml:space="preserve"> </v>
      </c>
      <c r="J432" s="113" t="str">
        <f>IF(A432:A432&gt;0,VLOOKUP(A432,Fed.!$A$1:$J$1758,10,FALSE)," ")</f>
        <v xml:space="preserve"> </v>
      </c>
      <c r="L432" s="245" t="s">
        <v>2643</v>
      </c>
      <c r="M432" s="287" t="b">
        <f t="shared" si="7"/>
        <v>0</v>
      </c>
      <c r="N432" s="287"/>
    </row>
    <row r="433" spans="1:14">
      <c r="A433" s="192"/>
      <c r="B433" s="26" t="str">
        <f>IF(A433:A433&gt;0,VLOOKUP(A433,Fed.!$A$1:$J$1758,2,FALSE)," ")</f>
        <v xml:space="preserve"> </v>
      </c>
      <c r="C433" s="26" t="str">
        <f>IF(A433:A433&gt;0,VLOOKUP(A433,Fed.!$A$1:$J$1758,3,FALSE)," ")</f>
        <v xml:space="preserve"> </v>
      </c>
      <c r="D433" s="113" t="str">
        <f>IF(A433:A433&gt;0,VLOOKUP(A433,Fed.!$A$1:$J$1758,4,FALSE)," ")</f>
        <v xml:space="preserve"> </v>
      </c>
      <c r="E433" s="113" t="str">
        <f>IF(A433:A433&gt;0,VLOOKUP(A433,Fed.!$A$1:$J$1758,5,FALSE)," ")</f>
        <v xml:space="preserve"> </v>
      </c>
      <c r="F433" s="191" t="str">
        <f>IF(A433:A433&gt;0,VLOOKUP(A433,Fed.!$A$1:$J$1758,6,FALSE)," ")</f>
        <v xml:space="preserve"> </v>
      </c>
      <c r="G433" s="113" t="str">
        <f>IF(A433:A433&gt;0,VLOOKUP(A433,Fed.!$A$1:$J$1758,7,FALSE)," ")</f>
        <v xml:space="preserve"> </v>
      </c>
      <c r="H433" s="113" t="str">
        <f>IF(A433:A433&gt;0,VLOOKUP(A433,Fed.!$A$1:$J$1758,8,FALSE)," ")</f>
        <v xml:space="preserve"> </v>
      </c>
      <c r="I433" s="113" t="str">
        <f>IF(A433:A433&gt;0,VLOOKUP(A433,Fed.!$A$1:$J$1758,9,FALSE)," ")</f>
        <v xml:space="preserve"> </v>
      </c>
      <c r="J433" s="113" t="str">
        <f>IF(A433:A433&gt;0,VLOOKUP(A433,Fed.!$A$1:$J$1758,10,FALSE)," ")</f>
        <v xml:space="preserve"> </v>
      </c>
      <c r="L433" s="245" t="s">
        <v>2643</v>
      </c>
      <c r="M433" s="287" t="b">
        <f t="shared" si="7"/>
        <v>0</v>
      </c>
      <c r="N433" s="287"/>
    </row>
    <row r="434" spans="1:14">
      <c r="A434" s="192"/>
      <c r="B434" s="26" t="str">
        <f>IF(A434:A434&gt;0,VLOOKUP(A434,Fed.!$A$1:$J$1758,2,FALSE)," ")</f>
        <v xml:space="preserve"> </v>
      </c>
      <c r="C434" s="26" t="str">
        <f>IF(A434:A434&gt;0,VLOOKUP(A434,Fed.!$A$1:$J$1758,3,FALSE)," ")</f>
        <v xml:space="preserve"> </v>
      </c>
      <c r="D434" s="113" t="str">
        <f>IF(A434:A434&gt;0,VLOOKUP(A434,Fed.!$A$1:$J$1758,4,FALSE)," ")</f>
        <v xml:space="preserve"> </v>
      </c>
      <c r="E434" s="113" t="str">
        <f>IF(A434:A434&gt;0,VLOOKUP(A434,Fed.!$A$1:$J$1758,5,FALSE)," ")</f>
        <v xml:space="preserve"> </v>
      </c>
      <c r="F434" s="191" t="str">
        <f>IF(A434:A434&gt;0,VLOOKUP(A434,Fed.!$A$1:$J$1758,6,FALSE)," ")</f>
        <v xml:space="preserve"> </v>
      </c>
      <c r="G434" s="113" t="str">
        <f>IF(A434:A434&gt;0,VLOOKUP(A434,Fed.!$A$1:$J$1758,7,FALSE)," ")</f>
        <v xml:space="preserve"> </v>
      </c>
      <c r="H434" s="113" t="str">
        <f>IF(A434:A434&gt;0,VLOOKUP(A434,Fed.!$A$1:$J$1758,8,FALSE)," ")</f>
        <v xml:space="preserve"> </v>
      </c>
      <c r="I434" s="113" t="str">
        <f>IF(A434:A434&gt;0,VLOOKUP(A434,Fed.!$A$1:$J$1758,9,FALSE)," ")</f>
        <v xml:space="preserve"> </v>
      </c>
      <c r="J434" s="113" t="str">
        <f>IF(A434:A434&gt;0,VLOOKUP(A434,Fed.!$A$1:$J$1758,10,FALSE)," ")</f>
        <v xml:space="preserve"> </v>
      </c>
      <c r="L434" s="245" t="s">
        <v>2643</v>
      </c>
      <c r="M434" s="287" t="b">
        <f t="shared" si="7"/>
        <v>0</v>
      </c>
      <c r="N434" s="287"/>
    </row>
    <row r="435" spans="1:14">
      <c r="A435" s="192"/>
      <c r="B435" s="26" t="str">
        <f>IF(A435:A435&gt;0,VLOOKUP(A435,Fed.!$A$1:$J$1758,2,FALSE)," ")</f>
        <v xml:space="preserve"> </v>
      </c>
      <c r="C435" s="26" t="str">
        <f>IF(A435:A435&gt;0,VLOOKUP(A435,Fed.!$A$1:$J$1758,3,FALSE)," ")</f>
        <v xml:space="preserve"> </v>
      </c>
      <c r="D435" s="113" t="str">
        <f>IF(A435:A435&gt;0,VLOOKUP(A435,Fed.!$A$1:$J$1758,4,FALSE)," ")</f>
        <v xml:space="preserve"> </v>
      </c>
      <c r="E435" s="113" t="str">
        <f>IF(A435:A435&gt;0,VLOOKUP(A435,Fed.!$A$1:$J$1758,5,FALSE)," ")</f>
        <v xml:space="preserve"> </v>
      </c>
      <c r="F435" s="191" t="str">
        <f>IF(A435:A435&gt;0,VLOOKUP(A435,Fed.!$A$1:$J$1758,6,FALSE)," ")</f>
        <v xml:space="preserve"> </v>
      </c>
      <c r="G435" s="113" t="str">
        <f>IF(A435:A435&gt;0,VLOOKUP(A435,Fed.!$A$1:$J$1758,7,FALSE)," ")</f>
        <v xml:space="preserve"> </v>
      </c>
      <c r="H435" s="113" t="str">
        <f>IF(A435:A435&gt;0,VLOOKUP(A435,Fed.!$A$1:$J$1758,8,FALSE)," ")</f>
        <v xml:space="preserve"> </v>
      </c>
      <c r="I435" s="113" t="str">
        <f>IF(A435:A435&gt;0,VLOOKUP(A435,Fed.!$A$1:$J$1758,9,FALSE)," ")</f>
        <v xml:space="preserve"> </v>
      </c>
      <c r="J435" s="113" t="str">
        <f>IF(A435:A435&gt;0,VLOOKUP(A435,Fed.!$A$1:$J$1758,10,FALSE)," ")</f>
        <v xml:space="preserve"> </v>
      </c>
      <c r="L435" s="245" t="s">
        <v>2643</v>
      </c>
      <c r="M435" s="287" t="b">
        <f t="shared" si="7"/>
        <v>0</v>
      </c>
      <c r="N435" s="287"/>
    </row>
    <row r="436" spans="1:14">
      <c r="A436" s="192"/>
      <c r="B436" s="26" t="str">
        <f>IF(A436:A436&gt;0,VLOOKUP(A436,Fed.!$A$1:$J$1758,2,FALSE)," ")</f>
        <v xml:space="preserve"> </v>
      </c>
      <c r="C436" s="26" t="str">
        <f>IF(A436:A436&gt;0,VLOOKUP(A436,Fed.!$A$1:$J$1758,3,FALSE)," ")</f>
        <v xml:space="preserve"> </v>
      </c>
      <c r="D436" s="113" t="str">
        <f>IF(A436:A436&gt;0,VLOOKUP(A436,Fed.!$A$1:$J$1758,4,FALSE)," ")</f>
        <v xml:space="preserve"> </v>
      </c>
      <c r="E436" s="113" t="str">
        <f>IF(A436:A436&gt;0,VLOOKUP(A436,Fed.!$A$1:$J$1758,5,FALSE)," ")</f>
        <v xml:space="preserve"> </v>
      </c>
      <c r="F436" s="191" t="str">
        <f>IF(A436:A436&gt;0,VLOOKUP(A436,Fed.!$A$1:$J$1758,6,FALSE)," ")</f>
        <v xml:space="preserve"> </v>
      </c>
      <c r="G436" s="113" t="str">
        <f>IF(A436:A436&gt;0,VLOOKUP(A436,Fed.!$A$1:$J$1758,7,FALSE)," ")</f>
        <v xml:space="preserve"> </v>
      </c>
      <c r="H436" s="113" t="str">
        <f>IF(A436:A436&gt;0,VLOOKUP(A436,Fed.!$A$1:$J$1758,8,FALSE)," ")</f>
        <v xml:space="preserve"> </v>
      </c>
      <c r="I436" s="113" t="str">
        <f>IF(A436:A436&gt;0,VLOOKUP(A436,Fed.!$A$1:$J$1758,9,FALSE)," ")</f>
        <v xml:space="preserve"> </v>
      </c>
      <c r="J436" s="113" t="str">
        <f>IF(A436:A436&gt;0,VLOOKUP(A436,Fed.!$A$1:$J$1758,10,FALSE)," ")</f>
        <v xml:space="preserve"> </v>
      </c>
      <c r="L436" s="245" t="s">
        <v>2643</v>
      </c>
      <c r="M436" s="287" t="b">
        <f t="shared" si="7"/>
        <v>0</v>
      </c>
      <c r="N436" s="287"/>
    </row>
    <row r="437" spans="1:14">
      <c r="A437" s="192"/>
      <c r="B437" s="26" t="str">
        <f>IF(A437:A437&gt;0,VLOOKUP(A437,Fed.!$A$1:$J$1758,2,FALSE)," ")</f>
        <v xml:space="preserve"> </v>
      </c>
      <c r="C437" s="26" t="str">
        <f>IF(A437:A437&gt;0,VLOOKUP(A437,Fed.!$A$1:$J$1758,3,FALSE)," ")</f>
        <v xml:space="preserve"> </v>
      </c>
      <c r="D437" s="113" t="str">
        <f>IF(A437:A437&gt;0,VLOOKUP(A437,Fed.!$A$1:$J$1758,4,FALSE)," ")</f>
        <v xml:space="preserve"> </v>
      </c>
      <c r="E437" s="113" t="str">
        <f>IF(A437:A437&gt;0,VLOOKUP(A437,Fed.!$A$1:$J$1758,5,FALSE)," ")</f>
        <v xml:space="preserve"> </v>
      </c>
      <c r="F437" s="191" t="str">
        <f>IF(A437:A437&gt;0,VLOOKUP(A437,Fed.!$A$1:$J$1758,6,FALSE)," ")</f>
        <v xml:space="preserve"> </v>
      </c>
      <c r="G437" s="113" t="str">
        <f>IF(A437:A437&gt;0,VLOOKUP(A437,Fed.!$A$1:$J$1758,7,FALSE)," ")</f>
        <v xml:space="preserve"> </v>
      </c>
      <c r="H437" s="113" t="str">
        <f>IF(A437:A437&gt;0,VLOOKUP(A437,Fed.!$A$1:$J$1758,8,FALSE)," ")</f>
        <v xml:space="preserve"> </v>
      </c>
      <c r="I437" s="113" t="str">
        <f>IF(A437:A437&gt;0,VLOOKUP(A437,Fed.!$A$1:$J$1758,9,FALSE)," ")</f>
        <v xml:space="preserve"> </v>
      </c>
      <c r="J437" s="113" t="str">
        <f>IF(A437:A437&gt;0,VLOOKUP(A437,Fed.!$A$1:$J$1758,10,FALSE)," ")</f>
        <v xml:space="preserve"> </v>
      </c>
      <c r="L437" s="245" t="s">
        <v>2643</v>
      </c>
      <c r="M437" s="287" t="b">
        <f t="shared" si="7"/>
        <v>0</v>
      </c>
      <c r="N437" s="287"/>
    </row>
    <row r="438" spans="1:14">
      <c r="A438" s="192"/>
      <c r="B438" s="26" t="str">
        <f>IF(A438:A438&gt;0,VLOOKUP(A438,Fed.!$A$1:$J$1758,2,FALSE)," ")</f>
        <v xml:space="preserve"> </v>
      </c>
      <c r="C438" s="26" t="str">
        <f>IF(A438:A438&gt;0,VLOOKUP(A438,Fed.!$A$1:$J$1758,3,FALSE)," ")</f>
        <v xml:space="preserve"> </v>
      </c>
      <c r="D438" s="113" t="str">
        <f>IF(A438:A438&gt;0,VLOOKUP(A438,Fed.!$A$1:$J$1758,4,FALSE)," ")</f>
        <v xml:space="preserve"> </v>
      </c>
      <c r="E438" s="113" t="str">
        <f>IF(A438:A438&gt;0,VLOOKUP(A438,Fed.!$A$1:$J$1758,5,FALSE)," ")</f>
        <v xml:space="preserve"> </v>
      </c>
      <c r="F438" s="191" t="str">
        <f>IF(A438:A438&gt;0,VLOOKUP(A438,Fed.!$A$1:$J$1758,6,FALSE)," ")</f>
        <v xml:space="preserve"> </v>
      </c>
      <c r="G438" s="113" t="str">
        <f>IF(A438:A438&gt;0,VLOOKUP(A438,Fed.!$A$1:$J$1758,7,FALSE)," ")</f>
        <v xml:space="preserve"> </v>
      </c>
      <c r="H438" s="113" t="str">
        <f>IF(A438:A438&gt;0,VLOOKUP(A438,Fed.!$A$1:$J$1758,8,FALSE)," ")</f>
        <v xml:space="preserve"> </v>
      </c>
      <c r="I438" s="113" t="str">
        <f>IF(A438:A438&gt;0,VLOOKUP(A438,Fed.!$A$1:$J$1758,9,FALSE)," ")</f>
        <v xml:space="preserve"> </v>
      </c>
      <c r="J438" s="113" t="str">
        <f>IF(A438:A438&gt;0,VLOOKUP(A438,Fed.!$A$1:$J$1758,10,FALSE)," ")</f>
        <v xml:space="preserve"> </v>
      </c>
      <c r="L438" s="245" t="s">
        <v>2643</v>
      </c>
      <c r="M438" s="287" t="b">
        <f t="shared" si="7"/>
        <v>0</v>
      </c>
      <c r="N438" s="287"/>
    </row>
    <row r="439" spans="1:14">
      <c r="A439" s="192"/>
      <c r="B439" s="26" t="str">
        <f>IF(A439:A439&gt;0,VLOOKUP(A439,Fed.!$A$1:$J$1758,2,FALSE)," ")</f>
        <v xml:space="preserve"> </v>
      </c>
      <c r="C439" s="26" t="str">
        <f>IF(A439:A439&gt;0,VLOOKUP(A439,Fed.!$A$1:$J$1758,3,FALSE)," ")</f>
        <v xml:space="preserve"> </v>
      </c>
      <c r="D439" s="113" t="str">
        <f>IF(A439:A439&gt;0,VLOOKUP(A439,Fed.!$A$1:$J$1758,4,FALSE)," ")</f>
        <v xml:space="preserve"> </v>
      </c>
      <c r="E439" s="113" t="str">
        <f>IF(A439:A439&gt;0,VLOOKUP(A439,Fed.!$A$1:$J$1758,5,FALSE)," ")</f>
        <v xml:space="preserve"> </v>
      </c>
      <c r="F439" s="191" t="str">
        <f>IF(A439:A439&gt;0,VLOOKUP(A439,Fed.!$A$1:$J$1758,6,FALSE)," ")</f>
        <v xml:space="preserve"> </v>
      </c>
      <c r="G439" s="113" t="str">
        <f>IF(A439:A439&gt;0,VLOOKUP(A439,Fed.!$A$1:$J$1758,7,FALSE)," ")</f>
        <v xml:space="preserve"> </v>
      </c>
      <c r="H439" s="113" t="str">
        <f>IF(A439:A439&gt;0,VLOOKUP(A439,Fed.!$A$1:$J$1758,8,FALSE)," ")</f>
        <v xml:space="preserve"> </v>
      </c>
      <c r="I439" s="113" t="str">
        <f>IF(A439:A439&gt;0,VLOOKUP(A439,Fed.!$A$1:$J$1758,9,FALSE)," ")</f>
        <v xml:space="preserve"> </v>
      </c>
      <c r="J439" s="113" t="str">
        <f>IF(A439:A439&gt;0,VLOOKUP(A439,Fed.!$A$1:$J$1758,10,FALSE)," ")</f>
        <v xml:space="preserve"> </v>
      </c>
      <c r="L439" s="245" t="s">
        <v>2643</v>
      </c>
      <c r="M439" s="287" t="b">
        <f t="shared" si="7"/>
        <v>0</v>
      </c>
      <c r="N439" s="287"/>
    </row>
    <row r="440" spans="1:14">
      <c r="A440" s="192"/>
      <c r="B440" s="26" t="str">
        <f>IF(A440:A440&gt;0,VLOOKUP(A440,Fed.!$A$1:$J$1758,2,FALSE)," ")</f>
        <v xml:space="preserve"> </v>
      </c>
      <c r="C440" s="26" t="str">
        <f>IF(A440:A440&gt;0,VLOOKUP(A440,Fed.!$A$1:$J$1758,3,FALSE)," ")</f>
        <v xml:space="preserve"> </v>
      </c>
      <c r="D440" s="113" t="str">
        <f>IF(A440:A440&gt;0,VLOOKUP(A440,Fed.!$A$1:$J$1758,4,FALSE)," ")</f>
        <v xml:space="preserve"> </v>
      </c>
      <c r="E440" s="113" t="str">
        <f>IF(A440:A440&gt;0,VLOOKUP(A440,Fed.!$A$1:$J$1758,5,FALSE)," ")</f>
        <v xml:space="preserve"> </v>
      </c>
      <c r="F440" s="191" t="str">
        <f>IF(A440:A440&gt;0,VLOOKUP(A440,Fed.!$A$1:$J$1758,6,FALSE)," ")</f>
        <v xml:space="preserve"> </v>
      </c>
      <c r="G440" s="113" t="str">
        <f>IF(A440:A440&gt;0,VLOOKUP(A440,Fed.!$A$1:$J$1758,7,FALSE)," ")</f>
        <v xml:space="preserve"> </v>
      </c>
      <c r="H440" s="113" t="str">
        <f>IF(A440:A440&gt;0,VLOOKUP(A440,Fed.!$A$1:$J$1758,8,FALSE)," ")</f>
        <v xml:space="preserve"> </v>
      </c>
      <c r="I440" s="113" t="str">
        <f>IF(A440:A440&gt;0,VLOOKUP(A440,Fed.!$A$1:$J$1758,9,FALSE)," ")</f>
        <v xml:space="preserve"> </v>
      </c>
      <c r="J440" s="113" t="str">
        <f>IF(A440:A440&gt;0,VLOOKUP(A440,Fed.!$A$1:$J$1758,10,FALSE)," ")</f>
        <v xml:space="preserve"> </v>
      </c>
      <c r="L440" s="245" t="s">
        <v>2643</v>
      </c>
      <c r="M440" s="287" t="b">
        <f t="shared" si="7"/>
        <v>0</v>
      </c>
      <c r="N440" s="287"/>
    </row>
    <row r="441" spans="1:14">
      <c r="A441" s="192"/>
      <c r="B441" s="26" t="str">
        <f>IF(A441:A441&gt;0,VLOOKUP(A441,Fed.!$A$1:$J$1758,2,FALSE)," ")</f>
        <v xml:space="preserve"> </v>
      </c>
      <c r="C441" s="26" t="str">
        <f>IF(A441:A441&gt;0,VLOOKUP(A441,Fed.!$A$1:$J$1758,3,FALSE)," ")</f>
        <v xml:space="preserve"> </v>
      </c>
      <c r="D441" s="113" t="str">
        <f>IF(A441:A441&gt;0,VLOOKUP(A441,Fed.!$A$1:$J$1758,4,FALSE)," ")</f>
        <v xml:space="preserve"> </v>
      </c>
      <c r="E441" s="113" t="str">
        <f>IF(A441:A441&gt;0,VLOOKUP(A441,Fed.!$A$1:$J$1758,5,FALSE)," ")</f>
        <v xml:space="preserve"> </v>
      </c>
      <c r="F441" s="191" t="str">
        <f>IF(A441:A441&gt;0,VLOOKUP(A441,Fed.!$A$1:$J$1758,6,FALSE)," ")</f>
        <v xml:space="preserve"> </v>
      </c>
      <c r="G441" s="113" t="str">
        <f>IF(A441:A441&gt;0,VLOOKUP(A441,Fed.!$A$1:$J$1758,7,FALSE)," ")</f>
        <v xml:space="preserve"> </v>
      </c>
      <c r="H441" s="113" t="str">
        <f>IF(A441:A441&gt;0,VLOOKUP(A441,Fed.!$A$1:$J$1758,8,FALSE)," ")</f>
        <v xml:space="preserve"> </v>
      </c>
      <c r="I441" s="113" t="str">
        <f>IF(A441:A441&gt;0,VLOOKUP(A441,Fed.!$A$1:$J$1758,9,FALSE)," ")</f>
        <v xml:space="preserve"> </v>
      </c>
      <c r="J441" s="113" t="str">
        <f>IF(A441:A441&gt;0,VLOOKUP(A441,Fed.!$A$1:$J$1758,10,FALSE)," ")</f>
        <v xml:space="preserve"> </v>
      </c>
      <c r="L441" s="245" t="s">
        <v>2643</v>
      </c>
      <c r="M441" s="287" t="b">
        <f t="shared" si="7"/>
        <v>0</v>
      </c>
      <c r="N441" s="287"/>
    </row>
    <row r="442" spans="1:14">
      <c r="A442" s="192"/>
      <c r="B442" s="26" t="str">
        <f>IF(A442:A442&gt;0,VLOOKUP(A442,Fed.!$A$1:$J$1758,2,FALSE)," ")</f>
        <v xml:space="preserve"> </v>
      </c>
      <c r="C442" s="26" t="str">
        <f>IF(A442:A442&gt;0,VLOOKUP(A442,Fed.!$A$1:$J$1758,3,FALSE)," ")</f>
        <v xml:space="preserve"> </v>
      </c>
      <c r="D442" s="113" t="str">
        <f>IF(A442:A442&gt;0,VLOOKUP(A442,Fed.!$A$1:$J$1758,4,FALSE)," ")</f>
        <v xml:space="preserve"> </v>
      </c>
      <c r="E442" s="113" t="str">
        <f>IF(A442:A442&gt;0,VLOOKUP(A442,Fed.!$A$1:$J$1758,5,FALSE)," ")</f>
        <v xml:space="preserve"> </v>
      </c>
      <c r="F442" s="191" t="str">
        <f>IF(A442:A442&gt;0,VLOOKUP(A442,Fed.!$A$1:$J$1758,6,FALSE)," ")</f>
        <v xml:space="preserve"> </v>
      </c>
      <c r="G442" s="113" t="str">
        <f>IF(A442:A442&gt;0,VLOOKUP(A442,Fed.!$A$1:$J$1758,7,FALSE)," ")</f>
        <v xml:space="preserve"> </v>
      </c>
      <c r="H442" s="113" t="str">
        <f>IF(A442:A442&gt;0,VLOOKUP(A442,Fed.!$A$1:$J$1758,8,FALSE)," ")</f>
        <v xml:space="preserve"> </v>
      </c>
      <c r="I442" s="113" t="str">
        <f>IF(A442:A442&gt;0,VLOOKUP(A442,Fed.!$A$1:$J$1758,9,FALSE)," ")</f>
        <v xml:space="preserve"> </v>
      </c>
      <c r="J442" s="113" t="str">
        <f>IF(A442:A442&gt;0,VLOOKUP(A442,Fed.!$A$1:$J$1758,10,FALSE)," ")</f>
        <v xml:space="preserve"> </v>
      </c>
      <c r="L442" s="245" t="s">
        <v>2643</v>
      </c>
      <c r="M442" s="287" t="b">
        <f t="shared" si="7"/>
        <v>0</v>
      </c>
      <c r="N442" s="287"/>
    </row>
    <row r="443" spans="1:14">
      <c r="A443" s="192"/>
      <c r="B443" s="26" t="str">
        <f>IF(A443:A443&gt;0,VLOOKUP(A443,Fed.!$A$1:$J$1758,2,FALSE)," ")</f>
        <v xml:space="preserve"> </v>
      </c>
      <c r="C443" s="26" t="str">
        <f>IF(A443:A443&gt;0,VLOOKUP(A443,Fed.!$A$1:$J$1758,3,FALSE)," ")</f>
        <v xml:space="preserve"> </v>
      </c>
      <c r="D443" s="113" t="str">
        <f>IF(A443:A443&gt;0,VLOOKUP(A443,Fed.!$A$1:$J$1758,4,FALSE)," ")</f>
        <v xml:space="preserve"> </v>
      </c>
      <c r="E443" s="113" t="str">
        <f>IF(A443:A443&gt;0,VLOOKUP(A443,Fed.!$A$1:$J$1758,5,FALSE)," ")</f>
        <v xml:space="preserve"> </v>
      </c>
      <c r="F443" s="191" t="str">
        <f>IF(A443:A443&gt;0,VLOOKUP(A443,Fed.!$A$1:$J$1758,6,FALSE)," ")</f>
        <v xml:space="preserve"> </v>
      </c>
      <c r="G443" s="113" t="str">
        <f>IF(A443:A443&gt;0,VLOOKUP(A443,Fed.!$A$1:$J$1758,7,FALSE)," ")</f>
        <v xml:space="preserve"> </v>
      </c>
      <c r="H443" s="113" t="str">
        <f>IF(A443:A443&gt;0,VLOOKUP(A443,Fed.!$A$1:$J$1758,8,FALSE)," ")</f>
        <v xml:space="preserve"> </v>
      </c>
      <c r="I443" s="113" t="str">
        <f>IF(A443:A443&gt;0,VLOOKUP(A443,Fed.!$A$1:$J$1758,9,FALSE)," ")</f>
        <v xml:space="preserve"> </v>
      </c>
      <c r="J443" s="113" t="str">
        <f>IF(A443:A443&gt;0,VLOOKUP(A443,Fed.!$A$1:$J$1758,10,FALSE)," ")</f>
        <v xml:space="preserve"> </v>
      </c>
      <c r="L443" s="245" t="s">
        <v>2643</v>
      </c>
      <c r="M443" s="287" t="b">
        <f t="shared" si="7"/>
        <v>0</v>
      </c>
      <c r="N443" s="287"/>
    </row>
    <row r="444" spans="1:14">
      <c r="A444" s="192"/>
      <c r="B444" s="26" t="str">
        <f>IF(A444:A444&gt;0,VLOOKUP(A444,Fed.!$A$1:$J$1758,2,FALSE)," ")</f>
        <v xml:space="preserve"> </v>
      </c>
      <c r="C444" s="26" t="str">
        <f>IF(A444:A444&gt;0,VLOOKUP(A444,Fed.!$A$1:$J$1758,3,FALSE)," ")</f>
        <v xml:space="preserve"> </v>
      </c>
      <c r="D444" s="113" t="str">
        <f>IF(A444:A444&gt;0,VLOOKUP(A444,Fed.!$A$1:$J$1758,4,FALSE)," ")</f>
        <v xml:space="preserve"> </v>
      </c>
      <c r="E444" s="113" t="str">
        <f>IF(A444:A444&gt;0,VLOOKUP(A444,Fed.!$A$1:$J$1758,5,FALSE)," ")</f>
        <v xml:space="preserve"> </v>
      </c>
      <c r="F444" s="191" t="str">
        <f>IF(A444:A444&gt;0,VLOOKUP(A444,Fed.!$A$1:$J$1758,6,FALSE)," ")</f>
        <v xml:space="preserve"> </v>
      </c>
      <c r="G444" s="113" t="str">
        <f>IF(A444:A444&gt;0,VLOOKUP(A444,Fed.!$A$1:$J$1758,7,FALSE)," ")</f>
        <v xml:space="preserve"> </v>
      </c>
      <c r="H444" s="113" t="str">
        <f>IF(A444:A444&gt;0,VLOOKUP(A444,Fed.!$A$1:$J$1758,8,FALSE)," ")</f>
        <v xml:space="preserve"> </v>
      </c>
      <c r="I444" s="113" t="str">
        <f>IF(A444:A444&gt;0,VLOOKUP(A444,Fed.!$A$1:$J$1758,9,FALSE)," ")</f>
        <v xml:space="preserve"> </v>
      </c>
      <c r="J444" s="113" t="str">
        <f>IF(A444:A444&gt;0,VLOOKUP(A444,Fed.!$A$1:$J$1758,10,FALSE)," ")</f>
        <v xml:space="preserve"> </v>
      </c>
      <c r="L444" s="245" t="s">
        <v>2643</v>
      </c>
      <c r="M444" s="287" t="b">
        <f t="shared" si="7"/>
        <v>0</v>
      </c>
      <c r="N444" s="287"/>
    </row>
    <row r="445" spans="1:14">
      <c r="A445" s="192"/>
      <c r="B445" s="26" t="str">
        <f>IF(A445:A445&gt;0,VLOOKUP(A445,Fed.!$A$1:$J$1758,2,FALSE)," ")</f>
        <v xml:space="preserve"> </v>
      </c>
      <c r="C445" s="26" t="str">
        <f>IF(A445:A445&gt;0,VLOOKUP(A445,Fed.!$A$1:$J$1758,3,FALSE)," ")</f>
        <v xml:space="preserve"> </v>
      </c>
      <c r="D445" s="113" t="str">
        <f>IF(A445:A445&gt;0,VLOOKUP(A445,Fed.!$A$1:$J$1758,4,FALSE)," ")</f>
        <v xml:space="preserve"> </v>
      </c>
      <c r="E445" s="113" t="str">
        <f>IF(A445:A445&gt;0,VLOOKUP(A445,Fed.!$A$1:$J$1758,5,FALSE)," ")</f>
        <v xml:space="preserve"> </v>
      </c>
      <c r="F445" s="191" t="str">
        <f>IF(A445:A445&gt;0,VLOOKUP(A445,Fed.!$A$1:$J$1758,6,FALSE)," ")</f>
        <v xml:space="preserve"> </v>
      </c>
      <c r="G445" s="113" t="str">
        <f>IF(A445:A445&gt;0,VLOOKUP(A445,Fed.!$A$1:$J$1758,7,FALSE)," ")</f>
        <v xml:space="preserve"> </v>
      </c>
      <c r="H445" s="113" t="str">
        <f>IF(A445:A445&gt;0,VLOOKUP(A445,Fed.!$A$1:$J$1758,8,FALSE)," ")</f>
        <v xml:space="preserve"> </v>
      </c>
      <c r="I445" s="113" t="str">
        <f>IF(A445:A445&gt;0,VLOOKUP(A445,Fed.!$A$1:$J$1758,9,FALSE)," ")</f>
        <v xml:space="preserve"> </v>
      </c>
      <c r="J445" s="113" t="str">
        <f>IF(A445:A445&gt;0,VLOOKUP(A445,Fed.!$A$1:$J$1758,10,FALSE)," ")</f>
        <v xml:space="preserve"> </v>
      </c>
      <c r="L445" s="245" t="s">
        <v>2643</v>
      </c>
      <c r="M445" s="287" t="b">
        <f t="shared" si="7"/>
        <v>0</v>
      </c>
      <c r="N445" s="287"/>
    </row>
    <row r="446" spans="1:14">
      <c r="A446" s="192"/>
      <c r="B446" s="26" t="str">
        <f>IF(A446:A446&gt;0,VLOOKUP(A446,Fed.!$A$1:$J$1758,2,FALSE)," ")</f>
        <v xml:space="preserve"> </v>
      </c>
      <c r="C446" s="26" t="str">
        <f>IF(A446:A446&gt;0,VLOOKUP(A446,Fed.!$A$1:$J$1758,3,FALSE)," ")</f>
        <v xml:space="preserve"> </v>
      </c>
      <c r="D446" s="113" t="str">
        <f>IF(A446:A446&gt;0,VLOOKUP(A446,Fed.!$A$1:$J$1758,4,FALSE)," ")</f>
        <v xml:space="preserve"> </v>
      </c>
      <c r="E446" s="113" t="str">
        <f>IF(A446:A446&gt;0,VLOOKUP(A446,Fed.!$A$1:$J$1758,5,FALSE)," ")</f>
        <v xml:space="preserve"> </v>
      </c>
      <c r="F446" s="191" t="str">
        <f>IF(A446:A446&gt;0,VLOOKUP(A446,Fed.!$A$1:$J$1758,6,FALSE)," ")</f>
        <v xml:space="preserve"> </v>
      </c>
      <c r="G446" s="113" t="str">
        <f>IF(A446:A446&gt;0,VLOOKUP(A446,Fed.!$A$1:$J$1758,7,FALSE)," ")</f>
        <v xml:space="preserve"> </v>
      </c>
      <c r="H446" s="113" t="str">
        <f>IF(A446:A446&gt;0,VLOOKUP(A446,Fed.!$A$1:$J$1758,8,FALSE)," ")</f>
        <v xml:space="preserve"> </v>
      </c>
      <c r="I446" s="113" t="str">
        <f>IF(A446:A446&gt;0,VLOOKUP(A446,Fed.!$A$1:$J$1758,9,FALSE)," ")</f>
        <v xml:space="preserve"> </v>
      </c>
      <c r="J446" s="113" t="str">
        <f>IF(A446:A446&gt;0,VLOOKUP(A446,Fed.!$A$1:$J$1758,10,FALSE)," ")</f>
        <v xml:space="preserve"> </v>
      </c>
      <c r="L446" s="245" t="s">
        <v>2643</v>
      </c>
      <c r="M446" s="287" t="b">
        <f t="shared" si="7"/>
        <v>0</v>
      </c>
      <c r="N446" s="287"/>
    </row>
    <row r="447" spans="1:14">
      <c r="A447" s="192"/>
      <c r="B447" s="26" t="str">
        <f>IF(A447:A447&gt;0,VLOOKUP(A447,Fed.!$A$1:$J$1758,2,FALSE)," ")</f>
        <v xml:space="preserve"> </v>
      </c>
      <c r="C447" s="26" t="str">
        <f>IF(A447:A447&gt;0,VLOOKUP(A447,Fed.!$A$1:$J$1758,3,FALSE)," ")</f>
        <v xml:space="preserve"> </v>
      </c>
      <c r="D447" s="113" t="str">
        <f>IF(A447:A447&gt;0,VLOOKUP(A447,Fed.!$A$1:$J$1758,4,FALSE)," ")</f>
        <v xml:space="preserve"> </v>
      </c>
      <c r="E447" s="113" t="str">
        <f>IF(A447:A447&gt;0,VLOOKUP(A447,Fed.!$A$1:$J$1758,5,FALSE)," ")</f>
        <v xml:space="preserve"> </v>
      </c>
      <c r="F447" s="191" t="str">
        <f>IF(A447:A447&gt;0,VLOOKUP(A447,Fed.!$A$1:$J$1758,6,FALSE)," ")</f>
        <v xml:space="preserve"> </v>
      </c>
      <c r="G447" s="113" t="str">
        <f>IF(A447:A447&gt;0,VLOOKUP(A447,Fed.!$A$1:$J$1758,7,FALSE)," ")</f>
        <v xml:space="preserve"> </v>
      </c>
      <c r="H447" s="113" t="str">
        <f>IF(A447:A447&gt;0,VLOOKUP(A447,Fed.!$A$1:$J$1758,8,FALSE)," ")</f>
        <v xml:space="preserve"> </v>
      </c>
      <c r="I447" s="113" t="str">
        <f>IF(A447:A447&gt;0,VLOOKUP(A447,Fed.!$A$1:$J$1758,9,FALSE)," ")</f>
        <v xml:space="preserve"> </v>
      </c>
      <c r="J447" s="113" t="str">
        <f>IF(A447:A447&gt;0,VLOOKUP(A447,Fed.!$A$1:$J$1758,10,FALSE)," ")</f>
        <v xml:space="preserve"> </v>
      </c>
      <c r="L447" s="245" t="s">
        <v>2643</v>
      </c>
      <c r="M447" s="287" t="b">
        <f t="shared" si="7"/>
        <v>0</v>
      </c>
      <c r="N447" s="287"/>
    </row>
    <row r="448" spans="1:14">
      <c r="A448" s="192"/>
      <c r="B448" s="26" t="str">
        <f>IF(A448:A448&gt;0,VLOOKUP(A448,Fed.!$A$1:$J$1758,2,FALSE)," ")</f>
        <v xml:space="preserve"> </v>
      </c>
      <c r="C448" s="26" t="str">
        <f>IF(A448:A448&gt;0,VLOOKUP(A448,Fed.!$A$1:$J$1758,3,FALSE)," ")</f>
        <v xml:space="preserve"> </v>
      </c>
      <c r="D448" s="113" t="str">
        <f>IF(A448:A448&gt;0,VLOOKUP(A448,Fed.!$A$1:$J$1758,4,FALSE)," ")</f>
        <v xml:space="preserve"> </v>
      </c>
      <c r="E448" s="113" t="str">
        <f>IF(A448:A448&gt;0,VLOOKUP(A448,Fed.!$A$1:$J$1758,5,FALSE)," ")</f>
        <v xml:space="preserve"> </v>
      </c>
      <c r="F448" s="191" t="str">
        <f>IF(A448:A448&gt;0,VLOOKUP(A448,Fed.!$A$1:$J$1758,6,FALSE)," ")</f>
        <v xml:space="preserve"> </v>
      </c>
      <c r="G448" s="113" t="str">
        <f>IF(A448:A448&gt;0,VLOOKUP(A448,Fed.!$A$1:$J$1758,7,FALSE)," ")</f>
        <v xml:space="preserve"> </v>
      </c>
      <c r="H448" s="113" t="str">
        <f>IF(A448:A448&gt;0,VLOOKUP(A448,Fed.!$A$1:$J$1758,8,FALSE)," ")</f>
        <v xml:space="preserve"> </v>
      </c>
      <c r="I448" s="113" t="str">
        <f>IF(A448:A448&gt;0,VLOOKUP(A448,Fed.!$A$1:$J$1758,9,FALSE)," ")</f>
        <v xml:space="preserve"> </v>
      </c>
      <c r="J448" s="113" t="str">
        <f>IF(A448:A448&gt;0,VLOOKUP(A448,Fed.!$A$1:$J$1758,10,FALSE)," ")</f>
        <v xml:space="preserve"> </v>
      </c>
      <c r="L448" s="245" t="s">
        <v>2643</v>
      </c>
      <c r="M448" s="287" t="b">
        <f t="shared" si="7"/>
        <v>0</v>
      </c>
      <c r="N448" s="287"/>
    </row>
    <row r="449" spans="1:14">
      <c r="A449" s="192"/>
      <c r="B449" s="26" t="str">
        <f>IF(A449:A449&gt;0,VLOOKUP(A449,Fed.!$A$1:$J$1758,2,FALSE)," ")</f>
        <v xml:space="preserve"> </v>
      </c>
      <c r="C449" s="26" t="str">
        <f>IF(A449:A449&gt;0,VLOOKUP(A449,Fed.!$A$1:$J$1758,3,FALSE)," ")</f>
        <v xml:space="preserve"> </v>
      </c>
      <c r="D449" s="113" t="str">
        <f>IF(A449:A449&gt;0,VLOOKUP(A449,Fed.!$A$1:$J$1758,4,FALSE)," ")</f>
        <v xml:space="preserve"> </v>
      </c>
      <c r="E449" s="113" t="str">
        <f>IF(A449:A449&gt;0,VLOOKUP(A449,Fed.!$A$1:$J$1758,5,FALSE)," ")</f>
        <v xml:space="preserve"> </v>
      </c>
      <c r="F449" s="191" t="str">
        <f>IF(A449:A449&gt;0,VLOOKUP(A449,Fed.!$A$1:$J$1758,6,FALSE)," ")</f>
        <v xml:space="preserve"> </v>
      </c>
      <c r="G449" s="113" t="str">
        <f>IF(A449:A449&gt;0,VLOOKUP(A449,Fed.!$A$1:$J$1758,7,FALSE)," ")</f>
        <v xml:space="preserve"> </v>
      </c>
      <c r="H449" s="113" t="str">
        <f>IF(A449:A449&gt;0,VLOOKUP(A449,Fed.!$A$1:$J$1758,8,FALSE)," ")</f>
        <v xml:space="preserve"> </v>
      </c>
      <c r="I449" s="113" t="str">
        <f>IF(A449:A449&gt;0,VLOOKUP(A449,Fed.!$A$1:$J$1758,9,FALSE)," ")</f>
        <v xml:space="preserve"> </v>
      </c>
      <c r="J449" s="113" t="str">
        <f>IF(A449:A449&gt;0,VLOOKUP(A449,Fed.!$A$1:$J$1758,10,FALSE)," ")</f>
        <v xml:space="preserve"> </v>
      </c>
      <c r="L449" s="245" t="s">
        <v>2643</v>
      </c>
      <c r="M449" s="287" t="b">
        <f t="shared" si="7"/>
        <v>0</v>
      </c>
      <c r="N449" s="287"/>
    </row>
    <row r="450" spans="1:14">
      <c r="A450" s="192"/>
      <c r="B450" s="26" t="str">
        <f>IF(A450:A450&gt;0,VLOOKUP(A450,Fed.!$A$1:$J$1758,2,FALSE)," ")</f>
        <v xml:space="preserve"> </v>
      </c>
      <c r="C450" s="26" t="str">
        <f>IF(A450:A450&gt;0,VLOOKUP(A450,Fed.!$A$1:$J$1758,3,FALSE)," ")</f>
        <v xml:space="preserve"> </v>
      </c>
      <c r="D450" s="113" t="str">
        <f>IF(A450:A450&gt;0,VLOOKUP(A450,Fed.!$A$1:$J$1758,4,FALSE)," ")</f>
        <v xml:space="preserve"> </v>
      </c>
      <c r="E450" s="113" t="str">
        <f>IF(A450:A450&gt;0,VLOOKUP(A450,Fed.!$A$1:$J$1758,5,FALSE)," ")</f>
        <v xml:space="preserve"> </v>
      </c>
      <c r="F450" s="191" t="str">
        <f>IF(A450:A450&gt;0,VLOOKUP(A450,Fed.!$A$1:$J$1758,6,FALSE)," ")</f>
        <v xml:space="preserve"> </v>
      </c>
      <c r="G450" s="113" t="str">
        <f>IF(A450:A450&gt;0,VLOOKUP(A450,Fed.!$A$1:$J$1758,7,FALSE)," ")</f>
        <v xml:space="preserve"> </v>
      </c>
      <c r="H450" s="113" t="str">
        <f>IF(A450:A450&gt;0,VLOOKUP(A450,Fed.!$A$1:$J$1758,8,FALSE)," ")</f>
        <v xml:space="preserve"> </v>
      </c>
      <c r="I450" s="113" t="str">
        <f>IF(A450:A450&gt;0,VLOOKUP(A450,Fed.!$A$1:$J$1758,9,FALSE)," ")</f>
        <v xml:space="preserve"> </v>
      </c>
      <c r="J450" s="113" t="str">
        <f>IF(A450:A450&gt;0,VLOOKUP(A450,Fed.!$A$1:$J$1758,10,FALSE)," ")</f>
        <v xml:space="preserve"> </v>
      </c>
      <c r="L450" s="245" t="s">
        <v>2643</v>
      </c>
      <c r="M450" s="287" t="b">
        <f t="shared" ref="M450:M513" si="8">I450=L450</f>
        <v>0</v>
      </c>
      <c r="N450" s="287"/>
    </row>
    <row r="451" spans="1:14">
      <c r="A451" s="192"/>
      <c r="B451" s="26" t="str">
        <f>IF(A451:A451&gt;0,VLOOKUP(A451,Fed.!$A$1:$J$1758,2,FALSE)," ")</f>
        <v xml:space="preserve"> </v>
      </c>
      <c r="C451" s="26" t="str">
        <f>IF(A451:A451&gt;0,VLOOKUP(A451,Fed.!$A$1:$J$1758,3,FALSE)," ")</f>
        <v xml:space="preserve"> </v>
      </c>
      <c r="D451" s="113" t="str">
        <f>IF(A451:A451&gt;0,VLOOKUP(A451,Fed.!$A$1:$J$1758,4,FALSE)," ")</f>
        <v xml:space="preserve"> </v>
      </c>
      <c r="E451" s="113" t="str">
        <f>IF(A451:A451&gt;0,VLOOKUP(A451,Fed.!$A$1:$J$1758,5,FALSE)," ")</f>
        <v xml:space="preserve"> </v>
      </c>
      <c r="F451" s="191" t="str">
        <f>IF(A451:A451&gt;0,VLOOKUP(A451,Fed.!$A$1:$J$1758,6,FALSE)," ")</f>
        <v xml:space="preserve"> </v>
      </c>
      <c r="G451" s="113" t="str">
        <f>IF(A451:A451&gt;0,VLOOKUP(A451,Fed.!$A$1:$J$1758,7,FALSE)," ")</f>
        <v xml:space="preserve"> </v>
      </c>
      <c r="H451" s="113" t="str">
        <f>IF(A451:A451&gt;0,VLOOKUP(A451,Fed.!$A$1:$J$1758,8,FALSE)," ")</f>
        <v xml:space="preserve"> </v>
      </c>
      <c r="I451" s="113" t="str">
        <f>IF(A451:A451&gt;0,VLOOKUP(A451,Fed.!$A$1:$J$1758,9,FALSE)," ")</f>
        <v xml:space="preserve"> </v>
      </c>
      <c r="J451" s="113" t="str">
        <f>IF(A451:A451&gt;0,VLOOKUP(A451,Fed.!$A$1:$J$1758,10,FALSE)," ")</f>
        <v xml:space="preserve"> </v>
      </c>
      <c r="L451" s="245" t="s">
        <v>2643</v>
      </c>
      <c r="M451" s="287" t="b">
        <f t="shared" si="8"/>
        <v>0</v>
      </c>
      <c r="N451" s="287"/>
    </row>
    <row r="452" spans="1:14">
      <c r="A452" s="192"/>
      <c r="B452" s="26" t="str">
        <f>IF(A452:A452&gt;0,VLOOKUP(A452,Fed.!$A$1:$J$1758,2,FALSE)," ")</f>
        <v xml:space="preserve"> </v>
      </c>
      <c r="C452" s="26" t="str">
        <f>IF(A452:A452&gt;0,VLOOKUP(A452,Fed.!$A$1:$J$1758,3,FALSE)," ")</f>
        <v xml:space="preserve"> </v>
      </c>
      <c r="D452" s="113" t="str">
        <f>IF(A452:A452&gt;0,VLOOKUP(A452,Fed.!$A$1:$J$1758,4,FALSE)," ")</f>
        <v xml:space="preserve"> </v>
      </c>
      <c r="E452" s="113" t="str">
        <f>IF(A452:A452&gt;0,VLOOKUP(A452,Fed.!$A$1:$J$1758,5,FALSE)," ")</f>
        <v xml:space="preserve"> </v>
      </c>
      <c r="F452" s="191" t="str">
        <f>IF(A452:A452&gt;0,VLOOKUP(A452,Fed.!$A$1:$J$1758,6,FALSE)," ")</f>
        <v xml:space="preserve"> </v>
      </c>
      <c r="G452" s="113" t="str">
        <f>IF(A452:A452&gt;0,VLOOKUP(A452,Fed.!$A$1:$J$1758,7,FALSE)," ")</f>
        <v xml:space="preserve"> </v>
      </c>
      <c r="H452" s="113" t="str">
        <f>IF(A452:A452&gt;0,VLOOKUP(A452,Fed.!$A$1:$J$1758,8,FALSE)," ")</f>
        <v xml:space="preserve"> </v>
      </c>
      <c r="I452" s="113" t="str">
        <f>IF(A452:A452&gt;0,VLOOKUP(A452,Fed.!$A$1:$J$1758,9,FALSE)," ")</f>
        <v xml:space="preserve"> </v>
      </c>
      <c r="J452" s="113" t="str">
        <f>IF(A452:A452&gt;0,VLOOKUP(A452,Fed.!$A$1:$J$1758,10,FALSE)," ")</f>
        <v xml:space="preserve"> </v>
      </c>
      <c r="L452" s="245" t="s">
        <v>2643</v>
      </c>
      <c r="M452" s="287" t="b">
        <f t="shared" si="8"/>
        <v>0</v>
      </c>
      <c r="N452" s="287"/>
    </row>
    <row r="453" spans="1:14">
      <c r="A453" s="192"/>
      <c r="B453" s="26" t="str">
        <f>IF(A453:A453&gt;0,VLOOKUP(A453,Fed.!$A$1:$J$1758,2,FALSE)," ")</f>
        <v xml:space="preserve"> </v>
      </c>
      <c r="C453" s="26" t="str">
        <f>IF(A453:A453&gt;0,VLOOKUP(A453,Fed.!$A$1:$J$1758,3,FALSE)," ")</f>
        <v xml:space="preserve"> </v>
      </c>
      <c r="D453" s="113" t="str">
        <f>IF(A453:A453&gt;0,VLOOKUP(A453,Fed.!$A$1:$J$1758,4,FALSE)," ")</f>
        <v xml:space="preserve"> </v>
      </c>
      <c r="E453" s="113" t="str">
        <f>IF(A453:A453&gt;0,VLOOKUP(A453,Fed.!$A$1:$J$1758,5,FALSE)," ")</f>
        <v xml:space="preserve"> </v>
      </c>
      <c r="F453" s="191" t="str">
        <f>IF(A453:A453&gt;0,VLOOKUP(A453,Fed.!$A$1:$J$1758,6,FALSE)," ")</f>
        <v xml:space="preserve"> </v>
      </c>
      <c r="G453" s="113" t="str">
        <f>IF(A453:A453&gt;0,VLOOKUP(A453,Fed.!$A$1:$J$1758,7,FALSE)," ")</f>
        <v xml:space="preserve"> </v>
      </c>
      <c r="H453" s="113" t="str">
        <f>IF(A453:A453&gt;0,VLOOKUP(A453,Fed.!$A$1:$J$1758,8,FALSE)," ")</f>
        <v xml:space="preserve"> </v>
      </c>
      <c r="I453" s="113" t="str">
        <f>IF(A453:A453&gt;0,VLOOKUP(A453,Fed.!$A$1:$J$1758,9,FALSE)," ")</f>
        <v xml:space="preserve"> </v>
      </c>
      <c r="J453" s="113" t="str">
        <f>IF(A453:A453&gt;0,VLOOKUP(A453,Fed.!$A$1:$J$1758,10,FALSE)," ")</f>
        <v xml:space="preserve"> </v>
      </c>
      <c r="L453" s="245" t="s">
        <v>2643</v>
      </c>
      <c r="M453" s="287" t="b">
        <f t="shared" si="8"/>
        <v>0</v>
      </c>
      <c r="N453" s="287"/>
    </row>
    <row r="454" spans="1:14">
      <c r="A454" s="192"/>
      <c r="B454" s="26" t="str">
        <f>IF(A454:A454&gt;0,VLOOKUP(A454,Fed.!$A$1:$J$1758,2,FALSE)," ")</f>
        <v xml:space="preserve"> </v>
      </c>
      <c r="C454" s="26" t="str">
        <f>IF(A454:A454&gt;0,VLOOKUP(A454,Fed.!$A$1:$J$1758,3,FALSE)," ")</f>
        <v xml:space="preserve"> </v>
      </c>
      <c r="D454" s="113" t="str">
        <f>IF(A454:A454&gt;0,VLOOKUP(A454,Fed.!$A$1:$J$1758,4,FALSE)," ")</f>
        <v xml:space="preserve"> </v>
      </c>
      <c r="E454" s="113" t="str">
        <f>IF(A454:A454&gt;0,VLOOKUP(A454,Fed.!$A$1:$J$1758,5,FALSE)," ")</f>
        <v xml:space="preserve"> </v>
      </c>
      <c r="F454" s="191" t="str">
        <f>IF(A454:A454&gt;0,VLOOKUP(A454,Fed.!$A$1:$J$1758,6,FALSE)," ")</f>
        <v xml:space="preserve"> </v>
      </c>
      <c r="G454" s="113" t="str">
        <f>IF(A454:A454&gt;0,VLOOKUP(A454,Fed.!$A$1:$J$1758,7,FALSE)," ")</f>
        <v xml:space="preserve"> </v>
      </c>
      <c r="H454" s="113" t="str">
        <f>IF(A454:A454&gt;0,VLOOKUP(A454,Fed.!$A$1:$J$1758,8,FALSE)," ")</f>
        <v xml:space="preserve"> </v>
      </c>
      <c r="I454" s="113" t="str">
        <f>IF(A454:A454&gt;0,VLOOKUP(A454,Fed.!$A$1:$J$1758,9,FALSE)," ")</f>
        <v xml:space="preserve"> </v>
      </c>
      <c r="J454" s="113" t="str">
        <f>IF(A454:A454&gt;0,VLOOKUP(A454,Fed.!$A$1:$J$1758,10,FALSE)," ")</f>
        <v xml:space="preserve"> </v>
      </c>
      <c r="L454" s="245" t="s">
        <v>2643</v>
      </c>
      <c r="M454" s="287" t="b">
        <f t="shared" si="8"/>
        <v>0</v>
      </c>
      <c r="N454" s="287"/>
    </row>
    <row r="455" spans="1:14">
      <c r="A455" s="192"/>
      <c r="B455" s="26" t="str">
        <f>IF(A455:A455&gt;0,VLOOKUP(A455,Fed.!$A$1:$J$1758,2,FALSE)," ")</f>
        <v xml:space="preserve"> </v>
      </c>
      <c r="C455" s="26" t="str">
        <f>IF(A455:A455&gt;0,VLOOKUP(A455,Fed.!$A$1:$J$1758,3,FALSE)," ")</f>
        <v xml:space="preserve"> </v>
      </c>
      <c r="D455" s="113" t="str">
        <f>IF(A455:A455&gt;0,VLOOKUP(A455,Fed.!$A$1:$J$1758,4,FALSE)," ")</f>
        <v xml:space="preserve"> </v>
      </c>
      <c r="E455" s="113" t="str">
        <f>IF(A455:A455&gt;0,VLOOKUP(A455,Fed.!$A$1:$J$1758,5,FALSE)," ")</f>
        <v xml:space="preserve"> </v>
      </c>
      <c r="F455" s="191" t="str">
        <f>IF(A455:A455&gt;0,VLOOKUP(A455,Fed.!$A$1:$J$1758,6,FALSE)," ")</f>
        <v xml:space="preserve"> </v>
      </c>
      <c r="G455" s="113" t="str">
        <f>IF(A455:A455&gt;0,VLOOKUP(A455,Fed.!$A$1:$J$1758,7,FALSE)," ")</f>
        <v xml:space="preserve"> </v>
      </c>
      <c r="H455" s="113" t="str">
        <f>IF(A455:A455&gt;0,VLOOKUP(A455,Fed.!$A$1:$J$1758,8,FALSE)," ")</f>
        <v xml:space="preserve"> </v>
      </c>
      <c r="I455" s="113" t="str">
        <f>IF(A455:A455&gt;0,VLOOKUP(A455,Fed.!$A$1:$J$1758,9,FALSE)," ")</f>
        <v xml:space="preserve"> </v>
      </c>
      <c r="J455" s="113" t="str">
        <f>IF(A455:A455&gt;0,VLOOKUP(A455,Fed.!$A$1:$J$1758,10,FALSE)," ")</f>
        <v xml:space="preserve"> </v>
      </c>
      <c r="L455" s="245" t="s">
        <v>2643</v>
      </c>
      <c r="M455" s="287" t="b">
        <f t="shared" si="8"/>
        <v>0</v>
      </c>
      <c r="N455" s="287"/>
    </row>
    <row r="456" spans="1:14">
      <c r="A456" s="192"/>
      <c r="B456" s="26" t="str">
        <f>IF(A456:A456&gt;0,VLOOKUP(A456,Fed.!$A$1:$J$1758,2,FALSE)," ")</f>
        <v xml:space="preserve"> </v>
      </c>
      <c r="C456" s="26" t="str">
        <f>IF(A456:A456&gt;0,VLOOKUP(A456,Fed.!$A$1:$J$1758,3,FALSE)," ")</f>
        <v xml:space="preserve"> </v>
      </c>
      <c r="D456" s="113" t="str">
        <f>IF(A456:A456&gt;0,VLOOKUP(A456,Fed.!$A$1:$J$1758,4,FALSE)," ")</f>
        <v xml:space="preserve"> </v>
      </c>
      <c r="E456" s="113" t="str">
        <f>IF(A456:A456&gt;0,VLOOKUP(A456,Fed.!$A$1:$J$1758,5,FALSE)," ")</f>
        <v xml:space="preserve"> </v>
      </c>
      <c r="F456" s="191" t="str">
        <f>IF(A456:A456&gt;0,VLOOKUP(A456,Fed.!$A$1:$J$1758,6,FALSE)," ")</f>
        <v xml:space="preserve"> </v>
      </c>
      <c r="G456" s="113" t="str">
        <f>IF(A456:A456&gt;0,VLOOKUP(A456,Fed.!$A$1:$J$1758,7,FALSE)," ")</f>
        <v xml:space="preserve"> </v>
      </c>
      <c r="H456" s="113" t="str">
        <f>IF(A456:A456&gt;0,VLOOKUP(A456,Fed.!$A$1:$J$1758,8,FALSE)," ")</f>
        <v xml:space="preserve"> </v>
      </c>
      <c r="I456" s="113" t="str">
        <f>IF(A456:A456&gt;0,VLOOKUP(A456,Fed.!$A$1:$J$1758,9,FALSE)," ")</f>
        <v xml:space="preserve"> </v>
      </c>
      <c r="J456" s="113" t="str">
        <f>IF(A456:A456&gt;0,VLOOKUP(A456,Fed.!$A$1:$J$1758,10,FALSE)," ")</f>
        <v xml:space="preserve"> </v>
      </c>
      <c r="L456" s="245" t="s">
        <v>2643</v>
      </c>
      <c r="M456" s="287" t="b">
        <f t="shared" si="8"/>
        <v>0</v>
      </c>
      <c r="N456" s="287"/>
    </row>
    <row r="457" spans="1:14">
      <c r="A457" s="192"/>
      <c r="B457" s="26" t="str">
        <f>IF(A457:A457&gt;0,VLOOKUP(A457,Fed.!$A$1:$J$1758,2,FALSE)," ")</f>
        <v xml:space="preserve"> </v>
      </c>
      <c r="C457" s="26" t="str">
        <f>IF(A457:A457&gt;0,VLOOKUP(A457,Fed.!$A$1:$J$1758,3,FALSE)," ")</f>
        <v xml:space="preserve"> </v>
      </c>
      <c r="D457" s="113" t="str">
        <f>IF(A457:A457&gt;0,VLOOKUP(A457,Fed.!$A$1:$J$1758,4,FALSE)," ")</f>
        <v xml:space="preserve"> </v>
      </c>
      <c r="E457" s="113" t="str">
        <f>IF(A457:A457&gt;0,VLOOKUP(A457,Fed.!$A$1:$J$1758,5,FALSE)," ")</f>
        <v xml:space="preserve"> </v>
      </c>
      <c r="F457" s="191" t="str">
        <f>IF(A457:A457&gt;0,VLOOKUP(A457,Fed.!$A$1:$J$1758,6,FALSE)," ")</f>
        <v xml:space="preserve"> </v>
      </c>
      <c r="G457" s="113" t="str">
        <f>IF(A457:A457&gt;0,VLOOKUP(A457,Fed.!$A$1:$J$1758,7,FALSE)," ")</f>
        <v xml:space="preserve"> </v>
      </c>
      <c r="H457" s="113" t="str">
        <f>IF(A457:A457&gt;0,VLOOKUP(A457,Fed.!$A$1:$J$1758,8,FALSE)," ")</f>
        <v xml:space="preserve"> </v>
      </c>
      <c r="I457" s="113" t="str">
        <f>IF(A457:A457&gt;0,VLOOKUP(A457,Fed.!$A$1:$J$1758,9,FALSE)," ")</f>
        <v xml:space="preserve"> </v>
      </c>
      <c r="J457" s="113" t="str">
        <f>IF(A457:A457&gt;0,VLOOKUP(A457,Fed.!$A$1:$J$1758,10,FALSE)," ")</f>
        <v xml:space="preserve"> </v>
      </c>
      <c r="L457" s="245" t="s">
        <v>2643</v>
      </c>
      <c r="M457" s="287" t="b">
        <f t="shared" si="8"/>
        <v>0</v>
      </c>
      <c r="N457" s="287"/>
    </row>
    <row r="458" spans="1:14">
      <c r="A458" s="192"/>
      <c r="B458" s="26" t="str">
        <f>IF(A458:A458&gt;0,VLOOKUP(A458,Fed.!$A$1:$J$1758,2,FALSE)," ")</f>
        <v xml:space="preserve"> </v>
      </c>
      <c r="C458" s="26" t="str">
        <f>IF(A458:A458&gt;0,VLOOKUP(A458,Fed.!$A$1:$J$1758,3,FALSE)," ")</f>
        <v xml:space="preserve"> </v>
      </c>
      <c r="D458" s="113" t="str">
        <f>IF(A458:A458&gt;0,VLOOKUP(A458,Fed.!$A$1:$J$1758,4,FALSE)," ")</f>
        <v xml:space="preserve"> </v>
      </c>
      <c r="E458" s="113" t="str">
        <f>IF(A458:A458&gt;0,VLOOKUP(A458,Fed.!$A$1:$J$1758,5,FALSE)," ")</f>
        <v xml:space="preserve"> </v>
      </c>
      <c r="F458" s="191" t="str">
        <f>IF(A458:A458&gt;0,VLOOKUP(A458,Fed.!$A$1:$J$1758,6,FALSE)," ")</f>
        <v xml:space="preserve"> </v>
      </c>
      <c r="G458" s="113" t="str">
        <f>IF(A458:A458&gt;0,VLOOKUP(A458,Fed.!$A$1:$J$1758,7,FALSE)," ")</f>
        <v xml:space="preserve"> </v>
      </c>
      <c r="H458" s="113" t="str">
        <f>IF(A458:A458&gt;0,VLOOKUP(A458,Fed.!$A$1:$J$1758,8,FALSE)," ")</f>
        <v xml:space="preserve"> </v>
      </c>
      <c r="I458" s="113" t="str">
        <f>IF(A458:A458&gt;0,VLOOKUP(A458,Fed.!$A$1:$J$1758,9,FALSE)," ")</f>
        <v xml:space="preserve"> </v>
      </c>
      <c r="J458" s="113" t="str">
        <f>IF(A458:A458&gt;0,VLOOKUP(A458,Fed.!$A$1:$J$1758,10,FALSE)," ")</f>
        <v xml:space="preserve"> </v>
      </c>
      <c r="L458" s="245" t="s">
        <v>2643</v>
      </c>
      <c r="M458" s="287" t="b">
        <f t="shared" si="8"/>
        <v>0</v>
      </c>
      <c r="N458" s="287"/>
    </row>
    <row r="459" spans="1:14">
      <c r="A459" s="192"/>
      <c r="B459" s="26" t="str">
        <f>IF(A459:A459&gt;0,VLOOKUP(A459,Fed.!$A$1:$J$1758,2,FALSE)," ")</f>
        <v xml:space="preserve"> </v>
      </c>
      <c r="C459" s="26" t="str">
        <f>IF(A459:A459&gt;0,VLOOKUP(A459,Fed.!$A$1:$J$1758,3,FALSE)," ")</f>
        <v xml:space="preserve"> </v>
      </c>
      <c r="D459" s="113" t="str">
        <f>IF(A459:A459&gt;0,VLOOKUP(A459,Fed.!$A$1:$J$1758,4,FALSE)," ")</f>
        <v xml:space="preserve"> </v>
      </c>
      <c r="E459" s="113" t="str">
        <f>IF(A459:A459&gt;0,VLOOKUP(A459,Fed.!$A$1:$J$1758,5,FALSE)," ")</f>
        <v xml:space="preserve"> </v>
      </c>
      <c r="F459" s="191" t="str">
        <f>IF(A459:A459&gt;0,VLOOKUP(A459,Fed.!$A$1:$J$1758,6,FALSE)," ")</f>
        <v xml:space="preserve"> </v>
      </c>
      <c r="G459" s="113" t="str">
        <f>IF(A459:A459&gt;0,VLOOKUP(A459,Fed.!$A$1:$J$1758,7,FALSE)," ")</f>
        <v xml:space="preserve"> </v>
      </c>
      <c r="H459" s="113" t="str">
        <f>IF(A459:A459&gt;0,VLOOKUP(A459,Fed.!$A$1:$J$1758,8,FALSE)," ")</f>
        <v xml:space="preserve"> </v>
      </c>
      <c r="I459" s="113" t="str">
        <f>IF(A459:A459&gt;0,VLOOKUP(A459,Fed.!$A$1:$J$1758,9,FALSE)," ")</f>
        <v xml:space="preserve"> </v>
      </c>
      <c r="J459" s="113" t="str">
        <f>IF(A459:A459&gt;0,VLOOKUP(A459,Fed.!$A$1:$J$1758,10,FALSE)," ")</f>
        <v xml:space="preserve"> </v>
      </c>
      <c r="L459" s="245" t="s">
        <v>2643</v>
      </c>
      <c r="M459" s="287" t="b">
        <f t="shared" si="8"/>
        <v>0</v>
      </c>
      <c r="N459" s="287"/>
    </row>
    <row r="460" spans="1:14">
      <c r="A460" s="192"/>
      <c r="B460" s="26" t="str">
        <f>IF(A460:A460&gt;0,VLOOKUP(A460,Fed.!$A$1:$J$1758,2,FALSE)," ")</f>
        <v xml:space="preserve"> </v>
      </c>
      <c r="C460" s="26" t="str">
        <f>IF(A460:A460&gt;0,VLOOKUP(A460,Fed.!$A$1:$J$1758,3,FALSE)," ")</f>
        <v xml:space="preserve"> </v>
      </c>
      <c r="D460" s="113" t="str">
        <f>IF(A460:A460&gt;0,VLOOKUP(A460,Fed.!$A$1:$J$1758,4,FALSE)," ")</f>
        <v xml:space="preserve"> </v>
      </c>
      <c r="E460" s="113" t="str">
        <f>IF(A460:A460&gt;0,VLOOKUP(A460,Fed.!$A$1:$J$1758,5,FALSE)," ")</f>
        <v xml:space="preserve"> </v>
      </c>
      <c r="F460" s="191" t="str">
        <f>IF(A460:A460&gt;0,VLOOKUP(A460,Fed.!$A$1:$J$1758,6,FALSE)," ")</f>
        <v xml:space="preserve"> </v>
      </c>
      <c r="G460" s="113" t="str">
        <f>IF(A460:A460&gt;0,VLOOKUP(A460,Fed.!$A$1:$J$1758,7,FALSE)," ")</f>
        <v xml:space="preserve"> </v>
      </c>
      <c r="H460" s="113" t="str">
        <f>IF(A460:A460&gt;0,VLOOKUP(A460,Fed.!$A$1:$J$1758,8,FALSE)," ")</f>
        <v xml:space="preserve"> </v>
      </c>
      <c r="I460" s="113" t="str">
        <f>IF(A460:A460&gt;0,VLOOKUP(A460,Fed.!$A$1:$J$1758,9,FALSE)," ")</f>
        <v xml:space="preserve"> </v>
      </c>
      <c r="J460" s="113" t="str">
        <f>IF(A460:A460&gt;0,VLOOKUP(A460,Fed.!$A$1:$J$1758,10,FALSE)," ")</f>
        <v xml:space="preserve"> </v>
      </c>
      <c r="L460" s="245" t="s">
        <v>2643</v>
      </c>
      <c r="M460" s="287" t="b">
        <f t="shared" si="8"/>
        <v>0</v>
      </c>
      <c r="N460" s="287"/>
    </row>
    <row r="461" spans="1:14">
      <c r="A461" s="192"/>
      <c r="B461" s="26" t="str">
        <f>IF(A461:A461&gt;0,VLOOKUP(A461,Fed.!$A$1:$J$1758,2,FALSE)," ")</f>
        <v xml:space="preserve"> </v>
      </c>
      <c r="C461" s="26" t="str">
        <f>IF(A461:A461&gt;0,VLOOKUP(A461,Fed.!$A$1:$J$1758,3,FALSE)," ")</f>
        <v xml:space="preserve"> </v>
      </c>
      <c r="D461" s="113" t="str">
        <f>IF(A461:A461&gt;0,VLOOKUP(A461,Fed.!$A$1:$J$1758,4,FALSE)," ")</f>
        <v xml:space="preserve"> </v>
      </c>
      <c r="E461" s="113" t="str">
        <f>IF(A461:A461&gt;0,VLOOKUP(A461,Fed.!$A$1:$J$1758,5,FALSE)," ")</f>
        <v xml:space="preserve"> </v>
      </c>
      <c r="F461" s="191" t="str">
        <f>IF(A461:A461&gt;0,VLOOKUP(A461,Fed.!$A$1:$J$1758,6,FALSE)," ")</f>
        <v xml:space="preserve"> </v>
      </c>
      <c r="G461" s="113" t="str">
        <f>IF(A461:A461&gt;0,VLOOKUP(A461,Fed.!$A$1:$J$1758,7,FALSE)," ")</f>
        <v xml:space="preserve"> </v>
      </c>
      <c r="H461" s="113" t="str">
        <f>IF(A461:A461&gt;0,VLOOKUP(A461,Fed.!$A$1:$J$1758,8,FALSE)," ")</f>
        <v xml:space="preserve"> </v>
      </c>
      <c r="I461" s="113" t="str">
        <f>IF(A461:A461&gt;0,VLOOKUP(A461,Fed.!$A$1:$J$1758,9,FALSE)," ")</f>
        <v xml:space="preserve"> </v>
      </c>
      <c r="J461" s="113" t="str">
        <f>IF(A461:A461&gt;0,VLOOKUP(A461,Fed.!$A$1:$J$1758,10,FALSE)," ")</f>
        <v xml:space="preserve"> </v>
      </c>
      <c r="L461" s="245" t="s">
        <v>2643</v>
      </c>
      <c r="M461" s="287" t="b">
        <f t="shared" si="8"/>
        <v>0</v>
      </c>
      <c r="N461" s="287"/>
    </row>
    <row r="462" spans="1:14">
      <c r="A462" s="192"/>
      <c r="B462" s="26" t="str">
        <f>IF(A462:A462&gt;0,VLOOKUP(A462,Fed.!$A$1:$J$1758,2,FALSE)," ")</f>
        <v xml:space="preserve"> </v>
      </c>
      <c r="C462" s="26" t="str">
        <f>IF(A462:A462&gt;0,VLOOKUP(A462,Fed.!$A$1:$J$1758,3,FALSE)," ")</f>
        <v xml:space="preserve"> </v>
      </c>
      <c r="D462" s="113" t="str">
        <f>IF(A462:A462&gt;0,VLOOKUP(A462,Fed.!$A$1:$J$1758,4,FALSE)," ")</f>
        <v xml:space="preserve"> </v>
      </c>
      <c r="E462" s="113" t="str">
        <f>IF(A462:A462&gt;0,VLOOKUP(A462,Fed.!$A$1:$J$1758,5,FALSE)," ")</f>
        <v xml:space="preserve"> </v>
      </c>
      <c r="F462" s="191" t="str">
        <f>IF(A462:A462&gt;0,VLOOKUP(A462,Fed.!$A$1:$J$1758,6,FALSE)," ")</f>
        <v xml:space="preserve"> </v>
      </c>
      <c r="G462" s="113" t="str">
        <f>IF(A462:A462&gt;0,VLOOKUP(A462,Fed.!$A$1:$J$1758,7,FALSE)," ")</f>
        <v xml:space="preserve"> </v>
      </c>
      <c r="H462" s="113" t="str">
        <f>IF(A462:A462&gt;0,VLOOKUP(A462,Fed.!$A$1:$J$1758,8,FALSE)," ")</f>
        <v xml:space="preserve"> </v>
      </c>
      <c r="I462" s="113" t="str">
        <f>IF(A462:A462&gt;0,VLOOKUP(A462,Fed.!$A$1:$J$1758,9,FALSE)," ")</f>
        <v xml:space="preserve"> </v>
      </c>
      <c r="J462" s="113" t="str">
        <f>IF(A462:A462&gt;0,VLOOKUP(A462,Fed.!$A$1:$J$1758,10,FALSE)," ")</f>
        <v xml:space="preserve"> </v>
      </c>
      <c r="L462" s="245" t="s">
        <v>2643</v>
      </c>
      <c r="M462" s="287" t="b">
        <f t="shared" si="8"/>
        <v>0</v>
      </c>
      <c r="N462" s="287"/>
    </row>
    <row r="463" spans="1:14">
      <c r="A463" s="192"/>
      <c r="B463" s="26" t="str">
        <f>IF(A463:A463&gt;0,VLOOKUP(A463,Fed.!$A$1:$J$1758,2,FALSE)," ")</f>
        <v xml:space="preserve"> </v>
      </c>
      <c r="C463" s="26" t="str">
        <f>IF(A463:A463&gt;0,VLOOKUP(A463,Fed.!$A$1:$J$1758,3,FALSE)," ")</f>
        <v xml:space="preserve"> </v>
      </c>
      <c r="D463" s="113" t="str">
        <f>IF(A463:A463&gt;0,VLOOKUP(A463,Fed.!$A$1:$J$1758,4,FALSE)," ")</f>
        <v xml:space="preserve"> </v>
      </c>
      <c r="E463" s="113" t="str">
        <f>IF(A463:A463&gt;0,VLOOKUP(A463,Fed.!$A$1:$J$1758,5,FALSE)," ")</f>
        <v xml:space="preserve"> </v>
      </c>
      <c r="F463" s="191" t="str">
        <f>IF(A463:A463&gt;0,VLOOKUP(A463,Fed.!$A$1:$J$1758,6,FALSE)," ")</f>
        <v xml:space="preserve"> </v>
      </c>
      <c r="G463" s="113" t="str">
        <f>IF(A463:A463&gt;0,VLOOKUP(A463,Fed.!$A$1:$J$1758,7,FALSE)," ")</f>
        <v xml:space="preserve"> </v>
      </c>
      <c r="H463" s="113" t="str">
        <f>IF(A463:A463&gt;0,VLOOKUP(A463,Fed.!$A$1:$J$1758,8,FALSE)," ")</f>
        <v xml:space="preserve"> </v>
      </c>
      <c r="I463" s="113" t="str">
        <f>IF(A463:A463&gt;0,VLOOKUP(A463,Fed.!$A$1:$J$1758,9,FALSE)," ")</f>
        <v xml:space="preserve"> </v>
      </c>
      <c r="J463" s="113" t="str">
        <f>IF(A463:A463&gt;0,VLOOKUP(A463,Fed.!$A$1:$J$1758,10,FALSE)," ")</f>
        <v xml:space="preserve"> </v>
      </c>
      <c r="L463" s="245" t="s">
        <v>2643</v>
      </c>
      <c r="M463" s="287" t="b">
        <f t="shared" si="8"/>
        <v>0</v>
      </c>
      <c r="N463" s="287"/>
    </row>
    <row r="464" spans="1:14">
      <c r="A464" s="192"/>
      <c r="B464" s="26" t="str">
        <f>IF(A464:A464&gt;0,VLOOKUP(A464,Fed.!$A$1:$J$1758,2,FALSE)," ")</f>
        <v xml:space="preserve"> </v>
      </c>
      <c r="C464" s="26" t="str">
        <f>IF(A464:A464&gt;0,VLOOKUP(A464,Fed.!$A$1:$J$1758,3,FALSE)," ")</f>
        <v xml:space="preserve"> </v>
      </c>
      <c r="D464" s="113" t="str">
        <f>IF(A464:A464&gt;0,VLOOKUP(A464,Fed.!$A$1:$J$1758,4,FALSE)," ")</f>
        <v xml:space="preserve"> </v>
      </c>
      <c r="E464" s="113" t="str">
        <f>IF(A464:A464&gt;0,VLOOKUP(A464,Fed.!$A$1:$J$1758,5,FALSE)," ")</f>
        <v xml:space="preserve"> </v>
      </c>
      <c r="F464" s="191" t="str">
        <f>IF(A464:A464&gt;0,VLOOKUP(A464,Fed.!$A$1:$J$1758,6,FALSE)," ")</f>
        <v xml:space="preserve"> </v>
      </c>
      <c r="G464" s="113" t="str">
        <f>IF(A464:A464&gt;0,VLOOKUP(A464,Fed.!$A$1:$J$1758,7,FALSE)," ")</f>
        <v xml:space="preserve"> </v>
      </c>
      <c r="H464" s="113" t="str">
        <f>IF(A464:A464&gt;0,VLOOKUP(A464,Fed.!$A$1:$J$1758,8,FALSE)," ")</f>
        <v xml:space="preserve"> </v>
      </c>
      <c r="I464" s="113" t="str">
        <f>IF(A464:A464&gt;0,VLOOKUP(A464,Fed.!$A$1:$J$1758,9,FALSE)," ")</f>
        <v xml:space="preserve"> </v>
      </c>
      <c r="J464" s="113" t="str">
        <f>IF(A464:A464&gt;0,VLOOKUP(A464,Fed.!$A$1:$J$1758,10,FALSE)," ")</f>
        <v xml:space="preserve"> </v>
      </c>
      <c r="L464" s="245" t="s">
        <v>2643</v>
      </c>
      <c r="M464" s="287" t="b">
        <f t="shared" si="8"/>
        <v>0</v>
      </c>
      <c r="N464" s="287"/>
    </row>
    <row r="465" spans="1:14">
      <c r="A465" s="192"/>
      <c r="B465" s="26" t="str">
        <f>IF(A465:A465&gt;0,VLOOKUP(A465,Fed.!$A$1:$J$1758,2,FALSE)," ")</f>
        <v xml:space="preserve"> </v>
      </c>
      <c r="C465" s="26" t="str">
        <f>IF(A465:A465&gt;0,VLOOKUP(A465,Fed.!$A$1:$J$1758,3,FALSE)," ")</f>
        <v xml:space="preserve"> </v>
      </c>
      <c r="D465" s="113" t="str">
        <f>IF(A465:A465&gt;0,VLOOKUP(A465,Fed.!$A$1:$J$1758,4,FALSE)," ")</f>
        <v xml:space="preserve"> </v>
      </c>
      <c r="E465" s="113" t="str">
        <f>IF(A465:A465&gt;0,VLOOKUP(A465,Fed.!$A$1:$J$1758,5,FALSE)," ")</f>
        <v xml:space="preserve"> </v>
      </c>
      <c r="F465" s="191" t="str">
        <f>IF(A465:A465&gt;0,VLOOKUP(A465,Fed.!$A$1:$J$1758,6,FALSE)," ")</f>
        <v xml:space="preserve"> </v>
      </c>
      <c r="G465" s="113" t="str">
        <f>IF(A465:A465&gt;0,VLOOKUP(A465,Fed.!$A$1:$J$1758,7,FALSE)," ")</f>
        <v xml:space="preserve"> </v>
      </c>
      <c r="H465" s="113" t="str">
        <f>IF(A465:A465&gt;0,VLOOKUP(A465,Fed.!$A$1:$J$1758,8,FALSE)," ")</f>
        <v xml:space="preserve"> </v>
      </c>
      <c r="I465" s="113" t="str">
        <f>IF(A465:A465&gt;0,VLOOKUP(A465,Fed.!$A$1:$J$1758,9,FALSE)," ")</f>
        <v xml:space="preserve"> </v>
      </c>
      <c r="J465" s="113" t="str">
        <f>IF(A465:A465&gt;0,VLOOKUP(A465,Fed.!$A$1:$J$1758,10,FALSE)," ")</f>
        <v xml:space="preserve"> </v>
      </c>
      <c r="L465" s="245" t="s">
        <v>2643</v>
      </c>
      <c r="M465" s="287" t="b">
        <f t="shared" si="8"/>
        <v>0</v>
      </c>
      <c r="N465" s="287"/>
    </row>
    <row r="466" spans="1:14">
      <c r="A466" s="192"/>
      <c r="B466" s="26" t="str">
        <f>IF(A466:A466&gt;0,VLOOKUP(A466,Fed.!$A$1:$J$1758,2,FALSE)," ")</f>
        <v xml:space="preserve"> </v>
      </c>
      <c r="C466" s="26" t="str">
        <f>IF(A466:A466&gt;0,VLOOKUP(A466,Fed.!$A$1:$J$1758,3,FALSE)," ")</f>
        <v xml:space="preserve"> </v>
      </c>
      <c r="D466" s="113" t="str">
        <f>IF(A466:A466&gt;0,VLOOKUP(A466,Fed.!$A$1:$J$1758,4,FALSE)," ")</f>
        <v xml:space="preserve"> </v>
      </c>
      <c r="E466" s="113" t="str">
        <f>IF(A466:A466&gt;0,VLOOKUP(A466,Fed.!$A$1:$J$1758,5,FALSE)," ")</f>
        <v xml:space="preserve"> </v>
      </c>
      <c r="F466" s="191" t="str">
        <f>IF(A466:A466&gt;0,VLOOKUP(A466,Fed.!$A$1:$J$1758,6,FALSE)," ")</f>
        <v xml:space="preserve"> </v>
      </c>
      <c r="G466" s="113" t="str">
        <f>IF(A466:A466&gt;0,VLOOKUP(A466,Fed.!$A$1:$J$1758,7,FALSE)," ")</f>
        <v xml:space="preserve"> </v>
      </c>
      <c r="H466" s="113" t="str">
        <f>IF(A466:A466&gt;0,VLOOKUP(A466,Fed.!$A$1:$J$1758,8,FALSE)," ")</f>
        <v xml:space="preserve"> </v>
      </c>
      <c r="I466" s="113" t="str">
        <f>IF(A466:A466&gt;0,VLOOKUP(A466,Fed.!$A$1:$J$1758,9,FALSE)," ")</f>
        <v xml:space="preserve"> </v>
      </c>
      <c r="J466" s="113" t="str">
        <f>IF(A466:A466&gt;0,VLOOKUP(A466,Fed.!$A$1:$J$1758,10,FALSE)," ")</f>
        <v xml:space="preserve"> </v>
      </c>
      <c r="L466" s="245" t="s">
        <v>2643</v>
      </c>
      <c r="M466" s="287" t="b">
        <f t="shared" si="8"/>
        <v>0</v>
      </c>
      <c r="N466" s="287"/>
    </row>
    <row r="467" spans="1:14">
      <c r="A467" s="192"/>
      <c r="B467" s="26" t="str">
        <f>IF(A467:A467&gt;0,VLOOKUP(A467,Fed.!$A$1:$J$1758,2,FALSE)," ")</f>
        <v xml:space="preserve"> </v>
      </c>
      <c r="C467" s="26" t="str">
        <f>IF(A467:A467&gt;0,VLOOKUP(A467,Fed.!$A$1:$J$1758,3,FALSE)," ")</f>
        <v xml:space="preserve"> </v>
      </c>
      <c r="D467" s="113" t="str">
        <f>IF(A467:A467&gt;0,VLOOKUP(A467,Fed.!$A$1:$J$1758,4,FALSE)," ")</f>
        <v xml:space="preserve"> </v>
      </c>
      <c r="E467" s="113" t="str">
        <f>IF(A467:A467&gt;0,VLOOKUP(A467,Fed.!$A$1:$J$1758,5,FALSE)," ")</f>
        <v xml:space="preserve"> </v>
      </c>
      <c r="F467" s="191" t="str">
        <f>IF(A467:A467&gt;0,VLOOKUP(A467,Fed.!$A$1:$J$1758,6,FALSE)," ")</f>
        <v xml:space="preserve"> </v>
      </c>
      <c r="G467" s="113" t="str">
        <f>IF(A467:A467&gt;0,VLOOKUP(A467,Fed.!$A$1:$J$1758,7,FALSE)," ")</f>
        <v xml:space="preserve"> </v>
      </c>
      <c r="H467" s="113" t="str">
        <f>IF(A467:A467&gt;0,VLOOKUP(A467,Fed.!$A$1:$J$1758,8,FALSE)," ")</f>
        <v xml:space="preserve"> </v>
      </c>
      <c r="I467" s="113" t="str">
        <f>IF(A467:A467&gt;0,VLOOKUP(A467,Fed.!$A$1:$J$1758,9,FALSE)," ")</f>
        <v xml:space="preserve"> </v>
      </c>
      <c r="J467" s="113" t="str">
        <f>IF(A467:A467&gt;0,VLOOKUP(A467,Fed.!$A$1:$J$1758,10,FALSE)," ")</f>
        <v xml:space="preserve"> </v>
      </c>
      <c r="L467" s="245" t="s">
        <v>2643</v>
      </c>
      <c r="M467" s="287" t="b">
        <f t="shared" si="8"/>
        <v>0</v>
      </c>
      <c r="N467" s="287"/>
    </row>
    <row r="468" spans="1:14">
      <c r="A468" s="192"/>
      <c r="B468" s="26" t="str">
        <f>IF(A468:A468&gt;0,VLOOKUP(A468,Fed.!$A$1:$J$1758,2,FALSE)," ")</f>
        <v xml:space="preserve"> </v>
      </c>
      <c r="C468" s="26" t="str">
        <f>IF(A468:A468&gt;0,VLOOKUP(A468,Fed.!$A$1:$J$1758,3,FALSE)," ")</f>
        <v xml:space="preserve"> </v>
      </c>
      <c r="D468" s="113" t="str">
        <f>IF(A468:A468&gt;0,VLOOKUP(A468,Fed.!$A$1:$J$1758,4,FALSE)," ")</f>
        <v xml:space="preserve"> </v>
      </c>
      <c r="E468" s="113" t="str">
        <f>IF(A468:A468&gt;0,VLOOKUP(A468,Fed.!$A$1:$J$1758,5,FALSE)," ")</f>
        <v xml:space="preserve"> </v>
      </c>
      <c r="F468" s="191" t="str">
        <f>IF(A468:A468&gt;0,VLOOKUP(A468,Fed.!$A$1:$J$1758,6,FALSE)," ")</f>
        <v xml:space="preserve"> </v>
      </c>
      <c r="G468" s="113" t="str">
        <f>IF(A468:A468&gt;0,VLOOKUP(A468,Fed.!$A$1:$J$1758,7,FALSE)," ")</f>
        <v xml:space="preserve"> </v>
      </c>
      <c r="H468" s="113" t="str">
        <f>IF(A468:A468&gt;0,VLOOKUP(A468,Fed.!$A$1:$J$1758,8,FALSE)," ")</f>
        <v xml:space="preserve"> </v>
      </c>
      <c r="I468" s="113" t="str">
        <f>IF(A468:A468&gt;0,VLOOKUP(A468,Fed.!$A$1:$J$1758,9,FALSE)," ")</f>
        <v xml:space="preserve"> </v>
      </c>
      <c r="J468" s="113" t="str">
        <f>IF(A468:A468&gt;0,VLOOKUP(A468,Fed.!$A$1:$J$1758,10,FALSE)," ")</f>
        <v xml:space="preserve"> </v>
      </c>
      <c r="L468" s="245" t="s">
        <v>2643</v>
      </c>
      <c r="M468" s="287" t="b">
        <f t="shared" si="8"/>
        <v>0</v>
      </c>
      <c r="N468" s="287"/>
    </row>
    <row r="469" spans="1:14">
      <c r="A469" s="192"/>
      <c r="B469" s="26" t="str">
        <f>IF(A469:A469&gt;0,VLOOKUP(A469,Fed.!$A$1:$J$1758,2,FALSE)," ")</f>
        <v xml:space="preserve"> </v>
      </c>
      <c r="C469" s="26" t="str">
        <f>IF(A469:A469&gt;0,VLOOKUP(A469,Fed.!$A$1:$J$1758,3,FALSE)," ")</f>
        <v xml:space="preserve"> </v>
      </c>
      <c r="D469" s="113" t="str">
        <f>IF(A469:A469&gt;0,VLOOKUP(A469,Fed.!$A$1:$J$1758,4,FALSE)," ")</f>
        <v xml:space="preserve"> </v>
      </c>
      <c r="E469" s="113" t="str">
        <f>IF(A469:A469&gt;0,VLOOKUP(A469,Fed.!$A$1:$J$1758,5,FALSE)," ")</f>
        <v xml:space="preserve"> </v>
      </c>
      <c r="F469" s="191" t="str">
        <f>IF(A469:A469&gt;0,VLOOKUP(A469,Fed.!$A$1:$J$1758,6,FALSE)," ")</f>
        <v xml:space="preserve"> </v>
      </c>
      <c r="G469" s="113" t="str">
        <f>IF(A469:A469&gt;0,VLOOKUP(A469,Fed.!$A$1:$J$1758,7,FALSE)," ")</f>
        <v xml:space="preserve"> </v>
      </c>
      <c r="H469" s="113" t="str">
        <f>IF(A469:A469&gt;0,VLOOKUP(A469,Fed.!$A$1:$J$1758,8,FALSE)," ")</f>
        <v xml:space="preserve"> </v>
      </c>
      <c r="I469" s="113" t="str">
        <f>IF(A469:A469&gt;0,VLOOKUP(A469,Fed.!$A$1:$J$1758,9,FALSE)," ")</f>
        <v xml:space="preserve"> </v>
      </c>
      <c r="J469" s="113" t="str">
        <f>IF(A469:A469&gt;0,VLOOKUP(A469,Fed.!$A$1:$J$1758,10,FALSE)," ")</f>
        <v xml:space="preserve"> </v>
      </c>
      <c r="L469" s="245" t="s">
        <v>2643</v>
      </c>
      <c r="M469" s="287" t="b">
        <f t="shared" si="8"/>
        <v>0</v>
      </c>
      <c r="N469" s="287"/>
    </row>
    <row r="470" spans="1:14">
      <c r="A470" s="192"/>
      <c r="B470" s="26" t="str">
        <f>IF(A470:A470&gt;0,VLOOKUP(A470,Fed.!$A$1:$J$1758,2,FALSE)," ")</f>
        <v xml:space="preserve"> </v>
      </c>
      <c r="C470" s="26" t="str">
        <f>IF(A470:A470&gt;0,VLOOKUP(A470,Fed.!$A$1:$J$1758,3,FALSE)," ")</f>
        <v xml:space="preserve"> </v>
      </c>
      <c r="D470" s="113" t="str">
        <f>IF(A470:A470&gt;0,VLOOKUP(A470,Fed.!$A$1:$J$1758,4,FALSE)," ")</f>
        <v xml:space="preserve"> </v>
      </c>
      <c r="E470" s="113" t="str">
        <f>IF(A470:A470&gt;0,VLOOKUP(A470,Fed.!$A$1:$J$1758,5,FALSE)," ")</f>
        <v xml:space="preserve"> </v>
      </c>
      <c r="F470" s="191" t="str">
        <f>IF(A470:A470&gt;0,VLOOKUP(A470,Fed.!$A$1:$J$1758,6,FALSE)," ")</f>
        <v xml:space="preserve"> </v>
      </c>
      <c r="G470" s="113" t="str">
        <f>IF(A470:A470&gt;0,VLOOKUP(A470,Fed.!$A$1:$J$1758,7,FALSE)," ")</f>
        <v xml:space="preserve"> </v>
      </c>
      <c r="H470" s="113" t="str">
        <f>IF(A470:A470&gt;0,VLOOKUP(A470,Fed.!$A$1:$J$1758,8,FALSE)," ")</f>
        <v xml:space="preserve"> </v>
      </c>
      <c r="I470" s="113" t="str">
        <f>IF(A470:A470&gt;0,VLOOKUP(A470,Fed.!$A$1:$J$1758,9,FALSE)," ")</f>
        <v xml:space="preserve"> </v>
      </c>
      <c r="J470" s="113" t="str">
        <f>IF(A470:A470&gt;0,VLOOKUP(A470,Fed.!$A$1:$J$1758,10,FALSE)," ")</f>
        <v xml:space="preserve"> </v>
      </c>
      <c r="L470" s="245" t="s">
        <v>2643</v>
      </c>
      <c r="M470" s="287" t="b">
        <f t="shared" si="8"/>
        <v>0</v>
      </c>
      <c r="N470" s="287"/>
    </row>
    <row r="471" spans="1:14">
      <c r="A471" s="192"/>
      <c r="B471" s="26" t="str">
        <f>IF(A471:A471&gt;0,VLOOKUP(A471,Fed.!$A$1:$J$1758,2,FALSE)," ")</f>
        <v xml:space="preserve"> </v>
      </c>
      <c r="C471" s="26" t="str">
        <f>IF(A471:A471&gt;0,VLOOKUP(A471,Fed.!$A$1:$J$1758,3,FALSE)," ")</f>
        <v xml:space="preserve"> </v>
      </c>
      <c r="D471" s="113" t="str">
        <f>IF(A471:A471&gt;0,VLOOKUP(A471,Fed.!$A$1:$J$1758,4,FALSE)," ")</f>
        <v xml:space="preserve"> </v>
      </c>
      <c r="E471" s="113" t="str">
        <f>IF(A471:A471&gt;0,VLOOKUP(A471,Fed.!$A$1:$J$1758,5,FALSE)," ")</f>
        <v xml:space="preserve"> </v>
      </c>
      <c r="F471" s="191" t="str">
        <f>IF(A471:A471&gt;0,VLOOKUP(A471,Fed.!$A$1:$J$1758,6,FALSE)," ")</f>
        <v xml:space="preserve"> </v>
      </c>
      <c r="G471" s="113" t="str">
        <f>IF(A471:A471&gt;0,VLOOKUP(A471,Fed.!$A$1:$J$1758,7,FALSE)," ")</f>
        <v xml:space="preserve"> </v>
      </c>
      <c r="H471" s="113" t="str">
        <f>IF(A471:A471&gt;0,VLOOKUP(A471,Fed.!$A$1:$J$1758,8,FALSE)," ")</f>
        <v xml:space="preserve"> </v>
      </c>
      <c r="I471" s="113" t="str">
        <f>IF(A471:A471&gt;0,VLOOKUP(A471,Fed.!$A$1:$J$1758,9,FALSE)," ")</f>
        <v xml:space="preserve"> </v>
      </c>
      <c r="J471" s="113" t="str">
        <f>IF(A471:A471&gt;0,VLOOKUP(A471,Fed.!$A$1:$J$1758,10,FALSE)," ")</f>
        <v xml:space="preserve"> </v>
      </c>
      <c r="L471" s="245" t="s">
        <v>2643</v>
      </c>
      <c r="M471" s="287" t="b">
        <f t="shared" si="8"/>
        <v>0</v>
      </c>
      <c r="N471" s="287"/>
    </row>
    <row r="472" spans="1:14">
      <c r="A472" s="192"/>
      <c r="B472" s="26" t="str">
        <f>IF(A472:A472&gt;0,VLOOKUP(A472,Fed.!$A$1:$J$1758,2,FALSE)," ")</f>
        <v xml:space="preserve"> </v>
      </c>
      <c r="C472" s="26" t="str">
        <f>IF(A472:A472&gt;0,VLOOKUP(A472,Fed.!$A$1:$J$1758,3,FALSE)," ")</f>
        <v xml:space="preserve"> </v>
      </c>
      <c r="D472" s="113" t="str">
        <f>IF(A472:A472&gt;0,VLOOKUP(A472,Fed.!$A$1:$J$1758,4,FALSE)," ")</f>
        <v xml:space="preserve"> </v>
      </c>
      <c r="E472" s="113" t="str">
        <f>IF(A472:A472&gt;0,VLOOKUP(A472,Fed.!$A$1:$J$1758,5,FALSE)," ")</f>
        <v xml:space="preserve"> </v>
      </c>
      <c r="F472" s="191" t="str">
        <f>IF(A472:A472&gt;0,VLOOKUP(A472,Fed.!$A$1:$J$1758,6,FALSE)," ")</f>
        <v xml:space="preserve"> </v>
      </c>
      <c r="G472" s="113" t="str">
        <f>IF(A472:A472&gt;0,VLOOKUP(A472,Fed.!$A$1:$J$1758,7,FALSE)," ")</f>
        <v xml:space="preserve"> </v>
      </c>
      <c r="H472" s="113" t="str">
        <f>IF(A472:A472&gt;0,VLOOKUP(A472,Fed.!$A$1:$J$1758,8,FALSE)," ")</f>
        <v xml:space="preserve"> </v>
      </c>
      <c r="I472" s="113" t="str">
        <f>IF(A472:A472&gt;0,VLOOKUP(A472,Fed.!$A$1:$J$1758,9,FALSE)," ")</f>
        <v xml:space="preserve"> </v>
      </c>
      <c r="J472" s="113" t="str">
        <f>IF(A472:A472&gt;0,VLOOKUP(A472,Fed.!$A$1:$J$1758,10,FALSE)," ")</f>
        <v xml:space="preserve"> </v>
      </c>
      <c r="L472" s="245" t="s">
        <v>2643</v>
      </c>
      <c r="M472" s="287" t="b">
        <f t="shared" si="8"/>
        <v>0</v>
      </c>
      <c r="N472" s="287"/>
    </row>
    <row r="473" spans="1:14">
      <c r="A473" s="192"/>
      <c r="B473" s="26" t="str">
        <f>IF(A473:A473&gt;0,VLOOKUP(A473,Fed.!$A$1:$J$1758,2,FALSE)," ")</f>
        <v xml:space="preserve"> </v>
      </c>
      <c r="C473" s="26" t="str">
        <f>IF(A473:A473&gt;0,VLOOKUP(A473,Fed.!$A$1:$J$1758,3,FALSE)," ")</f>
        <v xml:space="preserve"> </v>
      </c>
      <c r="D473" s="113" t="str">
        <f>IF(A473:A473&gt;0,VLOOKUP(A473,Fed.!$A$1:$J$1758,4,FALSE)," ")</f>
        <v xml:space="preserve"> </v>
      </c>
      <c r="E473" s="113" t="str">
        <f>IF(A473:A473&gt;0,VLOOKUP(A473,Fed.!$A$1:$J$1758,5,FALSE)," ")</f>
        <v xml:space="preserve"> </v>
      </c>
      <c r="F473" s="191" t="str">
        <f>IF(A473:A473&gt;0,VLOOKUP(A473,Fed.!$A$1:$J$1758,6,FALSE)," ")</f>
        <v xml:space="preserve"> </v>
      </c>
      <c r="G473" s="113" t="str">
        <f>IF(A473:A473&gt;0,VLOOKUP(A473,Fed.!$A$1:$J$1758,7,FALSE)," ")</f>
        <v xml:space="preserve"> </v>
      </c>
      <c r="H473" s="113" t="str">
        <f>IF(A473:A473&gt;0,VLOOKUP(A473,Fed.!$A$1:$J$1758,8,FALSE)," ")</f>
        <v xml:space="preserve"> </v>
      </c>
      <c r="I473" s="113" t="str">
        <f>IF(A473:A473&gt;0,VLOOKUP(A473,Fed.!$A$1:$J$1758,9,FALSE)," ")</f>
        <v xml:space="preserve"> </v>
      </c>
      <c r="J473" s="113" t="str">
        <f>IF(A473:A473&gt;0,VLOOKUP(A473,Fed.!$A$1:$J$1758,10,FALSE)," ")</f>
        <v xml:space="preserve"> </v>
      </c>
      <c r="L473" s="245" t="s">
        <v>2643</v>
      </c>
      <c r="M473" s="287" t="b">
        <f t="shared" si="8"/>
        <v>0</v>
      </c>
      <c r="N473" s="287"/>
    </row>
    <row r="474" spans="1:14">
      <c r="A474" s="192"/>
      <c r="B474" s="26" t="str">
        <f>IF(A474:A474&gt;0,VLOOKUP(A474,Fed.!$A$1:$J$1758,2,FALSE)," ")</f>
        <v xml:space="preserve"> </v>
      </c>
      <c r="C474" s="26" t="str">
        <f>IF(A474:A474&gt;0,VLOOKUP(A474,Fed.!$A$1:$J$1758,3,FALSE)," ")</f>
        <v xml:space="preserve"> </v>
      </c>
      <c r="D474" s="113" t="str">
        <f>IF(A474:A474&gt;0,VLOOKUP(A474,Fed.!$A$1:$J$1758,4,FALSE)," ")</f>
        <v xml:space="preserve"> </v>
      </c>
      <c r="E474" s="113" t="str">
        <f>IF(A474:A474&gt;0,VLOOKUP(A474,Fed.!$A$1:$J$1758,5,FALSE)," ")</f>
        <v xml:space="preserve"> </v>
      </c>
      <c r="F474" s="191" t="str">
        <f>IF(A474:A474&gt;0,VLOOKUP(A474,Fed.!$A$1:$J$1758,6,FALSE)," ")</f>
        <v xml:space="preserve"> </v>
      </c>
      <c r="G474" s="113" t="str">
        <f>IF(A474:A474&gt;0,VLOOKUP(A474,Fed.!$A$1:$J$1758,7,FALSE)," ")</f>
        <v xml:space="preserve"> </v>
      </c>
      <c r="H474" s="113" t="str">
        <f>IF(A474:A474&gt;0,VLOOKUP(A474,Fed.!$A$1:$J$1758,8,FALSE)," ")</f>
        <v xml:space="preserve"> </v>
      </c>
      <c r="I474" s="113" t="str">
        <f>IF(A474:A474&gt;0,VLOOKUP(A474,Fed.!$A$1:$J$1758,9,FALSE)," ")</f>
        <v xml:space="preserve"> </v>
      </c>
      <c r="J474" s="113" t="str">
        <f>IF(A474:A474&gt;0,VLOOKUP(A474,Fed.!$A$1:$J$1758,10,FALSE)," ")</f>
        <v xml:space="preserve"> </v>
      </c>
      <c r="L474" s="245" t="s">
        <v>2643</v>
      </c>
      <c r="M474" s="287" t="b">
        <f t="shared" si="8"/>
        <v>0</v>
      </c>
      <c r="N474" s="287"/>
    </row>
    <row r="475" spans="1:14">
      <c r="A475" s="192"/>
      <c r="B475" s="26" t="str">
        <f>IF(A475:A475&gt;0,VLOOKUP(A475,Fed.!$A$1:$J$1758,2,FALSE)," ")</f>
        <v xml:space="preserve"> </v>
      </c>
      <c r="C475" s="26" t="str">
        <f>IF(A475:A475&gt;0,VLOOKUP(A475,Fed.!$A$1:$J$1758,3,FALSE)," ")</f>
        <v xml:space="preserve"> </v>
      </c>
      <c r="D475" s="113" t="str">
        <f>IF(A475:A475&gt;0,VLOOKUP(A475,Fed.!$A$1:$J$1758,4,FALSE)," ")</f>
        <v xml:space="preserve"> </v>
      </c>
      <c r="E475" s="113" t="str">
        <f>IF(A475:A475&gt;0,VLOOKUP(A475,Fed.!$A$1:$J$1758,5,FALSE)," ")</f>
        <v xml:space="preserve"> </v>
      </c>
      <c r="F475" s="191" t="str">
        <f>IF(A475:A475&gt;0,VLOOKUP(A475,Fed.!$A$1:$J$1758,6,FALSE)," ")</f>
        <v xml:space="preserve"> </v>
      </c>
      <c r="G475" s="113" t="str">
        <f>IF(A475:A475&gt;0,VLOOKUP(A475,Fed.!$A$1:$J$1758,7,FALSE)," ")</f>
        <v xml:space="preserve"> </v>
      </c>
      <c r="H475" s="113" t="str">
        <f>IF(A475:A475&gt;0,VLOOKUP(A475,Fed.!$A$1:$J$1758,8,FALSE)," ")</f>
        <v xml:space="preserve"> </v>
      </c>
      <c r="I475" s="113" t="str">
        <f>IF(A475:A475&gt;0,VLOOKUP(A475,Fed.!$A$1:$J$1758,9,FALSE)," ")</f>
        <v xml:space="preserve"> </v>
      </c>
      <c r="J475" s="113" t="str">
        <f>IF(A475:A475&gt;0,VLOOKUP(A475,Fed.!$A$1:$J$1758,10,FALSE)," ")</f>
        <v xml:space="preserve"> </v>
      </c>
      <c r="L475" s="245" t="s">
        <v>2643</v>
      </c>
      <c r="M475" s="287" t="b">
        <f t="shared" si="8"/>
        <v>0</v>
      </c>
      <c r="N475" s="287"/>
    </row>
    <row r="476" spans="1:14">
      <c r="A476" s="192"/>
      <c r="B476" s="26" t="str">
        <f>IF(A476:A476&gt;0,VLOOKUP(A476,Fed.!$A$1:$J$1758,2,FALSE)," ")</f>
        <v xml:space="preserve"> </v>
      </c>
      <c r="C476" s="26" t="str">
        <f>IF(A476:A476&gt;0,VLOOKUP(A476,Fed.!$A$1:$J$1758,3,FALSE)," ")</f>
        <v xml:space="preserve"> </v>
      </c>
      <c r="D476" s="113" t="str">
        <f>IF(A476:A476&gt;0,VLOOKUP(A476,Fed.!$A$1:$J$1758,4,FALSE)," ")</f>
        <v xml:space="preserve"> </v>
      </c>
      <c r="E476" s="113" t="str">
        <f>IF(A476:A476&gt;0,VLOOKUP(A476,Fed.!$A$1:$J$1758,5,FALSE)," ")</f>
        <v xml:space="preserve"> </v>
      </c>
      <c r="F476" s="191" t="str">
        <f>IF(A476:A476&gt;0,VLOOKUP(A476,Fed.!$A$1:$J$1758,6,FALSE)," ")</f>
        <v xml:space="preserve"> </v>
      </c>
      <c r="G476" s="113" t="str">
        <f>IF(A476:A476&gt;0,VLOOKUP(A476,Fed.!$A$1:$J$1758,7,FALSE)," ")</f>
        <v xml:space="preserve"> </v>
      </c>
      <c r="H476" s="113" t="str">
        <f>IF(A476:A476&gt;0,VLOOKUP(A476,Fed.!$A$1:$J$1758,8,FALSE)," ")</f>
        <v xml:space="preserve"> </v>
      </c>
      <c r="I476" s="113" t="str">
        <f>IF(A476:A476&gt;0,VLOOKUP(A476,Fed.!$A$1:$J$1758,9,FALSE)," ")</f>
        <v xml:space="preserve"> </v>
      </c>
      <c r="J476" s="113" t="str">
        <f>IF(A476:A476&gt;0,VLOOKUP(A476,Fed.!$A$1:$J$1758,10,FALSE)," ")</f>
        <v xml:space="preserve"> </v>
      </c>
      <c r="L476" s="245" t="s">
        <v>2643</v>
      </c>
      <c r="M476" s="287" t="b">
        <f t="shared" si="8"/>
        <v>0</v>
      </c>
      <c r="N476" s="287"/>
    </row>
    <row r="477" spans="1:14">
      <c r="A477" s="192"/>
      <c r="B477" s="26" t="str">
        <f>IF(A477:A477&gt;0,VLOOKUP(A477,Fed.!$A$1:$J$1758,2,FALSE)," ")</f>
        <v xml:space="preserve"> </v>
      </c>
      <c r="C477" s="26" t="str">
        <f>IF(A477:A477&gt;0,VLOOKUP(A477,Fed.!$A$1:$J$1758,3,FALSE)," ")</f>
        <v xml:space="preserve"> </v>
      </c>
      <c r="D477" s="113" t="str">
        <f>IF(A477:A477&gt;0,VLOOKUP(A477,Fed.!$A$1:$J$1758,4,FALSE)," ")</f>
        <v xml:space="preserve"> </v>
      </c>
      <c r="E477" s="113" t="str">
        <f>IF(A477:A477&gt;0,VLOOKUP(A477,Fed.!$A$1:$J$1758,5,FALSE)," ")</f>
        <v xml:space="preserve"> </v>
      </c>
      <c r="F477" s="191" t="str">
        <f>IF(A477:A477&gt;0,VLOOKUP(A477,Fed.!$A$1:$J$1758,6,FALSE)," ")</f>
        <v xml:space="preserve"> </v>
      </c>
      <c r="G477" s="113" t="str">
        <f>IF(A477:A477&gt;0,VLOOKUP(A477,Fed.!$A$1:$J$1758,7,FALSE)," ")</f>
        <v xml:space="preserve"> </v>
      </c>
      <c r="H477" s="113" t="str">
        <f>IF(A477:A477&gt;0,VLOOKUP(A477,Fed.!$A$1:$J$1758,8,FALSE)," ")</f>
        <v xml:space="preserve"> </v>
      </c>
      <c r="I477" s="113" t="str">
        <f>IF(A477:A477&gt;0,VLOOKUP(A477,Fed.!$A$1:$J$1758,9,FALSE)," ")</f>
        <v xml:space="preserve"> </v>
      </c>
      <c r="J477" s="113" t="str">
        <f>IF(A477:A477&gt;0,VLOOKUP(A477,Fed.!$A$1:$J$1758,10,FALSE)," ")</f>
        <v xml:space="preserve"> </v>
      </c>
      <c r="L477" s="245" t="s">
        <v>2643</v>
      </c>
      <c r="M477" s="287" t="b">
        <f t="shared" si="8"/>
        <v>0</v>
      </c>
      <c r="N477" s="287"/>
    </row>
    <row r="478" spans="1:14">
      <c r="A478" s="192"/>
      <c r="B478" s="26" t="str">
        <f>IF(A478:A478&gt;0,VLOOKUP(A478,Fed.!$A$1:$J$1758,2,FALSE)," ")</f>
        <v xml:space="preserve"> </v>
      </c>
      <c r="C478" s="26" t="str">
        <f>IF(A478:A478&gt;0,VLOOKUP(A478,Fed.!$A$1:$J$1758,3,FALSE)," ")</f>
        <v xml:space="preserve"> </v>
      </c>
      <c r="D478" s="113" t="str">
        <f>IF(A478:A478&gt;0,VLOOKUP(A478,Fed.!$A$1:$J$1758,4,FALSE)," ")</f>
        <v xml:space="preserve"> </v>
      </c>
      <c r="E478" s="113" t="str">
        <f>IF(A478:A478&gt;0,VLOOKUP(A478,Fed.!$A$1:$J$1758,5,FALSE)," ")</f>
        <v xml:space="preserve"> </v>
      </c>
      <c r="F478" s="191" t="str">
        <f>IF(A478:A478&gt;0,VLOOKUP(A478,Fed.!$A$1:$J$1758,6,FALSE)," ")</f>
        <v xml:space="preserve"> </v>
      </c>
      <c r="G478" s="113" t="str">
        <f>IF(A478:A478&gt;0,VLOOKUP(A478,Fed.!$A$1:$J$1758,7,FALSE)," ")</f>
        <v xml:space="preserve"> </v>
      </c>
      <c r="H478" s="113" t="str">
        <f>IF(A478:A478&gt;0,VLOOKUP(A478,Fed.!$A$1:$J$1758,8,FALSE)," ")</f>
        <v xml:space="preserve"> </v>
      </c>
      <c r="I478" s="113" t="str">
        <f>IF(A478:A478&gt;0,VLOOKUP(A478,Fed.!$A$1:$J$1758,9,FALSE)," ")</f>
        <v xml:space="preserve"> </v>
      </c>
      <c r="J478" s="113" t="str">
        <f>IF(A478:A478&gt;0,VLOOKUP(A478,Fed.!$A$1:$J$1758,10,FALSE)," ")</f>
        <v xml:space="preserve"> </v>
      </c>
      <c r="L478" s="245" t="s">
        <v>2643</v>
      </c>
      <c r="M478" s="287" t="b">
        <f t="shared" si="8"/>
        <v>0</v>
      </c>
      <c r="N478" s="287"/>
    </row>
    <row r="479" spans="1:14">
      <c r="A479" s="192"/>
      <c r="B479" s="26" t="str">
        <f>IF(A479:A479&gt;0,VLOOKUP(A479,Fed.!$A$1:$J$1758,2,FALSE)," ")</f>
        <v xml:space="preserve"> </v>
      </c>
      <c r="C479" s="26" t="str">
        <f>IF(A479:A479&gt;0,VLOOKUP(A479,Fed.!$A$1:$J$1758,3,FALSE)," ")</f>
        <v xml:space="preserve"> </v>
      </c>
      <c r="D479" s="113" t="str">
        <f>IF(A479:A479&gt;0,VLOOKUP(A479,Fed.!$A$1:$J$1758,4,FALSE)," ")</f>
        <v xml:space="preserve"> </v>
      </c>
      <c r="E479" s="113" t="str">
        <f>IF(A479:A479&gt;0,VLOOKUP(A479,Fed.!$A$1:$J$1758,5,FALSE)," ")</f>
        <v xml:space="preserve"> </v>
      </c>
      <c r="F479" s="191" t="str">
        <f>IF(A479:A479&gt;0,VLOOKUP(A479,Fed.!$A$1:$J$1758,6,FALSE)," ")</f>
        <v xml:space="preserve"> </v>
      </c>
      <c r="G479" s="113" t="str">
        <f>IF(A479:A479&gt;0,VLOOKUP(A479,Fed.!$A$1:$J$1758,7,FALSE)," ")</f>
        <v xml:space="preserve"> </v>
      </c>
      <c r="H479" s="113" t="str">
        <f>IF(A479:A479&gt;0,VLOOKUP(A479,Fed.!$A$1:$J$1758,8,FALSE)," ")</f>
        <v xml:space="preserve"> </v>
      </c>
      <c r="I479" s="113" t="str">
        <f>IF(A479:A479&gt;0,VLOOKUP(A479,Fed.!$A$1:$J$1758,9,FALSE)," ")</f>
        <v xml:space="preserve"> </v>
      </c>
      <c r="J479" s="113" t="str">
        <f>IF(A479:A479&gt;0,VLOOKUP(A479,Fed.!$A$1:$J$1758,10,FALSE)," ")</f>
        <v xml:space="preserve"> </v>
      </c>
      <c r="L479" s="245" t="s">
        <v>2643</v>
      </c>
      <c r="M479" s="287" t="b">
        <f t="shared" si="8"/>
        <v>0</v>
      </c>
      <c r="N479" s="287"/>
    </row>
    <row r="480" spans="1:14">
      <c r="A480" s="192"/>
      <c r="B480" s="26" t="str">
        <f>IF(A480:A480&gt;0,VLOOKUP(A480,Fed.!$A$1:$J$1758,2,FALSE)," ")</f>
        <v xml:space="preserve"> </v>
      </c>
      <c r="C480" s="26" t="str">
        <f>IF(A480:A480&gt;0,VLOOKUP(A480,Fed.!$A$1:$J$1758,3,FALSE)," ")</f>
        <v xml:space="preserve"> </v>
      </c>
      <c r="D480" s="113" t="str">
        <f>IF(A480:A480&gt;0,VLOOKUP(A480,Fed.!$A$1:$J$1758,4,FALSE)," ")</f>
        <v xml:space="preserve"> </v>
      </c>
      <c r="E480" s="113" t="str">
        <f>IF(A480:A480&gt;0,VLOOKUP(A480,Fed.!$A$1:$J$1758,5,FALSE)," ")</f>
        <v xml:space="preserve"> </v>
      </c>
      <c r="F480" s="191" t="str">
        <f>IF(A480:A480&gt;0,VLOOKUP(A480,Fed.!$A$1:$J$1758,6,FALSE)," ")</f>
        <v xml:space="preserve"> </v>
      </c>
      <c r="G480" s="113" t="str">
        <f>IF(A480:A480&gt;0,VLOOKUP(A480,Fed.!$A$1:$J$1758,7,FALSE)," ")</f>
        <v xml:space="preserve"> </v>
      </c>
      <c r="H480" s="113" t="str">
        <f>IF(A480:A480&gt;0,VLOOKUP(A480,Fed.!$A$1:$J$1758,8,FALSE)," ")</f>
        <v xml:space="preserve"> </v>
      </c>
      <c r="I480" s="113" t="str">
        <f>IF(A480:A480&gt;0,VLOOKUP(A480,Fed.!$A$1:$J$1758,9,FALSE)," ")</f>
        <v xml:space="preserve"> </v>
      </c>
      <c r="J480" s="113" t="str">
        <f>IF(A480:A480&gt;0,VLOOKUP(A480,Fed.!$A$1:$J$1758,10,FALSE)," ")</f>
        <v xml:space="preserve"> </v>
      </c>
      <c r="L480" s="245" t="s">
        <v>2643</v>
      </c>
      <c r="M480" s="287" t="b">
        <f t="shared" si="8"/>
        <v>0</v>
      </c>
      <c r="N480" s="287"/>
    </row>
    <row r="481" spans="1:14">
      <c r="A481" s="192"/>
      <c r="B481" s="26" t="str">
        <f>IF(A481:A481&gt;0,VLOOKUP(A481,Fed.!$A$1:$J$1758,2,FALSE)," ")</f>
        <v xml:space="preserve"> </v>
      </c>
      <c r="C481" s="26" t="str">
        <f>IF(A481:A481&gt;0,VLOOKUP(A481,Fed.!$A$1:$J$1758,3,FALSE)," ")</f>
        <v xml:space="preserve"> </v>
      </c>
      <c r="D481" s="113" t="str">
        <f>IF(A481:A481&gt;0,VLOOKUP(A481,Fed.!$A$1:$J$1758,4,FALSE)," ")</f>
        <v xml:space="preserve"> </v>
      </c>
      <c r="E481" s="113" t="str">
        <f>IF(A481:A481&gt;0,VLOOKUP(A481,Fed.!$A$1:$J$1758,5,FALSE)," ")</f>
        <v xml:space="preserve"> </v>
      </c>
      <c r="F481" s="191" t="str">
        <f>IF(A481:A481&gt;0,VLOOKUP(A481,Fed.!$A$1:$J$1758,6,FALSE)," ")</f>
        <v xml:space="preserve"> </v>
      </c>
      <c r="G481" s="113" t="str">
        <f>IF(A481:A481&gt;0,VLOOKUP(A481,Fed.!$A$1:$J$1758,7,FALSE)," ")</f>
        <v xml:space="preserve"> </v>
      </c>
      <c r="H481" s="113" t="str">
        <f>IF(A481:A481&gt;0,VLOOKUP(A481,Fed.!$A$1:$J$1758,8,FALSE)," ")</f>
        <v xml:space="preserve"> </v>
      </c>
      <c r="I481" s="113" t="str">
        <f>IF(A481:A481&gt;0,VLOOKUP(A481,Fed.!$A$1:$J$1758,9,FALSE)," ")</f>
        <v xml:space="preserve"> </v>
      </c>
      <c r="J481" s="113" t="str">
        <f>IF(A481:A481&gt;0,VLOOKUP(A481,Fed.!$A$1:$J$1758,10,FALSE)," ")</f>
        <v xml:space="preserve"> </v>
      </c>
      <c r="L481" s="245" t="s">
        <v>2643</v>
      </c>
      <c r="M481" s="287" t="b">
        <f t="shared" si="8"/>
        <v>0</v>
      </c>
      <c r="N481" s="287"/>
    </row>
    <row r="482" spans="1:14">
      <c r="A482" s="192"/>
      <c r="B482" s="26" t="str">
        <f>IF(A482:A482&gt;0,VLOOKUP(A482,Fed.!$A$1:$J$1758,2,FALSE)," ")</f>
        <v xml:space="preserve"> </v>
      </c>
      <c r="C482" s="26" t="str">
        <f>IF(A482:A482&gt;0,VLOOKUP(A482,Fed.!$A$1:$J$1758,3,FALSE)," ")</f>
        <v xml:space="preserve"> </v>
      </c>
      <c r="D482" s="113" t="str">
        <f>IF(A482:A482&gt;0,VLOOKUP(A482,Fed.!$A$1:$J$1758,4,FALSE)," ")</f>
        <v xml:space="preserve"> </v>
      </c>
      <c r="E482" s="113" t="str">
        <f>IF(A482:A482&gt;0,VLOOKUP(A482,Fed.!$A$1:$J$1758,5,FALSE)," ")</f>
        <v xml:space="preserve"> </v>
      </c>
      <c r="F482" s="191" t="str">
        <f>IF(A482:A482&gt;0,VLOOKUP(A482,Fed.!$A$1:$J$1758,6,FALSE)," ")</f>
        <v xml:space="preserve"> </v>
      </c>
      <c r="G482" s="113" t="str">
        <f>IF(A482:A482&gt;0,VLOOKUP(A482,Fed.!$A$1:$J$1758,7,FALSE)," ")</f>
        <v xml:space="preserve"> </v>
      </c>
      <c r="H482" s="113" t="str">
        <f>IF(A482:A482&gt;0,VLOOKUP(A482,Fed.!$A$1:$J$1758,8,FALSE)," ")</f>
        <v xml:space="preserve"> </v>
      </c>
      <c r="I482" s="113" t="str">
        <f>IF(A482:A482&gt;0,VLOOKUP(A482,Fed.!$A$1:$J$1758,9,FALSE)," ")</f>
        <v xml:space="preserve"> </v>
      </c>
      <c r="J482" s="113" t="str">
        <f>IF(A482:A482&gt;0,VLOOKUP(A482,Fed.!$A$1:$J$1758,10,FALSE)," ")</f>
        <v xml:space="preserve"> </v>
      </c>
      <c r="L482" s="245" t="s">
        <v>2643</v>
      </c>
      <c r="M482" s="287" t="b">
        <f t="shared" si="8"/>
        <v>0</v>
      </c>
      <c r="N482" s="287"/>
    </row>
    <row r="483" spans="1:14">
      <c r="A483" s="192"/>
      <c r="B483" s="26" t="str">
        <f>IF(A483:A483&gt;0,VLOOKUP(A483,Fed.!$A$1:$J$1758,2,FALSE)," ")</f>
        <v xml:space="preserve"> </v>
      </c>
      <c r="C483" s="26" t="str">
        <f>IF(A483:A483&gt;0,VLOOKUP(A483,Fed.!$A$1:$J$1758,3,FALSE)," ")</f>
        <v xml:space="preserve"> </v>
      </c>
      <c r="D483" s="113" t="str">
        <f>IF(A483:A483&gt;0,VLOOKUP(A483,Fed.!$A$1:$J$1758,4,FALSE)," ")</f>
        <v xml:space="preserve"> </v>
      </c>
      <c r="E483" s="113" t="str">
        <f>IF(A483:A483&gt;0,VLOOKUP(A483,Fed.!$A$1:$J$1758,5,FALSE)," ")</f>
        <v xml:space="preserve"> </v>
      </c>
      <c r="F483" s="191" t="str">
        <f>IF(A483:A483&gt;0,VLOOKUP(A483,Fed.!$A$1:$J$1758,6,FALSE)," ")</f>
        <v xml:space="preserve"> </v>
      </c>
      <c r="G483" s="113" t="str">
        <f>IF(A483:A483&gt;0,VLOOKUP(A483,Fed.!$A$1:$J$1758,7,FALSE)," ")</f>
        <v xml:space="preserve"> </v>
      </c>
      <c r="H483" s="113" t="str">
        <f>IF(A483:A483&gt;0,VLOOKUP(A483,Fed.!$A$1:$J$1758,8,FALSE)," ")</f>
        <v xml:space="preserve"> </v>
      </c>
      <c r="I483" s="113" t="str">
        <f>IF(A483:A483&gt;0,VLOOKUP(A483,Fed.!$A$1:$J$1758,9,FALSE)," ")</f>
        <v xml:space="preserve"> </v>
      </c>
      <c r="J483" s="113" t="str">
        <f>IF(A483:A483&gt;0,VLOOKUP(A483,Fed.!$A$1:$J$1758,10,FALSE)," ")</f>
        <v xml:space="preserve"> </v>
      </c>
      <c r="L483" s="245" t="s">
        <v>2643</v>
      </c>
      <c r="M483" s="287" t="b">
        <f t="shared" si="8"/>
        <v>0</v>
      </c>
      <c r="N483" s="287"/>
    </row>
    <row r="484" spans="1:14">
      <c r="A484" s="192"/>
      <c r="B484" s="26" t="str">
        <f>IF(A484:A484&gt;0,VLOOKUP(A484,Fed.!$A$1:$J$1758,2,FALSE)," ")</f>
        <v xml:space="preserve"> </v>
      </c>
      <c r="C484" s="26" t="str">
        <f>IF(A484:A484&gt;0,VLOOKUP(A484,Fed.!$A$1:$J$1758,3,FALSE)," ")</f>
        <v xml:space="preserve"> </v>
      </c>
      <c r="D484" s="113" t="str">
        <f>IF(A484:A484&gt;0,VLOOKUP(A484,Fed.!$A$1:$J$1758,4,FALSE)," ")</f>
        <v xml:space="preserve"> </v>
      </c>
      <c r="E484" s="113" t="str">
        <f>IF(A484:A484&gt;0,VLOOKUP(A484,Fed.!$A$1:$J$1758,5,FALSE)," ")</f>
        <v xml:space="preserve"> </v>
      </c>
      <c r="F484" s="191" t="str">
        <f>IF(A484:A484&gt;0,VLOOKUP(A484,Fed.!$A$1:$J$1758,6,FALSE)," ")</f>
        <v xml:space="preserve"> </v>
      </c>
      <c r="G484" s="113" t="str">
        <f>IF(A484:A484&gt;0,VLOOKUP(A484,Fed.!$A$1:$J$1758,7,FALSE)," ")</f>
        <v xml:space="preserve"> </v>
      </c>
      <c r="H484" s="113" t="str">
        <f>IF(A484:A484&gt;0,VLOOKUP(A484,Fed.!$A$1:$J$1758,8,FALSE)," ")</f>
        <v xml:space="preserve"> </v>
      </c>
      <c r="I484" s="113" t="str">
        <f>IF(A484:A484&gt;0,VLOOKUP(A484,Fed.!$A$1:$J$1758,9,FALSE)," ")</f>
        <v xml:space="preserve"> </v>
      </c>
      <c r="J484" s="113" t="str">
        <f>IF(A484:A484&gt;0,VLOOKUP(A484,Fed.!$A$1:$J$1758,10,FALSE)," ")</f>
        <v xml:space="preserve"> </v>
      </c>
      <c r="L484" s="245" t="s">
        <v>2643</v>
      </c>
      <c r="M484" s="287" t="b">
        <f t="shared" si="8"/>
        <v>0</v>
      </c>
      <c r="N484" s="287"/>
    </row>
    <row r="485" spans="1:14">
      <c r="A485" s="192"/>
      <c r="B485" s="26" t="str">
        <f>IF(A485:A485&gt;0,VLOOKUP(A485,Fed.!$A$1:$J$1758,2,FALSE)," ")</f>
        <v xml:space="preserve"> </v>
      </c>
      <c r="C485" s="26" t="str">
        <f>IF(A485:A485&gt;0,VLOOKUP(A485,Fed.!$A$1:$J$1758,3,FALSE)," ")</f>
        <v xml:space="preserve"> </v>
      </c>
      <c r="D485" s="113" t="str">
        <f>IF(A485:A485&gt;0,VLOOKUP(A485,Fed.!$A$1:$J$1758,4,FALSE)," ")</f>
        <v xml:space="preserve"> </v>
      </c>
      <c r="E485" s="113" t="str">
        <f>IF(A485:A485&gt;0,VLOOKUP(A485,Fed.!$A$1:$J$1758,5,FALSE)," ")</f>
        <v xml:space="preserve"> </v>
      </c>
      <c r="F485" s="191" t="str">
        <f>IF(A485:A485&gt;0,VLOOKUP(A485,Fed.!$A$1:$J$1758,6,FALSE)," ")</f>
        <v xml:space="preserve"> </v>
      </c>
      <c r="G485" s="113" t="str">
        <f>IF(A485:A485&gt;0,VLOOKUP(A485,Fed.!$A$1:$J$1758,7,FALSE)," ")</f>
        <v xml:space="preserve"> </v>
      </c>
      <c r="H485" s="113" t="str">
        <f>IF(A485:A485&gt;0,VLOOKUP(A485,Fed.!$A$1:$J$1758,8,FALSE)," ")</f>
        <v xml:space="preserve"> </v>
      </c>
      <c r="I485" s="113" t="str">
        <f>IF(A485:A485&gt;0,VLOOKUP(A485,Fed.!$A$1:$J$1758,9,FALSE)," ")</f>
        <v xml:space="preserve"> </v>
      </c>
      <c r="J485" s="113" t="str">
        <f>IF(A485:A485&gt;0,VLOOKUP(A485,Fed.!$A$1:$J$1758,10,FALSE)," ")</f>
        <v xml:space="preserve"> </v>
      </c>
      <c r="L485" s="245" t="s">
        <v>2643</v>
      </c>
      <c r="M485" s="287" t="b">
        <f t="shared" si="8"/>
        <v>0</v>
      </c>
      <c r="N485" s="287"/>
    </row>
    <row r="486" spans="1:14">
      <c r="A486" s="192"/>
      <c r="B486" s="26" t="str">
        <f>IF(A486:A486&gt;0,VLOOKUP(A486,Fed.!$A$1:$J$1758,2,FALSE)," ")</f>
        <v xml:space="preserve"> </v>
      </c>
      <c r="C486" s="26" t="str">
        <f>IF(A486:A486&gt;0,VLOOKUP(A486,Fed.!$A$1:$J$1758,3,FALSE)," ")</f>
        <v xml:space="preserve"> </v>
      </c>
      <c r="D486" s="113" t="str">
        <f>IF(A486:A486&gt;0,VLOOKUP(A486,Fed.!$A$1:$J$1758,4,FALSE)," ")</f>
        <v xml:space="preserve"> </v>
      </c>
      <c r="E486" s="113" t="str">
        <f>IF(A486:A486&gt;0,VLOOKUP(A486,Fed.!$A$1:$J$1758,5,FALSE)," ")</f>
        <v xml:space="preserve"> </v>
      </c>
      <c r="F486" s="191" t="str">
        <f>IF(A486:A486&gt;0,VLOOKUP(A486,Fed.!$A$1:$J$1758,6,FALSE)," ")</f>
        <v xml:space="preserve"> </v>
      </c>
      <c r="G486" s="113" t="str">
        <f>IF(A486:A486&gt;0,VLOOKUP(A486,Fed.!$A$1:$J$1758,7,FALSE)," ")</f>
        <v xml:space="preserve"> </v>
      </c>
      <c r="H486" s="113" t="str">
        <f>IF(A486:A486&gt;0,VLOOKUP(A486,Fed.!$A$1:$J$1758,8,FALSE)," ")</f>
        <v xml:space="preserve"> </v>
      </c>
      <c r="I486" s="113" t="str">
        <f>IF(A486:A486&gt;0,VLOOKUP(A486,Fed.!$A$1:$J$1758,9,FALSE)," ")</f>
        <v xml:space="preserve"> </v>
      </c>
      <c r="J486" s="113" t="str">
        <f>IF(A486:A486&gt;0,VLOOKUP(A486,Fed.!$A$1:$J$1758,10,FALSE)," ")</f>
        <v xml:space="preserve"> </v>
      </c>
      <c r="L486" s="245" t="s">
        <v>2643</v>
      </c>
      <c r="M486" s="287" t="b">
        <f t="shared" si="8"/>
        <v>0</v>
      </c>
      <c r="N486" s="287"/>
    </row>
    <row r="487" spans="1:14">
      <c r="A487" s="192"/>
      <c r="B487" s="26" t="str">
        <f>IF(A487:A487&gt;0,VLOOKUP(A487,Fed.!$A$1:$J$1758,2,FALSE)," ")</f>
        <v xml:space="preserve"> </v>
      </c>
      <c r="C487" s="26" t="str">
        <f>IF(A487:A487&gt;0,VLOOKUP(A487,Fed.!$A$1:$J$1758,3,FALSE)," ")</f>
        <v xml:space="preserve"> </v>
      </c>
      <c r="D487" s="113" t="str">
        <f>IF(A487:A487&gt;0,VLOOKUP(A487,Fed.!$A$1:$J$1758,4,FALSE)," ")</f>
        <v xml:space="preserve"> </v>
      </c>
      <c r="E487" s="113" t="str">
        <f>IF(A487:A487&gt;0,VLOOKUP(A487,Fed.!$A$1:$J$1758,5,FALSE)," ")</f>
        <v xml:space="preserve"> </v>
      </c>
      <c r="F487" s="191" t="str">
        <f>IF(A487:A487&gt;0,VLOOKUP(A487,Fed.!$A$1:$J$1758,6,FALSE)," ")</f>
        <v xml:space="preserve"> </v>
      </c>
      <c r="G487" s="113" t="str">
        <f>IF(A487:A487&gt;0,VLOOKUP(A487,Fed.!$A$1:$J$1758,7,FALSE)," ")</f>
        <v xml:space="preserve"> </v>
      </c>
      <c r="H487" s="113" t="str">
        <f>IF(A487:A487&gt;0,VLOOKUP(A487,Fed.!$A$1:$J$1758,8,FALSE)," ")</f>
        <v xml:space="preserve"> </v>
      </c>
      <c r="I487" s="113" t="str">
        <f>IF(A487:A487&gt;0,VLOOKUP(A487,Fed.!$A$1:$J$1758,9,FALSE)," ")</f>
        <v xml:space="preserve"> </v>
      </c>
      <c r="J487" s="113" t="str">
        <f>IF(A487:A487&gt;0,VLOOKUP(A487,Fed.!$A$1:$J$1758,10,FALSE)," ")</f>
        <v xml:space="preserve"> </v>
      </c>
      <c r="L487" s="245" t="s">
        <v>2643</v>
      </c>
      <c r="M487" s="287" t="b">
        <f t="shared" si="8"/>
        <v>0</v>
      </c>
      <c r="N487" s="287"/>
    </row>
    <row r="488" spans="1:14">
      <c r="A488" s="192"/>
      <c r="B488" s="26" t="str">
        <f>IF(A488:A488&gt;0,VLOOKUP(A488,Fed.!$A$1:$J$1758,2,FALSE)," ")</f>
        <v xml:space="preserve"> </v>
      </c>
      <c r="C488" s="26" t="str">
        <f>IF(A488:A488&gt;0,VLOOKUP(A488,Fed.!$A$1:$J$1758,3,FALSE)," ")</f>
        <v xml:space="preserve"> </v>
      </c>
      <c r="D488" s="113" t="str">
        <f>IF(A488:A488&gt;0,VLOOKUP(A488,Fed.!$A$1:$J$1758,4,FALSE)," ")</f>
        <v xml:space="preserve"> </v>
      </c>
      <c r="E488" s="113" t="str">
        <f>IF(A488:A488&gt;0,VLOOKUP(A488,Fed.!$A$1:$J$1758,5,FALSE)," ")</f>
        <v xml:space="preserve"> </v>
      </c>
      <c r="F488" s="191" t="str">
        <f>IF(A488:A488&gt;0,VLOOKUP(A488,Fed.!$A$1:$J$1758,6,FALSE)," ")</f>
        <v xml:space="preserve"> </v>
      </c>
      <c r="G488" s="113" t="str">
        <f>IF(A488:A488&gt;0,VLOOKUP(A488,Fed.!$A$1:$J$1758,7,FALSE)," ")</f>
        <v xml:space="preserve"> </v>
      </c>
      <c r="H488" s="113" t="str">
        <f>IF(A488:A488&gt;0,VLOOKUP(A488,Fed.!$A$1:$J$1758,8,FALSE)," ")</f>
        <v xml:space="preserve"> </v>
      </c>
      <c r="I488" s="113" t="str">
        <f>IF(A488:A488&gt;0,VLOOKUP(A488,Fed.!$A$1:$J$1758,9,FALSE)," ")</f>
        <v xml:space="preserve"> </v>
      </c>
      <c r="J488" s="113" t="str">
        <f>IF(A488:A488&gt;0,VLOOKUP(A488,Fed.!$A$1:$J$1758,10,FALSE)," ")</f>
        <v xml:space="preserve"> </v>
      </c>
      <c r="L488" s="245" t="s">
        <v>2643</v>
      </c>
      <c r="M488" s="287" t="b">
        <f t="shared" si="8"/>
        <v>0</v>
      </c>
      <c r="N488" s="287"/>
    </row>
    <row r="489" spans="1:14">
      <c r="A489" s="192"/>
      <c r="B489" s="26" t="str">
        <f>IF(A489:A489&gt;0,VLOOKUP(A489,Fed.!$A$1:$J$1758,2,FALSE)," ")</f>
        <v xml:space="preserve"> </v>
      </c>
      <c r="C489" s="26" t="str">
        <f>IF(A489:A489&gt;0,VLOOKUP(A489,Fed.!$A$1:$J$1758,3,FALSE)," ")</f>
        <v xml:space="preserve"> </v>
      </c>
      <c r="D489" s="113" t="str">
        <f>IF(A489:A489&gt;0,VLOOKUP(A489,Fed.!$A$1:$J$1758,4,FALSE)," ")</f>
        <v xml:space="preserve"> </v>
      </c>
      <c r="E489" s="113" t="str">
        <f>IF(A489:A489&gt;0,VLOOKUP(A489,Fed.!$A$1:$J$1758,5,FALSE)," ")</f>
        <v xml:space="preserve"> </v>
      </c>
      <c r="F489" s="191" t="str">
        <f>IF(A489:A489&gt;0,VLOOKUP(A489,Fed.!$A$1:$J$1758,6,FALSE)," ")</f>
        <v xml:space="preserve"> </v>
      </c>
      <c r="G489" s="113" t="str">
        <f>IF(A489:A489&gt;0,VLOOKUP(A489,Fed.!$A$1:$J$1758,7,FALSE)," ")</f>
        <v xml:space="preserve"> </v>
      </c>
      <c r="H489" s="113" t="str">
        <f>IF(A489:A489&gt;0,VLOOKUP(A489,Fed.!$A$1:$J$1758,8,FALSE)," ")</f>
        <v xml:space="preserve"> </v>
      </c>
      <c r="I489" s="113" t="str">
        <f>IF(A489:A489&gt;0,VLOOKUP(A489,Fed.!$A$1:$J$1758,9,FALSE)," ")</f>
        <v xml:space="preserve"> </v>
      </c>
      <c r="J489" s="113" t="str">
        <f>IF(A489:A489&gt;0,VLOOKUP(A489,Fed.!$A$1:$J$1758,10,FALSE)," ")</f>
        <v xml:space="preserve"> </v>
      </c>
      <c r="L489" s="245" t="s">
        <v>2643</v>
      </c>
      <c r="M489" s="287" t="b">
        <f t="shared" si="8"/>
        <v>0</v>
      </c>
      <c r="N489" s="287"/>
    </row>
    <row r="490" spans="1:14">
      <c r="A490" s="192"/>
      <c r="B490" s="26" t="str">
        <f>IF(A490:A490&gt;0,VLOOKUP(A490,Fed.!$A$1:$J$1758,2,FALSE)," ")</f>
        <v xml:space="preserve"> </v>
      </c>
      <c r="C490" s="26" t="str">
        <f>IF(A490:A490&gt;0,VLOOKUP(A490,Fed.!$A$1:$J$1758,3,FALSE)," ")</f>
        <v xml:space="preserve"> </v>
      </c>
      <c r="D490" s="113" t="str">
        <f>IF(A490:A490&gt;0,VLOOKUP(A490,Fed.!$A$1:$J$1758,4,FALSE)," ")</f>
        <v xml:space="preserve"> </v>
      </c>
      <c r="E490" s="113" t="str">
        <f>IF(A490:A490&gt;0,VLOOKUP(A490,Fed.!$A$1:$J$1758,5,FALSE)," ")</f>
        <v xml:space="preserve"> </v>
      </c>
      <c r="F490" s="191" t="str">
        <f>IF(A490:A490&gt;0,VLOOKUP(A490,Fed.!$A$1:$J$1758,6,FALSE)," ")</f>
        <v xml:space="preserve"> </v>
      </c>
      <c r="G490" s="113" t="str">
        <f>IF(A490:A490&gt;0,VLOOKUP(A490,Fed.!$A$1:$J$1758,7,FALSE)," ")</f>
        <v xml:space="preserve"> </v>
      </c>
      <c r="H490" s="113" t="str">
        <f>IF(A490:A490&gt;0,VLOOKUP(A490,Fed.!$A$1:$J$1758,8,FALSE)," ")</f>
        <v xml:space="preserve"> </v>
      </c>
      <c r="I490" s="113" t="str">
        <f>IF(A490:A490&gt;0,VLOOKUP(A490,Fed.!$A$1:$J$1758,9,FALSE)," ")</f>
        <v xml:space="preserve"> </v>
      </c>
      <c r="J490" s="113" t="str">
        <f>IF(A490:A490&gt;0,VLOOKUP(A490,Fed.!$A$1:$J$1758,10,FALSE)," ")</f>
        <v xml:space="preserve"> </v>
      </c>
      <c r="L490" s="245" t="s">
        <v>2643</v>
      </c>
      <c r="M490" s="287" t="b">
        <f t="shared" si="8"/>
        <v>0</v>
      </c>
      <c r="N490" s="287"/>
    </row>
    <row r="491" spans="1:14">
      <c r="A491" s="192"/>
      <c r="B491" s="26" t="str">
        <f>IF(A491:A491&gt;0,VLOOKUP(A491,Fed.!$A$1:$J$1758,2,FALSE)," ")</f>
        <v xml:space="preserve"> </v>
      </c>
      <c r="C491" s="26" t="str">
        <f>IF(A491:A491&gt;0,VLOOKUP(A491,Fed.!$A$1:$J$1758,3,FALSE)," ")</f>
        <v xml:space="preserve"> </v>
      </c>
      <c r="D491" s="113" t="str">
        <f>IF(A491:A491&gt;0,VLOOKUP(A491,Fed.!$A$1:$J$1758,4,FALSE)," ")</f>
        <v xml:space="preserve"> </v>
      </c>
      <c r="E491" s="113" t="str">
        <f>IF(A491:A491&gt;0,VLOOKUP(A491,Fed.!$A$1:$J$1758,5,FALSE)," ")</f>
        <v xml:space="preserve"> </v>
      </c>
      <c r="F491" s="191" t="str">
        <f>IF(A491:A491&gt;0,VLOOKUP(A491,Fed.!$A$1:$J$1758,6,FALSE)," ")</f>
        <v xml:space="preserve"> </v>
      </c>
      <c r="G491" s="113" t="str">
        <f>IF(A491:A491&gt;0,VLOOKUP(A491,Fed.!$A$1:$J$1758,7,FALSE)," ")</f>
        <v xml:space="preserve"> </v>
      </c>
      <c r="H491" s="113" t="str">
        <f>IF(A491:A491&gt;0,VLOOKUP(A491,Fed.!$A$1:$J$1758,8,FALSE)," ")</f>
        <v xml:space="preserve"> </v>
      </c>
      <c r="I491" s="113" t="str">
        <f>IF(A491:A491&gt;0,VLOOKUP(A491,Fed.!$A$1:$J$1758,9,FALSE)," ")</f>
        <v xml:space="preserve"> </v>
      </c>
      <c r="J491" s="113" t="str">
        <f>IF(A491:A491&gt;0,VLOOKUP(A491,Fed.!$A$1:$J$1758,10,FALSE)," ")</f>
        <v xml:space="preserve"> </v>
      </c>
      <c r="L491" s="245" t="s">
        <v>2643</v>
      </c>
      <c r="M491" s="287" t="b">
        <f t="shared" si="8"/>
        <v>0</v>
      </c>
      <c r="N491" s="287"/>
    </row>
    <row r="492" spans="1:14">
      <c r="A492" s="192"/>
      <c r="B492" s="26" t="str">
        <f>IF(A492:A492&gt;0,VLOOKUP(A492,Fed.!$A$1:$J$1758,2,FALSE)," ")</f>
        <v xml:space="preserve"> </v>
      </c>
      <c r="C492" s="26" t="str">
        <f>IF(A492:A492&gt;0,VLOOKUP(A492,Fed.!$A$1:$J$1758,3,FALSE)," ")</f>
        <v xml:space="preserve"> </v>
      </c>
      <c r="D492" s="113" t="str">
        <f>IF(A492:A492&gt;0,VLOOKUP(A492,Fed.!$A$1:$J$1758,4,FALSE)," ")</f>
        <v xml:space="preserve"> </v>
      </c>
      <c r="E492" s="113" t="str">
        <f>IF(A492:A492&gt;0,VLOOKUP(A492,Fed.!$A$1:$J$1758,5,FALSE)," ")</f>
        <v xml:space="preserve"> </v>
      </c>
      <c r="F492" s="191" t="str">
        <f>IF(A492:A492&gt;0,VLOOKUP(A492,Fed.!$A$1:$J$1758,6,FALSE)," ")</f>
        <v xml:space="preserve"> </v>
      </c>
      <c r="G492" s="113" t="str">
        <f>IF(A492:A492&gt;0,VLOOKUP(A492,Fed.!$A$1:$J$1758,7,FALSE)," ")</f>
        <v xml:space="preserve"> </v>
      </c>
      <c r="H492" s="113" t="str">
        <f>IF(A492:A492&gt;0,VLOOKUP(A492,Fed.!$A$1:$J$1758,8,FALSE)," ")</f>
        <v xml:space="preserve"> </v>
      </c>
      <c r="I492" s="113" t="str">
        <f>IF(A492:A492&gt;0,VLOOKUP(A492,Fed.!$A$1:$J$1758,9,FALSE)," ")</f>
        <v xml:space="preserve"> </v>
      </c>
      <c r="J492" s="113" t="str">
        <f>IF(A492:A492&gt;0,VLOOKUP(A492,Fed.!$A$1:$J$1758,10,FALSE)," ")</f>
        <v xml:space="preserve"> </v>
      </c>
      <c r="L492" s="245" t="s">
        <v>2643</v>
      </c>
      <c r="M492" s="287" t="b">
        <f t="shared" si="8"/>
        <v>0</v>
      </c>
      <c r="N492" s="287"/>
    </row>
    <row r="493" spans="1:14">
      <c r="A493" s="192"/>
      <c r="B493" s="26" t="str">
        <f>IF(A493:A493&gt;0,VLOOKUP(A493,Fed.!$A$1:$J$1758,2,FALSE)," ")</f>
        <v xml:space="preserve"> </v>
      </c>
      <c r="C493" s="26" t="str">
        <f>IF(A493:A493&gt;0,VLOOKUP(A493,Fed.!$A$1:$J$1758,3,FALSE)," ")</f>
        <v xml:space="preserve"> </v>
      </c>
      <c r="D493" s="113" t="str">
        <f>IF(A493:A493&gt;0,VLOOKUP(A493,Fed.!$A$1:$J$1758,4,FALSE)," ")</f>
        <v xml:space="preserve"> </v>
      </c>
      <c r="E493" s="113" t="str">
        <f>IF(A493:A493&gt;0,VLOOKUP(A493,Fed.!$A$1:$J$1758,5,FALSE)," ")</f>
        <v xml:space="preserve"> </v>
      </c>
      <c r="F493" s="191" t="str">
        <f>IF(A493:A493&gt;0,VLOOKUP(A493,Fed.!$A$1:$J$1758,6,FALSE)," ")</f>
        <v xml:space="preserve"> </v>
      </c>
      <c r="G493" s="113" t="str">
        <f>IF(A493:A493&gt;0,VLOOKUP(A493,Fed.!$A$1:$J$1758,7,FALSE)," ")</f>
        <v xml:space="preserve"> </v>
      </c>
      <c r="H493" s="113" t="str">
        <f>IF(A493:A493&gt;0,VLOOKUP(A493,Fed.!$A$1:$J$1758,8,FALSE)," ")</f>
        <v xml:space="preserve"> </v>
      </c>
      <c r="I493" s="113" t="str">
        <f>IF(A493:A493&gt;0,VLOOKUP(A493,Fed.!$A$1:$J$1758,9,FALSE)," ")</f>
        <v xml:space="preserve"> </v>
      </c>
      <c r="J493" s="113" t="str">
        <f>IF(A493:A493&gt;0,VLOOKUP(A493,Fed.!$A$1:$J$1758,10,FALSE)," ")</f>
        <v xml:space="preserve"> </v>
      </c>
      <c r="L493" s="245" t="s">
        <v>2643</v>
      </c>
      <c r="M493" s="287" t="b">
        <f t="shared" si="8"/>
        <v>0</v>
      </c>
      <c r="N493" s="287"/>
    </row>
    <row r="494" spans="1:14">
      <c r="A494" s="192"/>
      <c r="B494" s="26" t="str">
        <f>IF(A494:A494&gt;0,VLOOKUP(A494,Fed.!$A$1:$J$1758,2,FALSE)," ")</f>
        <v xml:space="preserve"> </v>
      </c>
      <c r="C494" s="26" t="str">
        <f>IF(A494:A494&gt;0,VLOOKUP(A494,Fed.!$A$1:$J$1758,3,FALSE)," ")</f>
        <v xml:space="preserve"> </v>
      </c>
      <c r="D494" s="113" t="str">
        <f>IF(A494:A494&gt;0,VLOOKUP(A494,Fed.!$A$1:$J$1758,4,FALSE)," ")</f>
        <v xml:space="preserve"> </v>
      </c>
      <c r="E494" s="113" t="str">
        <f>IF(A494:A494&gt;0,VLOOKUP(A494,Fed.!$A$1:$J$1758,5,FALSE)," ")</f>
        <v xml:space="preserve"> </v>
      </c>
      <c r="F494" s="191" t="str">
        <f>IF(A494:A494&gt;0,VLOOKUP(A494,Fed.!$A$1:$J$1758,6,FALSE)," ")</f>
        <v xml:space="preserve"> </v>
      </c>
      <c r="G494" s="113" t="str">
        <f>IF(A494:A494&gt;0,VLOOKUP(A494,Fed.!$A$1:$J$1758,7,FALSE)," ")</f>
        <v xml:space="preserve"> </v>
      </c>
      <c r="H494" s="113" t="str">
        <f>IF(A494:A494&gt;0,VLOOKUP(A494,Fed.!$A$1:$J$1758,8,FALSE)," ")</f>
        <v xml:space="preserve"> </v>
      </c>
      <c r="I494" s="113" t="str">
        <f>IF(A494:A494&gt;0,VLOOKUP(A494,Fed.!$A$1:$J$1758,9,FALSE)," ")</f>
        <v xml:space="preserve"> </v>
      </c>
      <c r="J494" s="113" t="str">
        <f>IF(A494:A494&gt;0,VLOOKUP(A494,Fed.!$A$1:$J$1758,10,FALSE)," ")</f>
        <v xml:space="preserve"> </v>
      </c>
      <c r="L494" s="245" t="s">
        <v>2643</v>
      </c>
      <c r="M494" s="287" t="b">
        <f t="shared" si="8"/>
        <v>0</v>
      </c>
      <c r="N494" s="287"/>
    </row>
    <row r="495" spans="1:14">
      <c r="A495" s="192"/>
      <c r="B495" s="26" t="str">
        <f>IF(A495:A495&gt;0,VLOOKUP(A495,Fed.!$A$1:$J$1758,2,FALSE)," ")</f>
        <v xml:space="preserve"> </v>
      </c>
      <c r="C495" s="26" t="str">
        <f>IF(A495:A495&gt;0,VLOOKUP(A495,Fed.!$A$1:$J$1758,3,FALSE)," ")</f>
        <v xml:space="preserve"> </v>
      </c>
      <c r="D495" s="113" t="str">
        <f>IF(A495:A495&gt;0,VLOOKUP(A495,Fed.!$A$1:$J$1758,4,FALSE)," ")</f>
        <v xml:space="preserve"> </v>
      </c>
      <c r="E495" s="113" t="str">
        <f>IF(A495:A495&gt;0,VLOOKUP(A495,Fed.!$A$1:$J$1758,5,FALSE)," ")</f>
        <v xml:space="preserve"> </v>
      </c>
      <c r="F495" s="191" t="str">
        <f>IF(A495:A495&gt;0,VLOOKUP(A495,Fed.!$A$1:$J$1758,6,FALSE)," ")</f>
        <v xml:space="preserve"> </v>
      </c>
      <c r="G495" s="113" t="str">
        <f>IF(A495:A495&gt;0,VLOOKUP(A495,Fed.!$A$1:$J$1758,7,FALSE)," ")</f>
        <v xml:space="preserve"> </v>
      </c>
      <c r="H495" s="113" t="str">
        <f>IF(A495:A495&gt;0,VLOOKUP(A495,Fed.!$A$1:$J$1758,8,FALSE)," ")</f>
        <v xml:space="preserve"> </v>
      </c>
      <c r="I495" s="113" t="str">
        <f>IF(A495:A495&gt;0,VLOOKUP(A495,Fed.!$A$1:$J$1758,9,FALSE)," ")</f>
        <v xml:space="preserve"> </v>
      </c>
      <c r="J495" s="113" t="str">
        <f>IF(A495:A495&gt;0,VLOOKUP(A495,Fed.!$A$1:$J$1758,10,FALSE)," ")</f>
        <v xml:space="preserve"> </v>
      </c>
      <c r="L495" s="245" t="s">
        <v>2643</v>
      </c>
      <c r="M495" s="287" t="b">
        <f t="shared" si="8"/>
        <v>0</v>
      </c>
      <c r="N495" s="287"/>
    </row>
    <row r="496" spans="1:14">
      <c r="A496" s="192"/>
      <c r="B496" s="26" t="str">
        <f>IF(A496:A496&gt;0,VLOOKUP(A496,Fed.!$A$1:$J$1758,2,FALSE)," ")</f>
        <v xml:space="preserve"> </v>
      </c>
      <c r="C496" s="26" t="str">
        <f>IF(A496:A496&gt;0,VLOOKUP(A496,Fed.!$A$1:$J$1758,3,FALSE)," ")</f>
        <v xml:space="preserve"> </v>
      </c>
      <c r="D496" s="113" t="str">
        <f>IF(A496:A496&gt;0,VLOOKUP(A496,Fed.!$A$1:$J$1758,4,FALSE)," ")</f>
        <v xml:space="preserve"> </v>
      </c>
      <c r="E496" s="113" t="str">
        <f>IF(A496:A496&gt;0,VLOOKUP(A496,Fed.!$A$1:$J$1758,5,FALSE)," ")</f>
        <v xml:space="preserve"> </v>
      </c>
      <c r="F496" s="191" t="str">
        <f>IF(A496:A496&gt;0,VLOOKUP(A496,Fed.!$A$1:$J$1758,6,FALSE)," ")</f>
        <v xml:space="preserve"> </v>
      </c>
      <c r="G496" s="113" t="str">
        <f>IF(A496:A496&gt;0,VLOOKUP(A496,Fed.!$A$1:$J$1758,7,FALSE)," ")</f>
        <v xml:space="preserve"> </v>
      </c>
      <c r="H496" s="113" t="str">
        <f>IF(A496:A496&gt;0,VLOOKUP(A496,Fed.!$A$1:$J$1758,8,FALSE)," ")</f>
        <v xml:space="preserve"> </v>
      </c>
      <c r="I496" s="113" t="str">
        <f>IF(A496:A496&gt;0,VLOOKUP(A496,Fed.!$A$1:$J$1758,9,FALSE)," ")</f>
        <v xml:space="preserve"> </v>
      </c>
      <c r="J496" s="113" t="str">
        <f>IF(A496:A496&gt;0,VLOOKUP(A496,Fed.!$A$1:$J$1758,10,FALSE)," ")</f>
        <v xml:space="preserve"> </v>
      </c>
      <c r="L496" s="245" t="s">
        <v>2643</v>
      </c>
      <c r="M496" s="287" t="b">
        <f t="shared" si="8"/>
        <v>0</v>
      </c>
      <c r="N496" s="287"/>
    </row>
    <row r="497" spans="1:14">
      <c r="A497" s="192"/>
      <c r="B497" s="26" t="str">
        <f>IF(A497:A497&gt;0,VLOOKUP(A497,Fed.!$A$1:$J$1758,2,FALSE)," ")</f>
        <v xml:space="preserve"> </v>
      </c>
      <c r="C497" s="26" t="str">
        <f>IF(A497:A497&gt;0,VLOOKUP(A497,Fed.!$A$1:$J$1758,3,FALSE)," ")</f>
        <v xml:space="preserve"> </v>
      </c>
      <c r="D497" s="113" t="str">
        <f>IF(A497:A497&gt;0,VLOOKUP(A497,Fed.!$A$1:$J$1758,4,FALSE)," ")</f>
        <v xml:space="preserve"> </v>
      </c>
      <c r="E497" s="113" t="str">
        <f>IF(A497:A497&gt;0,VLOOKUP(A497,Fed.!$A$1:$J$1758,5,FALSE)," ")</f>
        <v xml:space="preserve"> </v>
      </c>
      <c r="F497" s="191" t="str">
        <f>IF(A497:A497&gt;0,VLOOKUP(A497,Fed.!$A$1:$J$1758,6,FALSE)," ")</f>
        <v xml:space="preserve"> </v>
      </c>
      <c r="G497" s="113" t="str">
        <f>IF(A497:A497&gt;0,VLOOKUP(A497,Fed.!$A$1:$J$1758,7,FALSE)," ")</f>
        <v xml:space="preserve"> </v>
      </c>
      <c r="H497" s="113" t="str">
        <f>IF(A497:A497&gt;0,VLOOKUP(A497,Fed.!$A$1:$J$1758,8,FALSE)," ")</f>
        <v xml:space="preserve"> </v>
      </c>
      <c r="I497" s="113" t="str">
        <f>IF(A497:A497&gt;0,VLOOKUP(A497,Fed.!$A$1:$J$1758,9,FALSE)," ")</f>
        <v xml:space="preserve"> </v>
      </c>
      <c r="J497" s="113" t="str">
        <f>IF(A497:A497&gt;0,VLOOKUP(A497,Fed.!$A$1:$J$1758,10,FALSE)," ")</f>
        <v xml:space="preserve"> </v>
      </c>
      <c r="L497" s="245" t="s">
        <v>2643</v>
      </c>
      <c r="M497" s="287" t="b">
        <f t="shared" si="8"/>
        <v>0</v>
      </c>
      <c r="N497" s="287"/>
    </row>
    <row r="498" spans="1:14">
      <c r="A498" s="192"/>
      <c r="B498" s="26" t="str">
        <f>IF(A498:A498&gt;0,VLOOKUP(A498,Fed.!$A$1:$J$1758,2,FALSE)," ")</f>
        <v xml:space="preserve"> </v>
      </c>
      <c r="C498" s="26" t="str">
        <f>IF(A498:A498&gt;0,VLOOKUP(A498,Fed.!$A$1:$J$1758,3,FALSE)," ")</f>
        <v xml:space="preserve"> </v>
      </c>
      <c r="D498" s="113" t="str">
        <f>IF(A498:A498&gt;0,VLOOKUP(A498,Fed.!$A$1:$J$1758,4,FALSE)," ")</f>
        <v xml:space="preserve"> </v>
      </c>
      <c r="E498" s="113" t="str">
        <f>IF(A498:A498&gt;0,VLOOKUP(A498,Fed.!$A$1:$J$1758,5,FALSE)," ")</f>
        <v xml:space="preserve"> </v>
      </c>
      <c r="F498" s="191" t="str">
        <f>IF(A498:A498&gt;0,VLOOKUP(A498,Fed.!$A$1:$J$1758,6,FALSE)," ")</f>
        <v xml:space="preserve"> </v>
      </c>
      <c r="G498" s="113" t="str">
        <f>IF(A498:A498&gt;0,VLOOKUP(A498,Fed.!$A$1:$J$1758,7,FALSE)," ")</f>
        <v xml:space="preserve"> </v>
      </c>
      <c r="H498" s="113" t="str">
        <f>IF(A498:A498&gt;0,VLOOKUP(A498,Fed.!$A$1:$J$1758,8,FALSE)," ")</f>
        <v xml:space="preserve"> </v>
      </c>
      <c r="I498" s="113" t="str">
        <f>IF(A498:A498&gt;0,VLOOKUP(A498,Fed.!$A$1:$J$1758,9,FALSE)," ")</f>
        <v xml:space="preserve"> </v>
      </c>
      <c r="J498" s="113" t="str">
        <f>IF(A498:A498&gt;0,VLOOKUP(A498,Fed.!$A$1:$J$1758,10,FALSE)," ")</f>
        <v xml:space="preserve"> </v>
      </c>
      <c r="L498" s="245" t="s">
        <v>2643</v>
      </c>
      <c r="M498" s="287" t="b">
        <f t="shared" si="8"/>
        <v>0</v>
      </c>
      <c r="N498" s="287"/>
    </row>
    <row r="499" spans="1:14">
      <c r="A499" s="192"/>
      <c r="B499" s="26" t="str">
        <f>IF(A499:A499&gt;0,VLOOKUP(A499,Fed.!$A$1:$J$1758,2,FALSE)," ")</f>
        <v xml:space="preserve"> </v>
      </c>
      <c r="C499" s="26" t="str">
        <f>IF(A499:A499&gt;0,VLOOKUP(A499,Fed.!$A$1:$J$1758,3,FALSE)," ")</f>
        <v xml:space="preserve"> </v>
      </c>
      <c r="D499" s="113" t="str">
        <f>IF(A499:A499&gt;0,VLOOKUP(A499,Fed.!$A$1:$J$1758,4,FALSE)," ")</f>
        <v xml:space="preserve"> </v>
      </c>
      <c r="E499" s="113" t="str">
        <f>IF(A499:A499&gt;0,VLOOKUP(A499,Fed.!$A$1:$J$1758,5,FALSE)," ")</f>
        <v xml:space="preserve"> </v>
      </c>
      <c r="F499" s="191" t="str">
        <f>IF(A499:A499&gt;0,VLOOKUP(A499,Fed.!$A$1:$J$1758,6,FALSE)," ")</f>
        <v xml:space="preserve"> </v>
      </c>
      <c r="G499" s="113" t="str">
        <f>IF(A499:A499&gt;0,VLOOKUP(A499,Fed.!$A$1:$J$1758,7,FALSE)," ")</f>
        <v xml:space="preserve"> </v>
      </c>
      <c r="H499" s="113" t="str">
        <f>IF(A499:A499&gt;0,VLOOKUP(A499,Fed.!$A$1:$J$1758,8,FALSE)," ")</f>
        <v xml:space="preserve"> </v>
      </c>
      <c r="I499" s="113" t="str">
        <f>IF(A499:A499&gt;0,VLOOKUP(A499,Fed.!$A$1:$J$1758,9,FALSE)," ")</f>
        <v xml:space="preserve"> </v>
      </c>
      <c r="J499" s="113" t="str">
        <f>IF(A499:A499&gt;0,VLOOKUP(A499,Fed.!$A$1:$J$1758,10,FALSE)," ")</f>
        <v xml:space="preserve"> </v>
      </c>
      <c r="L499" s="245" t="s">
        <v>2643</v>
      </c>
      <c r="M499" s="287" t="b">
        <f t="shared" si="8"/>
        <v>0</v>
      </c>
      <c r="N499" s="287"/>
    </row>
    <row r="500" spans="1:14">
      <c r="A500" s="192" t="s">
        <v>1894</v>
      </c>
      <c r="B500" s="26">
        <f>IF(A500:A500&gt;0,VLOOKUP(A500,Fed.!$A$1:$J$1758,2,FALSE)," ")</f>
        <v>0</v>
      </c>
      <c r="C500" s="26">
        <f>IF(A500:A500&gt;0,VLOOKUP(A500,Fed.!$A$1:$J$1758,3,FALSE)," ")</f>
        <v>0</v>
      </c>
      <c r="D500" s="113">
        <f>IF(A500:A500&gt;0,VLOOKUP(A500,Fed.!$A$1:$J$1758,4,FALSE)," ")</f>
        <v>0</v>
      </c>
      <c r="E500" s="113">
        <f>IF(A500:A500&gt;0,VLOOKUP(A500,Fed.!$A$1:$J$1758,5,FALSE)," ")</f>
        <v>0</v>
      </c>
      <c r="F500" s="191">
        <f>IF(A500:A500&gt;0,VLOOKUP(A500,Fed.!$A$1:$J$1758,6,FALSE)," ")</f>
        <v>46368</v>
      </c>
      <c r="G500" s="113">
        <f>IF(A500:A500&gt;0,VLOOKUP(A500,Fed.!$A$1:$J$1758,7,FALSE)," ")</f>
        <v>13</v>
      </c>
      <c r="H500" s="113" t="str">
        <f>IF(A500:A500&gt;0,VLOOKUP(A500,Fed.!$A$1:$J$1758,8,FALSE)," ")</f>
        <v>D</v>
      </c>
      <c r="I500" s="113">
        <f>IF(A500:A500&gt;0,VLOOKUP(A500,Fed.!$A$1:$J$1758,9,FALSE)," ")</f>
        <v>0</v>
      </c>
      <c r="J500" s="113">
        <f>IF(A500:A500&gt;0,VLOOKUP(A500,Fed.!$A$1:$J$1758,10,FALSE)," ")</f>
        <v>0</v>
      </c>
      <c r="L500" s="245" t="s">
        <v>2643</v>
      </c>
      <c r="M500" s="287" t="b">
        <f t="shared" si="8"/>
        <v>0</v>
      </c>
      <c r="N500" s="287"/>
    </row>
    <row r="501" spans="1:14">
      <c r="A501" s="192"/>
      <c r="B501" s="26" t="str">
        <f>IF(A501:A501&gt;0,VLOOKUP(A501,Fed.!$A$1:$J$1758,2,FALSE)," ")</f>
        <v xml:space="preserve"> </v>
      </c>
      <c r="C501" s="26" t="str">
        <f>IF(A501:A501&gt;0,VLOOKUP(A501,Fed.!$A$1:$J$1758,3,FALSE)," ")</f>
        <v xml:space="preserve"> </v>
      </c>
      <c r="D501" s="113" t="str">
        <f>IF(A501:A501&gt;0,VLOOKUP(A501,Fed.!$A$1:$J$1758,4,FALSE)," ")</f>
        <v xml:space="preserve"> </v>
      </c>
      <c r="E501" s="113" t="str">
        <f>IF(A501:A501&gt;0,VLOOKUP(A501,Fed.!$A$1:$J$1758,5,FALSE)," ")</f>
        <v xml:space="preserve"> </v>
      </c>
      <c r="F501" s="191" t="str">
        <f>IF(A501:A501&gt;0,VLOOKUP(A501,Fed.!$A$1:$J$1758,6,FALSE)," ")</f>
        <v xml:space="preserve"> </v>
      </c>
      <c r="G501" s="113" t="str">
        <f>IF(A501:A501&gt;0,VLOOKUP(A501,Fed.!$A$1:$J$1758,7,FALSE)," ")</f>
        <v xml:space="preserve"> </v>
      </c>
      <c r="H501" s="113" t="str">
        <f>IF(A501:A501&gt;0,VLOOKUP(A501,Fed.!$A$1:$J$1758,8,FALSE)," ")</f>
        <v xml:space="preserve"> </v>
      </c>
      <c r="I501" s="113" t="str">
        <f>IF(A501:A501&gt;0,VLOOKUP(A501,Fed.!$A$1:$J$1758,9,FALSE)," ")</f>
        <v xml:space="preserve"> </v>
      </c>
      <c r="J501" s="113" t="str">
        <f>IF(A501:A501&gt;0,VLOOKUP(A501,Fed.!$A$1:$J$1758,10,FALSE)," ")</f>
        <v xml:space="preserve"> </v>
      </c>
      <c r="L501" s="245" t="s">
        <v>2643</v>
      </c>
      <c r="M501" s="287" t="b">
        <f t="shared" si="8"/>
        <v>0</v>
      </c>
      <c r="N501" s="287"/>
    </row>
    <row r="502" spans="1:14">
      <c r="A502" s="192"/>
      <c r="B502" s="26" t="str">
        <f>IF(A502:A502&gt;0,VLOOKUP(A502,Fed.!$A$1:$J$1758,2,FALSE)," ")</f>
        <v xml:space="preserve"> </v>
      </c>
      <c r="C502" s="26" t="str">
        <f>IF(A502:A502&gt;0,VLOOKUP(A502,Fed.!$A$1:$J$1758,3,FALSE)," ")</f>
        <v xml:space="preserve"> </v>
      </c>
      <c r="D502" s="113" t="str">
        <f>IF(A502:A502&gt;0,VLOOKUP(A502,Fed.!$A$1:$J$1758,4,FALSE)," ")</f>
        <v xml:space="preserve"> </v>
      </c>
      <c r="E502" s="113" t="str">
        <f>IF(A502:A502&gt;0,VLOOKUP(A502,Fed.!$A$1:$J$1758,5,FALSE)," ")</f>
        <v xml:space="preserve"> </v>
      </c>
      <c r="F502" s="191" t="str">
        <f>IF(A502:A502&gt;0,VLOOKUP(A502,Fed.!$A$1:$J$1758,6,FALSE)," ")</f>
        <v xml:space="preserve"> </v>
      </c>
      <c r="G502" s="113" t="str">
        <f>IF(A502:A502&gt;0,VLOOKUP(A502,Fed.!$A$1:$J$1758,7,FALSE)," ")</f>
        <v xml:space="preserve"> </v>
      </c>
      <c r="H502" s="113" t="str">
        <f>IF(A502:A502&gt;0,VLOOKUP(A502,Fed.!$A$1:$J$1758,8,FALSE)," ")</f>
        <v xml:space="preserve"> </v>
      </c>
      <c r="I502" s="113" t="str">
        <f>IF(A502:A502&gt;0,VLOOKUP(A502,Fed.!$A$1:$J$1758,9,FALSE)," ")</f>
        <v xml:space="preserve"> </v>
      </c>
      <c r="J502" s="113" t="str">
        <f>IF(A502:A502&gt;0,VLOOKUP(A502,Fed.!$A$1:$J$1758,10,FALSE)," ")</f>
        <v xml:space="preserve"> </v>
      </c>
      <c r="L502" s="245" t="s">
        <v>2643</v>
      </c>
      <c r="M502" s="287" t="b">
        <f t="shared" si="8"/>
        <v>0</v>
      </c>
      <c r="N502" s="287"/>
    </row>
    <row r="503" spans="1:14">
      <c r="A503" s="192"/>
      <c r="B503" s="26" t="str">
        <f>IF(A503:A503&gt;0,VLOOKUP(A503,Fed.!$A$1:$J$1758,2,FALSE)," ")</f>
        <v xml:space="preserve"> </v>
      </c>
      <c r="C503" s="26" t="str">
        <f>IF(A503:A503&gt;0,VLOOKUP(A503,Fed.!$A$1:$J$1758,3,FALSE)," ")</f>
        <v xml:space="preserve"> </v>
      </c>
      <c r="D503" s="113" t="str">
        <f>IF(A503:A503&gt;0,VLOOKUP(A503,Fed.!$A$1:$J$1758,4,FALSE)," ")</f>
        <v xml:space="preserve"> </v>
      </c>
      <c r="E503" s="113" t="str">
        <f>IF(A503:A503&gt;0,VLOOKUP(A503,Fed.!$A$1:$J$1758,5,FALSE)," ")</f>
        <v xml:space="preserve"> </v>
      </c>
      <c r="F503" s="191" t="str">
        <f>IF(A503:A503&gt;0,VLOOKUP(A503,Fed.!$A$1:$J$1758,6,FALSE)," ")</f>
        <v xml:space="preserve"> </v>
      </c>
      <c r="G503" s="113" t="str">
        <f>IF(A503:A503&gt;0,VLOOKUP(A503,Fed.!$A$1:$J$1758,7,FALSE)," ")</f>
        <v xml:space="preserve"> </v>
      </c>
      <c r="H503" s="113" t="str">
        <f>IF(A503:A503&gt;0,VLOOKUP(A503,Fed.!$A$1:$J$1758,8,FALSE)," ")</f>
        <v xml:space="preserve"> </v>
      </c>
      <c r="I503" s="113" t="str">
        <f>IF(A503:A503&gt;0,VLOOKUP(A503,Fed.!$A$1:$J$1758,9,FALSE)," ")</f>
        <v xml:space="preserve"> </v>
      </c>
      <c r="J503" s="113" t="str">
        <f>IF(A503:A503&gt;0,VLOOKUP(A503,Fed.!$A$1:$J$1758,10,FALSE)," ")</f>
        <v xml:space="preserve"> </v>
      </c>
      <c r="L503" s="245" t="s">
        <v>2643</v>
      </c>
      <c r="M503" s="287" t="b">
        <f t="shared" si="8"/>
        <v>0</v>
      </c>
      <c r="N503" s="287"/>
    </row>
    <row r="504" spans="1:14">
      <c r="A504" s="192"/>
      <c r="B504" s="26" t="str">
        <f>IF(A504:A504&gt;0,VLOOKUP(A504,Fed.!$A$1:$J$1758,2,FALSE)," ")</f>
        <v xml:space="preserve"> </v>
      </c>
      <c r="C504" s="26" t="str">
        <f>IF(A504:A504&gt;0,VLOOKUP(A504,Fed.!$A$1:$J$1758,3,FALSE)," ")</f>
        <v xml:space="preserve"> </v>
      </c>
      <c r="D504" s="113" t="str">
        <f>IF(A504:A504&gt;0,VLOOKUP(A504,Fed.!$A$1:$J$1758,4,FALSE)," ")</f>
        <v xml:space="preserve"> </v>
      </c>
      <c r="E504" s="113" t="str">
        <f>IF(A504:A504&gt;0,VLOOKUP(A504,Fed.!$A$1:$J$1758,5,FALSE)," ")</f>
        <v xml:space="preserve"> </v>
      </c>
      <c r="F504" s="191" t="str">
        <f>IF(A504:A504&gt;0,VLOOKUP(A504,Fed.!$A$1:$J$1758,6,FALSE)," ")</f>
        <v xml:space="preserve"> </v>
      </c>
      <c r="G504" s="113" t="str">
        <f>IF(A504:A504&gt;0,VLOOKUP(A504,Fed.!$A$1:$J$1758,7,FALSE)," ")</f>
        <v xml:space="preserve"> </v>
      </c>
      <c r="H504" s="113" t="str">
        <f>IF(A504:A504&gt;0,VLOOKUP(A504,Fed.!$A$1:$J$1758,8,FALSE)," ")</f>
        <v xml:space="preserve"> </v>
      </c>
      <c r="I504" s="113" t="str">
        <f>IF(A504:A504&gt;0,VLOOKUP(A504,Fed.!$A$1:$J$1758,9,FALSE)," ")</f>
        <v xml:space="preserve"> </v>
      </c>
      <c r="J504" s="113" t="str">
        <f>IF(A504:A504&gt;0,VLOOKUP(A504,Fed.!$A$1:$J$1758,10,FALSE)," ")</f>
        <v xml:space="preserve"> </v>
      </c>
      <c r="L504" s="245" t="s">
        <v>2643</v>
      </c>
      <c r="M504" s="287" t="b">
        <f t="shared" si="8"/>
        <v>0</v>
      </c>
      <c r="N504" s="287"/>
    </row>
    <row r="505" spans="1:14">
      <c r="A505" s="192"/>
      <c r="B505" s="26" t="str">
        <f>IF(A505:A505&gt;0,VLOOKUP(A505,Fed.!$A$1:$J$1758,2,FALSE)," ")</f>
        <v xml:space="preserve"> </v>
      </c>
      <c r="C505" s="26" t="str">
        <f>IF(A505:A505&gt;0,VLOOKUP(A505,Fed.!$A$1:$J$1758,3,FALSE)," ")</f>
        <v xml:space="preserve"> </v>
      </c>
      <c r="D505" s="113" t="str">
        <f>IF(A505:A505&gt;0,VLOOKUP(A505,Fed.!$A$1:$J$1758,4,FALSE)," ")</f>
        <v xml:space="preserve"> </v>
      </c>
      <c r="E505" s="113" t="str">
        <f>IF(A505:A505&gt;0,VLOOKUP(A505,Fed.!$A$1:$J$1758,5,FALSE)," ")</f>
        <v xml:space="preserve"> </v>
      </c>
      <c r="F505" s="191" t="str">
        <f>IF(A505:A505&gt;0,VLOOKUP(A505,Fed.!$A$1:$J$1758,6,FALSE)," ")</f>
        <v xml:space="preserve"> </v>
      </c>
      <c r="G505" s="113" t="str">
        <f>IF(A505:A505&gt;0,VLOOKUP(A505,Fed.!$A$1:$J$1758,7,FALSE)," ")</f>
        <v xml:space="preserve"> </v>
      </c>
      <c r="H505" s="113" t="str">
        <f>IF(A505:A505&gt;0,VLOOKUP(A505,Fed.!$A$1:$J$1758,8,FALSE)," ")</f>
        <v xml:space="preserve"> </v>
      </c>
      <c r="I505" s="113" t="str">
        <f>IF(A505:A505&gt;0,VLOOKUP(A505,Fed.!$A$1:$J$1758,9,FALSE)," ")</f>
        <v xml:space="preserve"> </v>
      </c>
      <c r="J505" s="113" t="str">
        <f>IF(A505:A505&gt;0,VLOOKUP(A505,Fed.!$A$1:$J$1758,10,FALSE)," ")</f>
        <v xml:space="preserve"> </v>
      </c>
      <c r="L505" s="245" t="s">
        <v>2643</v>
      </c>
      <c r="M505" s="287" t="b">
        <f t="shared" si="8"/>
        <v>0</v>
      </c>
      <c r="N505" s="287"/>
    </row>
    <row r="506" spans="1:14">
      <c r="A506" s="192"/>
      <c r="B506" s="26" t="str">
        <f>IF(A506:A506&gt;0,VLOOKUP(A506,Fed.!$A$1:$J$1758,2,FALSE)," ")</f>
        <v xml:space="preserve"> </v>
      </c>
      <c r="C506" s="26" t="str">
        <f>IF(A506:A506&gt;0,VLOOKUP(A506,Fed.!$A$1:$J$1758,3,FALSE)," ")</f>
        <v xml:space="preserve"> </v>
      </c>
      <c r="D506" s="113" t="str">
        <f>IF(A506:A506&gt;0,VLOOKUP(A506,Fed.!$A$1:$J$1758,4,FALSE)," ")</f>
        <v xml:space="preserve"> </v>
      </c>
      <c r="E506" s="113" t="str">
        <f>IF(A506:A506&gt;0,VLOOKUP(A506,Fed.!$A$1:$J$1758,5,FALSE)," ")</f>
        <v xml:space="preserve"> </v>
      </c>
      <c r="F506" s="191" t="str">
        <f>IF(A506:A506&gt;0,VLOOKUP(A506,Fed.!$A$1:$J$1758,6,FALSE)," ")</f>
        <v xml:space="preserve"> </v>
      </c>
      <c r="G506" s="113" t="str">
        <f>IF(A506:A506&gt;0,VLOOKUP(A506,Fed.!$A$1:$J$1758,7,FALSE)," ")</f>
        <v xml:space="preserve"> </v>
      </c>
      <c r="H506" s="113" t="str">
        <f>IF(A506:A506&gt;0,VLOOKUP(A506,Fed.!$A$1:$J$1758,8,FALSE)," ")</f>
        <v xml:space="preserve"> </v>
      </c>
      <c r="I506" s="113" t="str">
        <f>IF(A506:A506&gt;0,VLOOKUP(A506,Fed.!$A$1:$J$1758,9,FALSE)," ")</f>
        <v xml:space="preserve"> </v>
      </c>
      <c r="J506" s="113" t="str">
        <f>IF(A506:A506&gt;0,VLOOKUP(A506,Fed.!$A$1:$J$1758,10,FALSE)," ")</f>
        <v xml:space="preserve"> </v>
      </c>
      <c r="L506" s="245" t="s">
        <v>2643</v>
      </c>
      <c r="M506" s="287" t="b">
        <f t="shared" si="8"/>
        <v>0</v>
      </c>
      <c r="N506" s="287"/>
    </row>
    <row r="507" spans="1:14">
      <c r="A507" s="192"/>
      <c r="B507" s="26" t="str">
        <f>IF(A507:A507&gt;0,VLOOKUP(A507,Fed.!$A$1:$J$1758,2,FALSE)," ")</f>
        <v xml:space="preserve"> </v>
      </c>
      <c r="C507" s="26" t="str">
        <f>IF(A507:A507&gt;0,VLOOKUP(A507,Fed.!$A$1:$J$1758,3,FALSE)," ")</f>
        <v xml:space="preserve"> </v>
      </c>
      <c r="D507" s="113" t="str">
        <f>IF(A507:A507&gt;0,VLOOKUP(A507,Fed.!$A$1:$J$1758,4,FALSE)," ")</f>
        <v xml:space="preserve"> </v>
      </c>
      <c r="E507" s="113" t="str">
        <f>IF(A507:A507&gt;0,VLOOKUP(A507,Fed.!$A$1:$J$1758,5,FALSE)," ")</f>
        <v xml:space="preserve"> </v>
      </c>
      <c r="F507" s="191" t="str">
        <f>IF(A507:A507&gt;0,VLOOKUP(A507,Fed.!$A$1:$J$1758,6,FALSE)," ")</f>
        <v xml:space="preserve"> </v>
      </c>
      <c r="G507" s="113" t="str">
        <f>IF(A507:A507&gt;0,VLOOKUP(A507,Fed.!$A$1:$J$1758,7,FALSE)," ")</f>
        <v xml:space="preserve"> </v>
      </c>
      <c r="H507" s="113" t="str">
        <f>IF(A507:A507&gt;0,VLOOKUP(A507,Fed.!$A$1:$J$1758,8,FALSE)," ")</f>
        <v xml:space="preserve"> </v>
      </c>
      <c r="I507" s="113" t="str">
        <f>IF(A507:A507&gt;0,VLOOKUP(A507,Fed.!$A$1:$J$1758,9,FALSE)," ")</f>
        <v xml:space="preserve"> </v>
      </c>
      <c r="J507" s="113" t="str">
        <f>IF(A507:A507&gt;0,VLOOKUP(A507,Fed.!$A$1:$J$1758,10,FALSE)," ")</f>
        <v xml:space="preserve"> </v>
      </c>
      <c r="L507" s="245" t="s">
        <v>2643</v>
      </c>
      <c r="M507" s="287" t="b">
        <f t="shared" si="8"/>
        <v>0</v>
      </c>
      <c r="N507" s="287"/>
    </row>
    <row r="508" spans="1:14">
      <c r="A508" s="192"/>
      <c r="B508" s="26" t="str">
        <f>IF(A508:A508&gt;0,VLOOKUP(A508,Fed.!$A$1:$J$1758,2,FALSE)," ")</f>
        <v xml:space="preserve"> </v>
      </c>
      <c r="C508" s="26" t="str">
        <f>IF(A508:A508&gt;0,VLOOKUP(A508,Fed.!$A$1:$J$1758,3,FALSE)," ")</f>
        <v xml:space="preserve"> </v>
      </c>
      <c r="D508" s="113" t="str">
        <f>IF(A508:A508&gt;0,VLOOKUP(A508,Fed.!$A$1:$J$1758,4,FALSE)," ")</f>
        <v xml:space="preserve"> </v>
      </c>
      <c r="E508" s="113" t="str">
        <f>IF(A508:A508&gt;0,VLOOKUP(A508,Fed.!$A$1:$J$1758,5,FALSE)," ")</f>
        <v xml:space="preserve"> </v>
      </c>
      <c r="F508" s="191" t="str">
        <f>IF(A508:A508&gt;0,VLOOKUP(A508,Fed.!$A$1:$J$1758,6,FALSE)," ")</f>
        <v xml:space="preserve"> </v>
      </c>
      <c r="G508" s="113" t="str">
        <f>IF(A508:A508&gt;0,VLOOKUP(A508,Fed.!$A$1:$J$1758,7,FALSE)," ")</f>
        <v xml:space="preserve"> </v>
      </c>
      <c r="H508" s="113" t="str">
        <f>IF(A508:A508&gt;0,VLOOKUP(A508,Fed.!$A$1:$J$1758,8,FALSE)," ")</f>
        <v xml:space="preserve"> </v>
      </c>
      <c r="I508" s="113" t="str">
        <f>IF(A508:A508&gt;0,VLOOKUP(A508,Fed.!$A$1:$J$1758,9,FALSE)," ")</f>
        <v xml:space="preserve"> </v>
      </c>
      <c r="J508" s="113" t="str">
        <f>IF(A508:A508&gt;0,VLOOKUP(A508,Fed.!$A$1:$J$1758,10,FALSE)," ")</f>
        <v xml:space="preserve"> </v>
      </c>
      <c r="L508" s="245" t="s">
        <v>2643</v>
      </c>
      <c r="M508" s="287" t="b">
        <f t="shared" si="8"/>
        <v>0</v>
      </c>
      <c r="N508" s="287"/>
    </row>
    <row r="509" spans="1:14">
      <c r="A509" s="192"/>
      <c r="B509" s="26" t="str">
        <f>IF(A509:A509&gt;0,VLOOKUP(A509,Fed.!$A$1:$J$1758,2,FALSE)," ")</f>
        <v xml:space="preserve"> </v>
      </c>
      <c r="C509" s="26" t="str">
        <f>IF(A509:A509&gt;0,VLOOKUP(A509,Fed.!$A$1:$J$1758,3,FALSE)," ")</f>
        <v xml:space="preserve"> </v>
      </c>
      <c r="D509" s="113" t="str">
        <f>IF(A509:A509&gt;0,VLOOKUP(A509,Fed.!$A$1:$J$1758,4,FALSE)," ")</f>
        <v xml:space="preserve"> </v>
      </c>
      <c r="E509" s="113" t="str">
        <f>IF(A509:A509&gt;0,VLOOKUP(A509,Fed.!$A$1:$J$1758,5,FALSE)," ")</f>
        <v xml:space="preserve"> </v>
      </c>
      <c r="F509" s="191" t="str">
        <f>IF(A509:A509&gt;0,VLOOKUP(A509,Fed.!$A$1:$J$1758,6,FALSE)," ")</f>
        <v xml:space="preserve"> </v>
      </c>
      <c r="G509" s="113" t="str">
        <f>IF(A509:A509&gt;0,VLOOKUP(A509,Fed.!$A$1:$J$1758,7,FALSE)," ")</f>
        <v xml:space="preserve"> </v>
      </c>
      <c r="H509" s="113" t="str">
        <f>IF(A509:A509&gt;0,VLOOKUP(A509,Fed.!$A$1:$J$1758,8,FALSE)," ")</f>
        <v xml:space="preserve"> </v>
      </c>
      <c r="I509" s="113" t="str">
        <f>IF(A509:A509&gt;0,VLOOKUP(A509,Fed.!$A$1:$J$1758,9,FALSE)," ")</f>
        <v xml:space="preserve"> </v>
      </c>
      <c r="J509" s="113" t="str">
        <f>IF(A509:A509&gt;0,VLOOKUP(A509,Fed.!$A$1:$J$1758,10,FALSE)," ")</f>
        <v xml:space="preserve"> </v>
      </c>
      <c r="L509" s="245" t="s">
        <v>2643</v>
      </c>
      <c r="M509" s="287" t="b">
        <f t="shared" si="8"/>
        <v>0</v>
      </c>
      <c r="N509" s="287"/>
    </row>
    <row r="510" spans="1:14">
      <c r="A510" s="192"/>
      <c r="B510" s="26" t="str">
        <f>IF(A510:A510&gt;0,VLOOKUP(A510,Fed.!$A$1:$J$1758,2,FALSE)," ")</f>
        <v xml:space="preserve"> </v>
      </c>
      <c r="C510" s="26" t="str">
        <f>IF(A510:A510&gt;0,VLOOKUP(A510,Fed.!$A$1:$J$1758,3,FALSE)," ")</f>
        <v xml:space="preserve"> </v>
      </c>
      <c r="D510" s="113" t="str">
        <f>IF(A510:A510&gt;0,VLOOKUP(A510,Fed.!$A$1:$J$1758,4,FALSE)," ")</f>
        <v xml:space="preserve"> </v>
      </c>
      <c r="E510" s="113" t="str">
        <f>IF(A510:A510&gt;0,VLOOKUP(A510,Fed.!$A$1:$J$1758,5,FALSE)," ")</f>
        <v xml:space="preserve"> </v>
      </c>
      <c r="F510" s="191" t="str">
        <f>IF(A510:A510&gt;0,VLOOKUP(A510,Fed.!$A$1:$J$1758,6,FALSE)," ")</f>
        <v xml:space="preserve"> </v>
      </c>
      <c r="G510" s="113" t="str">
        <f>IF(A510:A510&gt;0,VLOOKUP(A510,Fed.!$A$1:$J$1758,7,FALSE)," ")</f>
        <v xml:space="preserve"> </v>
      </c>
      <c r="H510" s="113" t="str">
        <f>IF(A510:A510&gt;0,VLOOKUP(A510,Fed.!$A$1:$J$1758,8,FALSE)," ")</f>
        <v xml:space="preserve"> </v>
      </c>
      <c r="I510" s="113" t="str">
        <f>IF(A510:A510&gt;0,VLOOKUP(A510,Fed.!$A$1:$J$1758,9,FALSE)," ")</f>
        <v xml:space="preserve"> </v>
      </c>
      <c r="J510" s="113" t="str">
        <f>IF(A510:A510&gt;0,VLOOKUP(A510,Fed.!$A$1:$J$1758,10,FALSE)," ")</f>
        <v xml:space="preserve"> </v>
      </c>
      <c r="L510" s="245" t="s">
        <v>2643</v>
      </c>
      <c r="M510" s="287" t="b">
        <f t="shared" si="8"/>
        <v>0</v>
      </c>
      <c r="N510" s="287"/>
    </row>
    <row r="511" spans="1:14">
      <c r="A511" s="192"/>
      <c r="B511" s="26" t="str">
        <f>IF(A511:A511&gt;0,VLOOKUP(A511,Fed.!$A$1:$J$1758,2,FALSE)," ")</f>
        <v xml:space="preserve"> </v>
      </c>
      <c r="C511" s="26" t="str">
        <f>IF(A511:A511&gt;0,VLOOKUP(A511,Fed.!$A$1:$J$1758,3,FALSE)," ")</f>
        <v xml:space="preserve"> </v>
      </c>
      <c r="D511" s="113" t="str">
        <f>IF(A511:A511&gt;0,VLOOKUP(A511,Fed.!$A$1:$J$1758,4,FALSE)," ")</f>
        <v xml:space="preserve"> </v>
      </c>
      <c r="E511" s="113" t="str">
        <f>IF(A511:A511&gt;0,VLOOKUP(A511,Fed.!$A$1:$J$1758,5,FALSE)," ")</f>
        <v xml:space="preserve"> </v>
      </c>
      <c r="F511" s="191" t="str">
        <f>IF(A511:A511&gt;0,VLOOKUP(A511,Fed.!$A$1:$J$1758,6,FALSE)," ")</f>
        <v xml:space="preserve"> </v>
      </c>
      <c r="G511" s="113" t="str">
        <f>IF(A511:A511&gt;0,VLOOKUP(A511,Fed.!$A$1:$J$1758,7,FALSE)," ")</f>
        <v xml:space="preserve"> </v>
      </c>
      <c r="H511" s="113" t="str">
        <f>IF(A511:A511&gt;0,VLOOKUP(A511,Fed.!$A$1:$J$1758,8,FALSE)," ")</f>
        <v xml:space="preserve"> </v>
      </c>
      <c r="I511" s="113" t="str">
        <f>IF(A511:A511&gt;0,VLOOKUP(A511,Fed.!$A$1:$J$1758,9,FALSE)," ")</f>
        <v xml:space="preserve"> </v>
      </c>
      <c r="J511" s="113" t="str">
        <f>IF(A511:A511&gt;0,VLOOKUP(A511,Fed.!$A$1:$J$1758,10,FALSE)," ")</f>
        <v xml:space="preserve"> </v>
      </c>
      <c r="L511" s="245" t="s">
        <v>2643</v>
      </c>
      <c r="M511" s="287" t="b">
        <f t="shared" si="8"/>
        <v>0</v>
      </c>
      <c r="N511" s="287"/>
    </row>
    <row r="512" spans="1:14">
      <c r="A512" s="192"/>
      <c r="B512" s="26" t="str">
        <f>IF(A512:A512&gt;0,VLOOKUP(A512,Fed.!$A$1:$J$1758,2,FALSE)," ")</f>
        <v xml:space="preserve"> </v>
      </c>
      <c r="C512" s="26" t="str">
        <f>IF(A512:A512&gt;0,VLOOKUP(A512,Fed.!$A$1:$J$1758,3,FALSE)," ")</f>
        <v xml:space="preserve"> </v>
      </c>
      <c r="D512" s="113" t="str">
        <f>IF(A512:A512&gt;0,VLOOKUP(A512,Fed.!$A$1:$J$1758,4,FALSE)," ")</f>
        <v xml:space="preserve"> </v>
      </c>
      <c r="E512" s="113" t="str">
        <f>IF(A512:A512&gt;0,VLOOKUP(A512,Fed.!$A$1:$J$1758,5,FALSE)," ")</f>
        <v xml:space="preserve"> </v>
      </c>
      <c r="F512" s="191" t="str">
        <f>IF(A512:A512&gt;0,VLOOKUP(A512,Fed.!$A$1:$J$1758,6,FALSE)," ")</f>
        <v xml:space="preserve"> </v>
      </c>
      <c r="G512" s="113" t="str">
        <f>IF(A512:A512&gt;0,VLOOKUP(A512,Fed.!$A$1:$J$1758,7,FALSE)," ")</f>
        <v xml:space="preserve"> </v>
      </c>
      <c r="H512" s="113" t="str">
        <f>IF(A512:A512&gt;0,VLOOKUP(A512,Fed.!$A$1:$J$1758,8,FALSE)," ")</f>
        <v xml:space="preserve"> </v>
      </c>
      <c r="I512" s="113" t="str">
        <f>IF(A512:A512&gt;0,VLOOKUP(A512,Fed.!$A$1:$J$1758,9,FALSE)," ")</f>
        <v xml:space="preserve"> </v>
      </c>
      <c r="J512" s="113" t="str">
        <f>IF(A512:A512&gt;0,VLOOKUP(A512,Fed.!$A$1:$J$1758,10,FALSE)," ")</f>
        <v xml:space="preserve"> </v>
      </c>
      <c r="L512" s="245" t="s">
        <v>2643</v>
      </c>
      <c r="M512" s="287" t="b">
        <f t="shared" si="8"/>
        <v>0</v>
      </c>
      <c r="N512" s="287"/>
    </row>
    <row r="513" spans="1:14">
      <c r="A513" s="192"/>
      <c r="B513" s="26" t="str">
        <f>IF(A513:A513&gt;0,VLOOKUP(A513,Fed.!$A$1:$J$1758,2,FALSE)," ")</f>
        <v xml:space="preserve"> </v>
      </c>
      <c r="C513" s="26" t="str">
        <f>IF(A513:A513&gt;0,VLOOKUP(A513,Fed.!$A$1:$J$1758,3,FALSE)," ")</f>
        <v xml:space="preserve"> </v>
      </c>
      <c r="D513" s="113" t="str">
        <f>IF(A513:A513&gt;0,VLOOKUP(A513,Fed.!$A$1:$J$1758,4,FALSE)," ")</f>
        <v xml:space="preserve"> </v>
      </c>
      <c r="E513" s="113" t="str">
        <f>IF(A513:A513&gt;0,VLOOKUP(A513,Fed.!$A$1:$J$1758,5,FALSE)," ")</f>
        <v xml:space="preserve"> </v>
      </c>
      <c r="F513" s="191" t="str">
        <f>IF(A513:A513&gt;0,VLOOKUP(A513,Fed.!$A$1:$J$1758,6,FALSE)," ")</f>
        <v xml:space="preserve"> </v>
      </c>
      <c r="G513" s="113" t="str">
        <f>IF(A513:A513&gt;0,VLOOKUP(A513,Fed.!$A$1:$J$1758,7,FALSE)," ")</f>
        <v xml:space="preserve"> </v>
      </c>
      <c r="H513" s="113" t="str">
        <f>IF(A513:A513&gt;0,VLOOKUP(A513,Fed.!$A$1:$J$1758,8,FALSE)," ")</f>
        <v xml:space="preserve"> </v>
      </c>
      <c r="I513" s="113" t="str">
        <f>IF(A513:A513&gt;0,VLOOKUP(A513,Fed.!$A$1:$J$1758,9,FALSE)," ")</f>
        <v xml:space="preserve"> </v>
      </c>
      <c r="J513" s="113" t="str">
        <f>IF(A513:A513&gt;0,VLOOKUP(A513,Fed.!$A$1:$J$1758,10,FALSE)," ")</f>
        <v xml:space="preserve"> </v>
      </c>
      <c r="L513" s="245" t="s">
        <v>2643</v>
      </c>
      <c r="M513" s="287" t="b">
        <f t="shared" si="8"/>
        <v>0</v>
      </c>
      <c r="N513" s="287"/>
    </row>
    <row r="514" spans="1:14">
      <c r="A514" s="192"/>
      <c r="B514" s="26" t="str">
        <f>IF(A514:A514&gt;0,VLOOKUP(A514,Fed.!$A$1:$J$1758,2,FALSE)," ")</f>
        <v xml:space="preserve"> </v>
      </c>
      <c r="C514" s="26" t="str">
        <f>IF(A514:A514&gt;0,VLOOKUP(A514,Fed.!$A$1:$J$1758,3,FALSE)," ")</f>
        <v xml:space="preserve"> </v>
      </c>
      <c r="D514" s="113" t="str">
        <f>IF(A514:A514&gt;0,VLOOKUP(A514,Fed.!$A$1:$J$1758,4,FALSE)," ")</f>
        <v xml:space="preserve"> </v>
      </c>
      <c r="E514" s="113" t="str">
        <f>IF(A514:A514&gt;0,VLOOKUP(A514,Fed.!$A$1:$J$1758,5,FALSE)," ")</f>
        <v xml:space="preserve"> </v>
      </c>
      <c r="F514" s="191" t="str">
        <f>IF(A514:A514&gt;0,VLOOKUP(A514,Fed.!$A$1:$J$1758,6,FALSE)," ")</f>
        <v xml:space="preserve"> </v>
      </c>
      <c r="G514" s="113" t="str">
        <f>IF(A514:A514&gt;0,VLOOKUP(A514,Fed.!$A$1:$J$1758,7,FALSE)," ")</f>
        <v xml:space="preserve"> </v>
      </c>
      <c r="H514" s="113" t="str">
        <f>IF(A514:A514&gt;0,VLOOKUP(A514,Fed.!$A$1:$J$1758,8,FALSE)," ")</f>
        <v xml:space="preserve"> </v>
      </c>
      <c r="I514" s="113" t="str">
        <f>IF(A514:A514&gt;0,VLOOKUP(A514,Fed.!$A$1:$J$1758,9,FALSE)," ")</f>
        <v xml:space="preserve"> </v>
      </c>
      <c r="J514" s="113" t="str">
        <f>IF(A514:A514&gt;0,VLOOKUP(A514,Fed.!$A$1:$J$1758,10,FALSE)," ")</f>
        <v xml:space="preserve"> </v>
      </c>
      <c r="L514" s="245" t="s">
        <v>2643</v>
      </c>
      <c r="M514" s="287" t="b">
        <f t="shared" ref="M514:M577" si="9">I514=L514</f>
        <v>0</v>
      </c>
      <c r="N514" s="287"/>
    </row>
    <row r="515" spans="1:14">
      <c r="A515" s="192"/>
      <c r="B515" s="26" t="str">
        <f>IF(A515:A515&gt;0,VLOOKUP(A515,Fed.!$A$1:$J$1758,2,FALSE)," ")</f>
        <v xml:space="preserve"> </v>
      </c>
      <c r="C515" s="26" t="str">
        <f>IF(A515:A515&gt;0,VLOOKUP(A515,Fed.!$A$1:$J$1758,3,FALSE)," ")</f>
        <v xml:space="preserve"> </v>
      </c>
      <c r="D515" s="113" t="str">
        <f>IF(A515:A515&gt;0,VLOOKUP(A515,Fed.!$A$1:$J$1758,4,FALSE)," ")</f>
        <v xml:space="preserve"> </v>
      </c>
      <c r="E515" s="113" t="str">
        <f>IF(A515:A515&gt;0,VLOOKUP(A515,Fed.!$A$1:$J$1758,5,FALSE)," ")</f>
        <v xml:space="preserve"> </v>
      </c>
      <c r="F515" s="191" t="str">
        <f>IF(A515:A515&gt;0,VLOOKUP(A515,Fed.!$A$1:$J$1758,6,FALSE)," ")</f>
        <v xml:space="preserve"> </v>
      </c>
      <c r="G515" s="113" t="str">
        <f>IF(A515:A515&gt;0,VLOOKUP(A515,Fed.!$A$1:$J$1758,7,FALSE)," ")</f>
        <v xml:space="preserve"> </v>
      </c>
      <c r="H515" s="113" t="str">
        <f>IF(A515:A515&gt;0,VLOOKUP(A515,Fed.!$A$1:$J$1758,8,FALSE)," ")</f>
        <v xml:space="preserve"> </v>
      </c>
      <c r="I515" s="113" t="str">
        <f>IF(A515:A515&gt;0,VLOOKUP(A515,Fed.!$A$1:$J$1758,9,FALSE)," ")</f>
        <v xml:space="preserve"> </v>
      </c>
      <c r="J515" s="113" t="str">
        <f>IF(A515:A515&gt;0,VLOOKUP(A515,Fed.!$A$1:$J$1758,10,FALSE)," ")</f>
        <v xml:space="preserve"> </v>
      </c>
      <c r="L515" s="245" t="s">
        <v>2643</v>
      </c>
      <c r="M515" s="287" t="b">
        <f t="shared" si="9"/>
        <v>0</v>
      </c>
      <c r="N515" s="287"/>
    </row>
    <row r="516" spans="1:14">
      <c r="A516" s="192"/>
      <c r="B516" s="26" t="str">
        <f>IF(A516:A516&gt;0,VLOOKUP(A516,Fed.!$A$1:$J$1758,2,FALSE)," ")</f>
        <v xml:space="preserve"> </v>
      </c>
      <c r="C516" s="26" t="str">
        <f>IF(A516:A516&gt;0,VLOOKUP(A516,Fed.!$A$1:$J$1758,3,FALSE)," ")</f>
        <v xml:space="preserve"> </v>
      </c>
      <c r="D516" s="113" t="str">
        <f>IF(A516:A516&gt;0,VLOOKUP(A516,Fed.!$A$1:$J$1758,4,FALSE)," ")</f>
        <v xml:space="preserve"> </v>
      </c>
      <c r="E516" s="113" t="str">
        <f>IF(A516:A516&gt;0,VLOOKUP(A516,Fed.!$A$1:$J$1758,5,FALSE)," ")</f>
        <v xml:space="preserve"> </v>
      </c>
      <c r="F516" s="191" t="str">
        <f>IF(A516:A516&gt;0,VLOOKUP(A516,Fed.!$A$1:$J$1758,6,FALSE)," ")</f>
        <v xml:space="preserve"> </v>
      </c>
      <c r="G516" s="113" t="str">
        <f>IF(A516:A516&gt;0,VLOOKUP(A516,Fed.!$A$1:$J$1758,7,FALSE)," ")</f>
        <v xml:space="preserve"> </v>
      </c>
      <c r="H516" s="113" t="str">
        <f>IF(A516:A516&gt;0,VLOOKUP(A516,Fed.!$A$1:$J$1758,8,FALSE)," ")</f>
        <v xml:space="preserve"> </v>
      </c>
      <c r="I516" s="113" t="str">
        <f>IF(A516:A516&gt;0,VLOOKUP(A516,Fed.!$A$1:$J$1758,9,FALSE)," ")</f>
        <v xml:space="preserve"> </v>
      </c>
      <c r="J516" s="113" t="str">
        <f>IF(A516:A516&gt;0,VLOOKUP(A516,Fed.!$A$1:$J$1758,10,FALSE)," ")</f>
        <v xml:space="preserve"> </v>
      </c>
      <c r="L516" s="245" t="s">
        <v>2643</v>
      </c>
      <c r="M516" s="287" t="b">
        <f t="shared" si="9"/>
        <v>0</v>
      </c>
      <c r="N516" s="287"/>
    </row>
    <row r="517" spans="1:14">
      <c r="A517" s="192"/>
      <c r="B517" s="26" t="str">
        <f>IF(A517:A517&gt;0,VLOOKUP(A517,Fed.!$A$1:$J$1758,2,FALSE)," ")</f>
        <v xml:space="preserve"> </v>
      </c>
      <c r="C517" s="26" t="str">
        <f>IF(A517:A517&gt;0,VLOOKUP(A517,Fed.!$A$1:$J$1758,3,FALSE)," ")</f>
        <v xml:space="preserve"> </v>
      </c>
      <c r="D517" s="113" t="str">
        <f>IF(A517:A517&gt;0,VLOOKUP(A517,Fed.!$A$1:$J$1758,4,FALSE)," ")</f>
        <v xml:space="preserve"> </v>
      </c>
      <c r="E517" s="113" t="str">
        <f>IF(A517:A517&gt;0,VLOOKUP(A517,Fed.!$A$1:$J$1758,5,FALSE)," ")</f>
        <v xml:space="preserve"> </v>
      </c>
      <c r="F517" s="191" t="str">
        <f>IF(A517:A517&gt;0,VLOOKUP(A517,Fed.!$A$1:$J$1758,6,FALSE)," ")</f>
        <v xml:space="preserve"> </v>
      </c>
      <c r="G517" s="113" t="str">
        <f>IF(A517:A517&gt;0,VLOOKUP(A517,Fed.!$A$1:$J$1758,7,FALSE)," ")</f>
        <v xml:space="preserve"> </v>
      </c>
      <c r="H517" s="113" t="str">
        <f>IF(A517:A517&gt;0,VLOOKUP(A517,Fed.!$A$1:$J$1758,8,FALSE)," ")</f>
        <v xml:space="preserve"> </v>
      </c>
      <c r="I517" s="113" t="str">
        <f>IF(A517:A517&gt;0,VLOOKUP(A517,Fed.!$A$1:$J$1758,9,FALSE)," ")</f>
        <v xml:space="preserve"> </v>
      </c>
      <c r="J517" s="113" t="str">
        <f>IF(A517:A517&gt;0,VLOOKUP(A517,Fed.!$A$1:$J$1758,10,FALSE)," ")</f>
        <v xml:space="preserve"> </v>
      </c>
      <c r="L517" s="245" t="s">
        <v>2643</v>
      </c>
      <c r="M517" s="287" t="b">
        <f t="shared" si="9"/>
        <v>0</v>
      </c>
      <c r="N517" s="287"/>
    </row>
    <row r="518" spans="1:14">
      <c r="A518" s="192"/>
      <c r="B518" s="26" t="str">
        <f>IF(A518:A518&gt;0,VLOOKUP(A518,Fed.!$A$1:$J$1758,2,FALSE)," ")</f>
        <v xml:space="preserve"> </v>
      </c>
      <c r="C518" s="26" t="str">
        <f>IF(A518:A518&gt;0,VLOOKUP(A518,Fed.!$A$1:$J$1758,3,FALSE)," ")</f>
        <v xml:space="preserve"> </v>
      </c>
      <c r="D518" s="113" t="str">
        <f>IF(A518:A518&gt;0,VLOOKUP(A518,Fed.!$A$1:$J$1758,4,FALSE)," ")</f>
        <v xml:space="preserve"> </v>
      </c>
      <c r="E518" s="113" t="str">
        <f>IF(A518:A518&gt;0,VLOOKUP(A518,Fed.!$A$1:$J$1758,5,FALSE)," ")</f>
        <v xml:space="preserve"> </v>
      </c>
      <c r="F518" s="191" t="str">
        <f>IF(A518:A518&gt;0,VLOOKUP(A518,Fed.!$A$1:$J$1758,6,FALSE)," ")</f>
        <v xml:space="preserve"> </v>
      </c>
      <c r="G518" s="113" t="str">
        <f>IF(A518:A518&gt;0,VLOOKUP(A518,Fed.!$A$1:$J$1758,7,FALSE)," ")</f>
        <v xml:space="preserve"> </v>
      </c>
      <c r="H518" s="113" t="str">
        <f>IF(A518:A518&gt;0,VLOOKUP(A518,Fed.!$A$1:$J$1758,8,FALSE)," ")</f>
        <v xml:space="preserve"> </v>
      </c>
      <c r="I518" s="113" t="str">
        <f>IF(A518:A518&gt;0,VLOOKUP(A518,Fed.!$A$1:$J$1758,9,FALSE)," ")</f>
        <v xml:space="preserve"> </v>
      </c>
      <c r="J518" s="113" t="str">
        <f>IF(A518:A518&gt;0,VLOOKUP(A518,Fed.!$A$1:$J$1758,10,FALSE)," ")</f>
        <v xml:space="preserve"> </v>
      </c>
      <c r="L518" s="245" t="s">
        <v>2643</v>
      </c>
      <c r="M518" s="287" t="b">
        <f t="shared" si="9"/>
        <v>0</v>
      </c>
      <c r="N518" s="287"/>
    </row>
    <row r="519" spans="1:14">
      <c r="A519" s="192"/>
      <c r="B519" s="26" t="str">
        <f>IF(A519:A519&gt;0,VLOOKUP(A519,Fed.!$A$1:$J$1758,2,FALSE)," ")</f>
        <v xml:space="preserve"> </v>
      </c>
      <c r="C519" s="26" t="str">
        <f>IF(A519:A519&gt;0,VLOOKUP(A519,Fed.!$A$1:$J$1758,3,FALSE)," ")</f>
        <v xml:space="preserve"> </v>
      </c>
      <c r="D519" s="113" t="str">
        <f>IF(A519:A519&gt;0,VLOOKUP(A519,Fed.!$A$1:$J$1758,4,FALSE)," ")</f>
        <v xml:space="preserve"> </v>
      </c>
      <c r="E519" s="113" t="str">
        <f>IF(A519:A519&gt;0,VLOOKUP(A519,Fed.!$A$1:$J$1758,5,FALSE)," ")</f>
        <v xml:space="preserve"> </v>
      </c>
      <c r="F519" s="191" t="str">
        <f>IF(A519:A519&gt;0,VLOOKUP(A519,Fed.!$A$1:$J$1758,6,FALSE)," ")</f>
        <v xml:space="preserve"> </v>
      </c>
      <c r="G519" s="113" t="str">
        <f>IF(A519:A519&gt;0,VLOOKUP(A519,Fed.!$A$1:$J$1758,7,FALSE)," ")</f>
        <v xml:space="preserve"> </v>
      </c>
      <c r="H519" s="113" t="str">
        <f>IF(A519:A519&gt;0,VLOOKUP(A519,Fed.!$A$1:$J$1758,8,FALSE)," ")</f>
        <v xml:space="preserve"> </v>
      </c>
      <c r="I519" s="113" t="str">
        <f>IF(A519:A519&gt;0,VLOOKUP(A519,Fed.!$A$1:$J$1758,9,FALSE)," ")</f>
        <v xml:space="preserve"> </v>
      </c>
      <c r="J519" s="113" t="str">
        <f>IF(A519:A519&gt;0,VLOOKUP(A519,Fed.!$A$1:$J$1758,10,FALSE)," ")</f>
        <v xml:space="preserve"> </v>
      </c>
      <c r="L519" s="245" t="s">
        <v>2643</v>
      </c>
      <c r="M519" s="287" t="b">
        <f t="shared" si="9"/>
        <v>0</v>
      </c>
      <c r="N519" s="287"/>
    </row>
    <row r="520" spans="1:14">
      <c r="A520" s="192"/>
      <c r="B520" s="26" t="str">
        <f>IF(A520:A520&gt;0,VLOOKUP(A520,Fed.!$A$1:$J$1758,2,FALSE)," ")</f>
        <v xml:space="preserve"> </v>
      </c>
      <c r="C520" s="26" t="str">
        <f>IF(A520:A520&gt;0,VLOOKUP(A520,Fed.!$A$1:$J$1758,3,FALSE)," ")</f>
        <v xml:space="preserve"> </v>
      </c>
      <c r="D520" s="113" t="str">
        <f>IF(A520:A520&gt;0,VLOOKUP(A520,Fed.!$A$1:$J$1758,4,FALSE)," ")</f>
        <v xml:space="preserve"> </v>
      </c>
      <c r="E520" s="113" t="str">
        <f>IF(A520:A520&gt;0,VLOOKUP(A520,Fed.!$A$1:$J$1758,5,FALSE)," ")</f>
        <v xml:space="preserve"> </v>
      </c>
      <c r="F520" s="191" t="str">
        <f>IF(A520:A520&gt;0,VLOOKUP(A520,Fed.!$A$1:$J$1758,6,FALSE)," ")</f>
        <v xml:space="preserve"> </v>
      </c>
      <c r="G520" s="113" t="str">
        <f>IF(A520:A520&gt;0,VLOOKUP(A520,Fed.!$A$1:$J$1758,7,FALSE)," ")</f>
        <v xml:space="preserve"> </v>
      </c>
      <c r="H520" s="113" t="str">
        <f>IF(A520:A520&gt;0,VLOOKUP(A520,Fed.!$A$1:$J$1758,8,FALSE)," ")</f>
        <v xml:space="preserve"> </v>
      </c>
      <c r="I520" s="113" t="str">
        <f>IF(A520:A520&gt;0,VLOOKUP(A520,Fed.!$A$1:$J$1758,9,FALSE)," ")</f>
        <v xml:space="preserve"> </v>
      </c>
      <c r="J520" s="113" t="str">
        <f>IF(A520:A520&gt;0,VLOOKUP(A520,Fed.!$A$1:$J$1758,10,FALSE)," ")</f>
        <v xml:space="preserve"> </v>
      </c>
      <c r="L520" s="245" t="s">
        <v>2643</v>
      </c>
      <c r="M520" s="287" t="b">
        <f t="shared" si="9"/>
        <v>0</v>
      </c>
      <c r="N520" s="287"/>
    </row>
    <row r="521" spans="1:14">
      <c r="A521" s="192"/>
      <c r="B521" s="26" t="str">
        <f>IF(A521:A521&gt;0,VLOOKUP(A521,Fed.!$A$1:$J$1758,2,FALSE)," ")</f>
        <v xml:space="preserve"> </v>
      </c>
      <c r="C521" s="26" t="str">
        <f>IF(A521:A521&gt;0,VLOOKUP(A521,Fed.!$A$1:$J$1758,3,FALSE)," ")</f>
        <v xml:space="preserve"> </v>
      </c>
      <c r="D521" s="113" t="str">
        <f>IF(A521:A521&gt;0,VLOOKUP(A521,Fed.!$A$1:$J$1758,4,FALSE)," ")</f>
        <v xml:space="preserve"> </v>
      </c>
      <c r="E521" s="113" t="str">
        <f>IF(A521:A521&gt;0,VLOOKUP(A521,Fed.!$A$1:$J$1758,5,FALSE)," ")</f>
        <v xml:space="preserve"> </v>
      </c>
      <c r="F521" s="191" t="str">
        <f>IF(A521:A521&gt;0,VLOOKUP(A521,Fed.!$A$1:$J$1758,6,FALSE)," ")</f>
        <v xml:space="preserve"> </v>
      </c>
      <c r="G521" s="113" t="str">
        <f>IF(A521:A521&gt;0,VLOOKUP(A521,Fed.!$A$1:$J$1758,7,FALSE)," ")</f>
        <v xml:space="preserve"> </v>
      </c>
      <c r="H521" s="113" t="str">
        <f>IF(A521:A521&gt;0,VLOOKUP(A521,Fed.!$A$1:$J$1758,8,FALSE)," ")</f>
        <v xml:space="preserve"> </v>
      </c>
      <c r="I521" s="113" t="str">
        <f>IF(A521:A521&gt;0,VLOOKUP(A521,Fed.!$A$1:$J$1758,9,FALSE)," ")</f>
        <v xml:space="preserve"> </v>
      </c>
      <c r="J521" s="113" t="str">
        <f>IF(A521:A521&gt;0,VLOOKUP(A521,Fed.!$A$1:$J$1758,10,FALSE)," ")</f>
        <v xml:space="preserve"> </v>
      </c>
      <c r="L521" s="245" t="s">
        <v>2643</v>
      </c>
      <c r="M521" s="287" t="b">
        <f t="shared" si="9"/>
        <v>0</v>
      </c>
      <c r="N521" s="287"/>
    </row>
    <row r="522" spans="1:14">
      <c r="A522" s="192"/>
      <c r="B522" s="26" t="str">
        <f>IF(A522:A522&gt;0,VLOOKUP(A522,Fed.!$A$1:$J$1758,2,FALSE)," ")</f>
        <v xml:space="preserve"> </v>
      </c>
      <c r="C522" s="26" t="str">
        <f>IF(A522:A522&gt;0,VLOOKUP(A522,Fed.!$A$1:$J$1758,3,FALSE)," ")</f>
        <v xml:space="preserve"> </v>
      </c>
      <c r="D522" s="113" t="str">
        <f>IF(A522:A522&gt;0,VLOOKUP(A522,Fed.!$A$1:$J$1758,4,FALSE)," ")</f>
        <v xml:space="preserve"> </v>
      </c>
      <c r="E522" s="113" t="str">
        <f>IF(A522:A522&gt;0,VLOOKUP(A522,Fed.!$A$1:$J$1758,5,FALSE)," ")</f>
        <v xml:space="preserve"> </v>
      </c>
      <c r="F522" s="191" t="str">
        <f>IF(A522:A522&gt;0,VLOOKUP(A522,Fed.!$A$1:$J$1758,6,FALSE)," ")</f>
        <v xml:space="preserve"> </v>
      </c>
      <c r="G522" s="113" t="str">
        <f>IF(A522:A522&gt;0,VLOOKUP(A522,Fed.!$A$1:$J$1758,7,FALSE)," ")</f>
        <v xml:space="preserve"> </v>
      </c>
      <c r="H522" s="113" t="str">
        <f>IF(A522:A522&gt;0,VLOOKUP(A522,Fed.!$A$1:$J$1758,8,FALSE)," ")</f>
        <v xml:space="preserve"> </v>
      </c>
      <c r="I522" s="113" t="str">
        <f>IF(A522:A522&gt;0,VLOOKUP(A522,Fed.!$A$1:$J$1758,9,FALSE)," ")</f>
        <v xml:space="preserve"> </v>
      </c>
      <c r="J522" s="113" t="str">
        <f>IF(A522:A522&gt;0,VLOOKUP(A522,Fed.!$A$1:$J$1758,10,FALSE)," ")</f>
        <v xml:space="preserve"> </v>
      </c>
      <c r="L522" s="245" t="s">
        <v>2643</v>
      </c>
      <c r="M522" s="287" t="b">
        <f t="shared" si="9"/>
        <v>0</v>
      </c>
      <c r="N522" s="287"/>
    </row>
    <row r="523" spans="1:14">
      <c r="A523" s="192"/>
      <c r="B523" s="26" t="str">
        <f>IF(A523:A523&gt;0,VLOOKUP(A523,Fed.!$A$1:$J$1758,2,FALSE)," ")</f>
        <v xml:space="preserve"> </v>
      </c>
      <c r="C523" s="26" t="str">
        <f>IF(A523:A523&gt;0,VLOOKUP(A523,Fed.!$A$1:$J$1758,3,FALSE)," ")</f>
        <v xml:space="preserve"> </v>
      </c>
      <c r="D523" s="113" t="str">
        <f>IF(A523:A523&gt;0,VLOOKUP(A523,Fed.!$A$1:$J$1758,4,FALSE)," ")</f>
        <v xml:space="preserve"> </v>
      </c>
      <c r="E523" s="113" t="str">
        <f>IF(A523:A523&gt;0,VLOOKUP(A523,Fed.!$A$1:$J$1758,5,FALSE)," ")</f>
        <v xml:space="preserve"> </v>
      </c>
      <c r="F523" s="191" t="str">
        <f>IF(A523:A523&gt;0,VLOOKUP(A523,Fed.!$A$1:$J$1758,6,FALSE)," ")</f>
        <v xml:space="preserve"> </v>
      </c>
      <c r="G523" s="113" t="str">
        <f>IF(A523:A523&gt;0,VLOOKUP(A523,Fed.!$A$1:$J$1758,7,FALSE)," ")</f>
        <v xml:space="preserve"> </v>
      </c>
      <c r="H523" s="113" t="str">
        <f>IF(A523:A523&gt;0,VLOOKUP(A523,Fed.!$A$1:$J$1758,8,FALSE)," ")</f>
        <v xml:space="preserve"> </v>
      </c>
      <c r="I523" s="113" t="str">
        <f>IF(A523:A523&gt;0,VLOOKUP(A523,Fed.!$A$1:$J$1758,9,FALSE)," ")</f>
        <v xml:space="preserve"> </v>
      </c>
      <c r="J523" s="113" t="str">
        <f>IF(A523:A523&gt;0,VLOOKUP(A523,Fed.!$A$1:$J$1758,10,FALSE)," ")</f>
        <v xml:space="preserve"> </v>
      </c>
      <c r="L523" s="245" t="s">
        <v>2643</v>
      </c>
      <c r="M523" s="287" t="b">
        <f t="shared" si="9"/>
        <v>0</v>
      </c>
      <c r="N523" s="287"/>
    </row>
    <row r="524" spans="1:14">
      <c r="A524" s="192"/>
      <c r="B524" s="26" t="str">
        <f>IF(A524:A524&gt;0,VLOOKUP(A524,Fed.!$A$1:$J$1758,2,FALSE)," ")</f>
        <v xml:space="preserve"> </v>
      </c>
      <c r="C524" s="26" t="str">
        <f>IF(A524:A524&gt;0,VLOOKUP(A524,Fed.!$A$1:$J$1758,3,FALSE)," ")</f>
        <v xml:space="preserve"> </v>
      </c>
      <c r="D524" s="113" t="str">
        <f>IF(A524:A524&gt;0,VLOOKUP(A524,Fed.!$A$1:$J$1758,4,FALSE)," ")</f>
        <v xml:space="preserve"> </v>
      </c>
      <c r="E524" s="113" t="str">
        <f>IF(A524:A524&gt;0,VLOOKUP(A524,Fed.!$A$1:$J$1758,5,FALSE)," ")</f>
        <v xml:space="preserve"> </v>
      </c>
      <c r="F524" s="191" t="str">
        <f>IF(A524:A524&gt;0,VLOOKUP(A524,Fed.!$A$1:$J$1758,6,FALSE)," ")</f>
        <v xml:space="preserve"> </v>
      </c>
      <c r="G524" s="113" t="str">
        <f>IF(A524:A524&gt;0,VLOOKUP(A524,Fed.!$A$1:$J$1758,7,FALSE)," ")</f>
        <v xml:space="preserve"> </v>
      </c>
      <c r="H524" s="113" t="str">
        <f>IF(A524:A524&gt;0,VLOOKUP(A524,Fed.!$A$1:$J$1758,8,FALSE)," ")</f>
        <v xml:space="preserve"> </v>
      </c>
      <c r="I524" s="113" t="str">
        <f>IF(A524:A524&gt;0,VLOOKUP(A524,Fed.!$A$1:$J$1758,9,FALSE)," ")</f>
        <v xml:space="preserve"> </v>
      </c>
      <c r="J524" s="113" t="str">
        <f>IF(A524:A524&gt;0,VLOOKUP(A524,Fed.!$A$1:$J$1758,10,FALSE)," ")</f>
        <v xml:space="preserve"> </v>
      </c>
      <c r="L524" s="245" t="s">
        <v>2643</v>
      </c>
      <c r="M524" s="287" t="b">
        <f t="shared" si="9"/>
        <v>0</v>
      </c>
      <c r="N524" s="287"/>
    </row>
    <row r="525" spans="1:14">
      <c r="A525" s="192"/>
      <c r="B525" s="26" t="str">
        <f>IF(A525:A525&gt;0,VLOOKUP(A525,Fed.!$A$1:$J$1758,2,FALSE)," ")</f>
        <v xml:space="preserve"> </v>
      </c>
      <c r="C525" s="26" t="str">
        <f>IF(A525:A525&gt;0,VLOOKUP(A525,Fed.!$A$1:$J$1758,3,FALSE)," ")</f>
        <v xml:space="preserve"> </v>
      </c>
      <c r="D525" s="113" t="str">
        <f>IF(A525:A525&gt;0,VLOOKUP(A525,Fed.!$A$1:$J$1758,4,FALSE)," ")</f>
        <v xml:space="preserve"> </v>
      </c>
      <c r="E525" s="113" t="str">
        <f>IF(A525:A525&gt;0,VLOOKUP(A525,Fed.!$A$1:$J$1758,5,FALSE)," ")</f>
        <v xml:space="preserve"> </v>
      </c>
      <c r="F525" s="191" t="str">
        <f>IF(A525:A525&gt;0,VLOOKUP(A525,Fed.!$A$1:$J$1758,6,FALSE)," ")</f>
        <v xml:space="preserve"> </v>
      </c>
      <c r="G525" s="113" t="str">
        <f>IF(A525:A525&gt;0,VLOOKUP(A525,Fed.!$A$1:$J$1758,7,FALSE)," ")</f>
        <v xml:space="preserve"> </v>
      </c>
      <c r="H525" s="113" t="str">
        <f>IF(A525:A525&gt;0,VLOOKUP(A525,Fed.!$A$1:$J$1758,8,FALSE)," ")</f>
        <v xml:space="preserve"> </v>
      </c>
      <c r="I525" s="113" t="str">
        <f>IF(A525:A525&gt;0,VLOOKUP(A525,Fed.!$A$1:$J$1758,9,FALSE)," ")</f>
        <v xml:space="preserve"> </v>
      </c>
      <c r="J525" s="113" t="str">
        <f>IF(A525:A525&gt;0,VLOOKUP(A525,Fed.!$A$1:$J$1758,10,FALSE)," ")</f>
        <v xml:space="preserve"> </v>
      </c>
      <c r="L525" s="245" t="s">
        <v>2643</v>
      </c>
      <c r="M525" s="287" t="b">
        <f t="shared" si="9"/>
        <v>0</v>
      </c>
      <c r="N525" s="287"/>
    </row>
    <row r="526" spans="1:14">
      <c r="A526" s="192"/>
      <c r="B526" s="26" t="str">
        <f>IF(A526:A526&gt;0,VLOOKUP(A526,Fed.!$A$1:$J$1758,2,FALSE)," ")</f>
        <v xml:space="preserve"> </v>
      </c>
      <c r="C526" s="26" t="str">
        <f>IF(A526:A526&gt;0,VLOOKUP(A526,Fed.!$A$1:$J$1758,3,FALSE)," ")</f>
        <v xml:space="preserve"> </v>
      </c>
      <c r="D526" s="113" t="str">
        <f>IF(A526:A526&gt;0,VLOOKUP(A526,Fed.!$A$1:$J$1758,4,FALSE)," ")</f>
        <v xml:space="preserve"> </v>
      </c>
      <c r="E526" s="113" t="str">
        <f>IF(A526:A526&gt;0,VLOOKUP(A526,Fed.!$A$1:$J$1758,5,FALSE)," ")</f>
        <v xml:space="preserve"> </v>
      </c>
      <c r="F526" s="191" t="str">
        <f>IF(A526:A526&gt;0,VLOOKUP(A526,Fed.!$A$1:$J$1758,6,FALSE)," ")</f>
        <v xml:space="preserve"> </v>
      </c>
      <c r="G526" s="113" t="str">
        <f>IF(A526:A526&gt;0,VLOOKUP(A526,Fed.!$A$1:$J$1758,7,FALSE)," ")</f>
        <v xml:space="preserve"> </v>
      </c>
      <c r="H526" s="113" t="str">
        <f>IF(A526:A526&gt;0,VLOOKUP(A526,Fed.!$A$1:$J$1758,8,FALSE)," ")</f>
        <v xml:space="preserve"> </v>
      </c>
      <c r="I526" s="113" t="str">
        <f>IF(A526:A526&gt;0,VLOOKUP(A526,Fed.!$A$1:$J$1758,9,FALSE)," ")</f>
        <v xml:space="preserve"> </v>
      </c>
      <c r="J526" s="113" t="str">
        <f>IF(A526:A526&gt;0,VLOOKUP(A526,Fed.!$A$1:$J$1758,10,FALSE)," ")</f>
        <v xml:space="preserve"> </v>
      </c>
      <c r="L526" s="245" t="s">
        <v>2643</v>
      </c>
      <c r="M526" s="287" t="b">
        <f t="shared" si="9"/>
        <v>0</v>
      </c>
      <c r="N526" s="287"/>
    </row>
    <row r="527" spans="1:14">
      <c r="A527" s="192"/>
      <c r="B527" s="26" t="str">
        <f>IF(A527:A527&gt;0,VLOOKUP(A527,Fed.!$A$1:$J$1758,2,FALSE)," ")</f>
        <v xml:space="preserve"> </v>
      </c>
      <c r="C527" s="26" t="str">
        <f>IF(A527:A527&gt;0,VLOOKUP(A527,Fed.!$A$1:$J$1758,3,FALSE)," ")</f>
        <v xml:space="preserve"> </v>
      </c>
      <c r="D527" s="113" t="str">
        <f>IF(A527:A527&gt;0,VLOOKUP(A527,Fed.!$A$1:$J$1758,4,FALSE)," ")</f>
        <v xml:space="preserve"> </v>
      </c>
      <c r="E527" s="113" t="str">
        <f>IF(A527:A527&gt;0,VLOOKUP(A527,Fed.!$A$1:$J$1758,5,FALSE)," ")</f>
        <v xml:space="preserve"> </v>
      </c>
      <c r="F527" s="191" t="str">
        <f>IF(A527:A527&gt;0,VLOOKUP(A527,Fed.!$A$1:$J$1758,6,FALSE)," ")</f>
        <v xml:space="preserve"> </v>
      </c>
      <c r="G527" s="113" t="str">
        <f>IF(A527:A527&gt;0,VLOOKUP(A527,Fed.!$A$1:$J$1758,7,FALSE)," ")</f>
        <v xml:space="preserve"> </v>
      </c>
      <c r="H527" s="113" t="str">
        <f>IF(A527:A527&gt;0,VLOOKUP(A527,Fed.!$A$1:$J$1758,8,FALSE)," ")</f>
        <v xml:space="preserve"> </v>
      </c>
      <c r="I527" s="113" t="str">
        <f>IF(A527:A527&gt;0,VLOOKUP(A527,Fed.!$A$1:$J$1758,9,FALSE)," ")</f>
        <v xml:space="preserve"> </v>
      </c>
      <c r="J527" s="113" t="str">
        <f>IF(A527:A527&gt;0,VLOOKUP(A527,Fed.!$A$1:$J$1758,10,FALSE)," ")</f>
        <v xml:space="preserve"> </v>
      </c>
      <c r="L527" s="245" t="s">
        <v>2643</v>
      </c>
      <c r="M527" s="287" t="b">
        <f t="shared" si="9"/>
        <v>0</v>
      </c>
      <c r="N527" s="287"/>
    </row>
    <row r="528" spans="1:14">
      <c r="A528" s="192"/>
      <c r="B528" s="26" t="str">
        <f>IF(A528:A528&gt;0,VLOOKUP(A528,Fed.!$A$1:$J$1758,2,FALSE)," ")</f>
        <v xml:space="preserve"> </v>
      </c>
      <c r="C528" s="26" t="str">
        <f>IF(A528:A528&gt;0,VLOOKUP(A528,Fed.!$A$1:$J$1758,3,FALSE)," ")</f>
        <v xml:space="preserve"> </v>
      </c>
      <c r="D528" s="113" t="str">
        <f>IF(A528:A528&gt;0,VLOOKUP(A528,Fed.!$A$1:$J$1758,4,FALSE)," ")</f>
        <v xml:space="preserve"> </v>
      </c>
      <c r="E528" s="113" t="str">
        <f>IF(A528:A528&gt;0,VLOOKUP(A528,Fed.!$A$1:$J$1758,5,FALSE)," ")</f>
        <v xml:space="preserve"> </v>
      </c>
      <c r="F528" s="191" t="str">
        <f>IF(A528:A528&gt;0,VLOOKUP(A528,Fed.!$A$1:$J$1758,6,FALSE)," ")</f>
        <v xml:space="preserve"> </v>
      </c>
      <c r="G528" s="113" t="str">
        <f>IF(A528:A528&gt;0,VLOOKUP(A528,Fed.!$A$1:$J$1758,7,FALSE)," ")</f>
        <v xml:space="preserve"> </v>
      </c>
      <c r="H528" s="113" t="str">
        <f>IF(A528:A528&gt;0,VLOOKUP(A528,Fed.!$A$1:$J$1758,8,FALSE)," ")</f>
        <v xml:space="preserve"> </v>
      </c>
      <c r="I528" s="113" t="str">
        <f>IF(A528:A528&gt;0,VLOOKUP(A528,Fed.!$A$1:$J$1758,9,FALSE)," ")</f>
        <v xml:space="preserve"> </v>
      </c>
      <c r="J528" s="113" t="str">
        <f>IF(A528:A528&gt;0,VLOOKUP(A528,Fed.!$A$1:$J$1758,10,FALSE)," ")</f>
        <v xml:space="preserve"> </v>
      </c>
      <c r="L528" s="245" t="s">
        <v>2643</v>
      </c>
      <c r="M528" s="287" t="b">
        <f t="shared" si="9"/>
        <v>0</v>
      </c>
      <c r="N528" s="287"/>
    </row>
    <row r="529" spans="1:14">
      <c r="A529" s="192"/>
      <c r="B529" s="26" t="str">
        <f>IF(A529:A529&gt;0,VLOOKUP(A529,Fed.!$A$1:$J$1758,2,FALSE)," ")</f>
        <v xml:space="preserve"> </v>
      </c>
      <c r="C529" s="26" t="str">
        <f>IF(A529:A529&gt;0,VLOOKUP(A529,Fed.!$A$1:$J$1758,3,FALSE)," ")</f>
        <v xml:space="preserve"> </v>
      </c>
      <c r="D529" s="113" t="str">
        <f>IF(A529:A529&gt;0,VLOOKUP(A529,Fed.!$A$1:$J$1758,4,FALSE)," ")</f>
        <v xml:space="preserve"> </v>
      </c>
      <c r="E529" s="113" t="str">
        <f>IF(A529:A529&gt;0,VLOOKUP(A529,Fed.!$A$1:$J$1758,5,FALSE)," ")</f>
        <v xml:space="preserve"> </v>
      </c>
      <c r="F529" s="191" t="str">
        <f>IF(A529:A529&gt;0,VLOOKUP(A529,Fed.!$A$1:$J$1758,6,FALSE)," ")</f>
        <v xml:space="preserve"> </v>
      </c>
      <c r="G529" s="113" t="str">
        <f>IF(A529:A529&gt;0,VLOOKUP(A529,Fed.!$A$1:$J$1758,7,FALSE)," ")</f>
        <v xml:space="preserve"> </v>
      </c>
      <c r="H529" s="113" t="str">
        <f>IF(A529:A529&gt;0,VLOOKUP(A529,Fed.!$A$1:$J$1758,8,FALSE)," ")</f>
        <v xml:space="preserve"> </v>
      </c>
      <c r="I529" s="113" t="str">
        <f>IF(A529:A529&gt;0,VLOOKUP(A529,Fed.!$A$1:$J$1758,9,FALSE)," ")</f>
        <v xml:space="preserve"> </v>
      </c>
      <c r="J529" s="113" t="str">
        <f>IF(A529:A529&gt;0,VLOOKUP(A529,Fed.!$A$1:$J$1758,10,FALSE)," ")</f>
        <v xml:space="preserve"> </v>
      </c>
      <c r="L529" s="245" t="s">
        <v>2643</v>
      </c>
      <c r="M529" s="287" t="b">
        <f t="shared" si="9"/>
        <v>0</v>
      </c>
      <c r="N529" s="287"/>
    </row>
    <row r="530" spans="1:14">
      <c r="A530" s="192"/>
      <c r="B530" s="26" t="str">
        <f>IF(A530:A530&gt;0,VLOOKUP(A530,Fed.!$A$1:$J$1758,2,FALSE)," ")</f>
        <v xml:space="preserve"> </v>
      </c>
      <c r="C530" s="26" t="str">
        <f>IF(A530:A530&gt;0,VLOOKUP(A530,Fed.!$A$1:$J$1758,3,FALSE)," ")</f>
        <v xml:space="preserve"> </v>
      </c>
      <c r="D530" s="113" t="str">
        <f>IF(A530:A530&gt;0,VLOOKUP(A530,Fed.!$A$1:$J$1758,4,FALSE)," ")</f>
        <v xml:space="preserve"> </v>
      </c>
      <c r="E530" s="113" t="str">
        <f>IF(A530:A530&gt;0,VLOOKUP(A530,Fed.!$A$1:$J$1758,5,FALSE)," ")</f>
        <v xml:space="preserve"> </v>
      </c>
      <c r="F530" s="191" t="str">
        <f>IF(A530:A530&gt;0,VLOOKUP(A530,Fed.!$A$1:$J$1758,6,FALSE)," ")</f>
        <v xml:space="preserve"> </v>
      </c>
      <c r="G530" s="113" t="str">
        <f>IF(A530:A530&gt;0,VLOOKUP(A530,Fed.!$A$1:$J$1758,7,FALSE)," ")</f>
        <v xml:space="preserve"> </v>
      </c>
      <c r="H530" s="113" t="str">
        <f>IF(A530:A530&gt;0,VLOOKUP(A530,Fed.!$A$1:$J$1758,8,FALSE)," ")</f>
        <v xml:space="preserve"> </v>
      </c>
      <c r="I530" s="113" t="str">
        <f>IF(A530:A530&gt;0,VLOOKUP(A530,Fed.!$A$1:$J$1758,9,FALSE)," ")</f>
        <v xml:space="preserve"> </v>
      </c>
      <c r="J530" s="113" t="str">
        <f>IF(A530:A530&gt;0,VLOOKUP(A530,Fed.!$A$1:$J$1758,10,FALSE)," ")</f>
        <v xml:space="preserve"> </v>
      </c>
      <c r="L530" s="245" t="s">
        <v>2643</v>
      </c>
      <c r="M530" s="287" t="b">
        <f t="shared" si="9"/>
        <v>0</v>
      </c>
      <c r="N530" s="287"/>
    </row>
    <row r="531" spans="1:14">
      <c r="A531" s="192"/>
      <c r="B531" s="26" t="str">
        <f>IF(A531:A531&gt;0,VLOOKUP(A531,Fed.!$A$1:$J$1758,2,FALSE)," ")</f>
        <v xml:space="preserve"> </v>
      </c>
      <c r="C531" s="26" t="str">
        <f>IF(A531:A531&gt;0,VLOOKUP(A531,Fed.!$A$1:$J$1758,3,FALSE)," ")</f>
        <v xml:space="preserve"> </v>
      </c>
      <c r="D531" s="113" t="str">
        <f>IF(A531:A531&gt;0,VLOOKUP(A531,Fed.!$A$1:$J$1758,4,FALSE)," ")</f>
        <v xml:space="preserve"> </v>
      </c>
      <c r="E531" s="113" t="str">
        <f>IF(A531:A531&gt;0,VLOOKUP(A531,Fed.!$A$1:$J$1758,5,FALSE)," ")</f>
        <v xml:space="preserve"> </v>
      </c>
      <c r="F531" s="191" t="str">
        <f>IF(A531:A531&gt;0,VLOOKUP(A531,Fed.!$A$1:$J$1758,6,FALSE)," ")</f>
        <v xml:space="preserve"> </v>
      </c>
      <c r="G531" s="113" t="str">
        <f>IF(A531:A531&gt;0,VLOOKUP(A531,Fed.!$A$1:$J$1758,7,FALSE)," ")</f>
        <v xml:space="preserve"> </v>
      </c>
      <c r="H531" s="113" t="str">
        <f>IF(A531:A531&gt;0,VLOOKUP(A531,Fed.!$A$1:$J$1758,8,FALSE)," ")</f>
        <v xml:space="preserve"> </v>
      </c>
      <c r="I531" s="113" t="str">
        <f>IF(A531:A531&gt;0,VLOOKUP(A531,Fed.!$A$1:$J$1758,9,FALSE)," ")</f>
        <v xml:space="preserve"> </v>
      </c>
      <c r="J531" s="113" t="str">
        <f>IF(A531:A531&gt;0,VLOOKUP(A531,Fed.!$A$1:$J$1758,10,FALSE)," ")</f>
        <v xml:space="preserve"> </v>
      </c>
      <c r="L531" s="245" t="s">
        <v>2643</v>
      </c>
      <c r="M531" s="287" t="b">
        <f t="shared" si="9"/>
        <v>0</v>
      </c>
      <c r="N531" s="287"/>
    </row>
    <row r="532" spans="1:14">
      <c r="A532" s="192"/>
      <c r="B532" s="26" t="str">
        <f>IF(A532:A532&gt;0,VLOOKUP(A532,Fed.!$A$1:$J$1758,2,FALSE)," ")</f>
        <v xml:space="preserve"> </v>
      </c>
      <c r="C532" s="26" t="str">
        <f>IF(A532:A532&gt;0,VLOOKUP(A532,Fed.!$A$1:$J$1758,3,FALSE)," ")</f>
        <v xml:space="preserve"> </v>
      </c>
      <c r="D532" s="113" t="str">
        <f>IF(A532:A532&gt;0,VLOOKUP(A532,Fed.!$A$1:$J$1758,4,FALSE)," ")</f>
        <v xml:space="preserve"> </v>
      </c>
      <c r="E532" s="113" t="str">
        <f>IF(A532:A532&gt;0,VLOOKUP(A532,Fed.!$A$1:$J$1758,5,FALSE)," ")</f>
        <v xml:space="preserve"> </v>
      </c>
      <c r="F532" s="191" t="str">
        <f>IF(A532:A532&gt;0,VLOOKUP(A532,Fed.!$A$1:$J$1758,6,FALSE)," ")</f>
        <v xml:space="preserve"> </v>
      </c>
      <c r="G532" s="113" t="str">
        <f>IF(A532:A532&gt;0,VLOOKUP(A532,Fed.!$A$1:$J$1758,7,FALSE)," ")</f>
        <v xml:space="preserve"> </v>
      </c>
      <c r="H532" s="113" t="str">
        <f>IF(A532:A532&gt;0,VLOOKUP(A532,Fed.!$A$1:$J$1758,8,FALSE)," ")</f>
        <v xml:space="preserve"> </v>
      </c>
      <c r="I532" s="113" t="str">
        <f>IF(A532:A532&gt;0,VLOOKUP(A532,Fed.!$A$1:$J$1758,9,FALSE)," ")</f>
        <v xml:space="preserve"> </v>
      </c>
      <c r="J532" s="113" t="str">
        <f>IF(A532:A532&gt;0,VLOOKUP(A532,Fed.!$A$1:$J$1758,10,FALSE)," ")</f>
        <v xml:space="preserve"> </v>
      </c>
      <c r="L532" s="245" t="s">
        <v>2643</v>
      </c>
      <c r="M532" s="287" t="b">
        <f t="shared" si="9"/>
        <v>0</v>
      </c>
      <c r="N532" s="287"/>
    </row>
    <row r="533" spans="1:14">
      <c r="A533" s="192"/>
      <c r="B533" s="26" t="str">
        <f>IF(A533:A533&gt;0,VLOOKUP(A533,Fed.!$A$1:$J$1758,2,FALSE)," ")</f>
        <v xml:space="preserve"> </v>
      </c>
      <c r="C533" s="26" t="str">
        <f>IF(A533:A533&gt;0,VLOOKUP(A533,Fed.!$A$1:$J$1758,3,FALSE)," ")</f>
        <v xml:space="preserve"> </v>
      </c>
      <c r="D533" s="113" t="str">
        <f>IF(A533:A533&gt;0,VLOOKUP(A533,Fed.!$A$1:$J$1758,4,FALSE)," ")</f>
        <v xml:space="preserve"> </v>
      </c>
      <c r="E533" s="113" t="str">
        <f>IF(A533:A533&gt;0,VLOOKUP(A533,Fed.!$A$1:$J$1758,5,FALSE)," ")</f>
        <v xml:space="preserve"> </v>
      </c>
      <c r="F533" s="191" t="str">
        <f>IF(A533:A533&gt;0,VLOOKUP(A533,Fed.!$A$1:$J$1758,6,FALSE)," ")</f>
        <v xml:space="preserve"> </v>
      </c>
      <c r="G533" s="113" t="str">
        <f>IF(A533:A533&gt;0,VLOOKUP(A533,Fed.!$A$1:$J$1758,7,FALSE)," ")</f>
        <v xml:space="preserve"> </v>
      </c>
      <c r="H533" s="113" t="str">
        <f>IF(A533:A533&gt;0,VLOOKUP(A533,Fed.!$A$1:$J$1758,8,FALSE)," ")</f>
        <v xml:space="preserve"> </v>
      </c>
      <c r="I533" s="113" t="str">
        <f>IF(A533:A533&gt;0,VLOOKUP(A533,Fed.!$A$1:$J$1758,9,FALSE)," ")</f>
        <v xml:space="preserve"> </v>
      </c>
      <c r="J533" s="113" t="str">
        <f>IF(A533:A533&gt;0,VLOOKUP(A533,Fed.!$A$1:$J$1758,10,FALSE)," ")</f>
        <v xml:space="preserve"> </v>
      </c>
      <c r="L533" s="245" t="s">
        <v>2643</v>
      </c>
      <c r="M533" s="287" t="b">
        <f t="shared" si="9"/>
        <v>0</v>
      </c>
      <c r="N533" s="287"/>
    </row>
    <row r="534" spans="1:14">
      <c r="A534" s="192"/>
      <c r="B534" s="26" t="str">
        <f>IF(A534:A534&gt;0,VLOOKUP(A534,Fed.!$A$1:$J$1758,2,FALSE)," ")</f>
        <v xml:space="preserve"> </v>
      </c>
      <c r="C534" s="26" t="str">
        <f>IF(A534:A534&gt;0,VLOOKUP(A534,Fed.!$A$1:$J$1758,3,FALSE)," ")</f>
        <v xml:space="preserve"> </v>
      </c>
      <c r="D534" s="113" t="str">
        <f>IF(A534:A534&gt;0,VLOOKUP(A534,Fed.!$A$1:$J$1758,4,FALSE)," ")</f>
        <v xml:space="preserve"> </v>
      </c>
      <c r="E534" s="113" t="str">
        <f>IF(A534:A534&gt;0,VLOOKUP(A534,Fed.!$A$1:$J$1758,5,FALSE)," ")</f>
        <v xml:space="preserve"> </v>
      </c>
      <c r="F534" s="191" t="str">
        <f>IF(A534:A534&gt;0,VLOOKUP(A534,Fed.!$A$1:$J$1758,6,FALSE)," ")</f>
        <v xml:space="preserve"> </v>
      </c>
      <c r="G534" s="113" t="str">
        <f>IF(A534:A534&gt;0,VLOOKUP(A534,Fed.!$A$1:$J$1758,7,FALSE)," ")</f>
        <v xml:space="preserve"> </v>
      </c>
      <c r="H534" s="113" t="str">
        <f>IF(A534:A534&gt;0,VLOOKUP(A534,Fed.!$A$1:$J$1758,8,FALSE)," ")</f>
        <v xml:space="preserve"> </v>
      </c>
      <c r="I534" s="113" t="str">
        <f>IF(A534:A534&gt;0,VLOOKUP(A534,Fed.!$A$1:$J$1758,9,FALSE)," ")</f>
        <v xml:space="preserve"> </v>
      </c>
      <c r="J534" s="113" t="str">
        <f>IF(A534:A534&gt;0,VLOOKUP(A534,Fed.!$A$1:$J$1758,10,FALSE)," ")</f>
        <v xml:space="preserve"> </v>
      </c>
      <c r="L534" s="245" t="s">
        <v>2643</v>
      </c>
      <c r="M534" s="287" t="b">
        <f t="shared" si="9"/>
        <v>0</v>
      </c>
      <c r="N534" s="287"/>
    </row>
    <row r="535" spans="1:14">
      <c r="A535" s="192"/>
      <c r="B535" s="26" t="str">
        <f>IF(A535:A535&gt;0,VLOOKUP(A535,Fed.!$A$1:$J$1758,2,FALSE)," ")</f>
        <v xml:space="preserve"> </v>
      </c>
      <c r="C535" s="26" t="str">
        <f>IF(A535:A535&gt;0,VLOOKUP(A535,Fed.!$A$1:$J$1758,3,FALSE)," ")</f>
        <v xml:space="preserve"> </v>
      </c>
      <c r="D535" s="113" t="str">
        <f>IF(A535:A535&gt;0,VLOOKUP(A535,Fed.!$A$1:$J$1758,4,FALSE)," ")</f>
        <v xml:space="preserve"> </v>
      </c>
      <c r="E535" s="113" t="str">
        <f>IF(A535:A535&gt;0,VLOOKUP(A535,Fed.!$A$1:$J$1758,5,FALSE)," ")</f>
        <v xml:space="preserve"> </v>
      </c>
      <c r="F535" s="191" t="str">
        <f>IF(A535:A535&gt;0,VLOOKUP(A535,Fed.!$A$1:$J$1758,6,FALSE)," ")</f>
        <v xml:space="preserve"> </v>
      </c>
      <c r="G535" s="113" t="str">
        <f>IF(A535:A535&gt;0,VLOOKUP(A535,Fed.!$A$1:$J$1758,7,FALSE)," ")</f>
        <v xml:space="preserve"> </v>
      </c>
      <c r="H535" s="113" t="str">
        <f>IF(A535:A535&gt;0,VLOOKUP(A535,Fed.!$A$1:$J$1758,8,FALSE)," ")</f>
        <v xml:space="preserve"> </v>
      </c>
      <c r="I535" s="113" t="str">
        <f>IF(A535:A535&gt;0,VLOOKUP(A535,Fed.!$A$1:$J$1758,9,FALSE)," ")</f>
        <v xml:space="preserve"> </v>
      </c>
      <c r="J535" s="113" t="str">
        <f>IF(A535:A535&gt;0,VLOOKUP(A535,Fed.!$A$1:$J$1758,10,FALSE)," ")</f>
        <v xml:space="preserve"> </v>
      </c>
      <c r="L535" s="245" t="s">
        <v>2643</v>
      </c>
      <c r="M535" s="287" t="b">
        <f t="shared" si="9"/>
        <v>0</v>
      </c>
      <c r="N535" s="287"/>
    </row>
    <row r="536" spans="1:14">
      <c r="A536" s="192"/>
      <c r="B536" s="26" t="str">
        <f>IF(A536:A536&gt;0,VLOOKUP(A536,Fed.!$A$1:$J$1758,2,FALSE)," ")</f>
        <v xml:space="preserve"> </v>
      </c>
      <c r="C536" s="26" t="str">
        <f>IF(A536:A536&gt;0,VLOOKUP(A536,Fed.!$A$1:$J$1758,3,FALSE)," ")</f>
        <v xml:space="preserve"> </v>
      </c>
      <c r="D536" s="113" t="str">
        <f>IF(A536:A536&gt;0,VLOOKUP(A536,Fed.!$A$1:$J$1758,4,FALSE)," ")</f>
        <v xml:space="preserve"> </v>
      </c>
      <c r="E536" s="113" t="str">
        <f>IF(A536:A536&gt;0,VLOOKUP(A536,Fed.!$A$1:$J$1758,5,FALSE)," ")</f>
        <v xml:space="preserve"> </v>
      </c>
      <c r="F536" s="191" t="str">
        <f>IF(A536:A536&gt;0,VLOOKUP(A536,Fed.!$A$1:$J$1758,6,FALSE)," ")</f>
        <v xml:space="preserve"> </v>
      </c>
      <c r="G536" s="113" t="str">
        <f>IF(A536:A536&gt;0,VLOOKUP(A536,Fed.!$A$1:$J$1758,7,FALSE)," ")</f>
        <v xml:space="preserve"> </v>
      </c>
      <c r="H536" s="113" t="str">
        <f>IF(A536:A536&gt;0,VLOOKUP(A536,Fed.!$A$1:$J$1758,8,FALSE)," ")</f>
        <v xml:space="preserve"> </v>
      </c>
      <c r="I536" s="113" t="str">
        <f>IF(A536:A536&gt;0,VLOOKUP(A536,Fed.!$A$1:$J$1758,9,FALSE)," ")</f>
        <v xml:space="preserve"> </v>
      </c>
      <c r="J536" s="113" t="str">
        <f>IF(A536:A536&gt;0,VLOOKUP(A536,Fed.!$A$1:$J$1758,10,FALSE)," ")</f>
        <v xml:space="preserve"> </v>
      </c>
      <c r="L536" s="245" t="s">
        <v>2643</v>
      </c>
      <c r="M536" s="287" t="b">
        <f t="shared" si="9"/>
        <v>0</v>
      </c>
      <c r="N536" s="287"/>
    </row>
    <row r="537" spans="1:14">
      <c r="A537" s="192"/>
      <c r="B537" s="26" t="str">
        <f>IF(A537:A537&gt;0,VLOOKUP(A537,Fed.!$A$1:$J$1758,2,FALSE)," ")</f>
        <v xml:space="preserve"> </v>
      </c>
      <c r="C537" s="26" t="str">
        <f>IF(A537:A537&gt;0,VLOOKUP(A537,Fed.!$A$1:$J$1758,3,FALSE)," ")</f>
        <v xml:space="preserve"> </v>
      </c>
      <c r="D537" s="113" t="str">
        <f>IF(A537:A537&gt;0,VLOOKUP(A537,Fed.!$A$1:$J$1758,4,FALSE)," ")</f>
        <v xml:space="preserve"> </v>
      </c>
      <c r="E537" s="113" t="str">
        <f>IF(A537:A537&gt;0,VLOOKUP(A537,Fed.!$A$1:$J$1758,5,FALSE)," ")</f>
        <v xml:space="preserve"> </v>
      </c>
      <c r="F537" s="191" t="str">
        <f>IF(A537:A537&gt;0,VLOOKUP(A537,Fed.!$A$1:$J$1758,6,FALSE)," ")</f>
        <v xml:space="preserve"> </v>
      </c>
      <c r="G537" s="113" t="str">
        <f>IF(A537:A537&gt;0,VLOOKUP(A537,Fed.!$A$1:$J$1758,7,FALSE)," ")</f>
        <v xml:space="preserve"> </v>
      </c>
      <c r="H537" s="113" t="str">
        <f>IF(A537:A537&gt;0,VLOOKUP(A537,Fed.!$A$1:$J$1758,8,FALSE)," ")</f>
        <v xml:space="preserve"> </v>
      </c>
      <c r="I537" s="113" t="str">
        <f>IF(A537:A537&gt;0,VLOOKUP(A537,Fed.!$A$1:$J$1758,9,FALSE)," ")</f>
        <v xml:space="preserve"> </v>
      </c>
      <c r="J537" s="113" t="str">
        <f>IF(A537:A537&gt;0,VLOOKUP(A537,Fed.!$A$1:$J$1758,10,FALSE)," ")</f>
        <v xml:space="preserve"> </v>
      </c>
      <c r="L537" s="245" t="s">
        <v>2643</v>
      </c>
      <c r="M537" s="287" t="b">
        <f t="shared" si="9"/>
        <v>0</v>
      </c>
      <c r="N537" s="287"/>
    </row>
    <row r="538" spans="1:14">
      <c r="A538" s="192"/>
      <c r="B538" s="26" t="str">
        <f>IF(A538:A538&gt;0,VLOOKUP(A538,Fed.!$A$1:$J$1758,2,FALSE)," ")</f>
        <v xml:space="preserve"> </v>
      </c>
      <c r="C538" s="26" t="str">
        <f>IF(A538:A538&gt;0,VLOOKUP(A538,Fed.!$A$1:$J$1758,3,FALSE)," ")</f>
        <v xml:space="preserve"> </v>
      </c>
      <c r="D538" s="113" t="str">
        <f>IF(A538:A538&gt;0,VLOOKUP(A538,Fed.!$A$1:$J$1758,4,FALSE)," ")</f>
        <v xml:space="preserve"> </v>
      </c>
      <c r="E538" s="113" t="str">
        <f>IF(A538:A538&gt;0,VLOOKUP(A538,Fed.!$A$1:$J$1758,5,FALSE)," ")</f>
        <v xml:space="preserve"> </v>
      </c>
      <c r="F538" s="191" t="str">
        <f>IF(A538:A538&gt;0,VLOOKUP(A538,Fed.!$A$1:$J$1758,6,FALSE)," ")</f>
        <v xml:space="preserve"> </v>
      </c>
      <c r="G538" s="113" t="str">
        <f>IF(A538:A538&gt;0,VLOOKUP(A538,Fed.!$A$1:$J$1758,7,FALSE)," ")</f>
        <v xml:space="preserve"> </v>
      </c>
      <c r="H538" s="113" t="str">
        <f>IF(A538:A538&gt;0,VLOOKUP(A538,Fed.!$A$1:$J$1758,8,FALSE)," ")</f>
        <v xml:space="preserve"> </v>
      </c>
      <c r="I538" s="113" t="str">
        <f>IF(A538:A538&gt;0,VLOOKUP(A538,Fed.!$A$1:$J$1758,9,FALSE)," ")</f>
        <v xml:space="preserve"> </v>
      </c>
      <c r="J538" s="113" t="str">
        <f>IF(A538:A538&gt;0,VLOOKUP(A538,Fed.!$A$1:$J$1758,10,FALSE)," ")</f>
        <v xml:space="preserve"> </v>
      </c>
      <c r="L538" s="245" t="s">
        <v>2643</v>
      </c>
      <c r="M538" s="287" t="b">
        <f t="shared" si="9"/>
        <v>0</v>
      </c>
      <c r="N538" s="287"/>
    </row>
    <row r="539" spans="1:14">
      <c r="A539" s="192"/>
      <c r="B539" s="26" t="str">
        <f>IF(A539:A539&gt;0,VLOOKUP(A539,Fed.!$A$1:$J$1758,2,FALSE)," ")</f>
        <v xml:space="preserve"> </v>
      </c>
      <c r="C539" s="26" t="str">
        <f>IF(A539:A539&gt;0,VLOOKUP(A539,Fed.!$A$1:$J$1758,3,FALSE)," ")</f>
        <v xml:space="preserve"> </v>
      </c>
      <c r="D539" s="113" t="str">
        <f>IF(A539:A539&gt;0,VLOOKUP(A539,Fed.!$A$1:$J$1758,4,FALSE)," ")</f>
        <v xml:space="preserve"> </v>
      </c>
      <c r="E539" s="113" t="str">
        <f>IF(A539:A539&gt;0,VLOOKUP(A539,Fed.!$A$1:$J$1758,5,FALSE)," ")</f>
        <v xml:space="preserve"> </v>
      </c>
      <c r="F539" s="191" t="str">
        <f>IF(A539:A539&gt;0,VLOOKUP(A539,Fed.!$A$1:$J$1758,6,FALSE)," ")</f>
        <v xml:space="preserve"> </v>
      </c>
      <c r="G539" s="113" t="str">
        <f>IF(A539:A539&gt;0,VLOOKUP(A539,Fed.!$A$1:$J$1758,7,FALSE)," ")</f>
        <v xml:space="preserve"> </v>
      </c>
      <c r="H539" s="113" t="str">
        <f>IF(A539:A539&gt;0,VLOOKUP(A539,Fed.!$A$1:$J$1758,8,FALSE)," ")</f>
        <v xml:space="preserve"> </v>
      </c>
      <c r="I539" s="113" t="str">
        <f>IF(A539:A539&gt;0,VLOOKUP(A539,Fed.!$A$1:$J$1758,9,FALSE)," ")</f>
        <v xml:space="preserve"> </v>
      </c>
      <c r="J539" s="113" t="str">
        <f>IF(A539:A539&gt;0,VLOOKUP(A539,Fed.!$A$1:$J$1758,10,FALSE)," ")</f>
        <v xml:space="preserve"> </v>
      </c>
      <c r="L539" s="245" t="s">
        <v>2643</v>
      </c>
      <c r="M539" s="287" t="b">
        <f t="shared" si="9"/>
        <v>0</v>
      </c>
      <c r="N539" s="287"/>
    </row>
    <row r="540" spans="1:14">
      <c r="A540" s="192"/>
      <c r="B540" s="26" t="str">
        <f>IF(A540:A540&gt;0,VLOOKUP(A540,Fed.!$A$1:$J$1758,2,FALSE)," ")</f>
        <v xml:space="preserve"> </v>
      </c>
      <c r="C540" s="26" t="str">
        <f>IF(A540:A540&gt;0,VLOOKUP(A540,Fed.!$A$1:$J$1758,3,FALSE)," ")</f>
        <v xml:space="preserve"> </v>
      </c>
      <c r="D540" s="113" t="str">
        <f>IF(A540:A540&gt;0,VLOOKUP(A540,Fed.!$A$1:$J$1758,4,FALSE)," ")</f>
        <v xml:space="preserve"> </v>
      </c>
      <c r="E540" s="113" t="str">
        <f>IF(A540:A540&gt;0,VLOOKUP(A540,Fed.!$A$1:$J$1758,5,FALSE)," ")</f>
        <v xml:space="preserve"> </v>
      </c>
      <c r="F540" s="191" t="str">
        <f>IF(A540:A540&gt;0,VLOOKUP(A540,Fed.!$A$1:$J$1758,6,FALSE)," ")</f>
        <v xml:space="preserve"> </v>
      </c>
      <c r="G540" s="113" t="str">
        <f>IF(A540:A540&gt;0,VLOOKUP(A540,Fed.!$A$1:$J$1758,7,FALSE)," ")</f>
        <v xml:space="preserve"> </v>
      </c>
      <c r="H540" s="113" t="str">
        <f>IF(A540:A540&gt;0,VLOOKUP(A540,Fed.!$A$1:$J$1758,8,FALSE)," ")</f>
        <v xml:space="preserve"> </v>
      </c>
      <c r="I540" s="113" t="str">
        <f>IF(A540:A540&gt;0,VLOOKUP(A540,Fed.!$A$1:$J$1758,9,FALSE)," ")</f>
        <v xml:space="preserve"> </v>
      </c>
      <c r="J540" s="113" t="str">
        <f>IF(A540:A540&gt;0,VLOOKUP(A540,Fed.!$A$1:$J$1758,10,FALSE)," ")</f>
        <v xml:space="preserve"> </v>
      </c>
      <c r="L540" s="245" t="s">
        <v>2643</v>
      </c>
      <c r="M540" s="287" t="b">
        <f t="shared" si="9"/>
        <v>0</v>
      </c>
      <c r="N540" s="287"/>
    </row>
    <row r="541" spans="1:14">
      <c r="A541" s="192"/>
      <c r="B541" s="26" t="str">
        <f>IF(A541:A541&gt;0,VLOOKUP(A541,Fed.!$A$1:$J$1758,2,FALSE)," ")</f>
        <v xml:space="preserve"> </v>
      </c>
      <c r="C541" s="26" t="str">
        <f>IF(A541:A541&gt;0,VLOOKUP(A541,Fed.!$A$1:$J$1758,3,FALSE)," ")</f>
        <v xml:space="preserve"> </v>
      </c>
      <c r="D541" s="113" t="str">
        <f>IF(A541:A541&gt;0,VLOOKUP(A541,Fed.!$A$1:$J$1758,4,FALSE)," ")</f>
        <v xml:space="preserve"> </v>
      </c>
      <c r="E541" s="113" t="str">
        <f>IF(A541:A541&gt;0,VLOOKUP(A541,Fed.!$A$1:$J$1758,5,FALSE)," ")</f>
        <v xml:space="preserve"> </v>
      </c>
      <c r="F541" s="191" t="str">
        <f>IF(A541:A541&gt;0,VLOOKUP(A541,Fed.!$A$1:$J$1758,6,FALSE)," ")</f>
        <v xml:space="preserve"> </v>
      </c>
      <c r="G541" s="113" t="str">
        <f>IF(A541:A541&gt;0,VLOOKUP(A541,Fed.!$A$1:$J$1758,7,FALSE)," ")</f>
        <v xml:space="preserve"> </v>
      </c>
      <c r="H541" s="113" t="str">
        <f>IF(A541:A541&gt;0,VLOOKUP(A541,Fed.!$A$1:$J$1758,8,FALSE)," ")</f>
        <v xml:space="preserve"> </v>
      </c>
      <c r="I541" s="113" t="str">
        <f>IF(A541:A541&gt;0,VLOOKUP(A541,Fed.!$A$1:$J$1758,9,FALSE)," ")</f>
        <v xml:space="preserve"> </v>
      </c>
      <c r="J541" s="113" t="str">
        <f>IF(A541:A541&gt;0,VLOOKUP(A541,Fed.!$A$1:$J$1758,10,FALSE)," ")</f>
        <v xml:space="preserve"> </v>
      </c>
      <c r="L541" s="245" t="s">
        <v>2643</v>
      </c>
      <c r="M541" s="287" t="b">
        <f t="shared" si="9"/>
        <v>0</v>
      </c>
      <c r="N541" s="287"/>
    </row>
    <row r="542" spans="1:14">
      <c r="A542" s="192"/>
      <c r="B542" s="26" t="str">
        <f>IF(A542:A542&gt;0,VLOOKUP(A542,Fed.!$A$1:$J$1758,2,FALSE)," ")</f>
        <v xml:space="preserve"> </v>
      </c>
      <c r="C542" s="26" t="str">
        <f>IF(A542:A542&gt;0,VLOOKUP(A542,Fed.!$A$1:$J$1758,3,FALSE)," ")</f>
        <v xml:space="preserve"> </v>
      </c>
      <c r="D542" s="113" t="str">
        <f>IF(A542:A542&gt;0,VLOOKUP(A542,Fed.!$A$1:$J$1758,4,FALSE)," ")</f>
        <v xml:space="preserve"> </v>
      </c>
      <c r="E542" s="113" t="str">
        <f>IF(A542:A542&gt;0,VLOOKUP(A542,Fed.!$A$1:$J$1758,5,FALSE)," ")</f>
        <v xml:space="preserve"> </v>
      </c>
      <c r="F542" s="191" t="str">
        <f>IF(A542:A542&gt;0,VLOOKUP(A542,Fed.!$A$1:$J$1758,6,FALSE)," ")</f>
        <v xml:space="preserve"> </v>
      </c>
      <c r="G542" s="113" t="str">
        <f>IF(A542:A542&gt;0,VLOOKUP(A542,Fed.!$A$1:$J$1758,7,FALSE)," ")</f>
        <v xml:space="preserve"> </v>
      </c>
      <c r="H542" s="113" t="str">
        <f>IF(A542:A542&gt;0,VLOOKUP(A542,Fed.!$A$1:$J$1758,8,FALSE)," ")</f>
        <v xml:space="preserve"> </v>
      </c>
      <c r="I542" s="113" t="str">
        <f>IF(A542:A542&gt;0,VLOOKUP(A542,Fed.!$A$1:$J$1758,9,FALSE)," ")</f>
        <v xml:space="preserve"> </v>
      </c>
      <c r="J542" s="113" t="str">
        <f>IF(A542:A542&gt;0,VLOOKUP(A542,Fed.!$A$1:$J$1758,10,FALSE)," ")</f>
        <v xml:space="preserve"> </v>
      </c>
      <c r="L542" s="245" t="s">
        <v>2643</v>
      </c>
      <c r="M542" s="287" t="b">
        <f t="shared" si="9"/>
        <v>0</v>
      </c>
      <c r="N542" s="287"/>
    </row>
    <row r="543" spans="1:14">
      <c r="A543" s="192"/>
      <c r="B543" s="26" t="str">
        <f>IF(A543:A543&gt;0,VLOOKUP(A543,Fed.!$A$1:$J$1758,2,FALSE)," ")</f>
        <v xml:space="preserve"> </v>
      </c>
      <c r="C543" s="26" t="str">
        <f>IF(A543:A543&gt;0,VLOOKUP(A543,Fed.!$A$1:$J$1758,3,FALSE)," ")</f>
        <v xml:space="preserve"> </v>
      </c>
      <c r="D543" s="113" t="str">
        <f>IF(A543:A543&gt;0,VLOOKUP(A543,Fed.!$A$1:$J$1758,4,FALSE)," ")</f>
        <v xml:space="preserve"> </v>
      </c>
      <c r="E543" s="113" t="str">
        <f>IF(A543:A543&gt;0,VLOOKUP(A543,Fed.!$A$1:$J$1758,5,FALSE)," ")</f>
        <v xml:space="preserve"> </v>
      </c>
      <c r="F543" s="191" t="str">
        <f>IF(A543:A543&gt;0,VLOOKUP(A543,Fed.!$A$1:$J$1758,6,FALSE)," ")</f>
        <v xml:space="preserve"> </v>
      </c>
      <c r="G543" s="113" t="str">
        <f>IF(A543:A543&gt;0,VLOOKUP(A543,Fed.!$A$1:$J$1758,7,FALSE)," ")</f>
        <v xml:space="preserve"> </v>
      </c>
      <c r="H543" s="113" t="str">
        <f>IF(A543:A543&gt;0,VLOOKUP(A543,Fed.!$A$1:$J$1758,8,FALSE)," ")</f>
        <v xml:space="preserve"> </v>
      </c>
      <c r="I543" s="113" t="str">
        <f>IF(A543:A543&gt;0,VLOOKUP(A543,Fed.!$A$1:$J$1758,9,FALSE)," ")</f>
        <v xml:space="preserve"> </v>
      </c>
      <c r="J543" s="113" t="str">
        <f>IF(A543:A543&gt;0,VLOOKUP(A543,Fed.!$A$1:$J$1758,10,FALSE)," ")</f>
        <v xml:space="preserve"> </v>
      </c>
      <c r="L543" s="245" t="s">
        <v>2643</v>
      </c>
      <c r="M543" s="287" t="b">
        <f t="shared" si="9"/>
        <v>0</v>
      </c>
      <c r="N543" s="287"/>
    </row>
    <row r="544" spans="1:14">
      <c r="A544" s="192"/>
      <c r="B544" s="26" t="str">
        <f>IF(A544:A544&gt;0,VLOOKUP(A544,Fed.!$A$1:$J$1758,2,FALSE)," ")</f>
        <v xml:space="preserve"> </v>
      </c>
      <c r="C544" s="26" t="str">
        <f>IF(A544:A544&gt;0,VLOOKUP(A544,Fed.!$A$1:$J$1758,3,FALSE)," ")</f>
        <v xml:space="preserve"> </v>
      </c>
      <c r="D544" s="113" t="str">
        <f>IF(A544:A544&gt;0,VLOOKUP(A544,Fed.!$A$1:$J$1758,4,FALSE)," ")</f>
        <v xml:space="preserve"> </v>
      </c>
      <c r="E544" s="113" t="str">
        <f>IF(A544:A544&gt;0,VLOOKUP(A544,Fed.!$A$1:$J$1758,5,FALSE)," ")</f>
        <v xml:space="preserve"> </v>
      </c>
      <c r="F544" s="191" t="str">
        <f>IF(A544:A544&gt;0,VLOOKUP(A544,Fed.!$A$1:$J$1758,6,FALSE)," ")</f>
        <v xml:space="preserve"> </v>
      </c>
      <c r="G544" s="113" t="str">
        <f>IF(A544:A544&gt;0,VLOOKUP(A544,Fed.!$A$1:$J$1758,7,FALSE)," ")</f>
        <v xml:space="preserve"> </v>
      </c>
      <c r="H544" s="113" t="str">
        <f>IF(A544:A544&gt;0,VLOOKUP(A544,Fed.!$A$1:$J$1758,8,FALSE)," ")</f>
        <v xml:space="preserve"> </v>
      </c>
      <c r="I544" s="113" t="str">
        <f>IF(A544:A544&gt;0,VLOOKUP(A544,Fed.!$A$1:$J$1758,9,FALSE)," ")</f>
        <v xml:space="preserve"> </v>
      </c>
      <c r="J544" s="113" t="str">
        <f>IF(A544:A544&gt;0,VLOOKUP(A544,Fed.!$A$1:$J$1758,10,FALSE)," ")</f>
        <v xml:space="preserve"> </v>
      </c>
      <c r="L544" s="245" t="s">
        <v>2643</v>
      </c>
      <c r="M544" s="287" t="b">
        <f t="shared" si="9"/>
        <v>0</v>
      </c>
      <c r="N544" s="287"/>
    </row>
    <row r="545" spans="1:14">
      <c r="A545" s="192"/>
      <c r="B545" s="26" t="str">
        <f>IF(A545:A545&gt;0,VLOOKUP(A545,Fed.!$A$1:$J$1758,2,FALSE)," ")</f>
        <v xml:space="preserve"> </v>
      </c>
      <c r="C545" s="26" t="str">
        <f>IF(A545:A545&gt;0,VLOOKUP(A545,Fed.!$A$1:$J$1758,3,FALSE)," ")</f>
        <v xml:space="preserve"> </v>
      </c>
      <c r="D545" s="113" t="str">
        <f>IF(A545:A545&gt;0,VLOOKUP(A545,Fed.!$A$1:$J$1758,4,FALSE)," ")</f>
        <v xml:space="preserve"> </v>
      </c>
      <c r="E545" s="113" t="str">
        <f>IF(A545:A545&gt;0,VLOOKUP(A545,Fed.!$A$1:$J$1758,5,FALSE)," ")</f>
        <v xml:space="preserve"> </v>
      </c>
      <c r="F545" s="191" t="str">
        <f>IF(A545:A545&gt;0,VLOOKUP(A545,Fed.!$A$1:$J$1758,6,FALSE)," ")</f>
        <v xml:space="preserve"> </v>
      </c>
      <c r="G545" s="113" t="str">
        <f>IF(A545:A545&gt;0,VLOOKUP(A545,Fed.!$A$1:$J$1758,7,FALSE)," ")</f>
        <v xml:space="preserve"> </v>
      </c>
      <c r="H545" s="113" t="str">
        <f>IF(A545:A545&gt;0,VLOOKUP(A545,Fed.!$A$1:$J$1758,8,FALSE)," ")</f>
        <v xml:space="preserve"> </v>
      </c>
      <c r="I545" s="113" t="str">
        <f>IF(A545:A545&gt;0,VLOOKUP(A545,Fed.!$A$1:$J$1758,9,FALSE)," ")</f>
        <v xml:space="preserve"> </v>
      </c>
      <c r="J545" s="113" t="str">
        <f>IF(A545:A545&gt;0,VLOOKUP(A545,Fed.!$A$1:$J$1758,10,FALSE)," ")</f>
        <v xml:space="preserve"> </v>
      </c>
      <c r="L545" s="245" t="s">
        <v>2643</v>
      </c>
      <c r="M545" s="287" t="b">
        <f t="shared" si="9"/>
        <v>0</v>
      </c>
      <c r="N545" s="287"/>
    </row>
    <row r="546" spans="1:14">
      <c r="A546" s="192"/>
      <c r="B546" s="26" t="str">
        <f>IF(A546:A546&gt;0,VLOOKUP(A546,Fed.!$A$1:$J$1758,2,FALSE)," ")</f>
        <v xml:space="preserve"> </v>
      </c>
      <c r="C546" s="26" t="str">
        <f>IF(A546:A546&gt;0,VLOOKUP(A546,Fed.!$A$1:$J$1758,3,FALSE)," ")</f>
        <v xml:space="preserve"> </v>
      </c>
      <c r="D546" s="113" t="str">
        <f>IF(A546:A546&gt;0,VLOOKUP(A546,Fed.!$A$1:$J$1758,4,FALSE)," ")</f>
        <v xml:space="preserve"> </v>
      </c>
      <c r="E546" s="113" t="str">
        <f>IF(A546:A546&gt;0,VLOOKUP(A546,Fed.!$A$1:$J$1758,5,FALSE)," ")</f>
        <v xml:space="preserve"> </v>
      </c>
      <c r="F546" s="191" t="str">
        <f>IF(A546:A546&gt;0,VLOOKUP(A546,Fed.!$A$1:$J$1758,6,FALSE)," ")</f>
        <v xml:space="preserve"> </v>
      </c>
      <c r="G546" s="113" t="str">
        <f>IF(A546:A546&gt;0,VLOOKUP(A546,Fed.!$A$1:$J$1758,7,FALSE)," ")</f>
        <v xml:space="preserve"> </v>
      </c>
      <c r="H546" s="113" t="str">
        <f>IF(A546:A546&gt;0,VLOOKUP(A546,Fed.!$A$1:$J$1758,8,FALSE)," ")</f>
        <v xml:space="preserve"> </v>
      </c>
      <c r="I546" s="113" t="str">
        <f>IF(A546:A546&gt;0,VLOOKUP(A546,Fed.!$A$1:$J$1758,9,FALSE)," ")</f>
        <v xml:space="preserve"> </v>
      </c>
      <c r="J546" s="113" t="str">
        <f>IF(A546:A546&gt;0,VLOOKUP(A546,Fed.!$A$1:$J$1758,10,FALSE)," ")</f>
        <v xml:space="preserve"> </v>
      </c>
      <c r="L546" s="245" t="s">
        <v>2643</v>
      </c>
      <c r="M546" s="287" t="b">
        <f t="shared" si="9"/>
        <v>0</v>
      </c>
      <c r="N546" s="287"/>
    </row>
    <row r="547" spans="1:14">
      <c r="A547" s="192"/>
      <c r="B547" s="26" t="str">
        <f>IF(A547:A547&gt;0,VLOOKUP(A547,Fed.!$A$1:$J$1758,2,FALSE)," ")</f>
        <v xml:space="preserve"> </v>
      </c>
      <c r="C547" s="26" t="str">
        <f>IF(A547:A547&gt;0,VLOOKUP(A547,Fed.!$A$1:$J$1758,3,FALSE)," ")</f>
        <v xml:space="preserve"> </v>
      </c>
      <c r="D547" s="113" t="str">
        <f>IF(A547:A547&gt;0,VLOOKUP(A547,Fed.!$A$1:$J$1758,4,FALSE)," ")</f>
        <v xml:space="preserve"> </v>
      </c>
      <c r="E547" s="113" t="str">
        <f>IF(A547:A547&gt;0,VLOOKUP(A547,Fed.!$A$1:$J$1758,5,FALSE)," ")</f>
        <v xml:space="preserve"> </v>
      </c>
      <c r="F547" s="191" t="str">
        <f>IF(A547:A547&gt;0,VLOOKUP(A547,Fed.!$A$1:$J$1758,6,FALSE)," ")</f>
        <v xml:space="preserve"> </v>
      </c>
      <c r="G547" s="113" t="str">
        <f>IF(A547:A547&gt;0,VLOOKUP(A547,Fed.!$A$1:$J$1758,7,FALSE)," ")</f>
        <v xml:space="preserve"> </v>
      </c>
      <c r="H547" s="113" t="str">
        <f>IF(A547:A547&gt;0,VLOOKUP(A547,Fed.!$A$1:$J$1758,8,FALSE)," ")</f>
        <v xml:space="preserve"> </v>
      </c>
      <c r="I547" s="113" t="str">
        <f>IF(A547:A547&gt;0,VLOOKUP(A547,Fed.!$A$1:$J$1758,9,FALSE)," ")</f>
        <v xml:space="preserve"> </v>
      </c>
      <c r="J547" s="113" t="str">
        <f>IF(A547:A547&gt;0,VLOOKUP(A547,Fed.!$A$1:$J$1758,10,FALSE)," ")</f>
        <v xml:space="preserve"> </v>
      </c>
      <c r="L547" s="245" t="s">
        <v>2643</v>
      </c>
      <c r="M547" s="287" t="b">
        <f t="shared" si="9"/>
        <v>0</v>
      </c>
      <c r="N547" s="287"/>
    </row>
    <row r="548" spans="1:14">
      <c r="A548" s="192"/>
      <c r="B548" s="26" t="str">
        <f>IF(A548:A548&gt;0,VLOOKUP(A548,Fed.!$A$1:$J$1758,2,FALSE)," ")</f>
        <v xml:space="preserve"> </v>
      </c>
      <c r="C548" s="26" t="str">
        <f>IF(A548:A548&gt;0,VLOOKUP(A548,Fed.!$A$1:$J$1758,3,FALSE)," ")</f>
        <v xml:space="preserve"> </v>
      </c>
      <c r="D548" s="113" t="str">
        <f>IF(A548:A548&gt;0,VLOOKUP(A548,Fed.!$A$1:$J$1758,4,FALSE)," ")</f>
        <v xml:space="preserve"> </v>
      </c>
      <c r="E548" s="113" t="str">
        <f>IF(A548:A548&gt;0,VLOOKUP(A548,Fed.!$A$1:$J$1758,5,FALSE)," ")</f>
        <v xml:space="preserve"> </v>
      </c>
      <c r="F548" s="191" t="str">
        <f>IF(A548:A548&gt;0,VLOOKUP(A548,Fed.!$A$1:$J$1758,6,FALSE)," ")</f>
        <v xml:space="preserve"> </v>
      </c>
      <c r="G548" s="113" t="str">
        <f>IF(A548:A548&gt;0,VLOOKUP(A548,Fed.!$A$1:$J$1758,7,FALSE)," ")</f>
        <v xml:space="preserve"> </v>
      </c>
      <c r="H548" s="113" t="str">
        <f>IF(A548:A548&gt;0,VLOOKUP(A548,Fed.!$A$1:$J$1758,8,FALSE)," ")</f>
        <v xml:space="preserve"> </v>
      </c>
      <c r="I548" s="113" t="str">
        <f>IF(A548:A548&gt;0,VLOOKUP(A548,Fed.!$A$1:$J$1758,9,FALSE)," ")</f>
        <v xml:space="preserve"> </v>
      </c>
      <c r="J548" s="113" t="str">
        <f>IF(A548:A548&gt;0,VLOOKUP(A548,Fed.!$A$1:$J$1758,10,FALSE)," ")</f>
        <v xml:space="preserve"> </v>
      </c>
      <c r="L548" s="245" t="s">
        <v>2643</v>
      </c>
      <c r="M548" s="287" t="b">
        <f t="shared" si="9"/>
        <v>0</v>
      </c>
      <c r="N548" s="287"/>
    </row>
    <row r="549" spans="1:14">
      <c r="A549" s="192"/>
      <c r="B549" s="26" t="str">
        <f>IF(A549:A549&gt;0,VLOOKUP(A549,Fed.!$A$1:$J$1758,2,FALSE)," ")</f>
        <v xml:space="preserve"> </v>
      </c>
      <c r="C549" s="26" t="str">
        <f>IF(A549:A549&gt;0,VLOOKUP(A549,Fed.!$A$1:$J$1758,3,FALSE)," ")</f>
        <v xml:space="preserve"> </v>
      </c>
      <c r="D549" s="113" t="str">
        <f>IF(A549:A549&gt;0,VLOOKUP(A549,Fed.!$A$1:$J$1758,4,FALSE)," ")</f>
        <v xml:space="preserve"> </v>
      </c>
      <c r="E549" s="113" t="str">
        <f>IF(A549:A549&gt;0,VLOOKUP(A549,Fed.!$A$1:$J$1758,5,FALSE)," ")</f>
        <v xml:space="preserve"> </v>
      </c>
      <c r="F549" s="191" t="str">
        <f>IF(A549:A549&gt;0,VLOOKUP(A549,Fed.!$A$1:$J$1758,6,FALSE)," ")</f>
        <v xml:space="preserve"> </v>
      </c>
      <c r="G549" s="113" t="str">
        <f>IF(A549:A549&gt;0,VLOOKUP(A549,Fed.!$A$1:$J$1758,7,FALSE)," ")</f>
        <v xml:space="preserve"> </v>
      </c>
      <c r="H549" s="113" t="str">
        <f>IF(A549:A549&gt;0,VLOOKUP(A549,Fed.!$A$1:$J$1758,8,FALSE)," ")</f>
        <v xml:space="preserve"> </v>
      </c>
      <c r="I549" s="113" t="str">
        <f>IF(A549:A549&gt;0,VLOOKUP(A549,Fed.!$A$1:$J$1758,9,FALSE)," ")</f>
        <v xml:space="preserve"> </v>
      </c>
      <c r="J549" s="113" t="str">
        <f>IF(A549:A549&gt;0,VLOOKUP(A549,Fed.!$A$1:$J$1758,10,FALSE)," ")</f>
        <v xml:space="preserve"> </v>
      </c>
      <c r="L549" s="245" t="s">
        <v>2643</v>
      </c>
      <c r="M549" s="287" t="b">
        <f t="shared" si="9"/>
        <v>0</v>
      </c>
      <c r="N549" s="287"/>
    </row>
    <row r="550" spans="1:14">
      <c r="A550" s="192"/>
      <c r="B550" s="26" t="str">
        <f>IF(A550:A550&gt;0,VLOOKUP(A550,Fed.!$A$1:$J$1758,2,FALSE)," ")</f>
        <v xml:space="preserve"> </v>
      </c>
      <c r="C550" s="26" t="str">
        <f>IF(A550:A550&gt;0,VLOOKUP(A550,Fed.!$A$1:$J$1758,3,FALSE)," ")</f>
        <v xml:space="preserve"> </v>
      </c>
      <c r="D550" s="113" t="str">
        <f>IF(A550:A550&gt;0,VLOOKUP(A550,Fed.!$A$1:$J$1758,4,FALSE)," ")</f>
        <v xml:space="preserve"> </v>
      </c>
      <c r="E550" s="113" t="str">
        <f>IF(A550:A550&gt;0,VLOOKUP(A550,Fed.!$A$1:$J$1758,5,FALSE)," ")</f>
        <v xml:space="preserve"> </v>
      </c>
      <c r="F550" s="191" t="str">
        <f>IF(A550:A550&gt;0,VLOOKUP(A550,Fed.!$A$1:$J$1758,6,FALSE)," ")</f>
        <v xml:space="preserve"> </v>
      </c>
      <c r="G550" s="113" t="str">
        <f>IF(A550:A550&gt;0,VLOOKUP(A550,Fed.!$A$1:$J$1758,7,FALSE)," ")</f>
        <v xml:space="preserve"> </v>
      </c>
      <c r="H550" s="113" t="str">
        <f>IF(A550:A550&gt;0,VLOOKUP(A550,Fed.!$A$1:$J$1758,8,FALSE)," ")</f>
        <v xml:space="preserve"> </v>
      </c>
      <c r="I550" s="113" t="str">
        <f>IF(A550:A550&gt;0,VLOOKUP(A550,Fed.!$A$1:$J$1758,9,FALSE)," ")</f>
        <v xml:space="preserve"> </v>
      </c>
      <c r="J550" s="113" t="str">
        <f>IF(A550:A550&gt;0,VLOOKUP(A550,Fed.!$A$1:$J$1758,10,FALSE)," ")</f>
        <v xml:space="preserve"> </v>
      </c>
      <c r="L550" s="245" t="s">
        <v>2643</v>
      </c>
      <c r="M550" s="287" t="b">
        <f t="shared" si="9"/>
        <v>0</v>
      </c>
      <c r="N550" s="287"/>
    </row>
    <row r="551" spans="1:14">
      <c r="A551" s="192"/>
      <c r="B551" s="26" t="str">
        <f>IF(A551:A551&gt;0,VLOOKUP(A551,Fed.!$A$1:$J$1758,2,FALSE)," ")</f>
        <v xml:space="preserve"> </v>
      </c>
      <c r="C551" s="26" t="str">
        <f>IF(A551:A551&gt;0,VLOOKUP(A551,Fed.!$A$1:$J$1758,3,FALSE)," ")</f>
        <v xml:space="preserve"> </v>
      </c>
      <c r="D551" s="113" t="str">
        <f>IF(A551:A551&gt;0,VLOOKUP(A551,Fed.!$A$1:$J$1758,4,FALSE)," ")</f>
        <v xml:space="preserve"> </v>
      </c>
      <c r="E551" s="113" t="str">
        <f>IF(A551:A551&gt;0,VLOOKUP(A551,Fed.!$A$1:$J$1758,5,FALSE)," ")</f>
        <v xml:space="preserve"> </v>
      </c>
      <c r="F551" s="191" t="str">
        <f>IF(A551:A551&gt;0,VLOOKUP(A551,Fed.!$A$1:$J$1758,6,FALSE)," ")</f>
        <v xml:space="preserve"> </v>
      </c>
      <c r="G551" s="113" t="str">
        <f>IF(A551:A551&gt;0,VLOOKUP(A551,Fed.!$A$1:$J$1758,7,FALSE)," ")</f>
        <v xml:space="preserve"> </v>
      </c>
      <c r="H551" s="113" t="str">
        <f>IF(A551:A551&gt;0,VLOOKUP(A551,Fed.!$A$1:$J$1758,8,FALSE)," ")</f>
        <v xml:space="preserve"> </v>
      </c>
      <c r="I551" s="113" t="str">
        <f>IF(A551:A551&gt;0,VLOOKUP(A551,Fed.!$A$1:$J$1758,9,FALSE)," ")</f>
        <v xml:space="preserve"> </v>
      </c>
      <c r="J551" s="113" t="str">
        <f>IF(A551:A551&gt;0,VLOOKUP(A551,Fed.!$A$1:$J$1758,10,FALSE)," ")</f>
        <v xml:space="preserve"> </v>
      </c>
      <c r="L551" s="245" t="s">
        <v>2643</v>
      </c>
      <c r="M551" s="287" t="b">
        <f t="shared" si="9"/>
        <v>0</v>
      </c>
      <c r="N551" s="287"/>
    </row>
    <row r="552" spans="1:14">
      <c r="A552" s="192"/>
      <c r="B552" s="26" t="str">
        <f>IF(A552:A552&gt;0,VLOOKUP(A552,Fed.!$A$1:$J$1758,2,FALSE)," ")</f>
        <v xml:space="preserve"> </v>
      </c>
      <c r="C552" s="26" t="str">
        <f>IF(A552:A552&gt;0,VLOOKUP(A552,Fed.!$A$1:$J$1758,3,FALSE)," ")</f>
        <v xml:space="preserve"> </v>
      </c>
      <c r="D552" s="113" t="str">
        <f>IF(A552:A552&gt;0,VLOOKUP(A552,Fed.!$A$1:$J$1758,4,FALSE)," ")</f>
        <v xml:space="preserve"> </v>
      </c>
      <c r="E552" s="113" t="str">
        <f>IF(A552:A552&gt;0,VLOOKUP(A552,Fed.!$A$1:$J$1758,5,FALSE)," ")</f>
        <v xml:space="preserve"> </v>
      </c>
      <c r="F552" s="191" t="str">
        <f>IF(A552:A552&gt;0,VLOOKUP(A552,Fed.!$A$1:$J$1758,6,FALSE)," ")</f>
        <v xml:space="preserve"> </v>
      </c>
      <c r="G552" s="113" t="str">
        <f>IF(A552:A552&gt;0,VLOOKUP(A552,Fed.!$A$1:$J$1758,7,FALSE)," ")</f>
        <v xml:space="preserve"> </v>
      </c>
      <c r="H552" s="113" t="str">
        <f>IF(A552:A552&gt;0,VLOOKUP(A552,Fed.!$A$1:$J$1758,8,FALSE)," ")</f>
        <v xml:space="preserve"> </v>
      </c>
      <c r="I552" s="113" t="str">
        <f>IF(A552:A552&gt;0,VLOOKUP(A552,Fed.!$A$1:$J$1758,9,FALSE)," ")</f>
        <v xml:space="preserve"> </v>
      </c>
      <c r="J552" s="113" t="str">
        <f>IF(A552:A552&gt;0,VLOOKUP(A552,Fed.!$A$1:$J$1758,10,FALSE)," ")</f>
        <v xml:space="preserve"> </v>
      </c>
      <c r="L552" s="245" t="s">
        <v>2643</v>
      </c>
      <c r="M552" s="287" t="b">
        <f t="shared" si="9"/>
        <v>0</v>
      </c>
      <c r="N552" s="287"/>
    </row>
    <row r="553" spans="1:14">
      <c r="A553" s="192"/>
      <c r="B553" s="26" t="str">
        <f>IF(A553:A553&gt;0,VLOOKUP(A553,Fed.!$A$1:$J$1758,2,FALSE)," ")</f>
        <v xml:space="preserve"> </v>
      </c>
      <c r="C553" s="26" t="str">
        <f>IF(A553:A553&gt;0,VLOOKUP(A553,Fed.!$A$1:$J$1758,3,FALSE)," ")</f>
        <v xml:space="preserve"> </v>
      </c>
      <c r="D553" s="113" t="str">
        <f>IF(A553:A553&gt;0,VLOOKUP(A553,Fed.!$A$1:$J$1758,4,FALSE)," ")</f>
        <v xml:space="preserve"> </v>
      </c>
      <c r="E553" s="113" t="str">
        <f>IF(A553:A553&gt;0,VLOOKUP(A553,Fed.!$A$1:$J$1758,5,FALSE)," ")</f>
        <v xml:space="preserve"> </v>
      </c>
      <c r="F553" s="191" t="str">
        <f>IF(A553:A553&gt;0,VLOOKUP(A553,Fed.!$A$1:$J$1758,6,FALSE)," ")</f>
        <v xml:space="preserve"> </v>
      </c>
      <c r="G553" s="113" t="str">
        <f>IF(A553:A553&gt;0,VLOOKUP(A553,Fed.!$A$1:$J$1758,7,FALSE)," ")</f>
        <v xml:space="preserve"> </v>
      </c>
      <c r="H553" s="113" t="str">
        <f>IF(A553:A553&gt;0,VLOOKUP(A553,Fed.!$A$1:$J$1758,8,FALSE)," ")</f>
        <v xml:space="preserve"> </v>
      </c>
      <c r="I553" s="113" t="str">
        <f>IF(A553:A553&gt;0,VLOOKUP(A553,Fed.!$A$1:$J$1758,9,FALSE)," ")</f>
        <v xml:space="preserve"> </v>
      </c>
      <c r="J553" s="113" t="str">
        <f>IF(A553:A553&gt;0,VLOOKUP(A553,Fed.!$A$1:$J$1758,10,FALSE)," ")</f>
        <v xml:space="preserve"> </v>
      </c>
      <c r="L553" s="245" t="s">
        <v>2643</v>
      </c>
      <c r="M553" s="287" t="b">
        <f t="shared" si="9"/>
        <v>0</v>
      </c>
      <c r="N553" s="287"/>
    </row>
    <row r="554" spans="1:14">
      <c r="A554" s="192"/>
      <c r="B554" s="26" t="str">
        <f>IF(A554:A554&gt;0,VLOOKUP(A554,Fed.!$A$1:$J$1758,2,FALSE)," ")</f>
        <v xml:space="preserve"> </v>
      </c>
      <c r="C554" s="26" t="str">
        <f>IF(A554:A554&gt;0,VLOOKUP(A554,Fed.!$A$1:$J$1758,3,FALSE)," ")</f>
        <v xml:space="preserve"> </v>
      </c>
      <c r="D554" s="113" t="str">
        <f>IF(A554:A554&gt;0,VLOOKUP(A554,Fed.!$A$1:$J$1758,4,FALSE)," ")</f>
        <v xml:space="preserve"> </v>
      </c>
      <c r="E554" s="113" t="str">
        <f>IF(A554:A554&gt;0,VLOOKUP(A554,Fed.!$A$1:$J$1758,5,FALSE)," ")</f>
        <v xml:space="preserve"> </v>
      </c>
      <c r="F554" s="191" t="str">
        <f>IF(A554:A554&gt;0,VLOOKUP(A554,Fed.!$A$1:$J$1758,6,FALSE)," ")</f>
        <v xml:space="preserve"> </v>
      </c>
      <c r="G554" s="113" t="str">
        <f>IF(A554:A554&gt;0,VLOOKUP(A554,Fed.!$A$1:$J$1758,7,FALSE)," ")</f>
        <v xml:space="preserve"> </v>
      </c>
      <c r="H554" s="113" t="str">
        <f>IF(A554:A554&gt;0,VLOOKUP(A554,Fed.!$A$1:$J$1758,8,FALSE)," ")</f>
        <v xml:space="preserve"> </v>
      </c>
      <c r="I554" s="113" t="str">
        <f>IF(A554:A554&gt;0,VLOOKUP(A554,Fed.!$A$1:$J$1758,9,FALSE)," ")</f>
        <v xml:space="preserve"> </v>
      </c>
      <c r="J554" s="113" t="str">
        <f>IF(A554:A554&gt;0,VLOOKUP(A554,Fed.!$A$1:$J$1758,10,FALSE)," ")</f>
        <v xml:space="preserve"> </v>
      </c>
      <c r="L554" s="245" t="s">
        <v>2643</v>
      </c>
      <c r="M554" s="287" t="b">
        <f t="shared" si="9"/>
        <v>0</v>
      </c>
      <c r="N554" s="287"/>
    </row>
    <row r="555" spans="1:14">
      <c r="A555" s="192"/>
      <c r="B555" s="26" t="str">
        <f>IF(A555:A555&gt;0,VLOOKUP(A555,Fed.!$A$1:$J$1758,2,FALSE)," ")</f>
        <v xml:space="preserve"> </v>
      </c>
      <c r="C555" s="26" t="str">
        <f>IF(A555:A555&gt;0,VLOOKUP(A555,Fed.!$A$1:$J$1758,3,FALSE)," ")</f>
        <v xml:space="preserve"> </v>
      </c>
      <c r="D555" s="113" t="str">
        <f>IF(A555:A555&gt;0,VLOOKUP(A555,Fed.!$A$1:$J$1758,4,FALSE)," ")</f>
        <v xml:space="preserve"> </v>
      </c>
      <c r="E555" s="113" t="str">
        <f>IF(A555:A555&gt;0,VLOOKUP(A555,Fed.!$A$1:$J$1758,5,FALSE)," ")</f>
        <v xml:space="preserve"> </v>
      </c>
      <c r="F555" s="191" t="str">
        <f>IF(A555:A555&gt;0,VLOOKUP(A555,Fed.!$A$1:$J$1758,6,FALSE)," ")</f>
        <v xml:space="preserve"> </v>
      </c>
      <c r="G555" s="113" t="str">
        <f>IF(A555:A555&gt;0,VLOOKUP(A555,Fed.!$A$1:$J$1758,7,FALSE)," ")</f>
        <v xml:space="preserve"> </v>
      </c>
      <c r="H555" s="113" t="str">
        <f>IF(A555:A555&gt;0,VLOOKUP(A555,Fed.!$A$1:$J$1758,8,FALSE)," ")</f>
        <v xml:space="preserve"> </v>
      </c>
      <c r="I555" s="113" t="str">
        <f>IF(A555:A555&gt;0,VLOOKUP(A555,Fed.!$A$1:$J$1758,9,FALSE)," ")</f>
        <v xml:space="preserve"> </v>
      </c>
      <c r="J555" s="113" t="str">
        <f>IF(A555:A555&gt;0,VLOOKUP(A555,Fed.!$A$1:$J$1758,10,FALSE)," ")</f>
        <v xml:space="preserve"> </v>
      </c>
      <c r="L555" s="245" t="s">
        <v>2643</v>
      </c>
      <c r="M555" s="287" t="b">
        <f t="shared" si="9"/>
        <v>0</v>
      </c>
      <c r="N555" s="287"/>
    </row>
    <row r="556" spans="1:14">
      <c r="A556" s="192"/>
      <c r="B556" s="26" t="str">
        <f>IF(A556:A556&gt;0,VLOOKUP(A556,Fed.!$A$1:$J$1758,2,FALSE)," ")</f>
        <v xml:space="preserve"> </v>
      </c>
      <c r="C556" s="26" t="str">
        <f>IF(A556:A556&gt;0,VLOOKUP(A556,Fed.!$A$1:$J$1758,3,FALSE)," ")</f>
        <v xml:space="preserve"> </v>
      </c>
      <c r="D556" s="113" t="str">
        <f>IF(A556:A556&gt;0,VLOOKUP(A556,Fed.!$A$1:$J$1758,4,FALSE)," ")</f>
        <v xml:space="preserve"> </v>
      </c>
      <c r="E556" s="113" t="str">
        <f>IF(A556:A556&gt;0,VLOOKUP(A556,Fed.!$A$1:$J$1758,5,FALSE)," ")</f>
        <v xml:space="preserve"> </v>
      </c>
      <c r="F556" s="191" t="str">
        <f>IF(A556:A556&gt;0,VLOOKUP(A556,Fed.!$A$1:$J$1758,6,FALSE)," ")</f>
        <v xml:space="preserve"> </v>
      </c>
      <c r="G556" s="113" t="str">
        <f>IF(A556:A556&gt;0,VLOOKUP(A556,Fed.!$A$1:$J$1758,7,FALSE)," ")</f>
        <v xml:space="preserve"> </v>
      </c>
      <c r="H556" s="113" t="str">
        <f>IF(A556:A556&gt;0,VLOOKUP(A556,Fed.!$A$1:$J$1758,8,FALSE)," ")</f>
        <v xml:space="preserve"> </v>
      </c>
      <c r="I556" s="113" t="str">
        <f>IF(A556:A556&gt;0,VLOOKUP(A556,Fed.!$A$1:$J$1758,9,FALSE)," ")</f>
        <v xml:space="preserve"> </v>
      </c>
      <c r="J556" s="113" t="str">
        <f>IF(A556:A556&gt;0,VLOOKUP(A556,Fed.!$A$1:$J$1758,10,FALSE)," ")</f>
        <v xml:space="preserve"> </v>
      </c>
      <c r="L556" s="245" t="s">
        <v>2643</v>
      </c>
      <c r="M556" s="287" t="b">
        <f t="shared" si="9"/>
        <v>0</v>
      </c>
      <c r="N556" s="287"/>
    </row>
    <row r="557" spans="1:14">
      <c r="A557" s="192"/>
      <c r="B557" s="26" t="str">
        <f>IF(A557:A557&gt;0,VLOOKUP(A557,Fed.!$A$1:$J$1758,2,FALSE)," ")</f>
        <v xml:space="preserve"> </v>
      </c>
      <c r="C557" s="26" t="str">
        <f>IF(A557:A557&gt;0,VLOOKUP(A557,Fed.!$A$1:$J$1758,3,FALSE)," ")</f>
        <v xml:space="preserve"> </v>
      </c>
      <c r="D557" s="113" t="str">
        <f>IF(A557:A557&gt;0,VLOOKUP(A557,Fed.!$A$1:$J$1758,4,FALSE)," ")</f>
        <v xml:space="preserve"> </v>
      </c>
      <c r="E557" s="113" t="str">
        <f>IF(A557:A557&gt;0,VLOOKUP(A557,Fed.!$A$1:$J$1758,5,FALSE)," ")</f>
        <v xml:space="preserve"> </v>
      </c>
      <c r="F557" s="191" t="str">
        <f>IF(A557:A557&gt;0,VLOOKUP(A557,Fed.!$A$1:$J$1758,6,FALSE)," ")</f>
        <v xml:space="preserve"> </v>
      </c>
      <c r="G557" s="113" t="str">
        <f>IF(A557:A557&gt;0,VLOOKUP(A557,Fed.!$A$1:$J$1758,7,FALSE)," ")</f>
        <v xml:space="preserve"> </v>
      </c>
      <c r="H557" s="113" t="str">
        <f>IF(A557:A557&gt;0,VLOOKUP(A557,Fed.!$A$1:$J$1758,8,FALSE)," ")</f>
        <v xml:space="preserve"> </v>
      </c>
      <c r="I557" s="113" t="str">
        <f>IF(A557:A557&gt;0,VLOOKUP(A557,Fed.!$A$1:$J$1758,9,FALSE)," ")</f>
        <v xml:space="preserve"> </v>
      </c>
      <c r="J557" s="113" t="str">
        <f>IF(A557:A557&gt;0,VLOOKUP(A557,Fed.!$A$1:$J$1758,10,FALSE)," ")</f>
        <v xml:space="preserve"> </v>
      </c>
      <c r="L557" s="245" t="s">
        <v>2643</v>
      </c>
      <c r="M557" s="287" t="b">
        <f t="shared" si="9"/>
        <v>0</v>
      </c>
      <c r="N557" s="287"/>
    </row>
    <row r="558" spans="1:14">
      <c r="A558" s="192"/>
      <c r="B558" s="26" t="str">
        <f>IF(A558:A558&gt;0,VLOOKUP(A558,Fed.!$A$1:$J$1758,2,FALSE)," ")</f>
        <v xml:space="preserve"> </v>
      </c>
      <c r="C558" s="26" t="str">
        <f>IF(A558:A558&gt;0,VLOOKUP(A558,Fed.!$A$1:$J$1758,3,FALSE)," ")</f>
        <v xml:space="preserve"> </v>
      </c>
      <c r="D558" s="113" t="str">
        <f>IF(A558:A558&gt;0,VLOOKUP(A558,Fed.!$A$1:$J$1758,4,FALSE)," ")</f>
        <v xml:space="preserve"> </v>
      </c>
      <c r="E558" s="113" t="str">
        <f>IF(A558:A558&gt;0,VLOOKUP(A558,Fed.!$A$1:$J$1758,5,FALSE)," ")</f>
        <v xml:space="preserve"> </v>
      </c>
      <c r="F558" s="191" t="str">
        <f>IF(A558:A558&gt;0,VLOOKUP(A558,Fed.!$A$1:$J$1758,6,FALSE)," ")</f>
        <v xml:space="preserve"> </v>
      </c>
      <c r="G558" s="113" t="str">
        <f>IF(A558:A558&gt;0,VLOOKUP(A558,Fed.!$A$1:$J$1758,7,FALSE)," ")</f>
        <v xml:space="preserve"> </v>
      </c>
      <c r="H558" s="113" t="str">
        <f>IF(A558:A558&gt;0,VLOOKUP(A558,Fed.!$A$1:$J$1758,8,FALSE)," ")</f>
        <v xml:space="preserve"> </v>
      </c>
      <c r="I558" s="113" t="str">
        <f>IF(A558:A558&gt;0,VLOOKUP(A558,Fed.!$A$1:$J$1758,9,FALSE)," ")</f>
        <v xml:space="preserve"> </v>
      </c>
      <c r="J558" s="113" t="str">
        <f>IF(A558:A558&gt;0,VLOOKUP(A558,Fed.!$A$1:$J$1758,10,FALSE)," ")</f>
        <v xml:space="preserve"> </v>
      </c>
      <c r="L558" s="245" t="s">
        <v>2643</v>
      </c>
      <c r="M558" s="287" t="b">
        <f t="shared" si="9"/>
        <v>0</v>
      </c>
      <c r="N558" s="287"/>
    </row>
    <row r="559" spans="1:14">
      <c r="A559" s="192"/>
      <c r="B559" s="26" t="str">
        <f>IF(A559:A559&gt;0,VLOOKUP(A559,Fed.!$A$1:$J$1758,2,FALSE)," ")</f>
        <v xml:space="preserve"> </v>
      </c>
      <c r="C559" s="26" t="str">
        <f>IF(A559:A559&gt;0,VLOOKUP(A559,Fed.!$A$1:$J$1758,3,FALSE)," ")</f>
        <v xml:space="preserve"> </v>
      </c>
      <c r="D559" s="113" t="str">
        <f>IF(A559:A559&gt;0,VLOOKUP(A559,Fed.!$A$1:$J$1758,4,FALSE)," ")</f>
        <v xml:space="preserve"> </v>
      </c>
      <c r="E559" s="113" t="str">
        <f>IF(A559:A559&gt;0,VLOOKUP(A559,Fed.!$A$1:$J$1758,5,FALSE)," ")</f>
        <v xml:space="preserve"> </v>
      </c>
      <c r="F559" s="191" t="str">
        <f>IF(A559:A559&gt;0,VLOOKUP(A559,Fed.!$A$1:$J$1758,6,FALSE)," ")</f>
        <v xml:space="preserve"> </v>
      </c>
      <c r="G559" s="113" t="str">
        <f>IF(A559:A559&gt;0,VLOOKUP(A559,Fed.!$A$1:$J$1758,7,FALSE)," ")</f>
        <v xml:space="preserve"> </v>
      </c>
      <c r="H559" s="113" t="str">
        <f>IF(A559:A559&gt;0,VLOOKUP(A559,Fed.!$A$1:$J$1758,8,FALSE)," ")</f>
        <v xml:space="preserve"> </v>
      </c>
      <c r="I559" s="113" t="str">
        <f>IF(A559:A559&gt;0,VLOOKUP(A559,Fed.!$A$1:$J$1758,9,FALSE)," ")</f>
        <v xml:space="preserve"> </v>
      </c>
      <c r="J559" s="113" t="str">
        <f>IF(A559:A559&gt;0,VLOOKUP(A559,Fed.!$A$1:$J$1758,10,FALSE)," ")</f>
        <v xml:space="preserve"> </v>
      </c>
      <c r="L559" s="245" t="s">
        <v>2643</v>
      </c>
      <c r="M559" s="287" t="b">
        <f t="shared" si="9"/>
        <v>0</v>
      </c>
      <c r="N559" s="287"/>
    </row>
    <row r="560" spans="1:14">
      <c r="A560" s="192"/>
      <c r="B560" s="26" t="str">
        <f>IF(A560:A560&gt;0,VLOOKUP(A560,Fed.!$A$1:$J$1758,2,FALSE)," ")</f>
        <v xml:space="preserve"> </v>
      </c>
      <c r="C560" s="26" t="str">
        <f>IF(A560:A560&gt;0,VLOOKUP(A560,Fed.!$A$1:$J$1758,3,FALSE)," ")</f>
        <v xml:space="preserve"> </v>
      </c>
      <c r="D560" s="113" t="str">
        <f>IF(A560:A560&gt;0,VLOOKUP(A560,Fed.!$A$1:$J$1758,4,FALSE)," ")</f>
        <v xml:space="preserve"> </v>
      </c>
      <c r="E560" s="113" t="str">
        <f>IF(A560:A560&gt;0,VLOOKUP(A560,Fed.!$A$1:$J$1758,5,FALSE)," ")</f>
        <v xml:space="preserve"> </v>
      </c>
      <c r="F560" s="191" t="str">
        <f>IF(A560:A560&gt;0,VLOOKUP(A560,Fed.!$A$1:$J$1758,6,FALSE)," ")</f>
        <v xml:space="preserve"> </v>
      </c>
      <c r="G560" s="113" t="str">
        <f>IF(A560:A560&gt;0,VLOOKUP(A560,Fed.!$A$1:$J$1758,7,FALSE)," ")</f>
        <v xml:space="preserve"> </v>
      </c>
      <c r="H560" s="113" t="str">
        <f>IF(A560:A560&gt;0,VLOOKUP(A560,Fed.!$A$1:$J$1758,8,FALSE)," ")</f>
        <v xml:space="preserve"> </v>
      </c>
      <c r="I560" s="113" t="str">
        <f>IF(A560:A560&gt;0,VLOOKUP(A560,Fed.!$A$1:$J$1758,9,FALSE)," ")</f>
        <v xml:space="preserve"> </v>
      </c>
      <c r="J560" s="113" t="str">
        <f>IF(A560:A560&gt;0,VLOOKUP(A560,Fed.!$A$1:$J$1758,10,FALSE)," ")</f>
        <v xml:space="preserve"> </v>
      </c>
      <c r="L560" s="245" t="s">
        <v>2643</v>
      </c>
      <c r="M560" s="287" t="b">
        <f t="shared" si="9"/>
        <v>0</v>
      </c>
      <c r="N560" s="287"/>
    </row>
    <row r="561" spans="1:14">
      <c r="A561" s="192"/>
      <c r="B561" s="26" t="str">
        <f>IF(A561:A561&gt;0,VLOOKUP(A561,Fed.!$A$1:$J$1758,2,FALSE)," ")</f>
        <v xml:space="preserve"> </v>
      </c>
      <c r="C561" s="26" t="str">
        <f>IF(A561:A561&gt;0,VLOOKUP(A561,Fed.!$A$1:$J$1758,3,FALSE)," ")</f>
        <v xml:space="preserve"> </v>
      </c>
      <c r="D561" s="113" t="str">
        <f>IF(A561:A561&gt;0,VLOOKUP(A561,Fed.!$A$1:$J$1758,4,FALSE)," ")</f>
        <v xml:space="preserve"> </v>
      </c>
      <c r="E561" s="113" t="str">
        <f>IF(A561:A561&gt;0,VLOOKUP(A561,Fed.!$A$1:$J$1758,5,FALSE)," ")</f>
        <v xml:space="preserve"> </v>
      </c>
      <c r="F561" s="191" t="str">
        <f>IF(A561:A561&gt;0,VLOOKUP(A561,Fed.!$A$1:$J$1758,6,FALSE)," ")</f>
        <v xml:space="preserve"> </v>
      </c>
      <c r="G561" s="113" t="str">
        <f>IF(A561:A561&gt;0,VLOOKUP(A561,Fed.!$A$1:$J$1758,7,FALSE)," ")</f>
        <v xml:space="preserve"> </v>
      </c>
      <c r="H561" s="113" t="str">
        <f>IF(A561:A561&gt;0,VLOOKUP(A561,Fed.!$A$1:$J$1758,8,FALSE)," ")</f>
        <v xml:space="preserve"> </v>
      </c>
      <c r="I561" s="113" t="str">
        <f>IF(A561:A561&gt;0,VLOOKUP(A561,Fed.!$A$1:$J$1758,9,FALSE)," ")</f>
        <v xml:space="preserve"> </v>
      </c>
      <c r="J561" s="113" t="str">
        <f>IF(A561:A561&gt;0,VLOOKUP(A561,Fed.!$A$1:$J$1758,10,FALSE)," ")</f>
        <v xml:space="preserve"> </v>
      </c>
      <c r="L561" s="245" t="s">
        <v>2643</v>
      </c>
      <c r="M561" s="287" t="b">
        <f t="shared" si="9"/>
        <v>0</v>
      </c>
      <c r="N561" s="287"/>
    </row>
    <row r="562" spans="1:14">
      <c r="A562" s="192"/>
      <c r="B562" s="26" t="str">
        <f>IF(A562:A562&gt;0,VLOOKUP(A562,Fed.!$A$1:$J$1758,2,FALSE)," ")</f>
        <v xml:space="preserve"> </v>
      </c>
      <c r="C562" s="26" t="str">
        <f>IF(A562:A562&gt;0,VLOOKUP(A562,Fed.!$A$1:$J$1758,3,FALSE)," ")</f>
        <v xml:space="preserve"> </v>
      </c>
      <c r="D562" s="113" t="str">
        <f>IF(A562:A562&gt;0,VLOOKUP(A562,Fed.!$A$1:$J$1758,4,FALSE)," ")</f>
        <v xml:space="preserve"> </v>
      </c>
      <c r="E562" s="113" t="str">
        <f>IF(A562:A562&gt;0,VLOOKUP(A562,Fed.!$A$1:$J$1758,5,FALSE)," ")</f>
        <v xml:space="preserve"> </v>
      </c>
      <c r="F562" s="191" t="str">
        <f>IF(A562:A562&gt;0,VLOOKUP(A562,Fed.!$A$1:$J$1758,6,FALSE)," ")</f>
        <v xml:space="preserve"> </v>
      </c>
      <c r="G562" s="113" t="str">
        <f>IF(A562:A562&gt;0,VLOOKUP(A562,Fed.!$A$1:$J$1758,7,FALSE)," ")</f>
        <v xml:space="preserve"> </v>
      </c>
      <c r="H562" s="113" t="str">
        <f>IF(A562:A562&gt;0,VLOOKUP(A562,Fed.!$A$1:$J$1758,8,FALSE)," ")</f>
        <v xml:space="preserve"> </v>
      </c>
      <c r="I562" s="113" t="str">
        <f>IF(A562:A562&gt;0,VLOOKUP(A562,Fed.!$A$1:$J$1758,9,FALSE)," ")</f>
        <v xml:space="preserve"> </v>
      </c>
      <c r="J562" s="113" t="str">
        <f>IF(A562:A562&gt;0,VLOOKUP(A562,Fed.!$A$1:$J$1758,10,FALSE)," ")</f>
        <v xml:space="preserve"> </v>
      </c>
      <c r="L562" s="245" t="s">
        <v>2643</v>
      </c>
      <c r="M562" s="287" t="b">
        <f t="shared" si="9"/>
        <v>0</v>
      </c>
      <c r="N562" s="287"/>
    </row>
    <row r="563" spans="1:14">
      <c r="A563" s="192"/>
      <c r="B563" s="26" t="str">
        <f>IF(A563:A563&gt;0,VLOOKUP(A563,Fed.!$A$1:$J$1758,2,FALSE)," ")</f>
        <v xml:space="preserve"> </v>
      </c>
      <c r="C563" s="26" t="str">
        <f>IF(A563:A563&gt;0,VLOOKUP(A563,Fed.!$A$1:$J$1758,3,FALSE)," ")</f>
        <v xml:space="preserve"> </v>
      </c>
      <c r="D563" s="113" t="str">
        <f>IF(A563:A563&gt;0,VLOOKUP(A563,Fed.!$A$1:$J$1758,4,FALSE)," ")</f>
        <v xml:space="preserve"> </v>
      </c>
      <c r="E563" s="113" t="str">
        <f>IF(A563:A563&gt;0,VLOOKUP(A563,Fed.!$A$1:$J$1758,5,FALSE)," ")</f>
        <v xml:space="preserve"> </v>
      </c>
      <c r="F563" s="191" t="str">
        <f>IF(A563:A563&gt;0,VLOOKUP(A563,Fed.!$A$1:$J$1758,6,FALSE)," ")</f>
        <v xml:space="preserve"> </v>
      </c>
      <c r="G563" s="113" t="str">
        <f>IF(A563:A563&gt;0,VLOOKUP(A563,Fed.!$A$1:$J$1758,7,FALSE)," ")</f>
        <v xml:space="preserve"> </v>
      </c>
      <c r="H563" s="113" t="str">
        <f>IF(A563:A563&gt;0,VLOOKUP(A563,Fed.!$A$1:$J$1758,8,FALSE)," ")</f>
        <v xml:space="preserve"> </v>
      </c>
      <c r="I563" s="113" t="str">
        <f>IF(A563:A563&gt;0,VLOOKUP(A563,Fed.!$A$1:$J$1758,9,FALSE)," ")</f>
        <v xml:space="preserve"> </v>
      </c>
      <c r="J563" s="113" t="str">
        <f>IF(A563:A563&gt;0,VLOOKUP(A563,Fed.!$A$1:$J$1758,10,FALSE)," ")</f>
        <v xml:space="preserve"> </v>
      </c>
      <c r="L563" s="245" t="s">
        <v>2643</v>
      </c>
      <c r="M563" s="287" t="b">
        <f t="shared" si="9"/>
        <v>0</v>
      </c>
      <c r="N563" s="287"/>
    </row>
    <row r="564" spans="1:14">
      <c r="A564" s="192"/>
      <c r="B564" s="26" t="str">
        <f>IF(A564:A564&gt;0,VLOOKUP(A564,Fed.!$A$1:$J$1758,2,FALSE)," ")</f>
        <v xml:space="preserve"> </v>
      </c>
      <c r="C564" s="26" t="str">
        <f>IF(A564:A564&gt;0,VLOOKUP(A564,Fed.!$A$1:$J$1758,3,FALSE)," ")</f>
        <v xml:space="preserve"> </v>
      </c>
      <c r="D564" s="113" t="str">
        <f>IF(A564:A564&gt;0,VLOOKUP(A564,Fed.!$A$1:$J$1758,4,FALSE)," ")</f>
        <v xml:space="preserve"> </v>
      </c>
      <c r="E564" s="113" t="str">
        <f>IF(A564:A564&gt;0,VLOOKUP(A564,Fed.!$A$1:$J$1758,5,FALSE)," ")</f>
        <v xml:space="preserve"> </v>
      </c>
      <c r="F564" s="191" t="str">
        <f>IF(A564:A564&gt;0,VLOOKUP(A564,Fed.!$A$1:$J$1758,6,FALSE)," ")</f>
        <v xml:space="preserve"> </v>
      </c>
      <c r="G564" s="113" t="str">
        <f>IF(A564:A564&gt;0,VLOOKUP(A564,Fed.!$A$1:$J$1758,7,FALSE)," ")</f>
        <v xml:space="preserve"> </v>
      </c>
      <c r="H564" s="113" t="str">
        <f>IF(A564:A564&gt;0,VLOOKUP(A564,Fed.!$A$1:$J$1758,8,FALSE)," ")</f>
        <v xml:space="preserve"> </v>
      </c>
      <c r="I564" s="113" t="str">
        <f>IF(A564:A564&gt;0,VLOOKUP(A564,Fed.!$A$1:$J$1758,9,FALSE)," ")</f>
        <v xml:space="preserve"> </v>
      </c>
      <c r="J564" s="113" t="str">
        <f>IF(A564:A564&gt;0,VLOOKUP(A564,Fed.!$A$1:$J$1758,10,FALSE)," ")</f>
        <v xml:space="preserve"> </v>
      </c>
      <c r="L564" s="245" t="s">
        <v>2643</v>
      </c>
      <c r="M564" s="287" t="b">
        <f t="shared" si="9"/>
        <v>0</v>
      </c>
      <c r="N564" s="287"/>
    </row>
    <row r="565" spans="1:14">
      <c r="A565" s="192"/>
      <c r="B565" s="26" t="str">
        <f>IF(A565:A565&gt;0,VLOOKUP(A565,Fed.!$A$1:$J$1758,2,FALSE)," ")</f>
        <v xml:space="preserve"> </v>
      </c>
      <c r="C565" s="26" t="str">
        <f>IF(A565:A565&gt;0,VLOOKUP(A565,Fed.!$A$1:$J$1758,3,FALSE)," ")</f>
        <v xml:space="preserve"> </v>
      </c>
      <c r="D565" s="113" t="str">
        <f>IF(A565:A565&gt;0,VLOOKUP(A565,Fed.!$A$1:$J$1758,4,FALSE)," ")</f>
        <v xml:space="preserve"> </v>
      </c>
      <c r="E565" s="113" t="str">
        <f>IF(A565:A565&gt;0,VLOOKUP(A565,Fed.!$A$1:$J$1758,5,FALSE)," ")</f>
        <v xml:space="preserve"> </v>
      </c>
      <c r="F565" s="191" t="str">
        <f>IF(A565:A565&gt;0,VLOOKUP(A565,Fed.!$A$1:$J$1758,6,FALSE)," ")</f>
        <v xml:space="preserve"> </v>
      </c>
      <c r="G565" s="113" t="str">
        <f>IF(A565:A565&gt;0,VLOOKUP(A565,Fed.!$A$1:$J$1758,7,FALSE)," ")</f>
        <v xml:space="preserve"> </v>
      </c>
      <c r="H565" s="113" t="str">
        <f>IF(A565:A565&gt;0,VLOOKUP(A565,Fed.!$A$1:$J$1758,8,FALSE)," ")</f>
        <v xml:space="preserve"> </v>
      </c>
      <c r="I565" s="113" t="str">
        <f>IF(A565:A565&gt;0,VLOOKUP(A565,Fed.!$A$1:$J$1758,9,FALSE)," ")</f>
        <v xml:space="preserve"> </v>
      </c>
      <c r="J565" s="113" t="str">
        <f>IF(A565:A565&gt;0,VLOOKUP(A565,Fed.!$A$1:$J$1758,10,FALSE)," ")</f>
        <v xml:space="preserve"> </v>
      </c>
      <c r="L565" s="245" t="s">
        <v>2643</v>
      </c>
      <c r="M565" s="287" t="b">
        <f t="shared" si="9"/>
        <v>0</v>
      </c>
      <c r="N565" s="287"/>
    </row>
    <row r="566" spans="1:14">
      <c r="A566" s="192"/>
      <c r="B566" s="26" t="str">
        <f>IF(A566:A566&gt;0,VLOOKUP(A566,Fed.!$A$1:$J$1758,2,FALSE)," ")</f>
        <v xml:space="preserve"> </v>
      </c>
      <c r="C566" s="26" t="str">
        <f>IF(A566:A566&gt;0,VLOOKUP(A566,Fed.!$A$1:$J$1758,3,FALSE)," ")</f>
        <v xml:space="preserve"> </v>
      </c>
      <c r="D566" s="113" t="str">
        <f>IF(A566:A566&gt;0,VLOOKUP(A566,Fed.!$A$1:$J$1758,4,FALSE)," ")</f>
        <v xml:space="preserve"> </v>
      </c>
      <c r="E566" s="113" t="str">
        <f>IF(A566:A566&gt;0,VLOOKUP(A566,Fed.!$A$1:$J$1758,5,FALSE)," ")</f>
        <v xml:space="preserve"> </v>
      </c>
      <c r="F566" s="191" t="str">
        <f>IF(A566:A566&gt;0,VLOOKUP(A566,Fed.!$A$1:$J$1758,6,FALSE)," ")</f>
        <v xml:space="preserve"> </v>
      </c>
      <c r="G566" s="113" t="str">
        <f>IF(A566:A566&gt;0,VLOOKUP(A566,Fed.!$A$1:$J$1758,7,FALSE)," ")</f>
        <v xml:space="preserve"> </v>
      </c>
      <c r="H566" s="113" t="str">
        <f>IF(A566:A566&gt;0,VLOOKUP(A566,Fed.!$A$1:$J$1758,8,FALSE)," ")</f>
        <v xml:space="preserve"> </v>
      </c>
      <c r="I566" s="113" t="str">
        <f>IF(A566:A566&gt;0,VLOOKUP(A566,Fed.!$A$1:$J$1758,9,FALSE)," ")</f>
        <v xml:space="preserve"> </v>
      </c>
      <c r="J566" s="113" t="str">
        <f>IF(A566:A566&gt;0,VLOOKUP(A566,Fed.!$A$1:$J$1758,10,FALSE)," ")</f>
        <v xml:space="preserve"> </v>
      </c>
      <c r="L566" s="245" t="s">
        <v>2643</v>
      </c>
      <c r="M566" s="287" t="b">
        <f t="shared" si="9"/>
        <v>0</v>
      </c>
      <c r="N566" s="287"/>
    </row>
    <row r="567" spans="1:14">
      <c r="A567" s="192"/>
      <c r="B567" s="26" t="str">
        <f>IF(A567:A567&gt;0,VLOOKUP(A567,Fed.!$A$1:$J$1758,2,FALSE)," ")</f>
        <v xml:space="preserve"> </v>
      </c>
      <c r="C567" s="26" t="str">
        <f>IF(A567:A567&gt;0,VLOOKUP(A567,Fed.!$A$1:$J$1758,3,FALSE)," ")</f>
        <v xml:space="preserve"> </v>
      </c>
      <c r="D567" s="113" t="str">
        <f>IF(A567:A567&gt;0,VLOOKUP(A567,Fed.!$A$1:$J$1758,4,FALSE)," ")</f>
        <v xml:space="preserve"> </v>
      </c>
      <c r="E567" s="113" t="str">
        <f>IF(A567:A567&gt;0,VLOOKUP(A567,Fed.!$A$1:$J$1758,5,FALSE)," ")</f>
        <v xml:space="preserve"> </v>
      </c>
      <c r="F567" s="191" t="str">
        <f>IF(A567:A567&gt;0,VLOOKUP(A567,Fed.!$A$1:$J$1758,6,FALSE)," ")</f>
        <v xml:space="preserve"> </v>
      </c>
      <c r="G567" s="113" t="str">
        <f>IF(A567:A567&gt;0,VLOOKUP(A567,Fed.!$A$1:$J$1758,7,FALSE)," ")</f>
        <v xml:space="preserve"> </v>
      </c>
      <c r="H567" s="113" t="str">
        <f>IF(A567:A567&gt;0,VLOOKUP(A567,Fed.!$A$1:$J$1758,8,FALSE)," ")</f>
        <v xml:space="preserve"> </v>
      </c>
      <c r="I567" s="113" t="str">
        <f>IF(A567:A567&gt;0,VLOOKUP(A567,Fed.!$A$1:$J$1758,9,FALSE)," ")</f>
        <v xml:space="preserve"> </v>
      </c>
      <c r="J567" s="113" t="str">
        <f>IF(A567:A567&gt;0,VLOOKUP(A567,Fed.!$A$1:$J$1758,10,FALSE)," ")</f>
        <v xml:space="preserve"> </v>
      </c>
      <c r="L567" s="245" t="s">
        <v>2643</v>
      </c>
      <c r="M567" s="287" t="b">
        <f t="shared" si="9"/>
        <v>0</v>
      </c>
      <c r="N567" s="287"/>
    </row>
    <row r="568" spans="1:14">
      <c r="A568" s="192"/>
      <c r="B568" s="26" t="str">
        <f>IF(A568:A568&gt;0,VLOOKUP(A568,Fed.!$A$1:$J$1758,2,FALSE)," ")</f>
        <v xml:space="preserve"> </v>
      </c>
      <c r="C568" s="26" t="str">
        <f>IF(A568:A568&gt;0,VLOOKUP(A568,Fed.!$A$1:$J$1758,3,FALSE)," ")</f>
        <v xml:space="preserve"> </v>
      </c>
      <c r="D568" s="113" t="str">
        <f>IF(A568:A568&gt;0,VLOOKUP(A568,Fed.!$A$1:$J$1758,4,FALSE)," ")</f>
        <v xml:space="preserve"> </v>
      </c>
      <c r="E568" s="113" t="str">
        <f>IF(A568:A568&gt;0,VLOOKUP(A568,Fed.!$A$1:$J$1758,5,FALSE)," ")</f>
        <v xml:space="preserve"> </v>
      </c>
      <c r="F568" s="191" t="str">
        <f>IF(A568:A568&gt;0,VLOOKUP(A568,Fed.!$A$1:$J$1758,6,FALSE)," ")</f>
        <v xml:space="preserve"> </v>
      </c>
      <c r="G568" s="113" t="str">
        <f>IF(A568:A568&gt;0,VLOOKUP(A568,Fed.!$A$1:$J$1758,7,FALSE)," ")</f>
        <v xml:space="preserve"> </v>
      </c>
      <c r="H568" s="113" t="str">
        <f>IF(A568:A568&gt;0,VLOOKUP(A568,Fed.!$A$1:$J$1758,8,FALSE)," ")</f>
        <v xml:space="preserve"> </v>
      </c>
      <c r="I568" s="113" t="str">
        <f>IF(A568:A568&gt;0,VLOOKUP(A568,Fed.!$A$1:$J$1758,9,FALSE)," ")</f>
        <v xml:space="preserve"> </v>
      </c>
      <c r="J568" s="113" t="str">
        <f>IF(A568:A568&gt;0,VLOOKUP(A568,Fed.!$A$1:$J$1758,10,FALSE)," ")</f>
        <v xml:space="preserve"> </v>
      </c>
      <c r="L568" s="245" t="s">
        <v>2643</v>
      </c>
      <c r="M568" s="287" t="b">
        <f t="shared" si="9"/>
        <v>0</v>
      </c>
      <c r="N568" s="287"/>
    </row>
    <row r="569" spans="1:14">
      <c r="A569" s="192"/>
      <c r="B569" s="26" t="str">
        <f>IF(A569:A569&gt;0,VLOOKUP(A569,Fed.!$A$1:$J$1758,2,FALSE)," ")</f>
        <v xml:space="preserve"> </v>
      </c>
      <c r="C569" s="26" t="str">
        <f>IF(A569:A569&gt;0,VLOOKUP(A569,Fed.!$A$1:$J$1758,3,FALSE)," ")</f>
        <v xml:space="preserve"> </v>
      </c>
      <c r="D569" s="113" t="str">
        <f>IF(A569:A569&gt;0,VLOOKUP(A569,Fed.!$A$1:$J$1758,4,FALSE)," ")</f>
        <v xml:space="preserve"> </v>
      </c>
      <c r="E569" s="113" t="str">
        <f>IF(A569:A569&gt;0,VLOOKUP(A569,Fed.!$A$1:$J$1758,5,FALSE)," ")</f>
        <v xml:space="preserve"> </v>
      </c>
      <c r="F569" s="191" t="str">
        <f>IF(A569:A569&gt;0,VLOOKUP(A569,Fed.!$A$1:$J$1758,6,FALSE)," ")</f>
        <v xml:space="preserve"> </v>
      </c>
      <c r="G569" s="113" t="str">
        <f>IF(A569:A569&gt;0,VLOOKUP(A569,Fed.!$A$1:$J$1758,7,FALSE)," ")</f>
        <v xml:space="preserve"> </v>
      </c>
      <c r="H569" s="113" t="str">
        <f>IF(A569:A569&gt;0,VLOOKUP(A569,Fed.!$A$1:$J$1758,8,FALSE)," ")</f>
        <v xml:space="preserve"> </v>
      </c>
      <c r="I569" s="113" t="str">
        <f>IF(A569:A569&gt;0,VLOOKUP(A569,Fed.!$A$1:$J$1758,9,FALSE)," ")</f>
        <v xml:space="preserve"> </v>
      </c>
      <c r="J569" s="113" t="str">
        <f>IF(A569:A569&gt;0,VLOOKUP(A569,Fed.!$A$1:$J$1758,10,FALSE)," ")</f>
        <v xml:space="preserve"> </v>
      </c>
      <c r="L569" s="245" t="s">
        <v>2643</v>
      </c>
      <c r="M569" s="287" t="b">
        <f t="shared" si="9"/>
        <v>0</v>
      </c>
      <c r="N569" s="287"/>
    </row>
    <row r="570" spans="1:14">
      <c r="A570" s="192"/>
      <c r="B570" s="26" t="str">
        <f>IF(A570:A570&gt;0,VLOOKUP(A570,Fed.!$A$1:$J$1758,2,FALSE)," ")</f>
        <v xml:space="preserve"> </v>
      </c>
      <c r="C570" s="26" t="str">
        <f>IF(A570:A570&gt;0,VLOOKUP(A570,Fed.!$A$1:$J$1758,3,FALSE)," ")</f>
        <v xml:space="preserve"> </v>
      </c>
      <c r="D570" s="113" t="str">
        <f>IF(A570:A570&gt;0,VLOOKUP(A570,Fed.!$A$1:$J$1758,4,FALSE)," ")</f>
        <v xml:space="preserve"> </v>
      </c>
      <c r="E570" s="113" t="str">
        <f>IF(A570:A570&gt;0,VLOOKUP(A570,Fed.!$A$1:$J$1758,5,FALSE)," ")</f>
        <v xml:space="preserve"> </v>
      </c>
      <c r="F570" s="191" t="str">
        <f>IF(A570:A570&gt;0,VLOOKUP(A570,Fed.!$A$1:$J$1758,6,FALSE)," ")</f>
        <v xml:space="preserve"> </v>
      </c>
      <c r="G570" s="113" t="str">
        <f>IF(A570:A570&gt;0,VLOOKUP(A570,Fed.!$A$1:$J$1758,7,FALSE)," ")</f>
        <v xml:space="preserve"> </v>
      </c>
      <c r="H570" s="113" t="str">
        <f>IF(A570:A570&gt;0,VLOOKUP(A570,Fed.!$A$1:$J$1758,8,FALSE)," ")</f>
        <v xml:space="preserve"> </v>
      </c>
      <c r="I570" s="113" t="str">
        <f>IF(A570:A570&gt;0,VLOOKUP(A570,Fed.!$A$1:$J$1758,9,FALSE)," ")</f>
        <v xml:space="preserve"> </v>
      </c>
      <c r="J570" s="113" t="str">
        <f>IF(A570:A570&gt;0,VLOOKUP(A570,Fed.!$A$1:$J$1758,10,FALSE)," ")</f>
        <v xml:space="preserve"> </v>
      </c>
      <c r="L570" s="245" t="s">
        <v>2643</v>
      </c>
      <c r="M570" s="287" t="b">
        <f t="shared" si="9"/>
        <v>0</v>
      </c>
      <c r="N570" s="287"/>
    </row>
    <row r="571" spans="1:14">
      <c r="A571" s="192"/>
      <c r="B571" s="26" t="str">
        <f>IF(A571:A571&gt;0,VLOOKUP(A571,Fed.!$A$1:$J$1758,2,FALSE)," ")</f>
        <v xml:space="preserve"> </v>
      </c>
      <c r="C571" s="26" t="str">
        <f>IF(A571:A571&gt;0,VLOOKUP(A571,Fed.!$A$1:$J$1758,3,FALSE)," ")</f>
        <v xml:space="preserve"> </v>
      </c>
      <c r="D571" s="113" t="str">
        <f>IF(A571:A571&gt;0,VLOOKUP(A571,Fed.!$A$1:$J$1758,4,FALSE)," ")</f>
        <v xml:space="preserve"> </v>
      </c>
      <c r="E571" s="113" t="str">
        <f>IF(A571:A571&gt;0,VLOOKUP(A571,Fed.!$A$1:$J$1758,5,FALSE)," ")</f>
        <v xml:space="preserve"> </v>
      </c>
      <c r="F571" s="191" t="str">
        <f>IF(A571:A571&gt;0,VLOOKUP(A571,Fed.!$A$1:$J$1758,6,FALSE)," ")</f>
        <v xml:space="preserve"> </v>
      </c>
      <c r="G571" s="113" t="str">
        <f>IF(A571:A571&gt;0,VLOOKUP(A571,Fed.!$A$1:$J$1758,7,FALSE)," ")</f>
        <v xml:space="preserve"> </v>
      </c>
      <c r="H571" s="113" t="str">
        <f>IF(A571:A571&gt;0,VLOOKUP(A571,Fed.!$A$1:$J$1758,8,FALSE)," ")</f>
        <v xml:space="preserve"> </v>
      </c>
      <c r="I571" s="113" t="str">
        <f>IF(A571:A571&gt;0,VLOOKUP(A571,Fed.!$A$1:$J$1758,9,FALSE)," ")</f>
        <v xml:space="preserve"> </v>
      </c>
      <c r="J571" s="113" t="str">
        <f>IF(A571:A571&gt;0,VLOOKUP(A571,Fed.!$A$1:$J$1758,10,FALSE)," ")</f>
        <v xml:space="preserve"> </v>
      </c>
      <c r="L571" s="245" t="s">
        <v>2643</v>
      </c>
      <c r="M571" s="287" t="b">
        <f t="shared" si="9"/>
        <v>0</v>
      </c>
      <c r="N571" s="287"/>
    </row>
    <row r="572" spans="1:14">
      <c r="A572" s="192"/>
      <c r="B572" s="26" t="str">
        <f>IF(A572:A572&gt;0,VLOOKUP(A572,Fed.!$A$1:$J$1758,2,FALSE)," ")</f>
        <v xml:space="preserve"> </v>
      </c>
      <c r="C572" s="26" t="str">
        <f>IF(A572:A572&gt;0,VLOOKUP(A572,Fed.!$A$1:$J$1758,3,FALSE)," ")</f>
        <v xml:space="preserve"> </v>
      </c>
      <c r="D572" s="113" t="str">
        <f>IF(A572:A572&gt;0,VLOOKUP(A572,Fed.!$A$1:$J$1758,4,FALSE)," ")</f>
        <v xml:space="preserve"> </v>
      </c>
      <c r="E572" s="113" t="str">
        <f>IF(A572:A572&gt;0,VLOOKUP(A572,Fed.!$A$1:$J$1758,5,FALSE)," ")</f>
        <v xml:space="preserve"> </v>
      </c>
      <c r="F572" s="191" t="str">
        <f>IF(A572:A572&gt;0,VLOOKUP(A572,Fed.!$A$1:$J$1758,6,FALSE)," ")</f>
        <v xml:space="preserve"> </v>
      </c>
      <c r="G572" s="113" t="str">
        <f>IF(A572:A572&gt;0,VLOOKUP(A572,Fed.!$A$1:$J$1758,7,FALSE)," ")</f>
        <v xml:space="preserve"> </v>
      </c>
      <c r="H572" s="113" t="str">
        <f>IF(A572:A572&gt;0,VLOOKUP(A572,Fed.!$A$1:$J$1758,8,FALSE)," ")</f>
        <v xml:space="preserve"> </v>
      </c>
      <c r="I572" s="113" t="str">
        <f>IF(A572:A572&gt;0,VLOOKUP(A572,Fed.!$A$1:$J$1758,9,FALSE)," ")</f>
        <v xml:space="preserve"> </v>
      </c>
      <c r="J572" s="113" t="str">
        <f>IF(A572:A572&gt;0,VLOOKUP(A572,Fed.!$A$1:$J$1758,10,FALSE)," ")</f>
        <v xml:space="preserve"> </v>
      </c>
      <c r="L572" s="245" t="s">
        <v>2643</v>
      </c>
      <c r="M572" s="287" t="b">
        <f t="shared" si="9"/>
        <v>0</v>
      </c>
      <c r="N572" s="287"/>
    </row>
    <row r="573" spans="1:14">
      <c r="A573" s="192"/>
      <c r="B573" s="26" t="str">
        <f>IF(A573:A573&gt;0,VLOOKUP(A573,Fed.!$A$1:$J$1758,2,FALSE)," ")</f>
        <v xml:space="preserve"> </v>
      </c>
      <c r="C573" s="26" t="str">
        <f>IF(A573:A573&gt;0,VLOOKUP(A573,Fed.!$A$1:$J$1758,3,FALSE)," ")</f>
        <v xml:space="preserve"> </v>
      </c>
      <c r="D573" s="113" t="str">
        <f>IF(A573:A573&gt;0,VLOOKUP(A573,Fed.!$A$1:$J$1758,4,FALSE)," ")</f>
        <v xml:space="preserve"> </v>
      </c>
      <c r="E573" s="113" t="str">
        <f>IF(A573:A573&gt;0,VLOOKUP(A573,Fed.!$A$1:$J$1758,5,FALSE)," ")</f>
        <v xml:space="preserve"> </v>
      </c>
      <c r="F573" s="191" t="str">
        <f>IF(A573:A573&gt;0,VLOOKUP(A573,Fed.!$A$1:$J$1758,6,FALSE)," ")</f>
        <v xml:space="preserve"> </v>
      </c>
      <c r="G573" s="113" t="str">
        <f>IF(A573:A573&gt;0,VLOOKUP(A573,Fed.!$A$1:$J$1758,7,FALSE)," ")</f>
        <v xml:space="preserve"> </v>
      </c>
      <c r="H573" s="113" t="str">
        <f>IF(A573:A573&gt;0,VLOOKUP(A573,Fed.!$A$1:$J$1758,8,FALSE)," ")</f>
        <v xml:space="preserve"> </v>
      </c>
      <c r="I573" s="113" t="str">
        <f>IF(A573:A573&gt;0,VLOOKUP(A573,Fed.!$A$1:$J$1758,9,FALSE)," ")</f>
        <v xml:space="preserve"> </v>
      </c>
      <c r="J573" s="113" t="str">
        <f>IF(A573:A573&gt;0,VLOOKUP(A573,Fed.!$A$1:$J$1758,10,FALSE)," ")</f>
        <v xml:space="preserve"> </v>
      </c>
      <c r="L573" s="245" t="s">
        <v>2643</v>
      </c>
      <c r="M573" s="287" t="b">
        <f t="shared" si="9"/>
        <v>0</v>
      </c>
      <c r="N573" s="287"/>
    </row>
    <row r="574" spans="1:14">
      <c r="A574" s="192"/>
      <c r="B574" s="26" t="str">
        <f>IF(A574:A574&gt;0,VLOOKUP(A574,Fed.!$A$1:$J$1758,2,FALSE)," ")</f>
        <v xml:space="preserve"> </v>
      </c>
      <c r="C574" s="26" t="str">
        <f>IF(A574:A574&gt;0,VLOOKUP(A574,Fed.!$A$1:$J$1758,3,FALSE)," ")</f>
        <v xml:space="preserve"> </v>
      </c>
      <c r="D574" s="113" t="str">
        <f>IF(A574:A574&gt;0,VLOOKUP(A574,Fed.!$A$1:$J$1758,4,FALSE)," ")</f>
        <v xml:space="preserve"> </v>
      </c>
      <c r="E574" s="113" t="str">
        <f>IF(A574:A574&gt;0,VLOOKUP(A574,Fed.!$A$1:$J$1758,5,FALSE)," ")</f>
        <v xml:space="preserve"> </v>
      </c>
      <c r="F574" s="191" t="str">
        <f>IF(A574:A574&gt;0,VLOOKUP(A574,Fed.!$A$1:$J$1758,6,FALSE)," ")</f>
        <v xml:space="preserve"> </v>
      </c>
      <c r="G574" s="113" t="str">
        <f>IF(A574:A574&gt;0,VLOOKUP(A574,Fed.!$A$1:$J$1758,7,FALSE)," ")</f>
        <v xml:space="preserve"> </v>
      </c>
      <c r="H574" s="113" t="str">
        <f>IF(A574:A574&gt;0,VLOOKUP(A574,Fed.!$A$1:$J$1758,8,FALSE)," ")</f>
        <v xml:space="preserve"> </v>
      </c>
      <c r="I574" s="113" t="str">
        <f>IF(A574:A574&gt;0,VLOOKUP(A574,Fed.!$A$1:$J$1758,9,FALSE)," ")</f>
        <v xml:space="preserve"> </v>
      </c>
      <c r="J574" s="113" t="str">
        <f>IF(A574:A574&gt;0,VLOOKUP(A574,Fed.!$A$1:$J$1758,10,FALSE)," ")</f>
        <v xml:space="preserve"> </v>
      </c>
      <c r="L574" s="245" t="s">
        <v>2643</v>
      </c>
      <c r="M574" s="287" t="b">
        <f t="shared" si="9"/>
        <v>0</v>
      </c>
      <c r="N574" s="287"/>
    </row>
    <row r="575" spans="1:14">
      <c r="A575" s="192"/>
      <c r="B575" s="26" t="str">
        <f>IF(A575:A575&gt;0,VLOOKUP(A575,Fed.!$A$1:$J$1758,2,FALSE)," ")</f>
        <v xml:space="preserve"> </v>
      </c>
      <c r="C575" s="26" t="str">
        <f>IF(A575:A575&gt;0,VLOOKUP(A575,Fed.!$A$1:$J$1758,3,FALSE)," ")</f>
        <v xml:space="preserve"> </v>
      </c>
      <c r="D575" s="113" t="str">
        <f>IF(A575:A575&gt;0,VLOOKUP(A575,Fed.!$A$1:$J$1758,4,FALSE)," ")</f>
        <v xml:space="preserve"> </v>
      </c>
      <c r="E575" s="113" t="str">
        <f>IF(A575:A575&gt;0,VLOOKUP(A575,Fed.!$A$1:$J$1758,5,FALSE)," ")</f>
        <v xml:space="preserve"> </v>
      </c>
      <c r="F575" s="191" t="str">
        <f>IF(A575:A575&gt;0,VLOOKUP(A575,Fed.!$A$1:$J$1758,6,FALSE)," ")</f>
        <v xml:space="preserve"> </v>
      </c>
      <c r="G575" s="113" t="str">
        <f>IF(A575:A575&gt;0,VLOOKUP(A575,Fed.!$A$1:$J$1758,7,FALSE)," ")</f>
        <v xml:space="preserve"> </v>
      </c>
      <c r="H575" s="113" t="str">
        <f>IF(A575:A575&gt;0,VLOOKUP(A575,Fed.!$A$1:$J$1758,8,FALSE)," ")</f>
        <v xml:space="preserve"> </v>
      </c>
      <c r="I575" s="113" t="str">
        <f>IF(A575:A575&gt;0,VLOOKUP(A575,Fed.!$A$1:$J$1758,9,FALSE)," ")</f>
        <v xml:space="preserve"> </v>
      </c>
      <c r="J575" s="113" t="str">
        <f>IF(A575:A575&gt;0,VLOOKUP(A575,Fed.!$A$1:$J$1758,10,FALSE)," ")</f>
        <v xml:space="preserve"> </v>
      </c>
      <c r="L575" s="245" t="s">
        <v>2643</v>
      </c>
      <c r="M575" s="287" t="b">
        <f t="shared" si="9"/>
        <v>0</v>
      </c>
      <c r="N575" s="287"/>
    </row>
    <row r="576" spans="1:14">
      <c r="A576" s="192"/>
      <c r="B576" s="26" t="str">
        <f>IF(A576:A576&gt;0,VLOOKUP(A576,Fed.!$A$1:$J$1758,2,FALSE)," ")</f>
        <v xml:space="preserve"> </v>
      </c>
      <c r="C576" s="26" t="str">
        <f>IF(A576:A576&gt;0,VLOOKUP(A576,Fed.!$A$1:$J$1758,3,FALSE)," ")</f>
        <v xml:space="preserve"> </v>
      </c>
      <c r="D576" s="113" t="str">
        <f>IF(A576:A576&gt;0,VLOOKUP(A576,Fed.!$A$1:$J$1758,4,FALSE)," ")</f>
        <v xml:space="preserve"> </v>
      </c>
      <c r="E576" s="113" t="str">
        <f>IF(A576:A576&gt;0,VLOOKUP(A576,Fed.!$A$1:$J$1758,5,FALSE)," ")</f>
        <v xml:space="preserve"> </v>
      </c>
      <c r="F576" s="191" t="str">
        <f>IF(A576:A576&gt;0,VLOOKUP(A576,Fed.!$A$1:$J$1758,6,FALSE)," ")</f>
        <v xml:space="preserve"> </v>
      </c>
      <c r="G576" s="113" t="str">
        <f>IF(A576:A576&gt;0,VLOOKUP(A576,Fed.!$A$1:$J$1758,7,FALSE)," ")</f>
        <v xml:space="preserve"> </v>
      </c>
      <c r="H576" s="113" t="str">
        <f>IF(A576:A576&gt;0,VLOOKUP(A576,Fed.!$A$1:$J$1758,8,FALSE)," ")</f>
        <v xml:space="preserve"> </v>
      </c>
      <c r="I576" s="113" t="str">
        <f>IF(A576:A576&gt;0,VLOOKUP(A576,Fed.!$A$1:$J$1758,9,FALSE)," ")</f>
        <v xml:space="preserve"> </v>
      </c>
      <c r="J576" s="113" t="str">
        <f>IF(A576:A576&gt;0,VLOOKUP(A576,Fed.!$A$1:$J$1758,10,FALSE)," ")</f>
        <v xml:space="preserve"> </v>
      </c>
      <c r="L576" s="245" t="s">
        <v>2643</v>
      </c>
      <c r="M576" s="287" t="b">
        <f t="shared" si="9"/>
        <v>0</v>
      </c>
      <c r="N576" s="287"/>
    </row>
    <row r="577" spans="1:14">
      <c r="A577" s="192"/>
      <c r="B577" s="26" t="str">
        <f>IF(A577:A577&gt;0,VLOOKUP(A577,Fed.!$A$1:$J$1758,2,FALSE)," ")</f>
        <v xml:space="preserve"> </v>
      </c>
      <c r="C577" s="26" t="str">
        <f>IF(A577:A577&gt;0,VLOOKUP(A577,Fed.!$A$1:$J$1758,3,FALSE)," ")</f>
        <v xml:space="preserve"> </v>
      </c>
      <c r="D577" s="113" t="str">
        <f>IF(A577:A577&gt;0,VLOOKUP(A577,Fed.!$A$1:$J$1758,4,FALSE)," ")</f>
        <v xml:space="preserve"> </v>
      </c>
      <c r="E577" s="113" t="str">
        <f>IF(A577:A577&gt;0,VLOOKUP(A577,Fed.!$A$1:$J$1758,5,FALSE)," ")</f>
        <v xml:space="preserve"> </v>
      </c>
      <c r="F577" s="191" t="str">
        <f>IF(A577:A577&gt;0,VLOOKUP(A577,Fed.!$A$1:$J$1758,6,FALSE)," ")</f>
        <v xml:space="preserve"> </v>
      </c>
      <c r="G577" s="113" t="str">
        <f>IF(A577:A577&gt;0,VLOOKUP(A577,Fed.!$A$1:$J$1758,7,FALSE)," ")</f>
        <v xml:space="preserve"> </v>
      </c>
      <c r="H577" s="113" t="str">
        <f>IF(A577:A577&gt;0,VLOOKUP(A577,Fed.!$A$1:$J$1758,8,FALSE)," ")</f>
        <v xml:space="preserve"> </v>
      </c>
      <c r="I577" s="113" t="str">
        <f>IF(A577:A577&gt;0,VLOOKUP(A577,Fed.!$A$1:$J$1758,9,FALSE)," ")</f>
        <v xml:space="preserve"> </v>
      </c>
      <c r="J577" s="113" t="str">
        <f>IF(A577:A577&gt;0,VLOOKUP(A577,Fed.!$A$1:$J$1758,10,FALSE)," ")</f>
        <v xml:space="preserve"> </v>
      </c>
      <c r="L577" s="245" t="s">
        <v>2643</v>
      </c>
      <c r="M577" s="287" t="b">
        <f t="shared" si="9"/>
        <v>0</v>
      </c>
      <c r="N577" s="287"/>
    </row>
    <row r="578" spans="1:14">
      <c r="A578" s="192"/>
      <c r="B578" s="26" t="str">
        <f>IF(A578:A578&gt;0,VLOOKUP(A578,Fed.!$A$1:$J$1758,2,FALSE)," ")</f>
        <v xml:space="preserve"> </v>
      </c>
      <c r="C578" s="26" t="str">
        <f>IF(A578:A578&gt;0,VLOOKUP(A578,Fed.!$A$1:$J$1758,3,FALSE)," ")</f>
        <v xml:space="preserve"> </v>
      </c>
      <c r="D578" s="113" t="str">
        <f>IF(A578:A578&gt;0,VLOOKUP(A578,Fed.!$A$1:$J$1758,4,FALSE)," ")</f>
        <v xml:space="preserve"> </v>
      </c>
      <c r="E578" s="113" t="str">
        <f>IF(A578:A578&gt;0,VLOOKUP(A578,Fed.!$A$1:$J$1758,5,FALSE)," ")</f>
        <v xml:space="preserve"> </v>
      </c>
      <c r="F578" s="191" t="str">
        <f>IF(A578:A578&gt;0,VLOOKUP(A578,Fed.!$A$1:$J$1758,6,FALSE)," ")</f>
        <v xml:space="preserve"> </v>
      </c>
      <c r="G578" s="113" t="str">
        <f>IF(A578:A578&gt;0,VLOOKUP(A578,Fed.!$A$1:$J$1758,7,FALSE)," ")</f>
        <v xml:space="preserve"> </v>
      </c>
      <c r="H578" s="113" t="str">
        <f>IF(A578:A578&gt;0,VLOOKUP(A578,Fed.!$A$1:$J$1758,8,FALSE)," ")</f>
        <v xml:space="preserve"> </v>
      </c>
      <c r="I578" s="113" t="str">
        <f>IF(A578:A578&gt;0,VLOOKUP(A578,Fed.!$A$1:$J$1758,9,FALSE)," ")</f>
        <v xml:space="preserve"> </v>
      </c>
      <c r="J578" s="113" t="str">
        <f>IF(A578:A578&gt;0,VLOOKUP(A578,Fed.!$A$1:$J$1758,10,FALSE)," ")</f>
        <v xml:space="preserve"> </v>
      </c>
      <c r="L578" s="245" t="s">
        <v>2643</v>
      </c>
      <c r="M578" s="287" t="b">
        <f t="shared" ref="M578:M641" si="10">I578=L578</f>
        <v>0</v>
      </c>
      <c r="N578" s="287"/>
    </row>
    <row r="579" spans="1:14">
      <c r="A579" s="192"/>
      <c r="B579" s="26" t="str">
        <f>IF(A579:A579&gt;0,VLOOKUP(A579,Fed.!$A$1:$J$1758,2,FALSE)," ")</f>
        <v xml:space="preserve"> </v>
      </c>
      <c r="C579" s="26" t="str">
        <f>IF(A579:A579&gt;0,VLOOKUP(A579,Fed.!$A$1:$J$1758,3,FALSE)," ")</f>
        <v xml:space="preserve"> </v>
      </c>
      <c r="D579" s="113" t="str">
        <f>IF(A579:A579&gt;0,VLOOKUP(A579,Fed.!$A$1:$J$1758,4,FALSE)," ")</f>
        <v xml:space="preserve"> </v>
      </c>
      <c r="E579" s="113" t="str">
        <f>IF(A579:A579&gt;0,VLOOKUP(A579,Fed.!$A$1:$J$1758,5,FALSE)," ")</f>
        <v xml:space="preserve"> </v>
      </c>
      <c r="F579" s="191" t="str">
        <f>IF(A579:A579&gt;0,VLOOKUP(A579,Fed.!$A$1:$J$1758,6,FALSE)," ")</f>
        <v xml:space="preserve"> </v>
      </c>
      <c r="G579" s="113" t="str">
        <f>IF(A579:A579&gt;0,VLOOKUP(A579,Fed.!$A$1:$J$1758,7,FALSE)," ")</f>
        <v xml:space="preserve"> </v>
      </c>
      <c r="H579" s="113" t="str">
        <f>IF(A579:A579&gt;0,VLOOKUP(A579,Fed.!$A$1:$J$1758,8,FALSE)," ")</f>
        <v xml:space="preserve"> </v>
      </c>
      <c r="I579" s="113" t="str">
        <f>IF(A579:A579&gt;0,VLOOKUP(A579,Fed.!$A$1:$J$1758,9,FALSE)," ")</f>
        <v xml:space="preserve"> </v>
      </c>
      <c r="J579" s="113" t="str">
        <f>IF(A579:A579&gt;0,VLOOKUP(A579,Fed.!$A$1:$J$1758,10,FALSE)," ")</f>
        <v xml:space="preserve"> </v>
      </c>
      <c r="L579" s="245" t="s">
        <v>2643</v>
      </c>
      <c r="M579" s="287" t="b">
        <f t="shared" si="10"/>
        <v>0</v>
      </c>
      <c r="N579" s="287"/>
    </row>
    <row r="580" spans="1:14">
      <c r="A580" s="192"/>
      <c r="B580" s="26" t="str">
        <f>IF(A580:A580&gt;0,VLOOKUP(A580,Fed.!$A$1:$J$1758,2,FALSE)," ")</f>
        <v xml:space="preserve"> </v>
      </c>
      <c r="C580" s="26" t="str">
        <f>IF(A580:A580&gt;0,VLOOKUP(A580,Fed.!$A$1:$J$1758,3,FALSE)," ")</f>
        <v xml:space="preserve"> </v>
      </c>
      <c r="D580" s="113" t="str">
        <f>IF(A580:A580&gt;0,VLOOKUP(A580,Fed.!$A$1:$J$1758,4,FALSE)," ")</f>
        <v xml:space="preserve"> </v>
      </c>
      <c r="E580" s="113" t="str">
        <f>IF(A580:A580&gt;0,VLOOKUP(A580,Fed.!$A$1:$J$1758,5,FALSE)," ")</f>
        <v xml:space="preserve"> </v>
      </c>
      <c r="F580" s="191" t="str">
        <f>IF(A580:A580&gt;0,VLOOKUP(A580,Fed.!$A$1:$J$1758,6,FALSE)," ")</f>
        <v xml:space="preserve"> </v>
      </c>
      <c r="G580" s="113" t="str">
        <f>IF(A580:A580&gt;0,VLOOKUP(A580,Fed.!$A$1:$J$1758,7,FALSE)," ")</f>
        <v xml:space="preserve"> </v>
      </c>
      <c r="H580" s="113" t="str">
        <f>IF(A580:A580&gt;0,VLOOKUP(A580,Fed.!$A$1:$J$1758,8,FALSE)," ")</f>
        <v xml:space="preserve"> </v>
      </c>
      <c r="I580" s="113" t="str">
        <f>IF(A580:A580&gt;0,VLOOKUP(A580,Fed.!$A$1:$J$1758,9,FALSE)," ")</f>
        <v xml:space="preserve"> </v>
      </c>
      <c r="J580" s="113" t="str">
        <f>IF(A580:A580&gt;0,VLOOKUP(A580,Fed.!$A$1:$J$1758,10,FALSE)," ")</f>
        <v xml:space="preserve"> </v>
      </c>
      <c r="L580" s="245" t="s">
        <v>2643</v>
      </c>
      <c r="M580" s="287" t="b">
        <f t="shared" si="10"/>
        <v>0</v>
      </c>
      <c r="N580" s="287"/>
    </row>
    <row r="581" spans="1:14">
      <c r="A581" s="192"/>
      <c r="B581" s="26" t="str">
        <f>IF(A581:A581&gt;0,VLOOKUP(A581,Fed.!$A$1:$J$1758,2,FALSE)," ")</f>
        <v xml:space="preserve"> </v>
      </c>
      <c r="C581" s="26" t="str">
        <f>IF(A581:A581&gt;0,VLOOKUP(A581,Fed.!$A$1:$J$1758,3,FALSE)," ")</f>
        <v xml:space="preserve"> </v>
      </c>
      <c r="D581" s="113" t="str">
        <f>IF(A581:A581&gt;0,VLOOKUP(A581,Fed.!$A$1:$J$1758,4,FALSE)," ")</f>
        <v xml:space="preserve"> </v>
      </c>
      <c r="E581" s="113" t="str">
        <f>IF(A581:A581&gt;0,VLOOKUP(A581,Fed.!$A$1:$J$1758,5,FALSE)," ")</f>
        <v xml:space="preserve"> </v>
      </c>
      <c r="F581" s="191" t="str">
        <f>IF(A581:A581&gt;0,VLOOKUP(A581,Fed.!$A$1:$J$1758,6,FALSE)," ")</f>
        <v xml:space="preserve"> </v>
      </c>
      <c r="G581" s="113" t="str">
        <f>IF(A581:A581&gt;0,VLOOKUP(A581,Fed.!$A$1:$J$1758,7,FALSE)," ")</f>
        <v xml:space="preserve"> </v>
      </c>
      <c r="H581" s="113" t="str">
        <f>IF(A581:A581&gt;0,VLOOKUP(A581,Fed.!$A$1:$J$1758,8,FALSE)," ")</f>
        <v xml:space="preserve"> </v>
      </c>
      <c r="I581" s="113" t="str">
        <f>IF(A581:A581&gt;0,VLOOKUP(A581,Fed.!$A$1:$J$1758,9,FALSE)," ")</f>
        <v xml:space="preserve"> </v>
      </c>
      <c r="J581" s="113" t="str">
        <f>IF(A581:A581&gt;0,VLOOKUP(A581,Fed.!$A$1:$J$1758,10,FALSE)," ")</f>
        <v xml:space="preserve"> </v>
      </c>
      <c r="L581" s="245" t="s">
        <v>2643</v>
      </c>
      <c r="M581" s="287" t="b">
        <f t="shared" si="10"/>
        <v>0</v>
      </c>
      <c r="N581" s="287"/>
    </row>
    <row r="582" spans="1:14">
      <c r="A582" s="192"/>
      <c r="B582" s="26" t="str">
        <f>IF(A582:A582&gt;0,VLOOKUP(A582,Fed.!$A$1:$J$1758,2,FALSE)," ")</f>
        <v xml:space="preserve"> </v>
      </c>
      <c r="C582" s="26" t="str">
        <f>IF(A582:A582&gt;0,VLOOKUP(A582,Fed.!$A$1:$J$1758,3,FALSE)," ")</f>
        <v xml:space="preserve"> </v>
      </c>
      <c r="D582" s="113" t="str">
        <f>IF(A582:A582&gt;0,VLOOKUP(A582,Fed.!$A$1:$J$1758,4,FALSE)," ")</f>
        <v xml:space="preserve"> </v>
      </c>
      <c r="E582" s="113" t="str">
        <f>IF(A582:A582&gt;0,VLOOKUP(A582,Fed.!$A$1:$J$1758,5,FALSE)," ")</f>
        <v xml:space="preserve"> </v>
      </c>
      <c r="F582" s="191" t="str">
        <f>IF(A582:A582&gt;0,VLOOKUP(A582,Fed.!$A$1:$J$1758,6,FALSE)," ")</f>
        <v xml:space="preserve"> </v>
      </c>
      <c r="G582" s="113" t="str">
        <f>IF(A582:A582&gt;0,VLOOKUP(A582,Fed.!$A$1:$J$1758,7,FALSE)," ")</f>
        <v xml:space="preserve"> </v>
      </c>
      <c r="H582" s="113" t="str">
        <f>IF(A582:A582&gt;0,VLOOKUP(A582,Fed.!$A$1:$J$1758,8,FALSE)," ")</f>
        <v xml:space="preserve"> </v>
      </c>
      <c r="I582" s="113" t="str">
        <f>IF(A582:A582&gt;0,VLOOKUP(A582,Fed.!$A$1:$J$1758,9,FALSE)," ")</f>
        <v xml:space="preserve"> </v>
      </c>
      <c r="J582" s="113" t="str">
        <f>IF(A582:A582&gt;0,VLOOKUP(A582,Fed.!$A$1:$J$1758,10,FALSE)," ")</f>
        <v xml:space="preserve"> </v>
      </c>
      <c r="L582" s="245" t="s">
        <v>2643</v>
      </c>
      <c r="M582" s="287" t="b">
        <f t="shared" si="10"/>
        <v>0</v>
      </c>
      <c r="N582" s="287"/>
    </row>
    <row r="583" spans="1:14">
      <c r="A583" s="192"/>
      <c r="B583" s="26" t="str">
        <f>IF(A583:A583&gt;0,VLOOKUP(A583,Fed.!$A$1:$J$1758,2,FALSE)," ")</f>
        <v xml:space="preserve"> </v>
      </c>
      <c r="C583" s="26" t="str">
        <f>IF(A583:A583&gt;0,VLOOKUP(A583,Fed.!$A$1:$J$1758,3,FALSE)," ")</f>
        <v xml:space="preserve"> </v>
      </c>
      <c r="D583" s="113" t="str">
        <f>IF(A583:A583&gt;0,VLOOKUP(A583,Fed.!$A$1:$J$1758,4,FALSE)," ")</f>
        <v xml:space="preserve"> </v>
      </c>
      <c r="E583" s="113" t="str">
        <f>IF(A583:A583&gt;0,VLOOKUP(A583,Fed.!$A$1:$J$1758,5,FALSE)," ")</f>
        <v xml:space="preserve"> </v>
      </c>
      <c r="F583" s="191" t="str">
        <f>IF(A583:A583&gt;0,VLOOKUP(A583,Fed.!$A$1:$J$1758,6,FALSE)," ")</f>
        <v xml:space="preserve"> </v>
      </c>
      <c r="G583" s="113" t="str">
        <f>IF(A583:A583&gt;0,VLOOKUP(A583,Fed.!$A$1:$J$1758,7,FALSE)," ")</f>
        <v xml:space="preserve"> </v>
      </c>
      <c r="H583" s="113" t="str">
        <f>IF(A583:A583&gt;0,VLOOKUP(A583,Fed.!$A$1:$J$1758,8,FALSE)," ")</f>
        <v xml:space="preserve"> </v>
      </c>
      <c r="I583" s="113" t="str">
        <f>IF(A583:A583&gt;0,VLOOKUP(A583,Fed.!$A$1:$J$1758,9,FALSE)," ")</f>
        <v xml:space="preserve"> </v>
      </c>
      <c r="J583" s="113" t="str">
        <f>IF(A583:A583&gt;0,VLOOKUP(A583,Fed.!$A$1:$J$1758,10,FALSE)," ")</f>
        <v xml:space="preserve"> </v>
      </c>
      <c r="L583" s="245" t="s">
        <v>2643</v>
      </c>
      <c r="M583" s="287" t="b">
        <f t="shared" si="10"/>
        <v>0</v>
      </c>
      <c r="N583" s="287"/>
    </row>
    <row r="584" spans="1:14">
      <c r="A584" s="192"/>
      <c r="B584" s="26" t="str">
        <f>IF(A584:A584&gt;0,VLOOKUP(A584,Fed.!$A$1:$J$1758,2,FALSE)," ")</f>
        <v xml:space="preserve"> </v>
      </c>
      <c r="C584" s="26" t="str">
        <f>IF(A584:A584&gt;0,VLOOKUP(A584,Fed.!$A$1:$J$1758,3,FALSE)," ")</f>
        <v xml:space="preserve"> </v>
      </c>
      <c r="D584" s="113" t="str">
        <f>IF(A584:A584&gt;0,VLOOKUP(A584,Fed.!$A$1:$J$1758,4,FALSE)," ")</f>
        <v xml:space="preserve"> </v>
      </c>
      <c r="E584" s="113" t="str">
        <f>IF(A584:A584&gt;0,VLOOKUP(A584,Fed.!$A$1:$J$1758,5,FALSE)," ")</f>
        <v xml:space="preserve"> </v>
      </c>
      <c r="F584" s="191" t="str">
        <f>IF(A584:A584&gt;0,VLOOKUP(A584,Fed.!$A$1:$J$1758,6,FALSE)," ")</f>
        <v xml:space="preserve"> </v>
      </c>
      <c r="G584" s="113" t="str">
        <f>IF(A584:A584&gt;0,VLOOKUP(A584,Fed.!$A$1:$J$1758,7,FALSE)," ")</f>
        <v xml:space="preserve"> </v>
      </c>
      <c r="H584" s="113" t="str">
        <f>IF(A584:A584&gt;0,VLOOKUP(A584,Fed.!$A$1:$J$1758,8,FALSE)," ")</f>
        <v xml:space="preserve"> </v>
      </c>
      <c r="I584" s="113" t="str">
        <f>IF(A584:A584&gt;0,VLOOKUP(A584,Fed.!$A$1:$J$1758,9,FALSE)," ")</f>
        <v xml:space="preserve"> </v>
      </c>
      <c r="J584" s="113" t="str">
        <f>IF(A584:A584&gt;0,VLOOKUP(A584,Fed.!$A$1:$J$1758,10,FALSE)," ")</f>
        <v xml:space="preserve"> </v>
      </c>
      <c r="L584" s="245" t="s">
        <v>2643</v>
      </c>
      <c r="M584" s="287" t="b">
        <f t="shared" si="10"/>
        <v>0</v>
      </c>
      <c r="N584" s="287"/>
    </row>
    <row r="585" spans="1:14">
      <c r="A585" s="192"/>
      <c r="B585" s="26" t="str">
        <f>IF(A585:A585&gt;0,VLOOKUP(A585,Fed.!$A$1:$J$1758,2,FALSE)," ")</f>
        <v xml:space="preserve"> </v>
      </c>
      <c r="C585" s="26" t="str">
        <f>IF(A585:A585&gt;0,VLOOKUP(A585,Fed.!$A$1:$J$1758,3,FALSE)," ")</f>
        <v xml:space="preserve"> </v>
      </c>
      <c r="D585" s="113" t="str">
        <f>IF(A585:A585&gt;0,VLOOKUP(A585,Fed.!$A$1:$J$1758,4,FALSE)," ")</f>
        <v xml:space="preserve"> </v>
      </c>
      <c r="E585" s="113" t="str">
        <f>IF(A585:A585&gt;0,VLOOKUP(A585,Fed.!$A$1:$J$1758,5,FALSE)," ")</f>
        <v xml:space="preserve"> </v>
      </c>
      <c r="F585" s="191" t="str">
        <f>IF(A585:A585&gt;0,VLOOKUP(A585,Fed.!$A$1:$J$1758,6,FALSE)," ")</f>
        <v xml:space="preserve"> </v>
      </c>
      <c r="G585" s="113" t="str">
        <f>IF(A585:A585&gt;0,VLOOKUP(A585,Fed.!$A$1:$J$1758,7,FALSE)," ")</f>
        <v xml:space="preserve"> </v>
      </c>
      <c r="H585" s="113" t="str">
        <f>IF(A585:A585&gt;0,VLOOKUP(A585,Fed.!$A$1:$J$1758,8,FALSE)," ")</f>
        <v xml:space="preserve"> </v>
      </c>
      <c r="I585" s="113" t="str">
        <f>IF(A585:A585&gt;0,VLOOKUP(A585,Fed.!$A$1:$J$1758,9,FALSE)," ")</f>
        <v xml:space="preserve"> </v>
      </c>
      <c r="J585" s="113" t="str">
        <f>IF(A585:A585&gt;0,VLOOKUP(A585,Fed.!$A$1:$J$1758,10,FALSE)," ")</f>
        <v xml:space="preserve"> </v>
      </c>
      <c r="L585" s="245" t="s">
        <v>2643</v>
      </c>
      <c r="M585" s="287" t="b">
        <f t="shared" si="10"/>
        <v>0</v>
      </c>
      <c r="N585" s="287"/>
    </row>
    <row r="586" spans="1:14">
      <c r="A586" s="192"/>
      <c r="B586" s="26" t="str">
        <f>IF(A586:A586&gt;0,VLOOKUP(A586,Fed.!$A$1:$J$1758,2,FALSE)," ")</f>
        <v xml:space="preserve"> </v>
      </c>
      <c r="C586" s="26" t="str">
        <f>IF(A586:A586&gt;0,VLOOKUP(A586,Fed.!$A$1:$J$1758,3,FALSE)," ")</f>
        <v xml:space="preserve"> </v>
      </c>
      <c r="D586" s="113" t="str">
        <f>IF(A586:A586&gt;0,VLOOKUP(A586,Fed.!$A$1:$J$1758,4,FALSE)," ")</f>
        <v xml:space="preserve"> </v>
      </c>
      <c r="E586" s="113" t="str">
        <f>IF(A586:A586&gt;0,VLOOKUP(A586,Fed.!$A$1:$J$1758,5,FALSE)," ")</f>
        <v xml:space="preserve"> </v>
      </c>
      <c r="F586" s="191" t="str">
        <f>IF(A586:A586&gt;0,VLOOKUP(A586,Fed.!$A$1:$J$1758,6,FALSE)," ")</f>
        <v xml:space="preserve"> </v>
      </c>
      <c r="G586" s="113" t="str">
        <f>IF(A586:A586&gt;0,VLOOKUP(A586,Fed.!$A$1:$J$1758,7,FALSE)," ")</f>
        <v xml:space="preserve"> </v>
      </c>
      <c r="H586" s="113" t="str">
        <f>IF(A586:A586&gt;0,VLOOKUP(A586,Fed.!$A$1:$J$1758,8,FALSE)," ")</f>
        <v xml:space="preserve"> </v>
      </c>
      <c r="I586" s="113" t="str">
        <f>IF(A586:A586&gt;0,VLOOKUP(A586,Fed.!$A$1:$J$1758,9,FALSE)," ")</f>
        <v xml:space="preserve"> </v>
      </c>
      <c r="J586" s="113" t="str">
        <f>IF(A586:A586&gt;0,VLOOKUP(A586,Fed.!$A$1:$J$1758,10,FALSE)," ")</f>
        <v xml:space="preserve"> </v>
      </c>
      <c r="L586" s="245" t="s">
        <v>2643</v>
      </c>
      <c r="M586" s="287" t="b">
        <f t="shared" si="10"/>
        <v>0</v>
      </c>
      <c r="N586" s="287"/>
    </row>
    <row r="587" spans="1:14">
      <c r="A587" s="192"/>
      <c r="B587" s="26" t="str">
        <f>IF(A587:A587&gt;0,VLOOKUP(A587,Fed.!$A$1:$J$1758,2,FALSE)," ")</f>
        <v xml:space="preserve"> </v>
      </c>
      <c r="C587" s="26" t="str">
        <f>IF(A587:A587&gt;0,VLOOKUP(A587,Fed.!$A$1:$J$1758,3,FALSE)," ")</f>
        <v xml:space="preserve"> </v>
      </c>
      <c r="D587" s="113" t="str">
        <f>IF(A587:A587&gt;0,VLOOKUP(A587,Fed.!$A$1:$J$1758,4,FALSE)," ")</f>
        <v xml:space="preserve"> </v>
      </c>
      <c r="E587" s="113" t="str">
        <f>IF(A587:A587&gt;0,VLOOKUP(A587,Fed.!$A$1:$J$1758,5,FALSE)," ")</f>
        <v xml:space="preserve"> </v>
      </c>
      <c r="F587" s="191" t="str">
        <f>IF(A587:A587&gt;0,VLOOKUP(A587,Fed.!$A$1:$J$1758,6,FALSE)," ")</f>
        <v xml:space="preserve"> </v>
      </c>
      <c r="G587" s="113" t="str">
        <f>IF(A587:A587&gt;0,VLOOKUP(A587,Fed.!$A$1:$J$1758,7,FALSE)," ")</f>
        <v xml:space="preserve"> </v>
      </c>
      <c r="H587" s="113" t="str">
        <f>IF(A587:A587&gt;0,VLOOKUP(A587,Fed.!$A$1:$J$1758,8,FALSE)," ")</f>
        <v xml:space="preserve"> </v>
      </c>
      <c r="I587" s="113" t="str">
        <f>IF(A587:A587&gt;0,VLOOKUP(A587,Fed.!$A$1:$J$1758,9,FALSE)," ")</f>
        <v xml:space="preserve"> </v>
      </c>
      <c r="J587" s="113" t="str">
        <f>IF(A587:A587&gt;0,VLOOKUP(A587,Fed.!$A$1:$J$1758,10,FALSE)," ")</f>
        <v xml:space="preserve"> </v>
      </c>
      <c r="L587" s="245" t="s">
        <v>2643</v>
      </c>
      <c r="M587" s="287" t="b">
        <f t="shared" si="10"/>
        <v>0</v>
      </c>
      <c r="N587" s="287"/>
    </row>
    <row r="588" spans="1:14">
      <c r="A588" s="192"/>
      <c r="B588" s="26" t="str">
        <f>IF(A588:A588&gt;0,VLOOKUP(A588,Fed.!$A$1:$J$1758,2,FALSE)," ")</f>
        <v xml:space="preserve"> </v>
      </c>
      <c r="C588" s="26" t="str">
        <f>IF(A588:A588&gt;0,VLOOKUP(A588,Fed.!$A$1:$J$1758,3,FALSE)," ")</f>
        <v xml:space="preserve"> </v>
      </c>
      <c r="D588" s="113" t="str">
        <f>IF(A588:A588&gt;0,VLOOKUP(A588,Fed.!$A$1:$J$1758,4,FALSE)," ")</f>
        <v xml:space="preserve"> </v>
      </c>
      <c r="E588" s="113" t="str">
        <f>IF(A588:A588&gt;0,VLOOKUP(A588,Fed.!$A$1:$J$1758,5,FALSE)," ")</f>
        <v xml:space="preserve"> </v>
      </c>
      <c r="F588" s="191" t="str">
        <f>IF(A588:A588&gt;0,VLOOKUP(A588,Fed.!$A$1:$J$1758,6,FALSE)," ")</f>
        <v xml:space="preserve"> </v>
      </c>
      <c r="G588" s="113" t="str">
        <f>IF(A588:A588&gt;0,VLOOKUP(A588,Fed.!$A$1:$J$1758,7,FALSE)," ")</f>
        <v xml:space="preserve"> </v>
      </c>
      <c r="H588" s="113" t="str">
        <f>IF(A588:A588&gt;0,VLOOKUP(A588,Fed.!$A$1:$J$1758,8,FALSE)," ")</f>
        <v xml:space="preserve"> </v>
      </c>
      <c r="I588" s="113" t="str">
        <f>IF(A588:A588&gt;0,VLOOKUP(A588,Fed.!$A$1:$J$1758,9,FALSE)," ")</f>
        <v xml:space="preserve"> </v>
      </c>
      <c r="J588" s="113" t="str">
        <f>IF(A588:A588&gt;0,VLOOKUP(A588,Fed.!$A$1:$J$1758,10,FALSE)," ")</f>
        <v xml:space="preserve"> </v>
      </c>
      <c r="L588" s="245" t="s">
        <v>2643</v>
      </c>
      <c r="M588" s="287" t="b">
        <f t="shared" si="10"/>
        <v>0</v>
      </c>
      <c r="N588" s="287"/>
    </row>
    <row r="589" spans="1:14">
      <c r="A589" s="192"/>
      <c r="B589" s="26" t="str">
        <f>IF(A589:A589&gt;0,VLOOKUP(A589,Fed.!$A$1:$J$1758,2,FALSE)," ")</f>
        <v xml:space="preserve"> </v>
      </c>
      <c r="C589" s="26" t="str">
        <f>IF(A589:A589&gt;0,VLOOKUP(A589,Fed.!$A$1:$J$1758,3,FALSE)," ")</f>
        <v xml:space="preserve"> </v>
      </c>
      <c r="D589" s="113" t="str">
        <f>IF(A589:A589&gt;0,VLOOKUP(A589,Fed.!$A$1:$J$1758,4,FALSE)," ")</f>
        <v xml:space="preserve"> </v>
      </c>
      <c r="E589" s="113" t="str">
        <f>IF(A589:A589&gt;0,VLOOKUP(A589,Fed.!$A$1:$J$1758,5,FALSE)," ")</f>
        <v xml:space="preserve"> </v>
      </c>
      <c r="F589" s="191" t="str">
        <f>IF(A589:A589&gt;0,VLOOKUP(A589,Fed.!$A$1:$J$1758,6,FALSE)," ")</f>
        <v xml:space="preserve"> </v>
      </c>
      <c r="G589" s="113" t="str">
        <f>IF(A589:A589&gt;0,VLOOKUP(A589,Fed.!$A$1:$J$1758,7,FALSE)," ")</f>
        <v xml:space="preserve"> </v>
      </c>
      <c r="H589" s="113" t="str">
        <f>IF(A589:A589&gt;0,VLOOKUP(A589,Fed.!$A$1:$J$1758,8,FALSE)," ")</f>
        <v xml:space="preserve"> </v>
      </c>
      <c r="I589" s="113" t="str">
        <f>IF(A589:A589&gt;0,VLOOKUP(A589,Fed.!$A$1:$J$1758,9,FALSE)," ")</f>
        <v xml:space="preserve"> </v>
      </c>
      <c r="J589" s="113" t="str">
        <f>IF(A589:A589&gt;0,VLOOKUP(A589,Fed.!$A$1:$J$1758,10,FALSE)," ")</f>
        <v xml:space="preserve"> </v>
      </c>
      <c r="L589" s="245" t="s">
        <v>2643</v>
      </c>
      <c r="M589" s="287" t="b">
        <f t="shared" si="10"/>
        <v>0</v>
      </c>
      <c r="N589" s="287"/>
    </row>
    <row r="590" spans="1:14">
      <c r="A590" s="192"/>
      <c r="B590" s="26" t="str">
        <f>IF(A590:A590&gt;0,VLOOKUP(A590,Fed.!$A$1:$J$1758,2,FALSE)," ")</f>
        <v xml:space="preserve"> </v>
      </c>
      <c r="C590" s="26" t="str">
        <f>IF(A590:A590&gt;0,VLOOKUP(A590,Fed.!$A$1:$J$1758,3,FALSE)," ")</f>
        <v xml:space="preserve"> </v>
      </c>
      <c r="D590" s="113" t="str">
        <f>IF(A590:A590&gt;0,VLOOKUP(A590,Fed.!$A$1:$J$1758,4,FALSE)," ")</f>
        <v xml:space="preserve"> </v>
      </c>
      <c r="E590" s="113" t="str">
        <f>IF(A590:A590&gt;0,VLOOKUP(A590,Fed.!$A$1:$J$1758,5,FALSE)," ")</f>
        <v xml:space="preserve"> </v>
      </c>
      <c r="F590" s="191" t="str">
        <f>IF(A590:A590&gt;0,VLOOKUP(A590,Fed.!$A$1:$J$1758,6,FALSE)," ")</f>
        <v xml:space="preserve"> </v>
      </c>
      <c r="G590" s="113" t="str">
        <f>IF(A590:A590&gt;0,VLOOKUP(A590,Fed.!$A$1:$J$1758,7,FALSE)," ")</f>
        <v xml:space="preserve"> </v>
      </c>
      <c r="H590" s="113" t="str">
        <f>IF(A590:A590&gt;0,VLOOKUP(A590,Fed.!$A$1:$J$1758,8,FALSE)," ")</f>
        <v xml:space="preserve"> </v>
      </c>
      <c r="I590" s="113" t="str">
        <f>IF(A590:A590&gt;0,VLOOKUP(A590,Fed.!$A$1:$J$1758,9,FALSE)," ")</f>
        <v xml:space="preserve"> </v>
      </c>
      <c r="J590" s="113" t="str">
        <f>IF(A590:A590&gt;0,VLOOKUP(A590,Fed.!$A$1:$J$1758,10,FALSE)," ")</f>
        <v xml:space="preserve"> </v>
      </c>
      <c r="L590" s="245" t="s">
        <v>2643</v>
      </c>
      <c r="M590" s="287" t="b">
        <f t="shared" si="10"/>
        <v>0</v>
      </c>
      <c r="N590" s="287"/>
    </row>
    <row r="591" spans="1:14">
      <c r="A591" s="192"/>
      <c r="B591" s="26" t="str">
        <f>IF(A591:A591&gt;0,VLOOKUP(A591,Fed.!$A$1:$J$1758,2,FALSE)," ")</f>
        <v xml:space="preserve"> </v>
      </c>
      <c r="C591" s="26" t="str">
        <f>IF(A591:A591&gt;0,VLOOKUP(A591,Fed.!$A$1:$J$1758,3,FALSE)," ")</f>
        <v xml:space="preserve"> </v>
      </c>
      <c r="D591" s="113" t="str">
        <f>IF(A591:A591&gt;0,VLOOKUP(A591,Fed.!$A$1:$J$1758,4,FALSE)," ")</f>
        <v xml:space="preserve"> </v>
      </c>
      <c r="E591" s="113" t="str">
        <f>IF(A591:A591&gt;0,VLOOKUP(A591,Fed.!$A$1:$J$1758,5,FALSE)," ")</f>
        <v xml:space="preserve"> </v>
      </c>
      <c r="F591" s="191" t="str">
        <f>IF(A591:A591&gt;0,VLOOKUP(A591,Fed.!$A$1:$J$1758,6,FALSE)," ")</f>
        <v xml:space="preserve"> </v>
      </c>
      <c r="G591" s="113" t="str">
        <f>IF(A591:A591&gt;0,VLOOKUP(A591,Fed.!$A$1:$J$1758,7,FALSE)," ")</f>
        <v xml:space="preserve"> </v>
      </c>
      <c r="H591" s="113" t="str">
        <f>IF(A591:A591&gt;0,VLOOKUP(A591,Fed.!$A$1:$J$1758,8,FALSE)," ")</f>
        <v xml:space="preserve"> </v>
      </c>
      <c r="I591" s="113" t="str">
        <f>IF(A591:A591&gt;0,VLOOKUP(A591,Fed.!$A$1:$J$1758,9,FALSE)," ")</f>
        <v xml:space="preserve"> </v>
      </c>
      <c r="J591" s="113" t="str">
        <f>IF(A591:A591&gt;0,VLOOKUP(A591,Fed.!$A$1:$J$1758,10,FALSE)," ")</f>
        <v xml:space="preserve"> </v>
      </c>
      <c r="L591" s="245" t="s">
        <v>2643</v>
      </c>
      <c r="M591" s="287" t="b">
        <f t="shared" si="10"/>
        <v>0</v>
      </c>
      <c r="N591" s="287"/>
    </row>
    <row r="592" spans="1:14">
      <c r="A592" s="192"/>
      <c r="B592" s="26" t="str">
        <f>IF(A592:A592&gt;0,VLOOKUP(A592,Fed.!$A$1:$J$1758,2,FALSE)," ")</f>
        <v xml:space="preserve"> </v>
      </c>
      <c r="C592" s="26" t="str">
        <f>IF(A592:A592&gt;0,VLOOKUP(A592,Fed.!$A$1:$J$1758,3,FALSE)," ")</f>
        <v xml:space="preserve"> </v>
      </c>
      <c r="D592" s="113" t="str">
        <f>IF(A592:A592&gt;0,VLOOKUP(A592,Fed.!$A$1:$J$1758,4,FALSE)," ")</f>
        <v xml:space="preserve"> </v>
      </c>
      <c r="E592" s="113" t="str">
        <f>IF(A592:A592&gt;0,VLOOKUP(A592,Fed.!$A$1:$J$1758,5,FALSE)," ")</f>
        <v xml:space="preserve"> </v>
      </c>
      <c r="F592" s="191" t="str">
        <f>IF(A592:A592&gt;0,VLOOKUP(A592,Fed.!$A$1:$J$1758,6,FALSE)," ")</f>
        <v xml:space="preserve"> </v>
      </c>
      <c r="G592" s="113" t="str">
        <f>IF(A592:A592&gt;0,VLOOKUP(A592,Fed.!$A$1:$J$1758,7,FALSE)," ")</f>
        <v xml:space="preserve"> </v>
      </c>
      <c r="H592" s="113" t="str">
        <f>IF(A592:A592&gt;0,VLOOKUP(A592,Fed.!$A$1:$J$1758,8,FALSE)," ")</f>
        <v xml:space="preserve"> </v>
      </c>
      <c r="I592" s="113" t="str">
        <f>IF(A592:A592&gt;0,VLOOKUP(A592,Fed.!$A$1:$J$1758,9,FALSE)," ")</f>
        <v xml:space="preserve"> </v>
      </c>
      <c r="J592" s="113" t="str">
        <f>IF(A592:A592&gt;0,VLOOKUP(A592,Fed.!$A$1:$J$1758,10,FALSE)," ")</f>
        <v xml:space="preserve"> </v>
      </c>
      <c r="L592" s="245" t="s">
        <v>2643</v>
      </c>
      <c r="M592" s="287" t="b">
        <f t="shared" si="10"/>
        <v>0</v>
      </c>
      <c r="N592" s="287"/>
    </row>
    <row r="593" spans="1:14">
      <c r="A593" s="192"/>
      <c r="B593" s="26" t="str">
        <f>IF(A593:A593&gt;0,VLOOKUP(A593,Fed.!$A$1:$J$1758,2,FALSE)," ")</f>
        <v xml:space="preserve"> </v>
      </c>
      <c r="C593" s="26" t="str">
        <f>IF(A593:A593&gt;0,VLOOKUP(A593,Fed.!$A$1:$J$1758,3,FALSE)," ")</f>
        <v xml:space="preserve"> </v>
      </c>
      <c r="D593" s="113" t="str">
        <f>IF(A593:A593&gt;0,VLOOKUP(A593,Fed.!$A$1:$J$1758,4,FALSE)," ")</f>
        <v xml:space="preserve"> </v>
      </c>
      <c r="E593" s="113" t="str">
        <f>IF(A593:A593&gt;0,VLOOKUP(A593,Fed.!$A$1:$J$1758,5,FALSE)," ")</f>
        <v xml:space="preserve"> </v>
      </c>
      <c r="F593" s="191" t="str">
        <f>IF(A593:A593&gt;0,VLOOKUP(A593,Fed.!$A$1:$J$1758,6,FALSE)," ")</f>
        <v xml:space="preserve"> </v>
      </c>
      <c r="G593" s="113" t="str">
        <f>IF(A593:A593&gt;0,VLOOKUP(A593,Fed.!$A$1:$J$1758,7,FALSE)," ")</f>
        <v xml:space="preserve"> </v>
      </c>
      <c r="H593" s="113" t="str">
        <f>IF(A593:A593&gt;0,VLOOKUP(A593,Fed.!$A$1:$J$1758,8,FALSE)," ")</f>
        <v xml:space="preserve"> </v>
      </c>
      <c r="I593" s="113" t="str">
        <f>IF(A593:A593&gt;0,VLOOKUP(A593,Fed.!$A$1:$J$1758,9,FALSE)," ")</f>
        <v xml:space="preserve"> </v>
      </c>
      <c r="J593" s="113" t="str">
        <f>IF(A593:A593&gt;0,VLOOKUP(A593,Fed.!$A$1:$J$1758,10,FALSE)," ")</f>
        <v xml:space="preserve"> </v>
      </c>
      <c r="L593" s="245" t="s">
        <v>2643</v>
      </c>
      <c r="M593" s="287" t="b">
        <f t="shared" si="10"/>
        <v>0</v>
      </c>
      <c r="N593" s="287"/>
    </row>
    <row r="594" spans="1:14">
      <c r="A594" s="192"/>
      <c r="B594" s="26" t="str">
        <f>IF(A594:A594&gt;0,VLOOKUP(A594,Fed.!$A$1:$J$1758,2,FALSE)," ")</f>
        <v xml:space="preserve"> </v>
      </c>
      <c r="C594" s="26" t="str">
        <f>IF(A594:A594&gt;0,VLOOKUP(A594,Fed.!$A$1:$J$1758,3,FALSE)," ")</f>
        <v xml:space="preserve"> </v>
      </c>
      <c r="D594" s="113" t="str">
        <f>IF(A594:A594&gt;0,VLOOKUP(A594,Fed.!$A$1:$J$1758,4,FALSE)," ")</f>
        <v xml:space="preserve"> </v>
      </c>
      <c r="E594" s="113" t="str">
        <f>IF(A594:A594&gt;0,VLOOKUP(A594,Fed.!$A$1:$J$1758,5,FALSE)," ")</f>
        <v xml:space="preserve"> </v>
      </c>
      <c r="F594" s="191" t="str">
        <f>IF(A594:A594&gt;0,VLOOKUP(A594,Fed.!$A$1:$J$1758,6,FALSE)," ")</f>
        <v xml:space="preserve"> </v>
      </c>
      <c r="G594" s="113" t="str">
        <f>IF(A594:A594&gt;0,VLOOKUP(A594,Fed.!$A$1:$J$1758,7,FALSE)," ")</f>
        <v xml:space="preserve"> </v>
      </c>
      <c r="H594" s="113" t="str">
        <f>IF(A594:A594&gt;0,VLOOKUP(A594,Fed.!$A$1:$J$1758,8,FALSE)," ")</f>
        <v xml:space="preserve"> </v>
      </c>
      <c r="I594" s="113" t="str">
        <f>IF(A594:A594&gt;0,VLOOKUP(A594,Fed.!$A$1:$J$1758,9,FALSE)," ")</f>
        <v xml:space="preserve"> </v>
      </c>
      <c r="J594" s="113" t="str">
        <f>IF(A594:A594&gt;0,VLOOKUP(A594,Fed.!$A$1:$J$1758,10,FALSE)," ")</f>
        <v xml:space="preserve"> </v>
      </c>
      <c r="L594" s="245" t="s">
        <v>2643</v>
      </c>
      <c r="M594" s="287" t="b">
        <f t="shared" si="10"/>
        <v>0</v>
      </c>
      <c r="N594" s="287"/>
    </row>
    <row r="595" spans="1:14">
      <c r="A595" s="192"/>
      <c r="B595" s="26" t="str">
        <f>IF(A595:A595&gt;0,VLOOKUP(A595,Fed.!$A$1:$J$1758,2,FALSE)," ")</f>
        <v xml:space="preserve"> </v>
      </c>
      <c r="C595" s="26" t="str">
        <f>IF(A595:A595&gt;0,VLOOKUP(A595,Fed.!$A$1:$J$1758,3,FALSE)," ")</f>
        <v xml:space="preserve"> </v>
      </c>
      <c r="D595" s="113" t="str">
        <f>IF(A595:A595&gt;0,VLOOKUP(A595,Fed.!$A$1:$J$1758,4,FALSE)," ")</f>
        <v xml:space="preserve"> </v>
      </c>
      <c r="E595" s="113" t="str">
        <f>IF(A595:A595&gt;0,VLOOKUP(A595,Fed.!$A$1:$J$1758,5,FALSE)," ")</f>
        <v xml:space="preserve"> </v>
      </c>
      <c r="F595" s="191" t="str">
        <f>IF(A595:A595&gt;0,VLOOKUP(A595,Fed.!$A$1:$J$1758,6,FALSE)," ")</f>
        <v xml:space="preserve"> </v>
      </c>
      <c r="G595" s="113" t="str">
        <f>IF(A595:A595&gt;0,VLOOKUP(A595,Fed.!$A$1:$J$1758,7,FALSE)," ")</f>
        <v xml:space="preserve"> </v>
      </c>
      <c r="H595" s="113" t="str">
        <f>IF(A595:A595&gt;0,VLOOKUP(A595,Fed.!$A$1:$J$1758,8,FALSE)," ")</f>
        <v xml:space="preserve"> </v>
      </c>
      <c r="I595" s="113" t="str">
        <f>IF(A595:A595&gt;0,VLOOKUP(A595,Fed.!$A$1:$J$1758,9,FALSE)," ")</f>
        <v xml:space="preserve"> </v>
      </c>
      <c r="J595" s="113" t="str">
        <f>IF(A595:A595&gt;0,VLOOKUP(A595,Fed.!$A$1:$J$1758,10,FALSE)," ")</f>
        <v xml:space="preserve"> </v>
      </c>
      <c r="L595" s="245" t="s">
        <v>2643</v>
      </c>
      <c r="M595" s="287" t="b">
        <f t="shared" si="10"/>
        <v>0</v>
      </c>
      <c r="N595" s="287"/>
    </row>
    <row r="596" spans="1:14">
      <c r="A596" s="192"/>
      <c r="B596" s="26" t="str">
        <f>IF(A596:A596&gt;0,VLOOKUP(A596,Fed.!$A$1:$J$1758,2,FALSE)," ")</f>
        <v xml:space="preserve"> </v>
      </c>
      <c r="C596" s="26" t="str">
        <f>IF(A596:A596&gt;0,VLOOKUP(A596,Fed.!$A$1:$J$1758,3,FALSE)," ")</f>
        <v xml:space="preserve"> </v>
      </c>
      <c r="D596" s="113" t="str">
        <f>IF(A596:A596&gt;0,VLOOKUP(A596,Fed.!$A$1:$J$1758,4,FALSE)," ")</f>
        <v xml:space="preserve"> </v>
      </c>
      <c r="E596" s="113" t="str">
        <f>IF(A596:A596&gt;0,VLOOKUP(A596,Fed.!$A$1:$J$1758,5,FALSE)," ")</f>
        <v xml:space="preserve"> </v>
      </c>
      <c r="F596" s="191" t="str">
        <f>IF(A596:A596&gt;0,VLOOKUP(A596,Fed.!$A$1:$J$1758,6,FALSE)," ")</f>
        <v xml:space="preserve"> </v>
      </c>
      <c r="G596" s="113" t="str">
        <f>IF(A596:A596&gt;0,VLOOKUP(A596,Fed.!$A$1:$J$1758,7,FALSE)," ")</f>
        <v xml:space="preserve"> </v>
      </c>
      <c r="H596" s="113" t="str">
        <f>IF(A596:A596&gt;0,VLOOKUP(A596,Fed.!$A$1:$J$1758,8,FALSE)," ")</f>
        <v xml:space="preserve"> </v>
      </c>
      <c r="I596" s="113" t="str">
        <f>IF(A596:A596&gt;0,VLOOKUP(A596,Fed.!$A$1:$J$1758,9,FALSE)," ")</f>
        <v xml:space="preserve"> </v>
      </c>
      <c r="J596" s="113" t="str">
        <f>IF(A596:A596&gt;0,VLOOKUP(A596,Fed.!$A$1:$J$1758,10,FALSE)," ")</f>
        <v xml:space="preserve"> </v>
      </c>
      <c r="L596" s="245" t="s">
        <v>2643</v>
      </c>
      <c r="M596" s="287" t="b">
        <f t="shared" si="10"/>
        <v>0</v>
      </c>
      <c r="N596" s="287"/>
    </row>
    <row r="597" spans="1:14">
      <c r="A597" s="192"/>
      <c r="B597" s="26" t="str">
        <f>IF(A597:A597&gt;0,VLOOKUP(A597,Fed.!$A$1:$J$1758,2,FALSE)," ")</f>
        <v xml:space="preserve"> </v>
      </c>
      <c r="C597" s="26" t="str">
        <f>IF(A597:A597&gt;0,VLOOKUP(A597,Fed.!$A$1:$J$1758,3,FALSE)," ")</f>
        <v xml:space="preserve"> </v>
      </c>
      <c r="D597" s="113" t="str">
        <f>IF(A597:A597&gt;0,VLOOKUP(A597,Fed.!$A$1:$J$1758,4,FALSE)," ")</f>
        <v xml:space="preserve"> </v>
      </c>
      <c r="E597" s="113" t="str">
        <f>IF(A597:A597&gt;0,VLOOKUP(A597,Fed.!$A$1:$J$1758,5,FALSE)," ")</f>
        <v xml:space="preserve"> </v>
      </c>
      <c r="F597" s="191" t="str">
        <f>IF(A597:A597&gt;0,VLOOKUP(A597,Fed.!$A$1:$J$1758,6,FALSE)," ")</f>
        <v xml:space="preserve"> </v>
      </c>
      <c r="G597" s="113" t="str">
        <f>IF(A597:A597&gt;0,VLOOKUP(A597,Fed.!$A$1:$J$1758,7,FALSE)," ")</f>
        <v xml:space="preserve"> </v>
      </c>
      <c r="H597" s="113" t="str">
        <f>IF(A597:A597&gt;0,VLOOKUP(A597,Fed.!$A$1:$J$1758,8,FALSE)," ")</f>
        <v xml:space="preserve"> </v>
      </c>
      <c r="I597" s="113" t="str">
        <f>IF(A597:A597&gt;0,VLOOKUP(A597,Fed.!$A$1:$J$1758,9,FALSE)," ")</f>
        <v xml:space="preserve"> </v>
      </c>
      <c r="J597" s="113" t="str">
        <f>IF(A597:A597&gt;0,VLOOKUP(A597,Fed.!$A$1:$J$1758,10,FALSE)," ")</f>
        <v xml:space="preserve"> </v>
      </c>
      <c r="L597" s="245" t="s">
        <v>2643</v>
      </c>
      <c r="M597" s="287" t="b">
        <f t="shared" si="10"/>
        <v>0</v>
      </c>
      <c r="N597" s="287"/>
    </row>
    <row r="598" spans="1:14">
      <c r="A598" s="192"/>
      <c r="B598" s="26" t="str">
        <f>IF(A598:A598&gt;0,VLOOKUP(A598,Fed.!$A$1:$J$1758,2,FALSE)," ")</f>
        <v xml:space="preserve"> </v>
      </c>
      <c r="C598" s="26" t="str">
        <f>IF(A598:A598&gt;0,VLOOKUP(A598,Fed.!$A$1:$J$1758,3,FALSE)," ")</f>
        <v xml:space="preserve"> </v>
      </c>
      <c r="D598" s="113" t="str">
        <f>IF(A598:A598&gt;0,VLOOKUP(A598,Fed.!$A$1:$J$1758,4,FALSE)," ")</f>
        <v xml:space="preserve"> </v>
      </c>
      <c r="E598" s="113" t="str">
        <f>IF(A598:A598&gt;0,VLOOKUP(A598,Fed.!$A$1:$J$1758,5,FALSE)," ")</f>
        <v xml:space="preserve"> </v>
      </c>
      <c r="F598" s="191" t="str">
        <f>IF(A598:A598&gt;0,VLOOKUP(A598,Fed.!$A$1:$J$1758,6,FALSE)," ")</f>
        <v xml:space="preserve"> </v>
      </c>
      <c r="G598" s="113" t="str">
        <f>IF(A598:A598&gt;0,VLOOKUP(A598,Fed.!$A$1:$J$1758,7,FALSE)," ")</f>
        <v xml:space="preserve"> </v>
      </c>
      <c r="H598" s="113" t="str">
        <f>IF(A598:A598&gt;0,VLOOKUP(A598,Fed.!$A$1:$J$1758,8,FALSE)," ")</f>
        <v xml:space="preserve"> </v>
      </c>
      <c r="I598" s="113" t="str">
        <f>IF(A598:A598&gt;0,VLOOKUP(A598,Fed.!$A$1:$J$1758,9,FALSE)," ")</f>
        <v xml:space="preserve"> </v>
      </c>
      <c r="J598" s="113" t="str">
        <f>IF(A598:A598&gt;0,VLOOKUP(A598,Fed.!$A$1:$J$1758,10,FALSE)," ")</f>
        <v xml:space="preserve"> </v>
      </c>
      <c r="L598" s="245" t="s">
        <v>2643</v>
      </c>
      <c r="M598" s="287" t="b">
        <f t="shared" si="10"/>
        <v>0</v>
      </c>
      <c r="N598" s="287"/>
    </row>
    <row r="599" spans="1:14">
      <c r="A599" s="192"/>
      <c r="B599" s="26" t="str">
        <f>IF(A599:A599&gt;0,VLOOKUP(A599,Fed.!$A$1:$J$1758,2,FALSE)," ")</f>
        <v xml:space="preserve"> </v>
      </c>
      <c r="C599" s="26" t="str">
        <f>IF(A599:A599&gt;0,VLOOKUP(A599,Fed.!$A$1:$J$1758,3,FALSE)," ")</f>
        <v xml:space="preserve"> </v>
      </c>
      <c r="D599" s="113" t="str">
        <f>IF(A599:A599&gt;0,VLOOKUP(A599,Fed.!$A$1:$J$1758,4,FALSE)," ")</f>
        <v xml:space="preserve"> </v>
      </c>
      <c r="E599" s="113" t="str">
        <f>IF(A599:A599&gt;0,VLOOKUP(A599,Fed.!$A$1:$J$1758,5,FALSE)," ")</f>
        <v xml:space="preserve"> </v>
      </c>
      <c r="F599" s="191" t="str">
        <f>IF(A599:A599&gt;0,VLOOKUP(A599,Fed.!$A$1:$J$1758,6,FALSE)," ")</f>
        <v xml:space="preserve"> </v>
      </c>
      <c r="G599" s="113" t="str">
        <f>IF(A599:A599&gt;0,VLOOKUP(A599,Fed.!$A$1:$J$1758,7,FALSE)," ")</f>
        <v xml:space="preserve"> </v>
      </c>
      <c r="H599" s="113" t="str">
        <f>IF(A599:A599&gt;0,VLOOKUP(A599,Fed.!$A$1:$J$1758,8,FALSE)," ")</f>
        <v xml:space="preserve"> </v>
      </c>
      <c r="I599" s="113" t="str">
        <f>IF(A599:A599&gt;0,VLOOKUP(A599,Fed.!$A$1:$J$1758,9,FALSE)," ")</f>
        <v xml:space="preserve"> </v>
      </c>
      <c r="J599" s="113" t="str">
        <f>IF(A599:A599&gt;0,VLOOKUP(A599,Fed.!$A$1:$J$1758,10,FALSE)," ")</f>
        <v xml:space="preserve"> </v>
      </c>
      <c r="L599" s="245" t="s">
        <v>2643</v>
      </c>
      <c r="M599" s="287" t="b">
        <f t="shared" si="10"/>
        <v>0</v>
      </c>
      <c r="N599" s="287"/>
    </row>
    <row r="600" spans="1:14">
      <c r="A600" s="192"/>
      <c r="B600" s="26" t="str">
        <f>IF(A600:A600&gt;0,VLOOKUP(A600,Fed.!$A$1:$J$1758,2,FALSE)," ")</f>
        <v xml:space="preserve"> </v>
      </c>
      <c r="C600" s="26" t="str">
        <f>IF(A600:A600&gt;0,VLOOKUP(A600,Fed.!$A$1:$J$1758,3,FALSE)," ")</f>
        <v xml:space="preserve"> </v>
      </c>
      <c r="D600" s="113" t="str">
        <f>IF(A600:A600&gt;0,VLOOKUP(A600,Fed.!$A$1:$J$1758,4,FALSE)," ")</f>
        <v xml:space="preserve"> </v>
      </c>
      <c r="E600" s="113" t="str">
        <f>IF(A600:A600&gt;0,VLOOKUP(A600,Fed.!$A$1:$J$1758,5,FALSE)," ")</f>
        <v xml:space="preserve"> </v>
      </c>
      <c r="F600" s="191" t="str">
        <f>IF(A600:A600&gt;0,VLOOKUP(A600,Fed.!$A$1:$J$1758,6,FALSE)," ")</f>
        <v xml:space="preserve"> </v>
      </c>
      <c r="G600" s="113" t="str">
        <f>IF(A600:A600&gt;0,VLOOKUP(A600,Fed.!$A$1:$J$1758,7,FALSE)," ")</f>
        <v xml:space="preserve"> </v>
      </c>
      <c r="H600" s="113" t="str">
        <f>IF(A600:A600&gt;0,VLOOKUP(A600,Fed.!$A$1:$J$1758,8,FALSE)," ")</f>
        <v xml:space="preserve"> </v>
      </c>
      <c r="I600" s="113" t="str">
        <f>IF(A600:A600&gt;0,VLOOKUP(A600,Fed.!$A$1:$J$1758,9,FALSE)," ")</f>
        <v xml:space="preserve"> </v>
      </c>
      <c r="J600" s="113" t="str">
        <f>IF(A600:A600&gt;0,VLOOKUP(A600,Fed.!$A$1:$J$1758,10,FALSE)," ")</f>
        <v xml:space="preserve"> </v>
      </c>
      <c r="L600" s="245" t="s">
        <v>2643</v>
      </c>
      <c r="M600" s="287" t="b">
        <f t="shared" si="10"/>
        <v>0</v>
      </c>
      <c r="N600" s="287"/>
    </row>
    <row r="601" spans="1:14">
      <c r="A601" s="192"/>
      <c r="B601" s="26" t="str">
        <f>IF(A601:A601&gt;0,VLOOKUP(A601,Fed.!$A$1:$J$1758,2,FALSE)," ")</f>
        <v xml:space="preserve"> </v>
      </c>
      <c r="C601" s="26" t="str">
        <f>IF(A601:A601&gt;0,VLOOKUP(A601,Fed.!$A$1:$J$1758,3,FALSE)," ")</f>
        <v xml:space="preserve"> </v>
      </c>
      <c r="D601" s="113" t="str">
        <f>IF(A601:A601&gt;0,VLOOKUP(A601,Fed.!$A$1:$J$1758,4,FALSE)," ")</f>
        <v xml:space="preserve"> </v>
      </c>
      <c r="E601" s="113" t="str">
        <f>IF(A601:A601&gt;0,VLOOKUP(A601,Fed.!$A$1:$J$1758,5,FALSE)," ")</f>
        <v xml:space="preserve"> </v>
      </c>
      <c r="F601" s="191" t="str">
        <f>IF(A601:A601&gt;0,VLOOKUP(A601,Fed.!$A$1:$J$1758,6,FALSE)," ")</f>
        <v xml:space="preserve"> </v>
      </c>
      <c r="G601" s="113" t="str">
        <f>IF(A601:A601&gt;0,VLOOKUP(A601,Fed.!$A$1:$J$1758,7,FALSE)," ")</f>
        <v xml:space="preserve"> </v>
      </c>
      <c r="H601" s="113" t="str">
        <f>IF(A601:A601&gt;0,VLOOKUP(A601,Fed.!$A$1:$J$1758,8,FALSE)," ")</f>
        <v xml:space="preserve"> </v>
      </c>
      <c r="I601" s="113" t="str">
        <f>IF(A601:A601&gt;0,VLOOKUP(A601,Fed.!$A$1:$J$1758,9,FALSE)," ")</f>
        <v xml:space="preserve"> </v>
      </c>
      <c r="J601" s="113" t="str">
        <f>IF(A601:A601&gt;0,VLOOKUP(A601,Fed.!$A$1:$J$1758,10,FALSE)," ")</f>
        <v xml:space="preserve"> </v>
      </c>
      <c r="L601" s="245" t="s">
        <v>2643</v>
      </c>
      <c r="M601" s="287" t="b">
        <f t="shared" si="10"/>
        <v>0</v>
      </c>
      <c r="N601" s="287"/>
    </row>
    <row r="602" spans="1:14">
      <c r="A602" s="192"/>
      <c r="B602" s="26" t="str">
        <f>IF(A602:A602&gt;0,VLOOKUP(A602,Fed.!$A$1:$J$1758,2,FALSE)," ")</f>
        <v xml:space="preserve"> </v>
      </c>
      <c r="C602" s="26" t="str">
        <f>IF(A602:A602&gt;0,VLOOKUP(A602,Fed.!$A$1:$J$1758,3,FALSE)," ")</f>
        <v xml:space="preserve"> </v>
      </c>
      <c r="D602" s="113" t="str">
        <f>IF(A602:A602&gt;0,VLOOKUP(A602,Fed.!$A$1:$J$1758,4,FALSE)," ")</f>
        <v xml:space="preserve"> </v>
      </c>
      <c r="E602" s="113" t="str">
        <f>IF(A602:A602&gt;0,VLOOKUP(A602,Fed.!$A$1:$J$1758,5,FALSE)," ")</f>
        <v xml:space="preserve"> </v>
      </c>
      <c r="F602" s="191" t="str">
        <f>IF(A602:A602&gt;0,VLOOKUP(A602,Fed.!$A$1:$J$1758,6,FALSE)," ")</f>
        <v xml:space="preserve"> </v>
      </c>
      <c r="G602" s="113" t="str">
        <f>IF(A602:A602&gt;0,VLOOKUP(A602,Fed.!$A$1:$J$1758,7,FALSE)," ")</f>
        <v xml:space="preserve"> </v>
      </c>
      <c r="H602" s="113" t="str">
        <f>IF(A602:A602&gt;0,VLOOKUP(A602,Fed.!$A$1:$J$1758,8,FALSE)," ")</f>
        <v xml:space="preserve"> </v>
      </c>
      <c r="I602" s="113" t="str">
        <f>IF(A602:A602&gt;0,VLOOKUP(A602,Fed.!$A$1:$J$1758,9,FALSE)," ")</f>
        <v xml:space="preserve"> </v>
      </c>
      <c r="J602" s="113" t="str">
        <f>IF(A602:A602&gt;0,VLOOKUP(A602,Fed.!$A$1:$J$1758,10,FALSE)," ")</f>
        <v xml:space="preserve"> </v>
      </c>
      <c r="L602" s="245" t="s">
        <v>2643</v>
      </c>
      <c r="M602" s="287" t="b">
        <f t="shared" si="10"/>
        <v>0</v>
      </c>
      <c r="N602" s="287"/>
    </row>
    <row r="603" spans="1:14">
      <c r="A603" s="192"/>
      <c r="B603" s="26" t="str">
        <f>IF(A603:A603&gt;0,VLOOKUP(A603,Fed.!$A$1:$J$1758,2,FALSE)," ")</f>
        <v xml:space="preserve"> </v>
      </c>
      <c r="C603" s="26" t="str">
        <f>IF(A603:A603&gt;0,VLOOKUP(A603,Fed.!$A$1:$J$1758,3,FALSE)," ")</f>
        <v xml:space="preserve"> </v>
      </c>
      <c r="D603" s="113" t="str">
        <f>IF(A603:A603&gt;0,VLOOKUP(A603,Fed.!$A$1:$J$1758,4,FALSE)," ")</f>
        <v xml:space="preserve"> </v>
      </c>
      <c r="E603" s="113" t="str">
        <f>IF(A603:A603&gt;0,VLOOKUP(A603,Fed.!$A$1:$J$1758,5,FALSE)," ")</f>
        <v xml:space="preserve"> </v>
      </c>
      <c r="F603" s="191" t="str">
        <f>IF(A603:A603&gt;0,VLOOKUP(A603,Fed.!$A$1:$J$1758,6,FALSE)," ")</f>
        <v xml:space="preserve"> </v>
      </c>
      <c r="G603" s="113" t="str">
        <f>IF(A603:A603&gt;0,VLOOKUP(A603,Fed.!$A$1:$J$1758,7,FALSE)," ")</f>
        <v xml:space="preserve"> </v>
      </c>
      <c r="H603" s="113" t="str">
        <f>IF(A603:A603&gt;0,VLOOKUP(A603,Fed.!$A$1:$J$1758,8,FALSE)," ")</f>
        <v xml:space="preserve"> </v>
      </c>
      <c r="I603" s="113" t="str">
        <f>IF(A603:A603&gt;0,VLOOKUP(A603,Fed.!$A$1:$J$1758,9,FALSE)," ")</f>
        <v xml:space="preserve"> </v>
      </c>
      <c r="J603" s="113" t="str">
        <f>IF(A603:A603&gt;0,VLOOKUP(A603,Fed.!$A$1:$J$1758,10,FALSE)," ")</f>
        <v xml:space="preserve"> </v>
      </c>
      <c r="L603" s="245" t="s">
        <v>2643</v>
      </c>
      <c r="M603" s="287" t="b">
        <f t="shared" si="10"/>
        <v>0</v>
      </c>
      <c r="N603" s="287"/>
    </row>
    <row r="604" spans="1:14">
      <c r="A604" s="192"/>
      <c r="B604" s="26" t="str">
        <f>IF(A604:A604&gt;0,VLOOKUP(A604,Fed.!$A$1:$J$1758,2,FALSE)," ")</f>
        <v xml:space="preserve"> </v>
      </c>
      <c r="C604" s="26" t="str">
        <f>IF(A604:A604&gt;0,VLOOKUP(A604,Fed.!$A$1:$J$1758,3,FALSE)," ")</f>
        <v xml:space="preserve"> </v>
      </c>
      <c r="D604" s="113" t="str">
        <f>IF(A604:A604&gt;0,VLOOKUP(A604,Fed.!$A$1:$J$1758,4,FALSE)," ")</f>
        <v xml:space="preserve"> </v>
      </c>
      <c r="E604" s="113" t="str">
        <f>IF(A604:A604&gt;0,VLOOKUP(A604,Fed.!$A$1:$J$1758,5,FALSE)," ")</f>
        <v xml:space="preserve"> </v>
      </c>
      <c r="F604" s="191" t="str">
        <f>IF(A604:A604&gt;0,VLOOKUP(A604,Fed.!$A$1:$J$1758,6,FALSE)," ")</f>
        <v xml:space="preserve"> </v>
      </c>
      <c r="G604" s="113" t="str">
        <f>IF(A604:A604&gt;0,VLOOKUP(A604,Fed.!$A$1:$J$1758,7,FALSE)," ")</f>
        <v xml:space="preserve"> </v>
      </c>
      <c r="H604" s="113" t="str">
        <f>IF(A604:A604&gt;0,VLOOKUP(A604,Fed.!$A$1:$J$1758,8,FALSE)," ")</f>
        <v xml:space="preserve"> </v>
      </c>
      <c r="I604" s="113" t="str">
        <f>IF(A604:A604&gt;0,VLOOKUP(A604,Fed.!$A$1:$J$1758,9,FALSE)," ")</f>
        <v xml:space="preserve"> </v>
      </c>
      <c r="J604" s="113" t="str">
        <f>IF(A604:A604&gt;0,VLOOKUP(A604,Fed.!$A$1:$J$1758,10,FALSE)," ")</f>
        <v xml:space="preserve"> </v>
      </c>
      <c r="L604" s="245" t="s">
        <v>2643</v>
      </c>
      <c r="M604" s="287" t="b">
        <f t="shared" si="10"/>
        <v>0</v>
      </c>
      <c r="N604" s="287"/>
    </row>
    <row r="605" spans="1:14">
      <c r="A605" s="192"/>
      <c r="B605" s="26" t="str">
        <f>IF(A605:A605&gt;0,VLOOKUP(A605,Fed.!$A$1:$J$1758,2,FALSE)," ")</f>
        <v xml:space="preserve"> </v>
      </c>
      <c r="C605" s="26" t="str">
        <f>IF(A605:A605&gt;0,VLOOKUP(A605,Fed.!$A$1:$J$1758,3,FALSE)," ")</f>
        <v xml:space="preserve"> </v>
      </c>
      <c r="D605" s="113" t="str">
        <f>IF(A605:A605&gt;0,VLOOKUP(A605,Fed.!$A$1:$J$1758,4,FALSE)," ")</f>
        <v xml:space="preserve"> </v>
      </c>
      <c r="E605" s="113" t="str">
        <f>IF(A605:A605&gt;0,VLOOKUP(A605,Fed.!$A$1:$J$1758,5,FALSE)," ")</f>
        <v xml:space="preserve"> </v>
      </c>
      <c r="F605" s="191" t="str">
        <f>IF(A605:A605&gt;0,VLOOKUP(A605,Fed.!$A$1:$J$1758,6,FALSE)," ")</f>
        <v xml:space="preserve"> </v>
      </c>
      <c r="G605" s="113" t="str">
        <f>IF(A605:A605&gt;0,VLOOKUP(A605,Fed.!$A$1:$J$1758,7,FALSE)," ")</f>
        <v xml:space="preserve"> </v>
      </c>
      <c r="H605" s="113" t="str">
        <f>IF(A605:A605&gt;0,VLOOKUP(A605,Fed.!$A$1:$J$1758,8,FALSE)," ")</f>
        <v xml:space="preserve"> </v>
      </c>
      <c r="I605" s="113" t="str">
        <f>IF(A605:A605&gt;0,VLOOKUP(A605,Fed.!$A$1:$J$1758,9,FALSE)," ")</f>
        <v xml:space="preserve"> </v>
      </c>
      <c r="J605" s="113" t="str">
        <f>IF(A605:A605&gt;0,VLOOKUP(A605,Fed.!$A$1:$J$1758,10,FALSE)," ")</f>
        <v xml:space="preserve"> </v>
      </c>
      <c r="L605" s="245" t="s">
        <v>2643</v>
      </c>
      <c r="M605" s="287" t="b">
        <f t="shared" si="10"/>
        <v>0</v>
      </c>
      <c r="N605" s="287"/>
    </row>
    <row r="606" spans="1:14">
      <c r="A606" s="192"/>
      <c r="B606" s="26" t="str">
        <f>IF(A606:A606&gt;0,VLOOKUP(A606,Fed.!$A$1:$J$1758,2,FALSE)," ")</f>
        <v xml:space="preserve"> </v>
      </c>
      <c r="C606" s="26" t="str">
        <f>IF(A606:A606&gt;0,VLOOKUP(A606,Fed.!$A$1:$J$1758,3,FALSE)," ")</f>
        <v xml:space="preserve"> </v>
      </c>
      <c r="D606" s="113" t="str">
        <f>IF(A606:A606&gt;0,VLOOKUP(A606,Fed.!$A$1:$J$1758,4,FALSE)," ")</f>
        <v xml:space="preserve"> </v>
      </c>
      <c r="E606" s="113" t="str">
        <f>IF(A606:A606&gt;0,VLOOKUP(A606,Fed.!$A$1:$J$1758,5,FALSE)," ")</f>
        <v xml:space="preserve"> </v>
      </c>
      <c r="F606" s="191" t="str">
        <f>IF(A606:A606&gt;0,VLOOKUP(A606,Fed.!$A$1:$J$1758,6,FALSE)," ")</f>
        <v xml:space="preserve"> </v>
      </c>
      <c r="G606" s="113" t="str">
        <f>IF(A606:A606&gt;0,VLOOKUP(A606,Fed.!$A$1:$J$1758,7,FALSE)," ")</f>
        <v xml:space="preserve"> </v>
      </c>
      <c r="H606" s="113" t="str">
        <f>IF(A606:A606&gt;0,VLOOKUP(A606,Fed.!$A$1:$J$1758,8,FALSE)," ")</f>
        <v xml:space="preserve"> </v>
      </c>
      <c r="I606" s="113" t="str">
        <f>IF(A606:A606&gt;0,VLOOKUP(A606,Fed.!$A$1:$J$1758,9,FALSE)," ")</f>
        <v xml:space="preserve"> </v>
      </c>
      <c r="J606" s="113" t="str">
        <f>IF(A606:A606&gt;0,VLOOKUP(A606,Fed.!$A$1:$J$1758,10,FALSE)," ")</f>
        <v xml:space="preserve"> </v>
      </c>
      <c r="L606" s="245" t="s">
        <v>2643</v>
      </c>
      <c r="M606" s="287" t="b">
        <f t="shared" si="10"/>
        <v>0</v>
      </c>
      <c r="N606" s="287"/>
    </row>
    <row r="607" spans="1:14">
      <c r="A607" s="192"/>
      <c r="B607" s="26" t="str">
        <f>IF(A607:A607&gt;0,VLOOKUP(A607,Fed.!$A$1:$J$1758,2,FALSE)," ")</f>
        <v xml:space="preserve"> </v>
      </c>
      <c r="C607" s="26" t="str">
        <f>IF(A607:A607&gt;0,VLOOKUP(A607,Fed.!$A$1:$J$1758,3,FALSE)," ")</f>
        <v xml:space="preserve"> </v>
      </c>
      <c r="D607" s="113" t="str">
        <f>IF(A607:A607&gt;0,VLOOKUP(A607,Fed.!$A$1:$J$1758,4,FALSE)," ")</f>
        <v xml:space="preserve"> </v>
      </c>
      <c r="E607" s="113" t="str">
        <f>IF(A607:A607&gt;0,VLOOKUP(A607,Fed.!$A$1:$J$1758,5,FALSE)," ")</f>
        <v xml:space="preserve"> </v>
      </c>
      <c r="F607" s="191" t="str">
        <f>IF(A607:A607&gt;0,VLOOKUP(A607,Fed.!$A$1:$J$1758,6,FALSE)," ")</f>
        <v xml:space="preserve"> </v>
      </c>
      <c r="G607" s="113" t="str">
        <f>IF(A607:A607&gt;0,VLOOKUP(A607,Fed.!$A$1:$J$1758,7,FALSE)," ")</f>
        <v xml:space="preserve"> </v>
      </c>
      <c r="H607" s="113" t="str">
        <f>IF(A607:A607&gt;0,VLOOKUP(A607,Fed.!$A$1:$J$1758,8,FALSE)," ")</f>
        <v xml:space="preserve"> </v>
      </c>
      <c r="I607" s="113" t="str">
        <f>IF(A607:A607&gt;0,VLOOKUP(A607,Fed.!$A$1:$J$1758,9,FALSE)," ")</f>
        <v xml:space="preserve"> </v>
      </c>
      <c r="J607" s="113" t="str">
        <f>IF(A607:A607&gt;0,VLOOKUP(A607,Fed.!$A$1:$J$1758,10,FALSE)," ")</f>
        <v xml:space="preserve"> </v>
      </c>
      <c r="L607" s="245" t="s">
        <v>2643</v>
      </c>
      <c r="M607" s="287" t="b">
        <f t="shared" si="10"/>
        <v>0</v>
      </c>
      <c r="N607" s="287"/>
    </row>
    <row r="608" spans="1:14">
      <c r="A608" s="192"/>
      <c r="B608" s="26" t="str">
        <f>IF(A608:A608&gt;0,VLOOKUP(A608,Fed.!$A$1:$J$1758,2,FALSE)," ")</f>
        <v xml:space="preserve"> </v>
      </c>
      <c r="C608" s="26" t="str">
        <f>IF(A608:A608&gt;0,VLOOKUP(A608,Fed.!$A$1:$J$1758,3,FALSE)," ")</f>
        <v xml:space="preserve"> </v>
      </c>
      <c r="D608" s="113" t="str">
        <f>IF(A608:A608&gt;0,VLOOKUP(A608,Fed.!$A$1:$J$1758,4,FALSE)," ")</f>
        <v xml:space="preserve"> </v>
      </c>
      <c r="E608" s="113" t="str">
        <f>IF(A608:A608&gt;0,VLOOKUP(A608,Fed.!$A$1:$J$1758,5,FALSE)," ")</f>
        <v xml:space="preserve"> </v>
      </c>
      <c r="F608" s="191" t="str">
        <f>IF(A608:A608&gt;0,VLOOKUP(A608,Fed.!$A$1:$J$1758,6,FALSE)," ")</f>
        <v xml:space="preserve"> </v>
      </c>
      <c r="G608" s="113" t="str">
        <f>IF(A608:A608&gt;0,VLOOKUP(A608,Fed.!$A$1:$J$1758,7,FALSE)," ")</f>
        <v xml:space="preserve"> </v>
      </c>
      <c r="H608" s="113" t="str">
        <f>IF(A608:A608&gt;0,VLOOKUP(A608,Fed.!$A$1:$J$1758,8,FALSE)," ")</f>
        <v xml:space="preserve"> </v>
      </c>
      <c r="I608" s="113" t="str">
        <f>IF(A608:A608&gt;0,VLOOKUP(A608,Fed.!$A$1:$J$1758,9,FALSE)," ")</f>
        <v xml:space="preserve"> </v>
      </c>
      <c r="J608" s="113" t="str">
        <f>IF(A608:A608&gt;0,VLOOKUP(A608,Fed.!$A$1:$J$1758,10,FALSE)," ")</f>
        <v xml:space="preserve"> </v>
      </c>
      <c r="L608" s="245" t="s">
        <v>2643</v>
      </c>
      <c r="M608" s="287" t="b">
        <f t="shared" si="10"/>
        <v>0</v>
      </c>
      <c r="N608" s="287"/>
    </row>
    <row r="609" spans="1:14">
      <c r="A609" s="192"/>
      <c r="B609" s="26" t="str">
        <f>IF(A609:A609&gt;0,VLOOKUP(A609,Fed.!$A$1:$J$1758,2,FALSE)," ")</f>
        <v xml:space="preserve"> </v>
      </c>
      <c r="C609" s="26" t="str">
        <f>IF(A609:A609&gt;0,VLOOKUP(A609,Fed.!$A$1:$J$1758,3,FALSE)," ")</f>
        <v xml:space="preserve"> </v>
      </c>
      <c r="D609" s="113" t="str">
        <f>IF(A609:A609&gt;0,VLOOKUP(A609,Fed.!$A$1:$J$1758,4,FALSE)," ")</f>
        <v xml:space="preserve"> </v>
      </c>
      <c r="E609" s="113" t="str">
        <f>IF(A609:A609&gt;0,VLOOKUP(A609,Fed.!$A$1:$J$1758,5,FALSE)," ")</f>
        <v xml:space="preserve"> </v>
      </c>
      <c r="F609" s="191" t="str">
        <f>IF(A609:A609&gt;0,VLOOKUP(A609,Fed.!$A$1:$J$1758,6,FALSE)," ")</f>
        <v xml:space="preserve"> </v>
      </c>
      <c r="G609" s="113" t="str">
        <f>IF(A609:A609&gt;0,VLOOKUP(A609,Fed.!$A$1:$J$1758,7,FALSE)," ")</f>
        <v xml:space="preserve"> </v>
      </c>
      <c r="H609" s="113" t="str">
        <f>IF(A609:A609&gt;0,VLOOKUP(A609,Fed.!$A$1:$J$1758,8,FALSE)," ")</f>
        <v xml:space="preserve"> </v>
      </c>
      <c r="I609" s="113" t="str">
        <f>IF(A609:A609&gt;0,VLOOKUP(A609,Fed.!$A$1:$J$1758,9,FALSE)," ")</f>
        <v xml:space="preserve"> </v>
      </c>
      <c r="J609" s="113" t="str">
        <f>IF(A609:A609&gt;0,VLOOKUP(A609,Fed.!$A$1:$J$1758,10,FALSE)," ")</f>
        <v xml:space="preserve"> </v>
      </c>
      <c r="L609" s="245" t="s">
        <v>2643</v>
      </c>
      <c r="M609" s="287" t="b">
        <f t="shared" si="10"/>
        <v>0</v>
      </c>
      <c r="N609" s="287"/>
    </row>
    <row r="610" spans="1:14">
      <c r="A610" s="192"/>
      <c r="B610" s="26" t="str">
        <f>IF(A610:A610&gt;0,VLOOKUP(A610,Fed.!$A$1:$J$1758,2,FALSE)," ")</f>
        <v xml:space="preserve"> </v>
      </c>
      <c r="C610" s="26" t="str">
        <f>IF(A610:A610&gt;0,VLOOKUP(A610,Fed.!$A$1:$J$1758,3,FALSE)," ")</f>
        <v xml:space="preserve"> </v>
      </c>
      <c r="D610" s="113" t="str">
        <f>IF(A610:A610&gt;0,VLOOKUP(A610,Fed.!$A$1:$J$1758,4,FALSE)," ")</f>
        <v xml:space="preserve"> </v>
      </c>
      <c r="E610" s="113" t="str">
        <f>IF(A610:A610&gt;0,VLOOKUP(A610,Fed.!$A$1:$J$1758,5,FALSE)," ")</f>
        <v xml:space="preserve"> </v>
      </c>
      <c r="F610" s="191" t="str">
        <f>IF(A610:A610&gt;0,VLOOKUP(A610,Fed.!$A$1:$J$1758,6,FALSE)," ")</f>
        <v xml:space="preserve"> </v>
      </c>
      <c r="G610" s="113" t="str">
        <f>IF(A610:A610&gt;0,VLOOKUP(A610,Fed.!$A$1:$J$1758,7,FALSE)," ")</f>
        <v xml:space="preserve"> </v>
      </c>
      <c r="H610" s="113" t="str">
        <f>IF(A610:A610&gt;0,VLOOKUP(A610,Fed.!$A$1:$J$1758,8,FALSE)," ")</f>
        <v xml:space="preserve"> </v>
      </c>
      <c r="I610" s="113" t="str">
        <f>IF(A610:A610&gt;0,VLOOKUP(A610,Fed.!$A$1:$J$1758,9,FALSE)," ")</f>
        <v xml:space="preserve"> </v>
      </c>
      <c r="J610" s="113" t="str">
        <f>IF(A610:A610&gt;0,VLOOKUP(A610,Fed.!$A$1:$J$1758,10,FALSE)," ")</f>
        <v xml:space="preserve"> </v>
      </c>
      <c r="L610" s="245" t="s">
        <v>2643</v>
      </c>
      <c r="M610" s="287" t="b">
        <f t="shared" si="10"/>
        <v>0</v>
      </c>
      <c r="N610" s="287"/>
    </row>
    <row r="611" spans="1:14">
      <c r="A611" s="192"/>
      <c r="B611" s="26" t="str">
        <f>IF(A611:A611&gt;0,VLOOKUP(A611,Fed.!$A$1:$J$1758,2,FALSE)," ")</f>
        <v xml:space="preserve"> </v>
      </c>
      <c r="C611" s="26" t="str">
        <f>IF(A611:A611&gt;0,VLOOKUP(A611,Fed.!$A$1:$J$1758,3,FALSE)," ")</f>
        <v xml:space="preserve"> </v>
      </c>
      <c r="D611" s="113" t="str">
        <f>IF(A611:A611&gt;0,VLOOKUP(A611,Fed.!$A$1:$J$1758,4,FALSE)," ")</f>
        <v xml:space="preserve"> </v>
      </c>
      <c r="E611" s="113" t="str">
        <f>IF(A611:A611&gt;0,VLOOKUP(A611,Fed.!$A$1:$J$1758,5,FALSE)," ")</f>
        <v xml:space="preserve"> </v>
      </c>
      <c r="F611" s="191" t="str">
        <f>IF(A611:A611&gt;0,VLOOKUP(A611,Fed.!$A$1:$J$1758,6,FALSE)," ")</f>
        <v xml:space="preserve"> </v>
      </c>
      <c r="G611" s="113" t="str">
        <f>IF(A611:A611&gt;0,VLOOKUP(A611,Fed.!$A$1:$J$1758,7,FALSE)," ")</f>
        <v xml:space="preserve"> </v>
      </c>
      <c r="H611" s="113" t="str">
        <f>IF(A611:A611&gt;0,VLOOKUP(A611,Fed.!$A$1:$J$1758,8,FALSE)," ")</f>
        <v xml:space="preserve"> </v>
      </c>
      <c r="I611" s="113" t="str">
        <f>IF(A611:A611&gt;0,VLOOKUP(A611,Fed.!$A$1:$J$1758,9,FALSE)," ")</f>
        <v xml:space="preserve"> </v>
      </c>
      <c r="J611" s="113" t="str">
        <f>IF(A611:A611&gt;0,VLOOKUP(A611,Fed.!$A$1:$J$1758,10,FALSE)," ")</f>
        <v xml:space="preserve"> </v>
      </c>
      <c r="L611" s="245" t="s">
        <v>2643</v>
      </c>
      <c r="M611" s="287" t="b">
        <f t="shared" si="10"/>
        <v>0</v>
      </c>
      <c r="N611" s="287"/>
    </row>
    <row r="612" spans="1:14">
      <c r="A612" s="192"/>
      <c r="B612" s="26" t="str">
        <f>IF(A612:A612&gt;0,VLOOKUP(A612,Fed.!$A$1:$J$1758,2,FALSE)," ")</f>
        <v xml:space="preserve"> </v>
      </c>
      <c r="C612" s="26" t="str">
        <f>IF(A612:A612&gt;0,VLOOKUP(A612,Fed.!$A$1:$J$1758,3,FALSE)," ")</f>
        <v xml:space="preserve"> </v>
      </c>
      <c r="D612" s="113" t="str">
        <f>IF(A612:A612&gt;0,VLOOKUP(A612,Fed.!$A$1:$J$1758,4,FALSE)," ")</f>
        <v xml:space="preserve"> </v>
      </c>
      <c r="E612" s="113" t="str">
        <f>IF(A612:A612&gt;0,VLOOKUP(A612,Fed.!$A$1:$J$1758,5,FALSE)," ")</f>
        <v xml:space="preserve"> </v>
      </c>
      <c r="F612" s="191" t="str">
        <f>IF(A612:A612&gt;0,VLOOKUP(A612,Fed.!$A$1:$J$1758,6,FALSE)," ")</f>
        <v xml:space="preserve"> </v>
      </c>
      <c r="G612" s="113" t="str">
        <f>IF(A612:A612&gt;0,VLOOKUP(A612,Fed.!$A$1:$J$1758,7,FALSE)," ")</f>
        <v xml:space="preserve"> </v>
      </c>
      <c r="H612" s="113" t="str">
        <f>IF(A612:A612&gt;0,VLOOKUP(A612,Fed.!$A$1:$J$1758,8,FALSE)," ")</f>
        <v xml:space="preserve"> </v>
      </c>
      <c r="I612" s="113" t="str">
        <f>IF(A612:A612&gt;0,VLOOKUP(A612,Fed.!$A$1:$J$1758,9,FALSE)," ")</f>
        <v xml:space="preserve"> </v>
      </c>
      <c r="J612" s="113" t="str">
        <f>IF(A612:A612&gt;0,VLOOKUP(A612,Fed.!$A$1:$J$1758,10,FALSE)," ")</f>
        <v xml:space="preserve"> </v>
      </c>
      <c r="L612" s="245" t="s">
        <v>2643</v>
      </c>
      <c r="M612" s="287" t="b">
        <f t="shared" si="10"/>
        <v>0</v>
      </c>
      <c r="N612" s="287"/>
    </row>
    <row r="613" spans="1:14">
      <c r="A613" s="192"/>
      <c r="B613" s="26" t="str">
        <f>IF(A613:A613&gt;0,VLOOKUP(A613,Fed.!$A$1:$J$1758,2,FALSE)," ")</f>
        <v xml:space="preserve"> </v>
      </c>
      <c r="C613" s="26" t="str">
        <f>IF(A613:A613&gt;0,VLOOKUP(A613,Fed.!$A$1:$J$1758,3,FALSE)," ")</f>
        <v xml:space="preserve"> </v>
      </c>
      <c r="D613" s="113" t="str">
        <f>IF(A613:A613&gt;0,VLOOKUP(A613,Fed.!$A$1:$J$1758,4,FALSE)," ")</f>
        <v xml:space="preserve"> </v>
      </c>
      <c r="E613" s="113" t="str">
        <f>IF(A613:A613&gt;0,VLOOKUP(A613,Fed.!$A$1:$J$1758,5,FALSE)," ")</f>
        <v xml:space="preserve"> </v>
      </c>
      <c r="F613" s="191" t="str">
        <f>IF(A613:A613&gt;0,VLOOKUP(A613,Fed.!$A$1:$J$1758,6,FALSE)," ")</f>
        <v xml:space="preserve"> </v>
      </c>
      <c r="G613" s="113" t="str">
        <f>IF(A613:A613&gt;0,VLOOKUP(A613,Fed.!$A$1:$J$1758,7,FALSE)," ")</f>
        <v xml:space="preserve"> </v>
      </c>
      <c r="H613" s="113" t="str">
        <f>IF(A613:A613&gt;0,VLOOKUP(A613,Fed.!$A$1:$J$1758,8,FALSE)," ")</f>
        <v xml:space="preserve"> </v>
      </c>
      <c r="I613" s="113" t="str">
        <f>IF(A613:A613&gt;0,VLOOKUP(A613,Fed.!$A$1:$J$1758,9,FALSE)," ")</f>
        <v xml:space="preserve"> </v>
      </c>
      <c r="J613" s="113" t="str">
        <f>IF(A613:A613&gt;0,VLOOKUP(A613,Fed.!$A$1:$J$1758,10,FALSE)," ")</f>
        <v xml:space="preserve"> </v>
      </c>
      <c r="L613" s="245" t="s">
        <v>2643</v>
      </c>
      <c r="M613" s="287" t="b">
        <f t="shared" si="10"/>
        <v>0</v>
      </c>
      <c r="N613" s="287"/>
    </row>
    <row r="614" spans="1:14">
      <c r="A614" s="192"/>
      <c r="B614" s="26" t="str">
        <f>IF(A614:A614&gt;0,VLOOKUP(A614,Fed.!$A$1:$J$1758,2,FALSE)," ")</f>
        <v xml:space="preserve"> </v>
      </c>
      <c r="C614" s="26" t="str">
        <f>IF(A614:A614&gt;0,VLOOKUP(A614,Fed.!$A$1:$J$1758,3,FALSE)," ")</f>
        <v xml:space="preserve"> </v>
      </c>
      <c r="D614" s="113" t="str">
        <f>IF(A614:A614&gt;0,VLOOKUP(A614,Fed.!$A$1:$J$1758,4,FALSE)," ")</f>
        <v xml:space="preserve"> </v>
      </c>
      <c r="E614" s="113" t="str">
        <f>IF(A614:A614&gt;0,VLOOKUP(A614,Fed.!$A$1:$J$1758,5,FALSE)," ")</f>
        <v xml:space="preserve"> </v>
      </c>
      <c r="F614" s="191" t="str">
        <f>IF(A614:A614&gt;0,VLOOKUP(A614,Fed.!$A$1:$J$1758,6,FALSE)," ")</f>
        <v xml:space="preserve"> </v>
      </c>
      <c r="G614" s="113" t="str">
        <f>IF(A614:A614&gt;0,VLOOKUP(A614,Fed.!$A$1:$J$1758,7,FALSE)," ")</f>
        <v xml:space="preserve"> </v>
      </c>
      <c r="H614" s="113" t="str">
        <f>IF(A614:A614&gt;0,VLOOKUP(A614,Fed.!$A$1:$J$1758,8,FALSE)," ")</f>
        <v xml:space="preserve"> </v>
      </c>
      <c r="I614" s="113" t="str">
        <f>IF(A614:A614&gt;0,VLOOKUP(A614,Fed.!$A$1:$J$1758,9,FALSE)," ")</f>
        <v xml:space="preserve"> </v>
      </c>
      <c r="J614" s="113" t="str">
        <f>IF(A614:A614&gt;0,VLOOKUP(A614,Fed.!$A$1:$J$1758,10,FALSE)," ")</f>
        <v xml:space="preserve"> </v>
      </c>
      <c r="L614" s="245" t="s">
        <v>2643</v>
      </c>
      <c r="M614" s="287" t="b">
        <f t="shared" si="10"/>
        <v>0</v>
      </c>
      <c r="N614" s="287"/>
    </row>
    <row r="615" spans="1:14">
      <c r="A615" s="192"/>
      <c r="B615" s="26" t="str">
        <f>IF(A615:A615&gt;0,VLOOKUP(A615,Fed.!$A$1:$J$1758,2,FALSE)," ")</f>
        <v xml:space="preserve"> </v>
      </c>
      <c r="C615" s="26" t="str">
        <f>IF(A615:A615&gt;0,VLOOKUP(A615,Fed.!$A$1:$J$1758,3,FALSE)," ")</f>
        <v xml:space="preserve"> </v>
      </c>
      <c r="D615" s="113" t="str">
        <f>IF(A615:A615&gt;0,VLOOKUP(A615,Fed.!$A$1:$J$1758,4,FALSE)," ")</f>
        <v xml:space="preserve"> </v>
      </c>
      <c r="E615" s="113" t="str">
        <f>IF(A615:A615&gt;0,VLOOKUP(A615,Fed.!$A$1:$J$1758,5,FALSE)," ")</f>
        <v xml:space="preserve"> </v>
      </c>
      <c r="F615" s="191" t="str">
        <f>IF(A615:A615&gt;0,VLOOKUP(A615,Fed.!$A$1:$J$1758,6,FALSE)," ")</f>
        <v xml:space="preserve"> </v>
      </c>
      <c r="G615" s="113" t="str">
        <f>IF(A615:A615&gt;0,VLOOKUP(A615,Fed.!$A$1:$J$1758,7,FALSE)," ")</f>
        <v xml:space="preserve"> </v>
      </c>
      <c r="H615" s="113" t="str">
        <f>IF(A615:A615&gt;0,VLOOKUP(A615,Fed.!$A$1:$J$1758,8,FALSE)," ")</f>
        <v xml:space="preserve"> </v>
      </c>
      <c r="I615" s="113" t="str">
        <f>IF(A615:A615&gt;0,VLOOKUP(A615,Fed.!$A$1:$J$1758,9,FALSE)," ")</f>
        <v xml:space="preserve"> </v>
      </c>
      <c r="J615" s="113" t="str">
        <f>IF(A615:A615&gt;0,VLOOKUP(A615,Fed.!$A$1:$J$1758,10,FALSE)," ")</f>
        <v xml:space="preserve"> </v>
      </c>
      <c r="L615" s="245" t="s">
        <v>2643</v>
      </c>
      <c r="M615" s="287" t="b">
        <f t="shared" si="10"/>
        <v>0</v>
      </c>
      <c r="N615" s="287"/>
    </row>
    <row r="616" spans="1:14">
      <c r="A616" s="192"/>
      <c r="B616" s="26" t="str">
        <f>IF(A616:A616&gt;0,VLOOKUP(A616,Fed.!$A$1:$J$1758,2,FALSE)," ")</f>
        <v xml:space="preserve"> </v>
      </c>
      <c r="C616" s="26" t="str">
        <f>IF(A616:A616&gt;0,VLOOKUP(A616,Fed.!$A$1:$J$1758,3,FALSE)," ")</f>
        <v xml:space="preserve"> </v>
      </c>
      <c r="D616" s="113" t="str">
        <f>IF(A616:A616&gt;0,VLOOKUP(A616,Fed.!$A$1:$J$1758,4,FALSE)," ")</f>
        <v xml:space="preserve"> </v>
      </c>
      <c r="E616" s="113" t="str">
        <f>IF(A616:A616&gt;0,VLOOKUP(A616,Fed.!$A$1:$J$1758,5,FALSE)," ")</f>
        <v xml:space="preserve"> </v>
      </c>
      <c r="F616" s="191" t="str">
        <f>IF(A616:A616&gt;0,VLOOKUP(A616,Fed.!$A$1:$J$1758,6,FALSE)," ")</f>
        <v xml:space="preserve"> </v>
      </c>
      <c r="G616" s="113" t="str">
        <f>IF(A616:A616&gt;0,VLOOKUP(A616,Fed.!$A$1:$J$1758,7,FALSE)," ")</f>
        <v xml:space="preserve"> </v>
      </c>
      <c r="H616" s="113" t="str">
        <f>IF(A616:A616&gt;0,VLOOKUP(A616,Fed.!$A$1:$J$1758,8,FALSE)," ")</f>
        <v xml:space="preserve"> </v>
      </c>
      <c r="I616" s="113" t="str">
        <f>IF(A616:A616&gt;0,VLOOKUP(A616,Fed.!$A$1:$J$1758,9,FALSE)," ")</f>
        <v xml:space="preserve"> </v>
      </c>
      <c r="J616" s="113" t="str">
        <f>IF(A616:A616&gt;0,VLOOKUP(A616,Fed.!$A$1:$J$1758,10,FALSE)," ")</f>
        <v xml:space="preserve"> </v>
      </c>
      <c r="L616" s="245" t="s">
        <v>2643</v>
      </c>
      <c r="M616" s="287" t="b">
        <f t="shared" si="10"/>
        <v>0</v>
      </c>
      <c r="N616" s="287"/>
    </row>
    <row r="617" spans="1:14">
      <c r="A617" s="192"/>
      <c r="B617" s="26" t="str">
        <f>IF(A617:A617&gt;0,VLOOKUP(A617,Fed.!$A$1:$J$1758,2,FALSE)," ")</f>
        <v xml:space="preserve"> </v>
      </c>
      <c r="C617" s="26" t="str">
        <f>IF(A617:A617&gt;0,VLOOKUP(A617,Fed.!$A$1:$J$1758,3,FALSE)," ")</f>
        <v xml:space="preserve"> </v>
      </c>
      <c r="D617" s="113" t="str">
        <f>IF(A617:A617&gt;0,VLOOKUP(A617,Fed.!$A$1:$J$1758,4,FALSE)," ")</f>
        <v xml:space="preserve"> </v>
      </c>
      <c r="E617" s="113" t="str">
        <f>IF(A617:A617&gt;0,VLOOKUP(A617,Fed.!$A$1:$J$1758,5,FALSE)," ")</f>
        <v xml:space="preserve"> </v>
      </c>
      <c r="F617" s="191" t="str">
        <f>IF(A617:A617&gt;0,VLOOKUP(A617,Fed.!$A$1:$J$1758,6,FALSE)," ")</f>
        <v xml:space="preserve"> </v>
      </c>
      <c r="G617" s="113" t="str">
        <f>IF(A617:A617&gt;0,VLOOKUP(A617,Fed.!$A$1:$J$1758,7,FALSE)," ")</f>
        <v xml:space="preserve"> </v>
      </c>
      <c r="H617" s="113" t="str">
        <f>IF(A617:A617&gt;0,VLOOKUP(A617,Fed.!$A$1:$J$1758,8,FALSE)," ")</f>
        <v xml:space="preserve"> </v>
      </c>
      <c r="I617" s="113" t="str">
        <f>IF(A617:A617&gt;0,VLOOKUP(A617,Fed.!$A$1:$J$1758,9,FALSE)," ")</f>
        <v xml:space="preserve"> </v>
      </c>
      <c r="J617" s="113" t="str">
        <f>IF(A617:A617&gt;0,VLOOKUP(A617,Fed.!$A$1:$J$1758,10,FALSE)," ")</f>
        <v xml:space="preserve"> </v>
      </c>
      <c r="L617" s="245" t="s">
        <v>2643</v>
      </c>
      <c r="M617" s="287" t="b">
        <f t="shared" si="10"/>
        <v>0</v>
      </c>
      <c r="N617" s="287"/>
    </row>
    <row r="618" spans="1:14">
      <c r="A618" s="192"/>
      <c r="B618" s="26" t="str">
        <f>IF(A618:A618&gt;0,VLOOKUP(A618,Fed.!$A$1:$J$1758,2,FALSE)," ")</f>
        <v xml:space="preserve"> </v>
      </c>
      <c r="C618" s="26" t="str">
        <f>IF(A618:A618&gt;0,VLOOKUP(A618,Fed.!$A$1:$J$1758,3,FALSE)," ")</f>
        <v xml:space="preserve"> </v>
      </c>
      <c r="D618" s="113" t="str">
        <f>IF(A618:A618&gt;0,VLOOKUP(A618,Fed.!$A$1:$J$1758,4,FALSE)," ")</f>
        <v xml:space="preserve"> </v>
      </c>
      <c r="E618" s="113" t="str">
        <f>IF(A618:A618&gt;0,VLOOKUP(A618,Fed.!$A$1:$J$1758,5,FALSE)," ")</f>
        <v xml:space="preserve"> </v>
      </c>
      <c r="F618" s="191" t="str">
        <f>IF(A618:A618&gt;0,VLOOKUP(A618,Fed.!$A$1:$J$1758,6,FALSE)," ")</f>
        <v xml:space="preserve"> </v>
      </c>
      <c r="G618" s="113" t="str">
        <f>IF(A618:A618&gt;0,VLOOKUP(A618,Fed.!$A$1:$J$1758,7,FALSE)," ")</f>
        <v xml:space="preserve"> </v>
      </c>
      <c r="H618" s="113" t="str">
        <f>IF(A618:A618&gt;0,VLOOKUP(A618,Fed.!$A$1:$J$1758,8,FALSE)," ")</f>
        <v xml:space="preserve"> </v>
      </c>
      <c r="I618" s="113" t="str">
        <f>IF(A618:A618&gt;0,VLOOKUP(A618,Fed.!$A$1:$J$1758,9,FALSE)," ")</f>
        <v xml:space="preserve"> </v>
      </c>
      <c r="J618" s="113" t="str">
        <f>IF(A618:A618&gt;0,VLOOKUP(A618,Fed.!$A$1:$J$1758,10,FALSE)," ")</f>
        <v xml:space="preserve"> </v>
      </c>
      <c r="L618" s="245" t="s">
        <v>2643</v>
      </c>
      <c r="M618" s="287" t="b">
        <f t="shared" si="10"/>
        <v>0</v>
      </c>
      <c r="N618" s="287"/>
    </row>
    <row r="619" spans="1:14">
      <c r="A619" s="192"/>
      <c r="B619" s="26" t="str">
        <f>IF(A619:A619&gt;0,VLOOKUP(A619,Fed.!$A$1:$J$1758,2,FALSE)," ")</f>
        <v xml:space="preserve"> </v>
      </c>
      <c r="C619" s="26" t="str">
        <f>IF(A619:A619&gt;0,VLOOKUP(A619,Fed.!$A$1:$J$1758,3,FALSE)," ")</f>
        <v xml:space="preserve"> </v>
      </c>
      <c r="D619" s="113" t="str">
        <f>IF(A619:A619&gt;0,VLOOKUP(A619,Fed.!$A$1:$J$1758,4,FALSE)," ")</f>
        <v xml:space="preserve"> </v>
      </c>
      <c r="E619" s="113" t="str">
        <f>IF(A619:A619&gt;0,VLOOKUP(A619,Fed.!$A$1:$J$1758,5,FALSE)," ")</f>
        <v xml:space="preserve"> </v>
      </c>
      <c r="F619" s="191" t="str">
        <f>IF(A619:A619&gt;0,VLOOKUP(A619,Fed.!$A$1:$J$1758,6,FALSE)," ")</f>
        <v xml:space="preserve"> </v>
      </c>
      <c r="G619" s="113" t="str">
        <f>IF(A619:A619&gt;0,VLOOKUP(A619,Fed.!$A$1:$J$1758,7,FALSE)," ")</f>
        <v xml:space="preserve"> </v>
      </c>
      <c r="H619" s="113" t="str">
        <f>IF(A619:A619&gt;0,VLOOKUP(A619,Fed.!$A$1:$J$1758,8,FALSE)," ")</f>
        <v xml:space="preserve"> </v>
      </c>
      <c r="I619" s="113" t="str">
        <f>IF(A619:A619&gt;0,VLOOKUP(A619,Fed.!$A$1:$J$1758,9,FALSE)," ")</f>
        <v xml:space="preserve"> </v>
      </c>
      <c r="J619" s="113" t="str">
        <f>IF(A619:A619&gt;0,VLOOKUP(A619,Fed.!$A$1:$J$1758,10,FALSE)," ")</f>
        <v xml:space="preserve"> </v>
      </c>
      <c r="L619" s="245" t="s">
        <v>2643</v>
      </c>
      <c r="M619" s="287" t="b">
        <f t="shared" si="10"/>
        <v>0</v>
      </c>
      <c r="N619" s="287"/>
    </row>
    <row r="620" spans="1:14">
      <c r="A620" s="192"/>
      <c r="B620" s="26" t="str">
        <f>IF(A620:A620&gt;0,VLOOKUP(A620,Fed.!$A$1:$J$1758,2,FALSE)," ")</f>
        <v xml:space="preserve"> </v>
      </c>
      <c r="C620" s="26" t="str">
        <f>IF(A620:A620&gt;0,VLOOKUP(A620,Fed.!$A$1:$J$1758,3,FALSE)," ")</f>
        <v xml:space="preserve"> </v>
      </c>
      <c r="D620" s="113" t="str">
        <f>IF(A620:A620&gt;0,VLOOKUP(A620,Fed.!$A$1:$J$1758,4,FALSE)," ")</f>
        <v xml:space="preserve"> </v>
      </c>
      <c r="E620" s="113" t="str">
        <f>IF(A620:A620&gt;0,VLOOKUP(A620,Fed.!$A$1:$J$1758,5,FALSE)," ")</f>
        <v xml:space="preserve"> </v>
      </c>
      <c r="F620" s="191" t="str">
        <f>IF(A620:A620&gt;0,VLOOKUP(A620,Fed.!$A$1:$J$1758,6,FALSE)," ")</f>
        <v xml:space="preserve"> </v>
      </c>
      <c r="G620" s="113" t="str">
        <f>IF(A620:A620&gt;0,VLOOKUP(A620,Fed.!$A$1:$J$1758,7,FALSE)," ")</f>
        <v xml:space="preserve"> </v>
      </c>
      <c r="H620" s="113" t="str">
        <f>IF(A620:A620&gt;0,VLOOKUP(A620,Fed.!$A$1:$J$1758,8,FALSE)," ")</f>
        <v xml:space="preserve"> </v>
      </c>
      <c r="I620" s="113" t="str">
        <f>IF(A620:A620&gt;0,VLOOKUP(A620,Fed.!$A$1:$J$1758,9,FALSE)," ")</f>
        <v xml:space="preserve"> </v>
      </c>
      <c r="J620" s="113" t="str">
        <f>IF(A620:A620&gt;0,VLOOKUP(A620,Fed.!$A$1:$J$1758,10,FALSE)," ")</f>
        <v xml:space="preserve"> </v>
      </c>
      <c r="L620" s="245" t="s">
        <v>2643</v>
      </c>
      <c r="M620" s="287" t="b">
        <f t="shared" si="10"/>
        <v>0</v>
      </c>
      <c r="N620" s="287"/>
    </row>
    <row r="621" spans="1:14">
      <c r="A621" s="192"/>
      <c r="B621" s="26" t="str">
        <f>IF(A621:A621&gt;0,VLOOKUP(A621,Fed.!$A$1:$J$1758,2,FALSE)," ")</f>
        <v xml:space="preserve"> </v>
      </c>
      <c r="C621" s="26" t="str">
        <f>IF(A621:A621&gt;0,VLOOKUP(A621,Fed.!$A$1:$J$1758,3,FALSE)," ")</f>
        <v xml:space="preserve"> </v>
      </c>
      <c r="D621" s="113" t="str">
        <f>IF(A621:A621&gt;0,VLOOKUP(A621,Fed.!$A$1:$J$1758,4,FALSE)," ")</f>
        <v xml:space="preserve"> </v>
      </c>
      <c r="E621" s="113" t="str">
        <f>IF(A621:A621&gt;0,VLOOKUP(A621,Fed.!$A$1:$J$1758,5,FALSE)," ")</f>
        <v xml:space="preserve"> </v>
      </c>
      <c r="F621" s="191" t="str">
        <f>IF(A621:A621&gt;0,VLOOKUP(A621,Fed.!$A$1:$J$1758,6,FALSE)," ")</f>
        <v xml:space="preserve"> </v>
      </c>
      <c r="G621" s="113" t="str">
        <f>IF(A621:A621&gt;0,VLOOKUP(A621,Fed.!$A$1:$J$1758,7,FALSE)," ")</f>
        <v xml:space="preserve"> </v>
      </c>
      <c r="H621" s="113" t="str">
        <f>IF(A621:A621&gt;0,VLOOKUP(A621,Fed.!$A$1:$J$1758,8,FALSE)," ")</f>
        <v xml:space="preserve"> </v>
      </c>
      <c r="I621" s="113" t="str">
        <f>IF(A621:A621&gt;0,VLOOKUP(A621,Fed.!$A$1:$J$1758,9,FALSE)," ")</f>
        <v xml:space="preserve"> </v>
      </c>
      <c r="J621" s="113" t="str">
        <f>IF(A621:A621&gt;0,VLOOKUP(A621,Fed.!$A$1:$J$1758,10,FALSE)," ")</f>
        <v xml:space="preserve"> </v>
      </c>
      <c r="L621" s="245" t="s">
        <v>2643</v>
      </c>
      <c r="M621" s="287" t="b">
        <f t="shared" si="10"/>
        <v>0</v>
      </c>
      <c r="N621" s="287"/>
    </row>
    <row r="622" spans="1:14">
      <c r="A622" s="192"/>
      <c r="B622" s="26" t="str">
        <f>IF(A622:A622&gt;0,VLOOKUP(A622,Fed.!$A$1:$J$1758,2,FALSE)," ")</f>
        <v xml:space="preserve"> </v>
      </c>
      <c r="C622" s="26" t="str">
        <f>IF(A622:A622&gt;0,VLOOKUP(A622,Fed.!$A$1:$J$1758,3,FALSE)," ")</f>
        <v xml:space="preserve"> </v>
      </c>
      <c r="D622" s="113" t="str">
        <f>IF(A622:A622&gt;0,VLOOKUP(A622,Fed.!$A$1:$J$1758,4,FALSE)," ")</f>
        <v xml:space="preserve"> </v>
      </c>
      <c r="E622" s="113" t="str">
        <f>IF(A622:A622&gt;0,VLOOKUP(A622,Fed.!$A$1:$J$1758,5,FALSE)," ")</f>
        <v xml:space="preserve"> </v>
      </c>
      <c r="F622" s="191" t="str">
        <f>IF(A622:A622&gt;0,VLOOKUP(A622,Fed.!$A$1:$J$1758,6,FALSE)," ")</f>
        <v xml:space="preserve"> </v>
      </c>
      <c r="G622" s="113" t="str">
        <f>IF(A622:A622&gt;0,VLOOKUP(A622,Fed.!$A$1:$J$1758,7,FALSE)," ")</f>
        <v xml:space="preserve"> </v>
      </c>
      <c r="H622" s="113" t="str">
        <f>IF(A622:A622&gt;0,VLOOKUP(A622,Fed.!$A$1:$J$1758,8,FALSE)," ")</f>
        <v xml:space="preserve"> </v>
      </c>
      <c r="I622" s="113" t="str">
        <f>IF(A622:A622&gt;0,VLOOKUP(A622,Fed.!$A$1:$J$1758,9,FALSE)," ")</f>
        <v xml:space="preserve"> </v>
      </c>
      <c r="J622" s="113" t="str">
        <f>IF(A622:A622&gt;0,VLOOKUP(A622,Fed.!$A$1:$J$1758,10,FALSE)," ")</f>
        <v xml:space="preserve"> </v>
      </c>
      <c r="L622" s="245" t="s">
        <v>2643</v>
      </c>
      <c r="M622" s="287" t="b">
        <f t="shared" si="10"/>
        <v>0</v>
      </c>
      <c r="N622" s="287"/>
    </row>
    <row r="623" spans="1:14">
      <c r="A623" s="192"/>
      <c r="B623" s="26" t="str">
        <f>IF(A623:A623&gt;0,VLOOKUP(A623,Fed.!$A$1:$J$1758,2,FALSE)," ")</f>
        <v xml:space="preserve"> </v>
      </c>
      <c r="C623" s="26" t="str">
        <f>IF(A623:A623&gt;0,VLOOKUP(A623,Fed.!$A$1:$J$1758,3,FALSE)," ")</f>
        <v xml:space="preserve"> </v>
      </c>
      <c r="D623" s="113" t="str">
        <f>IF(A623:A623&gt;0,VLOOKUP(A623,Fed.!$A$1:$J$1758,4,FALSE)," ")</f>
        <v xml:space="preserve"> </v>
      </c>
      <c r="E623" s="113" t="str">
        <f>IF(A623:A623&gt;0,VLOOKUP(A623,Fed.!$A$1:$J$1758,5,FALSE)," ")</f>
        <v xml:space="preserve"> </v>
      </c>
      <c r="F623" s="191" t="str">
        <f>IF(A623:A623&gt;0,VLOOKUP(A623,Fed.!$A$1:$J$1758,6,FALSE)," ")</f>
        <v xml:space="preserve"> </v>
      </c>
      <c r="G623" s="113" t="str">
        <f>IF(A623:A623&gt;0,VLOOKUP(A623,Fed.!$A$1:$J$1758,7,FALSE)," ")</f>
        <v xml:space="preserve"> </v>
      </c>
      <c r="H623" s="113" t="str">
        <f>IF(A623:A623&gt;0,VLOOKUP(A623,Fed.!$A$1:$J$1758,8,FALSE)," ")</f>
        <v xml:space="preserve"> </v>
      </c>
      <c r="I623" s="113" t="str">
        <f>IF(A623:A623&gt;0,VLOOKUP(A623,Fed.!$A$1:$J$1758,9,FALSE)," ")</f>
        <v xml:space="preserve"> </v>
      </c>
      <c r="J623" s="113" t="str">
        <f>IF(A623:A623&gt;0,VLOOKUP(A623,Fed.!$A$1:$J$1758,10,FALSE)," ")</f>
        <v xml:space="preserve"> </v>
      </c>
      <c r="L623" s="245" t="s">
        <v>2643</v>
      </c>
      <c r="M623" s="287" t="b">
        <f t="shared" si="10"/>
        <v>0</v>
      </c>
      <c r="N623" s="287"/>
    </row>
    <row r="624" spans="1:14">
      <c r="A624" s="192"/>
      <c r="B624" s="26" t="str">
        <f>IF(A624:A624&gt;0,VLOOKUP(A624,Fed.!$A$1:$J$1758,2,FALSE)," ")</f>
        <v xml:space="preserve"> </v>
      </c>
      <c r="C624" s="26" t="str">
        <f>IF(A624:A624&gt;0,VLOOKUP(A624,Fed.!$A$1:$J$1758,3,FALSE)," ")</f>
        <v xml:space="preserve"> </v>
      </c>
      <c r="D624" s="113" t="str">
        <f>IF(A624:A624&gt;0,VLOOKUP(A624,Fed.!$A$1:$J$1758,4,FALSE)," ")</f>
        <v xml:space="preserve"> </v>
      </c>
      <c r="E624" s="113" t="str">
        <f>IF(A624:A624&gt;0,VLOOKUP(A624,Fed.!$A$1:$J$1758,5,FALSE)," ")</f>
        <v xml:space="preserve"> </v>
      </c>
      <c r="F624" s="191" t="str">
        <f>IF(A624:A624&gt;0,VLOOKUP(A624,Fed.!$A$1:$J$1758,6,FALSE)," ")</f>
        <v xml:space="preserve"> </v>
      </c>
      <c r="G624" s="113" t="str">
        <f>IF(A624:A624&gt;0,VLOOKUP(A624,Fed.!$A$1:$J$1758,7,FALSE)," ")</f>
        <v xml:space="preserve"> </v>
      </c>
      <c r="H624" s="113" t="str">
        <f>IF(A624:A624&gt;0,VLOOKUP(A624,Fed.!$A$1:$J$1758,8,FALSE)," ")</f>
        <v xml:space="preserve"> </v>
      </c>
      <c r="I624" s="113" t="str">
        <f>IF(A624:A624&gt;0,VLOOKUP(A624,Fed.!$A$1:$J$1758,9,FALSE)," ")</f>
        <v xml:space="preserve"> </v>
      </c>
      <c r="J624" s="113" t="str">
        <f>IF(A624:A624&gt;0,VLOOKUP(A624,Fed.!$A$1:$J$1758,10,FALSE)," ")</f>
        <v xml:space="preserve"> </v>
      </c>
      <c r="L624" s="245" t="s">
        <v>2643</v>
      </c>
      <c r="M624" s="287" t="b">
        <f t="shared" si="10"/>
        <v>0</v>
      </c>
      <c r="N624" s="287"/>
    </row>
    <row r="625" spans="1:14">
      <c r="A625" s="192"/>
      <c r="B625" s="26" t="str">
        <f>IF(A625:A625&gt;0,VLOOKUP(A625,Fed.!$A$1:$J$1758,2,FALSE)," ")</f>
        <v xml:space="preserve"> </v>
      </c>
      <c r="C625" s="26" t="str">
        <f>IF(A625:A625&gt;0,VLOOKUP(A625,Fed.!$A$1:$J$1758,3,FALSE)," ")</f>
        <v xml:space="preserve"> </v>
      </c>
      <c r="D625" s="113" t="str">
        <f>IF(A625:A625&gt;0,VLOOKUP(A625,Fed.!$A$1:$J$1758,4,FALSE)," ")</f>
        <v xml:space="preserve"> </v>
      </c>
      <c r="E625" s="113" t="str">
        <f>IF(A625:A625&gt;0,VLOOKUP(A625,Fed.!$A$1:$J$1758,5,FALSE)," ")</f>
        <v xml:space="preserve"> </v>
      </c>
      <c r="F625" s="191" t="str">
        <f>IF(A625:A625&gt;0,VLOOKUP(A625,Fed.!$A$1:$J$1758,6,FALSE)," ")</f>
        <v xml:space="preserve"> </v>
      </c>
      <c r="G625" s="113" t="str">
        <f>IF(A625:A625&gt;0,VLOOKUP(A625,Fed.!$A$1:$J$1758,7,FALSE)," ")</f>
        <v xml:space="preserve"> </v>
      </c>
      <c r="H625" s="113" t="str">
        <f>IF(A625:A625&gt;0,VLOOKUP(A625,Fed.!$A$1:$J$1758,8,FALSE)," ")</f>
        <v xml:space="preserve"> </v>
      </c>
      <c r="I625" s="113" t="str">
        <f>IF(A625:A625&gt;0,VLOOKUP(A625,Fed.!$A$1:$J$1758,9,FALSE)," ")</f>
        <v xml:space="preserve"> </v>
      </c>
      <c r="J625" s="113" t="str">
        <f>IF(A625:A625&gt;0,VLOOKUP(A625,Fed.!$A$1:$J$1758,10,FALSE)," ")</f>
        <v xml:space="preserve"> </v>
      </c>
      <c r="L625" s="245" t="s">
        <v>2643</v>
      </c>
      <c r="M625" s="287" t="b">
        <f t="shared" si="10"/>
        <v>0</v>
      </c>
      <c r="N625" s="287"/>
    </row>
    <row r="626" spans="1:14">
      <c r="A626" s="192"/>
      <c r="B626" s="26" t="str">
        <f>IF(A626:A626&gt;0,VLOOKUP(A626,Fed.!$A$1:$J$1758,2,FALSE)," ")</f>
        <v xml:space="preserve"> </v>
      </c>
      <c r="C626" s="26" t="str">
        <f>IF(A626:A626&gt;0,VLOOKUP(A626,Fed.!$A$1:$J$1758,3,FALSE)," ")</f>
        <v xml:space="preserve"> </v>
      </c>
      <c r="D626" s="113" t="str">
        <f>IF(A626:A626&gt;0,VLOOKUP(A626,Fed.!$A$1:$J$1758,4,FALSE)," ")</f>
        <v xml:space="preserve"> </v>
      </c>
      <c r="E626" s="113" t="str">
        <f>IF(A626:A626&gt;0,VLOOKUP(A626,Fed.!$A$1:$J$1758,5,FALSE)," ")</f>
        <v xml:space="preserve"> </v>
      </c>
      <c r="F626" s="191" t="str">
        <f>IF(A626:A626&gt;0,VLOOKUP(A626,Fed.!$A$1:$J$1758,6,FALSE)," ")</f>
        <v xml:space="preserve"> </v>
      </c>
      <c r="G626" s="113" t="str">
        <f>IF(A626:A626&gt;0,VLOOKUP(A626,Fed.!$A$1:$J$1758,7,FALSE)," ")</f>
        <v xml:space="preserve"> </v>
      </c>
      <c r="H626" s="113" t="str">
        <f>IF(A626:A626&gt;0,VLOOKUP(A626,Fed.!$A$1:$J$1758,8,FALSE)," ")</f>
        <v xml:space="preserve"> </v>
      </c>
      <c r="I626" s="113" t="str">
        <f>IF(A626:A626&gt;0,VLOOKUP(A626,Fed.!$A$1:$J$1758,9,FALSE)," ")</f>
        <v xml:space="preserve"> </v>
      </c>
      <c r="J626" s="113" t="str">
        <f>IF(A626:A626&gt;0,VLOOKUP(A626,Fed.!$A$1:$J$1758,10,FALSE)," ")</f>
        <v xml:space="preserve"> </v>
      </c>
      <c r="L626" s="245" t="s">
        <v>2643</v>
      </c>
      <c r="M626" s="287" t="b">
        <f t="shared" si="10"/>
        <v>0</v>
      </c>
      <c r="N626" s="287"/>
    </row>
    <row r="627" spans="1:14">
      <c r="A627" s="192"/>
      <c r="B627" s="26" t="str">
        <f>IF(A627:A627&gt;0,VLOOKUP(A627,Fed.!$A$1:$J$1758,2,FALSE)," ")</f>
        <v xml:space="preserve"> </v>
      </c>
      <c r="C627" s="26" t="str">
        <f>IF(A627:A627&gt;0,VLOOKUP(A627,Fed.!$A$1:$J$1758,3,FALSE)," ")</f>
        <v xml:space="preserve"> </v>
      </c>
      <c r="D627" s="113" t="str">
        <f>IF(A627:A627&gt;0,VLOOKUP(A627,Fed.!$A$1:$J$1758,4,FALSE)," ")</f>
        <v xml:space="preserve"> </v>
      </c>
      <c r="E627" s="113" t="str">
        <f>IF(A627:A627&gt;0,VLOOKUP(A627,Fed.!$A$1:$J$1758,5,FALSE)," ")</f>
        <v xml:space="preserve"> </v>
      </c>
      <c r="F627" s="191" t="str">
        <f>IF(A627:A627&gt;0,VLOOKUP(A627,Fed.!$A$1:$J$1758,6,FALSE)," ")</f>
        <v xml:space="preserve"> </v>
      </c>
      <c r="G627" s="113" t="str">
        <f>IF(A627:A627&gt;0,VLOOKUP(A627,Fed.!$A$1:$J$1758,7,FALSE)," ")</f>
        <v xml:space="preserve"> </v>
      </c>
      <c r="H627" s="113" t="str">
        <f>IF(A627:A627&gt;0,VLOOKUP(A627,Fed.!$A$1:$J$1758,8,FALSE)," ")</f>
        <v xml:space="preserve"> </v>
      </c>
      <c r="I627" s="113" t="str">
        <f>IF(A627:A627&gt;0,VLOOKUP(A627,Fed.!$A$1:$J$1758,9,FALSE)," ")</f>
        <v xml:space="preserve"> </v>
      </c>
      <c r="J627" s="113" t="str">
        <f>IF(A627:A627&gt;0,VLOOKUP(A627,Fed.!$A$1:$J$1758,10,FALSE)," ")</f>
        <v xml:space="preserve"> </v>
      </c>
      <c r="L627" s="245" t="s">
        <v>2643</v>
      </c>
      <c r="M627" s="287" t="b">
        <f t="shared" si="10"/>
        <v>0</v>
      </c>
      <c r="N627" s="287"/>
    </row>
    <row r="628" spans="1:14">
      <c r="A628" s="192"/>
      <c r="B628" s="26" t="str">
        <f>IF(A628:A628&gt;0,VLOOKUP(A628,Fed.!$A$1:$J$1758,2,FALSE)," ")</f>
        <v xml:space="preserve"> </v>
      </c>
      <c r="C628" s="26" t="str">
        <f>IF(A628:A628&gt;0,VLOOKUP(A628,Fed.!$A$1:$J$1758,3,FALSE)," ")</f>
        <v xml:space="preserve"> </v>
      </c>
      <c r="D628" s="113" t="str">
        <f>IF(A628:A628&gt;0,VLOOKUP(A628,Fed.!$A$1:$J$1758,4,FALSE)," ")</f>
        <v xml:space="preserve"> </v>
      </c>
      <c r="E628" s="113" t="str">
        <f>IF(A628:A628&gt;0,VLOOKUP(A628,Fed.!$A$1:$J$1758,5,FALSE)," ")</f>
        <v xml:space="preserve"> </v>
      </c>
      <c r="F628" s="191" t="str">
        <f>IF(A628:A628&gt;0,VLOOKUP(A628,Fed.!$A$1:$J$1758,6,FALSE)," ")</f>
        <v xml:space="preserve"> </v>
      </c>
      <c r="G628" s="113" t="str">
        <f>IF(A628:A628&gt;0,VLOOKUP(A628,Fed.!$A$1:$J$1758,7,FALSE)," ")</f>
        <v xml:space="preserve"> </v>
      </c>
      <c r="H628" s="113" t="str">
        <f>IF(A628:A628&gt;0,VLOOKUP(A628,Fed.!$A$1:$J$1758,8,FALSE)," ")</f>
        <v xml:space="preserve"> </v>
      </c>
      <c r="I628" s="113" t="str">
        <f>IF(A628:A628&gt;0,VLOOKUP(A628,Fed.!$A$1:$J$1758,9,FALSE)," ")</f>
        <v xml:space="preserve"> </v>
      </c>
      <c r="J628" s="113" t="str">
        <f>IF(A628:A628&gt;0,VLOOKUP(A628,Fed.!$A$1:$J$1758,10,FALSE)," ")</f>
        <v xml:space="preserve"> </v>
      </c>
      <c r="L628" s="245" t="s">
        <v>2643</v>
      </c>
      <c r="M628" s="287" t="b">
        <f t="shared" si="10"/>
        <v>0</v>
      </c>
      <c r="N628" s="287"/>
    </row>
    <row r="629" spans="1:14">
      <c r="A629" s="192"/>
      <c r="B629" s="26" t="str">
        <f>IF(A629:A629&gt;0,VLOOKUP(A629,Fed.!$A$1:$J$1758,2,FALSE)," ")</f>
        <v xml:space="preserve"> </v>
      </c>
      <c r="C629" s="26" t="str">
        <f>IF(A629:A629&gt;0,VLOOKUP(A629,Fed.!$A$1:$J$1758,3,FALSE)," ")</f>
        <v xml:space="preserve"> </v>
      </c>
      <c r="D629" s="113" t="str">
        <f>IF(A629:A629&gt;0,VLOOKUP(A629,Fed.!$A$1:$J$1758,4,FALSE)," ")</f>
        <v xml:space="preserve"> </v>
      </c>
      <c r="E629" s="113" t="str">
        <f>IF(A629:A629&gt;0,VLOOKUP(A629,Fed.!$A$1:$J$1758,5,FALSE)," ")</f>
        <v xml:space="preserve"> </v>
      </c>
      <c r="F629" s="191" t="str">
        <f>IF(A629:A629&gt;0,VLOOKUP(A629,Fed.!$A$1:$J$1758,6,FALSE)," ")</f>
        <v xml:space="preserve"> </v>
      </c>
      <c r="G629" s="113" t="str">
        <f>IF(A629:A629&gt;0,VLOOKUP(A629,Fed.!$A$1:$J$1758,7,FALSE)," ")</f>
        <v xml:space="preserve"> </v>
      </c>
      <c r="H629" s="113" t="str">
        <f>IF(A629:A629&gt;0,VLOOKUP(A629,Fed.!$A$1:$J$1758,8,FALSE)," ")</f>
        <v xml:space="preserve"> </v>
      </c>
      <c r="I629" s="113" t="str">
        <f>IF(A629:A629&gt;0,VLOOKUP(A629,Fed.!$A$1:$J$1758,9,FALSE)," ")</f>
        <v xml:space="preserve"> </v>
      </c>
      <c r="J629" s="113" t="str">
        <f>IF(A629:A629&gt;0,VLOOKUP(A629,Fed.!$A$1:$J$1758,10,FALSE)," ")</f>
        <v xml:space="preserve"> </v>
      </c>
      <c r="L629" s="245" t="s">
        <v>2643</v>
      </c>
      <c r="M629" s="287" t="b">
        <f t="shared" si="10"/>
        <v>0</v>
      </c>
      <c r="N629" s="287"/>
    </row>
    <row r="630" spans="1:14">
      <c r="A630" s="192"/>
      <c r="B630" s="26" t="str">
        <f>IF(A630:A630&gt;0,VLOOKUP(A630,Fed.!$A$1:$J$1758,2,FALSE)," ")</f>
        <v xml:space="preserve"> </v>
      </c>
      <c r="C630" s="26" t="str">
        <f>IF(A630:A630&gt;0,VLOOKUP(A630,Fed.!$A$1:$J$1758,3,FALSE)," ")</f>
        <v xml:space="preserve"> </v>
      </c>
      <c r="D630" s="113" t="str">
        <f>IF(A630:A630&gt;0,VLOOKUP(A630,Fed.!$A$1:$J$1758,4,FALSE)," ")</f>
        <v xml:space="preserve"> </v>
      </c>
      <c r="E630" s="113" t="str">
        <f>IF(A630:A630&gt;0,VLOOKUP(A630,Fed.!$A$1:$J$1758,5,FALSE)," ")</f>
        <v xml:space="preserve"> </v>
      </c>
      <c r="F630" s="191" t="str">
        <f>IF(A630:A630&gt;0,VLOOKUP(A630,Fed.!$A$1:$J$1758,6,FALSE)," ")</f>
        <v xml:space="preserve"> </v>
      </c>
      <c r="G630" s="113" t="str">
        <f>IF(A630:A630&gt;0,VLOOKUP(A630,Fed.!$A$1:$J$1758,7,FALSE)," ")</f>
        <v xml:space="preserve"> </v>
      </c>
      <c r="H630" s="113" t="str">
        <f>IF(A630:A630&gt;0,VLOOKUP(A630,Fed.!$A$1:$J$1758,8,FALSE)," ")</f>
        <v xml:space="preserve"> </v>
      </c>
      <c r="I630" s="113" t="str">
        <f>IF(A630:A630&gt;0,VLOOKUP(A630,Fed.!$A$1:$J$1758,9,FALSE)," ")</f>
        <v xml:space="preserve"> </v>
      </c>
      <c r="J630" s="113" t="str">
        <f>IF(A630:A630&gt;0,VLOOKUP(A630,Fed.!$A$1:$J$1758,10,FALSE)," ")</f>
        <v xml:space="preserve"> </v>
      </c>
      <c r="L630" s="245" t="s">
        <v>2643</v>
      </c>
      <c r="M630" s="287" t="b">
        <f t="shared" si="10"/>
        <v>0</v>
      </c>
      <c r="N630" s="287"/>
    </row>
    <row r="631" spans="1:14">
      <c r="A631" s="192"/>
      <c r="B631" s="26" t="str">
        <f>IF(A631:A631&gt;0,VLOOKUP(A631,Fed.!$A$1:$J$1758,2,FALSE)," ")</f>
        <v xml:space="preserve"> </v>
      </c>
      <c r="C631" s="26" t="str">
        <f>IF(A631:A631&gt;0,VLOOKUP(A631,Fed.!$A$1:$J$1758,3,FALSE)," ")</f>
        <v xml:space="preserve"> </v>
      </c>
      <c r="D631" s="113" t="str">
        <f>IF(A631:A631&gt;0,VLOOKUP(A631,Fed.!$A$1:$J$1758,4,FALSE)," ")</f>
        <v xml:space="preserve"> </v>
      </c>
      <c r="E631" s="113" t="str">
        <f>IF(A631:A631&gt;0,VLOOKUP(A631,Fed.!$A$1:$J$1758,5,FALSE)," ")</f>
        <v xml:space="preserve"> </v>
      </c>
      <c r="F631" s="191" t="str">
        <f>IF(A631:A631&gt;0,VLOOKUP(A631,Fed.!$A$1:$J$1758,6,FALSE)," ")</f>
        <v xml:space="preserve"> </v>
      </c>
      <c r="G631" s="113" t="str">
        <f>IF(A631:A631&gt;0,VLOOKUP(A631,Fed.!$A$1:$J$1758,7,FALSE)," ")</f>
        <v xml:space="preserve"> </v>
      </c>
      <c r="H631" s="113" t="str">
        <f>IF(A631:A631&gt;0,VLOOKUP(A631,Fed.!$A$1:$J$1758,8,FALSE)," ")</f>
        <v xml:space="preserve"> </v>
      </c>
      <c r="I631" s="113" t="str">
        <f>IF(A631:A631&gt;0,VLOOKUP(A631,Fed.!$A$1:$J$1758,9,FALSE)," ")</f>
        <v xml:space="preserve"> </v>
      </c>
      <c r="J631" s="113" t="str">
        <f>IF(A631:A631&gt;0,VLOOKUP(A631,Fed.!$A$1:$J$1758,10,FALSE)," ")</f>
        <v xml:space="preserve"> </v>
      </c>
      <c r="L631" s="245" t="s">
        <v>2643</v>
      </c>
      <c r="M631" s="287" t="b">
        <f t="shared" si="10"/>
        <v>0</v>
      </c>
      <c r="N631" s="287"/>
    </row>
    <row r="632" spans="1:14">
      <c r="A632" s="192"/>
      <c r="B632" s="26" t="str">
        <f>IF(A632:A632&gt;0,VLOOKUP(A632,Fed.!$A$1:$J$1758,2,FALSE)," ")</f>
        <v xml:space="preserve"> </v>
      </c>
      <c r="C632" s="26" t="str">
        <f>IF(A632:A632&gt;0,VLOOKUP(A632,Fed.!$A$1:$J$1758,3,FALSE)," ")</f>
        <v xml:space="preserve"> </v>
      </c>
      <c r="D632" s="113" t="str">
        <f>IF(A632:A632&gt;0,VLOOKUP(A632,Fed.!$A$1:$J$1758,4,FALSE)," ")</f>
        <v xml:space="preserve"> </v>
      </c>
      <c r="E632" s="113" t="str">
        <f>IF(A632:A632&gt;0,VLOOKUP(A632,Fed.!$A$1:$J$1758,5,FALSE)," ")</f>
        <v xml:space="preserve"> </v>
      </c>
      <c r="F632" s="191" t="str">
        <f>IF(A632:A632&gt;0,VLOOKUP(A632,Fed.!$A$1:$J$1758,6,FALSE)," ")</f>
        <v xml:space="preserve"> </v>
      </c>
      <c r="G632" s="113" t="str">
        <f>IF(A632:A632&gt;0,VLOOKUP(A632,Fed.!$A$1:$J$1758,7,FALSE)," ")</f>
        <v xml:space="preserve"> </v>
      </c>
      <c r="H632" s="113" t="str">
        <f>IF(A632:A632&gt;0,VLOOKUP(A632,Fed.!$A$1:$J$1758,8,FALSE)," ")</f>
        <v xml:space="preserve"> </v>
      </c>
      <c r="I632" s="113" t="str">
        <f>IF(A632:A632&gt;0,VLOOKUP(A632,Fed.!$A$1:$J$1758,9,FALSE)," ")</f>
        <v xml:space="preserve"> </v>
      </c>
      <c r="J632" s="113" t="str">
        <f>IF(A632:A632&gt;0,VLOOKUP(A632,Fed.!$A$1:$J$1758,10,FALSE)," ")</f>
        <v xml:space="preserve"> </v>
      </c>
      <c r="L632" s="245" t="s">
        <v>2643</v>
      </c>
      <c r="M632" s="287" t="b">
        <f t="shared" si="10"/>
        <v>0</v>
      </c>
      <c r="N632" s="287"/>
    </row>
    <row r="633" spans="1:14">
      <c r="A633" s="192"/>
      <c r="B633" s="26" t="str">
        <f>IF(A633:A633&gt;0,VLOOKUP(A633,Fed.!$A$1:$J$1758,2,FALSE)," ")</f>
        <v xml:space="preserve"> </v>
      </c>
      <c r="C633" s="26" t="str">
        <f>IF(A633:A633&gt;0,VLOOKUP(A633,Fed.!$A$1:$J$1758,3,FALSE)," ")</f>
        <v xml:space="preserve"> </v>
      </c>
      <c r="D633" s="113" t="str">
        <f>IF(A633:A633&gt;0,VLOOKUP(A633,Fed.!$A$1:$J$1758,4,FALSE)," ")</f>
        <v xml:space="preserve"> </v>
      </c>
      <c r="E633" s="113" t="str">
        <f>IF(A633:A633&gt;0,VLOOKUP(A633,Fed.!$A$1:$J$1758,5,FALSE)," ")</f>
        <v xml:space="preserve"> </v>
      </c>
      <c r="F633" s="191" t="str">
        <f>IF(A633:A633&gt;0,VLOOKUP(A633,Fed.!$A$1:$J$1758,6,FALSE)," ")</f>
        <v xml:space="preserve"> </v>
      </c>
      <c r="G633" s="113" t="str">
        <f>IF(A633:A633&gt;0,VLOOKUP(A633,Fed.!$A$1:$J$1758,7,FALSE)," ")</f>
        <v xml:space="preserve"> </v>
      </c>
      <c r="H633" s="113" t="str">
        <f>IF(A633:A633&gt;0,VLOOKUP(A633,Fed.!$A$1:$J$1758,8,FALSE)," ")</f>
        <v xml:space="preserve"> </v>
      </c>
      <c r="I633" s="113" t="str">
        <f>IF(A633:A633&gt;0,VLOOKUP(A633,Fed.!$A$1:$J$1758,9,FALSE)," ")</f>
        <v xml:space="preserve"> </v>
      </c>
      <c r="J633" s="113" t="str">
        <f>IF(A633:A633&gt;0,VLOOKUP(A633,Fed.!$A$1:$J$1758,10,FALSE)," ")</f>
        <v xml:space="preserve"> </v>
      </c>
      <c r="L633" s="245" t="s">
        <v>2643</v>
      </c>
      <c r="M633" s="287" t="b">
        <f t="shared" si="10"/>
        <v>0</v>
      </c>
      <c r="N633" s="287"/>
    </row>
    <row r="634" spans="1:14">
      <c r="A634" s="192"/>
      <c r="B634" s="26" t="str">
        <f>IF(A634:A634&gt;0,VLOOKUP(A634,Fed.!$A$1:$J$1758,2,FALSE)," ")</f>
        <v xml:space="preserve"> </v>
      </c>
      <c r="C634" s="26" t="str">
        <f>IF(A634:A634&gt;0,VLOOKUP(A634,Fed.!$A$1:$J$1758,3,FALSE)," ")</f>
        <v xml:space="preserve"> </v>
      </c>
      <c r="D634" s="113" t="str">
        <f>IF(A634:A634&gt;0,VLOOKUP(A634,Fed.!$A$1:$J$1758,4,FALSE)," ")</f>
        <v xml:space="preserve"> </v>
      </c>
      <c r="E634" s="113" t="str">
        <f>IF(A634:A634&gt;0,VLOOKUP(A634,Fed.!$A$1:$J$1758,5,FALSE)," ")</f>
        <v xml:space="preserve"> </v>
      </c>
      <c r="F634" s="191" t="str">
        <f>IF(A634:A634&gt;0,VLOOKUP(A634,Fed.!$A$1:$J$1758,6,FALSE)," ")</f>
        <v xml:space="preserve"> </v>
      </c>
      <c r="G634" s="113" t="str">
        <f>IF(A634:A634&gt;0,VLOOKUP(A634,Fed.!$A$1:$J$1758,7,FALSE)," ")</f>
        <v xml:space="preserve"> </v>
      </c>
      <c r="H634" s="113" t="str">
        <f>IF(A634:A634&gt;0,VLOOKUP(A634,Fed.!$A$1:$J$1758,8,FALSE)," ")</f>
        <v xml:space="preserve"> </v>
      </c>
      <c r="I634" s="113" t="str">
        <f>IF(A634:A634&gt;0,VLOOKUP(A634,Fed.!$A$1:$J$1758,9,FALSE)," ")</f>
        <v xml:space="preserve"> </v>
      </c>
      <c r="J634" s="113" t="str">
        <f>IF(A634:A634&gt;0,VLOOKUP(A634,Fed.!$A$1:$J$1758,10,FALSE)," ")</f>
        <v xml:space="preserve"> </v>
      </c>
      <c r="L634" s="245" t="s">
        <v>2643</v>
      </c>
      <c r="M634" s="287" t="b">
        <f t="shared" si="10"/>
        <v>0</v>
      </c>
      <c r="N634" s="287"/>
    </row>
    <row r="635" spans="1:14">
      <c r="A635" s="192"/>
      <c r="B635" s="26" t="str">
        <f>IF(A635:A635&gt;0,VLOOKUP(A635,Fed.!$A$1:$J$1758,2,FALSE)," ")</f>
        <v xml:space="preserve"> </v>
      </c>
      <c r="C635" s="26" t="str">
        <f>IF(A635:A635&gt;0,VLOOKUP(A635,Fed.!$A$1:$J$1758,3,FALSE)," ")</f>
        <v xml:space="preserve"> </v>
      </c>
      <c r="D635" s="113" t="str">
        <f>IF(A635:A635&gt;0,VLOOKUP(A635,Fed.!$A$1:$J$1758,4,FALSE)," ")</f>
        <v xml:space="preserve"> </v>
      </c>
      <c r="E635" s="113" t="str">
        <f>IF(A635:A635&gt;0,VLOOKUP(A635,Fed.!$A$1:$J$1758,5,FALSE)," ")</f>
        <v xml:space="preserve"> </v>
      </c>
      <c r="F635" s="191" t="str">
        <f>IF(A635:A635&gt;0,VLOOKUP(A635,Fed.!$A$1:$J$1758,6,FALSE)," ")</f>
        <v xml:space="preserve"> </v>
      </c>
      <c r="G635" s="113" t="str">
        <f>IF(A635:A635&gt;0,VLOOKUP(A635,Fed.!$A$1:$J$1758,7,FALSE)," ")</f>
        <v xml:space="preserve"> </v>
      </c>
      <c r="H635" s="113" t="str">
        <f>IF(A635:A635&gt;0,VLOOKUP(A635,Fed.!$A$1:$J$1758,8,FALSE)," ")</f>
        <v xml:space="preserve"> </v>
      </c>
      <c r="I635" s="113" t="str">
        <f>IF(A635:A635&gt;0,VLOOKUP(A635,Fed.!$A$1:$J$1758,9,FALSE)," ")</f>
        <v xml:space="preserve"> </v>
      </c>
      <c r="J635" s="113" t="str">
        <f>IF(A635:A635&gt;0,VLOOKUP(A635,Fed.!$A$1:$J$1758,10,FALSE)," ")</f>
        <v xml:space="preserve"> </v>
      </c>
      <c r="L635" s="245" t="s">
        <v>2643</v>
      </c>
      <c r="M635" s="287" t="b">
        <f t="shared" si="10"/>
        <v>0</v>
      </c>
      <c r="N635" s="287"/>
    </row>
    <row r="636" spans="1:14">
      <c r="A636" s="192"/>
      <c r="B636" s="26" t="str">
        <f>IF(A636:A636&gt;0,VLOOKUP(A636,Fed.!$A$1:$J$1758,2,FALSE)," ")</f>
        <v xml:space="preserve"> </v>
      </c>
      <c r="C636" s="26" t="str">
        <f>IF(A636:A636&gt;0,VLOOKUP(A636,Fed.!$A$1:$J$1758,3,FALSE)," ")</f>
        <v xml:space="preserve"> </v>
      </c>
      <c r="D636" s="113" t="str">
        <f>IF(A636:A636&gt;0,VLOOKUP(A636,Fed.!$A$1:$J$1758,4,FALSE)," ")</f>
        <v xml:space="preserve"> </v>
      </c>
      <c r="E636" s="113" t="str">
        <f>IF(A636:A636&gt;0,VLOOKUP(A636,Fed.!$A$1:$J$1758,5,FALSE)," ")</f>
        <v xml:space="preserve"> </v>
      </c>
      <c r="F636" s="191" t="str">
        <f>IF(A636:A636&gt;0,VLOOKUP(A636,Fed.!$A$1:$J$1758,6,FALSE)," ")</f>
        <v xml:space="preserve"> </v>
      </c>
      <c r="G636" s="113" t="str">
        <f>IF(A636:A636&gt;0,VLOOKUP(A636,Fed.!$A$1:$J$1758,7,FALSE)," ")</f>
        <v xml:space="preserve"> </v>
      </c>
      <c r="H636" s="113" t="str">
        <f>IF(A636:A636&gt;0,VLOOKUP(A636,Fed.!$A$1:$J$1758,8,FALSE)," ")</f>
        <v xml:space="preserve"> </v>
      </c>
      <c r="I636" s="113" t="str">
        <f>IF(A636:A636&gt;0,VLOOKUP(A636,Fed.!$A$1:$J$1758,9,FALSE)," ")</f>
        <v xml:space="preserve"> </v>
      </c>
      <c r="J636" s="113" t="str">
        <f>IF(A636:A636&gt;0,VLOOKUP(A636,Fed.!$A$1:$J$1758,10,FALSE)," ")</f>
        <v xml:space="preserve"> </v>
      </c>
      <c r="L636" s="245" t="s">
        <v>2643</v>
      </c>
      <c r="M636" s="287" t="b">
        <f t="shared" si="10"/>
        <v>0</v>
      </c>
      <c r="N636" s="287"/>
    </row>
    <row r="637" spans="1:14">
      <c r="A637" s="192"/>
      <c r="B637" s="26" t="str">
        <f>IF(A637:A637&gt;0,VLOOKUP(A637,Fed.!$A$1:$J$1758,2,FALSE)," ")</f>
        <v xml:space="preserve"> </v>
      </c>
      <c r="C637" s="26" t="str">
        <f>IF(A637:A637&gt;0,VLOOKUP(A637,Fed.!$A$1:$J$1758,3,FALSE)," ")</f>
        <v xml:space="preserve"> </v>
      </c>
      <c r="D637" s="113" t="str">
        <f>IF(A637:A637&gt;0,VLOOKUP(A637,Fed.!$A$1:$J$1758,4,FALSE)," ")</f>
        <v xml:space="preserve"> </v>
      </c>
      <c r="E637" s="113" t="str">
        <f>IF(A637:A637&gt;0,VLOOKUP(A637,Fed.!$A$1:$J$1758,5,FALSE)," ")</f>
        <v xml:space="preserve"> </v>
      </c>
      <c r="F637" s="191" t="str">
        <f>IF(A637:A637&gt;0,VLOOKUP(A637,Fed.!$A$1:$J$1758,6,FALSE)," ")</f>
        <v xml:space="preserve"> </v>
      </c>
      <c r="G637" s="113" t="str">
        <f>IF(A637:A637&gt;0,VLOOKUP(A637,Fed.!$A$1:$J$1758,7,FALSE)," ")</f>
        <v xml:space="preserve"> </v>
      </c>
      <c r="H637" s="113" t="str">
        <f>IF(A637:A637&gt;0,VLOOKUP(A637,Fed.!$A$1:$J$1758,8,FALSE)," ")</f>
        <v xml:space="preserve"> </v>
      </c>
      <c r="I637" s="113" t="str">
        <f>IF(A637:A637&gt;0,VLOOKUP(A637,Fed.!$A$1:$J$1758,9,FALSE)," ")</f>
        <v xml:space="preserve"> </v>
      </c>
      <c r="J637" s="113" t="str">
        <f>IF(A637:A637&gt;0,VLOOKUP(A637,Fed.!$A$1:$J$1758,10,FALSE)," ")</f>
        <v xml:space="preserve"> </v>
      </c>
      <c r="L637" s="245" t="s">
        <v>2643</v>
      </c>
      <c r="M637" s="287" t="b">
        <f t="shared" si="10"/>
        <v>0</v>
      </c>
      <c r="N637" s="287"/>
    </row>
    <row r="638" spans="1:14">
      <c r="A638" s="192"/>
      <c r="B638" s="26" t="str">
        <f>IF(A638:A638&gt;0,VLOOKUP(A638,Fed.!$A$1:$J$1758,2,FALSE)," ")</f>
        <v xml:space="preserve"> </v>
      </c>
      <c r="C638" s="26" t="str">
        <f>IF(A638:A638&gt;0,VLOOKUP(A638,Fed.!$A$1:$J$1758,3,FALSE)," ")</f>
        <v xml:space="preserve"> </v>
      </c>
      <c r="D638" s="113" t="str">
        <f>IF(A638:A638&gt;0,VLOOKUP(A638,Fed.!$A$1:$J$1758,4,FALSE)," ")</f>
        <v xml:space="preserve"> </v>
      </c>
      <c r="E638" s="113" t="str">
        <f>IF(A638:A638&gt;0,VLOOKUP(A638,Fed.!$A$1:$J$1758,5,FALSE)," ")</f>
        <v xml:space="preserve"> </v>
      </c>
      <c r="F638" s="191" t="str">
        <f>IF(A638:A638&gt;0,VLOOKUP(A638,Fed.!$A$1:$J$1758,6,FALSE)," ")</f>
        <v xml:space="preserve"> </v>
      </c>
      <c r="G638" s="113" t="str">
        <f>IF(A638:A638&gt;0,VLOOKUP(A638,Fed.!$A$1:$J$1758,7,FALSE)," ")</f>
        <v xml:space="preserve"> </v>
      </c>
      <c r="H638" s="113" t="str">
        <f>IF(A638:A638&gt;0,VLOOKUP(A638,Fed.!$A$1:$J$1758,8,FALSE)," ")</f>
        <v xml:space="preserve"> </v>
      </c>
      <c r="I638" s="113" t="str">
        <f>IF(A638:A638&gt;0,VLOOKUP(A638,Fed.!$A$1:$J$1758,9,FALSE)," ")</f>
        <v xml:space="preserve"> </v>
      </c>
      <c r="J638" s="113" t="str">
        <f>IF(A638:A638&gt;0,VLOOKUP(A638,Fed.!$A$1:$J$1758,10,FALSE)," ")</f>
        <v xml:space="preserve"> </v>
      </c>
      <c r="L638" s="245" t="s">
        <v>2643</v>
      </c>
      <c r="M638" s="287" t="b">
        <f t="shared" si="10"/>
        <v>0</v>
      </c>
      <c r="N638" s="287"/>
    </row>
    <row r="639" spans="1:14">
      <c r="A639" s="192"/>
      <c r="B639" s="26" t="str">
        <f>IF(A639:A639&gt;0,VLOOKUP(A639,Fed.!$A$1:$J$1758,2,FALSE)," ")</f>
        <v xml:space="preserve"> </v>
      </c>
      <c r="C639" s="26" t="str">
        <f>IF(A639:A639&gt;0,VLOOKUP(A639,Fed.!$A$1:$J$1758,3,FALSE)," ")</f>
        <v xml:space="preserve"> </v>
      </c>
      <c r="D639" s="113" t="str">
        <f>IF(A639:A639&gt;0,VLOOKUP(A639,Fed.!$A$1:$J$1758,4,FALSE)," ")</f>
        <v xml:space="preserve"> </v>
      </c>
      <c r="E639" s="113" t="str">
        <f>IF(A639:A639&gt;0,VLOOKUP(A639,Fed.!$A$1:$J$1758,5,FALSE)," ")</f>
        <v xml:space="preserve"> </v>
      </c>
      <c r="F639" s="191" t="str">
        <f>IF(A639:A639&gt;0,VLOOKUP(A639,Fed.!$A$1:$J$1758,6,FALSE)," ")</f>
        <v xml:space="preserve"> </v>
      </c>
      <c r="G639" s="113" t="str">
        <f>IF(A639:A639&gt;0,VLOOKUP(A639,Fed.!$A$1:$J$1758,7,FALSE)," ")</f>
        <v xml:space="preserve"> </v>
      </c>
      <c r="H639" s="113" t="str">
        <f>IF(A639:A639&gt;0,VLOOKUP(A639,Fed.!$A$1:$J$1758,8,FALSE)," ")</f>
        <v xml:space="preserve"> </v>
      </c>
      <c r="I639" s="113" t="str">
        <f>IF(A639:A639&gt;0,VLOOKUP(A639,Fed.!$A$1:$J$1758,9,FALSE)," ")</f>
        <v xml:space="preserve"> </v>
      </c>
      <c r="J639" s="113" t="str">
        <f>IF(A639:A639&gt;0,VLOOKUP(A639,Fed.!$A$1:$J$1758,10,FALSE)," ")</f>
        <v xml:space="preserve"> </v>
      </c>
      <c r="L639" s="245" t="s">
        <v>2643</v>
      </c>
      <c r="M639" s="287" t="b">
        <f t="shared" si="10"/>
        <v>0</v>
      </c>
      <c r="N639" s="287"/>
    </row>
    <row r="640" spans="1:14">
      <c r="A640" s="192"/>
      <c r="B640" s="26" t="str">
        <f>IF(A640:A640&gt;0,VLOOKUP(A640,Fed.!$A$1:$J$1758,2,FALSE)," ")</f>
        <v xml:space="preserve"> </v>
      </c>
      <c r="C640" s="26" t="str">
        <f>IF(A640:A640&gt;0,VLOOKUP(A640,Fed.!$A$1:$J$1758,3,FALSE)," ")</f>
        <v xml:space="preserve"> </v>
      </c>
      <c r="D640" s="113" t="str">
        <f>IF(A640:A640&gt;0,VLOOKUP(A640,Fed.!$A$1:$J$1758,4,FALSE)," ")</f>
        <v xml:space="preserve"> </v>
      </c>
      <c r="E640" s="113" t="str">
        <f>IF(A640:A640&gt;0,VLOOKUP(A640,Fed.!$A$1:$J$1758,5,FALSE)," ")</f>
        <v xml:space="preserve"> </v>
      </c>
      <c r="F640" s="191" t="str">
        <f>IF(A640:A640&gt;0,VLOOKUP(A640,Fed.!$A$1:$J$1758,6,FALSE)," ")</f>
        <v xml:space="preserve"> </v>
      </c>
      <c r="G640" s="113" t="str">
        <f>IF(A640:A640&gt;0,VLOOKUP(A640,Fed.!$A$1:$J$1758,7,FALSE)," ")</f>
        <v xml:space="preserve"> </v>
      </c>
      <c r="H640" s="113" t="str">
        <f>IF(A640:A640&gt;0,VLOOKUP(A640,Fed.!$A$1:$J$1758,8,FALSE)," ")</f>
        <v xml:space="preserve"> </v>
      </c>
      <c r="I640" s="113" t="str">
        <f>IF(A640:A640&gt;0,VLOOKUP(A640,Fed.!$A$1:$J$1758,9,FALSE)," ")</f>
        <v xml:space="preserve"> </v>
      </c>
      <c r="J640" s="113" t="str">
        <f>IF(A640:A640&gt;0,VLOOKUP(A640,Fed.!$A$1:$J$1758,10,FALSE)," ")</f>
        <v xml:space="preserve"> </v>
      </c>
      <c r="L640" s="245" t="s">
        <v>2643</v>
      </c>
      <c r="M640" s="287" t="b">
        <f t="shared" si="10"/>
        <v>0</v>
      </c>
      <c r="N640" s="287"/>
    </row>
    <row r="641" spans="1:14">
      <c r="A641" s="192"/>
      <c r="B641" s="26" t="str">
        <f>IF(A641:A641&gt;0,VLOOKUP(A641,Fed.!$A$1:$J$1758,2,FALSE)," ")</f>
        <v xml:space="preserve"> </v>
      </c>
      <c r="C641" s="26" t="str">
        <f>IF(A641:A641&gt;0,VLOOKUP(A641,Fed.!$A$1:$J$1758,3,FALSE)," ")</f>
        <v xml:space="preserve"> </v>
      </c>
      <c r="D641" s="113" t="str">
        <f>IF(A641:A641&gt;0,VLOOKUP(A641,Fed.!$A$1:$J$1758,4,FALSE)," ")</f>
        <v xml:space="preserve"> </v>
      </c>
      <c r="E641" s="113" t="str">
        <f>IF(A641:A641&gt;0,VLOOKUP(A641,Fed.!$A$1:$J$1758,5,FALSE)," ")</f>
        <v xml:space="preserve"> </v>
      </c>
      <c r="F641" s="191" t="str">
        <f>IF(A641:A641&gt;0,VLOOKUP(A641,Fed.!$A$1:$J$1758,6,FALSE)," ")</f>
        <v xml:space="preserve"> </v>
      </c>
      <c r="G641" s="113" t="str">
        <f>IF(A641:A641&gt;0,VLOOKUP(A641,Fed.!$A$1:$J$1758,7,FALSE)," ")</f>
        <v xml:space="preserve"> </v>
      </c>
      <c r="H641" s="113" t="str">
        <f>IF(A641:A641&gt;0,VLOOKUP(A641,Fed.!$A$1:$J$1758,8,FALSE)," ")</f>
        <v xml:space="preserve"> </v>
      </c>
      <c r="I641" s="113" t="str">
        <f>IF(A641:A641&gt;0,VLOOKUP(A641,Fed.!$A$1:$J$1758,9,FALSE)," ")</f>
        <v xml:space="preserve"> </v>
      </c>
      <c r="J641" s="113" t="str">
        <f>IF(A641:A641&gt;0,VLOOKUP(A641,Fed.!$A$1:$J$1758,10,FALSE)," ")</f>
        <v xml:space="preserve"> </v>
      </c>
      <c r="L641" s="245" t="s">
        <v>2643</v>
      </c>
      <c r="M641" s="287" t="b">
        <f t="shared" si="10"/>
        <v>0</v>
      </c>
      <c r="N641" s="287"/>
    </row>
    <row r="642" spans="1:14">
      <c r="A642" s="192"/>
      <c r="B642" s="26" t="str">
        <f>IF(A642:A642&gt;0,VLOOKUP(A642,Fed.!$A$1:$J$1758,2,FALSE)," ")</f>
        <v xml:space="preserve"> </v>
      </c>
      <c r="C642" s="26" t="str">
        <f>IF(A642:A642&gt;0,VLOOKUP(A642,Fed.!$A$1:$J$1758,3,FALSE)," ")</f>
        <v xml:space="preserve"> </v>
      </c>
      <c r="D642" s="113" t="str">
        <f>IF(A642:A642&gt;0,VLOOKUP(A642,Fed.!$A$1:$J$1758,4,FALSE)," ")</f>
        <v xml:space="preserve"> </v>
      </c>
      <c r="E642" s="113" t="str">
        <f>IF(A642:A642&gt;0,VLOOKUP(A642,Fed.!$A$1:$J$1758,5,FALSE)," ")</f>
        <v xml:space="preserve"> </v>
      </c>
      <c r="F642" s="191" t="str">
        <f>IF(A642:A642&gt;0,VLOOKUP(A642,Fed.!$A$1:$J$1758,6,FALSE)," ")</f>
        <v xml:space="preserve"> </v>
      </c>
      <c r="G642" s="113" t="str">
        <f>IF(A642:A642&gt;0,VLOOKUP(A642,Fed.!$A$1:$J$1758,7,FALSE)," ")</f>
        <v xml:space="preserve"> </v>
      </c>
      <c r="H642" s="113" t="str">
        <f>IF(A642:A642&gt;0,VLOOKUP(A642,Fed.!$A$1:$J$1758,8,FALSE)," ")</f>
        <v xml:space="preserve"> </v>
      </c>
      <c r="I642" s="113" t="str">
        <f>IF(A642:A642&gt;0,VLOOKUP(A642,Fed.!$A$1:$J$1758,9,FALSE)," ")</f>
        <v xml:space="preserve"> </v>
      </c>
      <c r="J642" s="113" t="str">
        <f>IF(A642:A642&gt;0,VLOOKUP(A642,Fed.!$A$1:$J$1758,10,FALSE)," ")</f>
        <v xml:space="preserve"> </v>
      </c>
      <c r="L642" s="245" t="s">
        <v>2643</v>
      </c>
      <c r="M642" s="287" t="b">
        <f t="shared" ref="M642:M705" si="11">I642=L642</f>
        <v>0</v>
      </c>
      <c r="N642" s="287"/>
    </row>
    <row r="643" spans="1:14">
      <c r="A643" s="192"/>
      <c r="B643" s="26" t="str">
        <f>IF(A643:A643&gt;0,VLOOKUP(A643,Fed.!$A$1:$J$1758,2,FALSE)," ")</f>
        <v xml:space="preserve"> </v>
      </c>
      <c r="C643" s="26" t="str">
        <f>IF(A643:A643&gt;0,VLOOKUP(A643,Fed.!$A$1:$J$1758,3,FALSE)," ")</f>
        <v xml:space="preserve"> </v>
      </c>
      <c r="D643" s="113" t="str">
        <f>IF(A643:A643&gt;0,VLOOKUP(A643,Fed.!$A$1:$J$1758,4,FALSE)," ")</f>
        <v xml:space="preserve"> </v>
      </c>
      <c r="E643" s="113" t="str">
        <f>IF(A643:A643&gt;0,VLOOKUP(A643,Fed.!$A$1:$J$1758,5,FALSE)," ")</f>
        <v xml:space="preserve"> </v>
      </c>
      <c r="F643" s="191" t="str">
        <f>IF(A643:A643&gt;0,VLOOKUP(A643,Fed.!$A$1:$J$1758,6,FALSE)," ")</f>
        <v xml:space="preserve"> </v>
      </c>
      <c r="G643" s="113" t="str">
        <f>IF(A643:A643&gt;0,VLOOKUP(A643,Fed.!$A$1:$J$1758,7,FALSE)," ")</f>
        <v xml:space="preserve"> </v>
      </c>
      <c r="H643" s="113" t="str">
        <f>IF(A643:A643&gt;0,VLOOKUP(A643,Fed.!$A$1:$J$1758,8,FALSE)," ")</f>
        <v xml:space="preserve"> </v>
      </c>
      <c r="I643" s="113" t="str">
        <f>IF(A643:A643&gt;0,VLOOKUP(A643,Fed.!$A$1:$J$1758,9,FALSE)," ")</f>
        <v xml:space="preserve"> </v>
      </c>
      <c r="J643" s="113" t="str">
        <f>IF(A643:A643&gt;0,VLOOKUP(A643,Fed.!$A$1:$J$1758,10,FALSE)," ")</f>
        <v xml:space="preserve"> </v>
      </c>
      <c r="L643" s="245" t="s">
        <v>2643</v>
      </c>
      <c r="M643" s="287" t="b">
        <f t="shared" si="11"/>
        <v>0</v>
      </c>
      <c r="N643" s="287"/>
    </row>
    <row r="644" spans="1:14">
      <c r="A644" s="192"/>
      <c r="B644" s="26" t="str">
        <f>IF(A644:A644&gt;0,VLOOKUP(A644,Fed.!$A$1:$J$1758,2,FALSE)," ")</f>
        <v xml:space="preserve"> </v>
      </c>
      <c r="C644" s="26" t="str">
        <f>IF(A644:A644&gt;0,VLOOKUP(A644,Fed.!$A$1:$J$1758,3,FALSE)," ")</f>
        <v xml:space="preserve"> </v>
      </c>
      <c r="D644" s="113" t="str">
        <f>IF(A644:A644&gt;0,VLOOKUP(A644,Fed.!$A$1:$J$1758,4,FALSE)," ")</f>
        <v xml:space="preserve"> </v>
      </c>
      <c r="E644" s="113" t="str">
        <f>IF(A644:A644&gt;0,VLOOKUP(A644,Fed.!$A$1:$J$1758,5,FALSE)," ")</f>
        <v xml:space="preserve"> </v>
      </c>
      <c r="F644" s="191" t="str">
        <f>IF(A644:A644&gt;0,VLOOKUP(A644,Fed.!$A$1:$J$1758,6,FALSE)," ")</f>
        <v xml:space="preserve"> </v>
      </c>
      <c r="G644" s="113" t="str">
        <f>IF(A644:A644&gt;0,VLOOKUP(A644,Fed.!$A$1:$J$1758,7,FALSE)," ")</f>
        <v xml:space="preserve"> </v>
      </c>
      <c r="H644" s="113" t="str">
        <f>IF(A644:A644&gt;0,VLOOKUP(A644,Fed.!$A$1:$J$1758,8,FALSE)," ")</f>
        <v xml:space="preserve"> </v>
      </c>
      <c r="I644" s="113" t="str">
        <f>IF(A644:A644&gt;0,VLOOKUP(A644,Fed.!$A$1:$J$1758,9,FALSE)," ")</f>
        <v xml:space="preserve"> </v>
      </c>
      <c r="J644" s="113" t="str">
        <f>IF(A644:A644&gt;0,VLOOKUP(A644,Fed.!$A$1:$J$1758,10,FALSE)," ")</f>
        <v xml:space="preserve"> </v>
      </c>
      <c r="L644" s="245" t="s">
        <v>2643</v>
      </c>
      <c r="M644" s="287" t="b">
        <f t="shared" si="11"/>
        <v>0</v>
      </c>
      <c r="N644" s="287"/>
    </row>
    <row r="645" spans="1:14">
      <c r="A645" s="192"/>
      <c r="B645" s="26" t="str">
        <f>IF(A645:A645&gt;0,VLOOKUP(A645,Fed.!$A$1:$J$1758,2,FALSE)," ")</f>
        <v xml:space="preserve"> </v>
      </c>
      <c r="C645" s="26" t="str">
        <f>IF(A645:A645&gt;0,VLOOKUP(A645,Fed.!$A$1:$J$1758,3,FALSE)," ")</f>
        <v xml:space="preserve"> </v>
      </c>
      <c r="D645" s="113" t="str">
        <f>IF(A645:A645&gt;0,VLOOKUP(A645,Fed.!$A$1:$J$1758,4,FALSE)," ")</f>
        <v xml:space="preserve"> </v>
      </c>
      <c r="E645" s="113" t="str">
        <f>IF(A645:A645&gt;0,VLOOKUP(A645,Fed.!$A$1:$J$1758,5,FALSE)," ")</f>
        <v xml:space="preserve"> </v>
      </c>
      <c r="F645" s="191" t="str">
        <f>IF(A645:A645&gt;0,VLOOKUP(A645,Fed.!$A$1:$J$1758,6,FALSE)," ")</f>
        <v xml:space="preserve"> </v>
      </c>
      <c r="G645" s="113" t="str">
        <f>IF(A645:A645&gt;0,VLOOKUP(A645,Fed.!$A$1:$J$1758,7,FALSE)," ")</f>
        <v xml:space="preserve"> </v>
      </c>
      <c r="H645" s="113" t="str">
        <f>IF(A645:A645&gt;0,VLOOKUP(A645,Fed.!$A$1:$J$1758,8,FALSE)," ")</f>
        <v xml:space="preserve"> </v>
      </c>
      <c r="I645" s="113" t="str">
        <f>IF(A645:A645&gt;0,VLOOKUP(A645,Fed.!$A$1:$J$1758,9,FALSE)," ")</f>
        <v xml:space="preserve"> </v>
      </c>
      <c r="J645" s="113" t="str">
        <f>IF(A645:A645&gt;0,VLOOKUP(A645,Fed.!$A$1:$J$1758,10,FALSE)," ")</f>
        <v xml:space="preserve"> </v>
      </c>
      <c r="L645" s="245" t="s">
        <v>2643</v>
      </c>
      <c r="M645" s="287" t="b">
        <f t="shared" si="11"/>
        <v>0</v>
      </c>
      <c r="N645" s="287"/>
    </row>
    <row r="646" spans="1:14">
      <c r="A646" s="192"/>
      <c r="B646" s="26" t="str">
        <f>IF(A646:A646&gt;0,VLOOKUP(A646,Fed.!$A$1:$J$1758,2,FALSE)," ")</f>
        <v xml:space="preserve"> </v>
      </c>
      <c r="C646" s="26" t="str">
        <f>IF(A646:A646&gt;0,VLOOKUP(A646,Fed.!$A$1:$J$1758,3,FALSE)," ")</f>
        <v xml:space="preserve"> </v>
      </c>
      <c r="D646" s="113" t="str">
        <f>IF(A646:A646&gt;0,VLOOKUP(A646,Fed.!$A$1:$J$1758,4,FALSE)," ")</f>
        <v xml:space="preserve"> </v>
      </c>
      <c r="E646" s="113" t="str">
        <f>IF(A646:A646&gt;0,VLOOKUP(A646,Fed.!$A$1:$J$1758,5,FALSE)," ")</f>
        <v xml:space="preserve"> </v>
      </c>
      <c r="F646" s="191" t="str">
        <f>IF(A646:A646&gt;0,VLOOKUP(A646,Fed.!$A$1:$J$1758,6,FALSE)," ")</f>
        <v xml:space="preserve"> </v>
      </c>
      <c r="G646" s="113" t="str">
        <f>IF(A646:A646&gt;0,VLOOKUP(A646,Fed.!$A$1:$J$1758,7,FALSE)," ")</f>
        <v xml:space="preserve"> </v>
      </c>
      <c r="H646" s="113" t="str">
        <f>IF(A646:A646&gt;0,VLOOKUP(A646,Fed.!$A$1:$J$1758,8,FALSE)," ")</f>
        <v xml:space="preserve"> </v>
      </c>
      <c r="I646" s="113" t="str">
        <f>IF(A646:A646&gt;0,VLOOKUP(A646,Fed.!$A$1:$J$1758,9,FALSE)," ")</f>
        <v xml:space="preserve"> </v>
      </c>
      <c r="J646" s="113" t="str">
        <f>IF(A646:A646&gt;0,VLOOKUP(A646,Fed.!$A$1:$J$1758,10,FALSE)," ")</f>
        <v xml:space="preserve"> </v>
      </c>
      <c r="L646" s="245" t="s">
        <v>2643</v>
      </c>
      <c r="M646" s="287" t="b">
        <f t="shared" si="11"/>
        <v>0</v>
      </c>
      <c r="N646" s="287"/>
    </row>
    <row r="647" spans="1:14">
      <c r="A647" s="192"/>
      <c r="B647" s="26" t="str">
        <f>IF(A647:A647&gt;0,VLOOKUP(A647,Fed.!$A$1:$J$1758,2,FALSE)," ")</f>
        <v xml:space="preserve"> </v>
      </c>
      <c r="C647" s="26" t="str">
        <f>IF(A647:A647&gt;0,VLOOKUP(A647,Fed.!$A$1:$J$1758,3,FALSE)," ")</f>
        <v xml:space="preserve"> </v>
      </c>
      <c r="D647" s="113" t="str">
        <f>IF(A647:A647&gt;0,VLOOKUP(A647,Fed.!$A$1:$J$1758,4,FALSE)," ")</f>
        <v xml:space="preserve"> </v>
      </c>
      <c r="E647" s="113" t="str">
        <f>IF(A647:A647&gt;0,VLOOKUP(A647,Fed.!$A$1:$J$1758,5,FALSE)," ")</f>
        <v xml:space="preserve"> </v>
      </c>
      <c r="F647" s="191" t="str">
        <f>IF(A647:A647&gt;0,VLOOKUP(A647,Fed.!$A$1:$J$1758,6,FALSE)," ")</f>
        <v xml:space="preserve"> </v>
      </c>
      <c r="G647" s="113" t="str">
        <f>IF(A647:A647&gt;0,VLOOKUP(A647,Fed.!$A$1:$J$1758,7,FALSE)," ")</f>
        <v xml:space="preserve"> </v>
      </c>
      <c r="H647" s="113" t="str">
        <f>IF(A647:A647&gt;0,VLOOKUP(A647,Fed.!$A$1:$J$1758,8,FALSE)," ")</f>
        <v xml:space="preserve"> </v>
      </c>
      <c r="I647" s="113" t="str">
        <f>IF(A647:A647&gt;0,VLOOKUP(A647,Fed.!$A$1:$J$1758,9,FALSE)," ")</f>
        <v xml:space="preserve"> </v>
      </c>
      <c r="J647" s="113" t="str">
        <f>IF(A647:A647&gt;0,VLOOKUP(A647,Fed.!$A$1:$J$1758,10,FALSE)," ")</f>
        <v xml:space="preserve"> </v>
      </c>
      <c r="L647" s="245" t="s">
        <v>2643</v>
      </c>
      <c r="M647" s="287" t="b">
        <f t="shared" si="11"/>
        <v>0</v>
      </c>
      <c r="N647" s="287"/>
    </row>
    <row r="648" spans="1:14">
      <c r="A648" s="192"/>
      <c r="B648" s="26" t="str">
        <f>IF(A648:A648&gt;0,VLOOKUP(A648,Fed.!$A$1:$J$1758,2,FALSE)," ")</f>
        <v xml:space="preserve"> </v>
      </c>
      <c r="C648" s="26" t="str">
        <f>IF(A648:A648&gt;0,VLOOKUP(A648,Fed.!$A$1:$J$1758,3,FALSE)," ")</f>
        <v xml:space="preserve"> </v>
      </c>
      <c r="D648" s="113" t="str">
        <f>IF(A648:A648&gt;0,VLOOKUP(A648,Fed.!$A$1:$J$1758,4,FALSE)," ")</f>
        <v xml:space="preserve"> </v>
      </c>
      <c r="E648" s="113" t="str">
        <f>IF(A648:A648&gt;0,VLOOKUP(A648,Fed.!$A$1:$J$1758,5,FALSE)," ")</f>
        <v xml:space="preserve"> </v>
      </c>
      <c r="F648" s="191" t="str">
        <f>IF(A648:A648&gt;0,VLOOKUP(A648,Fed.!$A$1:$J$1758,6,FALSE)," ")</f>
        <v xml:space="preserve"> </v>
      </c>
      <c r="G648" s="113" t="str">
        <f>IF(A648:A648&gt;0,VLOOKUP(A648,Fed.!$A$1:$J$1758,7,FALSE)," ")</f>
        <v xml:space="preserve"> </v>
      </c>
      <c r="H648" s="113" t="str">
        <f>IF(A648:A648&gt;0,VLOOKUP(A648,Fed.!$A$1:$J$1758,8,FALSE)," ")</f>
        <v xml:space="preserve"> </v>
      </c>
      <c r="I648" s="113" t="str">
        <f>IF(A648:A648&gt;0,VLOOKUP(A648,Fed.!$A$1:$J$1758,9,FALSE)," ")</f>
        <v xml:space="preserve"> </v>
      </c>
      <c r="J648" s="113" t="str">
        <f>IF(A648:A648&gt;0,VLOOKUP(A648,Fed.!$A$1:$J$1758,10,FALSE)," ")</f>
        <v xml:space="preserve"> </v>
      </c>
      <c r="L648" s="245" t="s">
        <v>2643</v>
      </c>
      <c r="M648" s="287" t="b">
        <f t="shared" si="11"/>
        <v>0</v>
      </c>
      <c r="N648" s="287"/>
    </row>
    <row r="649" spans="1:14">
      <c r="A649" s="192"/>
      <c r="B649" s="26" t="str">
        <f>IF(A649:A649&gt;0,VLOOKUP(A649,Fed.!$A$1:$J$1758,2,FALSE)," ")</f>
        <v xml:space="preserve"> </v>
      </c>
      <c r="C649" s="26" t="str">
        <f>IF(A649:A649&gt;0,VLOOKUP(A649,Fed.!$A$1:$J$1758,3,FALSE)," ")</f>
        <v xml:space="preserve"> </v>
      </c>
      <c r="D649" s="113" t="str">
        <f>IF(A649:A649&gt;0,VLOOKUP(A649,Fed.!$A$1:$J$1758,4,FALSE)," ")</f>
        <v xml:space="preserve"> </v>
      </c>
      <c r="E649" s="113" t="str">
        <f>IF(A649:A649&gt;0,VLOOKUP(A649,Fed.!$A$1:$J$1758,5,FALSE)," ")</f>
        <v xml:space="preserve"> </v>
      </c>
      <c r="F649" s="191" t="str">
        <f>IF(A649:A649&gt;0,VLOOKUP(A649,Fed.!$A$1:$J$1758,6,FALSE)," ")</f>
        <v xml:space="preserve"> </v>
      </c>
      <c r="G649" s="113" t="str">
        <f>IF(A649:A649&gt;0,VLOOKUP(A649,Fed.!$A$1:$J$1758,7,FALSE)," ")</f>
        <v xml:space="preserve"> </v>
      </c>
      <c r="H649" s="113" t="str">
        <f>IF(A649:A649&gt;0,VLOOKUP(A649,Fed.!$A$1:$J$1758,8,FALSE)," ")</f>
        <v xml:space="preserve"> </v>
      </c>
      <c r="I649" s="113" t="str">
        <f>IF(A649:A649&gt;0,VLOOKUP(A649,Fed.!$A$1:$J$1758,9,FALSE)," ")</f>
        <v xml:space="preserve"> </v>
      </c>
      <c r="J649" s="113" t="str">
        <f>IF(A649:A649&gt;0,VLOOKUP(A649,Fed.!$A$1:$J$1758,10,FALSE)," ")</f>
        <v xml:space="preserve"> </v>
      </c>
      <c r="L649" s="245" t="s">
        <v>2643</v>
      </c>
      <c r="M649" s="287" t="b">
        <f t="shared" si="11"/>
        <v>0</v>
      </c>
      <c r="N649" s="287"/>
    </row>
    <row r="650" spans="1:14">
      <c r="A650" s="192"/>
      <c r="B650" s="26" t="str">
        <f>IF(A650:A650&gt;0,VLOOKUP(A650,Fed.!$A$1:$J$1758,2,FALSE)," ")</f>
        <v xml:space="preserve"> </v>
      </c>
      <c r="C650" s="26" t="str">
        <f>IF(A650:A650&gt;0,VLOOKUP(A650,Fed.!$A$1:$J$1758,3,FALSE)," ")</f>
        <v xml:space="preserve"> </v>
      </c>
      <c r="D650" s="113" t="str">
        <f>IF(A650:A650&gt;0,VLOOKUP(A650,Fed.!$A$1:$J$1758,4,FALSE)," ")</f>
        <v xml:space="preserve"> </v>
      </c>
      <c r="E650" s="113" t="str">
        <f>IF(A650:A650&gt;0,VLOOKUP(A650,Fed.!$A$1:$J$1758,5,FALSE)," ")</f>
        <v xml:space="preserve"> </v>
      </c>
      <c r="F650" s="191" t="str">
        <f>IF(A650:A650&gt;0,VLOOKUP(A650,Fed.!$A$1:$J$1758,6,FALSE)," ")</f>
        <v xml:space="preserve"> </v>
      </c>
      <c r="G650" s="113" t="str">
        <f>IF(A650:A650&gt;0,VLOOKUP(A650,Fed.!$A$1:$J$1758,7,FALSE)," ")</f>
        <v xml:space="preserve"> </v>
      </c>
      <c r="H650" s="113" t="str">
        <f>IF(A650:A650&gt;0,VLOOKUP(A650,Fed.!$A$1:$J$1758,8,FALSE)," ")</f>
        <v xml:space="preserve"> </v>
      </c>
      <c r="I650" s="113" t="str">
        <f>IF(A650:A650&gt;0,VLOOKUP(A650,Fed.!$A$1:$J$1758,9,FALSE)," ")</f>
        <v xml:space="preserve"> </v>
      </c>
      <c r="J650" s="113" t="str">
        <f>IF(A650:A650&gt;0,VLOOKUP(A650,Fed.!$A$1:$J$1758,10,FALSE)," ")</f>
        <v xml:space="preserve"> </v>
      </c>
      <c r="L650" s="245" t="s">
        <v>2643</v>
      </c>
      <c r="M650" s="287" t="b">
        <f t="shared" si="11"/>
        <v>0</v>
      </c>
      <c r="N650" s="287"/>
    </row>
    <row r="651" spans="1:14">
      <c r="A651" s="192"/>
      <c r="B651" s="26" t="str">
        <f>IF(A651:A651&gt;0,VLOOKUP(A651,Fed.!$A$1:$J$1758,2,FALSE)," ")</f>
        <v xml:space="preserve"> </v>
      </c>
      <c r="C651" s="26" t="str">
        <f>IF(A651:A651&gt;0,VLOOKUP(A651,Fed.!$A$1:$J$1758,3,FALSE)," ")</f>
        <v xml:space="preserve"> </v>
      </c>
      <c r="D651" s="113" t="str">
        <f>IF(A651:A651&gt;0,VLOOKUP(A651,Fed.!$A$1:$J$1758,4,FALSE)," ")</f>
        <v xml:space="preserve"> </v>
      </c>
      <c r="E651" s="113" t="str">
        <f>IF(A651:A651&gt;0,VLOOKUP(A651,Fed.!$A$1:$J$1758,5,FALSE)," ")</f>
        <v xml:space="preserve"> </v>
      </c>
      <c r="F651" s="191" t="str">
        <f>IF(A651:A651&gt;0,VLOOKUP(A651,Fed.!$A$1:$J$1758,6,FALSE)," ")</f>
        <v xml:space="preserve"> </v>
      </c>
      <c r="G651" s="113" t="str">
        <f>IF(A651:A651&gt;0,VLOOKUP(A651,Fed.!$A$1:$J$1758,7,FALSE)," ")</f>
        <v xml:space="preserve"> </v>
      </c>
      <c r="H651" s="113" t="str">
        <f>IF(A651:A651&gt;0,VLOOKUP(A651,Fed.!$A$1:$J$1758,8,FALSE)," ")</f>
        <v xml:space="preserve"> </v>
      </c>
      <c r="I651" s="113" t="str">
        <f>IF(A651:A651&gt;0,VLOOKUP(A651,Fed.!$A$1:$J$1758,9,FALSE)," ")</f>
        <v xml:space="preserve"> </v>
      </c>
      <c r="J651" s="113" t="str">
        <f>IF(A651:A651&gt;0,VLOOKUP(A651,Fed.!$A$1:$J$1758,10,FALSE)," ")</f>
        <v xml:space="preserve"> </v>
      </c>
      <c r="L651" s="245" t="s">
        <v>2643</v>
      </c>
      <c r="M651" s="287" t="b">
        <f t="shared" si="11"/>
        <v>0</v>
      </c>
      <c r="N651" s="287"/>
    </row>
    <row r="652" spans="1:14">
      <c r="A652" s="192"/>
      <c r="B652" s="26" t="str">
        <f>IF(A652:A652&gt;0,VLOOKUP(A652,Fed.!$A$1:$J$1758,2,FALSE)," ")</f>
        <v xml:space="preserve"> </v>
      </c>
      <c r="C652" s="26" t="str">
        <f>IF(A652:A652&gt;0,VLOOKUP(A652,Fed.!$A$1:$J$1758,3,FALSE)," ")</f>
        <v xml:space="preserve"> </v>
      </c>
      <c r="D652" s="113" t="str">
        <f>IF(A652:A652&gt;0,VLOOKUP(A652,Fed.!$A$1:$J$1758,4,FALSE)," ")</f>
        <v xml:space="preserve"> </v>
      </c>
      <c r="E652" s="113" t="str">
        <f>IF(A652:A652&gt;0,VLOOKUP(A652,Fed.!$A$1:$J$1758,5,FALSE)," ")</f>
        <v xml:space="preserve"> </v>
      </c>
      <c r="F652" s="191" t="str">
        <f>IF(A652:A652&gt;0,VLOOKUP(A652,Fed.!$A$1:$J$1758,6,FALSE)," ")</f>
        <v xml:space="preserve"> </v>
      </c>
      <c r="G652" s="113" t="str">
        <f>IF(A652:A652&gt;0,VLOOKUP(A652,Fed.!$A$1:$J$1758,7,FALSE)," ")</f>
        <v xml:space="preserve"> </v>
      </c>
      <c r="H652" s="113" t="str">
        <f>IF(A652:A652&gt;0,VLOOKUP(A652,Fed.!$A$1:$J$1758,8,FALSE)," ")</f>
        <v xml:space="preserve"> </v>
      </c>
      <c r="I652" s="113" t="str">
        <f>IF(A652:A652&gt;0,VLOOKUP(A652,Fed.!$A$1:$J$1758,9,FALSE)," ")</f>
        <v xml:space="preserve"> </v>
      </c>
      <c r="J652" s="113" t="str">
        <f>IF(A652:A652&gt;0,VLOOKUP(A652,Fed.!$A$1:$J$1758,10,FALSE)," ")</f>
        <v xml:space="preserve"> </v>
      </c>
      <c r="L652" s="245" t="s">
        <v>2643</v>
      </c>
      <c r="M652" s="287" t="b">
        <f t="shared" si="11"/>
        <v>0</v>
      </c>
      <c r="N652" s="287"/>
    </row>
    <row r="653" spans="1:14">
      <c r="A653" s="192"/>
      <c r="B653" s="26" t="str">
        <f>IF(A653:A653&gt;0,VLOOKUP(A653,Fed.!$A$1:$J$1758,2,FALSE)," ")</f>
        <v xml:space="preserve"> </v>
      </c>
      <c r="C653" s="26" t="str">
        <f>IF(A653:A653&gt;0,VLOOKUP(A653,Fed.!$A$1:$J$1758,3,FALSE)," ")</f>
        <v xml:space="preserve"> </v>
      </c>
      <c r="D653" s="113" t="str">
        <f>IF(A653:A653&gt;0,VLOOKUP(A653,Fed.!$A$1:$J$1758,4,FALSE)," ")</f>
        <v xml:space="preserve"> </v>
      </c>
      <c r="E653" s="113" t="str">
        <f>IF(A653:A653&gt;0,VLOOKUP(A653,Fed.!$A$1:$J$1758,5,FALSE)," ")</f>
        <v xml:space="preserve"> </v>
      </c>
      <c r="F653" s="191" t="str">
        <f>IF(A653:A653&gt;0,VLOOKUP(A653,Fed.!$A$1:$J$1758,6,FALSE)," ")</f>
        <v xml:space="preserve"> </v>
      </c>
      <c r="G653" s="113" t="str">
        <f>IF(A653:A653&gt;0,VLOOKUP(A653,Fed.!$A$1:$J$1758,7,FALSE)," ")</f>
        <v xml:space="preserve"> </v>
      </c>
      <c r="H653" s="113" t="str">
        <f>IF(A653:A653&gt;0,VLOOKUP(A653,Fed.!$A$1:$J$1758,8,FALSE)," ")</f>
        <v xml:space="preserve"> </v>
      </c>
      <c r="I653" s="113" t="str">
        <f>IF(A653:A653&gt;0,VLOOKUP(A653,Fed.!$A$1:$J$1758,9,FALSE)," ")</f>
        <v xml:space="preserve"> </v>
      </c>
      <c r="J653" s="113" t="str">
        <f>IF(A653:A653&gt;0,VLOOKUP(A653,Fed.!$A$1:$J$1758,10,FALSE)," ")</f>
        <v xml:space="preserve"> </v>
      </c>
      <c r="L653" s="245" t="s">
        <v>2643</v>
      </c>
      <c r="M653" s="287" t="b">
        <f t="shared" si="11"/>
        <v>0</v>
      </c>
      <c r="N653" s="287"/>
    </row>
    <row r="654" spans="1:14">
      <c r="A654" s="192"/>
      <c r="B654" s="26" t="str">
        <f>IF(A654:A654&gt;0,VLOOKUP(A654,Fed.!$A$1:$J$1758,2,FALSE)," ")</f>
        <v xml:space="preserve"> </v>
      </c>
      <c r="C654" s="26" t="str">
        <f>IF(A654:A654&gt;0,VLOOKUP(A654,Fed.!$A$1:$J$1758,3,FALSE)," ")</f>
        <v xml:space="preserve"> </v>
      </c>
      <c r="D654" s="113" t="str">
        <f>IF(A654:A654&gt;0,VLOOKUP(A654,Fed.!$A$1:$J$1758,4,FALSE)," ")</f>
        <v xml:space="preserve"> </v>
      </c>
      <c r="E654" s="113" t="str">
        <f>IF(A654:A654&gt;0,VLOOKUP(A654,Fed.!$A$1:$J$1758,5,FALSE)," ")</f>
        <v xml:space="preserve"> </v>
      </c>
      <c r="F654" s="191" t="str">
        <f>IF(A654:A654&gt;0,VLOOKUP(A654,Fed.!$A$1:$J$1758,6,FALSE)," ")</f>
        <v xml:space="preserve"> </v>
      </c>
      <c r="G654" s="113" t="str">
        <f>IF(A654:A654&gt;0,VLOOKUP(A654,Fed.!$A$1:$J$1758,7,FALSE)," ")</f>
        <v xml:space="preserve"> </v>
      </c>
      <c r="H654" s="113" t="str">
        <f>IF(A654:A654&gt;0,VLOOKUP(A654,Fed.!$A$1:$J$1758,8,FALSE)," ")</f>
        <v xml:space="preserve"> </v>
      </c>
      <c r="I654" s="113" t="str">
        <f>IF(A654:A654&gt;0,VLOOKUP(A654,Fed.!$A$1:$J$1758,9,FALSE)," ")</f>
        <v xml:space="preserve"> </v>
      </c>
      <c r="J654" s="113" t="str">
        <f>IF(A654:A654&gt;0,VLOOKUP(A654,Fed.!$A$1:$J$1758,10,FALSE)," ")</f>
        <v xml:space="preserve"> </v>
      </c>
      <c r="L654" s="245" t="s">
        <v>2643</v>
      </c>
      <c r="M654" s="287" t="b">
        <f t="shared" si="11"/>
        <v>0</v>
      </c>
      <c r="N654" s="287"/>
    </row>
    <row r="655" spans="1:14">
      <c r="A655" s="192"/>
      <c r="B655" s="26" t="str">
        <f>IF(A655:A655&gt;0,VLOOKUP(A655,Fed.!$A$1:$J$1758,2,FALSE)," ")</f>
        <v xml:space="preserve"> </v>
      </c>
      <c r="C655" s="26" t="str">
        <f>IF(A655:A655&gt;0,VLOOKUP(A655,Fed.!$A$1:$J$1758,3,FALSE)," ")</f>
        <v xml:space="preserve"> </v>
      </c>
      <c r="D655" s="113" t="str">
        <f>IF(A655:A655&gt;0,VLOOKUP(A655,Fed.!$A$1:$J$1758,4,FALSE)," ")</f>
        <v xml:space="preserve"> </v>
      </c>
      <c r="E655" s="113" t="str">
        <f>IF(A655:A655&gt;0,VLOOKUP(A655,Fed.!$A$1:$J$1758,5,FALSE)," ")</f>
        <v xml:space="preserve"> </v>
      </c>
      <c r="F655" s="191" t="str">
        <f>IF(A655:A655&gt;0,VLOOKUP(A655,Fed.!$A$1:$J$1758,6,FALSE)," ")</f>
        <v xml:space="preserve"> </v>
      </c>
      <c r="G655" s="113" t="str">
        <f>IF(A655:A655&gt;0,VLOOKUP(A655,Fed.!$A$1:$J$1758,7,FALSE)," ")</f>
        <v xml:space="preserve"> </v>
      </c>
      <c r="H655" s="113" t="str">
        <f>IF(A655:A655&gt;0,VLOOKUP(A655,Fed.!$A$1:$J$1758,8,FALSE)," ")</f>
        <v xml:space="preserve"> </v>
      </c>
      <c r="I655" s="113" t="str">
        <f>IF(A655:A655&gt;0,VLOOKUP(A655,Fed.!$A$1:$J$1758,9,FALSE)," ")</f>
        <v xml:space="preserve"> </v>
      </c>
      <c r="J655" s="113" t="str">
        <f>IF(A655:A655&gt;0,VLOOKUP(A655,Fed.!$A$1:$J$1758,10,FALSE)," ")</f>
        <v xml:space="preserve"> </v>
      </c>
      <c r="L655" s="245" t="s">
        <v>2643</v>
      </c>
      <c r="M655" s="287" t="b">
        <f t="shared" si="11"/>
        <v>0</v>
      </c>
      <c r="N655" s="287"/>
    </row>
    <row r="656" spans="1:14">
      <c r="A656" s="192"/>
      <c r="B656" s="26" t="str">
        <f>IF(A656:A656&gt;0,VLOOKUP(A656,Fed.!$A$1:$J$1758,2,FALSE)," ")</f>
        <v xml:space="preserve"> </v>
      </c>
      <c r="C656" s="26" t="str">
        <f>IF(A656:A656&gt;0,VLOOKUP(A656,Fed.!$A$1:$J$1758,3,FALSE)," ")</f>
        <v xml:space="preserve"> </v>
      </c>
      <c r="D656" s="113" t="str">
        <f>IF(A656:A656&gt;0,VLOOKUP(A656,Fed.!$A$1:$J$1758,4,FALSE)," ")</f>
        <v xml:space="preserve"> </v>
      </c>
      <c r="E656" s="113" t="str">
        <f>IF(A656:A656&gt;0,VLOOKUP(A656,Fed.!$A$1:$J$1758,5,FALSE)," ")</f>
        <v xml:space="preserve"> </v>
      </c>
      <c r="F656" s="191" t="str">
        <f>IF(A656:A656&gt;0,VLOOKUP(A656,Fed.!$A$1:$J$1758,6,FALSE)," ")</f>
        <v xml:space="preserve"> </v>
      </c>
      <c r="G656" s="113" t="str">
        <f>IF(A656:A656&gt;0,VLOOKUP(A656,Fed.!$A$1:$J$1758,7,FALSE)," ")</f>
        <v xml:space="preserve"> </v>
      </c>
      <c r="H656" s="113" t="str">
        <f>IF(A656:A656&gt;0,VLOOKUP(A656,Fed.!$A$1:$J$1758,8,FALSE)," ")</f>
        <v xml:space="preserve"> </v>
      </c>
      <c r="I656" s="113" t="str">
        <f>IF(A656:A656&gt;0,VLOOKUP(A656,Fed.!$A$1:$J$1758,9,FALSE)," ")</f>
        <v xml:space="preserve"> </v>
      </c>
      <c r="J656" s="113" t="str">
        <f>IF(A656:A656&gt;0,VLOOKUP(A656,Fed.!$A$1:$J$1758,10,FALSE)," ")</f>
        <v xml:space="preserve"> </v>
      </c>
      <c r="L656" s="245" t="s">
        <v>2643</v>
      </c>
      <c r="M656" s="287" t="b">
        <f t="shared" si="11"/>
        <v>0</v>
      </c>
      <c r="N656" s="287"/>
    </row>
    <row r="657" spans="1:14">
      <c r="A657" s="192"/>
      <c r="B657" s="26" t="str">
        <f>IF(A657:A657&gt;0,VLOOKUP(A657,Fed.!$A$1:$J$1758,2,FALSE)," ")</f>
        <v xml:space="preserve"> </v>
      </c>
      <c r="C657" s="26" t="str">
        <f>IF(A657:A657&gt;0,VLOOKUP(A657,Fed.!$A$1:$J$1758,3,FALSE)," ")</f>
        <v xml:space="preserve"> </v>
      </c>
      <c r="D657" s="113" t="str">
        <f>IF(A657:A657&gt;0,VLOOKUP(A657,Fed.!$A$1:$J$1758,4,FALSE)," ")</f>
        <v xml:space="preserve"> </v>
      </c>
      <c r="E657" s="113" t="str">
        <f>IF(A657:A657&gt;0,VLOOKUP(A657,Fed.!$A$1:$J$1758,5,FALSE)," ")</f>
        <v xml:space="preserve"> </v>
      </c>
      <c r="F657" s="191" t="str">
        <f>IF(A657:A657&gt;0,VLOOKUP(A657,Fed.!$A$1:$J$1758,6,FALSE)," ")</f>
        <v xml:space="preserve"> </v>
      </c>
      <c r="G657" s="113" t="str">
        <f>IF(A657:A657&gt;0,VLOOKUP(A657,Fed.!$A$1:$J$1758,7,FALSE)," ")</f>
        <v xml:space="preserve"> </v>
      </c>
      <c r="H657" s="113" t="str">
        <f>IF(A657:A657&gt;0,VLOOKUP(A657,Fed.!$A$1:$J$1758,8,FALSE)," ")</f>
        <v xml:space="preserve"> </v>
      </c>
      <c r="I657" s="113" t="str">
        <f>IF(A657:A657&gt;0,VLOOKUP(A657,Fed.!$A$1:$J$1758,9,FALSE)," ")</f>
        <v xml:space="preserve"> </v>
      </c>
      <c r="J657" s="113" t="str">
        <f>IF(A657:A657&gt;0,VLOOKUP(A657,Fed.!$A$1:$J$1758,10,FALSE)," ")</f>
        <v xml:space="preserve"> </v>
      </c>
      <c r="L657" s="245" t="s">
        <v>2643</v>
      </c>
      <c r="M657" s="287" t="b">
        <f t="shared" si="11"/>
        <v>0</v>
      </c>
      <c r="N657" s="287"/>
    </row>
    <row r="658" spans="1:14">
      <c r="A658" s="192"/>
      <c r="B658" s="26" t="str">
        <f>IF(A658:A658&gt;0,VLOOKUP(A658,Fed.!$A$1:$J$1758,2,FALSE)," ")</f>
        <v xml:space="preserve"> </v>
      </c>
      <c r="C658" s="26" t="str">
        <f>IF(A658:A658&gt;0,VLOOKUP(A658,Fed.!$A$1:$J$1758,3,FALSE)," ")</f>
        <v xml:space="preserve"> </v>
      </c>
      <c r="D658" s="113" t="str">
        <f>IF(A658:A658&gt;0,VLOOKUP(A658,Fed.!$A$1:$J$1758,4,FALSE)," ")</f>
        <v xml:space="preserve"> </v>
      </c>
      <c r="E658" s="113" t="str">
        <f>IF(A658:A658&gt;0,VLOOKUP(A658,Fed.!$A$1:$J$1758,5,FALSE)," ")</f>
        <v xml:space="preserve"> </v>
      </c>
      <c r="F658" s="191" t="str">
        <f>IF(A658:A658&gt;0,VLOOKUP(A658,Fed.!$A$1:$J$1758,6,FALSE)," ")</f>
        <v xml:space="preserve"> </v>
      </c>
      <c r="G658" s="113" t="str">
        <f>IF(A658:A658&gt;0,VLOOKUP(A658,Fed.!$A$1:$J$1758,7,FALSE)," ")</f>
        <v xml:space="preserve"> </v>
      </c>
      <c r="H658" s="113" t="str">
        <f>IF(A658:A658&gt;0,VLOOKUP(A658,Fed.!$A$1:$J$1758,8,FALSE)," ")</f>
        <v xml:space="preserve"> </v>
      </c>
      <c r="I658" s="113" t="str">
        <f>IF(A658:A658&gt;0,VLOOKUP(A658,Fed.!$A$1:$J$1758,9,FALSE)," ")</f>
        <v xml:space="preserve"> </v>
      </c>
      <c r="J658" s="113" t="str">
        <f>IF(A658:A658&gt;0,VLOOKUP(A658,Fed.!$A$1:$J$1758,10,FALSE)," ")</f>
        <v xml:space="preserve"> </v>
      </c>
      <c r="L658" s="245" t="s">
        <v>2643</v>
      </c>
      <c r="M658" s="287" t="b">
        <f t="shared" si="11"/>
        <v>0</v>
      </c>
      <c r="N658" s="287"/>
    </row>
    <row r="659" spans="1:14">
      <c r="A659" s="192"/>
      <c r="B659" s="26" t="str">
        <f>IF(A659:A659&gt;0,VLOOKUP(A659,Fed.!$A$1:$J$1758,2,FALSE)," ")</f>
        <v xml:space="preserve"> </v>
      </c>
      <c r="C659" s="26" t="str">
        <f>IF(A659:A659&gt;0,VLOOKUP(A659,Fed.!$A$1:$J$1758,3,FALSE)," ")</f>
        <v xml:space="preserve"> </v>
      </c>
      <c r="D659" s="113" t="str">
        <f>IF(A659:A659&gt;0,VLOOKUP(A659,Fed.!$A$1:$J$1758,4,FALSE)," ")</f>
        <v xml:space="preserve"> </v>
      </c>
      <c r="E659" s="113" t="str">
        <f>IF(A659:A659&gt;0,VLOOKUP(A659,Fed.!$A$1:$J$1758,5,FALSE)," ")</f>
        <v xml:space="preserve"> </v>
      </c>
      <c r="F659" s="191" t="str">
        <f>IF(A659:A659&gt;0,VLOOKUP(A659,Fed.!$A$1:$J$1758,6,FALSE)," ")</f>
        <v xml:space="preserve"> </v>
      </c>
      <c r="G659" s="113" t="str">
        <f>IF(A659:A659&gt;0,VLOOKUP(A659,Fed.!$A$1:$J$1758,7,FALSE)," ")</f>
        <v xml:space="preserve"> </v>
      </c>
      <c r="H659" s="113" t="str">
        <f>IF(A659:A659&gt;0,VLOOKUP(A659,Fed.!$A$1:$J$1758,8,FALSE)," ")</f>
        <v xml:space="preserve"> </v>
      </c>
      <c r="I659" s="113" t="str">
        <f>IF(A659:A659&gt;0,VLOOKUP(A659,Fed.!$A$1:$J$1758,9,FALSE)," ")</f>
        <v xml:space="preserve"> </v>
      </c>
      <c r="J659" s="113" t="str">
        <f>IF(A659:A659&gt;0,VLOOKUP(A659,Fed.!$A$1:$J$1758,10,FALSE)," ")</f>
        <v xml:space="preserve"> </v>
      </c>
      <c r="L659" s="245" t="s">
        <v>2643</v>
      </c>
      <c r="M659" s="287" t="b">
        <f t="shared" si="11"/>
        <v>0</v>
      </c>
      <c r="N659" s="287"/>
    </row>
    <row r="660" spans="1:14">
      <c r="A660" s="192"/>
      <c r="B660" s="26" t="str">
        <f>IF(A660:A660&gt;0,VLOOKUP(A660,Fed.!$A$1:$J$1758,2,FALSE)," ")</f>
        <v xml:space="preserve"> </v>
      </c>
      <c r="C660" s="26" t="str">
        <f>IF(A660:A660&gt;0,VLOOKUP(A660,Fed.!$A$1:$J$1758,3,FALSE)," ")</f>
        <v xml:space="preserve"> </v>
      </c>
      <c r="D660" s="113" t="str">
        <f>IF(A660:A660&gt;0,VLOOKUP(A660,Fed.!$A$1:$J$1758,4,FALSE)," ")</f>
        <v xml:space="preserve"> </v>
      </c>
      <c r="E660" s="113" t="str">
        <f>IF(A660:A660&gt;0,VLOOKUP(A660,Fed.!$A$1:$J$1758,5,FALSE)," ")</f>
        <v xml:space="preserve"> </v>
      </c>
      <c r="F660" s="191" t="str">
        <f>IF(A660:A660&gt;0,VLOOKUP(A660,Fed.!$A$1:$J$1758,6,FALSE)," ")</f>
        <v xml:space="preserve"> </v>
      </c>
      <c r="G660" s="113" t="str">
        <f>IF(A660:A660&gt;0,VLOOKUP(A660,Fed.!$A$1:$J$1758,7,FALSE)," ")</f>
        <v xml:space="preserve"> </v>
      </c>
      <c r="H660" s="113" t="str">
        <f>IF(A660:A660&gt;0,VLOOKUP(A660,Fed.!$A$1:$J$1758,8,FALSE)," ")</f>
        <v xml:space="preserve"> </v>
      </c>
      <c r="I660" s="113" t="str">
        <f>IF(A660:A660&gt;0,VLOOKUP(A660,Fed.!$A$1:$J$1758,9,FALSE)," ")</f>
        <v xml:space="preserve"> </v>
      </c>
      <c r="J660" s="113" t="str">
        <f>IF(A660:A660&gt;0,VLOOKUP(A660,Fed.!$A$1:$J$1758,10,FALSE)," ")</f>
        <v xml:space="preserve"> </v>
      </c>
      <c r="L660" s="245" t="s">
        <v>2643</v>
      </c>
      <c r="M660" s="287" t="b">
        <f t="shared" si="11"/>
        <v>0</v>
      </c>
      <c r="N660" s="287"/>
    </row>
    <row r="661" spans="1:14">
      <c r="A661" s="192"/>
      <c r="B661" s="26" t="str">
        <f>IF(A661:A661&gt;0,VLOOKUP(A661,Fed.!$A$1:$J$1758,2,FALSE)," ")</f>
        <v xml:space="preserve"> </v>
      </c>
      <c r="C661" s="26" t="str">
        <f>IF(A661:A661&gt;0,VLOOKUP(A661,Fed.!$A$1:$J$1758,3,FALSE)," ")</f>
        <v xml:space="preserve"> </v>
      </c>
      <c r="D661" s="113" t="str">
        <f>IF(A661:A661&gt;0,VLOOKUP(A661,Fed.!$A$1:$J$1758,4,FALSE)," ")</f>
        <v xml:space="preserve"> </v>
      </c>
      <c r="E661" s="113" t="str">
        <f>IF(A661:A661&gt;0,VLOOKUP(A661,Fed.!$A$1:$J$1758,5,FALSE)," ")</f>
        <v xml:space="preserve"> </v>
      </c>
      <c r="F661" s="191" t="str">
        <f>IF(A661:A661&gt;0,VLOOKUP(A661,Fed.!$A$1:$J$1758,6,FALSE)," ")</f>
        <v xml:space="preserve"> </v>
      </c>
      <c r="G661" s="113" t="str">
        <f>IF(A661:A661&gt;0,VLOOKUP(A661,Fed.!$A$1:$J$1758,7,FALSE)," ")</f>
        <v xml:space="preserve"> </v>
      </c>
      <c r="H661" s="113" t="str">
        <f>IF(A661:A661&gt;0,VLOOKUP(A661,Fed.!$A$1:$J$1758,8,FALSE)," ")</f>
        <v xml:space="preserve"> </v>
      </c>
      <c r="I661" s="113" t="str">
        <f>IF(A661:A661&gt;0,VLOOKUP(A661,Fed.!$A$1:$J$1758,9,FALSE)," ")</f>
        <v xml:space="preserve"> </v>
      </c>
      <c r="J661" s="113" t="str">
        <f>IF(A661:A661&gt;0,VLOOKUP(A661,Fed.!$A$1:$J$1758,10,FALSE)," ")</f>
        <v xml:space="preserve"> </v>
      </c>
      <c r="L661" s="245" t="s">
        <v>2643</v>
      </c>
      <c r="M661" s="287" t="b">
        <f t="shared" si="11"/>
        <v>0</v>
      </c>
      <c r="N661" s="287"/>
    </row>
    <row r="662" spans="1:14">
      <c r="A662" s="192"/>
      <c r="B662" s="26" t="str">
        <f>IF(A662:A662&gt;0,VLOOKUP(A662,Fed.!$A$1:$J$1758,2,FALSE)," ")</f>
        <v xml:space="preserve"> </v>
      </c>
      <c r="C662" s="26" t="str">
        <f>IF(A662:A662&gt;0,VLOOKUP(A662,Fed.!$A$1:$J$1758,3,FALSE)," ")</f>
        <v xml:space="preserve"> </v>
      </c>
      <c r="D662" s="113" t="str">
        <f>IF(A662:A662&gt;0,VLOOKUP(A662,Fed.!$A$1:$J$1758,4,FALSE)," ")</f>
        <v xml:space="preserve"> </v>
      </c>
      <c r="E662" s="113" t="str">
        <f>IF(A662:A662&gt;0,VLOOKUP(A662,Fed.!$A$1:$J$1758,5,FALSE)," ")</f>
        <v xml:space="preserve"> </v>
      </c>
      <c r="F662" s="191" t="str">
        <f>IF(A662:A662&gt;0,VLOOKUP(A662,Fed.!$A$1:$J$1758,6,FALSE)," ")</f>
        <v xml:space="preserve"> </v>
      </c>
      <c r="G662" s="113" t="str">
        <f>IF(A662:A662&gt;0,VLOOKUP(A662,Fed.!$A$1:$J$1758,7,FALSE)," ")</f>
        <v xml:space="preserve"> </v>
      </c>
      <c r="H662" s="113" t="str">
        <f>IF(A662:A662&gt;0,VLOOKUP(A662,Fed.!$A$1:$J$1758,8,FALSE)," ")</f>
        <v xml:space="preserve"> </v>
      </c>
      <c r="I662" s="113" t="str">
        <f>IF(A662:A662&gt;0,VLOOKUP(A662,Fed.!$A$1:$J$1758,9,FALSE)," ")</f>
        <v xml:space="preserve"> </v>
      </c>
      <c r="J662" s="113" t="str">
        <f>IF(A662:A662&gt;0,VLOOKUP(A662,Fed.!$A$1:$J$1758,10,FALSE)," ")</f>
        <v xml:space="preserve"> </v>
      </c>
      <c r="L662" s="245" t="s">
        <v>2643</v>
      </c>
      <c r="M662" s="287" t="b">
        <f t="shared" si="11"/>
        <v>0</v>
      </c>
      <c r="N662" s="287"/>
    </row>
    <row r="663" spans="1:14">
      <c r="A663" s="192"/>
      <c r="B663" s="26" t="str">
        <f>IF(A663:A663&gt;0,VLOOKUP(A663,Fed.!$A$1:$J$1758,2,FALSE)," ")</f>
        <v xml:space="preserve"> </v>
      </c>
      <c r="C663" s="26" t="str">
        <f>IF(A663:A663&gt;0,VLOOKUP(A663,Fed.!$A$1:$J$1758,3,FALSE)," ")</f>
        <v xml:space="preserve"> </v>
      </c>
      <c r="D663" s="113" t="str">
        <f>IF(A663:A663&gt;0,VLOOKUP(A663,Fed.!$A$1:$J$1758,4,FALSE)," ")</f>
        <v xml:space="preserve"> </v>
      </c>
      <c r="E663" s="113" t="str">
        <f>IF(A663:A663&gt;0,VLOOKUP(A663,Fed.!$A$1:$J$1758,5,FALSE)," ")</f>
        <v xml:space="preserve"> </v>
      </c>
      <c r="F663" s="191" t="str">
        <f>IF(A663:A663&gt;0,VLOOKUP(A663,Fed.!$A$1:$J$1758,6,FALSE)," ")</f>
        <v xml:space="preserve"> </v>
      </c>
      <c r="G663" s="113" t="str">
        <f>IF(A663:A663&gt;0,VLOOKUP(A663,Fed.!$A$1:$J$1758,7,FALSE)," ")</f>
        <v xml:space="preserve"> </v>
      </c>
      <c r="H663" s="113" t="str">
        <f>IF(A663:A663&gt;0,VLOOKUP(A663,Fed.!$A$1:$J$1758,8,FALSE)," ")</f>
        <v xml:space="preserve"> </v>
      </c>
      <c r="I663" s="113" t="str">
        <f>IF(A663:A663&gt;0,VLOOKUP(A663,Fed.!$A$1:$J$1758,9,FALSE)," ")</f>
        <v xml:space="preserve"> </v>
      </c>
      <c r="J663" s="113" t="str">
        <f>IF(A663:A663&gt;0,VLOOKUP(A663,Fed.!$A$1:$J$1758,10,FALSE)," ")</f>
        <v xml:space="preserve"> </v>
      </c>
      <c r="L663" s="245" t="s">
        <v>2643</v>
      </c>
      <c r="M663" s="287" t="b">
        <f t="shared" si="11"/>
        <v>0</v>
      </c>
      <c r="N663" s="287"/>
    </row>
    <row r="664" spans="1:14">
      <c r="A664" s="192"/>
      <c r="B664" s="26" t="str">
        <f>IF(A664:A664&gt;0,VLOOKUP(A664,Fed.!$A$1:$J$1758,2,FALSE)," ")</f>
        <v xml:space="preserve"> </v>
      </c>
      <c r="C664" s="26" t="str">
        <f>IF(A664:A664&gt;0,VLOOKUP(A664,Fed.!$A$1:$J$1758,3,FALSE)," ")</f>
        <v xml:space="preserve"> </v>
      </c>
      <c r="D664" s="113" t="str">
        <f>IF(A664:A664&gt;0,VLOOKUP(A664,Fed.!$A$1:$J$1758,4,FALSE)," ")</f>
        <v xml:space="preserve"> </v>
      </c>
      <c r="E664" s="113" t="str">
        <f>IF(A664:A664&gt;0,VLOOKUP(A664,Fed.!$A$1:$J$1758,5,FALSE)," ")</f>
        <v xml:space="preserve"> </v>
      </c>
      <c r="F664" s="191" t="str">
        <f>IF(A664:A664&gt;0,VLOOKUP(A664,Fed.!$A$1:$J$1758,6,FALSE)," ")</f>
        <v xml:space="preserve"> </v>
      </c>
      <c r="G664" s="113" t="str">
        <f>IF(A664:A664&gt;0,VLOOKUP(A664,Fed.!$A$1:$J$1758,7,FALSE)," ")</f>
        <v xml:space="preserve"> </v>
      </c>
      <c r="H664" s="113" t="str">
        <f>IF(A664:A664&gt;0,VLOOKUP(A664,Fed.!$A$1:$J$1758,8,FALSE)," ")</f>
        <v xml:space="preserve"> </v>
      </c>
      <c r="I664" s="113" t="str">
        <f>IF(A664:A664&gt;0,VLOOKUP(A664,Fed.!$A$1:$J$1758,9,FALSE)," ")</f>
        <v xml:space="preserve"> </v>
      </c>
      <c r="J664" s="113" t="str">
        <f>IF(A664:A664&gt;0,VLOOKUP(A664,Fed.!$A$1:$J$1758,10,FALSE)," ")</f>
        <v xml:space="preserve"> </v>
      </c>
      <c r="L664" s="245" t="s">
        <v>2643</v>
      </c>
      <c r="M664" s="287" t="b">
        <f t="shared" si="11"/>
        <v>0</v>
      </c>
      <c r="N664" s="287"/>
    </row>
    <row r="665" spans="1:14">
      <c r="A665" s="192"/>
      <c r="B665" s="26" t="str">
        <f>IF(A665:A665&gt;0,VLOOKUP(A665,Fed.!$A$1:$J$1758,2,FALSE)," ")</f>
        <v xml:space="preserve"> </v>
      </c>
      <c r="C665" s="26" t="str">
        <f>IF(A665:A665&gt;0,VLOOKUP(A665,Fed.!$A$1:$J$1758,3,FALSE)," ")</f>
        <v xml:space="preserve"> </v>
      </c>
      <c r="D665" s="113" t="str">
        <f>IF(A665:A665&gt;0,VLOOKUP(A665,Fed.!$A$1:$J$1758,4,FALSE)," ")</f>
        <v xml:space="preserve"> </v>
      </c>
      <c r="E665" s="113" t="str">
        <f>IF(A665:A665&gt;0,VLOOKUP(A665,Fed.!$A$1:$J$1758,5,FALSE)," ")</f>
        <v xml:space="preserve"> </v>
      </c>
      <c r="F665" s="191" t="str">
        <f>IF(A665:A665&gt;0,VLOOKUP(A665,Fed.!$A$1:$J$1758,6,FALSE)," ")</f>
        <v xml:space="preserve"> </v>
      </c>
      <c r="G665" s="113" t="str">
        <f>IF(A665:A665&gt;0,VLOOKUP(A665,Fed.!$A$1:$J$1758,7,FALSE)," ")</f>
        <v xml:space="preserve"> </v>
      </c>
      <c r="H665" s="113" t="str">
        <f>IF(A665:A665&gt;0,VLOOKUP(A665,Fed.!$A$1:$J$1758,8,FALSE)," ")</f>
        <v xml:space="preserve"> </v>
      </c>
      <c r="I665" s="113" t="str">
        <f>IF(A665:A665&gt;0,VLOOKUP(A665,Fed.!$A$1:$J$1758,9,FALSE)," ")</f>
        <v xml:space="preserve"> </v>
      </c>
      <c r="J665" s="113" t="str">
        <f>IF(A665:A665&gt;0,VLOOKUP(A665,Fed.!$A$1:$J$1758,10,FALSE)," ")</f>
        <v xml:space="preserve"> </v>
      </c>
      <c r="L665" s="245" t="s">
        <v>2643</v>
      </c>
      <c r="M665" s="287" t="b">
        <f t="shared" si="11"/>
        <v>0</v>
      </c>
      <c r="N665" s="287"/>
    </row>
    <row r="666" spans="1:14">
      <c r="A666" s="192"/>
      <c r="B666" s="26" t="str">
        <f>IF(A666:A666&gt;0,VLOOKUP(A666,Fed.!$A$1:$J$1758,2,FALSE)," ")</f>
        <v xml:space="preserve"> </v>
      </c>
      <c r="C666" s="26" t="str">
        <f>IF(A666:A666&gt;0,VLOOKUP(A666,Fed.!$A$1:$J$1758,3,FALSE)," ")</f>
        <v xml:space="preserve"> </v>
      </c>
      <c r="D666" s="113" t="str">
        <f>IF(A666:A666&gt;0,VLOOKUP(A666,Fed.!$A$1:$J$1758,4,FALSE)," ")</f>
        <v xml:space="preserve"> </v>
      </c>
      <c r="E666" s="113" t="str">
        <f>IF(A666:A666&gt;0,VLOOKUP(A666,Fed.!$A$1:$J$1758,5,FALSE)," ")</f>
        <v xml:space="preserve"> </v>
      </c>
      <c r="F666" s="191" t="str">
        <f>IF(A666:A666&gt;0,VLOOKUP(A666,Fed.!$A$1:$J$1758,6,FALSE)," ")</f>
        <v xml:space="preserve"> </v>
      </c>
      <c r="G666" s="113" t="str">
        <f>IF(A666:A666&gt;0,VLOOKUP(A666,Fed.!$A$1:$J$1758,7,FALSE)," ")</f>
        <v xml:space="preserve"> </v>
      </c>
      <c r="H666" s="113" t="str">
        <f>IF(A666:A666&gt;0,VLOOKUP(A666,Fed.!$A$1:$J$1758,8,FALSE)," ")</f>
        <v xml:space="preserve"> </v>
      </c>
      <c r="I666" s="113" t="str">
        <f>IF(A666:A666&gt;0,VLOOKUP(A666,Fed.!$A$1:$J$1758,9,FALSE)," ")</f>
        <v xml:space="preserve"> </v>
      </c>
      <c r="J666" s="113" t="str">
        <f>IF(A666:A666&gt;0,VLOOKUP(A666,Fed.!$A$1:$J$1758,10,FALSE)," ")</f>
        <v xml:space="preserve"> </v>
      </c>
      <c r="L666" s="245" t="s">
        <v>2643</v>
      </c>
      <c r="M666" s="287" t="b">
        <f t="shared" si="11"/>
        <v>0</v>
      </c>
      <c r="N666" s="287"/>
    </row>
    <row r="667" spans="1:14">
      <c r="A667" s="192"/>
      <c r="B667" s="26" t="str">
        <f>IF(A667:A667&gt;0,VLOOKUP(A667,Fed.!$A$1:$J$1758,2,FALSE)," ")</f>
        <v xml:space="preserve"> </v>
      </c>
      <c r="C667" s="26" t="str">
        <f>IF(A667:A667&gt;0,VLOOKUP(A667,Fed.!$A$1:$J$1758,3,FALSE)," ")</f>
        <v xml:space="preserve"> </v>
      </c>
      <c r="D667" s="113" t="str">
        <f>IF(A667:A667&gt;0,VLOOKUP(A667,Fed.!$A$1:$J$1758,4,FALSE)," ")</f>
        <v xml:space="preserve"> </v>
      </c>
      <c r="E667" s="113" t="str">
        <f>IF(A667:A667&gt;0,VLOOKUP(A667,Fed.!$A$1:$J$1758,5,FALSE)," ")</f>
        <v xml:space="preserve"> </v>
      </c>
      <c r="F667" s="191" t="str">
        <f>IF(A667:A667&gt;0,VLOOKUP(A667,Fed.!$A$1:$J$1758,6,FALSE)," ")</f>
        <v xml:space="preserve"> </v>
      </c>
      <c r="G667" s="113" t="str">
        <f>IF(A667:A667&gt;0,VLOOKUP(A667,Fed.!$A$1:$J$1758,7,FALSE)," ")</f>
        <v xml:space="preserve"> </v>
      </c>
      <c r="H667" s="113" t="str">
        <f>IF(A667:A667&gt;0,VLOOKUP(A667,Fed.!$A$1:$J$1758,8,FALSE)," ")</f>
        <v xml:space="preserve"> </v>
      </c>
      <c r="I667" s="113" t="str">
        <f>IF(A667:A667&gt;0,VLOOKUP(A667,Fed.!$A$1:$J$1758,9,FALSE)," ")</f>
        <v xml:space="preserve"> </v>
      </c>
      <c r="J667" s="113" t="str">
        <f>IF(A667:A667&gt;0,VLOOKUP(A667,Fed.!$A$1:$J$1758,10,FALSE)," ")</f>
        <v xml:space="preserve"> </v>
      </c>
      <c r="L667" s="245" t="s">
        <v>2643</v>
      </c>
      <c r="M667" s="287" t="b">
        <f t="shared" si="11"/>
        <v>0</v>
      </c>
      <c r="N667" s="287"/>
    </row>
    <row r="668" spans="1:14">
      <c r="A668" s="192"/>
      <c r="B668" s="26" t="str">
        <f>IF(A668:A668&gt;0,VLOOKUP(A668,Fed.!$A$1:$J$1758,2,FALSE)," ")</f>
        <v xml:space="preserve"> </v>
      </c>
      <c r="C668" s="26" t="str">
        <f>IF(A668:A668&gt;0,VLOOKUP(A668,Fed.!$A$1:$J$1758,3,FALSE)," ")</f>
        <v xml:space="preserve"> </v>
      </c>
      <c r="D668" s="113" t="str">
        <f>IF(A668:A668&gt;0,VLOOKUP(A668,Fed.!$A$1:$J$1758,4,FALSE)," ")</f>
        <v xml:space="preserve"> </v>
      </c>
      <c r="E668" s="113" t="str">
        <f>IF(A668:A668&gt;0,VLOOKUP(A668,Fed.!$A$1:$J$1758,5,FALSE)," ")</f>
        <v xml:space="preserve"> </v>
      </c>
      <c r="F668" s="191" t="str">
        <f>IF(A668:A668&gt;0,VLOOKUP(A668,Fed.!$A$1:$J$1758,6,FALSE)," ")</f>
        <v xml:space="preserve"> </v>
      </c>
      <c r="G668" s="113" t="str">
        <f>IF(A668:A668&gt;0,VLOOKUP(A668,Fed.!$A$1:$J$1758,7,FALSE)," ")</f>
        <v xml:space="preserve"> </v>
      </c>
      <c r="H668" s="113" t="str">
        <f>IF(A668:A668&gt;0,VLOOKUP(A668,Fed.!$A$1:$J$1758,8,FALSE)," ")</f>
        <v xml:space="preserve"> </v>
      </c>
      <c r="I668" s="113" t="str">
        <f>IF(A668:A668&gt;0,VLOOKUP(A668,Fed.!$A$1:$J$1758,9,FALSE)," ")</f>
        <v xml:space="preserve"> </v>
      </c>
      <c r="J668" s="113" t="str">
        <f>IF(A668:A668&gt;0,VLOOKUP(A668,Fed.!$A$1:$J$1758,10,FALSE)," ")</f>
        <v xml:space="preserve"> </v>
      </c>
      <c r="L668" s="245" t="s">
        <v>2643</v>
      </c>
      <c r="M668" s="287" t="b">
        <f t="shared" si="11"/>
        <v>0</v>
      </c>
      <c r="N668" s="287"/>
    </row>
    <row r="669" spans="1:14">
      <c r="A669" s="192"/>
      <c r="B669" s="26" t="str">
        <f>IF(A669:A669&gt;0,VLOOKUP(A669,Fed.!$A$1:$J$1758,2,FALSE)," ")</f>
        <v xml:space="preserve"> </v>
      </c>
      <c r="C669" s="26" t="str">
        <f>IF(A669:A669&gt;0,VLOOKUP(A669,Fed.!$A$1:$J$1758,3,FALSE)," ")</f>
        <v xml:space="preserve"> </v>
      </c>
      <c r="D669" s="113" t="str">
        <f>IF(A669:A669&gt;0,VLOOKUP(A669,Fed.!$A$1:$J$1758,4,FALSE)," ")</f>
        <v xml:space="preserve"> </v>
      </c>
      <c r="E669" s="113" t="str">
        <f>IF(A669:A669&gt;0,VLOOKUP(A669,Fed.!$A$1:$J$1758,5,FALSE)," ")</f>
        <v xml:space="preserve"> </v>
      </c>
      <c r="F669" s="191" t="str">
        <f>IF(A669:A669&gt;0,VLOOKUP(A669,Fed.!$A$1:$J$1758,6,FALSE)," ")</f>
        <v xml:space="preserve"> </v>
      </c>
      <c r="G669" s="113" t="str">
        <f>IF(A669:A669&gt;0,VLOOKUP(A669,Fed.!$A$1:$J$1758,7,FALSE)," ")</f>
        <v xml:space="preserve"> </v>
      </c>
      <c r="H669" s="113" t="str">
        <f>IF(A669:A669&gt;0,VLOOKUP(A669,Fed.!$A$1:$J$1758,8,FALSE)," ")</f>
        <v xml:space="preserve"> </v>
      </c>
      <c r="I669" s="113" t="str">
        <f>IF(A669:A669&gt;0,VLOOKUP(A669,Fed.!$A$1:$J$1758,9,FALSE)," ")</f>
        <v xml:space="preserve"> </v>
      </c>
      <c r="J669" s="113" t="str">
        <f>IF(A669:A669&gt;0,VLOOKUP(A669,Fed.!$A$1:$J$1758,10,FALSE)," ")</f>
        <v xml:space="preserve"> </v>
      </c>
      <c r="L669" s="245" t="s">
        <v>2643</v>
      </c>
      <c r="M669" s="287" t="b">
        <f t="shared" si="11"/>
        <v>0</v>
      </c>
      <c r="N669" s="287"/>
    </row>
    <row r="670" spans="1:14">
      <c r="A670" s="192"/>
      <c r="B670" s="26" t="str">
        <f>IF(A670:A670&gt;0,VLOOKUP(A670,Fed.!$A$1:$J$1758,2,FALSE)," ")</f>
        <v xml:space="preserve"> </v>
      </c>
      <c r="C670" s="26" t="str">
        <f>IF(A670:A670&gt;0,VLOOKUP(A670,Fed.!$A$1:$J$1758,3,FALSE)," ")</f>
        <v xml:space="preserve"> </v>
      </c>
      <c r="D670" s="113" t="str">
        <f>IF(A670:A670&gt;0,VLOOKUP(A670,Fed.!$A$1:$J$1758,4,FALSE)," ")</f>
        <v xml:space="preserve"> </v>
      </c>
      <c r="E670" s="113" t="str">
        <f>IF(A670:A670&gt;0,VLOOKUP(A670,Fed.!$A$1:$J$1758,5,FALSE)," ")</f>
        <v xml:space="preserve"> </v>
      </c>
      <c r="F670" s="191" t="str">
        <f>IF(A670:A670&gt;0,VLOOKUP(A670,Fed.!$A$1:$J$1758,6,FALSE)," ")</f>
        <v xml:space="preserve"> </v>
      </c>
      <c r="G670" s="113" t="str">
        <f>IF(A670:A670&gt;0,VLOOKUP(A670,Fed.!$A$1:$J$1758,7,FALSE)," ")</f>
        <v xml:space="preserve"> </v>
      </c>
      <c r="H670" s="113" t="str">
        <f>IF(A670:A670&gt;0,VLOOKUP(A670,Fed.!$A$1:$J$1758,8,FALSE)," ")</f>
        <v xml:space="preserve"> </v>
      </c>
      <c r="I670" s="113" t="str">
        <f>IF(A670:A670&gt;0,VLOOKUP(A670,Fed.!$A$1:$J$1758,9,FALSE)," ")</f>
        <v xml:space="preserve"> </v>
      </c>
      <c r="J670" s="113" t="str">
        <f>IF(A670:A670&gt;0,VLOOKUP(A670,Fed.!$A$1:$J$1758,10,FALSE)," ")</f>
        <v xml:space="preserve"> </v>
      </c>
      <c r="L670" s="245" t="s">
        <v>2643</v>
      </c>
      <c r="M670" s="287" t="b">
        <f t="shared" si="11"/>
        <v>0</v>
      </c>
      <c r="N670" s="287"/>
    </row>
    <row r="671" spans="1:14">
      <c r="A671" s="192"/>
      <c r="B671" s="26" t="str">
        <f>IF(A671:A671&gt;0,VLOOKUP(A671,Fed.!$A$1:$J$1758,2,FALSE)," ")</f>
        <v xml:space="preserve"> </v>
      </c>
      <c r="C671" s="26" t="str">
        <f>IF(A671:A671&gt;0,VLOOKUP(A671,Fed.!$A$1:$J$1758,3,FALSE)," ")</f>
        <v xml:space="preserve"> </v>
      </c>
      <c r="D671" s="113" t="str">
        <f>IF(A671:A671&gt;0,VLOOKUP(A671,Fed.!$A$1:$J$1758,4,FALSE)," ")</f>
        <v xml:space="preserve"> </v>
      </c>
      <c r="E671" s="113" t="str">
        <f>IF(A671:A671&gt;0,VLOOKUP(A671,Fed.!$A$1:$J$1758,5,FALSE)," ")</f>
        <v xml:space="preserve"> </v>
      </c>
      <c r="F671" s="191" t="str">
        <f>IF(A671:A671&gt;0,VLOOKUP(A671,Fed.!$A$1:$J$1758,6,FALSE)," ")</f>
        <v xml:space="preserve"> </v>
      </c>
      <c r="G671" s="113" t="str">
        <f>IF(A671:A671&gt;0,VLOOKUP(A671,Fed.!$A$1:$J$1758,7,FALSE)," ")</f>
        <v xml:space="preserve"> </v>
      </c>
      <c r="H671" s="113" t="str">
        <f>IF(A671:A671&gt;0,VLOOKUP(A671,Fed.!$A$1:$J$1758,8,FALSE)," ")</f>
        <v xml:space="preserve"> </v>
      </c>
      <c r="I671" s="113" t="str">
        <f>IF(A671:A671&gt;0,VLOOKUP(A671,Fed.!$A$1:$J$1758,9,FALSE)," ")</f>
        <v xml:space="preserve"> </v>
      </c>
      <c r="J671" s="113" t="str">
        <f>IF(A671:A671&gt;0,VLOOKUP(A671,Fed.!$A$1:$J$1758,10,FALSE)," ")</f>
        <v xml:space="preserve"> </v>
      </c>
      <c r="L671" s="245" t="s">
        <v>2643</v>
      </c>
      <c r="M671" s="287" t="b">
        <f t="shared" si="11"/>
        <v>0</v>
      </c>
      <c r="N671" s="287"/>
    </row>
    <row r="672" spans="1:14">
      <c r="A672" s="192"/>
      <c r="B672" s="26" t="str">
        <f>IF(A672:A672&gt;0,VLOOKUP(A672,Fed.!$A$1:$J$1758,2,FALSE)," ")</f>
        <v xml:space="preserve"> </v>
      </c>
      <c r="C672" s="26" t="str">
        <f>IF(A672:A672&gt;0,VLOOKUP(A672,Fed.!$A$1:$J$1758,3,FALSE)," ")</f>
        <v xml:space="preserve"> </v>
      </c>
      <c r="D672" s="113" t="str">
        <f>IF(A672:A672&gt;0,VLOOKUP(A672,Fed.!$A$1:$J$1758,4,FALSE)," ")</f>
        <v xml:space="preserve"> </v>
      </c>
      <c r="E672" s="113" t="str">
        <f>IF(A672:A672&gt;0,VLOOKUP(A672,Fed.!$A$1:$J$1758,5,FALSE)," ")</f>
        <v xml:space="preserve"> </v>
      </c>
      <c r="F672" s="191" t="str">
        <f>IF(A672:A672&gt;0,VLOOKUP(A672,Fed.!$A$1:$J$1758,6,FALSE)," ")</f>
        <v xml:space="preserve"> </v>
      </c>
      <c r="G672" s="113" t="str">
        <f>IF(A672:A672&gt;0,VLOOKUP(A672,Fed.!$A$1:$J$1758,7,FALSE)," ")</f>
        <v xml:space="preserve"> </v>
      </c>
      <c r="H672" s="113" t="str">
        <f>IF(A672:A672&gt;0,VLOOKUP(A672,Fed.!$A$1:$J$1758,8,FALSE)," ")</f>
        <v xml:space="preserve"> </v>
      </c>
      <c r="I672" s="113" t="str">
        <f>IF(A672:A672&gt;0,VLOOKUP(A672,Fed.!$A$1:$J$1758,9,FALSE)," ")</f>
        <v xml:space="preserve"> </v>
      </c>
      <c r="J672" s="113" t="str">
        <f>IF(A672:A672&gt;0,VLOOKUP(A672,Fed.!$A$1:$J$1758,10,FALSE)," ")</f>
        <v xml:space="preserve"> </v>
      </c>
      <c r="L672" s="245" t="s">
        <v>2643</v>
      </c>
      <c r="M672" s="287" t="b">
        <f t="shared" si="11"/>
        <v>0</v>
      </c>
      <c r="N672" s="287"/>
    </row>
    <row r="673" spans="1:14">
      <c r="A673" s="192"/>
      <c r="B673" s="26" t="str">
        <f>IF(A673:A673&gt;0,VLOOKUP(A673,Fed.!$A$1:$J$1758,2,FALSE)," ")</f>
        <v xml:space="preserve"> </v>
      </c>
      <c r="C673" s="26" t="str">
        <f>IF(A673:A673&gt;0,VLOOKUP(A673,Fed.!$A$1:$J$1758,3,FALSE)," ")</f>
        <v xml:space="preserve"> </v>
      </c>
      <c r="D673" s="113" t="str">
        <f>IF(A673:A673&gt;0,VLOOKUP(A673,Fed.!$A$1:$J$1758,4,FALSE)," ")</f>
        <v xml:space="preserve"> </v>
      </c>
      <c r="E673" s="113" t="str">
        <f>IF(A673:A673&gt;0,VLOOKUP(A673,Fed.!$A$1:$J$1758,5,FALSE)," ")</f>
        <v xml:space="preserve"> </v>
      </c>
      <c r="F673" s="191" t="str">
        <f>IF(A673:A673&gt;0,VLOOKUP(A673,Fed.!$A$1:$J$1758,6,FALSE)," ")</f>
        <v xml:space="preserve"> </v>
      </c>
      <c r="G673" s="113" t="str">
        <f>IF(A673:A673&gt;0,VLOOKUP(A673,Fed.!$A$1:$J$1758,7,FALSE)," ")</f>
        <v xml:space="preserve"> </v>
      </c>
      <c r="H673" s="113" t="str">
        <f>IF(A673:A673&gt;0,VLOOKUP(A673,Fed.!$A$1:$J$1758,8,FALSE)," ")</f>
        <v xml:space="preserve"> </v>
      </c>
      <c r="I673" s="113" t="str">
        <f>IF(A673:A673&gt;0,VLOOKUP(A673,Fed.!$A$1:$J$1758,9,FALSE)," ")</f>
        <v xml:space="preserve"> </v>
      </c>
      <c r="J673" s="113" t="str">
        <f>IF(A673:A673&gt;0,VLOOKUP(A673,Fed.!$A$1:$J$1758,10,FALSE)," ")</f>
        <v xml:space="preserve"> </v>
      </c>
      <c r="L673" s="245" t="s">
        <v>2643</v>
      </c>
      <c r="M673" s="287" t="b">
        <f t="shared" si="11"/>
        <v>0</v>
      </c>
      <c r="N673" s="287"/>
    </row>
    <row r="674" spans="1:14">
      <c r="A674" s="192"/>
      <c r="B674" s="26" t="str">
        <f>IF(A674:A674&gt;0,VLOOKUP(A674,Fed.!$A$1:$J$1758,2,FALSE)," ")</f>
        <v xml:space="preserve"> </v>
      </c>
      <c r="C674" s="26" t="str">
        <f>IF(A674:A674&gt;0,VLOOKUP(A674,Fed.!$A$1:$J$1758,3,FALSE)," ")</f>
        <v xml:space="preserve"> </v>
      </c>
      <c r="D674" s="113" t="str">
        <f>IF(A674:A674&gt;0,VLOOKUP(A674,Fed.!$A$1:$J$1758,4,FALSE)," ")</f>
        <v xml:space="preserve"> </v>
      </c>
      <c r="E674" s="113" t="str">
        <f>IF(A674:A674&gt;0,VLOOKUP(A674,Fed.!$A$1:$J$1758,5,FALSE)," ")</f>
        <v xml:space="preserve"> </v>
      </c>
      <c r="F674" s="191" t="str">
        <f>IF(A674:A674&gt;0,VLOOKUP(A674,Fed.!$A$1:$J$1758,6,FALSE)," ")</f>
        <v xml:space="preserve"> </v>
      </c>
      <c r="G674" s="113" t="str">
        <f>IF(A674:A674&gt;0,VLOOKUP(A674,Fed.!$A$1:$J$1758,7,FALSE)," ")</f>
        <v xml:space="preserve"> </v>
      </c>
      <c r="H674" s="113" t="str">
        <f>IF(A674:A674&gt;0,VLOOKUP(A674,Fed.!$A$1:$J$1758,8,FALSE)," ")</f>
        <v xml:space="preserve"> </v>
      </c>
      <c r="I674" s="113" t="str">
        <f>IF(A674:A674&gt;0,VLOOKUP(A674,Fed.!$A$1:$J$1758,9,FALSE)," ")</f>
        <v xml:space="preserve"> </v>
      </c>
      <c r="J674" s="113" t="str">
        <f>IF(A674:A674&gt;0,VLOOKUP(A674,Fed.!$A$1:$J$1758,10,FALSE)," ")</f>
        <v xml:space="preserve"> </v>
      </c>
      <c r="L674" s="245" t="s">
        <v>2643</v>
      </c>
      <c r="M674" s="287" t="b">
        <f t="shared" si="11"/>
        <v>0</v>
      </c>
      <c r="N674" s="287"/>
    </row>
    <row r="675" spans="1:14">
      <c r="A675" s="192"/>
      <c r="B675" s="26" t="str">
        <f>IF(A675:A675&gt;0,VLOOKUP(A675,Fed.!$A$1:$J$1758,2,FALSE)," ")</f>
        <v xml:space="preserve"> </v>
      </c>
      <c r="C675" s="26" t="str">
        <f>IF(A675:A675&gt;0,VLOOKUP(A675,Fed.!$A$1:$J$1758,3,FALSE)," ")</f>
        <v xml:space="preserve"> </v>
      </c>
      <c r="D675" s="113" t="str">
        <f>IF(A675:A675&gt;0,VLOOKUP(A675,Fed.!$A$1:$J$1758,4,FALSE)," ")</f>
        <v xml:space="preserve"> </v>
      </c>
      <c r="E675" s="113" t="str">
        <f>IF(A675:A675&gt;0,VLOOKUP(A675,Fed.!$A$1:$J$1758,5,FALSE)," ")</f>
        <v xml:space="preserve"> </v>
      </c>
      <c r="F675" s="191" t="str">
        <f>IF(A675:A675&gt;0,VLOOKUP(A675,Fed.!$A$1:$J$1758,6,FALSE)," ")</f>
        <v xml:space="preserve"> </v>
      </c>
      <c r="G675" s="113" t="str">
        <f>IF(A675:A675&gt;0,VLOOKUP(A675,Fed.!$A$1:$J$1758,7,FALSE)," ")</f>
        <v xml:space="preserve"> </v>
      </c>
      <c r="H675" s="113" t="str">
        <f>IF(A675:A675&gt;0,VLOOKUP(A675,Fed.!$A$1:$J$1758,8,FALSE)," ")</f>
        <v xml:space="preserve"> </v>
      </c>
      <c r="I675" s="113" t="str">
        <f>IF(A675:A675&gt;0,VLOOKUP(A675,Fed.!$A$1:$J$1758,9,FALSE)," ")</f>
        <v xml:space="preserve"> </v>
      </c>
      <c r="J675" s="113" t="str">
        <f>IF(A675:A675&gt;0,VLOOKUP(A675,Fed.!$A$1:$J$1758,10,FALSE)," ")</f>
        <v xml:space="preserve"> </v>
      </c>
      <c r="L675" s="245" t="s">
        <v>2643</v>
      </c>
      <c r="M675" s="287" t="b">
        <f t="shared" si="11"/>
        <v>0</v>
      </c>
      <c r="N675" s="287"/>
    </row>
    <row r="676" spans="1:14">
      <c r="A676" s="192"/>
      <c r="B676" s="26" t="str">
        <f>IF(A676:A676&gt;0,VLOOKUP(A676,Fed.!$A$1:$J$1758,2,FALSE)," ")</f>
        <v xml:space="preserve"> </v>
      </c>
      <c r="C676" s="26" t="str">
        <f>IF(A676:A676&gt;0,VLOOKUP(A676,Fed.!$A$1:$J$1758,3,FALSE)," ")</f>
        <v xml:space="preserve"> </v>
      </c>
      <c r="D676" s="113" t="str">
        <f>IF(A676:A676&gt;0,VLOOKUP(A676,Fed.!$A$1:$J$1758,4,FALSE)," ")</f>
        <v xml:space="preserve"> </v>
      </c>
      <c r="E676" s="113" t="str">
        <f>IF(A676:A676&gt;0,VLOOKUP(A676,Fed.!$A$1:$J$1758,5,FALSE)," ")</f>
        <v xml:space="preserve"> </v>
      </c>
      <c r="F676" s="191" t="str">
        <f>IF(A676:A676&gt;0,VLOOKUP(A676,Fed.!$A$1:$J$1758,6,FALSE)," ")</f>
        <v xml:space="preserve"> </v>
      </c>
      <c r="G676" s="113" t="str">
        <f>IF(A676:A676&gt;0,VLOOKUP(A676,Fed.!$A$1:$J$1758,7,FALSE)," ")</f>
        <v xml:space="preserve"> </v>
      </c>
      <c r="H676" s="113" t="str">
        <f>IF(A676:A676&gt;0,VLOOKUP(A676,Fed.!$A$1:$J$1758,8,FALSE)," ")</f>
        <v xml:space="preserve"> </v>
      </c>
      <c r="I676" s="113" t="str">
        <f>IF(A676:A676&gt;0,VLOOKUP(A676,Fed.!$A$1:$J$1758,9,FALSE)," ")</f>
        <v xml:space="preserve"> </v>
      </c>
      <c r="J676" s="113" t="str">
        <f>IF(A676:A676&gt;0,VLOOKUP(A676,Fed.!$A$1:$J$1758,10,FALSE)," ")</f>
        <v xml:space="preserve"> </v>
      </c>
      <c r="L676" s="245" t="s">
        <v>2643</v>
      </c>
      <c r="M676" s="287" t="b">
        <f t="shared" si="11"/>
        <v>0</v>
      </c>
      <c r="N676" s="287"/>
    </row>
    <row r="677" spans="1:14">
      <c r="A677" s="192"/>
      <c r="B677" s="26" t="str">
        <f>IF(A677:A677&gt;0,VLOOKUP(A677,Fed.!$A$1:$J$1758,2,FALSE)," ")</f>
        <v xml:space="preserve"> </v>
      </c>
      <c r="C677" s="26" t="str">
        <f>IF(A677:A677&gt;0,VLOOKUP(A677,Fed.!$A$1:$J$1758,3,FALSE)," ")</f>
        <v xml:space="preserve"> </v>
      </c>
      <c r="D677" s="113" t="str">
        <f>IF(A677:A677&gt;0,VLOOKUP(A677,Fed.!$A$1:$J$1758,4,FALSE)," ")</f>
        <v xml:space="preserve"> </v>
      </c>
      <c r="E677" s="113" t="str">
        <f>IF(A677:A677&gt;0,VLOOKUP(A677,Fed.!$A$1:$J$1758,5,FALSE)," ")</f>
        <v xml:space="preserve"> </v>
      </c>
      <c r="F677" s="191" t="str">
        <f>IF(A677:A677&gt;0,VLOOKUP(A677,Fed.!$A$1:$J$1758,6,FALSE)," ")</f>
        <v xml:space="preserve"> </v>
      </c>
      <c r="G677" s="113" t="str">
        <f>IF(A677:A677&gt;0,VLOOKUP(A677,Fed.!$A$1:$J$1758,7,FALSE)," ")</f>
        <v xml:space="preserve"> </v>
      </c>
      <c r="H677" s="113" t="str">
        <f>IF(A677:A677&gt;0,VLOOKUP(A677,Fed.!$A$1:$J$1758,8,FALSE)," ")</f>
        <v xml:space="preserve"> </v>
      </c>
      <c r="I677" s="113" t="str">
        <f>IF(A677:A677&gt;0,VLOOKUP(A677,Fed.!$A$1:$J$1758,9,FALSE)," ")</f>
        <v xml:space="preserve"> </v>
      </c>
      <c r="J677" s="113" t="str">
        <f>IF(A677:A677&gt;0,VLOOKUP(A677,Fed.!$A$1:$J$1758,10,FALSE)," ")</f>
        <v xml:space="preserve"> </v>
      </c>
      <c r="L677" s="245" t="s">
        <v>2643</v>
      </c>
      <c r="M677" s="287" t="b">
        <f t="shared" si="11"/>
        <v>0</v>
      </c>
      <c r="N677" s="287"/>
    </row>
    <row r="678" spans="1:14">
      <c r="A678" s="192"/>
      <c r="B678" s="26" t="str">
        <f>IF(A678:A678&gt;0,VLOOKUP(A678,Fed.!$A$1:$J$1758,2,FALSE)," ")</f>
        <v xml:space="preserve"> </v>
      </c>
      <c r="C678" s="26" t="str">
        <f>IF(A678:A678&gt;0,VLOOKUP(A678,Fed.!$A$1:$J$1758,3,FALSE)," ")</f>
        <v xml:space="preserve"> </v>
      </c>
      <c r="D678" s="113" t="str">
        <f>IF(A678:A678&gt;0,VLOOKUP(A678,Fed.!$A$1:$J$1758,4,FALSE)," ")</f>
        <v xml:space="preserve"> </v>
      </c>
      <c r="E678" s="113" t="str">
        <f>IF(A678:A678&gt;0,VLOOKUP(A678,Fed.!$A$1:$J$1758,5,FALSE)," ")</f>
        <v xml:space="preserve"> </v>
      </c>
      <c r="F678" s="191" t="str">
        <f>IF(A678:A678&gt;0,VLOOKUP(A678,Fed.!$A$1:$J$1758,6,FALSE)," ")</f>
        <v xml:space="preserve"> </v>
      </c>
      <c r="G678" s="113" t="str">
        <f>IF(A678:A678&gt;0,VLOOKUP(A678,Fed.!$A$1:$J$1758,7,FALSE)," ")</f>
        <v xml:space="preserve"> </v>
      </c>
      <c r="H678" s="113" t="str">
        <f>IF(A678:A678&gt;0,VLOOKUP(A678,Fed.!$A$1:$J$1758,8,FALSE)," ")</f>
        <v xml:space="preserve"> </v>
      </c>
      <c r="I678" s="113" t="str">
        <f>IF(A678:A678&gt;0,VLOOKUP(A678,Fed.!$A$1:$J$1758,9,FALSE)," ")</f>
        <v xml:space="preserve"> </v>
      </c>
      <c r="J678" s="113" t="str">
        <f>IF(A678:A678&gt;0,VLOOKUP(A678,Fed.!$A$1:$J$1758,10,FALSE)," ")</f>
        <v xml:space="preserve"> </v>
      </c>
      <c r="L678" s="245" t="s">
        <v>2643</v>
      </c>
      <c r="M678" s="287" t="b">
        <f t="shared" si="11"/>
        <v>0</v>
      </c>
      <c r="N678" s="287"/>
    </row>
    <row r="679" spans="1:14">
      <c r="A679" s="192"/>
      <c r="B679" s="26" t="str">
        <f>IF(A679:A679&gt;0,VLOOKUP(A679,Fed.!$A$1:$J$1758,2,FALSE)," ")</f>
        <v xml:space="preserve"> </v>
      </c>
      <c r="C679" s="26" t="str">
        <f>IF(A679:A679&gt;0,VLOOKUP(A679,Fed.!$A$1:$J$1758,3,FALSE)," ")</f>
        <v xml:space="preserve"> </v>
      </c>
      <c r="D679" s="113" t="str">
        <f>IF(A679:A679&gt;0,VLOOKUP(A679,Fed.!$A$1:$J$1758,4,FALSE)," ")</f>
        <v xml:space="preserve"> </v>
      </c>
      <c r="E679" s="113" t="str">
        <f>IF(A679:A679&gt;0,VLOOKUP(A679,Fed.!$A$1:$J$1758,5,FALSE)," ")</f>
        <v xml:space="preserve"> </v>
      </c>
      <c r="F679" s="191" t="str">
        <f>IF(A679:A679&gt;0,VLOOKUP(A679,Fed.!$A$1:$J$1758,6,FALSE)," ")</f>
        <v xml:space="preserve"> </v>
      </c>
      <c r="G679" s="113" t="str">
        <f>IF(A679:A679&gt;0,VLOOKUP(A679,Fed.!$A$1:$J$1758,7,FALSE)," ")</f>
        <v xml:space="preserve"> </v>
      </c>
      <c r="H679" s="113" t="str">
        <f>IF(A679:A679&gt;0,VLOOKUP(A679,Fed.!$A$1:$J$1758,8,FALSE)," ")</f>
        <v xml:space="preserve"> </v>
      </c>
      <c r="I679" s="113" t="str">
        <f>IF(A679:A679&gt;0,VLOOKUP(A679,Fed.!$A$1:$J$1758,9,FALSE)," ")</f>
        <v xml:space="preserve"> </v>
      </c>
      <c r="J679" s="113" t="str">
        <f>IF(A679:A679&gt;0,VLOOKUP(A679,Fed.!$A$1:$J$1758,10,FALSE)," ")</f>
        <v xml:space="preserve"> </v>
      </c>
      <c r="L679" s="245" t="s">
        <v>2643</v>
      </c>
      <c r="M679" s="287" t="b">
        <f t="shared" si="11"/>
        <v>0</v>
      </c>
      <c r="N679" s="287"/>
    </row>
    <row r="680" spans="1:14">
      <c r="A680" s="192"/>
      <c r="B680" s="26" t="str">
        <f>IF(A680:A680&gt;0,VLOOKUP(A680,Fed.!$A$1:$J$1758,2,FALSE)," ")</f>
        <v xml:space="preserve"> </v>
      </c>
      <c r="C680" s="26" t="str">
        <f>IF(A680:A680&gt;0,VLOOKUP(A680,Fed.!$A$1:$J$1758,3,FALSE)," ")</f>
        <v xml:space="preserve"> </v>
      </c>
      <c r="D680" s="113" t="str">
        <f>IF(A680:A680&gt;0,VLOOKUP(A680,Fed.!$A$1:$J$1758,4,FALSE)," ")</f>
        <v xml:space="preserve"> </v>
      </c>
      <c r="E680" s="113" t="str">
        <f>IF(A680:A680&gt;0,VLOOKUP(A680,Fed.!$A$1:$J$1758,5,FALSE)," ")</f>
        <v xml:space="preserve"> </v>
      </c>
      <c r="F680" s="191" t="str">
        <f>IF(A680:A680&gt;0,VLOOKUP(A680,Fed.!$A$1:$J$1758,6,FALSE)," ")</f>
        <v xml:space="preserve"> </v>
      </c>
      <c r="G680" s="113" t="str">
        <f>IF(A680:A680&gt;0,VLOOKUP(A680,Fed.!$A$1:$J$1758,7,FALSE)," ")</f>
        <v xml:space="preserve"> </v>
      </c>
      <c r="H680" s="113" t="str">
        <f>IF(A680:A680&gt;0,VLOOKUP(A680,Fed.!$A$1:$J$1758,8,FALSE)," ")</f>
        <v xml:space="preserve"> </v>
      </c>
      <c r="I680" s="113" t="str">
        <f>IF(A680:A680&gt;0,VLOOKUP(A680,Fed.!$A$1:$J$1758,9,FALSE)," ")</f>
        <v xml:space="preserve"> </v>
      </c>
      <c r="J680" s="113" t="str">
        <f>IF(A680:A680&gt;0,VLOOKUP(A680,Fed.!$A$1:$J$1758,10,FALSE)," ")</f>
        <v xml:space="preserve"> </v>
      </c>
      <c r="L680" s="245" t="s">
        <v>2643</v>
      </c>
      <c r="M680" s="287" t="b">
        <f t="shared" si="11"/>
        <v>0</v>
      </c>
      <c r="N680" s="287"/>
    </row>
    <row r="681" spans="1:14">
      <c r="A681" s="192"/>
      <c r="B681" s="26" t="str">
        <f>IF(A681:A681&gt;0,VLOOKUP(A681,Fed.!$A$1:$J$1758,2,FALSE)," ")</f>
        <v xml:space="preserve"> </v>
      </c>
      <c r="C681" s="26" t="str">
        <f>IF(A681:A681&gt;0,VLOOKUP(A681,Fed.!$A$1:$J$1758,3,FALSE)," ")</f>
        <v xml:space="preserve"> </v>
      </c>
      <c r="D681" s="113" t="str">
        <f>IF(A681:A681&gt;0,VLOOKUP(A681,Fed.!$A$1:$J$1758,4,FALSE)," ")</f>
        <v xml:space="preserve"> </v>
      </c>
      <c r="E681" s="113" t="str">
        <f>IF(A681:A681&gt;0,VLOOKUP(A681,Fed.!$A$1:$J$1758,5,FALSE)," ")</f>
        <v xml:space="preserve"> </v>
      </c>
      <c r="F681" s="191" t="str">
        <f>IF(A681:A681&gt;0,VLOOKUP(A681,Fed.!$A$1:$J$1758,6,FALSE)," ")</f>
        <v xml:space="preserve"> </v>
      </c>
      <c r="G681" s="113" t="str">
        <f>IF(A681:A681&gt;0,VLOOKUP(A681,Fed.!$A$1:$J$1758,7,FALSE)," ")</f>
        <v xml:space="preserve"> </v>
      </c>
      <c r="H681" s="113" t="str">
        <f>IF(A681:A681&gt;0,VLOOKUP(A681,Fed.!$A$1:$J$1758,8,FALSE)," ")</f>
        <v xml:space="preserve"> </v>
      </c>
      <c r="I681" s="113" t="str">
        <f>IF(A681:A681&gt;0,VLOOKUP(A681,Fed.!$A$1:$J$1758,9,FALSE)," ")</f>
        <v xml:space="preserve"> </v>
      </c>
      <c r="J681" s="113" t="str">
        <f>IF(A681:A681&gt;0,VLOOKUP(A681,Fed.!$A$1:$J$1758,10,FALSE)," ")</f>
        <v xml:space="preserve"> </v>
      </c>
      <c r="L681" s="245" t="s">
        <v>2643</v>
      </c>
      <c r="M681" s="287" t="b">
        <f t="shared" si="11"/>
        <v>0</v>
      </c>
      <c r="N681" s="287"/>
    </row>
    <row r="682" spans="1:14">
      <c r="A682" s="192"/>
      <c r="B682" s="26" t="str">
        <f>IF(A682:A682&gt;0,VLOOKUP(A682,Fed.!$A$1:$J$1758,2,FALSE)," ")</f>
        <v xml:space="preserve"> </v>
      </c>
      <c r="C682" s="26" t="str">
        <f>IF(A682:A682&gt;0,VLOOKUP(A682,Fed.!$A$1:$J$1758,3,FALSE)," ")</f>
        <v xml:space="preserve"> </v>
      </c>
      <c r="D682" s="113" t="str">
        <f>IF(A682:A682&gt;0,VLOOKUP(A682,Fed.!$A$1:$J$1758,4,FALSE)," ")</f>
        <v xml:space="preserve"> </v>
      </c>
      <c r="E682" s="113" t="str">
        <f>IF(A682:A682&gt;0,VLOOKUP(A682,Fed.!$A$1:$J$1758,5,FALSE)," ")</f>
        <v xml:space="preserve"> </v>
      </c>
      <c r="F682" s="191" t="str">
        <f>IF(A682:A682&gt;0,VLOOKUP(A682,Fed.!$A$1:$J$1758,6,FALSE)," ")</f>
        <v xml:space="preserve"> </v>
      </c>
      <c r="G682" s="113" t="str">
        <f>IF(A682:A682&gt;0,VLOOKUP(A682,Fed.!$A$1:$J$1758,7,FALSE)," ")</f>
        <v xml:space="preserve"> </v>
      </c>
      <c r="H682" s="113" t="str">
        <f>IF(A682:A682&gt;0,VLOOKUP(A682,Fed.!$A$1:$J$1758,8,FALSE)," ")</f>
        <v xml:space="preserve"> </v>
      </c>
      <c r="I682" s="113" t="str">
        <f>IF(A682:A682&gt;0,VLOOKUP(A682,Fed.!$A$1:$J$1758,9,FALSE)," ")</f>
        <v xml:space="preserve"> </v>
      </c>
      <c r="J682" s="113" t="str">
        <f>IF(A682:A682&gt;0,VLOOKUP(A682,Fed.!$A$1:$J$1758,10,FALSE)," ")</f>
        <v xml:space="preserve"> </v>
      </c>
      <c r="L682" s="245" t="s">
        <v>2643</v>
      </c>
      <c r="M682" s="287" t="b">
        <f t="shared" si="11"/>
        <v>0</v>
      </c>
      <c r="N682" s="287"/>
    </row>
    <row r="683" spans="1:14">
      <c r="A683" s="192"/>
      <c r="B683" s="26" t="str">
        <f>IF(A683:A683&gt;0,VLOOKUP(A683,Fed.!$A$1:$J$1758,2,FALSE)," ")</f>
        <v xml:space="preserve"> </v>
      </c>
      <c r="C683" s="26" t="str">
        <f>IF(A683:A683&gt;0,VLOOKUP(A683,Fed.!$A$1:$J$1758,3,FALSE)," ")</f>
        <v xml:space="preserve"> </v>
      </c>
      <c r="D683" s="113" t="str">
        <f>IF(A683:A683&gt;0,VLOOKUP(A683,Fed.!$A$1:$J$1758,4,FALSE)," ")</f>
        <v xml:space="preserve"> </v>
      </c>
      <c r="E683" s="113" t="str">
        <f>IF(A683:A683&gt;0,VLOOKUP(A683,Fed.!$A$1:$J$1758,5,FALSE)," ")</f>
        <v xml:space="preserve"> </v>
      </c>
      <c r="F683" s="191" t="str">
        <f>IF(A683:A683&gt;0,VLOOKUP(A683,Fed.!$A$1:$J$1758,6,FALSE)," ")</f>
        <v xml:space="preserve"> </v>
      </c>
      <c r="G683" s="113" t="str">
        <f>IF(A683:A683&gt;0,VLOOKUP(A683,Fed.!$A$1:$J$1758,7,FALSE)," ")</f>
        <v xml:space="preserve"> </v>
      </c>
      <c r="H683" s="113" t="str">
        <f>IF(A683:A683&gt;0,VLOOKUP(A683,Fed.!$A$1:$J$1758,8,FALSE)," ")</f>
        <v xml:space="preserve"> </v>
      </c>
      <c r="I683" s="113" t="str">
        <f>IF(A683:A683&gt;0,VLOOKUP(A683,Fed.!$A$1:$J$1758,9,FALSE)," ")</f>
        <v xml:space="preserve"> </v>
      </c>
      <c r="J683" s="113" t="str">
        <f>IF(A683:A683&gt;0,VLOOKUP(A683,Fed.!$A$1:$J$1758,10,FALSE)," ")</f>
        <v xml:space="preserve"> </v>
      </c>
      <c r="L683" s="245" t="s">
        <v>2643</v>
      </c>
      <c r="M683" s="287" t="b">
        <f t="shared" si="11"/>
        <v>0</v>
      </c>
      <c r="N683" s="287"/>
    </row>
    <row r="684" spans="1:14">
      <c r="A684" s="192"/>
      <c r="B684" s="26" t="str">
        <f>IF(A684:A684&gt;0,VLOOKUP(A684,Fed.!$A$1:$J$1758,2,FALSE)," ")</f>
        <v xml:space="preserve"> </v>
      </c>
      <c r="C684" s="26" t="str">
        <f>IF(A684:A684&gt;0,VLOOKUP(A684,Fed.!$A$1:$J$1758,3,FALSE)," ")</f>
        <v xml:space="preserve"> </v>
      </c>
      <c r="D684" s="113" t="str">
        <f>IF(A684:A684&gt;0,VLOOKUP(A684,Fed.!$A$1:$J$1758,4,FALSE)," ")</f>
        <v xml:space="preserve"> </v>
      </c>
      <c r="E684" s="113" t="str">
        <f>IF(A684:A684&gt;0,VLOOKUP(A684,Fed.!$A$1:$J$1758,5,FALSE)," ")</f>
        <v xml:space="preserve"> </v>
      </c>
      <c r="F684" s="191" t="str">
        <f>IF(A684:A684&gt;0,VLOOKUP(A684,Fed.!$A$1:$J$1758,6,FALSE)," ")</f>
        <v xml:space="preserve"> </v>
      </c>
      <c r="G684" s="113" t="str">
        <f>IF(A684:A684&gt;0,VLOOKUP(A684,Fed.!$A$1:$J$1758,7,FALSE)," ")</f>
        <v xml:space="preserve"> </v>
      </c>
      <c r="H684" s="113" t="str">
        <f>IF(A684:A684&gt;0,VLOOKUP(A684,Fed.!$A$1:$J$1758,8,FALSE)," ")</f>
        <v xml:space="preserve"> </v>
      </c>
      <c r="I684" s="113" t="str">
        <f>IF(A684:A684&gt;0,VLOOKUP(A684,Fed.!$A$1:$J$1758,9,FALSE)," ")</f>
        <v xml:space="preserve"> </v>
      </c>
      <c r="J684" s="113" t="str">
        <f>IF(A684:A684&gt;0,VLOOKUP(A684,Fed.!$A$1:$J$1758,10,FALSE)," ")</f>
        <v xml:space="preserve"> </v>
      </c>
      <c r="L684" s="245" t="s">
        <v>2643</v>
      </c>
      <c r="M684" s="287" t="b">
        <f t="shared" si="11"/>
        <v>0</v>
      </c>
      <c r="N684" s="287"/>
    </row>
    <row r="685" spans="1:14">
      <c r="A685" s="192"/>
      <c r="B685" s="26" t="str">
        <f>IF(A685:A685&gt;0,VLOOKUP(A685,Fed.!$A$1:$J$1758,2,FALSE)," ")</f>
        <v xml:space="preserve"> </v>
      </c>
      <c r="C685" s="26" t="str">
        <f>IF(A685:A685&gt;0,VLOOKUP(A685,Fed.!$A$1:$J$1758,3,FALSE)," ")</f>
        <v xml:space="preserve"> </v>
      </c>
      <c r="D685" s="113" t="str">
        <f>IF(A685:A685&gt;0,VLOOKUP(A685,Fed.!$A$1:$J$1758,4,FALSE)," ")</f>
        <v xml:space="preserve"> </v>
      </c>
      <c r="E685" s="113" t="str">
        <f>IF(A685:A685&gt;0,VLOOKUP(A685,Fed.!$A$1:$J$1758,5,FALSE)," ")</f>
        <v xml:space="preserve"> </v>
      </c>
      <c r="F685" s="191" t="str">
        <f>IF(A685:A685&gt;0,VLOOKUP(A685,Fed.!$A$1:$J$1758,6,FALSE)," ")</f>
        <v xml:space="preserve"> </v>
      </c>
      <c r="G685" s="113" t="str">
        <f>IF(A685:A685&gt;0,VLOOKUP(A685,Fed.!$A$1:$J$1758,7,FALSE)," ")</f>
        <v xml:space="preserve"> </v>
      </c>
      <c r="H685" s="113" t="str">
        <f>IF(A685:A685&gt;0,VLOOKUP(A685,Fed.!$A$1:$J$1758,8,FALSE)," ")</f>
        <v xml:space="preserve"> </v>
      </c>
      <c r="I685" s="113" t="str">
        <f>IF(A685:A685&gt;0,VLOOKUP(A685,Fed.!$A$1:$J$1758,9,FALSE)," ")</f>
        <v xml:space="preserve"> </v>
      </c>
      <c r="J685" s="113" t="str">
        <f>IF(A685:A685&gt;0,VLOOKUP(A685,Fed.!$A$1:$J$1758,10,FALSE)," ")</f>
        <v xml:space="preserve"> </v>
      </c>
      <c r="L685" s="245" t="s">
        <v>2643</v>
      </c>
      <c r="M685" s="287" t="b">
        <f t="shared" si="11"/>
        <v>0</v>
      </c>
      <c r="N685" s="287"/>
    </row>
    <row r="686" spans="1:14">
      <c r="A686" s="192"/>
      <c r="B686" s="26" t="str">
        <f>IF(A686:A686&gt;0,VLOOKUP(A686,Fed.!$A$1:$J$1758,2,FALSE)," ")</f>
        <v xml:space="preserve"> </v>
      </c>
      <c r="C686" s="26" t="str">
        <f>IF(A686:A686&gt;0,VLOOKUP(A686,Fed.!$A$1:$J$1758,3,FALSE)," ")</f>
        <v xml:space="preserve"> </v>
      </c>
      <c r="D686" s="113" t="str">
        <f>IF(A686:A686&gt;0,VLOOKUP(A686,Fed.!$A$1:$J$1758,4,FALSE)," ")</f>
        <v xml:space="preserve"> </v>
      </c>
      <c r="E686" s="113" t="str">
        <f>IF(A686:A686&gt;0,VLOOKUP(A686,Fed.!$A$1:$J$1758,5,FALSE)," ")</f>
        <v xml:space="preserve"> </v>
      </c>
      <c r="F686" s="191" t="str">
        <f>IF(A686:A686&gt;0,VLOOKUP(A686,Fed.!$A$1:$J$1758,6,FALSE)," ")</f>
        <v xml:space="preserve"> </v>
      </c>
      <c r="G686" s="113" t="str">
        <f>IF(A686:A686&gt;0,VLOOKUP(A686,Fed.!$A$1:$J$1758,7,FALSE)," ")</f>
        <v xml:space="preserve"> </v>
      </c>
      <c r="H686" s="113" t="str">
        <f>IF(A686:A686&gt;0,VLOOKUP(A686,Fed.!$A$1:$J$1758,8,FALSE)," ")</f>
        <v xml:space="preserve"> </v>
      </c>
      <c r="I686" s="113" t="str">
        <f>IF(A686:A686&gt;0,VLOOKUP(A686,Fed.!$A$1:$J$1758,9,FALSE)," ")</f>
        <v xml:space="preserve"> </v>
      </c>
      <c r="J686" s="113" t="str">
        <f>IF(A686:A686&gt;0,VLOOKUP(A686,Fed.!$A$1:$J$1758,10,FALSE)," ")</f>
        <v xml:space="preserve"> </v>
      </c>
      <c r="L686" s="245" t="s">
        <v>2643</v>
      </c>
      <c r="M686" s="287" t="b">
        <f t="shared" si="11"/>
        <v>0</v>
      </c>
      <c r="N686" s="287"/>
    </row>
    <row r="687" spans="1:14">
      <c r="A687" s="192"/>
      <c r="B687" s="26" t="str">
        <f>IF(A687:A687&gt;0,VLOOKUP(A687,Fed.!$A$1:$J$1758,2,FALSE)," ")</f>
        <v xml:space="preserve"> </v>
      </c>
      <c r="C687" s="26" t="str">
        <f>IF(A687:A687&gt;0,VLOOKUP(A687,Fed.!$A$1:$J$1758,3,FALSE)," ")</f>
        <v xml:space="preserve"> </v>
      </c>
      <c r="D687" s="113" t="str">
        <f>IF(A687:A687&gt;0,VLOOKUP(A687,Fed.!$A$1:$J$1758,4,FALSE)," ")</f>
        <v xml:space="preserve"> </v>
      </c>
      <c r="E687" s="113" t="str">
        <f>IF(A687:A687&gt;0,VLOOKUP(A687,Fed.!$A$1:$J$1758,5,FALSE)," ")</f>
        <v xml:space="preserve"> </v>
      </c>
      <c r="F687" s="191" t="str">
        <f>IF(A687:A687&gt;0,VLOOKUP(A687,Fed.!$A$1:$J$1758,6,FALSE)," ")</f>
        <v xml:space="preserve"> </v>
      </c>
      <c r="G687" s="113" t="str">
        <f>IF(A687:A687&gt;0,VLOOKUP(A687,Fed.!$A$1:$J$1758,7,FALSE)," ")</f>
        <v xml:space="preserve"> </v>
      </c>
      <c r="H687" s="113" t="str">
        <f>IF(A687:A687&gt;0,VLOOKUP(A687,Fed.!$A$1:$J$1758,8,FALSE)," ")</f>
        <v xml:space="preserve"> </v>
      </c>
      <c r="I687" s="113" t="str">
        <f>IF(A687:A687&gt;0,VLOOKUP(A687,Fed.!$A$1:$J$1758,9,FALSE)," ")</f>
        <v xml:space="preserve"> </v>
      </c>
      <c r="J687" s="113" t="str">
        <f>IF(A687:A687&gt;0,VLOOKUP(A687,Fed.!$A$1:$J$1758,10,FALSE)," ")</f>
        <v xml:space="preserve"> </v>
      </c>
      <c r="L687" s="245" t="s">
        <v>2643</v>
      </c>
      <c r="M687" s="287" t="b">
        <f t="shared" si="11"/>
        <v>0</v>
      </c>
      <c r="N687" s="287"/>
    </row>
    <row r="688" spans="1:14">
      <c r="A688" s="192"/>
      <c r="B688" s="26" t="str">
        <f>IF(A688:A688&gt;0,VLOOKUP(A688,Fed.!$A$1:$J$1758,2,FALSE)," ")</f>
        <v xml:space="preserve"> </v>
      </c>
      <c r="C688" s="26" t="str">
        <f>IF(A688:A688&gt;0,VLOOKUP(A688,Fed.!$A$1:$J$1758,3,FALSE)," ")</f>
        <v xml:space="preserve"> </v>
      </c>
      <c r="D688" s="113" t="str">
        <f>IF(A688:A688&gt;0,VLOOKUP(A688,Fed.!$A$1:$J$1758,4,FALSE)," ")</f>
        <v xml:space="preserve"> </v>
      </c>
      <c r="E688" s="113" t="str">
        <f>IF(A688:A688&gt;0,VLOOKUP(A688,Fed.!$A$1:$J$1758,5,FALSE)," ")</f>
        <v xml:space="preserve"> </v>
      </c>
      <c r="F688" s="191" t="str">
        <f>IF(A688:A688&gt;0,VLOOKUP(A688,Fed.!$A$1:$J$1758,6,FALSE)," ")</f>
        <v xml:space="preserve"> </v>
      </c>
      <c r="G688" s="113" t="str">
        <f>IF(A688:A688&gt;0,VLOOKUP(A688,Fed.!$A$1:$J$1758,7,FALSE)," ")</f>
        <v xml:space="preserve"> </v>
      </c>
      <c r="H688" s="113" t="str">
        <f>IF(A688:A688&gt;0,VLOOKUP(A688,Fed.!$A$1:$J$1758,8,FALSE)," ")</f>
        <v xml:space="preserve"> </v>
      </c>
      <c r="I688" s="113" t="str">
        <f>IF(A688:A688&gt;0,VLOOKUP(A688,Fed.!$A$1:$J$1758,9,FALSE)," ")</f>
        <v xml:space="preserve"> </v>
      </c>
      <c r="J688" s="113" t="str">
        <f>IF(A688:A688&gt;0,VLOOKUP(A688,Fed.!$A$1:$J$1758,10,FALSE)," ")</f>
        <v xml:space="preserve"> </v>
      </c>
      <c r="L688" s="245" t="s">
        <v>2643</v>
      </c>
      <c r="M688" s="287" t="b">
        <f t="shared" si="11"/>
        <v>0</v>
      </c>
      <c r="N688" s="287"/>
    </row>
    <row r="689" spans="1:14">
      <c r="A689" s="192"/>
      <c r="B689" s="26" t="str">
        <f>IF(A689:A689&gt;0,VLOOKUP(A689,Fed.!$A$1:$J$1758,2,FALSE)," ")</f>
        <v xml:space="preserve"> </v>
      </c>
      <c r="C689" s="26" t="str">
        <f>IF(A689:A689&gt;0,VLOOKUP(A689,Fed.!$A$1:$J$1758,3,FALSE)," ")</f>
        <v xml:space="preserve"> </v>
      </c>
      <c r="D689" s="113" t="str">
        <f>IF(A689:A689&gt;0,VLOOKUP(A689,Fed.!$A$1:$J$1758,4,FALSE)," ")</f>
        <v xml:space="preserve"> </v>
      </c>
      <c r="E689" s="113" t="str">
        <f>IF(A689:A689&gt;0,VLOOKUP(A689,Fed.!$A$1:$J$1758,5,FALSE)," ")</f>
        <v xml:space="preserve"> </v>
      </c>
      <c r="F689" s="191" t="str">
        <f>IF(A689:A689&gt;0,VLOOKUP(A689,Fed.!$A$1:$J$1758,6,FALSE)," ")</f>
        <v xml:space="preserve"> </v>
      </c>
      <c r="G689" s="113" t="str">
        <f>IF(A689:A689&gt;0,VLOOKUP(A689,Fed.!$A$1:$J$1758,7,FALSE)," ")</f>
        <v xml:space="preserve"> </v>
      </c>
      <c r="H689" s="113" t="str">
        <f>IF(A689:A689&gt;0,VLOOKUP(A689,Fed.!$A$1:$J$1758,8,FALSE)," ")</f>
        <v xml:space="preserve"> </v>
      </c>
      <c r="I689" s="113" t="str">
        <f>IF(A689:A689&gt;0,VLOOKUP(A689,Fed.!$A$1:$J$1758,9,FALSE)," ")</f>
        <v xml:space="preserve"> </v>
      </c>
      <c r="J689" s="113" t="str">
        <f>IF(A689:A689&gt;0,VLOOKUP(A689,Fed.!$A$1:$J$1758,10,FALSE)," ")</f>
        <v xml:space="preserve"> </v>
      </c>
      <c r="L689" s="245" t="s">
        <v>2643</v>
      </c>
      <c r="M689" s="287" t="b">
        <f t="shared" si="11"/>
        <v>0</v>
      </c>
      <c r="N689" s="287"/>
    </row>
    <row r="690" spans="1:14">
      <c r="A690" s="192"/>
      <c r="B690" s="26" t="str">
        <f>IF(A690:A690&gt;0,VLOOKUP(A690,Fed.!$A$1:$J$1758,2,FALSE)," ")</f>
        <v xml:space="preserve"> </v>
      </c>
      <c r="C690" s="26" t="str">
        <f>IF(A690:A690&gt;0,VLOOKUP(A690,Fed.!$A$1:$J$1758,3,FALSE)," ")</f>
        <v xml:space="preserve"> </v>
      </c>
      <c r="D690" s="113" t="str">
        <f>IF(A690:A690&gt;0,VLOOKUP(A690,Fed.!$A$1:$J$1758,4,FALSE)," ")</f>
        <v xml:space="preserve"> </v>
      </c>
      <c r="E690" s="113" t="str">
        <f>IF(A690:A690&gt;0,VLOOKUP(A690,Fed.!$A$1:$J$1758,5,FALSE)," ")</f>
        <v xml:space="preserve"> </v>
      </c>
      <c r="F690" s="191" t="str">
        <f>IF(A690:A690&gt;0,VLOOKUP(A690,Fed.!$A$1:$J$1758,6,FALSE)," ")</f>
        <v xml:space="preserve"> </v>
      </c>
      <c r="G690" s="113" t="str">
        <f>IF(A690:A690&gt;0,VLOOKUP(A690,Fed.!$A$1:$J$1758,7,FALSE)," ")</f>
        <v xml:space="preserve"> </v>
      </c>
      <c r="H690" s="113" t="str">
        <f>IF(A690:A690&gt;0,VLOOKUP(A690,Fed.!$A$1:$J$1758,8,FALSE)," ")</f>
        <v xml:space="preserve"> </v>
      </c>
      <c r="I690" s="113" t="str">
        <f>IF(A690:A690&gt;0,VLOOKUP(A690,Fed.!$A$1:$J$1758,9,FALSE)," ")</f>
        <v xml:space="preserve"> </v>
      </c>
      <c r="J690" s="113" t="str">
        <f>IF(A690:A690&gt;0,VLOOKUP(A690,Fed.!$A$1:$J$1758,10,FALSE)," ")</f>
        <v xml:space="preserve"> </v>
      </c>
      <c r="L690" s="245" t="s">
        <v>2643</v>
      </c>
      <c r="M690" s="287" t="b">
        <f t="shared" si="11"/>
        <v>0</v>
      </c>
      <c r="N690" s="287"/>
    </row>
    <row r="691" spans="1:14">
      <c r="A691" s="192"/>
      <c r="B691" s="26" t="str">
        <f>IF(A691:A691&gt;0,VLOOKUP(A691,Fed.!$A$1:$J$1758,2,FALSE)," ")</f>
        <v xml:space="preserve"> </v>
      </c>
      <c r="C691" s="26" t="str">
        <f>IF(A691:A691&gt;0,VLOOKUP(A691,Fed.!$A$1:$J$1758,3,FALSE)," ")</f>
        <v xml:space="preserve"> </v>
      </c>
      <c r="D691" s="113" t="str">
        <f>IF(A691:A691&gt;0,VLOOKUP(A691,Fed.!$A$1:$J$1758,4,FALSE)," ")</f>
        <v xml:space="preserve"> </v>
      </c>
      <c r="E691" s="113" t="str">
        <f>IF(A691:A691&gt;0,VLOOKUP(A691,Fed.!$A$1:$J$1758,5,FALSE)," ")</f>
        <v xml:space="preserve"> </v>
      </c>
      <c r="F691" s="191" t="str">
        <f>IF(A691:A691&gt;0,VLOOKUP(A691,Fed.!$A$1:$J$1758,6,FALSE)," ")</f>
        <v xml:space="preserve"> </v>
      </c>
      <c r="G691" s="113" t="str">
        <f>IF(A691:A691&gt;0,VLOOKUP(A691,Fed.!$A$1:$J$1758,7,FALSE)," ")</f>
        <v xml:space="preserve"> </v>
      </c>
      <c r="H691" s="113" t="str">
        <f>IF(A691:A691&gt;0,VLOOKUP(A691,Fed.!$A$1:$J$1758,8,FALSE)," ")</f>
        <v xml:space="preserve"> </v>
      </c>
      <c r="I691" s="113" t="str">
        <f>IF(A691:A691&gt;0,VLOOKUP(A691,Fed.!$A$1:$J$1758,9,FALSE)," ")</f>
        <v xml:space="preserve"> </v>
      </c>
      <c r="J691" s="113" t="str">
        <f>IF(A691:A691&gt;0,VLOOKUP(A691,Fed.!$A$1:$J$1758,10,FALSE)," ")</f>
        <v xml:space="preserve"> </v>
      </c>
      <c r="L691" s="245" t="s">
        <v>2643</v>
      </c>
      <c r="M691" s="287" t="b">
        <f t="shared" si="11"/>
        <v>0</v>
      </c>
      <c r="N691" s="287"/>
    </row>
    <row r="692" spans="1:14">
      <c r="A692" s="192"/>
      <c r="B692" s="26" t="str">
        <f>IF(A692:A692&gt;0,VLOOKUP(A692,Fed.!$A$1:$J$1758,2,FALSE)," ")</f>
        <v xml:space="preserve"> </v>
      </c>
      <c r="C692" s="26" t="str">
        <f>IF(A692:A692&gt;0,VLOOKUP(A692,Fed.!$A$1:$J$1758,3,FALSE)," ")</f>
        <v xml:space="preserve"> </v>
      </c>
      <c r="D692" s="113" t="str">
        <f>IF(A692:A692&gt;0,VLOOKUP(A692,Fed.!$A$1:$J$1758,4,FALSE)," ")</f>
        <v xml:space="preserve"> </v>
      </c>
      <c r="E692" s="113" t="str">
        <f>IF(A692:A692&gt;0,VLOOKUP(A692,Fed.!$A$1:$J$1758,5,FALSE)," ")</f>
        <v xml:space="preserve"> </v>
      </c>
      <c r="F692" s="191" t="str">
        <f>IF(A692:A692&gt;0,VLOOKUP(A692,Fed.!$A$1:$J$1758,6,FALSE)," ")</f>
        <v xml:space="preserve"> </v>
      </c>
      <c r="G692" s="113" t="str">
        <f>IF(A692:A692&gt;0,VLOOKUP(A692,Fed.!$A$1:$J$1758,7,FALSE)," ")</f>
        <v xml:space="preserve"> </v>
      </c>
      <c r="H692" s="113" t="str">
        <f>IF(A692:A692&gt;0,VLOOKUP(A692,Fed.!$A$1:$J$1758,8,FALSE)," ")</f>
        <v xml:space="preserve"> </v>
      </c>
      <c r="I692" s="113" t="str">
        <f>IF(A692:A692&gt;0,VLOOKUP(A692,Fed.!$A$1:$J$1758,9,FALSE)," ")</f>
        <v xml:space="preserve"> </v>
      </c>
      <c r="J692" s="113" t="str">
        <f>IF(A692:A692&gt;0,VLOOKUP(A692,Fed.!$A$1:$J$1758,10,FALSE)," ")</f>
        <v xml:space="preserve"> </v>
      </c>
      <c r="L692" s="245" t="s">
        <v>2643</v>
      </c>
      <c r="M692" s="287" t="b">
        <f t="shared" si="11"/>
        <v>0</v>
      </c>
      <c r="N692" s="287"/>
    </row>
    <row r="693" spans="1:14">
      <c r="A693" s="192"/>
      <c r="B693" s="26" t="str">
        <f>IF(A693:A693&gt;0,VLOOKUP(A693,Fed.!$A$1:$J$1758,2,FALSE)," ")</f>
        <v xml:space="preserve"> </v>
      </c>
      <c r="C693" s="26" t="str">
        <f>IF(A693:A693&gt;0,VLOOKUP(A693,Fed.!$A$1:$J$1758,3,FALSE)," ")</f>
        <v xml:space="preserve"> </v>
      </c>
      <c r="D693" s="113" t="str">
        <f>IF(A693:A693&gt;0,VLOOKUP(A693,Fed.!$A$1:$J$1758,4,FALSE)," ")</f>
        <v xml:space="preserve"> </v>
      </c>
      <c r="E693" s="113" t="str">
        <f>IF(A693:A693&gt;0,VLOOKUP(A693,Fed.!$A$1:$J$1758,5,FALSE)," ")</f>
        <v xml:space="preserve"> </v>
      </c>
      <c r="F693" s="191" t="str">
        <f>IF(A693:A693&gt;0,VLOOKUP(A693,Fed.!$A$1:$J$1758,6,FALSE)," ")</f>
        <v xml:space="preserve"> </v>
      </c>
      <c r="G693" s="113" t="str">
        <f>IF(A693:A693&gt;0,VLOOKUP(A693,Fed.!$A$1:$J$1758,7,FALSE)," ")</f>
        <v xml:space="preserve"> </v>
      </c>
      <c r="H693" s="113" t="str">
        <f>IF(A693:A693&gt;0,VLOOKUP(A693,Fed.!$A$1:$J$1758,8,FALSE)," ")</f>
        <v xml:space="preserve"> </v>
      </c>
      <c r="I693" s="113" t="str">
        <f>IF(A693:A693&gt;0,VLOOKUP(A693,Fed.!$A$1:$J$1758,9,FALSE)," ")</f>
        <v xml:space="preserve"> </v>
      </c>
      <c r="J693" s="113" t="str">
        <f>IF(A693:A693&gt;0,VLOOKUP(A693,Fed.!$A$1:$J$1758,10,FALSE)," ")</f>
        <v xml:space="preserve"> </v>
      </c>
      <c r="L693" s="245" t="s">
        <v>2643</v>
      </c>
      <c r="M693" s="287" t="b">
        <f t="shared" si="11"/>
        <v>0</v>
      </c>
      <c r="N693" s="287"/>
    </row>
    <row r="694" spans="1:14">
      <c r="A694" s="192"/>
      <c r="B694" s="26" t="str">
        <f>IF(A694:A694&gt;0,VLOOKUP(A694,Fed.!$A$1:$J$1758,2,FALSE)," ")</f>
        <v xml:space="preserve"> </v>
      </c>
      <c r="C694" s="26" t="str">
        <f>IF(A694:A694&gt;0,VLOOKUP(A694,Fed.!$A$1:$J$1758,3,FALSE)," ")</f>
        <v xml:space="preserve"> </v>
      </c>
      <c r="D694" s="113" t="str">
        <f>IF(A694:A694&gt;0,VLOOKUP(A694,Fed.!$A$1:$J$1758,4,FALSE)," ")</f>
        <v xml:space="preserve"> </v>
      </c>
      <c r="E694" s="113" t="str">
        <f>IF(A694:A694&gt;0,VLOOKUP(A694,Fed.!$A$1:$J$1758,5,FALSE)," ")</f>
        <v xml:space="preserve"> </v>
      </c>
      <c r="F694" s="191" t="str">
        <f>IF(A694:A694&gt;0,VLOOKUP(A694,Fed.!$A$1:$J$1758,6,FALSE)," ")</f>
        <v xml:space="preserve"> </v>
      </c>
      <c r="G694" s="113" t="str">
        <f>IF(A694:A694&gt;0,VLOOKUP(A694,Fed.!$A$1:$J$1758,7,FALSE)," ")</f>
        <v xml:space="preserve"> </v>
      </c>
      <c r="H694" s="113" t="str">
        <f>IF(A694:A694&gt;0,VLOOKUP(A694,Fed.!$A$1:$J$1758,8,FALSE)," ")</f>
        <v xml:space="preserve"> </v>
      </c>
      <c r="I694" s="113" t="str">
        <f>IF(A694:A694&gt;0,VLOOKUP(A694,Fed.!$A$1:$J$1758,9,FALSE)," ")</f>
        <v xml:space="preserve"> </v>
      </c>
      <c r="J694" s="113" t="str">
        <f>IF(A694:A694&gt;0,VLOOKUP(A694,Fed.!$A$1:$J$1758,10,FALSE)," ")</f>
        <v xml:space="preserve"> </v>
      </c>
      <c r="L694" s="245" t="s">
        <v>2643</v>
      </c>
      <c r="M694" s="287" t="b">
        <f t="shared" si="11"/>
        <v>0</v>
      </c>
      <c r="N694" s="287"/>
    </row>
    <row r="695" spans="1:14">
      <c r="A695" s="192"/>
      <c r="B695" s="26" t="str">
        <f>IF(A695:A695&gt;0,VLOOKUP(A695,Fed.!$A$1:$J$1758,2,FALSE)," ")</f>
        <v xml:space="preserve"> </v>
      </c>
      <c r="C695" s="26" t="str">
        <f>IF(A695:A695&gt;0,VLOOKUP(A695,Fed.!$A$1:$J$1758,3,FALSE)," ")</f>
        <v xml:space="preserve"> </v>
      </c>
      <c r="D695" s="113" t="str">
        <f>IF(A695:A695&gt;0,VLOOKUP(A695,Fed.!$A$1:$J$1758,4,FALSE)," ")</f>
        <v xml:space="preserve"> </v>
      </c>
      <c r="E695" s="113" t="str">
        <f>IF(A695:A695&gt;0,VLOOKUP(A695,Fed.!$A$1:$J$1758,5,FALSE)," ")</f>
        <v xml:space="preserve"> </v>
      </c>
      <c r="F695" s="191" t="str">
        <f>IF(A695:A695&gt;0,VLOOKUP(A695,Fed.!$A$1:$J$1758,6,FALSE)," ")</f>
        <v xml:space="preserve"> </v>
      </c>
      <c r="G695" s="113" t="str">
        <f>IF(A695:A695&gt;0,VLOOKUP(A695,Fed.!$A$1:$J$1758,7,FALSE)," ")</f>
        <v xml:space="preserve"> </v>
      </c>
      <c r="H695" s="113" t="str">
        <f>IF(A695:A695&gt;0,VLOOKUP(A695,Fed.!$A$1:$J$1758,8,FALSE)," ")</f>
        <v xml:space="preserve"> </v>
      </c>
      <c r="I695" s="113" t="str">
        <f>IF(A695:A695&gt;0,VLOOKUP(A695,Fed.!$A$1:$J$1758,9,FALSE)," ")</f>
        <v xml:space="preserve"> </v>
      </c>
      <c r="J695" s="113" t="str">
        <f>IF(A695:A695&gt;0,VLOOKUP(A695,Fed.!$A$1:$J$1758,10,FALSE)," ")</f>
        <v xml:space="preserve"> </v>
      </c>
      <c r="L695" s="245" t="s">
        <v>2643</v>
      </c>
      <c r="M695" s="287" t="b">
        <f t="shared" si="11"/>
        <v>0</v>
      </c>
      <c r="N695" s="287"/>
    </row>
    <row r="696" spans="1:14">
      <c r="A696" s="192"/>
      <c r="B696" s="26" t="str">
        <f>IF(A696:A696&gt;0,VLOOKUP(A696,Fed.!$A$1:$J$1758,2,FALSE)," ")</f>
        <v xml:space="preserve"> </v>
      </c>
      <c r="C696" s="26" t="str">
        <f>IF(A696:A696&gt;0,VLOOKUP(A696,Fed.!$A$1:$J$1758,3,FALSE)," ")</f>
        <v xml:space="preserve"> </v>
      </c>
      <c r="D696" s="113" t="str">
        <f>IF(A696:A696&gt;0,VLOOKUP(A696,Fed.!$A$1:$J$1758,4,FALSE)," ")</f>
        <v xml:space="preserve"> </v>
      </c>
      <c r="E696" s="113" t="str">
        <f>IF(A696:A696&gt;0,VLOOKUP(A696,Fed.!$A$1:$J$1758,5,FALSE)," ")</f>
        <v xml:space="preserve"> </v>
      </c>
      <c r="F696" s="191" t="str">
        <f>IF(A696:A696&gt;0,VLOOKUP(A696,Fed.!$A$1:$J$1758,6,FALSE)," ")</f>
        <v xml:space="preserve"> </v>
      </c>
      <c r="G696" s="113" t="str">
        <f>IF(A696:A696&gt;0,VLOOKUP(A696,Fed.!$A$1:$J$1758,7,FALSE)," ")</f>
        <v xml:space="preserve"> </v>
      </c>
      <c r="H696" s="113" t="str">
        <f>IF(A696:A696&gt;0,VLOOKUP(A696,Fed.!$A$1:$J$1758,8,FALSE)," ")</f>
        <v xml:space="preserve"> </v>
      </c>
      <c r="I696" s="113" t="str">
        <f>IF(A696:A696&gt;0,VLOOKUP(A696,Fed.!$A$1:$J$1758,9,FALSE)," ")</f>
        <v xml:space="preserve"> </v>
      </c>
      <c r="J696" s="113" t="str">
        <f>IF(A696:A696&gt;0,VLOOKUP(A696,Fed.!$A$1:$J$1758,10,FALSE)," ")</f>
        <v xml:space="preserve"> </v>
      </c>
      <c r="L696" s="245" t="s">
        <v>2643</v>
      </c>
      <c r="M696" s="287" t="b">
        <f t="shared" si="11"/>
        <v>0</v>
      </c>
      <c r="N696" s="287"/>
    </row>
    <row r="697" spans="1:14">
      <c r="A697" s="192"/>
      <c r="B697" s="26" t="str">
        <f>IF(A697:A697&gt;0,VLOOKUP(A697,Fed.!$A$1:$J$1758,2,FALSE)," ")</f>
        <v xml:space="preserve"> </v>
      </c>
      <c r="C697" s="26" t="str">
        <f>IF(A697:A697&gt;0,VLOOKUP(A697,Fed.!$A$1:$J$1758,3,FALSE)," ")</f>
        <v xml:space="preserve"> </v>
      </c>
      <c r="D697" s="113" t="str">
        <f>IF(A697:A697&gt;0,VLOOKUP(A697,Fed.!$A$1:$J$1758,4,FALSE)," ")</f>
        <v xml:space="preserve"> </v>
      </c>
      <c r="E697" s="113" t="str">
        <f>IF(A697:A697&gt;0,VLOOKUP(A697,Fed.!$A$1:$J$1758,5,FALSE)," ")</f>
        <v xml:space="preserve"> </v>
      </c>
      <c r="F697" s="191" t="str">
        <f>IF(A697:A697&gt;0,VLOOKUP(A697,Fed.!$A$1:$J$1758,6,FALSE)," ")</f>
        <v xml:space="preserve"> </v>
      </c>
      <c r="G697" s="113" t="str">
        <f>IF(A697:A697&gt;0,VLOOKUP(A697,Fed.!$A$1:$J$1758,7,FALSE)," ")</f>
        <v xml:space="preserve"> </v>
      </c>
      <c r="H697" s="113" t="str">
        <f>IF(A697:A697&gt;0,VLOOKUP(A697,Fed.!$A$1:$J$1758,8,FALSE)," ")</f>
        <v xml:space="preserve"> </v>
      </c>
      <c r="I697" s="113" t="str">
        <f>IF(A697:A697&gt;0,VLOOKUP(A697,Fed.!$A$1:$J$1758,9,FALSE)," ")</f>
        <v xml:space="preserve"> </v>
      </c>
      <c r="J697" s="113" t="str">
        <f>IF(A697:A697&gt;0,VLOOKUP(A697,Fed.!$A$1:$J$1758,10,FALSE)," ")</f>
        <v xml:space="preserve"> </v>
      </c>
      <c r="L697" s="245" t="s">
        <v>2643</v>
      </c>
      <c r="M697" s="287" t="b">
        <f t="shared" si="11"/>
        <v>0</v>
      </c>
      <c r="N697" s="287"/>
    </row>
    <row r="698" spans="1:14">
      <c r="A698" s="192"/>
      <c r="B698" s="26" t="str">
        <f>IF(A698:A698&gt;0,VLOOKUP(A698,Fed.!$A$1:$J$1758,2,FALSE)," ")</f>
        <v xml:space="preserve"> </v>
      </c>
      <c r="C698" s="26" t="str">
        <f>IF(A698:A698&gt;0,VLOOKUP(A698,Fed.!$A$1:$J$1758,3,FALSE)," ")</f>
        <v xml:space="preserve"> </v>
      </c>
      <c r="D698" s="113" t="str">
        <f>IF(A698:A698&gt;0,VLOOKUP(A698,Fed.!$A$1:$J$1758,4,FALSE)," ")</f>
        <v xml:space="preserve"> </v>
      </c>
      <c r="E698" s="113" t="str">
        <f>IF(A698:A698&gt;0,VLOOKUP(A698,Fed.!$A$1:$J$1758,5,FALSE)," ")</f>
        <v xml:space="preserve"> </v>
      </c>
      <c r="F698" s="191" t="str">
        <f>IF(A698:A698&gt;0,VLOOKUP(A698,Fed.!$A$1:$J$1758,6,FALSE)," ")</f>
        <v xml:space="preserve"> </v>
      </c>
      <c r="G698" s="113" t="str">
        <f>IF(A698:A698&gt;0,VLOOKUP(A698,Fed.!$A$1:$J$1758,7,FALSE)," ")</f>
        <v xml:space="preserve"> </v>
      </c>
      <c r="H698" s="113" t="str">
        <f>IF(A698:A698&gt;0,VLOOKUP(A698,Fed.!$A$1:$J$1758,8,FALSE)," ")</f>
        <v xml:space="preserve"> </v>
      </c>
      <c r="I698" s="113" t="str">
        <f>IF(A698:A698&gt;0,VLOOKUP(A698,Fed.!$A$1:$J$1758,9,FALSE)," ")</f>
        <v xml:space="preserve"> </v>
      </c>
      <c r="J698" s="113" t="str">
        <f>IF(A698:A698&gt;0,VLOOKUP(A698,Fed.!$A$1:$J$1758,10,FALSE)," ")</f>
        <v xml:space="preserve"> </v>
      </c>
      <c r="L698" s="245" t="s">
        <v>2643</v>
      </c>
      <c r="M698" s="287" t="b">
        <f t="shared" si="11"/>
        <v>0</v>
      </c>
      <c r="N698" s="287"/>
    </row>
    <row r="699" spans="1:14">
      <c r="A699" s="192"/>
      <c r="B699" s="26" t="str">
        <f>IF(A699:A699&gt;0,VLOOKUP(A699,Fed.!$A$1:$J$1758,2,FALSE)," ")</f>
        <v xml:space="preserve"> </v>
      </c>
      <c r="C699" s="26" t="str">
        <f>IF(A699:A699&gt;0,VLOOKUP(A699,Fed.!$A$1:$J$1758,3,FALSE)," ")</f>
        <v xml:space="preserve"> </v>
      </c>
      <c r="D699" s="113" t="str">
        <f>IF(A699:A699&gt;0,VLOOKUP(A699,Fed.!$A$1:$J$1758,4,FALSE)," ")</f>
        <v xml:space="preserve"> </v>
      </c>
      <c r="E699" s="113" t="str">
        <f>IF(A699:A699&gt;0,VLOOKUP(A699,Fed.!$A$1:$J$1758,5,FALSE)," ")</f>
        <v xml:space="preserve"> </v>
      </c>
      <c r="F699" s="191" t="str">
        <f>IF(A699:A699&gt;0,VLOOKUP(A699,Fed.!$A$1:$J$1758,6,FALSE)," ")</f>
        <v xml:space="preserve"> </v>
      </c>
      <c r="G699" s="113" t="str">
        <f>IF(A699:A699&gt;0,VLOOKUP(A699,Fed.!$A$1:$J$1758,7,FALSE)," ")</f>
        <v xml:space="preserve"> </v>
      </c>
      <c r="H699" s="113" t="str">
        <f>IF(A699:A699&gt;0,VLOOKUP(A699,Fed.!$A$1:$J$1758,8,FALSE)," ")</f>
        <v xml:space="preserve"> </v>
      </c>
      <c r="I699" s="113" t="str">
        <f>IF(A699:A699&gt;0,VLOOKUP(A699,Fed.!$A$1:$J$1758,9,FALSE)," ")</f>
        <v xml:space="preserve"> </v>
      </c>
      <c r="J699" s="113" t="str">
        <f>IF(A699:A699&gt;0,VLOOKUP(A699,Fed.!$A$1:$J$1758,10,FALSE)," ")</f>
        <v xml:space="preserve"> </v>
      </c>
      <c r="L699" s="245" t="s">
        <v>2643</v>
      </c>
      <c r="M699" s="287" t="b">
        <f t="shared" si="11"/>
        <v>0</v>
      </c>
      <c r="N699" s="287"/>
    </row>
    <row r="700" spans="1:14">
      <c r="A700" s="192"/>
      <c r="B700" s="26" t="str">
        <f>IF(A700:A700&gt;0,VLOOKUP(A700,Fed.!$A$1:$J$1758,2,FALSE)," ")</f>
        <v xml:space="preserve"> </v>
      </c>
      <c r="C700" s="26" t="str">
        <f>IF(A700:A700&gt;0,VLOOKUP(A700,Fed.!$A$1:$J$1758,3,FALSE)," ")</f>
        <v xml:space="preserve"> </v>
      </c>
      <c r="D700" s="113" t="str">
        <f>IF(A700:A700&gt;0,VLOOKUP(A700,Fed.!$A$1:$J$1758,4,FALSE)," ")</f>
        <v xml:space="preserve"> </v>
      </c>
      <c r="E700" s="113" t="str">
        <f>IF(A700:A700&gt;0,VLOOKUP(A700,Fed.!$A$1:$J$1758,5,FALSE)," ")</f>
        <v xml:space="preserve"> </v>
      </c>
      <c r="F700" s="191" t="str">
        <f>IF(A700:A700&gt;0,VLOOKUP(A700,Fed.!$A$1:$J$1758,6,FALSE)," ")</f>
        <v xml:space="preserve"> </v>
      </c>
      <c r="G700" s="113" t="str">
        <f>IF(A700:A700&gt;0,VLOOKUP(A700,Fed.!$A$1:$J$1758,7,FALSE)," ")</f>
        <v xml:space="preserve"> </v>
      </c>
      <c r="H700" s="113" t="str">
        <f>IF(A700:A700&gt;0,VLOOKUP(A700,Fed.!$A$1:$J$1758,8,FALSE)," ")</f>
        <v xml:space="preserve"> </v>
      </c>
      <c r="I700" s="113" t="str">
        <f>IF(A700:A700&gt;0,VLOOKUP(A700,Fed.!$A$1:$J$1758,9,FALSE)," ")</f>
        <v xml:space="preserve"> </v>
      </c>
      <c r="J700" s="113" t="str">
        <f>IF(A700:A700&gt;0,VLOOKUP(A700,Fed.!$A$1:$J$1758,10,FALSE)," ")</f>
        <v xml:space="preserve"> </v>
      </c>
      <c r="L700" s="245" t="s">
        <v>2643</v>
      </c>
      <c r="M700" s="287" t="b">
        <f t="shared" si="11"/>
        <v>0</v>
      </c>
      <c r="N700" s="287"/>
    </row>
    <row r="701" spans="1:14">
      <c r="A701" s="192"/>
      <c r="B701" s="26" t="str">
        <f>IF(A701:A701&gt;0,VLOOKUP(A701,Fed.!$A$1:$J$1758,2,FALSE)," ")</f>
        <v xml:space="preserve"> </v>
      </c>
      <c r="C701" s="26" t="str">
        <f>IF(A701:A701&gt;0,VLOOKUP(A701,Fed.!$A$1:$J$1758,3,FALSE)," ")</f>
        <v xml:space="preserve"> </v>
      </c>
      <c r="D701" s="113" t="str">
        <f>IF(A701:A701&gt;0,VLOOKUP(A701,Fed.!$A$1:$J$1758,4,FALSE)," ")</f>
        <v xml:space="preserve"> </v>
      </c>
      <c r="E701" s="113" t="str">
        <f>IF(A701:A701&gt;0,VLOOKUP(A701,Fed.!$A$1:$J$1758,5,FALSE)," ")</f>
        <v xml:space="preserve"> </v>
      </c>
      <c r="F701" s="191" t="str">
        <f>IF(A701:A701&gt;0,VLOOKUP(A701,Fed.!$A$1:$J$1758,6,FALSE)," ")</f>
        <v xml:space="preserve"> </v>
      </c>
      <c r="G701" s="113" t="str">
        <f>IF(A701:A701&gt;0,VLOOKUP(A701,Fed.!$A$1:$J$1758,7,FALSE)," ")</f>
        <v xml:space="preserve"> </v>
      </c>
      <c r="H701" s="113" t="str">
        <f>IF(A701:A701&gt;0,VLOOKUP(A701,Fed.!$A$1:$J$1758,8,FALSE)," ")</f>
        <v xml:space="preserve"> </v>
      </c>
      <c r="I701" s="113" t="str">
        <f>IF(A701:A701&gt;0,VLOOKUP(A701,Fed.!$A$1:$J$1758,9,FALSE)," ")</f>
        <v xml:space="preserve"> </v>
      </c>
      <c r="J701" s="113" t="str">
        <f>IF(A701:A701&gt;0,VLOOKUP(A701,Fed.!$A$1:$J$1758,10,FALSE)," ")</f>
        <v xml:space="preserve"> </v>
      </c>
      <c r="L701" s="245" t="s">
        <v>2643</v>
      </c>
      <c r="M701" s="287" t="b">
        <f t="shared" si="11"/>
        <v>0</v>
      </c>
      <c r="N701" s="287"/>
    </row>
    <row r="702" spans="1:14">
      <c r="A702" s="192"/>
      <c r="B702" s="26" t="str">
        <f>IF(A702:A702&gt;0,VLOOKUP(A702,Fed.!$A$1:$J$1758,2,FALSE)," ")</f>
        <v xml:space="preserve"> </v>
      </c>
      <c r="C702" s="26" t="str">
        <f>IF(A702:A702&gt;0,VLOOKUP(A702,Fed.!$A$1:$J$1758,3,FALSE)," ")</f>
        <v xml:space="preserve"> </v>
      </c>
      <c r="D702" s="113" t="str">
        <f>IF(A702:A702&gt;0,VLOOKUP(A702,Fed.!$A$1:$J$1758,4,FALSE)," ")</f>
        <v xml:space="preserve"> </v>
      </c>
      <c r="E702" s="113" t="str">
        <f>IF(A702:A702&gt;0,VLOOKUP(A702,Fed.!$A$1:$J$1758,5,FALSE)," ")</f>
        <v xml:space="preserve"> </v>
      </c>
      <c r="F702" s="191" t="str">
        <f>IF(A702:A702&gt;0,VLOOKUP(A702,Fed.!$A$1:$J$1758,6,FALSE)," ")</f>
        <v xml:space="preserve"> </v>
      </c>
      <c r="G702" s="113" t="str">
        <f>IF(A702:A702&gt;0,VLOOKUP(A702,Fed.!$A$1:$J$1758,7,FALSE)," ")</f>
        <v xml:space="preserve"> </v>
      </c>
      <c r="H702" s="113" t="str">
        <f>IF(A702:A702&gt;0,VLOOKUP(A702,Fed.!$A$1:$J$1758,8,FALSE)," ")</f>
        <v xml:space="preserve"> </v>
      </c>
      <c r="I702" s="113" t="str">
        <f>IF(A702:A702&gt;0,VLOOKUP(A702,Fed.!$A$1:$J$1758,9,FALSE)," ")</f>
        <v xml:space="preserve"> </v>
      </c>
      <c r="J702" s="113" t="str">
        <f>IF(A702:A702&gt;0,VLOOKUP(A702,Fed.!$A$1:$J$1758,10,FALSE)," ")</f>
        <v xml:space="preserve"> </v>
      </c>
      <c r="L702" s="245" t="s">
        <v>2643</v>
      </c>
      <c r="M702" s="287" t="b">
        <f t="shared" si="11"/>
        <v>0</v>
      </c>
      <c r="N702" s="287"/>
    </row>
    <row r="703" spans="1:14">
      <c r="A703" s="192"/>
      <c r="B703" s="26" t="str">
        <f>IF(A703:A703&gt;0,VLOOKUP(A703,Fed.!$A$1:$J$1758,2,FALSE)," ")</f>
        <v xml:space="preserve"> </v>
      </c>
      <c r="C703" s="26" t="str">
        <f>IF(A703:A703&gt;0,VLOOKUP(A703,Fed.!$A$1:$J$1758,3,FALSE)," ")</f>
        <v xml:space="preserve"> </v>
      </c>
      <c r="D703" s="113" t="str">
        <f>IF(A703:A703&gt;0,VLOOKUP(A703,Fed.!$A$1:$J$1758,4,FALSE)," ")</f>
        <v xml:space="preserve"> </v>
      </c>
      <c r="E703" s="113" t="str">
        <f>IF(A703:A703&gt;0,VLOOKUP(A703,Fed.!$A$1:$J$1758,5,FALSE)," ")</f>
        <v xml:space="preserve"> </v>
      </c>
      <c r="F703" s="191" t="str">
        <f>IF(A703:A703&gt;0,VLOOKUP(A703,Fed.!$A$1:$J$1758,6,FALSE)," ")</f>
        <v xml:space="preserve"> </v>
      </c>
      <c r="G703" s="113" t="str">
        <f>IF(A703:A703&gt;0,VLOOKUP(A703,Fed.!$A$1:$J$1758,7,FALSE)," ")</f>
        <v xml:space="preserve"> </v>
      </c>
      <c r="H703" s="113" t="str">
        <f>IF(A703:A703&gt;0,VLOOKUP(A703,Fed.!$A$1:$J$1758,8,FALSE)," ")</f>
        <v xml:space="preserve"> </v>
      </c>
      <c r="I703" s="113" t="str">
        <f>IF(A703:A703&gt;0,VLOOKUP(A703,Fed.!$A$1:$J$1758,9,FALSE)," ")</f>
        <v xml:space="preserve"> </v>
      </c>
      <c r="J703" s="113" t="str">
        <f>IF(A703:A703&gt;0,VLOOKUP(A703,Fed.!$A$1:$J$1758,10,FALSE)," ")</f>
        <v xml:space="preserve"> </v>
      </c>
      <c r="L703" s="245" t="s">
        <v>2643</v>
      </c>
      <c r="M703" s="287" t="b">
        <f t="shared" si="11"/>
        <v>0</v>
      </c>
      <c r="N703" s="287"/>
    </row>
    <row r="704" spans="1:14">
      <c r="A704" s="192"/>
      <c r="B704" s="26" t="str">
        <f>IF(A704:A704&gt;0,VLOOKUP(A704,Fed.!$A$1:$J$1758,2,FALSE)," ")</f>
        <v xml:space="preserve"> </v>
      </c>
      <c r="C704" s="26" t="str">
        <f>IF(A704:A704&gt;0,VLOOKUP(A704,Fed.!$A$1:$J$1758,3,FALSE)," ")</f>
        <v xml:space="preserve"> </v>
      </c>
      <c r="D704" s="113" t="str">
        <f>IF(A704:A704&gt;0,VLOOKUP(A704,Fed.!$A$1:$J$1758,4,FALSE)," ")</f>
        <v xml:space="preserve"> </v>
      </c>
      <c r="E704" s="113" t="str">
        <f>IF(A704:A704&gt;0,VLOOKUP(A704,Fed.!$A$1:$J$1758,5,FALSE)," ")</f>
        <v xml:space="preserve"> </v>
      </c>
      <c r="F704" s="191" t="str">
        <f>IF(A704:A704&gt;0,VLOOKUP(A704,Fed.!$A$1:$J$1758,6,FALSE)," ")</f>
        <v xml:space="preserve"> </v>
      </c>
      <c r="G704" s="113" t="str">
        <f>IF(A704:A704&gt;0,VLOOKUP(A704,Fed.!$A$1:$J$1758,7,FALSE)," ")</f>
        <v xml:space="preserve"> </v>
      </c>
      <c r="H704" s="113" t="str">
        <f>IF(A704:A704&gt;0,VLOOKUP(A704,Fed.!$A$1:$J$1758,8,FALSE)," ")</f>
        <v xml:space="preserve"> </v>
      </c>
      <c r="I704" s="113" t="str">
        <f>IF(A704:A704&gt;0,VLOOKUP(A704,Fed.!$A$1:$J$1758,9,FALSE)," ")</f>
        <v xml:space="preserve"> </v>
      </c>
      <c r="J704" s="113" t="str">
        <f>IF(A704:A704&gt;0,VLOOKUP(A704,Fed.!$A$1:$J$1758,10,FALSE)," ")</f>
        <v xml:space="preserve"> </v>
      </c>
      <c r="L704" s="245" t="s">
        <v>2643</v>
      </c>
      <c r="M704" s="287" t="b">
        <f t="shared" si="11"/>
        <v>0</v>
      </c>
      <c r="N704" s="287"/>
    </row>
    <row r="705" spans="1:14">
      <c r="A705" s="192"/>
      <c r="B705" s="26" t="str">
        <f>IF(A705:A705&gt;0,VLOOKUP(A705,Fed.!$A$1:$J$1758,2,FALSE)," ")</f>
        <v xml:space="preserve"> </v>
      </c>
      <c r="C705" s="26" t="str">
        <f>IF(A705:A705&gt;0,VLOOKUP(A705,Fed.!$A$1:$J$1758,3,FALSE)," ")</f>
        <v xml:space="preserve"> </v>
      </c>
      <c r="D705" s="113" t="str">
        <f>IF(A705:A705&gt;0,VLOOKUP(A705,Fed.!$A$1:$J$1758,4,FALSE)," ")</f>
        <v xml:space="preserve"> </v>
      </c>
      <c r="E705" s="113" t="str">
        <f>IF(A705:A705&gt;0,VLOOKUP(A705,Fed.!$A$1:$J$1758,5,FALSE)," ")</f>
        <v xml:space="preserve"> </v>
      </c>
      <c r="F705" s="191" t="str">
        <f>IF(A705:A705&gt;0,VLOOKUP(A705,Fed.!$A$1:$J$1758,6,FALSE)," ")</f>
        <v xml:space="preserve"> </v>
      </c>
      <c r="G705" s="113" t="str">
        <f>IF(A705:A705&gt;0,VLOOKUP(A705,Fed.!$A$1:$J$1758,7,FALSE)," ")</f>
        <v xml:space="preserve"> </v>
      </c>
      <c r="H705" s="113" t="str">
        <f>IF(A705:A705&gt;0,VLOOKUP(A705,Fed.!$A$1:$J$1758,8,FALSE)," ")</f>
        <v xml:space="preserve"> </v>
      </c>
      <c r="I705" s="113" t="str">
        <f>IF(A705:A705&gt;0,VLOOKUP(A705,Fed.!$A$1:$J$1758,9,FALSE)," ")</f>
        <v xml:space="preserve"> </v>
      </c>
      <c r="J705" s="113" t="str">
        <f>IF(A705:A705&gt;0,VLOOKUP(A705,Fed.!$A$1:$J$1758,10,FALSE)," ")</f>
        <v xml:space="preserve"> </v>
      </c>
      <c r="L705" s="245" t="s">
        <v>2643</v>
      </c>
      <c r="M705" s="287" t="b">
        <f t="shared" si="11"/>
        <v>0</v>
      </c>
      <c r="N705" s="287"/>
    </row>
    <row r="706" spans="1:14">
      <c r="A706" s="192"/>
      <c r="B706" s="26" t="str">
        <f>IF(A706:A706&gt;0,VLOOKUP(A706,Fed.!$A$1:$J$1758,2,FALSE)," ")</f>
        <v xml:space="preserve"> </v>
      </c>
      <c r="C706" s="26" t="str">
        <f>IF(A706:A706&gt;0,VLOOKUP(A706,Fed.!$A$1:$J$1758,3,FALSE)," ")</f>
        <v xml:space="preserve"> </v>
      </c>
      <c r="D706" s="113" t="str">
        <f>IF(A706:A706&gt;0,VLOOKUP(A706,Fed.!$A$1:$J$1758,4,FALSE)," ")</f>
        <v xml:space="preserve"> </v>
      </c>
      <c r="E706" s="113" t="str">
        <f>IF(A706:A706&gt;0,VLOOKUP(A706,Fed.!$A$1:$J$1758,5,FALSE)," ")</f>
        <v xml:space="preserve"> </v>
      </c>
      <c r="F706" s="191" t="str">
        <f>IF(A706:A706&gt;0,VLOOKUP(A706,Fed.!$A$1:$J$1758,6,FALSE)," ")</f>
        <v xml:space="preserve"> </v>
      </c>
      <c r="G706" s="113" t="str">
        <f>IF(A706:A706&gt;0,VLOOKUP(A706,Fed.!$A$1:$J$1758,7,FALSE)," ")</f>
        <v xml:space="preserve"> </v>
      </c>
      <c r="H706" s="113" t="str">
        <f>IF(A706:A706&gt;0,VLOOKUP(A706,Fed.!$A$1:$J$1758,8,FALSE)," ")</f>
        <v xml:space="preserve"> </v>
      </c>
      <c r="I706" s="113" t="str">
        <f>IF(A706:A706&gt;0,VLOOKUP(A706,Fed.!$A$1:$J$1758,9,FALSE)," ")</f>
        <v xml:space="preserve"> </v>
      </c>
      <c r="J706" s="113" t="str">
        <f>IF(A706:A706&gt;0,VLOOKUP(A706,Fed.!$A$1:$J$1758,10,FALSE)," ")</f>
        <v xml:space="preserve"> </v>
      </c>
      <c r="L706" s="245" t="s">
        <v>2643</v>
      </c>
      <c r="M706" s="287" t="b">
        <f t="shared" ref="M706:M769" si="12">I706=L706</f>
        <v>0</v>
      </c>
      <c r="N706" s="287"/>
    </row>
    <row r="707" spans="1:14">
      <c r="A707" s="192"/>
      <c r="B707" s="26" t="str">
        <f>IF(A707:A707&gt;0,VLOOKUP(A707,Fed.!$A$1:$J$1758,2,FALSE)," ")</f>
        <v xml:space="preserve"> </v>
      </c>
      <c r="C707" s="26" t="str">
        <f>IF(A707:A707&gt;0,VLOOKUP(A707,Fed.!$A$1:$J$1758,3,FALSE)," ")</f>
        <v xml:space="preserve"> </v>
      </c>
      <c r="D707" s="113" t="str">
        <f>IF(A707:A707&gt;0,VLOOKUP(A707,Fed.!$A$1:$J$1758,4,FALSE)," ")</f>
        <v xml:space="preserve"> </v>
      </c>
      <c r="E707" s="113" t="str">
        <f>IF(A707:A707&gt;0,VLOOKUP(A707,Fed.!$A$1:$J$1758,5,FALSE)," ")</f>
        <v xml:space="preserve"> </v>
      </c>
      <c r="F707" s="191" t="str">
        <f>IF(A707:A707&gt;0,VLOOKUP(A707,Fed.!$A$1:$J$1758,6,FALSE)," ")</f>
        <v xml:space="preserve"> </v>
      </c>
      <c r="G707" s="113" t="str">
        <f>IF(A707:A707&gt;0,VLOOKUP(A707,Fed.!$A$1:$J$1758,7,FALSE)," ")</f>
        <v xml:space="preserve"> </v>
      </c>
      <c r="H707" s="113" t="str">
        <f>IF(A707:A707&gt;0,VLOOKUP(A707,Fed.!$A$1:$J$1758,8,FALSE)," ")</f>
        <v xml:space="preserve"> </v>
      </c>
      <c r="I707" s="113" t="str">
        <f>IF(A707:A707&gt;0,VLOOKUP(A707,Fed.!$A$1:$J$1758,9,FALSE)," ")</f>
        <v xml:space="preserve"> </v>
      </c>
      <c r="J707" s="113" t="str">
        <f>IF(A707:A707&gt;0,VLOOKUP(A707,Fed.!$A$1:$J$1758,10,FALSE)," ")</f>
        <v xml:space="preserve"> </v>
      </c>
      <c r="L707" s="245" t="s">
        <v>2643</v>
      </c>
      <c r="M707" s="287" t="b">
        <f t="shared" si="12"/>
        <v>0</v>
      </c>
      <c r="N707" s="287"/>
    </row>
    <row r="708" spans="1:14">
      <c r="A708" s="192"/>
      <c r="B708" s="26" t="str">
        <f>IF(A708:A708&gt;0,VLOOKUP(A708,Fed.!$A$1:$J$1758,2,FALSE)," ")</f>
        <v xml:space="preserve"> </v>
      </c>
      <c r="C708" s="26" t="str">
        <f>IF(A708:A708&gt;0,VLOOKUP(A708,Fed.!$A$1:$J$1758,3,FALSE)," ")</f>
        <v xml:space="preserve"> </v>
      </c>
      <c r="D708" s="113" t="str">
        <f>IF(A708:A708&gt;0,VLOOKUP(A708,Fed.!$A$1:$J$1758,4,FALSE)," ")</f>
        <v xml:space="preserve"> </v>
      </c>
      <c r="E708" s="113" t="str">
        <f>IF(A708:A708&gt;0,VLOOKUP(A708,Fed.!$A$1:$J$1758,5,FALSE)," ")</f>
        <v xml:space="preserve"> </v>
      </c>
      <c r="F708" s="191" t="str">
        <f>IF(A708:A708&gt;0,VLOOKUP(A708,Fed.!$A$1:$J$1758,6,FALSE)," ")</f>
        <v xml:space="preserve"> </v>
      </c>
      <c r="G708" s="113" t="str">
        <f>IF(A708:A708&gt;0,VLOOKUP(A708,Fed.!$A$1:$J$1758,7,FALSE)," ")</f>
        <v xml:space="preserve"> </v>
      </c>
      <c r="H708" s="113" t="str">
        <f>IF(A708:A708&gt;0,VLOOKUP(A708,Fed.!$A$1:$J$1758,8,FALSE)," ")</f>
        <v xml:space="preserve"> </v>
      </c>
      <c r="I708" s="113" t="str">
        <f>IF(A708:A708&gt;0,VLOOKUP(A708,Fed.!$A$1:$J$1758,9,FALSE)," ")</f>
        <v xml:space="preserve"> </v>
      </c>
      <c r="J708" s="113" t="str">
        <f>IF(A708:A708&gt;0,VLOOKUP(A708,Fed.!$A$1:$J$1758,10,FALSE)," ")</f>
        <v xml:space="preserve"> </v>
      </c>
      <c r="L708" s="245" t="s">
        <v>2643</v>
      </c>
      <c r="M708" s="287" t="b">
        <f t="shared" si="12"/>
        <v>0</v>
      </c>
      <c r="N708" s="287"/>
    </row>
    <row r="709" spans="1:14">
      <c r="A709" s="192"/>
      <c r="B709" s="26" t="str">
        <f>IF(A709:A709&gt;0,VLOOKUP(A709,Fed.!$A$1:$J$1758,2,FALSE)," ")</f>
        <v xml:space="preserve"> </v>
      </c>
      <c r="C709" s="26" t="str">
        <f>IF(A709:A709&gt;0,VLOOKUP(A709,Fed.!$A$1:$J$1758,3,FALSE)," ")</f>
        <v xml:space="preserve"> </v>
      </c>
      <c r="D709" s="113" t="str">
        <f>IF(A709:A709&gt;0,VLOOKUP(A709,Fed.!$A$1:$J$1758,4,FALSE)," ")</f>
        <v xml:space="preserve"> </v>
      </c>
      <c r="E709" s="113" t="str">
        <f>IF(A709:A709&gt;0,VLOOKUP(A709,Fed.!$A$1:$J$1758,5,FALSE)," ")</f>
        <v xml:space="preserve"> </v>
      </c>
      <c r="F709" s="191" t="str">
        <f>IF(A709:A709&gt;0,VLOOKUP(A709,Fed.!$A$1:$J$1758,6,FALSE)," ")</f>
        <v xml:space="preserve"> </v>
      </c>
      <c r="G709" s="113" t="str">
        <f>IF(A709:A709&gt;0,VLOOKUP(A709,Fed.!$A$1:$J$1758,7,FALSE)," ")</f>
        <v xml:space="preserve"> </v>
      </c>
      <c r="H709" s="113" t="str">
        <f>IF(A709:A709&gt;0,VLOOKUP(A709,Fed.!$A$1:$J$1758,8,FALSE)," ")</f>
        <v xml:space="preserve"> </v>
      </c>
      <c r="I709" s="113" t="str">
        <f>IF(A709:A709&gt;0,VLOOKUP(A709,Fed.!$A$1:$J$1758,9,FALSE)," ")</f>
        <v xml:space="preserve"> </v>
      </c>
      <c r="J709" s="113" t="str">
        <f>IF(A709:A709&gt;0,VLOOKUP(A709,Fed.!$A$1:$J$1758,10,FALSE)," ")</f>
        <v xml:space="preserve"> </v>
      </c>
      <c r="L709" s="245" t="s">
        <v>2643</v>
      </c>
      <c r="M709" s="287" t="b">
        <f t="shared" si="12"/>
        <v>0</v>
      </c>
      <c r="N709" s="287"/>
    </row>
    <row r="710" spans="1:14">
      <c r="A710" s="192"/>
      <c r="B710" s="26" t="str">
        <f>IF(A710:A710&gt;0,VLOOKUP(A710,Fed.!$A$1:$J$1758,2,FALSE)," ")</f>
        <v xml:space="preserve"> </v>
      </c>
      <c r="C710" s="26" t="str">
        <f>IF(A710:A710&gt;0,VLOOKUP(A710,Fed.!$A$1:$J$1758,3,FALSE)," ")</f>
        <v xml:space="preserve"> </v>
      </c>
      <c r="D710" s="113" t="str">
        <f>IF(A710:A710&gt;0,VLOOKUP(A710,Fed.!$A$1:$J$1758,4,FALSE)," ")</f>
        <v xml:space="preserve"> </v>
      </c>
      <c r="E710" s="113" t="str">
        <f>IF(A710:A710&gt;0,VLOOKUP(A710,Fed.!$A$1:$J$1758,5,FALSE)," ")</f>
        <v xml:space="preserve"> </v>
      </c>
      <c r="F710" s="191" t="str">
        <f>IF(A710:A710&gt;0,VLOOKUP(A710,Fed.!$A$1:$J$1758,6,FALSE)," ")</f>
        <v xml:space="preserve"> </v>
      </c>
      <c r="G710" s="113" t="str">
        <f>IF(A710:A710&gt;0,VLOOKUP(A710,Fed.!$A$1:$J$1758,7,FALSE)," ")</f>
        <v xml:space="preserve"> </v>
      </c>
      <c r="H710" s="113" t="str">
        <f>IF(A710:A710&gt;0,VLOOKUP(A710,Fed.!$A$1:$J$1758,8,FALSE)," ")</f>
        <v xml:space="preserve"> </v>
      </c>
      <c r="I710" s="113" t="str">
        <f>IF(A710:A710&gt;0,VLOOKUP(A710,Fed.!$A$1:$J$1758,9,FALSE)," ")</f>
        <v xml:space="preserve"> </v>
      </c>
      <c r="J710" s="113" t="str">
        <f>IF(A710:A710&gt;0,VLOOKUP(A710,Fed.!$A$1:$J$1758,10,FALSE)," ")</f>
        <v xml:space="preserve"> </v>
      </c>
      <c r="L710" s="245" t="s">
        <v>2643</v>
      </c>
      <c r="M710" s="287" t="b">
        <f t="shared" si="12"/>
        <v>0</v>
      </c>
      <c r="N710" s="287"/>
    </row>
    <row r="711" spans="1:14">
      <c r="A711" s="192"/>
      <c r="B711" s="26" t="str">
        <f>IF(A711:A711&gt;0,VLOOKUP(A711,Fed.!$A$1:$J$1758,2,FALSE)," ")</f>
        <v xml:space="preserve"> </v>
      </c>
      <c r="C711" s="26" t="str">
        <f>IF(A711:A711&gt;0,VLOOKUP(A711,Fed.!$A$1:$J$1758,3,FALSE)," ")</f>
        <v xml:space="preserve"> </v>
      </c>
      <c r="D711" s="113" t="str">
        <f>IF(A711:A711&gt;0,VLOOKUP(A711,Fed.!$A$1:$J$1758,4,FALSE)," ")</f>
        <v xml:space="preserve"> </v>
      </c>
      <c r="E711" s="113" t="str">
        <f>IF(A711:A711&gt;0,VLOOKUP(A711,Fed.!$A$1:$J$1758,5,FALSE)," ")</f>
        <v xml:space="preserve"> </v>
      </c>
      <c r="F711" s="191" t="str">
        <f>IF(A711:A711&gt;0,VLOOKUP(A711,Fed.!$A$1:$J$1758,6,FALSE)," ")</f>
        <v xml:space="preserve"> </v>
      </c>
      <c r="G711" s="113" t="str">
        <f>IF(A711:A711&gt;0,VLOOKUP(A711,Fed.!$A$1:$J$1758,7,FALSE)," ")</f>
        <v xml:space="preserve"> </v>
      </c>
      <c r="H711" s="113" t="str">
        <f>IF(A711:A711&gt;0,VLOOKUP(A711,Fed.!$A$1:$J$1758,8,FALSE)," ")</f>
        <v xml:space="preserve"> </v>
      </c>
      <c r="I711" s="113" t="str">
        <f>IF(A711:A711&gt;0,VLOOKUP(A711,Fed.!$A$1:$J$1758,9,FALSE)," ")</f>
        <v xml:space="preserve"> </v>
      </c>
      <c r="J711" s="113" t="str">
        <f>IF(A711:A711&gt;0,VLOOKUP(A711,Fed.!$A$1:$J$1758,10,FALSE)," ")</f>
        <v xml:space="preserve"> </v>
      </c>
      <c r="L711" s="245" t="s">
        <v>2643</v>
      </c>
      <c r="M711" s="287" t="b">
        <f t="shared" si="12"/>
        <v>0</v>
      </c>
      <c r="N711" s="287"/>
    </row>
    <row r="712" spans="1:14">
      <c r="A712" s="192"/>
      <c r="B712" s="26" t="str">
        <f>IF(A712:A712&gt;0,VLOOKUP(A712,Fed.!$A$1:$J$1758,2,FALSE)," ")</f>
        <v xml:space="preserve"> </v>
      </c>
      <c r="C712" s="26" t="str">
        <f>IF(A712:A712&gt;0,VLOOKUP(A712,Fed.!$A$1:$J$1758,3,FALSE)," ")</f>
        <v xml:space="preserve"> </v>
      </c>
      <c r="D712" s="113" t="str">
        <f>IF(A712:A712&gt;0,VLOOKUP(A712,Fed.!$A$1:$J$1758,4,FALSE)," ")</f>
        <v xml:space="preserve"> </v>
      </c>
      <c r="E712" s="113" t="str">
        <f>IF(A712:A712&gt;0,VLOOKUP(A712,Fed.!$A$1:$J$1758,5,FALSE)," ")</f>
        <v xml:space="preserve"> </v>
      </c>
      <c r="F712" s="191" t="str">
        <f>IF(A712:A712&gt;0,VLOOKUP(A712,Fed.!$A$1:$J$1758,6,FALSE)," ")</f>
        <v xml:space="preserve"> </v>
      </c>
      <c r="G712" s="113" t="str">
        <f>IF(A712:A712&gt;0,VLOOKUP(A712,Fed.!$A$1:$J$1758,7,FALSE)," ")</f>
        <v xml:space="preserve"> </v>
      </c>
      <c r="H712" s="113" t="str">
        <f>IF(A712:A712&gt;0,VLOOKUP(A712,Fed.!$A$1:$J$1758,8,FALSE)," ")</f>
        <v xml:space="preserve"> </v>
      </c>
      <c r="I712" s="113" t="str">
        <f>IF(A712:A712&gt;0,VLOOKUP(A712,Fed.!$A$1:$J$1758,9,FALSE)," ")</f>
        <v xml:space="preserve"> </v>
      </c>
      <c r="J712" s="113" t="str">
        <f>IF(A712:A712&gt;0,VLOOKUP(A712,Fed.!$A$1:$J$1758,10,FALSE)," ")</f>
        <v xml:space="preserve"> </v>
      </c>
      <c r="L712" s="245" t="s">
        <v>2643</v>
      </c>
      <c r="M712" s="287" t="b">
        <f t="shared" si="12"/>
        <v>0</v>
      </c>
      <c r="N712" s="287"/>
    </row>
    <row r="713" spans="1:14">
      <c r="A713" s="192"/>
      <c r="B713" s="26" t="str">
        <f>IF(A713:A713&gt;0,VLOOKUP(A713,Fed.!$A$1:$J$1758,2,FALSE)," ")</f>
        <v xml:space="preserve"> </v>
      </c>
      <c r="C713" s="26" t="str">
        <f>IF(A713:A713&gt;0,VLOOKUP(A713,Fed.!$A$1:$J$1758,3,FALSE)," ")</f>
        <v xml:space="preserve"> </v>
      </c>
      <c r="D713" s="113" t="str">
        <f>IF(A713:A713&gt;0,VLOOKUP(A713,Fed.!$A$1:$J$1758,4,FALSE)," ")</f>
        <v xml:space="preserve"> </v>
      </c>
      <c r="E713" s="113" t="str">
        <f>IF(A713:A713&gt;0,VLOOKUP(A713,Fed.!$A$1:$J$1758,5,FALSE)," ")</f>
        <v xml:space="preserve"> </v>
      </c>
      <c r="F713" s="191" t="str">
        <f>IF(A713:A713&gt;0,VLOOKUP(A713,Fed.!$A$1:$J$1758,6,FALSE)," ")</f>
        <v xml:space="preserve"> </v>
      </c>
      <c r="G713" s="113" t="str">
        <f>IF(A713:A713&gt;0,VLOOKUP(A713,Fed.!$A$1:$J$1758,7,FALSE)," ")</f>
        <v xml:space="preserve"> </v>
      </c>
      <c r="H713" s="113" t="str">
        <f>IF(A713:A713&gt;0,VLOOKUP(A713,Fed.!$A$1:$J$1758,8,FALSE)," ")</f>
        <v xml:space="preserve"> </v>
      </c>
      <c r="I713" s="113" t="str">
        <f>IF(A713:A713&gt;0,VLOOKUP(A713,Fed.!$A$1:$J$1758,9,FALSE)," ")</f>
        <v xml:space="preserve"> </v>
      </c>
      <c r="J713" s="113" t="str">
        <f>IF(A713:A713&gt;0,VLOOKUP(A713,Fed.!$A$1:$J$1758,10,FALSE)," ")</f>
        <v xml:space="preserve"> </v>
      </c>
      <c r="L713" s="245" t="s">
        <v>2643</v>
      </c>
      <c r="M713" s="287" t="b">
        <f t="shared" si="12"/>
        <v>0</v>
      </c>
      <c r="N713" s="287"/>
    </row>
    <row r="714" spans="1:14">
      <c r="A714" s="192"/>
      <c r="B714" s="26" t="str">
        <f>IF(A714:A714&gt;0,VLOOKUP(A714,Fed.!$A$1:$J$1758,2,FALSE)," ")</f>
        <v xml:space="preserve"> </v>
      </c>
      <c r="C714" s="26" t="str">
        <f>IF(A714:A714&gt;0,VLOOKUP(A714,Fed.!$A$1:$J$1758,3,FALSE)," ")</f>
        <v xml:space="preserve"> </v>
      </c>
      <c r="D714" s="113" t="str">
        <f>IF(A714:A714&gt;0,VLOOKUP(A714,Fed.!$A$1:$J$1758,4,FALSE)," ")</f>
        <v xml:space="preserve"> </v>
      </c>
      <c r="E714" s="113" t="str">
        <f>IF(A714:A714&gt;0,VLOOKUP(A714,Fed.!$A$1:$J$1758,5,FALSE)," ")</f>
        <v xml:space="preserve"> </v>
      </c>
      <c r="F714" s="191" t="str">
        <f>IF(A714:A714&gt;0,VLOOKUP(A714,Fed.!$A$1:$J$1758,6,FALSE)," ")</f>
        <v xml:space="preserve"> </v>
      </c>
      <c r="G714" s="113" t="str">
        <f>IF(A714:A714&gt;0,VLOOKUP(A714,Fed.!$A$1:$J$1758,7,FALSE)," ")</f>
        <v xml:space="preserve"> </v>
      </c>
      <c r="H714" s="113" t="str">
        <f>IF(A714:A714&gt;0,VLOOKUP(A714,Fed.!$A$1:$J$1758,8,FALSE)," ")</f>
        <v xml:space="preserve"> </v>
      </c>
      <c r="I714" s="113" t="str">
        <f>IF(A714:A714&gt;0,VLOOKUP(A714,Fed.!$A$1:$J$1758,9,FALSE)," ")</f>
        <v xml:space="preserve"> </v>
      </c>
      <c r="J714" s="113" t="str">
        <f>IF(A714:A714&gt;0,VLOOKUP(A714,Fed.!$A$1:$J$1758,10,FALSE)," ")</f>
        <v xml:space="preserve"> </v>
      </c>
      <c r="L714" s="245" t="s">
        <v>2643</v>
      </c>
      <c r="M714" s="287" t="b">
        <f t="shared" si="12"/>
        <v>0</v>
      </c>
      <c r="N714" s="287"/>
    </row>
    <row r="715" spans="1:14">
      <c r="A715" s="192"/>
      <c r="B715" s="26" t="str">
        <f>IF(A715:A715&gt;0,VLOOKUP(A715,Fed.!$A$1:$J$1758,2,FALSE)," ")</f>
        <v xml:space="preserve"> </v>
      </c>
      <c r="C715" s="26" t="str">
        <f>IF(A715:A715&gt;0,VLOOKUP(A715,Fed.!$A$1:$J$1758,3,FALSE)," ")</f>
        <v xml:space="preserve"> </v>
      </c>
      <c r="D715" s="113" t="str">
        <f>IF(A715:A715&gt;0,VLOOKUP(A715,Fed.!$A$1:$J$1758,4,FALSE)," ")</f>
        <v xml:space="preserve"> </v>
      </c>
      <c r="E715" s="113" t="str">
        <f>IF(A715:A715&gt;0,VLOOKUP(A715,Fed.!$A$1:$J$1758,5,FALSE)," ")</f>
        <v xml:space="preserve"> </v>
      </c>
      <c r="F715" s="191" t="str">
        <f>IF(A715:A715&gt;0,VLOOKUP(A715,Fed.!$A$1:$J$1758,6,FALSE)," ")</f>
        <v xml:space="preserve"> </v>
      </c>
      <c r="G715" s="113" t="str">
        <f>IF(A715:A715&gt;0,VLOOKUP(A715,Fed.!$A$1:$J$1758,7,FALSE)," ")</f>
        <v xml:space="preserve"> </v>
      </c>
      <c r="H715" s="113" t="str">
        <f>IF(A715:A715&gt;0,VLOOKUP(A715,Fed.!$A$1:$J$1758,8,FALSE)," ")</f>
        <v xml:space="preserve"> </v>
      </c>
      <c r="I715" s="113" t="str">
        <f>IF(A715:A715&gt;0,VLOOKUP(A715,Fed.!$A$1:$J$1758,9,FALSE)," ")</f>
        <v xml:space="preserve"> </v>
      </c>
      <c r="J715" s="113" t="str">
        <f>IF(A715:A715&gt;0,VLOOKUP(A715,Fed.!$A$1:$J$1758,10,FALSE)," ")</f>
        <v xml:space="preserve"> </v>
      </c>
      <c r="L715" s="245" t="s">
        <v>2643</v>
      </c>
      <c r="M715" s="287" t="b">
        <f t="shared" si="12"/>
        <v>0</v>
      </c>
      <c r="N715" s="287"/>
    </row>
    <row r="716" spans="1:14">
      <c r="A716" s="192"/>
      <c r="B716" s="26" t="str">
        <f>IF(A716:A716&gt;0,VLOOKUP(A716,Fed.!$A$1:$J$1758,2,FALSE)," ")</f>
        <v xml:space="preserve"> </v>
      </c>
      <c r="C716" s="26" t="str">
        <f>IF(A716:A716&gt;0,VLOOKUP(A716,Fed.!$A$1:$J$1758,3,FALSE)," ")</f>
        <v xml:space="preserve"> </v>
      </c>
      <c r="D716" s="113" t="str">
        <f>IF(A716:A716&gt;0,VLOOKUP(A716,Fed.!$A$1:$J$1758,4,FALSE)," ")</f>
        <v xml:space="preserve"> </v>
      </c>
      <c r="E716" s="113" t="str">
        <f>IF(A716:A716&gt;0,VLOOKUP(A716,Fed.!$A$1:$J$1758,5,FALSE)," ")</f>
        <v xml:space="preserve"> </v>
      </c>
      <c r="F716" s="191" t="str">
        <f>IF(A716:A716&gt;0,VLOOKUP(A716,Fed.!$A$1:$J$1758,6,FALSE)," ")</f>
        <v xml:space="preserve"> </v>
      </c>
      <c r="G716" s="113" t="str">
        <f>IF(A716:A716&gt;0,VLOOKUP(A716,Fed.!$A$1:$J$1758,7,FALSE)," ")</f>
        <v xml:space="preserve"> </v>
      </c>
      <c r="H716" s="113" t="str">
        <f>IF(A716:A716&gt;0,VLOOKUP(A716,Fed.!$A$1:$J$1758,8,FALSE)," ")</f>
        <v xml:space="preserve"> </v>
      </c>
      <c r="I716" s="113" t="str">
        <f>IF(A716:A716&gt;0,VLOOKUP(A716,Fed.!$A$1:$J$1758,9,FALSE)," ")</f>
        <v xml:space="preserve"> </v>
      </c>
      <c r="J716" s="113" t="str">
        <f>IF(A716:A716&gt;0,VLOOKUP(A716,Fed.!$A$1:$J$1758,10,FALSE)," ")</f>
        <v xml:space="preserve"> </v>
      </c>
      <c r="L716" s="245" t="s">
        <v>2643</v>
      </c>
      <c r="M716" s="287" t="b">
        <f t="shared" si="12"/>
        <v>0</v>
      </c>
      <c r="N716" s="287"/>
    </row>
    <row r="717" spans="1:14">
      <c r="A717" s="192"/>
      <c r="B717" s="26" t="str">
        <f>IF(A717:A717&gt;0,VLOOKUP(A717,Fed.!$A$1:$J$1758,2,FALSE)," ")</f>
        <v xml:space="preserve"> </v>
      </c>
      <c r="C717" s="26" t="str">
        <f>IF(A717:A717&gt;0,VLOOKUP(A717,Fed.!$A$1:$J$1758,3,FALSE)," ")</f>
        <v xml:space="preserve"> </v>
      </c>
      <c r="D717" s="113" t="str">
        <f>IF(A717:A717&gt;0,VLOOKUP(A717,Fed.!$A$1:$J$1758,4,FALSE)," ")</f>
        <v xml:space="preserve"> </v>
      </c>
      <c r="E717" s="113" t="str">
        <f>IF(A717:A717&gt;0,VLOOKUP(A717,Fed.!$A$1:$J$1758,5,FALSE)," ")</f>
        <v xml:space="preserve"> </v>
      </c>
      <c r="F717" s="191" t="str">
        <f>IF(A717:A717&gt;0,VLOOKUP(A717,Fed.!$A$1:$J$1758,6,FALSE)," ")</f>
        <v xml:space="preserve"> </v>
      </c>
      <c r="G717" s="113" t="str">
        <f>IF(A717:A717&gt;0,VLOOKUP(A717,Fed.!$A$1:$J$1758,7,FALSE)," ")</f>
        <v xml:space="preserve"> </v>
      </c>
      <c r="H717" s="113" t="str">
        <f>IF(A717:A717&gt;0,VLOOKUP(A717,Fed.!$A$1:$J$1758,8,FALSE)," ")</f>
        <v xml:space="preserve"> </v>
      </c>
      <c r="I717" s="113" t="str">
        <f>IF(A717:A717&gt;0,VLOOKUP(A717,Fed.!$A$1:$J$1758,9,FALSE)," ")</f>
        <v xml:space="preserve"> </v>
      </c>
      <c r="J717" s="113" t="str">
        <f>IF(A717:A717&gt;0,VLOOKUP(A717,Fed.!$A$1:$J$1758,10,FALSE)," ")</f>
        <v xml:space="preserve"> </v>
      </c>
      <c r="L717" s="245" t="s">
        <v>2643</v>
      </c>
      <c r="M717" s="287" t="b">
        <f t="shared" si="12"/>
        <v>0</v>
      </c>
      <c r="N717" s="287"/>
    </row>
    <row r="718" spans="1:14">
      <c r="A718" s="192"/>
      <c r="B718" s="26" t="str">
        <f>IF(A718:A718&gt;0,VLOOKUP(A718,Fed.!$A$1:$J$1758,2,FALSE)," ")</f>
        <v xml:space="preserve"> </v>
      </c>
      <c r="C718" s="26" t="str">
        <f>IF(A718:A718&gt;0,VLOOKUP(A718,Fed.!$A$1:$J$1758,3,FALSE)," ")</f>
        <v xml:space="preserve"> </v>
      </c>
      <c r="D718" s="113" t="str">
        <f>IF(A718:A718&gt;0,VLOOKUP(A718,Fed.!$A$1:$J$1758,4,FALSE)," ")</f>
        <v xml:space="preserve"> </v>
      </c>
      <c r="E718" s="113" t="str">
        <f>IF(A718:A718&gt;0,VLOOKUP(A718,Fed.!$A$1:$J$1758,5,FALSE)," ")</f>
        <v xml:space="preserve"> </v>
      </c>
      <c r="F718" s="191" t="str">
        <f>IF(A718:A718&gt;0,VLOOKUP(A718,Fed.!$A$1:$J$1758,6,FALSE)," ")</f>
        <v xml:space="preserve"> </v>
      </c>
      <c r="G718" s="113" t="str">
        <f>IF(A718:A718&gt;0,VLOOKUP(A718,Fed.!$A$1:$J$1758,7,FALSE)," ")</f>
        <v xml:space="preserve"> </v>
      </c>
      <c r="H718" s="113" t="str">
        <f>IF(A718:A718&gt;0,VLOOKUP(A718,Fed.!$A$1:$J$1758,8,FALSE)," ")</f>
        <v xml:space="preserve"> </v>
      </c>
      <c r="I718" s="113" t="str">
        <f>IF(A718:A718&gt;0,VLOOKUP(A718,Fed.!$A$1:$J$1758,9,FALSE)," ")</f>
        <v xml:space="preserve"> </v>
      </c>
      <c r="J718" s="113" t="str">
        <f>IF(A718:A718&gt;0,VLOOKUP(A718,Fed.!$A$1:$J$1758,10,FALSE)," ")</f>
        <v xml:space="preserve"> </v>
      </c>
      <c r="L718" s="245" t="s">
        <v>2643</v>
      </c>
      <c r="M718" s="287" t="b">
        <f t="shared" si="12"/>
        <v>0</v>
      </c>
      <c r="N718" s="287"/>
    </row>
    <row r="719" spans="1:14">
      <c r="A719" s="192"/>
      <c r="B719" s="26" t="str">
        <f>IF(A719:A719&gt;0,VLOOKUP(A719,Fed.!$A$1:$J$1758,2,FALSE)," ")</f>
        <v xml:space="preserve"> </v>
      </c>
      <c r="C719" s="26" t="str">
        <f>IF(A719:A719&gt;0,VLOOKUP(A719,Fed.!$A$1:$J$1758,3,FALSE)," ")</f>
        <v xml:space="preserve"> </v>
      </c>
      <c r="D719" s="113" t="str">
        <f>IF(A719:A719&gt;0,VLOOKUP(A719,Fed.!$A$1:$J$1758,4,FALSE)," ")</f>
        <v xml:space="preserve"> </v>
      </c>
      <c r="E719" s="113" t="str">
        <f>IF(A719:A719&gt;0,VLOOKUP(A719,Fed.!$A$1:$J$1758,5,FALSE)," ")</f>
        <v xml:space="preserve"> </v>
      </c>
      <c r="F719" s="191" t="str">
        <f>IF(A719:A719&gt;0,VLOOKUP(A719,Fed.!$A$1:$J$1758,6,FALSE)," ")</f>
        <v xml:space="preserve"> </v>
      </c>
      <c r="G719" s="113" t="str">
        <f>IF(A719:A719&gt;0,VLOOKUP(A719,Fed.!$A$1:$J$1758,7,FALSE)," ")</f>
        <v xml:space="preserve"> </v>
      </c>
      <c r="H719" s="113" t="str">
        <f>IF(A719:A719&gt;0,VLOOKUP(A719,Fed.!$A$1:$J$1758,8,FALSE)," ")</f>
        <v xml:space="preserve"> </v>
      </c>
      <c r="I719" s="113" t="str">
        <f>IF(A719:A719&gt;0,VLOOKUP(A719,Fed.!$A$1:$J$1758,9,FALSE)," ")</f>
        <v xml:space="preserve"> </v>
      </c>
      <c r="J719" s="113" t="str">
        <f>IF(A719:A719&gt;0,VLOOKUP(A719,Fed.!$A$1:$J$1758,10,FALSE)," ")</f>
        <v xml:space="preserve"> </v>
      </c>
      <c r="L719" s="245" t="s">
        <v>2643</v>
      </c>
      <c r="M719" s="287" t="b">
        <f t="shared" si="12"/>
        <v>0</v>
      </c>
      <c r="N719" s="287"/>
    </row>
    <row r="720" spans="1:14">
      <c r="A720" s="192"/>
      <c r="B720" s="26" t="str">
        <f>IF(A720:A720&gt;0,VLOOKUP(A720,Fed.!$A$1:$J$1758,2,FALSE)," ")</f>
        <v xml:space="preserve"> </v>
      </c>
      <c r="C720" s="26" t="str">
        <f>IF(A720:A720&gt;0,VLOOKUP(A720,Fed.!$A$1:$J$1758,3,FALSE)," ")</f>
        <v xml:space="preserve"> </v>
      </c>
      <c r="D720" s="113" t="str">
        <f>IF(A720:A720&gt;0,VLOOKUP(A720,Fed.!$A$1:$J$1758,4,FALSE)," ")</f>
        <v xml:space="preserve"> </v>
      </c>
      <c r="E720" s="113" t="str">
        <f>IF(A720:A720&gt;0,VLOOKUP(A720,Fed.!$A$1:$J$1758,5,FALSE)," ")</f>
        <v xml:space="preserve"> </v>
      </c>
      <c r="F720" s="191" t="str">
        <f>IF(A720:A720&gt;0,VLOOKUP(A720,Fed.!$A$1:$J$1758,6,FALSE)," ")</f>
        <v xml:space="preserve"> </v>
      </c>
      <c r="G720" s="113" t="str">
        <f>IF(A720:A720&gt;0,VLOOKUP(A720,Fed.!$A$1:$J$1758,7,FALSE)," ")</f>
        <v xml:space="preserve"> </v>
      </c>
      <c r="H720" s="113" t="str">
        <f>IF(A720:A720&gt;0,VLOOKUP(A720,Fed.!$A$1:$J$1758,8,FALSE)," ")</f>
        <v xml:space="preserve"> </v>
      </c>
      <c r="I720" s="113" t="str">
        <f>IF(A720:A720&gt;0,VLOOKUP(A720,Fed.!$A$1:$J$1758,9,FALSE)," ")</f>
        <v xml:space="preserve"> </v>
      </c>
      <c r="J720" s="113" t="str">
        <f>IF(A720:A720&gt;0,VLOOKUP(A720,Fed.!$A$1:$J$1758,10,FALSE)," ")</f>
        <v xml:space="preserve"> </v>
      </c>
      <c r="L720" s="245" t="s">
        <v>2643</v>
      </c>
      <c r="M720" s="287" t="b">
        <f t="shared" si="12"/>
        <v>0</v>
      </c>
      <c r="N720" s="287"/>
    </row>
    <row r="721" spans="1:14">
      <c r="A721" s="192"/>
      <c r="B721" s="26" t="str">
        <f>IF(A721:A721&gt;0,VLOOKUP(A721,Fed.!$A$1:$J$1758,2,FALSE)," ")</f>
        <v xml:space="preserve"> </v>
      </c>
      <c r="C721" s="26" t="str">
        <f>IF(A721:A721&gt;0,VLOOKUP(A721,Fed.!$A$1:$J$1758,3,FALSE)," ")</f>
        <v xml:space="preserve"> </v>
      </c>
      <c r="D721" s="113" t="str">
        <f>IF(A721:A721&gt;0,VLOOKUP(A721,Fed.!$A$1:$J$1758,4,FALSE)," ")</f>
        <v xml:space="preserve"> </v>
      </c>
      <c r="E721" s="113" t="str">
        <f>IF(A721:A721&gt;0,VLOOKUP(A721,Fed.!$A$1:$J$1758,5,FALSE)," ")</f>
        <v xml:space="preserve"> </v>
      </c>
      <c r="F721" s="191" t="str">
        <f>IF(A721:A721&gt;0,VLOOKUP(A721,Fed.!$A$1:$J$1758,6,FALSE)," ")</f>
        <v xml:space="preserve"> </v>
      </c>
      <c r="G721" s="113" t="str">
        <f>IF(A721:A721&gt;0,VLOOKUP(A721,Fed.!$A$1:$J$1758,7,FALSE)," ")</f>
        <v xml:space="preserve"> </v>
      </c>
      <c r="H721" s="113" t="str">
        <f>IF(A721:A721&gt;0,VLOOKUP(A721,Fed.!$A$1:$J$1758,8,FALSE)," ")</f>
        <v xml:space="preserve"> </v>
      </c>
      <c r="I721" s="113" t="str">
        <f>IF(A721:A721&gt;0,VLOOKUP(A721,Fed.!$A$1:$J$1758,9,FALSE)," ")</f>
        <v xml:space="preserve"> </v>
      </c>
      <c r="J721" s="113" t="str">
        <f>IF(A721:A721&gt;0,VLOOKUP(A721,Fed.!$A$1:$J$1758,10,FALSE)," ")</f>
        <v xml:space="preserve"> </v>
      </c>
      <c r="L721" s="245" t="s">
        <v>2643</v>
      </c>
      <c r="M721" s="287" t="b">
        <f t="shared" si="12"/>
        <v>0</v>
      </c>
      <c r="N721" s="287"/>
    </row>
    <row r="722" spans="1:14">
      <c r="A722" s="192"/>
      <c r="B722" s="26" t="str">
        <f>IF(A722:A722&gt;0,VLOOKUP(A722,Fed.!$A$1:$J$1758,2,FALSE)," ")</f>
        <v xml:space="preserve"> </v>
      </c>
      <c r="C722" s="26" t="str">
        <f>IF(A722:A722&gt;0,VLOOKUP(A722,Fed.!$A$1:$J$1758,3,FALSE)," ")</f>
        <v xml:space="preserve"> </v>
      </c>
      <c r="D722" s="113" t="str">
        <f>IF(A722:A722&gt;0,VLOOKUP(A722,Fed.!$A$1:$J$1758,4,FALSE)," ")</f>
        <v xml:space="preserve"> </v>
      </c>
      <c r="E722" s="113" t="str">
        <f>IF(A722:A722&gt;0,VLOOKUP(A722,Fed.!$A$1:$J$1758,5,FALSE)," ")</f>
        <v xml:space="preserve"> </v>
      </c>
      <c r="F722" s="191" t="str">
        <f>IF(A722:A722&gt;0,VLOOKUP(A722,Fed.!$A$1:$J$1758,6,FALSE)," ")</f>
        <v xml:space="preserve"> </v>
      </c>
      <c r="G722" s="113" t="str">
        <f>IF(A722:A722&gt;0,VLOOKUP(A722,Fed.!$A$1:$J$1758,7,FALSE)," ")</f>
        <v xml:space="preserve"> </v>
      </c>
      <c r="H722" s="113" t="str">
        <f>IF(A722:A722&gt;0,VLOOKUP(A722,Fed.!$A$1:$J$1758,8,FALSE)," ")</f>
        <v xml:space="preserve"> </v>
      </c>
      <c r="I722" s="113" t="str">
        <f>IF(A722:A722&gt;0,VLOOKUP(A722,Fed.!$A$1:$J$1758,9,FALSE)," ")</f>
        <v xml:space="preserve"> </v>
      </c>
      <c r="J722" s="113" t="str">
        <f>IF(A722:A722&gt;0,VLOOKUP(A722,Fed.!$A$1:$J$1758,10,FALSE)," ")</f>
        <v xml:space="preserve"> </v>
      </c>
      <c r="L722" s="245" t="s">
        <v>2643</v>
      </c>
      <c r="M722" s="287" t="b">
        <f t="shared" si="12"/>
        <v>0</v>
      </c>
      <c r="N722" s="287"/>
    </row>
    <row r="723" spans="1:14">
      <c r="A723" s="192"/>
      <c r="B723" s="26" t="str">
        <f>IF(A723:A723&gt;0,VLOOKUP(A723,Fed.!$A$1:$J$1758,2,FALSE)," ")</f>
        <v xml:space="preserve"> </v>
      </c>
      <c r="C723" s="26" t="str">
        <f>IF(A723:A723&gt;0,VLOOKUP(A723,Fed.!$A$1:$J$1758,3,FALSE)," ")</f>
        <v xml:space="preserve"> </v>
      </c>
      <c r="D723" s="113" t="str">
        <f>IF(A723:A723&gt;0,VLOOKUP(A723,Fed.!$A$1:$J$1758,4,FALSE)," ")</f>
        <v xml:space="preserve"> </v>
      </c>
      <c r="E723" s="113" t="str">
        <f>IF(A723:A723&gt;0,VLOOKUP(A723,Fed.!$A$1:$J$1758,5,FALSE)," ")</f>
        <v xml:space="preserve"> </v>
      </c>
      <c r="F723" s="191" t="str">
        <f>IF(A723:A723&gt;0,VLOOKUP(A723,Fed.!$A$1:$J$1758,6,FALSE)," ")</f>
        <v xml:space="preserve"> </v>
      </c>
      <c r="G723" s="113" t="str">
        <f>IF(A723:A723&gt;0,VLOOKUP(A723,Fed.!$A$1:$J$1758,7,FALSE)," ")</f>
        <v xml:space="preserve"> </v>
      </c>
      <c r="H723" s="113" t="str">
        <f>IF(A723:A723&gt;0,VLOOKUP(A723,Fed.!$A$1:$J$1758,8,FALSE)," ")</f>
        <v xml:space="preserve"> </v>
      </c>
      <c r="I723" s="113" t="str">
        <f>IF(A723:A723&gt;0,VLOOKUP(A723,Fed.!$A$1:$J$1758,9,FALSE)," ")</f>
        <v xml:space="preserve"> </v>
      </c>
      <c r="J723" s="113" t="str">
        <f>IF(A723:A723&gt;0,VLOOKUP(A723,Fed.!$A$1:$J$1758,10,FALSE)," ")</f>
        <v xml:space="preserve"> </v>
      </c>
      <c r="L723" s="245" t="s">
        <v>2643</v>
      </c>
      <c r="M723" s="287" t="b">
        <f t="shared" si="12"/>
        <v>0</v>
      </c>
      <c r="N723" s="287"/>
    </row>
    <row r="724" spans="1:14">
      <c r="A724" s="192"/>
      <c r="B724" s="26" t="str">
        <f>IF(A724:A724&gt;0,VLOOKUP(A724,Fed.!$A$1:$J$1758,2,FALSE)," ")</f>
        <v xml:space="preserve"> </v>
      </c>
      <c r="C724" s="26" t="str">
        <f>IF(A724:A724&gt;0,VLOOKUP(A724,Fed.!$A$1:$J$1758,3,FALSE)," ")</f>
        <v xml:space="preserve"> </v>
      </c>
      <c r="D724" s="113" t="str">
        <f>IF(A724:A724&gt;0,VLOOKUP(A724,Fed.!$A$1:$J$1758,4,FALSE)," ")</f>
        <v xml:space="preserve"> </v>
      </c>
      <c r="E724" s="113" t="str">
        <f>IF(A724:A724&gt;0,VLOOKUP(A724,Fed.!$A$1:$J$1758,5,FALSE)," ")</f>
        <v xml:space="preserve"> </v>
      </c>
      <c r="F724" s="191" t="str">
        <f>IF(A724:A724&gt;0,VLOOKUP(A724,Fed.!$A$1:$J$1758,6,FALSE)," ")</f>
        <v xml:space="preserve"> </v>
      </c>
      <c r="G724" s="113" t="str">
        <f>IF(A724:A724&gt;0,VLOOKUP(A724,Fed.!$A$1:$J$1758,7,FALSE)," ")</f>
        <v xml:space="preserve"> </v>
      </c>
      <c r="H724" s="113" t="str">
        <f>IF(A724:A724&gt;0,VLOOKUP(A724,Fed.!$A$1:$J$1758,8,FALSE)," ")</f>
        <v xml:space="preserve"> </v>
      </c>
      <c r="I724" s="113" t="str">
        <f>IF(A724:A724&gt;0,VLOOKUP(A724,Fed.!$A$1:$J$1758,9,FALSE)," ")</f>
        <v xml:space="preserve"> </v>
      </c>
      <c r="J724" s="113" t="str">
        <f>IF(A724:A724&gt;0,VLOOKUP(A724,Fed.!$A$1:$J$1758,10,FALSE)," ")</f>
        <v xml:space="preserve"> </v>
      </c>
      <c r="L724" s="245" t="s">
        <v>2643</v>
      </c>
      <c r="M724" s="287" t="b">
        <f t="shared" si="12"/>
        <v>0</v>
      </c>
      <c r="N724" s="287"/>
    </row>
    <row r="725" spans="1:14">
      <c r="A725" s="192"/>
      <c r="B725" s="26" t="str">
        <f>IF(A725:A725&gt;0,VLOOKUP(A725,Fed.!$A$1:$J$1758,2,FALSE)," ")</f>
        <v xml:space="preserve"> </v>
      </c>
      <c r="C725" s="26" t="str">
        <f>IF(A725:A725&gt;0,VLOOKUP(A725,Fed.!$A$1:$J$1758,3,FALSE)," ")</f>
        <v xml:space="preserve"> </v>
      </c>
      <c r="D725" s="113" t="str">
        <f>IF(A725:A725&gt;0,VLOOKUP(A725,Fed.!$A$1:$J$1758,4,FALSE)," ")</f>
        <v xml:space="preserve"> </v>
      </c>
      <c r="E725" s="113" t="str">
        <f>IF(A725:A725&gt;0,VLOOKUP(A725,Fed.!$A$1:$J$1758,5,FALSE)," ")</f>
        <v xml:space="preserve"> </v>
      </c>
      <c r="F725" s="191" t="str">
        <f>IF(A725:A725&gt;0,VLOOKUP(A725,Fed.!$A$1:$J$1758,6,FALSE)," ")</f>
        <v xml:space="preserve"> </v>
      </c>
      <c r="G725" s="113" t="str">
        <f>IF(A725:A725&gt;0,VLOOKUP(A725,Fed.!$A$1:$J$1758,7,FALSE)," ")</f>
        <v xml:space="preserve"> </v>
      </c>
      <c r="H725" s="113" t="str">
        <f>IF(A725:A725&gt;0,VLOOKUP(A725,Fed.!$A$1:$J$1758,8,FALSE)," ")</f>
        <v xml:space="preserve"> </v>
      </c>
      <c r="I725" s="113" t="str">
        <f>IF(A725:A725&gt;0,VLOOKUP(A725,Fed.!$A$1:$J$1758,9,FALSE)," ")</f>
        <v xml:space="preserve"> </v>
      </c>
      <c r="J725" s="113" t="str">
        <f>IF(A725:A725&gt;0,VLOOKUP(A725,Fed.!$A$1:$J$1758,10,FALSE)," ")</f>
        <v xml:space="preserve"> </v>
      </c>
      <c r="L725" s="245" t="s">
        <v>2643</v>
      </c>
      <c r="M725" s="287" t="b">
        <f t="shared" si="12"/>
        <v>0</v>
      </c>
      <c r="N725" s="287"/>
    </row>
    <row r="726" spans="1:14">
      <c r="A726" s="192"/>
      <c r="B726" s="26" t="str">
        <f>IF(A726:A726&gt;0,VLOOKUP(A726,Fed.!$A$1:$J$1758,2,FALSE)," ")</f>
        <v xml:space="preserve"> </v>
      </c>
      <c r="C726" s="26" t="str">
        <f>IF(A726:A726&gt;0,VLOOKUP(A726,Fed.!$A$1:$J$1758,3,FALSE)," ")</f>
        <v xml:space="preserve"> </v>
      </c>
      <c r="D726" s="113" t="str">
        <f>IF(A726:A726&gt;0,VLOOKUP(A726,Fed.!$A$1:$J$1758,4,FALSE)," ")</f>
        <v xml:space="preserve"> </v>
      </c>
      <c r="E726" s="113" t="str">
        <f>IF(A726:A726&gt;0,VLOOKUP(A726,Fed.!$A$1:$J$1758,5,FALSE)," ")</f>
        <v xml:space="preserve"> </v>
      </c>
      <c r="F726" s="191" t="str">
        <f>IF(A726:A726&gt;0,VLOOKUP(A726,Fed.!$A$1:$J$1758,6,FALSE)," ")</f>
        <v xml:space="preserve"> </v>
      </c>
      <c r="G726" s="113" t="str">
        <f>IF(A726:A726&gt;0,VLOOKUP(A726,Fed.!$A$1:$J$1758,7,FALSE)," ")</f>
        <v xml:space="preserve"> </v>
      </c>
      <c r="H726" s="113" t="str">
        <f>IF(A726:A726&gt;0,VLOOKUP(A726,Fed.!$A$1:$J$1758,8,FALSE)," ")</f>
        <v xml:space="preserve"> </v>
      </c>
      <c r="I726" s="113" t="str">
        <f>IF(A726:A726&gt;0,VLOOKUP(A726,Fed.!$A$1:$J$1758,9,FALSE)," ")</f>
        <v xml:space="preserve"> </v>
      </c>
      <c r="J726" s="113" t="str">
        <f>IF(A726:A726&gt;0,VLOOKUP(A726,Fed.!$A$1:$J$1758,10,FALSE)," ")</f>
        <v xml:space="preserve"> </v>
      </c>
      <c r="L726" s="245" t="s">
        <v>2643</v>
      </c>
      <c r="M726" s="287" t="b">
        <f t="shared" si="12"/>
        <v>0</v>
      </c>
      <c r="N726" s="287"/>
    </row>
    <row r="727" spans="1:14">
      <c r="A727" s="192"/>
      <c r="B727" s="26" t="str">
        <f>IF(A727:A727&gt;0,VLOOKUP(A727,Fed.!$A$1:$J$1758,2,FALSE)," ")</f>
        <v xml:space="preserve"> </v>
      </c>
      <c r="C727" s="26" t="str">
        <f>IF(A727:A727&gt;0,VLOOKUP(A727,Fed.!$A$1:$J$1758,3,FALSE)," ")</f>
        <v xml:space="preserve"> </v>
      </c>
      <c r="D727" s="113" t="str">
        <f>IF(A727:A727&gt;0,VLOOKUP(A727,Fed.!$A$1:$J$1758,4,FALSE)," ")</f>
        <v xml:space="preserve"> </v>
      </c>
      <c r="E727" s="113" t="str">
        <f>IF(A727:A727&gt;0,VLOOKUP(A727,Fed.!$A$1:$J$1758,5,FALSE)," ")</f>
        <v xml:space="preserve"> </v>
      </c>
      <c r="F727" s="191" t="str">
        <f>IF(A727:A727&gt;0,VLOOKUP(A727,Fed.!$A$1:$J$1758,6,FALSE)," ")</f>
        <v xml:space="preserve"> </v>
      </c>
      <c r="G727" s="113" t="str">
        <f>IF(A727:A727&gt;0,VLOOKUP(A727,Fed.!$A$1:$J$1758,7,FALSE)," ")</f>
        <v xml:space="preserve"> </v>
      </c>
      <c r="H727" s="113" t="str">
        <f>IF(A727:A727&gt;0,VLOOKUP(A727,Fed.!$A$1:$J$1758,8,FALSE)," ")</f>
        <v xml:space="preserve"> </v>
      </c>
      <c r="I727" s="113" t="str">
        <f>IF(A727:A727&gt;0,VLOOKUP(A727,Fed.!$A$1:$J$1758,9,FALSE)," ")</f>
        <v xml:space="preserve"> </v>
      </c>
      <c r="J727" s="113" t="str">
        <f>IF(A727:A727&gt;0,VLOOKUP(A727,Fed.!$A$1:$J$1758,10,FALSE)," ")</f>
        <v xml:space="preserve"> </v>
      </c>
      <c r="L727" s="245" t="s">
        <v>2643</v>
      </c>
      <c r="M727" s="287" t="b">
        <f t="shared" si="12"/>
        <v>0</v>
      </c>
      <c r="N727" s="287"/>
    </row>
    <row r="728" spans="1:14">
      <c r="A728" s="192"/>
      <c r="B728" s="26" t="str">
        <f>IF(A728:A728&gt;0,VLOOKUP(A728,Fed.!$A$1:$J$1758,2,FALSE)," ")</f>
        <v xml:space="preserve"> </v>
      </c>
      <c r="C728" s="26" t="str">
        <f>IF(A728:A728&gt;0,VLOOKUP(A728,Fed.!$A$1:$J$1758,3,FALSE)," ")</f>
        <v xml:space="preserve"> </v>
      </c>
      <c r="D728" s="113" t="str">
        <f>IF(A728:A728&gt;0,VLOOKUP(A728,Fed.!$A$1:$J$1758,4,FALSE)," ")</f>
        <v xml:space="preserve"> </v>
      </c>
      <c r="E728" s="113" t="str">
        <f>IF(A728:A728&gt;0,VLOOKUP(A728,Fed.!$A$1:$J$1758,5,FALSE)," ")</f>
        <v xml:space="preserve"> </v>
      </c>
      <c r="F728" s="191" t="str">
        <f>IF(A728:A728&gt;0,VLOOKUP(A728,Fed.!$A$1:$J$1758,6,FALSE)," ")</f>
        <v xml:space="preserve"> </v>
      </c>
      <c r="G728" s="113" t="str">
        <f>IF(A728:A728&gt;0,VLOOKUP(A728,Fed.!$A$1:$J$1758,7,FALSE)," ")</f>
        <v xml:space="preserve"> </v>
      </c>
      <c r="H728" s="113" t="str">
        <f>IF(A728:A728&gt;0,VLOOKUP(A728,Fed.!$A$1:$J$1758,8,FALSE)," ")</f>
        <v xml:space="preserve"> </v>
      </c>
      <c r="I728" s="113" t="str">
        <f>IF(A728:A728&gt;0,VLOOKUP(A728,Fed.!$A$1:$J$1758,9,FALSE)," ")</f>
        <v xml:space="preserve"> </v>
      </c>
      <c r="J728" s="113" t="str">
        <f>IF(A728:A728&gt;0,VLOOKUP(A728,Fed.!$A$1:$J$1758,10,FALSE)," ")</f>
        <v xml:space="preserve"> </v>
      </c>
      <c r="L728" s="245" t="s">
        <v>2643</v>
      </c>
      <c r="M728" s="287" t="b">
        <f t="shared" si="12"/>
        <v>0</v>
      </c>
      <c r="N728" s="287"/>
    </row>
    <row r="729" spans="1:14">
      <c r="A729" s="192"/>
      <c r="B729" s="26" t="str">
        <f>IF(A729:A729&gt;0,VLOOKUP(A729,Fed.!$A$1:$J$1758,2,FALSE)," ")</f>
        <v xml:space="preserve"> </v>
      </c>
      <c r="C729" s="26" t="str">
        <f>IF(A729:A729&gt;0,VLOOKUP(A729,Fed.!$A$1:$J$1758,3,FALSE)," ")</f>
        <v xml:space="preserve"> </v>
      </c>
      <c r="D729" s="113" t="str">
        <f>IF(A729:A729&gt;0,VLOOKUP(A729,Fed.!$A$1:$J$1758,4,FALSE)," ")</f>
        <v xml:space="preserve"> </v>
      </c>
      <c r="E729" s="113" t="str">
        <f>IF(A729:A729&gt;0,VLOOKUP(A729,Fed.!$A$1:$J$1758,5,FALSE)," ")</f>
        <v xml:space="preserve"> </v>
      </c>
      <c r="F729" s="191" t="str">
        <f>IF(A729:A729&gt;0,VLOOKUP(A729,Fed.!$A$1:$J$1758,6,FALSE)," ")</f>
        <v xml:space="preserve"> </v>
      </c>
      <c r="G729" s="113" t="str">
        <f>IF(A729:A729&gt;0,VLOOKUP(A729,Fed.!$A$1:$J$1758,7,FALSE)," ")</f>
        <v xml:space="preserve"> </v>
      </c>
      <c r="H729" s="113" t="str">
        <f>IF(A729:A729&gt;0,VLOOKUP(A729,Fed.!$A$1:$J$1758,8,FALSE)," ")</f>
        <v xml:space="preserve"> </v>
      </c>
      <c r="I729" s="113" t="str">
        <f>IF(A729:A729&gt;0,VLOOKUP(A729,Fed.!$A$1:$J$1758,9,FALSE)," ")</f>
        <v xml:space="preserve"> </v>
      </c>
      <c r="J729" s="113" t="str">
        <f>IF(A729:A729&gt;0,VLOOKUP(A729,Fed.!$A$1:$J$1758,10,FALSE)," ")</f>
        <v xml:space="preserve"> </v>
      </c>
      <c r="L729" s="245" t="s">
        <v>2643</v>
      </c>
      <c r="M729" s="287" t="b">
        <f t="shared" si="12"/>
        <v>0</v>
      </c>
      <c r="N729" s="287"/>
    </row>
    <row r="730" spans="1:14">
      <c r="A730" s="192"/>
      <c r="B730" s="26" t="str">
        <f>IF(A730:A730&gt;0,VLOOKUP(A730,Fed.!$A$1:$J$1758,2,FALSE)," ")</f>
        <v xml:space="preserve"> </v>
      </c>
      <c r="C730" s="26" t="str">
        <f>IF(A730:A730&gt;0,VLOOKUP(A730,Fed.!$A$1:$J$1758,3,FALSE)," ")</f>
        <v xml:space="preserve"> </v>
      </c>
      <c r="D730" s="113" t="str">
        <f>IF(A730:A730&gt;0,VLOOKUP(A730,Fed.!$A$1:$J$1758,4,FALSE)," ")</f>
        <v xml:space="preserve"> </v>
      </c>
      <c r="E730" s="113" t="str">
        <f>IF(A730:A730&gt;0,VLOOKUP(A730,Fed.!$A$1:$J$1758,5,FALSE)," ")</f>
        <v xml:space="preserve"> </v>
      </c>
      <c r="F730" s="191" t="str">
        <f>IF(A730:A730&gt;0,VLOOKUP(A730,Fed.!$A$1:$J$1758,6,FALSE)," ")</f>
        <v xml:space="preserve"> </v>
      </c>
      <c r="G730" s="113" t="str">
        <f>IF(A730:A730&gt;0,VLOOKUP(A730,Fed.!$A$1:$J$1758,7,FALSE)," ")</f>
        <v xml:space="preserve"> </v>
      </c>
      <c r="H730" s="113" t="str">
        <f>IF(A730:A730&gt;0,VLOOKUP(A730,Fed.!$A$1:$J$1758,8,FALSE)," ")</f>
        <v xml:space="preserve"> </v>
      </c>
      <c r="I730" s="113" t="str">
        <f>IF(A730:A730&gt;0,VLOOKUP(A730,Fed.!$A$1:$J$1758,9,FALSE)," ")</f>
        <v xml:space="preserve"> </v>
      </c>
      <c r="J730" s="113" t="str">
        <f>IF(A730:A730&gt;0,VLOOKUP(A730,Fed.!$A$1:$J$1758,10,FALSE)," ")</f>
        <v xml:space="preserve"> </v>
      </c>
      <c r="L730" s="245" t="s">
        <v>2643</v>
      </c>
      <c r="M730" s="287" t="b">
        <f t="shared" si="12"/>
        <v>0</v>
      </c>
      <c r="N730" s="287"/>
    </row>
    <row r="731" spans="1:14">
      <c r="A731" s="192"/>
      <c r="B731" s="26" t="str">
        <f>IF(A731:A731&gt;0,VLOOKUP(A731,Fed.!$A$1:$J$1758,2,FALSE)," ")</f>
        <v xml:space="preserve"> </v>
      </c>
      <c r="C731" s="26" t="str">
        <f>IF(A731:A731&gt;0,VLOOKUP(A731,Fed.!$A$1:$J$1758,3,FALSE)," ")</f>
        <v xml:space="preserve"> </v>
      </c>
      <c r="D731" s="113" t="str">
        <f>IF(A731:A731&gt;0,VLOOKUP(A731,Fed.!$A$1:$J$1758,4,FALSE)," ")</f>
        <v xml:space="preserve"> </v>
      </c>
      <c r="E731" s="113" t="str">
        <f>IF(A731:A731&gt;0,VLOOKUP(A731,Fed.!$A$1:$J$1758,5,FALSE)," ")</f>
        <v xml:space="preserve"> </v>
      </c>
      <c r="F731" s="191" t="str">
        <f>IF(A731:A731&gt;0,VLOOKUP(A731,Fed.!$A$1:$J$1758,6,FALSE)," ")</f>
        <v xml:space="preserve"> </v>
      </c>
      <c r="G731" s="113" t="str">
        <f>IF(A731:A731&gt;0,VLOOKUP(A731,Fed.!$A$1:$J$1758,7,FALSE)," ")</f>
        <v xml:space="preserve"> </v>
      </c>
      <c r="H731" s="113" t="str">
        <f>IF(A731:A731&gt;0,VLOOKUP(A731,Fed.!$A$1:$J$1758,8,FALSE)," ")</f>
        <v xml:space="preserve"> </v>
      </c>
      <c r="I731" s="113" t="str">
        <f>IF(A731:A731&gt;0,VLOOKUP(A731,Fed.!$A$1:$J$1758,9,FALSE)," ")</f>
        <v xml:space="preserve"> </v>
      </c>
      <c r="J731" s="113" t="str">
        <f>IF(A731:A731&gt;0,VLOOKUP(A731,Fed.!$A$1:$J$1758,10,FALSE)," ")</f>
        <v xml:space="preserve"> </v>
      </c>
      <c r="L731" s="245" t="s">
        <v>2643</v>
      </c>
      <c r="M731" s="287" t="b">
        <f t="shared" si="12"/>
        <v>0</v>
      </c>
      <c r="N731" s="287"/>
    </row>
    <row r="732" spans="1:14">
      <c r="A732" s="192"/>
      <c r="B732" s="26" t="str">
        <f>IF(A732:A732&gt;0,VLOOKUP(A732,Fed.!$A$1:$J$1758,2,FALSE)," ")</f>
        <v xml:space="preserve"> </v>
      </c>
      <c r="C732" s="26" t="str">
        <f>IF(A732:A732&gt;0,VLOOKUP(A732,Fed.!$A$1:$J$1758,3,FALSE)," ")</f>
        <v xml:space="preserve"> </v>
      </c>
      <c r="D732" s="113" t="str">
        <f>IF(A732:A732&gt;0,VLOOKUP(A732,Fed.!$A$1:$J$1758,4,FALSE)," ")</f>
        <v xml:space="preserve"> </v>
      </c>
      <c r="E732" s="113" t="str">
        <f>IF(A732:A732&gt;0,VLOOKUP(A732,Fed.!$A$1:$J$1758,5,FALSE)," ")</f>
        <v xml:space="preserve"> </v>
      </c>
      <c r="F732" s="191" t="str">
        <f>IF(A732:A732&gt;0,VLOOKUP(A732,Fed.!$A$1:$J$1758,6,FALSE)," ")</f>
        <v xml:space="preserve"> </v>
      </c>
      <c r="G732" s="113" t="str">
        <f>IF(A732:A732&gt;0,VLOOKUP(A732,Fed.!$A$1:$J$1758,7,FALSE)," ")</f>
        <v xml:space="preserve"> </v>
      </c>
      <c r="H732" s="113" t="str">
        <f>IF(A732:A732&gt;0,VLOOKUP(A732,Fed.!$A$1:$J$1758,8,FALSE)," ")</f>
        <v xml:space="preserve"> </v>
      </c>
      <c r="I732" s="113" t="str">
        <f>IF(A732:A732&gt;0,VLOOKUP(A732,Fed.!$A$1:$J$1758,9,FALSE)," ")</f>
        <v xml:space="preserve"> </v>
      </c>
      <c r="J732" s="113" t="str">
        <f>IF(A732:A732&gt;0,VLOOKUP(A732,Fed.!$A$1:$J$1758,10,FALSE)," ")</f>
        <v xml:space="preserve"> </v>
      </c>
      <c r="L732" s="245" t="s">
        <v>2643</v>
      </c>
      <c r="M732" s="287" t="b">
        <f t="shared" si="12"/>
        <v>0</v>
      </c>
      <c r="N732" s="287"/>
    </row>
    <row r="733" spans="1:14">
      <c r="A733" s="192"/>
      <c r="B733" s="26" t="str">
        <f>IF(A733:A733&gt;0,VLOOKUP(A733,Fed.!$A$1:$J$1758,2,FALSE)," ")</f>
        <v xml:space="preserve"> </v>
      </c>
      <c r="C733" s="26" t="str">
        <f>IF(A733:A733&gt;0,VLOOKUP(A733,Fed.!$A$1:$J$1758,3,FALSE)," ")</f>
        <v xml:space="preserve"> </v>
      </c>
      <c r="D733" s="113" t="str">
        <f>IF(A733:A733&gt;0,VLOOKUP(A733,Fed.!$A$1:$J$1758,4,FALSE)," ")</f>
        <v xml:space="preserve"> </v>
      </c>
      <c r="E733" s="113" t="str">
        <f>IF(A733:A733&gt;0,VLOOKUP(A733,Fed.!$A$1:$J$1758,5,FALSE)," ")</f>
        <v xml:space="preserve"> </v>
      </c>
      <c r="F733" s="191" t="str">
        <f>IF(A733:A733&gt;0,VLOOKUP(A733,Fed.!$A$1:$J$1758,6,FALSE)," ")</f>
        <v xml:space="preserve"> </v>
      </c>
      <c r="G733" s="113" t="str">
        <f>IF(A733:A733&gt;0,VLOOKUP(A733,Fed.!$A$1:$J$1758,7,FALSE)," ")</f>
        <v xml:space="preserve"> </v>
      </c>
      <c r="H733" s="113" t="str">
        <f>IF(A733:A733&gt;0,VLOOKUP(A733,Fed.!$A$1:$J$1758,8,FALSE)," ")</f>
        <v xml:space="preserve"> </v>
      </c>
      <c r="I733" s="113" t="str">
        <f>IF(A733:A733&gt;0,VLOOKUP(A733,Fed.!$A$1:$J$1758,9,FALSE)," ")</f>
        <v xml:space="preserve"> </v>
      </c>
      <c r="J733" s="113" t="str">
        <f>IF(A733:A733&gt;0,VLOOKUP(A733,Fed.!$A$1:$J$1758,10,FALSE)," ")</f>
        <v xml:space="preserve"> </v>
      </c>
      <c r="L733" s="245" t="s">
        <v>2643</v>
      </c>
      <c r="M733" s="287" t="b">
        <f t="shared" si="12"/>
        <v>0</v>
      </c>
      <c r="N733" s="287"/>
    </row>
    <row r="734" spans="1:14">
      <c r="A734" s="192"/>
      <c r="B734" s="26" t="str">
        <f>IF(A734:A734&gt;0,VLOOKUP(A734,Fed.!$A$1:$J$1758,2,FALSE)," ")</f>
        <v xml:space="preserve"> </v>
      </c>
      <c r="C734" s="26" t="str">
        <f>IF(A734:A734&gt;0,VLOOKUP(A734,Fed.!$A$1:$J$1758,3,FALSE)," ")</f>
        <v xml:space="preserve"> </v>
      </c>
      <c r="D734" s="113" t="str">
        <f>IF(A734:A734&gt;0,VLOOKUP(A734,Fed.!$A$1:$J$1758,4,FALSE)," ")</f>
        <v xml:space="preserve"> </v>
      </c>
      <c r="E734" s="113" t="str">
        <f>IF(A734:A734&gt;0,VLOOKUP(A734,Fed.!$A$1:$J$1758,5,FALSE)," ")</f>
        <v xml:space="preserve"> </v>
      </c>
      <c r="F734" s="191" t="str">
        <f>IF(A734:A734&gt;0,VLOOKUP(A734,Fed.!$A$1:$J$1758,6,FALSE)," ")</f>
        <v xml:space="preserve"> </v>
      </c>
      <c r="G734" s="113" t="str">
        <f>IF(A734:A734&gt;0,VLOOKUP(A734,Fed.!$A$1:$J$1758,7,FALSE)," ")</f>
        <v xml:space="preserve"> </v>
      </c>
      <c r="H734" s="113" t="str">
        <f>IF(A734:A734&gt;0,VLOOKUP(A734,Fed.!$A$1:$J$1758,8,FALSE)," ")</f>
        <v xml:space="preserve"> </v>
      </c>
      <c r="I734" s="113" t="str">
        <f>IF(A734:A734&gt;0,VLOOKUP(A734,Fed.!$A$1:$J$1758,9,FALSE)," ")</f>
        <v xml:space="preserve"> </v>
      </c>
      <c r="J734" s="113" t="str">
        <f>IF(A734:A734&gt;0,VLOOKUP(A734,Fed.!$A$1:$J$1758,10,FALSE)," ")</f>
        <v xml:space="preserve"> </v>
      </c>
      <c r="L734" s="245" t="s">
        <v>2643</v>
      </c>
      <c r="M734" s="287" t="b">
        <f t="shared" si="12"/>
        <v>0</v>
      </c>
      <c r="N734" s="287"/>
    </row>
    <row r="735" spans="1:14">
      <c r="A735" s="192"/>
      <c r="B735" s="26" t="str">
        <f>IF(A735:A735&gt;0,VLOOKUP(A735,Fed.!$A$1:$J$1758,2,FALSE)," ")</f>
        <v xml:space="preserve"> </v>
      </c>
      <c r="C735" s="26" t="str">
        <f>IF(A735:A735&gt;0,VLOOKUP(A735,Fed.!$A$1:$J$1758,3,FALSE)," ")</f>
        <v xml:space="preserve"> </v>
      </c>
      <c r="D735" s="113" t="str">
        <f>IF(A735:A735&gt;0,VLOOKUP(A735,Fed.!$A$1:$J$1758,4,FALSE)," ")</f>
        <v xml:space="preserve"> </v>
      </c>
      <c r="E735" s="113" t="str">
        <f>IF(A735:A735&gt;0,VLOOKUP(A735,Fed.!$A$1:$J$1758,5,FALSE)," ")</f>
        <v xml:space="preserve"> </v>
      </c>
      <c r="F735" s="191" t="str">
        <f>IF(A735:A735&gt;0,VLOOKUP(A735,Fed.!$A$1:$J$1758,6,FALSE)," ")</f>
        <v xml:space="preserve"> </v>
      </c>
      <c r="G735" s="113" t="str">
        <f>IF(A735:A735&gt;0,VLOOKUP(A735,Fed.!$A$1:$J$1758,7,FALSE)," ")</f>
        <v xml:space="preserve"> </v>
      </c>
      <c r="H735" s="113" t="str">
        <f>IF(A735:A735&gt;0,VLOOKUP(A735,Fed.!$A$1:$J$1758,8,FALSE)," ")</f>
        <v xml:space="preserve"> </v>
      </c>
      <c r="I735" s="113" t="str">
        <f>IF(A735:A735&gt;0,VLOOKUP(A735,Fed.!$A$1:$J$1758,9,FALSE)," ")</f>
        <v xml:space="preserve"> </v>
      </c>
      <c r="J735" s="113" t="str">
        <f>IF(A735:A735&gt;0,VLOOKUP(A735,Fed.!$A$1:$J$1758,10,FALSE)," ")</f>
        <v xml:space="preserve"> </v>
      </c>
      <c r="L735" s="245" t="s">
        <v>2643</v>
      </c>
      <c r="M735" s="287" t="b">
        <f t="shared" si="12"/>
        <v>0</v>
      </c>
      <c r="N735" s="287"/>
    </row>
    <row r="736" spans="1:14">
      <c r="A736" s="192"/>
      <c r="B736" s="26" t="str">
        <f>IF(A736:A736&gt;0,VLOOKUP(A736,Fed.!$A$1:$J$1758,2,FALSE)," ")</f>
        <v xml:space="preserve"> </v>
      </c>
      <c r="C736" s="26" t="str">
        <f>IF(A736:A736&gt;0,VLOOKUP(A736,Fed.!$A$1:$J$1758,3,FALSE)," ")</f>
        <v xml:space="preserve"> </v>
      </c>
      <c r="D736" s="113" t="str">
        <f>IF(A736:A736&gt;0,VLOOKUP(A736,Fed.!$A$1:$J$1758,4,FALSE)," ")</f>
        <v xml:space="preserve"> </v>
      </c>
      <c r="E736" s="113" t="str">
        <f>IF(A736:A736&gt;0,VLOOKUP(A736,Fed.!$A$1:$J$1758,5,FALSE)," ")</f>
        <v xml:space="preserve"> </v>
      </c>
      <c r="F736" s="191" t="str">
        <f>IF(A736:A736&gt;0,VLOOKUP(A736,Fed.!$A$1:$J$1758,6,FALSE)," ")</f>
        <v xml:space="preserve"> </v>
      </c>
      <c r="G736" s="113" t="str">
        <f>IF(A736:A736&gt;0,VLOOKUP(A736,Fed.!$A$1:$J$1758,7,FALSE)," ")</f>
        <v xml:space="preserve"> </v>
      </c>
      <c r="H736" s="113" t="str">
        <f>IF(A736:A736&gt;0,VLOOKUP(A736,Fed.!$A$1:$J$1758,8,FALSE)," ")</f>
        <v xml:space="preserve"> </v>
      </c>
      <c r="I736" s="113" t="str">
        <f>IF(A736:A736&gt;0,VLOOKUP(A736,Fed.!$A$1:$J$1758,9,FALSE)," ")</f>
        <v xml:space="preserve"> </v>
      </c>
      <c r="J736" s="113" t="str">
        <f>IF(A736:A736&gt;0,VLOOKUP(A736,Fed.!$A$1:$J$1758,10,FALSE)," ")</f>
        <v xml:space="preserve"> </v>
      </c>
      <c r="L736" s="245" t="s">
        <v>2643</v>
      </c>
      <c r="M736" s="287" t="b">
        <f t="shared" si="12"/>
        <v>0</v>
      </c>
      <c r="N736" s="287"/>
    </row>
    <row r="737" spans="1:14">
      <c r="A737" s="192"/>
      <c r="B737" s="26" t="str">
        <f>IF(A737:A737&gt;0,VLOOKUP(A737,Fed.!$A$1:$J$1758,2,FALSE)," ")</f>
        <v xml:space="preserve"> </v>
      </c>
      <c r="C737" s="26" t="str">
        <f>IF(A737:A737&gt;0,VLOOKUP(A737,Fed.!$A$1:$J$1758,3,FALSE)," ")</f>
        <v xml:space="preserve"> </v>
      </c>
      <c r="D737" s="113" t="str">
        <f>IF(A737:A737&gt;0,VLOOKUP(A737,Fed.!$A$1:$J$1758,4,FALSE)," ")</f>
        <v xml:space="preserve"> </v>
      </c>
      <c r="E737" s="113" t="str">
        <f>IF(A737:A737&gt;0,VLOOKUP(A737,Fed.!$A$1:$J$1758,5,FALSE)," ")</f>
        <v xml:space="preserve"> </v>
      </c>
      <c r="F737" s="191" t="str">
        <f>IF(A737:A737&gt;0,VLOOKUP(A737,Fed.!$A$1:$J$1758,6,FALSE)," ")</f>
        <v xml:space="preserve"> </v>
      </c>
      <c r="G737" s="113" t="str">
        <f>IF(A737:A737&gt;0,VLOOKUP(A737,Fed.!$A$1:$J$1758,7,FALSE)," ")</f>
        <v xml:space="preserve"> </v>
      </c>
      <c r="H737" s="113" t="str">
        <f>IF(A737:A737&gt;0,VLOOKUP(A737,Fed.!$A$1:$J$1758,8,FALSE)," ")</f>
        <v xml:space="preserve"> </v>
      </c>
      <c r="I737" s="113" t="str">
        <f>IF(A737:A737&gt;0,VLOOKUP(A737,Fed.!$A$1:$J$1758,9,FALSE)," ")</f>
        <v xml:space="preserve"> </v>
      </c>
      <c r="J737" s="113" t="str">
        <f>IF(A737:A737&gt;0,VLOOKUP(A737,Fed.!$A$1:$J$1758,10,FALSE)," ")</f>
        <v xml:space="preserve"> </v>
      </c>
      <c r="L737" s="245" t="s">
        <v>2643</v>
      </c>
      <c r="M737" s="287" t="b">
        <f t="shared" si="12"/>
        <v>0</v>
      </c>
      <c r="N737" s="287"/>
    </row>
    <row r="738" spans="1:14">
      <c r="A738" s="192"/>
      <c r="B738" s="26" t="str">
        <f>IF(A738:A738&gt;0,VLOOKUP(A738,Fed.!$A$1:$J$1758,2,FALSE)," ")</f>
        <v xml:space="preserve"> </v>
      </c>
      <c r="C738" s="26" t="str">
        <f>IF(A738:A738&gt;0,VLOOKUP(A738,Fed.!$A$1:$J$1758,3,FALSE)," ")</f>
        <v xml:space="preserve"> </v>
      </c>
      <c r="D738" s="113" t="str">
        <f>IF(A738:A738&gt;0,VLOOKUP(A738,Fed.!$A$1:$J$1758,4,FALSE)," ")</f>
        <v xml:space="preserve"> </v>
      </c>
      <c r="E738" s="113" t="str">
        <f>IF(A738:A738&gt;0,VLOOKUP(A738,Fed.!$A$1:$J$1758,5,FALSE)," ")</f>
        <v xml:space="preserve"> </v>
      </c>
      <c r="F738" s="191" t="str">
        <f>IF(A738:A738&gt;0,VLOOKUP(A738,Fed.!$A$1:$J$1758,6,FALSE)," ")</f>
        <v xml:space="preserve"> </v>
      </c>
      <c r="G738" s="113" t="str">
        <f>IF(A738:A738&gt;0,VLOOKUP(A738,Fed.!$A$1:$J$1758,7,FALSE)," ")</f>
        <v xml:space="preserve"> </v>
      </c>
      <c r="H738" s="113" t="str">
        <f>IF(A738:A738&gt;0,VLOOKUP(A738,Fed.!$A$1:$J$1758,8,FALSE)," ")</f>
        <v xml:space="preserve"> </v>
      </c>
      <c r="I738" s="113" t="str">
        <f>IF(A738:A738&gt;0,VLOOKUP(A738,Fed.!$A$1:$J$1758,9,FALSE)," ")</f>
        <v xml:space="preserve"> </v>
      </c>
      <c r="J738" s="113" t="str">
        <f>IF(A738:A738&gt;0,VLOOKUP(A738,Fed.!$A$1:$J$1758,10,FALSE)," ")</f>
        <v xml:space="preserve"> </v>
      </c>
      <c r="L738" s="245" t="s">
        <v>2643</v>
      </c>
      <c r="M738" s="287" t="b">
        <f t="shared" si="12"/>
        <v>0</v>
      </c>
      <c r="N738" s="287"/>
    </row>
    <row r="739" spans="1:14">
      <c r="A739" s="192"/>
      <c r="B739" s="26" t="str">
        <f>IF(A739:A739&gt;0,VLOOKUP(A739,Fed.!$A$1:$J$1758,2,FALSE)," ")</f>
        <v xml:space="preserve"> </v>
      </c>
      <c r="C739" s="26" t="str">
        <f>IF(A739:A739&gt;0,VLOOKUP(A739,Fed.!$A$1:$J$1758,3,FALSE)," ")</f>
        <v xml:space="preserve"> </v>
      </c>
      <c r="D739" s="113" t="str">
        <f>IF(A739:A739&gt;0,VLOOKUP(A739,Fed.!$A$1:$J$1758,4,FALSE)," ")</f>
        <v xml:space="preserve"> </v>
      </c>
      <c r="E739" s="113" t="str">
        <f>IF(A739:A739&gt;0,VLOOKUP(A739,Fed.!$A$1:$J$1758,5,FALSE)," ")</f>
        <v xml:space="preserve"> </v>
      </c>
      <c r="F739" s="191" t="str">
        <f>IF(A739:A739&gt;0,VLOOKUP(A739,Fed.!$A$1:$J$1758,6,FALSE)," ")</f>
        <v xml:space="preserve"> </v>
      </c>
      <c r="G739" s="113" t="str">
        <f>IF(A739:A739&gt;0,VLOOKUP(A739,Fed.!$A$1:$J$1758,7,FALSE)," ")</f>
        <v xml:space="preserve"> </v>
      </c>
      <c r="H739" s="113" t="str">
        <f>IF(A739:A739&gt;0,VLOOKUP(A739,Fed.!$A$1:$J$1758,8,FALSE)," ")</f>
        <v xml:space="preserve"> </v>
      </c>
      <c r="I739" s="113" t="str">
        <f>IF(A739:A739&gt;0,VLOOKUP(A739,Fed.!$A$1:$J$1758,9,FALSE)," ")</f>
        <v xml:space="preserve"> </v>
      </c>
      <c r="J739" s="113" t="str">
        <f>IF(A739:A739&gt;0,VLOOKUP(A739,Fed.!$A$1:$J$1758,10,FALSE)," ")</f>
        <v xml:space="preserve"> </v>
      </c>
      <c r="L739" s="245" t="s">
        <v>2643</v>
      </c>
      <c r="M739" s="287" t="b">
        <f t="shared" si="12"/>
        <v>0</v>
      </c>
      <c r="N739" s="287"/>
    </row>
    <row r="740" spans="1:14">
      <c r="A740" s="192"/>
      <c r="B740" s="26" t="str">
        <f>IF(A740:A740&gt;0,VLOOKUP(A740,Fed.!$A$1:$J$1758,2,FALSE)," ")</f>
        <v xml:space="preserve"> </v>
      </c>
      <c r="C740" s="26" t="str">
        <f>IF(A740:A740&gt;0,VLOOKUP(A740,Fed.!$A$1:$J$1758,3,FALSE)," ")</f>
        <v xml:space="preserve"> </v>
      </c>
      <c r="D740" s="113" t="str">
        <f>IF(A740:A740&gt;0,VLOOKUP(A740,Fed.!$A$1:$J$1758,4,FALSE)," ")</f>
        <v xml:space="preserve"> </v>
      </c>
      <c r="E740" s="113" t="str">
        <f>IF(A740:A740&gt;0,VLOOKUP(A740,Fed.!$A$1:$J$1758,5,FALSE)," ")</f>
        <v xml:space="preserve"> </v>
      </c>
      <c r="F740" s="191" t="str">
        <f>IF(A740:A740&gt;0,VLOOKUP(A740,Fed.!$A$1:$J$1758,6,FALSE)," ")</f>
        <v xml:space="preserve"> </v>
      </c>
      <c r="G740" s="113" t="str">
        <f>IF(A740:A740&gt;0,VLOOKUP(A740,Fed.!$A$1:$J$1758,7,FALSE)," ")</f>
        <v xml:space="preserve"> </v>
      </c>
      <c r="H740" s="113" t="str">
        <f>IF(A740:A740&gt;0,VLOOKUP(A740,Fed.!$A$1:$J$1758,8,FALSE)," ")</f>
        <v xml:space="preserve"> </v>
      </c>
      <c r="I740" s="113" t="str">
        <f>IF(A740:A740&gt;0,VLOOKUP(A740,Fed.!$A$1:$J$1758,9,FALSE)," ")</f>
        <v xml:space="preserve"> </v>
      </c>
      <c r="J740" s="113" t="str">
        <f>IF(A740:A740&gt;0,VLOOKUP(A740,Fed.!$A$1:$J$1758,10,FALSE)," ")</f>
        <v xml:space="preserve"> </v>
      </c>
      <c r="L740" s="245" t="s">
        <v>2643</v>
      </c>
      <c r="M740" s="287" t="b">
        <f t="shared" si="12"/>
        <v>0</v>
      </c>
      <c r="N740" s="287"/>
    </row>
    <row r="741" spans="1:14">
      <c r="A741" s="192"/>
      <c r="B741" s="26" t="str">
        <f>IF(A741:A741&gt;0,VLOOKUP(A741,Fed.!$A$1:$J$1758,2,FALSE)," ")</f>
        <v xml:space="preserve"> </v>
      </c>
      <c r="C741" s="26" t="str">
        <f>IF(A741:A741&gt;0,VLOOKUP(A741,Fed.!$A$1:$J$1758,3,FALSE)," ")</f>
        <v xml:space="preserve"> </v>
      </c>
      <c r="D741" s="113" t="str">
        <f>IF(A741:A741&gt;0,VLOOKUP(A741,Fed.!$A$1:$J$1758,4,FALSE)," ")</f>
        <v xml:space="preserve"> </v>
      </c>
      <c r="E741" s="113" t="str">
        <f>IF(A741:A741&gt;0,VLOOKUP(A741,Fed.!$A$1:$J$1758,5,FALSE)," ")</f>
        <v xml:space="preserve"> </v>
      </c>
      <c r="F741" s="191" t="str">
        <f>IF(A741:A741&gt;0,VLOOKUP(A741,Fed.!$A$1:$J$1758,6,FALSE)," ")</f>
        <v xml:space="preserve"> </v>
      </c>
      <c r="G741" s="113" t="str">
        <f>IF(A741:A741&gt;0,VLOOKUP(A741,Fed.!$A$1:$J$1758,7,FALSE)," ")</f>
        <v xml:space="preserve"> </v>
      </c>
      <c r="H741" s="113" t="str">
        <f>IF(A741:A741&gt;0,VLOOKUP(A741,Fed.!$A$1:$J$1758,8,FALSE)," ")</f>
        <v xml:space="preserve"> </v>
      </c>
      <c r="I741" s="113" t="str">
        <f>IF(A741:A741&gt;0,VLOOKUP(A741,Fed.!$A$1:$J$1758,9,FALSE)," ")</f>
        <v xml:space="preserve"> </v>
      </c>
      <c r="J741" s="113" t="str">
        <f>IF(A741:A741&gt;0,VLOOKUP(A741,Fed.!$A$1:$J$1758,10,FALSE)," ")</f>
        <v xml:space="preserve"> </v>
      </c>
      <c r="L741" s="245" t="s">
        <v>2643</v>
      </c>
      <c r="M741" s="287" t="b">
        <f t="shared" si="12"/>
        <v>0</v>
      </c>
      <c r="N741" s="287"/>
    </row>
    <row r="742" spans="1:14">
      <c r="A742" s="192"/>
      <c r="B742" s="26" t="str">
        <f>IF(A742:A742&gt;0,VLOOKUP(A742,Fed.!$A$1:$J$1758,2,FALSE)," ")</f>
        <v xml:space="preserve"> </v>
      </c>
      <c r="C742" s="26" t="str">
        <f>IF(A742:A742&gt;0,VLOOKUP(A742,Fed.!$A$1:$J$1758,3,FALSE)," ")</f>
        <v xml:space="preserve"> </v>
      </c>
      <c r="D742" s="113" t="str">
        <f>IF(A742:A742&gt;0,VLOOKUP(A742,Fed.!$A$1:$J$1758,4,FALSE)," ")</f>
        <v xml:space="preserve"> </v>
      </c>
      <c r="E742" s="113" t="str">
        <f>IF(A742:A742&gt;0,VLOOKUP(A742,Fed.!$A$1:$J$1758,5,FALSE)," ")</f>
        <v xml:space="preserve"> </v>
      </c>
      <c r="F742" s="191" t="str">
        <f>IF(A742:A742&gt;0,VLOOKUP(A742,Fed.!$A$1:$J$1758,6,FALSE)," ")</f>
        <v xml:space="preserve"> </v>
      </c>
      <c r="G742" s="113" t="str">
        <f>IF(A742:A742&gt;0,VLOOKUP(A742,Fed.!$A$1:$J$1758,7,FALSE)," ")</f>
        <v xml:space="preserve"> </v>
      </c>
      <c r="H742" s="113" t="str">
        <f>IF(A742:A742&gt;0,VLOOKUP(A742,Fed.!$A$1:$J$1758,8,FALSE)," ")</f>
        <v xml:space="preserve"> </v>
      </c>
      <c r="I742" s="113" t="str">
        <f>IF(A742:A742&gt;0,VLOOKUP(A742,Fed.!$A$1:$J$1758,9,FALSE)," ")</f>
        <v xml:space="preserve"> </v>
      </c>
      <c r="J742" s="113" t="str">
        <f>IF(A742:A742&gt;0,VLOOKUP(A742,Fed.!$A$1:$J$1758,10,FALSE)," ")</f>
        <v xml:space="preserve"> </v>
      </c>
      <c r="L742" s="245" t="s">
        <v>2643</v>
      </c>
      <c r="M742" s="287" t="b">
        <f t="shared" si="12"/>
        <v>0</v>
      </c>
      <c r="N742" s="287"/>
    </row>
    <row r="743" spans="1:14">
      <c r="A743" s="192"/>
      <c r="B743" s="26" t="str">
        <f>IF(A743:A743&gt;0,VLOOKUP(A743,Fed.!$A$1:$J$1758,2,FALSE)," ")</f>
        <v xml:space="preserve"> </v>
      </c>
      <c r="C743" s="26" t="str">
        <f>IF(A743:A743&gt;0,VLOOKUP(A743,Fed.!$A$1:$J$1758,3,FALSE)," ")</f>
        <v xml:space="preserve"> </v>
      </c>
      <c r="D743" s="113" t="str">
        <f>IF(A743:A743&gt;0,VLOOKUP(A743,Fed.!$A$1:$J$1758,4,FALSE)," ")</f>
        <v xml:space="preserve"> </v>
      </c>
      <c r="E743" s="113" t="str">
        <f>IF(A743:A743&gt;0,VLOOKUP(A743,Fed.!$A$1:$J$1758,5,FALSE)," ")</f>
        <v xml:space="preserve"> </v>
      </c>
      <c r="F743" s="191" t="str">
        <f>IF(A743:A743&gt;0,VLOOKUP(A743,Fed.!$A$1:$J$1758,6,FALSE)," ")</f>
        <v xml:space="preserve"> </v>
      </c>
      <c r="G743" s="113" t="str">
        <f>IF(A743:A743&gt;0,VLOOKUP(A743,Fed.!$A$1:$J$1758,7,FALSE)," ")</f>
        <v xml:space="preserve"> </v>
      </c>
      <c r="H743" s="113" t="str">
        <f>IF(A743:A743&gt;0,VLOOKUP(A743,Fed.!$A$1:$J$1758,8,FALSE)," ")</f>
        <v xml:space="preserve"> </v>
      </c>
      <c r="I743" s="113" t="str">
        <f>IF(A743:A743&gt;0,VLOOKUP(A743,Fed.!$A$1:$J$1758,9,FALSE)," ")</f>
        <v xml:space="preserve"> </v>
      </c>
      <c r="J743" s="113" t="str">
        <f>IF(A743:A743&gt;0,VLOOKUP(A743,Fed.!$A$1:$J$1758,10,FALSE)," ")</f>
        <v xml:space="preserve"> </v>
      </c>
      <c r="L743" s="245" t="s">
        <v>2643</v>
      </c>
      <c r="M743" s="287" t="b">
        <f t="shared" si="12"/>
        <v>0</v>
      </c>
      <c r="N743" s="287"/>
    </row>
    <row r="744" spans="1:14">
      <c r="A744" s="192"/>
      <c r="B744" s="26" t="str">
        <f>IF(A744:A744&gt;0,VLOOKUP(A744,Fed.!$A$1:$J$1758,2,FALSE)," ")</f>
        <v xml:space="preserve"> </v>
      </c>
      <c r="C744" s="26" t="str">
        <f>IF(A744:A744&gt;0,VLOOKUP(A744,Fed.!$A$1:$J$1758,3,FALSE)," ")</f>
        <v xml:space="preserve"> </v>
      </c>
      <c r="D744" s="113" t="str">
        <f>IF(A744:A744&gt;0,VLOOKUP(A744,Fed.!$A$1:$J$1758,4,FALSE)," ")</f>
        <v xml:space="preserve"> </v>
      </c>
      <c r="E744" s="113" t="str">
        <f>IF(A744:A744&gt;0,VLOOKUP(A744,Fed.!$A$1:$J$1758,5,FALSE)," ")</f>
        <v xml:space="preserve"> </v>
      </c>
      <c r="F744" s="191" t="str">
        <f>IF(A744:A744&gt;0,VLOOKUP(A744,Fed.!$A$1:$J$1758,6,FALSE)," ")</f>
        <v xml:space="preserve"> </v>
      </c>
      <c r="G744" s="113" t="str">
        <f>IF(A744:A744&gt;0,VLOOKUP(A744,Fed.!$A$1:$J$1758,7,FALSE)," ")</f>
        <v xml:space="preserve"> </v>
      </c>
      <c r="H744" s="113" t="str">
        <f>IF(A744:A744&gt;0,VLOOKUP(A744,Fed.!$A$1:$J$1758,8,FALSE)," ")</f>
        <v xml:space="preserve"> </v>
      </c>
      <c r="I744" s="113" t="str">
        <f>IF(A744:A744&gt;0,VLOOKUP(A744,Fed.!$A$1:$J$1758,9,FALSE)," ")</f>
        <v xml:space="preserve"> </v>
      </c>
      <c r="J744" s="113" t="str">
        <f>IF(A744:A744&gt;0,VLOOKUP(A744,Fed.!$A$1:$J$1758,10,FALSE)," ")</f>
        <v xml:space="preserve"> </v>
      </c>
      <c r="L744" s="245" t="s">
        <v>2643</v>
      </c>
      <c r="M744" s="287" t="b">
        <f t="shared" si="12"/>
        <v>0</v>
      </c>
      <c r="N744" s="287"/>
    </row>
    <row r="745" spans="1:14">
      <c r="A745" s="192"/>
      <c r="B745" s="26" t="str">
        <f>IF(A745:A745&gt;0,VLOOKUP(A745,Fed.!$A$1:$J$1758,2,FALSE)," ")</f>
        <v xml:space="preserve"> </v>
      </c>
      <c r="C745" s="26" t="str">
        <f>IF(A745:A745&gt;0,VLOOKUP(A745,Fed.!$A$1:$J$1758,3,FALSE)," ")</f>
        <v xml:space="preserve"> </v>
      </c>
      <c r="D745" s="113" t="str">
        <f>IF(A745:A745&gt;0,VLOOKUP(A745,Fed.!$A$1:$J$1758,4,FALSE)," ")</f>
        <v xml:space="preserve"> </v>
      </c>
      <c r="E745" s="113" t="str">
        <f>IF(A745:A745&gt;0,VLOOKUP(A745,Fed.!$A$1:$J$1758,5,FALSE)," ")</f>
        <v xml:space="preserve"> </v>
      </c>
      <c r="F745" s="191" t="str">
        <f>IF(A745:A745&gt;0,VLOOKUP(A745,Fed.!$A$1:$J$1758,6,FALSE)," ")</f>
        <v xml:space="preserve"> </v>
      </c>
      <c r="G745" s="113" t="str">
        <f>IF(A745:A745&gt;0,VLOOKUP(A745,Fed.!$A$1:$J$1758,7,FALSE)," ")</f>
        <v xml:space="preserve"> </v>
      </c>
      <c r="H745" s="113" t="str">
        <f>IF(A745:A745&gt;0,VLOOKUP(A745,Fed.!$A$1:$J$1758,8,FALSE)," ")</f>
        <v xml:space="preserve"> </v>
      </c>
      <c r="I745" s="113" t="str">
        <f>IF(A745:A745&gt;0,VLOOKUP(A745,Fed.!$A$1:$J$1758,9,FALSE)," ")</f>
        <v xml:space="preserve"> </v>
      </c>
      <c r="J745" s="113" t="str">
        <f>IF(A745:A745&gt;0,VLOOKUP(A745,Fed.!$A$1:$J$1758,10,FALSE)," ")</f>
        <v xml:space="preserve"> </v>
      </c>
      <c r="L745" s="245" t="s">
        <v>2643</v>
      </c>
      <c r="M745" s="287" t="b">
        <f t="shared" si="12"/>
        <v>0</v>
      </c>
      <c r="N745" s="287"/>
    </row>
    <row r="746" spans="1:14">
      <c r="A746" s="192"/>
      <c r="B746" s="26" t="str">
        <f>IF(A746:A746&gt;0,VLOOKUP(A746,Fed.!$A$1:$J$1758,2,FALSE)," ")</f>
        <v xml:space="preserve"> </v>
      </c>
      <c r="C746" s="26" t="str">
        <f>IF(A746:A746&gt;0,VLOOKUP(A746,Fed.!$A$1:$J$1758,3,FALSE)," ")</f>
        <v xml:space="preserve"> </v>
      </c>
      <c r="D746" s="113" t="str">
        <f>IF(A746:A746&gt;0,VLOOKUP(A746,Fed.!$A$1:$J$1758,4,FALSE)," ")</f>
        <v xml:space="preserve"> </v>
      </c>
      <c r="E746" s="113" t="str">
        <f>IF(A746:A746&gt;0,VLOOKUP(A746,Fed.!$A$1:$J$1758,5,FALSE)," ")</f>
        <v xml:space="preserve"> </v>
      </c>
      <c r="F746" s="191" t="str">
        <f>IF(A746:A746&gt;0,VLOOKUP(A746,Fed.!$A$1:$J$1758,6,FALSE)," ")</f>
        <v xml:space="preserve"> </v>
      </c>
      <c r="G746" s="113" t="str">
        <f>IF(A746:A746&gt;0,VLOOKUP(A746,Fed.!$A$1:$J$1758,7,FALSE)," ")</f>
        <v xml:space="preserve"> </v>
      </c>
      <c r="H746" s="113" t="str">
        <f>IF(A746:A746&gt;0,VLOOKUP(A746,Fed.!$A$1:$J$1758,8,FALSE)," ")</f>
        <v xml:space="preserve"> </v>
      </c>
      <c r="I746" s="113" t="str">
        <f>IF(A746:A746&gt;0,VLOOKUP(A746,Fed.!$A$1:$J$1758,9,FALSE)," ")</f>
        <v xml:space="preserve"> </v>
      </c>
      <c r="J746" s="113" t="str">
        <f>IF(A746:A746&gt;0,VLOOKUP(A746,Fed.!$A$1:$J$1758,10,FALSE)," ")</f>
        <v xml:space="preserve"> </v>
      </c>
      <c r="L746" s="245" t="s">
        <v>2643</v>
      </c>
      <c r="M746" s="287" t="b">
        <f t="shared" si="12"/>
        <v>0</v>
      </c>
      <c r="N746" s="287"/>
    </row>
    <row r="747" spans="1:14">
      <c r="A747" s="192"/>
      <c r="B747" s="26" t="str">
        <f>IF(A747:A747&gt;0,VLOOKUP(A747,Fed.!$A$1:$J$1758,2,FALSE)," ")</f>
        <v xml:space="preserve"> </v>
      </c>
      <c r="C747" s="26" t="str">
        <f>IF(A747:A747&gt;0,VLOOKUP(A747,Fed.!$A$1:$J$1758,3,FALSE)," ")</f>
        <v xml:space="preserve"> </v>
      </c>
      <c r="D747" s="113" t="str">
        <f>IF(A747:A747&gt;0,VLOOKUP(A747,Fed.!$A$1:$J$1758,4,FALSE)," ")</f>
        <v xml:space="preserve"> </v>
      </c>
      <c r="E747" s="113" t="str">
        <f>IF(A747:A747&gt;0,VLOOKUP(A747,Fed.!$A$1:$J$1758,5,FALSE)," ")</f>
        <v xml:space="preserve"> </v>
      </c>
      <c r="F747" s="191" t="str">
        <f>IF(A747:A747&gt;0,VLOOKUP(A747,Fed.!$A$1:$J$1758,6,FALSE)," ")</f>
        <v xml:space="preserve"> </v>
      </c>
      <c r="G747" s="113" t="str">
        <f>IF(A747:A747&gt;0,VLOOKUP(A747,Fed.!$A$1:$J$1758,7,FALSE)," ")</f>
        <v xml:space="preserve"> </v>
      </c>
      <c r="H747" s="113" t="str">
        <f>IF(A747:A747&gt;0,VLOOKUP(A747,Fed.!$A$1:$J$1758,8,FALSE)," ")</f>
        <v xml:space="preserve"> </v>
      </c>
      <c r="I747" s="113" t="str">
        <f>IF(A747:A747&gt;0,VLOOKUP(A747,Fed.!$A$1:$J$1758,9,FALSE)," ")</f>
        <v xml:space="preserve"> </v>
      </c>
      <c r="J747" s="113" t="str">
        <f>IF(A747:A747&gt;0,VLOOKUP(A747,Fed.!$A$1:$J$1758,10,FALSE)," ")</f>
        <v xml:space="preserve"> </v>
      </c>
      <c r="L747" s="245" t="s">
        <v>2643</v>
      </c>
      <c r="M747" s="287" t="b">
        <f t="shared" si="12"/>
        <v>0</v>
      </c>
      <c r="N747" s="287"/>
    </row>
    <row r="748" spans="1:14">
      <c r="A748" s="192"/>
      <c r="B748" s="26" t="str">
        <f>IF(A748:A748&gt;0,VLOOKUP(A748,Fed.!$A$1:$J$1758,2,FALSE)," ")</f>
        <v xml:space="preserve"> </v>
      </c>
      <c r="C748" s="26" t="str">
        <f>IF(A748:A748&gt;0,VLOOKUP(A748,Fed.!$A$1:$J$1758,3,FALSE)," ")</f>
        <v xml:space="preserve"> </v>
      </c>
      <c r="D748" s="113" t="str">
        <f>IF(A748:A748&gt;0,VLOOKUP(A748,Fed.!$A$1:$J$1758,4,FALSE)," ")</f>
        <v xml:space="preserve"> </v>
      </c>
      <c r="E748" s="113" t="str">
        <f>IF(A748:A748&gt;0,VLOOKUP(A748,Fed.!$A$1:$J$1758,5,FALSE)," ")</f>
        <v xml:space="preserve"> </v>
      </c>
      <c r="F748" s="191" t="str">
        <f>IF(A748:A748&gt;0,VLOOKUP(A748,Fed.!$A$1:$J$1758,6,FALSE)," ")</f>
        <v xml:space="preserve"> </v>
      </c>
      <c r="G748" s="113" t="str">
        <f>IF(A748:A748&gt;0,VLOOKUP(A748,Fed.!$A$1:$J$1758,7,FALSE)," ")</f>
        <v xml:space="preserve"> </v>
      </c>
      <c r="H748" s="113" t="str">
        <f>IF(A748:A748&gt;0,VLOOKUP(A748,Fed.!$A$1:$J$1758,8,FALSE)," ")</f>
        <v xml:space="preserve"> </v>
      </c>
      <c r="I748" s="113" t="str">
        <f>IF(A748:A748&gt;0,VLOOKUP(A748,Fed.!$A$1:$J$1758,9,FALSE)," ")</f>
        <v xml:space="preserve"> </v>
      </c>
      <c r="J748" s="113" t="str">
        <f>IF(A748:A748&gt;0,VLOOKUP(A748,Fed.!$A$1:$J$1758,10,FALSE)," ")</f>
        <v xml:space="preserve"> </v>
      </c>
      <c r="L748" s="245" t="s">
        <v>2643</v>
      </c>
      <c r="M748" s="287" t="b">
        <f t="shared" si="12"/>
        <v>0</v>
      </c>
      <c r="N748" s="287"/>
    </row>
    <row r="749" spans="1:14">
      <c r="A749" s="192"/>
      <c r="B749" s="26" t="str">
        <f>IF(A749:A749&gt;0,VLOOKUP(A749,Fed.!$A$1:$J$1758,2,FALSE)," ")</f>
        <v xml:space="preserve"> </v>
      </c>
      <c r="C749" s="26" t="str">
        <f>IF(A749:A749&gt;0,VLOOKUP(A749,Fed.!$A$1:$J$1758,3,FALSE)," ")</f>
        <v xml:space="preserve"> </v>
      </c>
      <c r="D749" s="113" t="str">
        <f>IF(A749:A749&gt;0,VLOOKUP(A749,Fed.!$A$1:$J$1758,4,FALSE)," ")</f>
        <v xml:space="preserve"> </v>
      </c>
      <c r="E749" s="113" t="str">
        <f>IF(A749:A749&gt;0,VLOOKUP(A749,Fed.!$A$1:$J$1758,5,FALSE)," ")</f>
        <v xml:space="preserve"> </v>
      </c>
      <c r="F749" s="191" t="str">
        <f>IF(A749:A749&gt;0,VLOOKUP(A749,Fed.!$A$1:$J$1758,6,FALSE)," ")</f>
        <v xml:space="preserve"> </v>
      </c>
      <c r="G749" s="113" t="str">
        <f>IF(A749:A749&gt;0,VLOOKUP(A749,Fed.!$A$1:$J$1758,7,FALSE)," ")</f>
        <v xml:space="preserve"> </v>
      </c>
      <c r="H749" s="113" t="str">
        <f>IF(A749:A749&gt;0,VLOOKUP(A749,Fed.!$A$1:$J$1758,8,FALSE)," ")</f>
        <v xml:space="preserve"> </v>
      </c>
      <c r="I749" s="113" t="str">
        <f>IF(A749:A749&gt;0,VLOOKUP(A749,Fed.!$A$1:$J$1758,9,FALSE)," ")</f>
        <v xml:space="preserve"> </v>
      </c>
      <c r="J749" s="113" t="str">
        <f>IF(A749:A749&gt;0,VLOOKUP(A749,Fed.!$A$1:$J$1758,10,FALSE)," ")</f>
        <v xml:space="preserve"> </v>
      </c>
      <c r="L749" s="245" t="s">
        <v>2643</v>
      </c>
      <c r="M749" s="287" t="b">
        <f t="shared" si="12"/>
        <v>0</v>
      </c>
      <c r="N749" s="287"/>
    </row>
    <row r="750" spans="1:14">
      <c r="A750" s="192"/>
      <c r="B750" s="26" t="str">
        <f>IF(A750:A750&gt;0,VLOOKUP(A750,Fed.!$A$1:$J$1758,2,FALSE)," ")</f>
        <v xml:space="preserve"> </v>
      </c>
      <c r="C750" s="26" t="str">
        <f>IF(A750:A750&gt;0,VLOOKUP(A750,Fed.!$A$1:$J$1758,3,FALSE)," ")</f>
        <v xml:space="preserve"> </v>
      </c>
      <c r="D750" s="113" t="str">
        <f>IF(A750:A750&gt;0,VLOOKUP(A750,Fed.!$A$1:$J$1758,4,FALSE)," ")</f>
        <v xml:space="preserve"> </v>
      </c>
      <c r="E750" s="113" t="str">
        <f>IF(A750:A750&gt;0,VLOOKUP(A750,Fed.!$A$1:$J$1758,5,FALSE)," ")</f>
        <v xml:space="preserve"> </v>
      </c>
      <c r="F750" s="191" t="str">
        <f>IF(A750:A750&gt;0,VLOOKUP(A750,Fed.!$A$1:$J$1758,6,FALSE)," ")</f>
        <v xml:space="preserve"> </v>
      </c>
      <c r="G750" s="113" t="str">
        <f>IF(A750:A750&gt;0,VLOOKUP(A750,Fed.!$A$1:$J$1758,7,FALSE)," ")</f>
        <v xml:space="preserve"> </v>
      </c>
      <c r="H750" s="113" t="str">
        <f>IF(A750:A750&gt;0,VLOOKUP(A750,Fed.!$A$1:$J$1758,8,FALSE)," ")</f>
        <v xml:space="preserve"> </v>
      </c>
      <c r="I750" s="113" t="str">
        <f>IF(A750:A750&gt;0,VLOOKUP(A750,Fed.!$A$1:$J$1758,9,FALSE)," ")</f>
        <v xml:space="preserve"> </v>
      </c>
      <c r="J750" s="113" t="str">
        <f>IF(A750:A750&gt;0,VLOOKUP(A750,Fed.!$A$1:$J$1758,10,FALSE)," ")</f>
        <v xml:space="preserve"> </v>
      </c>
      <c r="L750" s="245" t="s">
        <v>2643</v>
      </c>
      <c r="M750" s="287" t="b">
        <f t="shared" si="12"/>
        <v>0</v>
      </c>
      <c r="N750" s="287"/>
    </row>
    <row r="751" spans="1:14">
      <c r="A751" s="192"/>
      <c r="B751" s="26" t="str">
        <f>IF(A751:A751&gt;0,VLOOKUP(A751,Fed.!$A$1:$J$1758,2,FALSE)," ")</f>
        <v xml:space="preserve"> </v>
      </c>
      <c r="C751" s="26" t="str">
        <f>IF(A751:A751&gt;0,VLOOKUP(A751,Fed.!$A$1:$J$1758,3,FALSE)," ")</f>
        <v xml:space="preserve"> </v>
      </c>
      <c r="D751" s="113" t="str">
        <f>IF(A751:A751&gt;0,VLOOKUP(A751,Fed.!$A$1:$J$1758,4,FALSE)," ")</f>
        <v xml:space="preserve"> </v>
      </c>
      <c r="E751" s="113" t="str">
        <f>IF(A751:A751&gt;0,VLOOKUP(A751,Fed.!$A$1:$J$1758,5,FALSE)," ")</f>
        <v xml:space="preserve"> </v>
      </c>
      <c r="F751" s="191" t="str">
        <f>IF(A751:A751&gt;0,VLOOKUP(A751,Fed.!$A$1:$J$1758,6,FALSE)," ")</f>
        <v xml:space="preserve"> </v>
      </c>
      <c r="G751" s="113" t="str">
        <f>IF(A751:A751&gt;0,VLOOKUP(A751,Fed.!$A$1:$J$1758,7,FALSE)," ")</f>
        <v xml:space="preserve"> </v>
      </c>
      <c r="H751" s="113" t="str">
        <f>IF(A751:A751&gt;0,VLOOKUP(A751,Fed.!$A$1:$J$1758,8,FALSE)," ")</f>
        <v xml:space="preserve"> </v>
      </c>
      <c r="I751" s="113" t="str">
        <f>IF(A751:A751&gt;0,VLOOKUP(A751,Fed.!$A$1:$J$1758,9,FALSE)," ")</f>
        <v xml:space="preserve"> </v>
      </c>
      <c r="J751" s="113" t="str">
        <f>IF(A751:A751&gt;0,VLOOKUP(A751,Fed.!$A$1:$J$1758,10,FALSE)," ")</f>
        <v xml:space="preserve"> </v>
      </c>
      <c r="L751" s="245" t="s">
        <v>2643</v>
      </c>
      <c r="M751" s="287" t="b">
        <f t="shared" si="12"/>
        <v>0</v>
      </c>
      <c r="N751" s="287"/>
    </row>
    <row r="752" spans="1:14">
      <c r="A752" s="192"/>
      <c r="B752" s="26" t="str">
        <f>IF(A752:A752&gt;0,VLOOKUP(A752,Fed.!$A$1:$J$1758,2,FALSE)," ")</f>
        <v xml:space="preserve"> </v>
      </c>
      <c r="C752" s="26" t="str">
        <f>IF(A752:A752&gt;0,VLOOKUP(A752,Fed.!$A$1:$J$1758,3,FALSE)," ")</f>
        <v xml:space="preserve"> </v>
      </c>
      <c r="D752" s="113" t="str">
        <f>IF(A752:A752&gt;0,VLOOKUP(A752,Fed.!$A$1:$J$1758,4,FALSE)," ")</f>
        <v xml:space="preserve"> </v>
      </c>
      <c r="E752" s="113" t="str">
        <f>IF(A752:A752&gt;0,VLOOKUP(A752,Fed.!$A$1:$J$1758,5,FALSE)," ")</f>
        <v xml:space="preserve"> </v>
      </c>
      <c r="F752" s="191" t="str">
        <f>IF(A752:A752&gt;0,VLOOKUP(A752,Fed.!$A$1:$J$1758,6,FALSE)," ")</f>
        <v xml:space="preserve"> </v>
      </c>
      <c r="G752" s="113" t="str">
        <f>IF(A752:A752&gt;0,VLOOKUP(A752,Fed.!$A$1:$J$1758,7,FALSE)," ")</f>
        <v xml:space="preserve"> </v>
      </c>
      <c r="H752" s="113" t="str">
        <f>IF(A752:A752&gt;0,VLOOKUP(A752,Fed.!$A$1:$J$1758,8,FALSE)," ")</f>
        <v xml:space="preserve"> </v>
      </c>
      <c r="I752" s="113" t="str">
        <f>IF(A752:A752&gt;0,VLOOKUP(A752,Fed.!$A$1:$J$1758,9,FALSE)," ")</f>
        <v xml:space="preserve"> </v>
      </c>
      <c r="J752" s="113" t="str">
        <f>IF(A752:A752&gt;0,VLOOKUP(A752,Fed.!$A$1:$J$1758,10,FALSE)," ")</f>
        <v xml:space="preserve"> </v>
      </c>
      <c r="L752" s="245" t="s">
        <v>2643</v>
      </c>
      <c r="M752" s="287" t="b">
        <f t="shared" si="12"/>
        <v>0</v>
      </c>
      <c r="N752" s="287"/>
    </row>
    <row r="753" spans="1:14">
      <c r="A753" s="192"/>
      <c r="B753" s="26" t="str">
        <f>IF(A753:A753&gt;0,VLOOKUP(A753,Fed.!$A$1:$J$1758,2,FALSE)," ")</f>
        <v xml:space="preserve"> </v>
      </c>
      <c r="C753" s="26" t="str">
        <f>IF(A753:A753&gt;0,VLOOKUP(A753,Fed.!$A$1:$J$1758,3,FALSE)," ")</f>
        <v xml:space="preserve"> </v>
      </c>
      <c r="D753" s="113" t="str">
        <f>IF(A753:A753&gt;0,VLOOKUP(A753,Fed.!$A$1:$J$1758,4,FALSE)," ")</f>
        <v xml:space="preserve"> </v>
      </c>
      <c r="E753" s="113" t="str">
        <f>IF(A753:A753&gt;0,VLOOKUP(A753,Fed.!$A$1:$J$1758,5,FALSE)," ")</f>
        <v xml:space="preserve"> </v>
      </c>
      <c r="F753" s="191" t="str">
        <f>IF(A753:A753&gt;0,VLOOKUP(A753,Fed.!$A$1:$J$1758,6,FALSE)," ")</f>
        <v xml:space="preserve"> </v>
      </c>
      <c r="G753" s="113" t="str">
        <f>IF(A753:A753&gt;0,VLOOKUP(A753,Fed.!$A$1:$J$1758,7,FALSE)," ")</f>
        <v xml:space="preserve"> </v>
      </c>
      <c r="H753" s="113" t="str">
        <f>IF(A753:A753&gt;0,VLOOKUP(A753,Fed.!$A$1:$J$1758,8,FALSE)," ")</f>
        <v xml:space="preserve"> </v>
      </c>
      <c r="I753" s="113" t="str">
        <f>IF(A753:A753&gt;0,VLOOKUP(A753,Fed.!$A$1:$J$1758,9,FALSE)," ")</f>
        <v xml:space="preserve"> </v>
      </c>
      <c r="J753" s="113" t="str">
        <f>IF(A753:A753&gt;0,VLOOKUP(A753,Fed.!$A$1:$J$1758,10,FALSE)," ")</f>
        <v xml:space="preserve"> </v>
      </c>
      <c r="L753" s="245" t="s">
        <v>2643</v>
      </c>
      <c r="M753" s="287" t="b">
        <f t="shared" si="12"/>
        <v>0</v>
      </c>
      <c r="N753" s="287"/>
    </row>
    <row r="754" spans="1:14">
      <c r="A754" s="192"/>
      <c r="B754" s="26" t="str">
        <f>IF(A754:A754&gt;0,VLOOKUP(A754,Fed.!$A$1:$J$1758,2,FALSE)," ")</f>
        <v xml:space="preserve"> </v>
      </c>
      <c r="C754" s="26" t="str">
        <f>IF(A754:A754&gt;0,VLOOKUP(A754,Fed.!$A$1:$J$1758,3,FALSE)," ")</f>
        <v xml:space="preserve"> </v>
      </c>
      <c r="D754" s="113" t="str">
        <f>IF(A754:A754&gt;0,VLOOKUP(A754,Fed.!$A$1:$J$1758,4,FALSE)," ")</f>
        <v xml:space="preserve"> </v>
      </c>
      <c r="E754" s="113" t="str">
        <f>IF(A754:A754&gt;0,VLOOKUP(A754,Fed.!$A$1:$J$1758,5,FALSE)," ")</f>
        <v xml:space="preserve"> </v>
      </c>
      <c r="F754" s="191" t="str">
        <f>IF(A754:A754&gt;0,VLOOKUP(A754,Fed.!$A$1:$J$1758,6,FALSE)," ")</f>
        <v xml:space="preserve"> </v>
      </c>
      <c r="G754" s="113" t="str">
        <f>IF(A754:A754&gt;0,VLOOKUP(A754,Fed.!$A$1:$J$1758,7,FALSE)," ")</f>
        <v xml:space="preserve"> </v>
      </c>
      <c r="H754" s="113" t="str">
        <f>IF(A754:A754&gt;0,VLOOKUP(A754,Fed.!$A$1:$J$1758,8,FALSE)," ")</f>
        <v xml:space="preserve"> </v>
      </c>
      <c r="I754" s="113" t="str">
        <f>IF(A754:A754&gt;0,VLOOKUP(A754,Fed.!$A$1:$J$1758,9,FALSE)," ")</f>
        <v xml:space="preserve"> </v>
      </c>
      <c r="J754" s="113" t="str">
        <f>IF(A754:A754&gt;0,VLOOKUP(A754,Fed.!$A$1:$J$1758,10,FALSE)," ")</f>
        <v xml:space="preserve"> </v>
      </c>
      <c r="L754" s="245" t="s">
        <v>2643</v>
      </c>
      <c r="M754" s="287" t="b">
        <f t="shared" si="12"/>
        <v>0</v>
      </c>
      <c r="N754" s="287"/>
    </row>
    <row r="755" spans="1:14">
      <c r="A755" s="192"/>
      <c r="B755" s="26" t="str">
        <f>IF(A755:A755&gt;0,VLOOKUP(A755,Fed.!$A$1:$J$1758,2,FALSE)," ")</f>
        <v xml:space="preserve"> </v>
      </c>
      <c r="C755" s="26" t="str">
        <f>IF(A755:A755&gt;0,VLOOKUP(A755,Fed.!$A$1:$J$1758,3,FALSE)," ")</f>
        <v xml:space="preserve"> </v>
      </c>
      <c r="D755" s="113" t="str">
        <f>IF(A755:A755&gt;0,VLOOKUP(A755,Fed.!$A$1:$J$1758,4,FALSE)," ")</f>
        <v xml:space="preserve"> </v>
      </c>
      <c r="E755" s="113" t="str">
        <f>IF(A755:A755&gt;0,VLOOKUP(A755,Fed.!$A$1:$J$1758,5,FALSE)," ")</f>
        <v xml:space="preserve"> </v>
      </c>
      <c r="F755" s="191" t="str">
        <f>IF(A755:A755&gt;0,VLOOKUP(A755,Fed.!$A$1:$J$1758,6,FALSE)," ")</f>
        <v xml:space="preserve"> </v>
      </c>
      <c r="G755" s="113" t="str">
        <f>IF(A755:A755&gt;0,VLOOKUP(A755,Fed.!$A$1:$J$1758,7,FALSE)," ")</f>
        <v xml:space="preserve"> </v>
      </c>
      <c r="H755" s="113" t="str">
        <f>IF(A755:A755&gt;0,VLOOKUP(A755,Fed.!$A$1:$J$1758,8,FALSE)," ")</f>
        <v xml:space="preserve"> </v>
      </c>
      <c r="I755" s="113" t="str">
        <f>IF(A755:A755&gt;0,VLOOKUP(A755,Fed.!$A$1:$J$1758,9,FALSE)," ")</f>
        <v xml:space="preserve"> </v>
      </c>
      <c r="J755" s="113" t="str">
        <f>IF(A755:A755&gt;0,VLOOKUP(A755,Fed.!$A$1:$J$1758,10,FALSE)," ")</f>
        <v xml:space="preserve"> </v>
      </c>
      <c r="L755" s="245" t="s">
        <v>2643</v>
      </c>
      <c r="M755" s="287" t="b">
        <f t="shared" si="12"/>
        <v>0</v>
      </c>
      <c r="N755" s="287"/>
    </row>
    <row r="756" spans="1:14">
      <c r="A756" s="192"/>
      <c r="B756" s="26" t="str">
        <f>IF(A756:A756&gt;0,VLOOKUP(A756,Fed.!$A$1:$J$1758,2,FALSE)," ")</f>
        <v xml:space="preserve"> </v>
      </c>
      <c r="C756" s="26" t="str">
        <f>IF(A756:A756&gt;0,VLOOKUP(A756,Fed.!$A$1:$J$1758,3,FALSE)," ")</f>
        <v xml:space="preserve"> </v>
      </c>
      <c r="D756" s="113" t="str">
        <f>IF(A756:A756&gt;0,VLOOKUP(A756,Fed.!$A$1:$J$1758,4,FALSE)," ")</f>
        <v xml:space="preserve"> </v>
      </c>
      <c r="E756" s="113" t="str">
        <f>IF(A756:A756&gt;0,VLOOKUP(A756,Fed.!$A$1:$J$1758,5,FALSE)," ")</f>
        <v xml:space="preserve"> </v>
      </c>
      <c r="F756" s="191" t="str">
        <f>IF(A756:A756&gt;0,VLOOKUP(A756,Fed.!$A$1:$J$1758,6,FALSE)," ")</f>
        <v xml:space="preserve"> </v>
      </c>
      <c r="G756" s="113" t="str">
        <f>IF(A756:A756&gt;0,VLOOKUP(A756,Fed.!$A$1:$J$1758,7,FALSE)," ")</f>
        <v xml:space="preserve"> </v>
      </c>
      <c r="H756" s="113" t="str">
        <f>IF(A756:A756&gt;0,VLOOKUP(A756,Fed.!$A$1:$J$1758,8,FALSE)," ")</f>
        <v xml:space="preserve"> </v>
      </c>
      <c r="I756" s="113" t="str">
        <f>IF(A756:A756&gt;0,VLOOKUP(A756,Fed.!$A$1:$J$1758,9,FALSE)," ")</f>
        <v xml:space="preserve"> </v>
      </c>
      <c r="J756" s="113" t="str">
        <f>IF(A756:A756&gt;0,VLOOKUP(A756,Fed.!$A$1:$J$1758,10,FALSE)," ")</f>
        <v xml:space="preserve"> </v>
      </c>
      <c r="L756" s="245" t="s">
        <v>2643</v>
      </c>
      <c r="M756" s="287" t="b">
        <f t="shared" si="12"/>
        <v>0</v>
      </c>
      <c r="N756" s="287"/>
    </row>
    <row r="757" spans="1:14">
      <c r="A757" s="192"/>
      <c r="B757" s="26" t="str">
        <f>IF(A757:A757&gt;0,VLOOKUP(A757,Fed.!$A$1:$J$1758,2,FALSE)," ")</f>
        <v xml:space="preserve"> </v>
      </c>
      <c r="C757" s="26" t="str">
        <f>IF(A757:A757&gt;0,VLOOKUP(A757,Fed.!$A$1:$J$1758,3,FALSE)," ")</f>
        <v xml:space="preserve"> </v>
      </c>
      <c r="D757" s="113" t="str">
        <f>IF(A757:A757&gt;0,VLOOKUP(A757,Fed.!$A$1:$J$1758,4,FALSE)," ")</f>
        <v xml:space="preserve"> </v>
      </c>
      <c r="E757" s="113" t="str">
        <f>IF(A757:A757&gt;0,VLOOKUP(A757,Fed.!$A$1:$J$1758,5,FALSE)," ")</f>
        <v xml:space="preserve"> </v>
      </c>
      <c r="F757" s="191" t="str">
        <f>IF(A757:A757&gt;0,VLOOKUP(A757,Fed.!$A$1:$J$1758,6,FALSE)," ")</f>
        <v xml:space="preserve"> </v>
      </c>
      <c r="G757" s="113" t="str">
        <f>IF(A757:A757&gt;0,VLOOKUP(A757,Fed.!$A$1:$J$1758,7,FALSE)," ")</f>
        <v xml:space="preserve"> </v>
      </c>
      <c r="H757" s="113" t="str">
        <f>IF(A757:A757&gt;0,VLOOKUP(A757,Fed.!$A$1:$J$1758,8,FALSE)," ")</f>
        <v xml:space="preserve"> </v>
      </c>
      <c r="I757" s="113" t="str">
        <f>IF(A757:A757&gt;0,VLOOKUP(A757,Fed.!$A$1:$J$1758,9,FALSE)," ")</f>
        <v xml:space="preserve"> </v>
      </c>
      <c r="J757" s="113" t="str">
        <f>IF(A757:A757&gt;0,VLOOKUP(A757,Fed.!$A$1:$J$1758,10,FALSE)," ")</f>
        <v xml:space="preserve"> </v>
      </c>
      <c r="L757" s="245" t="s">
        <v>2643</v>
      </c>
      <c r="M757" s="287" t="b">
        <f t="shared" si="12"/>
        <v>0</v>
      </c>
      <c r="N757" s="287"/>
    </row>
    <row r="758" spans="1:14">
      <c r="A758" s="192"/>
      <c r="B758" s="26" t="str">
        <f>IF(A758:A758&gt;0,VLOOKUP(A758,Fed.!$A$1:$J$1758,2,FALSE)," ")</f>
        <v xml:space="preserve"> </v>
      </c>
      <c r="C758" s="26" t="str">
        <f>IF(A758:A758&gt;0,VLOOKUP(A758,Fed.!$A$1:$J$1758,3,FALSE)," ")</f>
        <v xml:space="preserve"> </v>
      </c>
      <c r="D758" s="113" t="str">
        <f>IF(A758:A758&gt;0,VLOOKUP(A758,Fed.!$A$1:$J$1758,4,FALSE)," ")</f>
        <v xml:space="preserve"> </v>
      </c>
      <c r="E758" s="113" t="str">
        <f>IF(A758:A758&gt;0,VLOOKUP(A758,Fed.!$A$1:$J$1758,5,FALSE)," ")</f>
        <v xml:space="preserve"> </v>
      </c>
      <c r="F758" s="191" t="str">
        <f>IF(A758:A758&gt;0,VLOOKUP(A758,Fed.!$A$1:$J$1758,6,FALSE)," ")</f>
        <v xml:space="preserve"> </v>
      </c>
      <c r="G758" s="113" t="str">
        <f>IF(A758:A758&gt;0,VLOOKUP(A758,Fed.!$A$1:$J$1758,7,FALSE)," ")</f>
        <v xml:space="preserve"> </v>
      </c>
      <c r="H758" s="113" t="str">
        <f>IF(A758:A758&gt;0,VLOOKUP(A758,Fed.!$A$1:$J$1758,8,FALSE)," ")</f>
        <v xml:space="preserve"> </v>
      </c>
      <c r="I758" s="113" t="str">
        <f>IF(A758:A758&gt;0,VLOOKUP(A758,Fed.!$A$1:$J$1758,9,FALSE)," ")</f>
        <v xml:space="preserve"> </v>
      </c>
      <c r="J758" s="113" t="str">
        <f>IF(A758:A758&gt;0,VLOOKUP(A758,Fed.!$A$1:$J$1758,10,FALSE)," ")</f>
        <v xml:space="preserve"> </v>
      </c>
      <c r="L758" s="245" t="s">
        <v>2643</v>
      </c>
      <c r="M758" s="287" t="b">
        <f t="shared" si="12"/>
        <v>0</v>
      </c>
      <c r="N758" s="287"/>
    </row>
    <row r="759" spans="1:14">
      <c r="A759" s="192"/>
      <c r="B759" s="26" t="str">
        <f>IF(A759:A759&gt;0,VLOOKUP(A759,Fed.!$A$1:$J$1758,2,FALSE)," ")</f>
        <v xml:space="preserve"> </v>
      </c>
      <c r="C759" s="26" t="str">
        <f>IF(A759:A759&gt;0,VLOOKUP(A759,Fed.!$A$1:$J$1758,3,FALSE)," ")</f>
        <v xml:space="preserve"> </v>
      </c>
      <c r="D759" s="113" t="str">
        <f>IF(A759:A759&gt;0,VLOOKUP(A759,Fed.!$A$1:$J$1758,4,FALSE)," ")</f>
        <v xml:space="preserve"> </v>
      </c>
      <c r="E759" s="113" t="str">
        <f>IF(A759:A759&gt;0,VLOOKUP(A759,Fed.!$A$1:$J$1758,5,FALSE)," ")</f>
        <v xml:space="preserve"> </v>
      </c>
      <c r="F759" s="191" t="str">
        <f>IF(A759:A759&gt;0,VLOOKUP(A759,Fed.!$A$1:$J$1758,6,FALSE)," ")</f>
        <v xml:space="preserve"> </v>
      </c>
      <c r="G759" s="113" t="str">
        <f>IF(A759:A759&gt;0,VLOOKUP(A759,Fed.!$A$1:$J$1758,7,FALSE)," ")</f>
        <v xml:space="preserve"> </v>
      </c>
      <c r="H759" s="113" t="str">
        <f>IF(A759:A759&gt;0,VLOOKUP(A759,Fed.!$A$1:$J$1758,8,FALSE)," ")</f>
        <v xml:space="preserve"> </v>
      </c>
      <c r="I759" s="113" t="str">
        <f>IF(A759:A759&gt;0,VLOOKUP(A759,Fed.!$A$1:$J$1758,9,FALSE)," ")</f>
        <v xml:space="preserve"> </v>
      </c>
      <c r="J759" s="113" t="str">
        <f>IF(A759:A759&gt;0,VLOOKUP(A759,Fed.!$A$1:$J$1758,10,FALSE)," ")</f>
        <v xml:space="preserve"> </v>
      </c>
      <c r="L759" s="245" t="s">
        <v>2643</v>
      </c>
      <c r="M759" s="287" t="b">
        <f t="shared" si="12"/>
        <v>0</v>
      </c>
      <c r="N759" s="287"/>
    </row>
    <row r="760" spans="1:14">
      <c r="A760" s="192"/>
      <c r="B760" s="26" t="str">
        <f>IF(A760:A760&gt;0,VLOOKUP(A760,Fed.!$A$1:$J$1758,2,FALSE)," ")</f>
        <v xml:space="preserve"> </v>
      </c>
      <c r="C760" s="26" t="str">
        <f>IF(A760:A760&gt;0,VLOOKUP(A760,Fed.!$A$1:$J$1758,3,FALSE)," ")</f>
        <v xml:space="preserve"> </v>
      </c>
      <c r="D760" s="113" t="str">
        <f>IF(A760:A760&gt;0,VLOOKUP(A760,Fed.!$A$1:$J$1758,4,FALSE)," ")</f>
        <v xml:space="preserve"> </v>
      </c>
      <c r="E760" s="113" t="str">
        <f>IF(A760:A760&gt;0,VLOOKUP(A760,Fed.!$A$1:$J$1758,5,FALSE)," ")</f>
        <v xml:space="preserve"> </v>
      </c>
      <c r="F760" s="191" t="str">
        <f>IF(A760:A760&gt;0,VLOOKUP(A760,Fed.!$A$1:$J$1758,6,FALSE)," ")</f>
        <v xml:space="preserve"> </v>
      </c>
      <c r="G760" s="113" t="str">
        <f>IF(A760:A760&gt;0,VLOOKUP(A760,Fed.!$A$1:$J$1758,7,FALSE)," ")</f>
        <v xml:space="preserve"> </v>
      </c>
      <c r="H760" s="113" t="str">
        <f>IF(A760:A760&gt;0,VLOOKUP(A760,Fed.!$A$1:$J$1758,8,FALSE)," ")</f>
        <v xml:space="preserve"> </v>
      </c>
      <c r="I760" s="113" t="str">
        <f>IF(A760:A760&gt;0,VLOOKUP(A760,Fed.!$A$1:$J$1758,9,FALSE)," ")</f>
        <v xml:space="preserve"> </v>
      </c>
      <c r="J760" s="113" t="str">
        <f>IF(A760:A760&gt;0,VLOOKUP(A760,Fed.!$A$1:$J$1758,10,FALSE)," ")</f>
        <v xml:space="preserve"> </v>
      </c>
      <c r="L760" s="245" t="s">
        <v>2643</v>
      </c>
      <c r="M760" s="287" t="b">
        <f t="shared" si="12"/>
        <v>0</v>
      </c>
      <c r="N760" s="287"/>
    </row>
    <row r="761" spans="1:14">
      <c r="A761" s="192"/>
      <c r="B761" s="26" t="str">
        <f>IF(A761:A761&gt;0,VLOOKUP(A761,Fed.!$A$1:$J$1758,2,FALSE)," ")</f>
        <v xml:space="preserve"> </v>
      </c>
      <c r="C761" s="26" t="str">
        <f>IF(A761:A761&gt;0,VLOOKUP(A761,Fed.!$A$1:$J$1758,3,FALSE)," ")</f>
        <v xml:space="preserve"> </v>
      </c>
      <c r="D761" s="113" t="str">
        <f>IF(A761:A761&gt;0,VLOOKUP(A761,Fed.!$A$1:$J$1758,4,FALSE)," ")</f>
        <v xml:space="preserve"> </v>
      </c>
      <c r="E761" s="113" t="str">
        <f>IF(A761:A761&gt;0,VLOOKUP(A761,Fed.!$A$1:$J$1758,5,FALSE)," ")</f>
        <v xml:space="preserve"> </v>
      </c>
      <c r="F761" s="191" t="str">
        <f>IF(A761:A761&gt;0,VLOOKUP(A761,Fed.!$A$1:$J$1758,6,FALSE)," ")</f>
        <v xml:space="preserve"> </v>
      </c>
      <c r="G761" s="113" t="str">
        <f>IF(A761:A761&gt;0,VLOOKUP(A761,Fed.!$A$1:$J$1758,7,FALSE)," ")</f>
        <v xml:space="preserve"> </v>
      </c>
      <c r="H761" s="113" t="str">
        <f>IF(A761:A761&gt;0,VLOOKUP(A761,Fed.!$A$1:$J$1758,8,FALSE)," ")</f>
        <v xml:space="preserve"> </v>
      </c>
      <c r="I761" s="113" t="str">
        <f>IF(A761:A761&gt;0,VLOOKUP(A761,Fed.!$A$1:$J$1758,9,FALSE)," ")</f>
        <v xml:space="preserve"> </v>
      </c>
      <c r="J761" s="113" t="str">
        <f>IF(A761:A761&gt;0,VLOOKUP(A761,Fed.!$A$1:$J$1758,10,FALSE)," ")</f>
        <v xml:space="preserve"> </v>
      </c>
      <c r="L761" s="245" t="s">
        <v>2643</v>
      </c>
      <c r="M761" s="287" t="b">
        <f t="shared" si="12"/>
        <v>0</v>
      </c>
      <c r="N761" s="287"/>
    </row>
    <row r="762" spans="1:14">
      <c r="A762" s="192"/>
      <c r="B762" s="26" t="str">
        <f>IF(A762:A762&gt;0,VLOOKUP(A762,Fed.!$A$1:$J$1758,2,FALSE)," ")</f>
        <v xml:space="preserve"> </v>
      </c>
      <c r="C762" s="26" t="str">
        <f>IF(A762:A762&gt;0,VLOOKUP(A762,Fed.!$A$1:$J$1758,3,FALSE)," ")</f>
        <v xml:space="preserve"> </v>
      </c>
      <c r="D762" s="113" t="str">
        <f>IF(A762:A762&gt;0,VLOOKUP(A762,Fed.!$A$1:$J$1758,4,FALSE)," ")</f>
        <v xml:space="preserve"> </v>
      </c>
      <c r="E762" s="113" t="str">
        <f>IF(A762:A762&gt;0,VLOOKUP(A762,Fed.!$A$1:$J$1758,5,FALSE)," ")</f>
        <v xml:space="preserve"> </v>
      </c>
      <c r="F762" s="191" t="str">
        <f>IF(A762:A762&gt;0,VLOOKUP(A762,Fed.!$A$1:$J$1758,6,FALSE)," ")</f>
        <v xml:space="preserve"> </v>
      </c>
      <c r="G762" s="113" t="str">
        <f>IF(A762:A762&gt;0,VLOOKUP(A762,Fed.!$A$1:$J$1758,7,FALSE)," ")</f>
        <v xml:space="preserve"> </v>
      </c>
      <c r="H762" s="113" t="str">
        <f>IF(A762:A762&gt;0,VLOOKUP(A762,Fed.!$A$1:$J$1758,8,FALSE)," ")</f>
        <v xml:space="preserve"> </v>
      </c>
      <c r="I762" s="113" t="str">
        <f>IF(A762:A762&gt;0,VLOOKUP(A762,Fed.!$A$1:$J$1758,9,FALSE)," ")</f>
        <v xml:space="preserve"> </v>
      </c>
      <c r="J762" s="113" t="str">
        <f>IF(A762:A762&gt;0,VLOOKUP(A762,Fed.!$A$1:$J$1758,10,FALSE)," ")</f>
        <v xml:space="preserve"> </v>
      </c>
      <c r="L762" s="245" t="s">
        <v>2643</v>
      </c>
      <c r="M762" s="287" t="b">
        <f t="shared" si="12"/>
        <v>0</v>
      </c>
      <c r="N762" s="287"/>
    </row>
    <row r="763" spans="1:14">
      <c r="A763" s="192"/>
      <c r="B763" s="26" t="str">
        <f>IF(A763:A763&gt;0,VLOOKUP(A763,Fed.!$A$1:$J$1758,2,FALSE)," ")</f>
        <v xml:space="preserve"> </v>
      </c>
      <c r="C763" s="26" t="str">
        <f>IF(A763:A763&gt;0,VLOOKUP(A763,Fed.!$A$1:$J$1758,3,FALSE)," ")</f>
        <v xml:space="preserve"> </v>
      </c>
      <c r="D763" s="113" t="str">
        <f>IF(A763:A763&gt;0,VLOOKUP(A763,Fed.!$A$1:$J$1758,4,FALSE)," ")</f>
        <v xml:space="preserve"> </v>
      </c>
      <c r="E763" s="113" t="str">
        <f>IF(A763:A763&gt;0,VLOOKUP(A763,Fed.!$A$1:$J$1758,5,FALSE)," ")</f>
        <v xml:space="preserve"> </v>
      </c>
      <c r="F763" s="191" t="str">
        <f>IF(A763:A763&gt;0,VLOOKUP(A763,Fed.!$A$1:$J$1758,6,FALSE)," ")</f>
        <v xml:space="preserve"> </v>
      </c>
      <c r="G763" s="113" t="str">
        <f>IF(A763:A763&gt;0,VLOOKUP(A763,Fed.!$A$1:$J$1758,7,FALSE)," ")</f>
        <v xml:space="preserve"> </v>
      </c>
      <c r="H763" s="113" t="str">
        <f>IF(A763:A763&gt;0,VLOOKUP(A763,Fed.!$A$1:$J$1758,8,FALSE)," ")</f>
        <v xml:space="preserve"> </v>
      </c>
      <c r="I763" s="113" t="str">
        <f>IF(A763:A763&gt;0,VLOOKUP(A763,Fed.!$A$1:$J$1758,9,FALSE)," ")</f>
        <v xml:space="preserve"> </v>
      </c>
      <c r="J763" s="113" t="str">
        <f>IF(A763:A763&gt;0,VLOOKUP(A763,Fed.!$A$1:$J$1758,10,FALSE)," ")</f>
        <v xml:space="preserve"> </v>
      </c>
      <c r="L763" s="245" t="s">
        <v>2643</v>
      </c>
      <c r="M763" s="287" t="b">
        <f t="shared" si="12"/>
        <v>0</v>
      </c>
      <c r="N763" s="287"/>
    </row>
    <row r="764" spans="1:14">
      <c r="A764" s="192"/>
      <c r="B764" s="26" t="str">
        <f>IF(A764:A764&gt;0,VLOOKUP(A764,Fed.!$A$1:$J$1758,2,FALSE)," ")</f>
        <v xml:space="preserve"> </v>
      </c>
      <c r="C764" s="26" t="str">
        <f>IF(A764:A764&gt;0,VLOOKUP(A764,Fed.!$A$1:$J$1758,3,FALSE)," ")</f>
        <v xml:space="preserve"> </v>
      </c>
      <c r="D764" s="113" t="str">
        <f>IF(A764:A764&gt;0,VLOOKUP(A764,Fed.!$A$1:$J$1758,4,FALSE)," ")</f>
        <v xml:space="preserve"> </v>
      </c>
      <c r="E764" s="113" t="str">
        <f>IF(A764:A764&gt;0,VLOOKUP(A764,Fed.!$A$1:$J$1758,5,FALSE)," ")</f>
        <v xml:space="preserve"> </v>
      </c>
      <c r="F764" s="191" t="str">
        <f>IF(A764:A764&gt;0,VLOOKUP(A764,Fed.!$A$1:$J$1758,6,FALSE)," ")</f>
        <v xml:space="preserve"> </v>
      </c>
      <c r="G764" s="113" t="str">
        <f>IF(A764:A764&gt;0,VLOOKUP(A764,Fed.!$A$1:$J$1758,7,FALSE)," ")</f>
        <v xml:space="preserve"> </v>
      </c>
      <c r="H764" s="113" t="str">
        <f>IF(A764:A764&gt;0,VLOOKUP(A764,Fed.!$A$1:$J$1758,8,FALSE)," ")</f>
        <v xml:space="preserve"> </v>
      </c>
      <c r="I764" s="113" t="str">
        <f>IF(A764:A764&gt;0,VLOOKUP(A764,Fed.!$A$1:$J$1758,9,FALSE)," ")</f>
        <v xml:space="preserve"> </v>
      </c>
      <c r="J764" s="113" t="str">
        <f>IF(A764:A764&gt;0,VLOOKUP(A764,Fed.!$A$1:$J$1758,10,FALSE)," ")</f>
        <v xml:space="preserve"> </v>
      </c>
      <c r="L764" s="245" t="s">
        <v>2643</v>
      </c>
      <c r="M764" s="287" t="b">
        <f t="shared" si="12"/>
        <v>0</v>
      </c>
      <c r="N764" s="287"/>
    </row>
    <row r="765" spans="1:14">
      <c r="A765" s="192"/>
      <c r="B765" s="26" t="str">
        <f>IF(A765:A765&gt;0,VLOOKUP(A765,Fed.!$A$1:$J$1758,2,FALSE)," ")</f>
        <v xml:space="preserve"> </v>
      </c>
      <c r="C765" s="26" t="str">
        <f>IF(A765:A765&gt;0,VLOOKUP(A765,Fed.!$A$1:$J$1758,3,FALSE)," ")</f>
        <v xml:space="preserve"> </v>
      </c>
      <c r="D765" s="113" t="str">
        <f>IF(A765:A765&gt;0,VLOOKUP(A765,Fed.!$A$1:$J$1758,4,FALSE)," ")</f>
        <v xml:space="preserve"> </v>
      </c>
      <c r="E765" s="113" t="str">
        <f>IF(A765:A765&gt;0,VLOOKUP(A765,Fed.!$A$1:$J$1758,5,FALSE)," ")</f>
        <v xml:space="preserve"> </v>
      </c>
      <c r="F765" s="191" t="str">
        <f>IF(A765:A765&gt;0,VLOOKUP(A765,Fed.!$A$1:$J$1758,6,FALSE)," ")</f>
        <v xml:space="preserve"> </v>
      </c>
      <c r="G765" s="113" t="str">
        <f>IF(A765:A765&gt;0,VLOOKUP(A765,Fed.!$A$1:$J$1758,7,FALSE)," ")</f>
        <v xml:space="preserve"> </v>
      </c>
      <c r="H765" s="113" t="str">
        <f>IF(A765:A765&gt;0,VLOOKUP(A765,Fed.!$A$1:$J$1758,8,FALSE)," ")</f>
        <v xml:space="preserve"> </v>
      </c>
      <c r="I765" s="113" t="str">
        <f>IF(A765:A765&gt;0,VLOOKUP(A765,Fed.!$A$1:$J$1758,9,FALSE)," ")</f>
        <v xml:space="preserve"> </v>
      </c>
      <c r="J765" s="113" t="str">
        <f>IF(A765:A765&gt;0,VLOOKUP(A765,Fed.!$A$1:$J$1758,10,FALSE)," ")</f>
        <v xml:space="preserve"> </v>
      </c>
      <c r="L765" s="245" t="s">
        <v>2643</v>
      </c>
      <c r="M765" s="287" t="b">
        <f t="shared" si="12"/>
        <v>0</v>
      </c>
      <c r="N765" s="287"/>
    </row>
    <row r="766" spans="1:14">
      <c r="A766" s="192"/>
      <c r="B766" s="26" t="str">
        <f>IF(A766:A766&gt;0,VLOOKUP(A766,Fed.!$A$1:$J$1758,2,FALSE)," ")</f>
        <v xml:space="preserve"> </v>
      </c>
      <c r="C766" s="26" t="str">
        <f>IF(A766:A766&gt;0,VLOOKUP(A766,Fed.!$A$1:$J$1758,3,FALSE)," ")</f>
        <v xml:space="preserve"> </v>
      </c>
      <c r="D766" s="113" t="str">
        <f>IF(A766:A766&gt;0,VLOOKUP(A766,Fed.!$A$1:$J$1758,4,FALSE)," ")</f>
        <v xml:space="preserve"> </v>
      </c>
      <c r="E766" s="113" t="str">
        <f>IF(A766:A766&gt;0,VLOOKUP(A766,Fed.!$A$1:$J$1758,5,FALSE)," ")</f>
        <v xml:space="preserve"> </v>
      </c>
      <c r="F766" s="191" t="str">
        <f>IF(A766:A766&gt;0,VLOOKUP(A766,Fed.!$A$1:$J$1758,6,FALSE)," ")</f>
        <v xml:space="preserve"> </v>
      </c>
      <c r="G766" s="113" t="str">
        <f>IF(A766:A766&gt;0,VLOOKUP(A766,Fed.!$A$1:$J$1758,7,FALSE)," ")</f>
        <v xml:space="preserve"> </v>
      </c>
      <c r="H766" s="113" t="str">
        <f>IF(A766:A766&gt;0,VLOOKUP(A766,Fed.!$A$1:$J$1758,8,FALSE)," ")</f>
        <v xml:space="preserve"> </v>
      </c>
      <c r="I766" s="113" t="str">
        <f>IF(A766:A766&gt;0,VLOOKUP(A766,Fed.!$A$1:$J$1758,9,FALSE)," ")</f>
        <v xml:space="preserve"> </v>
      </c>
      <c r="J766" s="113" t="str">
        <f>IF(A766:A766&gt;0,VLOOKUP(A766,Fed.!$A$1:$J$1758,10,FALSE)," ")</f>
        <v xml:space="preserve"> </v>
      </c>
      <c r="L766" s="245" t="s">
        <v>2643</v>
      </c>
      <c r="M766" s="287" t="b">
        <f t="shared" si="12"/>
        <v>0</v>
      </c>
      <c r="N766" s="287"/>
    </row>
    <row r="767" spans="1:14">
      <c r="A767" s="192"/>
      <c r="B767" s="26" t="str">
        <f>IF(A767:A767&gt;0,VLOOKUP(A767,Fed.!$A$1:$J$1758,2,FALSE)," ")</f>
        <v xml:space="preserve"> </v>
      </c>
      <c r="C767" s="26" t="str">
        <f>IF(A767:A767&gt;0,VLOOKUP(A767,Fed.!$A$1:$J$1758,3,FALSE)," ")</f>
        <v xml:space="preserve"> </v>
      </c>
      <c r="D767" s="113" t="str">
        <f>IF(A767:A767&gt;0,VLOOKUP(A767,Fed.!$A$1:$J$1758,4,FALSE)," ")</f>
        <v xml:space="preserve"> </v>
      </c>
      <c r="E767" s="113" t="str">
        <f>IF(A767:A767&gt;0,VLOOKUP(A767,Fed.!$A$1:$J$1758,5,FALSE)," ")</f>
        <v xml:space="preserve"> </v>
      </c>
      <c r="F767" s="191" t="str">
        <f>IF(A767:A767&gt;0,VLOOKUP(A767,Fed.!$A$1:$J$1758,6,FALSE)," ")</f>
        <v xml:space="preserve"> </v>
      </c>
      <c r="G767" s="113" t="str">
        <f>IF(A767:A767&gt;0,VLOOKUP(A767,Fed.!$A$1:$J$1758,7,FALSE)," ")</f>
        <v xml:space="preserve"> </v>
      </c>
      <c r="H767" s="113" t="str">
        <f>IF(A767:A767&gt;0,VLOOKUP(A767,Fed.!$A$1:$J$1758,8,FALSE)," ")</f>
        <v xml:space="preserve"> </v>
      </c>
      <c r="I767" s="113" t="str">
        <f>IF(A767:A767&gt;0,VLOOKUP(A767,Fed.!$A$1:$J$1758,9,FALSE)," ")</f>
        <v xml:space="preserve"> </v>
      </c>
      <c r="J767" s="113" t="str">
        <f>IF(A767:A767&gt;0,VLOOKUP(A767,Fed.!$A$1:$J$1758,10,FALSE)," ")</f>
        <v xml:space="preserve"> </v>
      </c>
      <c r="L767" s="245" t="s">
        <v>2643</v>
      </c>
      <c r="M767" s="287" t="b">
        <f t="shared" si="12"/>
        <v>0</v>
      </c>
      <c r="N767" s="287"/>
    </row>
    <row r="768" spans="1:14">
      <c r="A768" s="192"/>
      <c r="B768" s="26" t="str">
        <f>IF(A768:A768&gt;0,VLOOKUP(A768,Fed.!$A$1:$J$1758,2,FALSE)," ")</f>
        <v xml:space="preserve"> </v>
      </c>
      <c r="C768" s="26" t="str">
        <f>IF(A768:A768&gt;0,VLOOKUP(A768,Fed.!$A$1:$J$1758,3,FALSE)," ")</f>
        <v xml:space="preserve"> </v>
      </c>
      <c r="D768" s="113" t="str">
        <f>IF(A768:A768&gt;0,VLOOKUP(A768,Fed.!$A$1:$J$1758,4,FALSE)," ")</f>
        <v xml:space="preserve"> </v>
      </c>
      <c r="E768" s="113" t="str">
        <f>IF(A768:A768&gt;0,VLOOKUP(A768,Fed.!$A$1:$J$1758,5,FALSE)," ")</f>
        <v xml:space="preserve"> </v>
      </c>
      <c r="F768" s="191" t="str">
        <f>IF(A768:A768&gt;0,VLOOKUP(A768,Fed.!$A$1:$J$1758,6,FALSE)," ")</f>
        <v xml:space="preserve"> </v>
      </c>
      <c r="G768" s="113" t="str">
        <f>IF(A768:A768&gt;0,VLOOKUP(A768,Fed.!$A$1:$J$1758,7,FALSE)," ")</f>
        <v xml:space="preserve"> </v>
      </c>
      <c r="H768" s="113" t="str">
        <f>IF(A768:A768&gt;0,VLOOKUP(A768,Fed.!$A$1:$J$1758,8,FALSE)," ")</f>
        <v xml:space="preserve"> </v>
      </c>
      <c r="I768" s="113" t="str">
        <f>IF(A768:A768&gt;0,VLOOKUP(A768,Fed.!$A$1:$J$1758,9,FALSE)," ")</f>
        <v xml:space="preserve"> </v>
      </c>
      <c r="J768" s="113" t="str">
        <f>IF(A768:A768&gt;0,VLOOKUP(A768,Fed.!$A$1:$J$1758,10,FALSE)," ")</f>
        <v xml:space="preserve"> </v>
      </c>
      <c r="L768" s="245" t="s">
        <v>2643</v>
      </c>
      <c r="M768" s="287" t="b">
        <f t="shared" si="12"/>
        <v>0</v>
      </c>
      <c r="N768" s="287"/>
    </row>
    <row r="769" spans="1:14">
      <c r="A769" s="192"/>
      <c r="B769" s="26" t="str">
        <f>IF(A769:A769&gt;0,VLOOKUP(A769,Fed.!$A$1:$J$1758,2,FALSE)," ")</f>
        <v xml:space="preserve"> </v>
      </c>
      <c r="C769" s="26" t="str">
        <f>IF(A769:A769&gt;0,VLOOKUP(A769,Fed.!$A$1:$J$1758,3,FALSE)," ")</f>
        <v xml:space="preserve"> </v>
      </c>
      <c r="D769" s="113" t="str">
        <f>IF(A769:A769&gt;0,VLOOKUP(A769,Fed.!$A$1:$J$1758,4,FALSE)," ")</f>
        <v xml:space="preserve"> </v>
      </c>
      <c r="E769" s="113" t="str">
        <f>IF(A769:A769&gt;0,VLOOKUP(A769,Fed.!$A$1:$J$1758,5,FALSE)," ")</f>
        <v xml:space="preserve"> </v>
      </c>
      <c r="F769" s="191" t="str">
        <f>IF(A769:A769&gt;0,VLOOKUP(A769,Fed.!$A$1:$J$1758,6,FALSE)," ")</f>
        <v xml:space="preserve"> </v>
      </c>
      <c r="G769" s="113" t="str">
        <f>IF(A769:A769&gt;0,VLOOKUP(A769,Fed.!$A$1:$J$1758,7,FALSE)," ")</f>
        <v xml:space="preserve"> </v>
      </c>
      <c r="H769" s="113" t="str">
        <f>IF(A769:A769&gt;0,VLOOKUP(A769,Fed.!$A$1:$J$1758,8,FALSE)," ")</f>
        <v xml:space="preserve"> </v>
      </c>
      <c r="I769" s="113" t="str">
        <f>IF(A769:A769&gt;0,VLOOKUP(A769,Fed.!$A$1:$J$1758,9,FALSE)," ")</f>
        <v xml:space="preserve"> </v>
      </c>
      <c r="J769" s="113" t="str">
        <f>IF(A769:A769&gt;0,VLOOKUP(A769,Fed.!$A$1:$J$1758,10,FALSE)," ")</f>
        <v xml:space="preserve"> </v>
      </c>
      <c r="L769" s="245" t="s">
        <v>2643</v>
      </c>
      <c r="M769" s="287" t="b">
        <f t="shared" si="12"/>
        <v>0</v>
      </c>
      <c r="N769" s="287"/>
    </row>
    <row r="770" spans="1:14">
      <c r="A770" s="192"/>
      <c r="B770" s="26" t="str">
        <f>IF(A770:A770&gt;0,VLOOKUP(A770,Fed.!$A$1:$J$1758,2,FALSE)," ")</f>
        <v xml:space="preserve"> </v>
      </c>
      <c r="C770" s="26" t="str">
        <f>IF(A770:A770&gt;0,VLOOKUP(A770,Fed.!$A$1:$J$1758,3,FALSE)," ")</f>
        <v xml:space="preserve"> </v>
      </c>
      <c r="D770" s="113" t="str">
        <f>IF(A770:A770&gt;0,VLOOKUP(A770,Fed.!$A$1:$J$1758,4,FALSE)," ")</f>
        <v xml:space="preserve"> </v>
      </c>
      <c r="E770" s="113" t="str">
        <f>IF(A770:A770&gt;0,VLOOKUP(A770,Fed.!$A$1:$J$1758,5,FALSE)," ")</f>
        <v xml:space="preserve"> </v>
      </c>
      <c r="F770" s="191" t="str">
        <f>IF(A770:A770&gt;0,VLOOKUP(A770,Fed.!$A$1:$J$1758,6,FALSE)," ")</f>
        <v xml:space="preserve"> </v>
      </c>
      <c r="G770" s="113" t="str">
        <f>IF(A770:A770&gt;0,VLOOKUP(A770,Fed.!$A$1:$J$1758,7,FALSE)," ")</f>
        <v xml:space="preserve"> </v>
      </c>
      <c r="H770" s="113" t="str">
        <f>IF(A770:A770&gt;0,VLOOKUP(A770,Fed.!$A$1:$J$1758,8,FALSE)," ")</f>
        <v xml:space="preserve"> </v>
      </c>
      <c r="I770" s="113" t="str">
        <f>IF(A770:A770&gt;0,VLOOKUP(A770,Fed.!$A$1:$J$1758,9,FALSE)," ")</f>
        <v xml:space="preserve"> </v>
      </c>
      <c r="J770" s="113" t="str">
        <f>IF(A770:A770&gt;0,VLOOKUP(A770,Fed.!$A$1:$J$1758,10,FALSE)," ")</f>
        <v xml:space="preserve"> </v>
      </c>
      <c r="L770" s="245" t="s">
        <v>2643</v>
      </c>
      <c r="M770" s="287" t="b">
        <f t="shared" ref="M770:M833" si="13">I770=L770</f>
        <v>0</v>
      </c>
      <c r="N770" s="287"/>
    </row>
    <row r="771" spans="1:14">
      <c r="A771" s="192"/>
      <c r="B771" s="26" t="str">
        <f>IF(A771:A771&gt;0,VLOOKUP(A771,Fed.!$A$1:$J$1758,2,FALSE)," ")</f>
        <v xml:space="preserve"> </v>
      </c>
      <c r="C771" s="26" t="str">
        <f>IF(A771:A771&gt;0,VLOOKUP(A771,Fed.!$A$1:$J$1758,3,FALSE)," ")</f>
        <v xml:space="preserve"> </v>
      </c>
      <c r="D771" s="113" t="str">
        <f>IF(A771:A771&gt;0,VLOOKUP(A771,Fed.!$A$1:$J$1758,4,FALSE)," ")</f>
        <v xml:space="preserve"> </v>
      </c>
      <c r="E771" s="113" t="str">
        <f>IF(A771:A771&gt;0,VLOOKUP(A771,Fed.!$A$1:$J$1758,5,FALSE)," ")</f>
        <v xml:space="preserve"> </v>
      </c>
      <c r="F771" s="191" t="str">
        <f>IF(A771:A771&gt;0,VLOOKUP(A771,Fed.!$A$1:$J$1758,6,FALSE)," ")</f>
        <v xml:space="preserve"> </v>
      </c>
      <c r="G771" s="113" t="str">
        <f>IF(A771:A771&gt;0,VLOOKUP(A771,Fed.!$A$1:$J$1758,7,FALSE)," ")</f>
        <v xml:space="preserve"> </v>
      </c>
      <c r="H771" s="113" t="str">
        <f>IF(A771:A771&gt;0,VLOOKUP(A771,Fed.!$A$1:$J$1758,8,FALSE)," ")</f>
        <v xml:space="preserve"> </v>
      </c>
      <c r="I771" s="113" t="str">
        <f>IF(A771:A771&gt;0,VLOOKUP(A771,Fed.!$A$1:$J$1758,9,FALSE)," ")</f>
        <v xml:space="preserve"> </v>
      </c>
      <c r="J771" s="113" t="str">
        <f>IF(A771:A771&gt;0,VLOOKUP(A771,Fed.!$A$1:$J$1758,10,FALSE)," ")</f>
        <v xml:space="preserve"> </v>
      </c>
      <c r="L771" s="245" t="s">
        <v>2643</v>
      </c>
      <c r="M771" s="287" t="b">
        <f t="shared" si="13"/>
        <v>0</v>
      </c>
      <c r="N771" s="287"/>
    </row>
    <row r="772" spans="1:14">
      <c r="A772" s="192"/>
      <c r="B772" s="26" t="str">
        <f>IF(A772:A772&gt;0,VLOOKUP(A772,Fed.!$A$1:$J$1758,2,FALSE)," ")</f>
        <v xml:space="preserve"> </v>
      </c>
      <c r="C772" s="26" t="str">
        <f>IF(A772:A772&gt;0,VLOOKUP(A772,Fed.!$A$1:$J$1758,3,FALSE)," ")</f>
        <v xml:space="preserve"> </v>
      </c>
      <c r="D772" s="113" t="str">
        <f>IF(A772:A772&gt;0,VLOOKUP(A772,Fed.!$A$1:$J$1758,4,FALSE)," ")</f>
        <v xml:space="preserve"> </v>
      </c>
      <c r="E772" s="113" t="str">
        <f>IF(A772:A772&gt;0,VLOOKUP(A772,Fed.!$A$1:$J$1758,5,FALSE)," ")</f>
        <v xml:space="preserve"> </v>
      </c>
      <c r="F772" s="191" t="str">
        <f>IF(A772:A772&gt;0,VLOOKUP(A772,Fed.!$A$1:$J$1758,6,FALSE)," ")</f>
        <v xml:space="preserve"> </v>
      </c>
      <c r="G772" s="113" t="str">
        <f>IF(A772:A772&gt;0,VLOOKUP(A772,Fed.!$A$1:$J$1758,7,FALSE)," ")</f>
        <v xml:space="preserve"> </v>
      </c>
      <c r="H772" s="113" t="str">
        <f>IF(A772:A772&gt;0,VLOOKUP(A772,Fed.!$A$1:$J$1758,8,FALSE)," ")</f>
        <v xml:space="preserve"> </v>
      </c>
      <c r="I772" s="113" t="str">
        <f>IF(A772:A772&gt;0,VLOOKUP(A772,Fed.!$A$1:$J$1758,9,FALSE)," ")</f>
        <v xml:space="preserve"> </v>
      </c>
      <c r="J772" s="113" t="str">
        <f>IF(A772:A772&gt;0,VLOOKUP(A772,Fed.!$A$1:$J$1758,10,FALSE)," ")</f>
        <v xml:space="preserve"> </v>
      </c>
      <c r="L772" s="245" t="s">
        <v>2643</v>
      </c>
      <c r="M772" s="287" t="b">
        <f t="shared" si="13"/>
        <v>0</v>
      </c>
      <c r="N772" s="287"/>
    </row>
    <row r="773" spans="1:14">
      <c r="A773" s="192"/>
      <c r="B773" s="26" t="str">
        <f>IF(A773:A773&gt;0,VLOOKUP(A773,Fed.!$A$1:$J$1758,2,FALSE)," ")</f>
        <v xml:space="preserve"> </v>
      </c>
      <c r="C773" s="26" t="str">
        <f>IF(A773:A773&gt;0,VLOOKUP(A773,Fed.!$A$1:$J$1758,3,FALSE)," ")</f>
        <v xml:space="preserve"> </v>
      </c>
      <c r="D773" s="113" t="str">
        <f>IF(A773:A773&gt;0,VLOOKUP(A773,Fed.!$A$1:$J$1758,4,FALSE)," ")</f>
        <v xml:space="preserve"> </v>
      </c>
      <c r="E773" s="113" t="str">
        <f>IF(A773:A773&gt;0,VLOOKUP(A773,Fed.!$A$1:$J$1758,5,FALSE)," ")</f>
        <v xml:space="preserve"> </v>
      </c>
      <c r="F773" s="191" t="str">
        <f>IF(A773:A773&gt;0,VLOOKUP(A773,Fed.!$A$1:$J$1758,6,FALSE)," ")</f>
        <v xml:space="preserve"> </v>
      </c>
      <c r="G773" s="113" t="str">
        <f>IF(A773:A773&gt;0,VLOOKUP(A773,Fed.!$A$1:$J$1758,7,FALSE)," ")</f>
        <v xml:space="preserve"> </v>
      </c>
      <c r="H773" s="113" t="str">
        <f>IF(A773:A773&gt;0,VLOOKUP(A773,Fed.!$A$1:$J$1758,8,FALSE)," ")</f>
        <v xml:space="preserve"> </v>
      </c>
      <c r="I773" s="113" t="str">
        <f>IF(A773:A773&gt;0,VLOOKUP(A773,Fed.!$A$1:$J$1758,9,FALSE)," ")</f>
        <v xml:space="preserve"> </v>
      </c>
      <c r="J773" s="113" t="str">
        <f>IF(A773:A773&gt;0,VLOOKUP(A773,Fed.!$A$1:$J$1758,10,FALSE)," ")</f>
        <v xml:space="preserve"> </v>
      </c>
      <c r="L773" s="245" t="s">
        <v>2643</v>
      </c>
      <c r="M773" s="287" t="b">
        <f t="shared" si="13"/>
        <v>0</v>
      </c>
      <c r="N773" s="287"/>
    </row>
    <row r="774" spans="1:14">
      <c r="A774" s="192"/>
      <c r="B774" s="26" t="str">
        <f>IF(A774:A774&gt;0,VLOOKUP(A774,Fed.!$A$1:$J$1758,2,FALSE)," ")</f>
        <v xml:space="preserve"> </v>
      </c>
      <c r="C774" s="26" t="str">
        <f>IF(A774:A774&gt;0,VLOOKUP(A774,Fed.!$A$1:$J$1758,3,FALSE)," ")</f>
        <v xml:space="preserve"> </v>
      </c>
      <c r="D774" s="113" t="str">
        <f>IF(A774:A774&gt;0,VLOOKUP(A774,Fed.!$A$1:$J$1758,4,FALSE)," ")</f>
        <v xml:space="preserve"> </v>
      </c>
      <c r="E774" s="113" t="str">
        <f>IF(A774:A774&gt;0,VLOOKUP(A774,Fed.!$A$1:$J$1758,5,FALSE)," ")</f>
        <v xml:space="preserve"> </v>
      </c>
      <c r="F774" s="191" t="str">
        <f>IF(A774:A774&gt;0,VLOOKUP(A774,Fed.!$A$1:$J$1758,6,FALSE)," ")</f>
        <v xml:space="preserve"> </v>
      </c>
      <c r="G774" s="113" t="str">
        <f>IF(A774:A774&gt;0,VLOOKUP(A774,Fed.!$A$1:$J$1758,7,FALSE)," ")</f>
        <v xml:space="preserve"> </v>
      </c>
      <c r="H774" s="113" t="str">
        <f>IF(A774:A774&gt;0,VLOOKUP(A774,Fed.!$A$1:$J$1758,8,FALSE)," ")</f>
        <v xml:space="preserve"> </v>
      </c>
      <c r="I774" s="113" t="str">
        <f>IF(A774:A774&gt;0,VLOOKUP(A774,Fed.!$A$1:$J$1758,9,FALSE)," ")</f>
        <v xml:space="preserve"> </v>
      </c>
      <c r="J774" s="113" t="str">
        <f>IF(A774:A774&gt;0,VLOOKUP(A774,Fed.!$A$1:$J$1758,10,FALSE)," ")</f>
        <v xml:space="preserve"> </v>
      </c>
      <c r="L774" s="245" t="s">
        <v>2643</v>
      </c>
      <c r="M774" s="287" t="b">
        <f t="shared" si="13"/>
        <v>0</v>
      </c>
      <c r="N774" s="287"/>
    </row>
    <row r="775" spans="1:14">
      <c r="A775" s="192"/>
      <c r="B775" s="26" t="str">
        <f>IF(A775:A775&gt;0,VLOOKUP(A775,Fed.!$A$1:$J$1758,2,FALSE)," ")</f>
        <v xml:space="preserve"> </v>
      </c>
      <c r="C775" s="26" t="str">
        <f>IF(A775:A775&gt;0,VLOOKUP(A775,Fed.!$A$1:$J$1758,3,FALSE)," ")</f>
        <v xml:space="preserve"> </v>
      </c>
      <c r="D775" s="113" t="str">
        <f>IF(A775:A775&gt;0,VLOOKUP(A775,Fed.!$A$1:$J$1758,4,FALSE)," ")</f>
        <v xml:space="preserve"> </v>
      </c>
      <c r="E775" s="113" t="str">
        <f>IF(A775:A775&gt;0,VLOOKUP(A775,Fed.!$A$1:$J$1758,5,FALSE)," ")</f>
        <v xml:space="preserve"> </v>
      </c>
      <c r="F775" s="191" t="str">
        <f>IF(A775:A775&gt;0,VLOOKUP(A775,Fed.!$A$1:$J$1758,6,FALSE)," ")</f>
        <v xml:space="preserve"> </v>
      </c>
      <c r="G775" s="113" t="str">
        <f>IF(A775:A775&gt;0,VLOOKUP(A775,Fed.!$A$1:$J$1758,7,FALSE)," ")</f>
        <v xml:space="preserve"> </v>
      </c>
      <c r="H775" s="113" t="str">
        <f>IF(A775:A775&gt;0,VLOOKUP(A775,Fed.!$A$1:$J$1758,8,FALSE)," ")</f>
        <v xml:space="preserve"> </v>
      </c>
      <c r="I775" s="113" t="str">
        <f>IF(A775:A775&gt;0,VLOOKUP(A775,Fed.!$A$1:$J$1758,9,FALSE)," ")</f>
        <v xml:space="preserve"> </v>
      </c>
      <c r="J775" s="113" t="str">
        <f>IF(A775:A775&gt;0,VLOOKUP(A775,Fed.!$A$1:$J$1758,10,FALSE)," ")</f>
        <v xml:space="preserve"> </v>
      </c>
      <c r="L775" s="245" t="s">
        <v>2643</v>
      </c>
      <c r="M775" s="287" t="b">
        <f t="shared" si="13"/>
        <v>0</v>
      </c>
      <c r="N775" s="287"/>
    </row>
    <row r="776" spans="1:14">
      <c r="A776" s="192"/>
      <c r="B776" s="26" t="str">
        <f>IF(A776:A776&gt;0,VLOOKUP(A776,Fed.!$A$1:$J$1758,2,FALSE)," ")</f>
        <v xml:space="preserve"> </v>
      </c>
      <c r="C776" s="26" t="str">
        <f>IF(A776:A776&gt;0,VLOOKUP(A776,Fed.!$A$1:$J$1758,3,FALSE)," ")</f>
        <v xml:space="preserve"> </v>
      </c>
      <c r="D776" s="113" t="str">
        <f>IF(A776:A776&gt;0,VLOOKUP(A776,Fed.!$A$1:$J$1758,4,FALSE)," ")</f>
        <v xml:space="preserve"> </v>
      </c>
      <c r="E776" s="113" t="str">
        <f>IF(A776:A776&gt;0,VLOOKUP(A776,Fed.!$A$1:$J$1758,5,FALSE)," ")</f>
        <v xml:space="preserve"> </v>
      </c>
      <c r="F776" s="191" t="str">
        <f>IF(A776:A776&gt;0,VLOOKUP(A776,Fed.!$A$1:$J$1758,6,FALSE)," ")</f>
        <v xml:space="preserve"> </v>
      </c>
      <c r="G776" s="113" t="str">
        <f>IF(A776:A776&gt;0,VLOOKUP(A776,Fed.!$A$1:$J$1758,7,FALSE)," ")</f>
        <v xml:space="preserve"> </v>
      </c>
      <c r="H776" s="113" t="str">
        <f>IF(A776:A776&gt;0,VLOOKUP(A776,Fed.!$A$1:$J$1758,8,FALSE)," ")</f>
        <v xml:space="preserve"> </v>
      </c>
      <c r="I776" s="113" t="str">
        <f>IF(A776:A776&gt;0,VLOOKUP(A776,Fed.!$A$1:$J$1758,9,FALSE)," ")</f>
        <v xml:space="preserve"> </v>
      </c>
      <c r="J776" s="113" t="str">
        <f>IF(A776:A776&gt;0,VLOOKUP(A776,Fed.!$A$1:$J$1758,10,FALSE)," ")</f>
        <v xml:space="preserve"> </v>
      </c>
      <c r="L776" s="245" t="s">
        <v>2643</v>
      </c>
      <c r="M776" s="287" t="b">
        <f t="shared" si="13"/>
        <v>0</v>
      </c>
      <c r="N776" s="287"/>
    </row>
    <row r="777" spans="1:14">
      <c r="A777" s="192"/>
      <c r="B777" s="26" t="str">
        <f>IF(A777:A777&gt;0,VLOOKUP(A777,Fed.!$A$1:$J$1758,2,FALSE)," ")</f>
        <v xml:space="preserve"> </v>
      </c>
      <c r="C777" s="26" t="str">
        <f>IF(A777:A777&gt;0,VLOOKUP(A777,Fed.!$A$1:$J$1758,3,FALSE)," ")</f>
        <v xml:space="preserve"> </v>
      </c>
      <c r="D777" s="113" t="str">
        <f>IF(A777:A777&gt;0,VLOOKUP(A777,Fed.!$A$1:$J$1758,4,FALSE)," ")</f>
        <v xml:space="preserve"> </v>
      </c>
      <c r="E777" s="113" t="str">
        <f>IF(A777:A777&gt;0,VLOOKUP(A777,Fed.!$A$1:$J$1758,5,FALSE)," ")</f>
        <v xml:space="preserve"> </v>
      </c>
      <c r="F777" s="191" t="str">
        <f>IF(A777:A777&gt;0,VLOOKUP(A777,Fed.!$A$1:$J$1758,6,FALSE)," ")</f>
        <v xml:space="preserve"> </v>
      </c>
      <c r="G777" s="113" t="str">
        <f>IF(A777:A777&gt;0,VLOOKUP(A777,Fed.!$A$1:$J$1758,7,FALSE)," ")</f>
        <v xml:space="preserve"> </v>
      </c>
      <c r="H777" s="113" t="str">
        <f>IF(A777:A777&gt;0,VLOOKUP(A777,Fed.!$A$1:$J$1758,8,FALSE)," ")</f>
        <v xml:space="preserve"> </v>
      </c>
      <c r="I777" s="113" t="str">
        <f>IF(A777:A777&gt;0,VLOOKUP(A777,Fed.!$A$1:$J$1758,9,FALSE)," ")</f>
        <v xml:space="preserve"> </v>
      </c>
      <c r="J777" s="113" t="str">
        <f>IF(A777:A777&gt;0,VLOOKUP(A777,Fed.!$A$1:$J$1758,10,FALSE)," ")</f>
        <v xml:space="preserve"> </v>
      </c>
      <c r="L777" s="245" t="s">
        <v>2643</v>
      </c>
      <c r="M777" s="287" t="b">
        <f t="shared" si="13"/>
        <v>0</v>
      </c>
      <c r="N777" s="287"/>
    </row>
    <row r="778" spans="1:14">
      <c r="A778" s="192"/>
      <c r="B778" s="26" t="str">
        <f>IF(A778:A778&gt;0,VLOOKUP(A778,Fed.!$A$1:$J$1758,2,FALSE)," ")</f>
        <v xml:space="preserve"> </v>
      </c>
      <c r="C778" s="26" t="str">
        <f>IF(A778:A778&gt;0,VLOOKUP(A778,Fed.!$A$1:$J$1758,3,FALSE)," ")</f>
        <v xml:space="preserve"> </v>
      </c>
      <c r="D778" s="113" t="str">
        <f>IF(A778:A778&gt;0,VLOOKUP(A778,Fed.!$A$1:$J$1758,4,FALSE)," ")</f>
        <v xml:space="preserve"> </v>
      </c>
      <c r="E778" s="113" t="str">
        <f>IF(A778:A778&gt;0,VLOOKUP(A778,Fed.!$A$1:$J$1758,5,FALSE)," ")</f>
        <v xml:space="preserve"> </v>
      </c>
      <c r="F778" s="191" t="str">
        <f>IF(A778:A778&gt;0,VLOOKUP(A778,Fed.!$A$1:$J$1758,6,FALSE)," ")</f>
        <v xml:space="preserve"> </v>
      </c>
      <c r="G778" s="113" t="str">
        <f>IF(A778:A778&gt;0,VLOOKUP(A778,Fed.!$A$1:$J$1758,7,FALSE)," ")</f>
        <v xml:space="preserve"> </v>
      </c>
      <c r="H778" s="113" t="str">
        <f>IF(A778:A778&gt;0,VLOOKUP(A778,Fed.!$A$1:$J$1758,8,FALSE)," ")</f>
        <v xml:space="preserve"> </v>
      </c>
      <c r="I778" s="113" t="str">
        <f>IF(A778:A778&gt;0,VLOOKUP(A778,Fed.!$A$1:$J$1758,9,FALSE)," ")</f>
        <v xml:space="preserve"> </v>
      </c>
      <c r="J778" s="113" t="str">
        <f>IF(A778:A778&gt;0,VLOOKUP(A778,Fed.!$A$1:$J$1758,10,FALSE)," ")</f>
        <v xml:space="preserve"> </v>
      </c>
      <c r="L778" s="245" t="s">
        <v>2643</v>
      </c>
      <c r="M778" s="287" t="b">
        <f t="shared" si="13"/>
        <v>0</v>
      </c>
      <c r="N778" s="287"/>
    </row>
    <row r="779" spans="1:14">
      <c r="A779" s="192"/>
      <c r="B779" s="26" t="str">
        <f>IF(A779:A779&gt;0,VLOOKUP(A779,Fed.!$A$1:$J$1758,2,FALSE)," ")</f>
        <v xml:space="preserve"> </v>
      </c>
      <c r="C779" s="26" t="str">
        <f>IF(A779:A779&gt;0,VLOOKUP(A779,Fed.!$A$1:$J$1758,3,FALSE)," ")</f>
        <v xml:space="preserve"> </v>
      </c>
      <c r="D779" s="113" t="str">
        <f>IF(A779:A779&gt;0,VLOOKUP(A779,Fed.!$A$1:$J$1758,4,FALSE)," ")</f>
        <v xml:space="preserve"> </v>
      </c>
      <c r="E779" s="113" t="str">
        <f>IF(A779:A779&gt;0,VLOOKUP(A779,Fed.!$A$1:$J$1758,5,FALSE)," ")</f>
        <v xml:space="preserve"> </v>
      </c>
      <c r="F779" s="191" t="str">
        <f>IF(A779:A779&gt;0,VLOOKUP(A779,Fed.!$A$1:$J$1758,6,FALSE)," ")</f>
        <v xml:space="preserve"> </v>
      </c>
      <c r="G779" s="113" t="str">
        <f>IF(A779:A779&gt;0,VLOOKUP(A779,Fed.!$A$1:$J$1758,7,FALSE)," ")</f>
        <v xml:space="preserve"> </v>
      </c>
      <c r="H779" s="113" t="str">
        <f>IF(A779:A779&gt;0,VLOOKUP(A779,Fed.!$A$1:$J$1758,8,FALSE)," ")</f>
        <v xml:space="preserve"> </v>
      </c>
      <c r="I779" s="113" t="str">
        <f>IF(A779:A779&gt;0,VLOOKUP(A779,Fed.!$A$1:$J$1758,9,FALSE)," ")</f>
        <v xml:space="preserve"> </v>
      </c>
      <c r="J779" s="113" t="str">
        <f>IF(A779:A779&gt;0,VLOOKUP(A779,Fed.!$A$1:$J$1758,10,FALSE)," ")</f>
        <v xml:space="preserve"> </v>
      </c>
      <c r="L779" s="245" t="s">
        <v>2643</v>
      </c>
      <c r="M779" s="287" t="b">
        <f t="shared" si="13"/>
        <v>0</v>
      </c>
      <c r="N779" s="287"/>
    </row>
    <row r="780" spans="1:14">
      <c r="A780" s="192"/>
      <c r="B780" s="26" t="str">
        <f>IF(A780:A780&gt;0,VLOOKUP(A780,Fed.!$A$1:$J$1758,2,FALSE)," ")</f>
        <v xml:space="preserve"> </v>
      </c>
      <c r="C780" s="26" t="str">
        <f>IF(A780:A780&gt;0,VLOOKUP(A780,Fed.!$A$1:$J$1758,3,FALSE)," ")</f>
        <v xml:space="preserve"> </v>
      </c>
      <c r="D780" s="113" t="str">
        <f>IF(A780:A780&gt;0,VLOOKUP(A780,Fed.!$A$1:$J$1758,4,FALSE)," ")</f>
        <v xml:space="preserve"> </v>
      </c>
      <c r="E780" s="113" t="str">
        <f>IF(A780:A780&gt;0,VLOOKUP(A780,Fed.!$A$1:$J$1758,5,FALSE)," ")</f>
        <v xml:space="preserve"> </v>
      </c>
      <c r="F780" s="191" t="str">
        <f>IF(A780:A780&gt;0,VLOOKUP(A780,Fed.!$A$1:$J$1758,6,FALSE)," ")</f>
        <v xml:space="preserve"> </v>
      </c>
      <c r="G780" s="113" t="str">
        <f>IF(A780:A780&gt;0,VLOOKUP(A780,Fed.!$A$1:$J$1758,7,FALSE)," ")</f>
        <v xml:space="preserve"> </v>
      </c>
      <c r="H780" s="113" t="str">
        <f>IF(A780:A780&gt;0,VLOOKUP(A780,Fed.!$A$1:$J$1758,8,FALSE)," ")</f>
        <v xml:space="preserve"> </v>
      </c>
      <c r="I780" s="113" t="str">
        <f>IF(A780:A780&gt;0,VLOOKUP(A780,Fed.!$A$1:$J$1758,9,FALSE)," ")</f>
        <v xml:space="preserve"> </v>
      </c>
      <c r="J780" s="113" t="str">
        <f>IF(A780:A780&gt;0,VLOOKUP(A780,Fed.!$A$1:$J$1758,10,FALSE)," ")</f>
        <v xml:space="preserve"> </v>
      </c>
      <c r="L780" s="245" t="s">
        <v>2643</v>
      </c>
      <c r="M780" s="287" t="b">
        <f t="shared" si="13"/>
        <v>0</v>
      </c>
      <c r="N780" s="287"/>
    </row>
    <row r="781" spans="1:14">
      <c r="A781" s="192"/>
      <c r="B781" s="26" t="str">
        <f>IF(A781:A781&gt;0,VLOOKUP(A781,Fed.!$A$1:$J$1758,2,FALSE)," ")</f>
        <v xml:space="preserve"> </v>
      </c>
      <c r="C781" s="26" t="str">
        <f>IF(A781:A781&gt;0,VLOOKUP(A781,Fed.!$A$1:$J$1758,3,FALSE)," ")</f>
        <v xml:space="preserve"> </v>
      </c>
      <c r="D781" s="113" t="str">
        <f>IF(A781:A781&gt;0,VLOOKUP(A781,Fed.!$A$1:$J$1758,4,FALSE)," ")</f>
        <v xml:space="preserve"> </v>
      </c>
      <c r="E781" s="113" t="str">
        <f>IF(A781:A781&gt;0,VLOOKUP(A781,Fed.!$A$1:$J$1758,5,FALSE)," ")</f>
        <v xml:space="preserve"> </v>
      </c>
      <c r="F781" s="191" t="str">
        <f>IF(A781:A781&gt;0,VLOOKUP(A781,Fed.!$A$1:$J$1758,6,FALSE)," ")</f>
        <v xml:space="preserve"> </v>
      </c>
      <c r="G781" s="113" t="str">
        <f>IF(A781:A781&gt;0,VLOOKUP(A781,Fed.!$A$1:$J$1758,7,FALSE)," ")</f>
        <v xml:space="preserve"> </v>
      </c>
      <c r="H781" s="113" t="str">
        <f>IF(A781:A781&gt;0,VLOOKUP(A781,Fed.!$A$1:$J$1758,8,FALSE)," ")</f>
        <v xml:space="preserve"> </v>
      </c>
      <c r="I781" s="113" t="str">
        <f>IF(A781:A781&gt;0,VLOOKUP(A781,Fed.!$A$1:$J$1758,9,FALSE)," ")</f>
        <v xml:space="preserve"> </v>
      </c>
      <c r="J781" s="113" t="str">
        <f>IF(A781:A781&gt;0,VLOOKUP(A781,Fed.!$A$1:$J$1758,10,FALSE)," ")</f>
        <v xml:space="preserve"> </v>
      </c>
      <c r="L781" s="245" t="s">
        <v>2643</v>
      </c>
      <c r="M781" s="287" t="b">
        <f t="shared" si="13"/>
        <v>0</v>
      </c>
      <c r="N781" s="287"/>
    </row>
    <row r="782" spans="1:14">
      <c r="A782" s="192"/>
      <c r="B782" s="26" t="str">
        <f>IF(A782:A782&gt;0,VLOOKUP(A782,Fed.!$A$1:$J$1758,2,FALSE)," ")</f>
        <v xml:space="preserve"> </v>
      </c>
      <c r="C782" s="26" t="str">
        <f>IF(A782:A782&gt;0,VLOOKUP(A782,Fed.!$A$1:$J$1758,3,FALSE)," ")</f>
        <v xml:space="preserve"> </v>
      </c>
      <c r="D782" s="113" t="str">
        <f>IF(A782:A782&gt;0,VLOOKUP(A782,Fed.!$A$1:$J$1758,4,FALSE)," ")</f>
        <v xml:space="preserve"> </v>
      </c>
      <c r="E782" s="113" t="str">
        <f>IF(A782:A782&gt;0,VLOOKUP(A782,Fed.!$A$1:$J$1758,5,FALSE)," ")</f>
        <v xml:space="preserve"> </v>
      </c>
      <c r="F782" s="191" t="str">
        <f>IF(A782:A782&gt;0,VLOOKUP(A782,Fed.!$A$1:$J$1758,6,FALSE)," ")</f>
        <v xml:space="preserve"> </v>
      </c>
      <c r="G782" s="113" t="str">
        <f>IF(A782:A782&gt;0,VLOOKUP(A782,Fed.!$A$1:$J$1758,7,FALSE)," ")</f>
        <v xml:space="preserve"> </v>
      </c>
      <c r="H782" s="113" t="str">
        <f>IF(A782:A782&gt;0,VLOOKUP(A782,Fed.!$A$1:$J$1758,8,FALSE)," ")</f>
        <v xml:space="preserve"> </v>
      </c>
      <c r="I782" s="113" t="str">
        <f>IF(A782:A782&gt;0,VLOOKUP(A782,Fed.!$A$1:$J$1758,9,FALSE)," ")</f>
        <v xml:space="preserve"> </v>
      </c>
      <c r="J782" s="113" t="str">
        <f>IF(A782:A782&gt;0,VLOOKUP(A782,Fed.!$A$1:$J$1758,10,FALSE)," ")</f>
        <v xml:space="preserve"> </v>
      </c>
      <c r="L782" s="245" t="s">
        <v>2643</v>
      </c>
      <c r="M782" s="287" t="b">
        <f t="shared" si="13"/>
        <v>0</v>
      </c>
      <c r="N782" s="287"/>
    </row>
    <row r="783" spans="1:14">
      <c r="A783" s="192"/>
      <c r="B783" s="26" t="str">
        <f>IF(A783:A783&gt;0,VLOOKUP(A783,Fed.!$A$1:$J$1758,2,FALSE)," ")</f>
        <v xml:space="preserve"> </v>
      </c>
      <c r="C783" s="26" t="str">
        <f>IF(A783:A783&gt;0,VLOOKUP(A783,Fed.!$A$1:$J$1758,3,FALSE)," ")</f>
        <v xml:space="preserve"> </v>
      </c>
      <c r="D783" s="113" t="str">
        <f>IF(A783:A783&gt;0,VLOOKUP(A783,Fed.!$A$1:$J$1758,4,FALSE)," ")</f>
        <v xml:space="preserve"> </v>
      </c>
      <c r="E783" s="113" t="str">
        <f>IF(A783:A783&gt;0,VLOOKUP(A783,Fed.!$A$1:$J$1758,5,FALSE)," ")</f>
        <v xml:space="preserve"> </v>
      </c>
      <c r="F783" s="191" t="str">
        <f>IF(A783:A783&gt;0,VLOOKUP(A783,Fed.!$A$1:$J$1758,6,FALSE)," ")</f>
        <v xml:space="preserve"> </v>
      </c>
      <c r="G783" s="113" t="str">
        <f>IF(A783:A783&gt;0,VLOOKUP(A783,Fed.!$A$1:$J$1758,7,FALSE)," ")</f>
        <v xml:space="preserve"> </v>
      </c>
      <c r="H783" s="113" t="str">
        <f>IF(A783:A783&gt;0,VLOOKUP(A783,Fed.!$A$1:$J$1758,8,FALSE)," ")</f>
        <v xml:space="preserve"> </v>
      </c>
      <c r="I783" s="113" t="str">
        <f>IF(A783:A783&gt;0,VLOOKUP(A783,Fed.!$A$1:$J$1758,9,FALSE)," ")</f>
        <v xml:space="preserve"> </v>
      </c>
      <c r="J783" s="113" t="str">
        <f>IF(A783:A783&gt;0,VLOOKUP(A783,Fed.!$A$1:$J$1758,10,FALSE)," ")</f>
        <v xml:space="preserve"> </v>
      </c>
      <c r="L783" s="245" t="s">
        <v>2643</v>
      </c>
      <c r="M783" s="287" t="b">
        <f t="shared" si="13"/>
        <v>0</v>
      </c>
      <c r="N783" s="287"/>
    </row>
    <row r="784" spans="1:14">
      <c r="A784" s="192"/>
      <c r="B784" s="26" t="str">
        <f>IF(A784:A784&gt;0,VLOOKUP(A784,Fed.!$A$1:$J$1758,2,FALSE)," ")</f>
        <v xml:space="preserve"> </v>
      </c>
      <c r="C784" s="26" t="str">
        <f>IF(A784:A784&gt;0,VLOOKUP(A784,Fed.!$A$1:$J$1758,3,FALSE)," ")</f>
        <v xml:space="preserve"> </v>
      </c>
      <c r="D784" s="113" t="str">
        <f>IF(A784:A784&gt;0,VLOOKUP(A784,Fed.!$A$1:$J$1758,4,FALSE)," ")</f>
        <v xml:space="preserve"> </v>
      </c>
      <c r="E784" s="113" t="str">
        <f>IF(A784:A784&gt;0,VLOOKUP(A784,Fed.!$A$1:$J$1758,5,FALSE)," ")</f>
        <v xml:space="preserve"> </v>
      </c>
      <c r="F784" s="191" t="str">
        <f>IF(A784:A784&gt;0,VLOOKUP(A784,Fed.!$A$1:$J$1758,6,FALSE)," ")</f>
        <v xml:space="preserve"> </v>
      </c>
      <c r="G784" s="113" t="str">
        <f>IF(A784:A784&gt;0,VLOOKUP(A784,Fed.!$A$1:$J$1758,7,FALSE)," ")</f>
        <v xml:space="preserve"> </v>
      </c>
      <c r="H784" s="113" t="str">
        <f>IF(A784:A784&gt;0,VLOOKUP(A784,Fed.!$A$1:$J$1758,8,FALSE)," ")</f>
        <v xml:space="preserve"> </v>
      </c>
      <c r="I784" s="113" t="str">
        <f>IF(A784:A784&gt;0,VLOOKUP(A784,Fed.!$A$1:$J$1758,9,FALSE)," ")</f>
        <v xml:space="preserve"> </v>
      </c>
      <c r="J784" s="113" t="str">
        <f>IF(A784:A784&gt;0,VLOOKUP(A784,Fed.!$A$1:$J$1758,10,FALSE)," ")</f>
        <v xml:space="preserve"> </v>
      </c>
      <c r="L784" s="245" t="s">
        <v>2643</v>
      </c>
      <c r="M784" s="287" t="b">
        <f t="shared" si="13"/>
        <v>0</v>
      </c>
      <c r="N784" s="287"/>
    </row>
    <row r="785" spans="1:14">
      <c r="A785" s="192"/>
      <c r="B785" s="26" t="str">
        <f>IF(A785:A785&gt;0,VLOOKUP(A785,Fed.!$A$1:$J$1758,2,FALSE)," ")</f>
        <v xml:space="preserve"> </v>
      </c>
      <c r="C785" s="26" t="str">
        <f>IF(A785:A785&gt;0,VLOOKUP(A785,Fed.!$A$1:$J$1758,3,FALSE)," ")</f>
        <v xml:space="preserve"> </v>
      </c>
      <c r="D785" s="113" t="str">
        <f>IF(A785:A785&gt;0,VLOOKUP(A785,Fed.!$A$1:$J$1758,4,FALSE)," ")</f>
        <v xml:space="preserve"> </v>
      </c>
      <c r="E785" s="113" t="str">
        <f>IF(A785:A785&gt;0,VLOOKUP(A785,Fed.!$A$1:$J$1758,5,FALSE)," ")</f>
        <v xml:space="preserve"> </v>
      </c>
      <c r="F785" s="191" t="str">
        <f>IF(A785:A785&gt;0,VLOOKUP(A785,Fed.!$A$1:$J$1758,6,FALSE)," ")</f>
        <v xml:space="preserve"> </v>
      </c>
      <c r="G785" s="113" t="str">
        <f>IF(A785:A785&gt;0,VLOOKUP(A785,Fed.!$A$1:$J$1758,7,FALSE)," ")</f>
        <v xml:space="preserve"> </v>
      </c>
      <c r="H785" s="113" t="str">
        <f>IF(A785:A785&gt;0,VLOOKUP(A785,Fed.!$A$1:$J$1758,8,FALSE)," ")</f>
        <v xml:space="preserve"> </v>
      </c>
      <c r="I785" s="113" t="str">
        <f>IF(A785:A785&gt;0,VLOOKUP(A785,Fed.!$A$1:$J$1758,9,FALSE)," ")</f>
        <v xml:space="preserve"> </v>
      </c>
      <c r="J785" s="113" t="str">
        <f>IF(A785:A785&gt;0,VLOOKUP(A785,Fed.!$A$1:$J$1758,10,FALSE)," ")</f>
        <v xml:space="preserve"> </v>
      </c>
      <c r="L785" s="245" t="s">
        <v>2643</v>
      </c>
      <c r="M785" s="287" t="b">
        <f t="shared" si="13"/>
        <v>0</v>
      </c>
      <c r="N785" s="287"/>
    </row>
    <row r="786" spans="1:14">
      <c r="A786" s="192"/>
      <c r="B786" s="26" t="str">
        <f>IF(A786:A786&gt;0,VLOOKUP(A786,Fed.!$A$1:$J$1758,2,FALSE)," ")</f>
        <v xml:space="preserve"> </v>
      </c>
      <c r="C786" s="26" t="str">
        <f>IF(A786:A786&gt;0,VLOOKUP(A786,Fed.!$A$1:$J$1758,3,FALSE)," ")</f>
        <v xml:space="preserve"> </v>
      </c>
      <c r="D786" s="113" t="str">
        <f>IF(A786:A786&gt;0,VLOOKUP(A786,Fed.!$A$1:$J$1758,4,FALSE)," ")</f>
        <v xml:space="preserve"> </v>
      </c>
      <c r="E786" s="113" t="str">
        <f>IF(A786:A786&gt;0,VLOOKUP(A786,Fed.!$A$1:$J$1758,5,FALSE)," ")</f>
        <v xml:space="preserve"> </v>
      </c>
      <c r="F786" s="191" t="str">
        <f>IF(A786:A786&gt;0,VLOOKUP(A786,Fed.!$A$1:$J$1758,6,FALSE)," ")</f>
        <v xml:space="preserve"> </v>
      </c>
      <c r="G786" s="113" t="str">
        <f>IF(A786:A786&gt;0,VLOOKUP(A786,Fed.!$A$1:$J$1758,7,FALSE)," ")</f>
        <v xml:space="preserve"> </v>
      </c>
      <c r="H786" s="113" t="str">
        <f>IF(A786:A786&gt;0,VLOOKUP(A786,Fed.!$A$1:$J$1758,8,FALSE)," ")</f>
        <v xml:space="preserve"> </v>
      </c>
      <c r="I786" s="113" t="str">
        <f>IF(A786:A786&gt;0,VLOOKUP(A786,Fed.!$A$1:$J$1758,9,FALSE)," ")</f>
        <v xml:space="preserve"> </v>
      </c>
      <c r="J786" s="113" t="str">
        <f>IF(A786:A786&gt;0,VLOOKUP(A786,Fed.!$A$1:$J$1758,10,FALSE)," ")</f>
        <v xml:space="preserve"> </v>
      </c>
      <c r="L786" s="245" t="s">
        <v>2643</v>
      </c>
      <c r="M786" s="287" t="b">
        <f t="shared" si="13"/>
        <v>0</v>
      </c>
      <c r="N786" s="287"/>
    </row>
    <row r="787" spans="1:14">
      <c r="A787" s="192"/>
      <c r="B787" s="26" t="str">
        <f>IF(A787:A787&gt;0,VLOOKUP(A787,Fed.!$A$1:$J$1758,2,FALSE)," ")</f>
        <v xml:space="preserve"> </v>
      </c>
      <c r="C787" s="26" t="str">
        <f>IF(A787:A787&gt;0,VLOOKUP(A787,Fed.!$A$1:$J$1758,3,FALSE)," ")</f>
        <v xml:space="preserve"> </v>
      </c>
      <c r="D787" s="113" t="str">
        <f>IF(A787:A787&gt;0,VLOOKUP(A787,Fed.!$A$1:$J$1758,4,FALSE)," ")</f>
        <v xml:space="preserve"> </v>
      </c>
      <c r="E787" s="113" t="str">
        <f>IF(A787:A787&gt;0,VLOOKUP(A787,Fed.!$A$1:$J$1758,5,FALSE)," ")</f>
        <v xml:space="preserve"> </v>
      </c>
      <c r="F787" s="191" t="str">
        <f>IF(A787:A787&gt;0,VLOOKUP(A787,Fed.!$A$1:$J$1758,6,FALSE)," ")</f>
        <v xml:space="preserve"> </v>
      </c>
      <c r="G787" s="113" t="str">
        <f>IF(A787:A787&gt;0,VLOOKUP(A787,Fed.!$A$1:$J$1758,7,FALSE)," ")</f>
        <v xml:space="preserve"> </v>
      </c>
      <c r="H787" s="113" t="str">
        <f>IF(A787:A787&gt;0,VLOOKUP(A787,Fed.!$A$1:$J$1758,8,FALSE)," ")</f>
        <v xml:space="preserve"> </v>
      </c>
      <c r="I787" s="113" t="str">
        <f>IF(A787:A787&gt;0,VLOOKUP(A787,Fed.!$A$1:$J$1758,9,FALSE)," ")</f>
        <v xml:space="preserve"> </v>
      </c>
      <c r="J787" s="113" t="str">
        <f>IF(A787:A787&gt;0,VLOOKUP(A787,Fed.!$A$1:$J$1758,10,FALSE)," ")</f>
        <v xml:space="preserve"> </v>
      </c>
      <c r="L787" s="245" t="s">
        <v>2643</v>
      </c>
      <c r="M787" s="287" t="b">
        <f t="shared" si="13"/>
        <v>0</v>
      </c>
      <c r="N787" s="287"/>
    </row>
    <row r="788" spans="1:14">
      <c r="A788" s="192"/>
      <c r="B788" s="26" t="str">
        <f>IF(A788:A788&gt;0,VLOOKUP(A788,Fed.!$A$1:$J$1758,2,FALSE)," ")</f>
        <v xml:space="preserve"> </v>
      </c>
      <c r="C788" s="26" t="str">
        <f>IF(A788:A788&gt;0,VLOOKUP(A788,Fed.!$A$1:$J$1758,3,FALSE)," ")</f>
        <v xml:space="preserve"> </v>
      </c>
      <c r="D788" s="113" t="str">
        <f>IF(A788:A788&gt;0,VLOOKUP(A788,Fed.!$A$1:$J$1758,4,FALSE)," ")</f>
        <v xml:space="preserve"> </v>
      </c>
      <c r="E788" s="113" t="str">
        <f>IF(A788:A788&gt;0,VLOOKUP(A788,Fed.!$A$1:$J$1758,5,FALSE)," ")</f>
        <v xml:space="preserve"> </v>
      </c>
      <c r="F788" s="191" t="str">
        <f>IF(A788:A788&gt;0,VLOOKUP(A788,Fed.!$A$1:$J$1758,6,FALSE)," ")</f>
        <v xml:space="preserve"> </v>
      </c>
      <c r="G788" s="113" t="str">
        <f>IF(A788:A788&gt;0,VLOOKUP(A788,Fed.!$A$1:$J$1758,7,FALSE)," ")</f>
        <v xml:space="preserve"> </v>
      </c>
      <c r="H788" s="113" t="str">
        <f>IF(A788:A788&gt;0,VLOOKUP(A788,Fed.!$A$1:$J$1758,8,FALSE)," ")</f>
        <v xml:space="preserve"> </v>
      </c>
      <c r="I788" s="113" t="str">
        <f>IF(A788:A788&gt;0,VLOOKUP(A788,Fed.!$A$1:$J$1758,9,FALSE)," ")</f>
        <v xml:space="preserve"> </v>
      </c>
      <c r="J788" s="113" t="str">
        <f>IF(A788:A788&gt;0,VLOOKUP(A788,Fed.!$A$1:$J$1758,10,FALSE)," ")</f>
        <v xml:space="preserve"> </v>
      </c>
      <c r="L788" s="245" t="s">
        <v>2643</v>
      </c>
      <c r="M788" s="287" t="b">
        <f t="shared" si="13"/>
        <v>0</v>
      </c>
      <c r="N788" s="287"/>
    </row>
    <row r="789" spans="1:14">
      <c r="A789" s="192"/>
      <c r="B789" s="26" t="str">
        <f>IF(A789:A789&gt;0,VLOOKUP(A789,Fed.!$A$1:$J$1758,2,FALSE)," ")</f>
        <v xml:space="preserve"> </v>
      </c>
      <c r="C789" s="26" t="str">
        <f>IF(A789:A789&gt;0,VLOOKUP(A789,Fed.!$A$1:$J$1758,3,FALSE)," ")</f>
        <v xml:space="preserve"> </v>
      </c>
      <c r="D789" s="113" t="str">
        <f>IF(A789:A789&gt;0,VLOOKUP(A789,Fed.!$A$1:$J$1758,4,FALSE)," ")</f>
        <v xml:space="preserve"> </v>
      </c>
      <c r="E789" s="113" t="str">
        <f>IF(A789:A789&gt;0,VLOOKUP(A789,Fed.!$A$1:$J$1758,5,FALSE)," ")</f>
        <v xml:space="preserve"> </v>
      </c>
      <c r="F789" s="191" t="str">
        <f>IF(A789:A789&gt;0,VLOOKUP(A789,Fed.!$A$1:$J$1758,6,FALSE)," ")</f>
        <v xml:space="preserve"> </v>
      </c>
      <c r="G789" s="113" t="str">
        <f>IF(A789:A789&gt;0,VLOOKUP(A789,Fed.!$A$1:$J$1758,7,FALSE)," ")</f>
        <v xml:space="preserve"> </v>
      </c>
      <c r="H789" s="113" t="str">
        <f>IF(A789:A789&gt;0,VLOOKUP(A789,Fed.!$A$1:$J$1758,8,FALSE)," ")</f>
        <v xml:space="preserve"> </v>
      </c>
      <c r="I789" s="113" t="str">
        <f>IF(A789:A789&gt;0,VLOOKUP(A789,Fed.!$A$1:$J$1758,9,FALSE)," ")</f>
        <v xml:space="preserve"> </v>
      </c>
      <c r="J789" s="113" t="str">
        <f>IF(A789:A789&gt;0,VLOOKUP(A789,Fed.!$A$1:$J$1758,10,FALSE)," ")</f>
        <v xml:space="preserve"> </v>
      </c>
      <c r="L789" s="245" t="s">
        <v>2643</v>
      </c>
      <c r="M789" s="287" t="b">
        <f t="shared" si="13"/>
        <v>0</v>
      </c>
      <c r="N789" s="287"/>
    </row>
    <row r="790" spans="1:14">
      <c r="A790" s="192"/>
      <c r="B790" s="26" t="str">
        <f>IF(A790:A790&gt;0,VLOOKUP(A790,Fed.!$A$1:$J$1758,2,FALSE)," ")</f>
        <v xml:space="preserve"> </v>
      </c>
      <c r="C790" s="26" t="str">
        <f>IF(A790:A790&gt;0,VLOOKUP(A790,Fed.!$A$1:$J$1758,3,FALSE)," ")</f>
        <v xml:space="preserve"> </v>
      </c>
      <c r="D790" s="113" t="str">
        <f>IF(A790:A790&gt;0,VLOOKUP(A790,Fed.!$A$1:$J$1758,4,FALSE)," ")</f>
        <v xml:space="preserve"> </v>
      </c>
      <c r="E790" s="113" t="str">
        <f>IF(A790:A790&gt;0,VLOOKUP(A790,Fed.!$A$1:$J$1758,5,FALSE)," ")</f>
        <v xml:space="preserve"> </v>
      </c>
      <c r="F790" s="191" t="str">
        <f>IF(A790:A790&gt;0,VLOOKUP(A790,Fed.!$A$1:$J$1758,6,FALSE)," ")</f>
        <v xml:space="preserve"> </v>
      </c>
      <c r="G790" s="113" t="str">
        <f>IF(A790:A790&gt;0,VLOOKUP(A790,Fed.!$A$1:$J$1758,7,FALSE)," ")</f>
        <v xml:space="preserve"> </v>
      </c>
      <c r="H790" s="113" t="str">
        <f>IF(A790:A790&gt;0,VLOOKUP(A790,Fed.!$A$1:$J$1758,8,FALSE)," ")</f>
        <v xml:space="preserve"> </v>
      </c>
      <c r="I790" s="113" t="str">
        <f>IF(A790:A790&gt;0,VLOOKUP(A790,Fed.!$A$1:$J$1758,9,FALSE)," ")</f>
        <v xml:space="preserve"> </v>
      </c>
      <c r="J790" s="113" t="str">
        <f>IF(A790:A790&gt;0,VLOOKUP(A790,Fed.!$A$1:$J$1758,10,FALSE)," ")</f>
        <v xml:space="preserve"> </v>
      </c>
      <c r="L790" s="245" t="s">
        <v>2643</v>
      </c>
      <c r="M790" s="287" t="b">
        <f t="shared" si="13"/>
        <v>0</v>
      </c>
      <c r="N790" s="287"/>
    </row>
    <row r="791" spans="1:14">
      <c r="A791" s="192"/>
      <c r="B791" s="26" t="str">
        <f>IF(A791:A791&gt;0,VLOOKUP(A791,Fed.!$A$1:$J$1758,2,FALSE)," ")</f>
        <v xml:space="preserve"> </v>
      </c>
      <c r="C791" s="26" t="str">
        <f>IF(A791:A791&gt;0,VLOOKUP(A791,Fed.!$A$1:$J$1758,3,FALSE)," ")</f>
        <v xml:space="preserve"> </v>
      </c>
      <c r="D791" s="113" t="str">
        <f>IF(A791:A791&gt;0,VLOOKUP(A791,Fed.!$A$1:$J$1758,4,FALSE)," ")</f>
        <v xml:space="preserve"> </v>
      </c>
      <c r="E791" s="113" t="str">
        <f>IF(A791:A791&gt;0,VLOOKUP(A791,Fed.!$A$1:$J$1758,5,FALSE)," ")</f>
        <v xml:space="preserve"> </v>
      </c>
      <c r="F791" s="191" t="str">
        <f>IF(A791:A791&gt;0,VLOOKUP(A791,Fed.!$A$1:$J$1758,6,FALSE)," ")</f>
        <v xml:space="preserve"> </v>
      </c>
      <c r="G791" s="113" t="str">
        <f>IF(A791:A791&gt;0,VLOOKUP(A791,Fed.!$A$1:$J$1758,7,FALSE)," ")</f>
        <v xml:space="preserve"> </v>
      </c>
      <c r="H791" s="113" t="str">
        <f>IF(A791:A791&gt;0,VLOOKUP(A791,Fed.!$A$1:$J$1758,8,FALSE)," ")</f>
        <v xml:space="preserve"> </v>
      </c>
      <c r="I791" s="113" t="str">
        <f>IF(A791:A791&gt;0,VLOOKUP(A791,Fed.!$A$1:$J$1758,9,FALSE)," ")</f>
        <v xml:space="preserve"> </v>
      </c>
      <c r="J791" s="113" t="str">
        <f>IF(A791:A791&gt;0,VLOOKUP(A791,Fed.!$A$1:$J$1758,10,FALSE)," ")</f>
        <v xml:space="preserve"> </v>
      </c>
      <c r="L791" s="245" t="s">
        <v>2643</v>
      </c>
      <c r="M791" s="287" t="b">
        <f t="shared" si="13"/>
        <v>0</v>
      </c>
      <c r="N791" s="287"/>
    </row>
    <row r="792" spans="1:14">
      <c r="A792" s="192"/>
      <c r="B792" s="26" t="str">
        <f>IF(A792:A792&gt;0,VLOOKUP(A792,Fed.!$A$1:$J$1758,2,FALSE)," ")</f>
        <v xml:space="preserve"> </v>
      </c>
      <c r="C792" s="26" t="str">
        <f>IF(A792:A792&gt;0,VLOOKUP(A792,Fed.!$A$1:$J$1758,3,FALSE)," ")</f>
        <v xml:space="preserve"> </v>
      </c>
      <c r="D792" s="113" t="str">
        <f>IF(A792:A792&gt;0,VLOOKUP(A792,Fed.!$A$1:$J$1758,4,FALSE)," ")</f>
        <v xml:space="preserve"> </v>
      </c>
      <c r="E792" s="113" t="str">
        <f>IF(A792:A792&gt;0,VLOOKUP(A792,Fed.!$A$1:$J$1758,5,FALSE)," ")</f>
        <v xml:space="preserve"> </v>
      </c>
      <c r="F792" s="191" t="str">
        <f>IF(A792:A792&gt;0,VLOOKUP(A792,Fed.!$A$1:$J$1758,6,FALSE)," ")</f>
        <v xml:space="preserve"> </v>
      </c>
      <c r="G792" s="113" t="str">
        <f>IF(A792:A792&gt;0,VLOOKUP(A792,Fed.!$A$1:$J$1758,7,FALSE)," ")</f>
        <v xml:space="preserve"> </v>
      </c>
      <c r="H792" s="113" t="str">
        <f>IF(A792:A792&gt;0,VLOOKUP(A792,Fed.!$A$1:$J$1758,8,FALSE)," ")</f>
        <v xml:space="preserve"> </v>
      </c>
      <c r="I792" s="113" t="str">
        <f>IF(A792:A792&gt;0,VLOOKUP(A792,Fed.!$A$1:$J$1758,9,FALSE)," ")</f>
        <v xml:space="preserve"> </v>
      </c>
      <c r="J792" s="113" t="str">
        <f>IF(A792:A792&gt;0,VLOOKUP(A792,Fed.!$A$1:$J$1758,10,FALSE)," ")</f>
        <v xml:space="preserve"> </v>
      </c>
      <c r="L792" s="245" t="s">
        <v>2643</v>
      </c>
      <c r="M792" s="287" t="b">
        <f t="shared" si="13"/>
        <v>0</v>
      </c>
      <c r="N792" s="287"/>
    </row>
    <row r="793" spans="1:14">
      <c r="A793" s="192"/>
      <c r="B793" s="26" t="str">
        <f>IF(A793:A793&gt;0,VLOOKUP(A793,Fed.!$A$1:$J$1758,2,FALSE)," ")</f>
        <v xml:space="preserve"> </v>
      </c>
      <c r="C793" s="26" t="str">
        <f>IF(A793:A793&gt;0,VLOOKUP(A793,Fed.!$A$1:$J$1758,3,FALSE)," ")</f>
        <v xml:space="preserve"> </v>
      </c>
      <c r="D793" s="113" t="str">
        <f>IF(A793:A793&gt;0,VLOOKUP(A793,Fed.!$A$1:$J$1758,4,FALSE)," ")</f>
        <v xml:space="preserve"> </v>
      </c>
      <c r="E793" s="113" t="str">
        <f>IF(A793:A793&gt;0,VLOOKUP(A793,Fed.!$A$1:$J$1758,5,FALSE)," ")</f>
        <v xml:space="preserve"> </v>
      </c>
      <c r="F793" s="191" t="str">
        <f>IF(A793:A793&gt;0,VLOOKUP(A793,Fed.!$A$1:$J$1758,6,FALSE)," ")</f>
        <v xml:space="preserve"> </v>
      </c>
      <c r="G793" s="113" t="str">
        <f>IF(A793:A793&gt;0,VLOOKUP(A793,Fed.!$A$1:$J$1758,7,FALSE)," ")</f>
        <v xml:space="preserve"> </v>
      </c>
      <c r="H793" s="113" t="str">
        <f>IF(A793:A793&gt;0,VLOOKUP(A793,Fed.!$A$1:$J$1758,8,FALSE)," ")</f>
        <v xml:space="preserve"> </v>
      </c>
      <c r="I793" s="113" t="str">
        <f>IF(A793:A793&gt;0,VLOOKUP(A793,Fed.!$A$1:$J$1758,9,FALSE)," ")</f>
        <v xml:space="preserve"> </v>
      </c>
      <c r="J793" s="113" t="str">
        <f>IF(A793:A793&gt;0,VLOOKUP(A793,Fed.!$A$1:$J$1758,10,FALSE)," ")</f>
        <v xml:space="preserve"> </v>
      </c>
      <c r="L793" s="245" t="s">
        <v>2643</v>
      </c>
      <c r="M793" s="287" t="b">
        <f t="shared" si="13"/>
        <v>0</v>
      </c>
      <c r="N793" s="287"/>
    </row>
    <row r="794" spans="1:14">
      <c r="A794" s="192"/>
      <c r="B794" s="26" t="str">
        <f>IF(A794:A794&gt;0,VLOOKUP(A794,Fed.!$A$1:$J$1758,2,FALSE)," ")</f>
        <v xml:space="preserve"> </v>
      </c>
      <c r="C794" s="26" t="str">
        <f>IF(A794:A794&gt;0,VLOOKUP(A794,Fed.!$A$1:$J$1758,3,FALSE)," ")</f>
        <v xml:space="preserve"> </v>
      </c>
      <c r="D794" s="113" t="str">
        <f>IF(A794:A794&gt;0,VLOOKUP(A794,Fed.!$A$1:$J$1758,4,FALSE)," ")</f>
        <v xml:space="preserve"> </v>
      </c>
      <c r="E794" s="113" t="str">
        <f>IF(A794:A794&gt;0,VLOOKUP(A794,Fed.!$A$1:$J$1758,5,FALSE)," ")</f>
        <v xml:space="preserve"> </v>
      </c>
      <c r="F794" s="191" t="str">
        <f>IF(A794:A794&gt;0,VLOOKUP(A794,Fed.!$A$1:$J$1758,6,FALSE)," ")</f>
        <v xml:space="preserve"> </v>
      </c>
      <c r="G794" s="113" t="str">
        <f>IF(A794:A794&gt;0,VLOOKUP(A794,Fed.!$A$1:$J$1758,7,FALSE)," ")</f>
        <v xml:space="preserve"> </v>
      </c>
      <c r="H794" s="113" t="str">
        <f>IF(A794:A794&gt;0,VLOOKUP(A794,Fed.!$A$1:$J$1758,8,FALSE)," ")</f>
        <v xml:space="preserve"> </v>
      </c>
      <c r="I794" s="113" t="str">
        <f>IF(A794:A794&gt;0,VLOOKUP(A794,Fed.!$A$1:$J$1758,9,FALSE)," ")</f>
        <v xml:space="preserve"> </v>
      </c>
      <c r="J794" s="113" t="str">
        <f>IF(A794:A794&gt;0,VLOOKUP(A794,Fed.!$A$1:$J$1758,10,FALSE)," ")</f>
        <v xml:space="preserve"> </v>
      </c>
      <c r="L794" s="245" t="s">
        <v>2643</v>
      </c>
      <c r="M794" s="287" t="b">
        <f t="shared" si="13"/>
        <v>0</v>
      </c>
      <c r="N794" s="287"/>
    </row>
    <row r="795" spans="1:14">
      <c r="A795" s="192"/>
      <c r="B795" s="26" t="str">
        <f>IF(A795:A795&gt;0,VLOOKUP(A795,Fed.!$A$1:$J$1758,2,FALSE)," ")</f>
        <v xml:space="preserve"> </v>
      </c>
      <c r="C795" s="26" t="str">
        <f>IF(A795:A795&gt;0,VLOOKUP(A795,Fed.!$A$1:$J$1758,3,FALSE)," ")</f>
        <v xml:space="preserve"> </v>
      </c>
      <c r="D795" s="113" t="str">
        <f>IF(A795:A795&gt;0,VLOOKUP(A795,Fed.!$A$1:$J$1758,4,FALSE)," ")</f>
        <v xml:space="preserve"> </v>
      </c>
      <c r="E795" s="113" t="str">
        <f>IF(A795:A795&gt;0,VLOOKUP(A795,Fed.!$A$1:$J$1758,5,FALSE)," ")</f>
        <v xml:space="preserve"> </v>
      </c>
      <c r="F795" s="191" t="str">
        <f>IF(A795:A795&gt;0,VLOOKUP(A795,Fed.!$A$1:$J$1758,6,FALSE)," ")</f>
        <v xml:space="preserve"> </v>
      </c>
      <c r="G795" s="113" t="str">
        <f>IF(A795:A795&gt;0,VLOOKUP(A795,Fed.!$A$1:$J$1758,7,FALSE)," ")</f>
        <v xml:space="preserve"> </v>
      </c>
      <c r="H795" s="113" t="str">
        <f>IF(A795:A795&gt;0,VLOOKUP(A795,Fed.!$A$1:$J$1758,8,FALSE)," ")</f>
        <v xml:space="preserve"> </v>
      </c>
      <c r="I795" s="113" t="str">
        <f>IF(A795:A795&gt;0,VLOOKUP(A795,Fed.!$A$1:$J$1758,9,FALSE)," ")</f>
        <v xml:space="preserve"> </v>
      </c>
      <c r="J795" s="113" t="str">
        <f>IF(A795:A795&gt;0,VLOOKUP(A795,Fed.!$A$1:$J$1758,10,FALSE)," ")</f>
        <v xml:space="preserve"> </v>
      </c>
      <c r="L795" s="245" t="s">
        <v>2643</v>
      </c>
      <c r="M795" s="287" t="b">
        <f t="shared" si="13"/>
        <v>0</v>
      </c>
      <c r="N795" s="287"/>
    </row>
    <row r="796" spans="1:14">
      <c r="A796" s="192"/>
      <c r="B796" s="26" t="str">
        <f>IF(A796:A796&gt;0,VLOOKUP(A796,Fed.!$A$1:$J$1758,2,FALSE)," ")</f>
        <v xml:space="preserve"> </v>
      </c>
      <c r="C796" s="26" t="str">
        <f>IF(A796:A796&gt;0,VLOOKUP(A796,Fed.!$A$1:$J$1758,3,FALSE)," ")</f>
        <v xml:space="preserve"> </v>
      </c>
      <c r="D796" s="113" t="str">
        <f>IF(A796:A796&gt;0,VLOOKUP(A796,Fed.!$A$1:$J$1758,4,FALSE)," ")</f>
        <v xml:space="preserve"> </v>
      </c>
      <c r="E796" s="113" t="str">
        <f>IF(A796:A796&gt;0,VLOOKUP(A796,Fed.!$A$1:$J$1758,5,FALSE)," ")</f>
        <v xml:space="preserve"> </v>
      </c>
      <c r="F796" s="191" t="str">
        <f>IF(A796:A796&gt;0,VLOOKUP(A796,Fed.!$A$1:$J$1758,6,FALSE)," ")</f>
        <v xml:space="preserve"> </v>
      </c>
      <c r="G796" s="113" t="str">
        <f>IF(A796:A796&gt;0,VLOOKUP(A796,Fed.!$A$1:$J$1758,7,FALSE)," ")</f>
        <v xml:space="preserve"> </v>
      </c>
      <c r="H796" s="113" t="str">
        <f>IF(A796:A796&gt;0,VLOOKUP(A796,Fed.!$A$1:$J$1758,8,FALSE)," ")</f>
        <v xml:space="preserve"> </v>
      </c>
      <c r="I796" s="113" t="str">
        <f>IF(A796:A796&gt;0,VLOOKUP(A796,Fed.!$A$1:$J$1758,9,FALSE)," ")</f>
        <v xml:space="preserve"> </v>
      </c>
      <c r="J796" s="113" t="str">
        <f>IF(A796:A796&gt;0,VLOOKUP(A796,Fed.!$A$1:$J$1758,10,FALSE)," ")</f>
        <v xml:space="preserve"> </v>
      </c>
      <c r="L796" s="245" t="s">
        <v>2643</v>
      </c>
      <c r="M796" s="287" t="b">
        <f t="shared" si="13"/>
        <v>0</v>
      </c>
      <c r="N796" s="287"/>
    </row>
    <row r="797" spans="1:14">
      <c r="A797" s="192"/>
      <c r="B797" s="26" t="str">
        <f>IF(A797:A797&gt;0,VLOOKUP(A797,Fed.!$A$1:$J$1758,2,FALSE)," ")</f>
        <v xml:space="preserve"> </v>
      </c>
      <c r="C797" s="26" t="str">
        <f>IF(A797:A797&gt;0,VLOOKUP(A797,Fed.!$A$1:$J$1758,3,FALSE)," ")</f>
        <v xml:space="preserve"> </v>
      </c>
      <c r="D797" s="113" t="str">
        <f>IF(A797:A797&gt;0,VLOOKUP(A797,Fed.!$A$1:$J$1758,4,FALSE)," ")</f>
        <v xml:space="preserve"> </v>
      </c>
      <c r="E797" s="113" t="str">
        <f>IF(A797:A797&gt;0,VLOOKUP(A797,Fed.!$A$1:$J$1758,5,FALSE)," ")</f>
        <v xml:space="preserve"> </v>
      </c>
      <c r="F797" s="191" t="str">
        <f>IF(A797:A797&gt;0,VLOOKUP(A797,Fed.!$A$1:$J$1758,6,FALSE)," ")</f>
        <v xml:space="preserve"> </v>
      </c>
      <c r="G797" s="113" t="str">
        <f>IF(A797:A797&gt;0,VLOOKUP(A797,Fed.!$A$1:$J$1758,7,FALSE)," ")</f>
        <v xml:space="preserve"> </v>
      </c>
      <c r="H797" s="113" t="str">
        <f>IF(A797:A797&gt;0,VLOOKUP(A797,Fed.!$A$1:$J$1758,8,FALSE)," ")</f>
        <v xml:space="preserve"> </v>
      </c>
      <c r="I797" s="113" t="str">
        <f>IF(A797:A797&gt;0,VLOOKUP(A797,Fed.!$A$1:$J$1758,9,FALSE)," ")</f>
        <v xml:space="preserve"> </v>
      </c>
      <c r="J797" s="113" t="str">
        <f>IF(A797:A797&gt;0,VLOOKUP(A797,Fed.!$A$1:$J$1758,10,FALSE)," ")</f>
        <v xml:space="preserve"> </v>
      </c>
      <c r="L797" s="245" t="s">
        <v>2643</v>
      </c>
      <c r="M797" s="287" t="b">
        <f t="shared" si="13"/>
        <v>0</v>
      </c>
      <c r="N797" s="287"/>
    </row>
    <row r="798" spans="1:14">
      <c r="A798" s="192"/>
      <c r="B798" s="26" t="str">
        <f>IF(A798:A798&gt;0,VLOOKUP(A798,Fed.!$A$1:$J$1758,2,FALSE)," ")</f>
        <v xml:space="preserve"> </v>
      </c>
      <c r="C798" s="26" t="str">
        <f>IF(A798:A798&gt;0,VLOOKUP(A798,Fed.!$A$1:$J$1758,3,FALSE)," ")</f>
        <v xml:space="preserve"> </v>
      </c>
      <c r="D798" s="113" t="str">
        <f>IF(A798:A798&gt;0,VLOOKUP(A798,Fed.!$A$1:$J$1758,4,FALSE)," ")</f>
        <v xml:space="preserve"> </v>
      </c>
      <c r="E798" s="113" t="str">
        <f>IF(A798:A798&gt;0,VLOOKUP(A798,Fed.!$A$1:$J$1758,5,FALSE)," ")</f>
        <v xml:space="preserve"> </v>
      </c>
      <c r="F798" s="191" t="str">
        <f>IF(A798:A798&gt;0,VLOOKUP(A798,Fed.!$A$1:$J$1758,6,FALSE)," ")</f>
        <v xml:space="preserve"> </v>
      </c>
      <c r="G798" s="113" t="str">
        <f>IF(A798:A798&gt;0,VLOOKUP(A798,Fed.!$A$1:$J$1758,7,FALSE)," ")</f>
        <v xml:space="preserve"> </v>
      </c>
      <c r="H798" s="113" t="str">
        <f>IF(A798:A798&gt;0,VLOOKUP(A798,Fed.!$A$1:$J$1758,8,FALSE)," ")</f>
        <v xml:space="preserve"> </v>
      </c>
      <c r="I798" s="113" t="str">
        <f>IF(A798:A798&gt;0,VLOOKUP(A798,Fed.!$A$1:$J$1758,9,FALSE)," ")</f>
        <v xml:space="preserve"> </v>
      </c>
      <c r="J798" s="113" t="str">
        <f>IF(A798:A798&gt;0,VLOOKUP(A798,Fed.!$A$1:$J$1758,10,FALSE)," ")</f>
        <v xml:space="preserve"> </v>
      </c>
      <c r="L798" s="245" t="s">
        <v>2643</v>
      </c>
      <c r="M798" s="287" t="b">
        <f t="shared" si="13"/>
        <v>0</v>
      </c>
      <c r="N798" s="287"/>
    </row>
    <row r="799" spans="1:14">
      <c r="A799" s="192"/>
      <c r="B799" s="26" t="str">
        <f>IF(A799:A799&gt;0,VLOOKUP(A799,Fed.!$A$1:$J$1758,2,FALSE)," ")</f>
        <v xml:space="preserve"> </v>
      </c>
      <c r="C799" s="26" t="str">
        <f>IF(A799:A799&gt;0,VLOOKUP(A799,Fed.!$A$1:$J$1758,3,FALSE)," ")</f>
        <v xml:space="preserve"> </v>
      </c>
      <c r="D799" s="113" t="str">
        <f>IF(A799:A799&gt;0,VLOOKUP(A799,Fed.!$A$1:$J$1758,4,FALSE)," ")</f>
        <v xml:space="preserve"> </v>
      </c>
      <c r="E799" s="113" t="str">
        <f>IF(A799:A799&gt;0,VLOOKUP(A799,Fed.!$A$1:$J$1758,5,FALSE)," ")</f>
        <v xml:space="preserve"> </v>
      </c>
      <c r="F799" s="191" t="str">
        <f>IF(A799:A799&gt;0,VLOOKUP(A799,Fed.!$A$1:$J$1758,6,FALSE)," ")</f>
        <v xml:space="preserve"> </v>
      </c>
      <c r="G799" s="113" t="str">
        <f>IF(A799:A799&gt;0,VLOOKUP(A799,Fed.!$A$1:$J$1758,7,FALSE)," ")</f>
        <v xml:space="preserve"> </v>
      </c>
      <c r="H799" s="113" t="str">
        <f>IF(A799:A799&gt;0,VLOOKUP(A799,Fed.!$A$1:$J$1758,8,FALSE)," ")</f>
        <v xml:space="preserve"> </v>
      </c>
      <c r="I799" s="113" t="str">
        <f>IF(A799:A799&gt;0,VLOOKUP(A799,Fed.!$A$1:$J$1758,9,FALSE)," ")</f>
        <v xml:space="preserve"> </v>
      </c>
      <c r="J799" s="113" t="str">
        <f>IF(A799:A799&gt;0,VLOOKUP(A799,Fed.!$A$1:$J$1758,10,FALSE)," ")</f>
        <v xml:space="preserve"> </v>
      </c>
      <c r="L799" s="245" t="s">
        <v>2643</v>
      </c>
      <c r="M799" s="287" t="b">
        <f t="shared" si="13"/>
        <v>0</v>
      </c>
      <c r="N799" s="287"/>
    </row>
    <row r="800" spans="1:14">
      <c r="A800" s="192"/>
      <c r="B800" s="26" t="str">
        <f>IF(A800:A800&gt;0,VLOOKUP(A800,Fed.!$A$1:$J$1758,2,FALSE)," ")</f>
        <v xml:space="preserve"> </v>
      </c>
      <c r="C800" s="26" t="str">
        <f>IF(A800:A800&gt;0,VLOOKUP(A800,Fed.!$A$1:$J$1758,3,FALSE)," ")</f>
        <v xml:space="preserve"> </v>
      </c>
      <c r="D800" s="113" t="str">
        <f>IF(A800:A800&gt;0,VLOOKUP(A800,Fed.!$A$1:$J$1758,4,FALSE)," ")</f>
        <v xml:space="preserve"> </v>
      </c>
      <c r="E800" s="113" t="str">
        <f>IF(A800:A800&gt;0,VLOOKUP(A800,Fed.!$A$1:$J$1758,5,FALSE)," ")</f>
        <v xml:space="preserve"> </v>
      </c>
      <c r="F800" s="191" t="str">
        <f>IF(A800:A800&gt;0,VLOOKUP(A800,Fed.!$A$1:$J$1758,6,FALSE)," ")</f>
        <v xml:space="preserve"> </v>
      </c>
      <c r="G800" s="113" t="str">
        <f>IF(A800:A800&gt;0,VLOOKUP(A800,Fed.!$A$1:$J$1758,7,FALSE)," ")</f>
        <v xml:space="preserve"> </v>
      </c>
      <c r="H800" s="113" t="str">
        <f>IF(A800:A800&gt;0,VLOOKUP(A800,Fed.!$A$1:$J$1758,8,FALSE)," ")</f>
        <v xml:space="preserve"> </v>
      </c>
      <c r="I800" s="113" t="str">
        <f>IF(A800:A800&gt;0,VLOOKUP(A800,Fed.!$A$1:$J$1758,9,FALSE)," ")</f>
        <v xml:space="preserve"> </v>
      </c>
      <c r="J800" s="113" t="str">
        <f>IF(A800:A800&gt;0,VLOOKUP(A800,Fed.!$A$1:$J$1758,10,FALSE)," ")</f>
        <v xml:space="preserve"> </v>
      </c>
      <c r="L800" s="245" t="s">
        <v>2643</v>
      </c>
      <c r="M800" s="287" t="b">
        <f t="shared" si="13"/>
        <v>0</v>
      </c>
      <c r="N800" s="287"/>
    </row>
    <row r="801" spans="1:14">
      <c r="A801" s="192"/>
      <c r="B801" s="26" t="str">
        <f>IF(A801:A801&gt;0,VLOOKUP(A801,Fed.!$A$1:$J$1758,2,FALSE)," ")</f>
        <v xml:space="preserve"> </v>
      </c>
      <c r="C801" s="26" t="str">
        <f>IF(A801:A801&gt;0,VLOOKUP(A801,Fed.!$A$1:$J$1758,3,FALSE)," ")</f>
        <v xml:space="preserve"> </v>
      </c>
      <c r="D801" s="113" t="str">
        <f>IF(A801:A801&gt;0,VLOOKUP(A801,Fed.!$A$1:$J$1758,4,FALSE)," ")</f>
        <v xml:space="preserve"> </v>
      </c>
      <c r="E801" s="113" t="str">
        <f>IF(A801:A801&gt;0,VLOOKUP(A801,Fed.!$A$1:$J$1758,5,FALSE)," ")</f>
        <v xml:space="preserve"> </v>
      </c>
      <c r="F801" s="191" t="str">
        <f>IF(A801:A801&gt;0,VLOOKUP(A801,Fed.!$A$1:$J$1758,6,FALSE)," ")</f>
        <v xml:space="preserve"> </v>
      </c>
      <c r="G801" s="113" t="str">
        <f>IF(A801:A801&gt;0,VLOOKUP(A801,Fed.!$A$1:$J$1758,7,FALSE)," ")</f>
        <v xml:space="preserve"> </v>
      </c>
      <c r="H801" s="113" t="str">
        <f>IF(A801:A801&gt;0,VLOOKUP(A801,Fed.!$A$1:$J$1758,8,FALSE)," ")</f>
        <v xml:space="preserve"> </v>
      </c>
      <c r="I801" s="113" t="str">
        <f>IF(A801:A801&gt;0,VLOOKUP(A801,Fed.!$A$1:$J$1758,9,FALSE)," ")</f>
        <v xml:space="preserve"> </v>
      </c>
      <c r="J801" s="113" t="str">
        <f>IF(A801:A801&gt;0,VLOOKUP(A801,Fed.!$A$1:$J$1758,10,FALSE)," ")</f>
        <v xml:space="preserve"> </v>
      </c>
      <c r="L801" s="245" t="s">
        <v>2643</v>
      </c>
      <c r="M801" s="287" t="b">
        <f t="shared" si="13"/>
        <v>0</v>
      </c>
      <c r="N801" s="287"/>
    </row>
    <row r="802" spans="1:14">
      <c r="A802" s="192"/>
      <c r="B802" s="26" t="str">
        <f>IF(A802:A802&gt;0,VLOOKUP(A802,Fed.!$A$1:$J$1758,2,FALSE)," ")</f>
        <v xml:space="preserve"> </v>
      </c>
      <c r="C802" s="26" t="str">
        <f>IF(A802:A802&gt;0,VLOOKUP(A802,Fed.!$A$1:$J$1758,3,FALSE)," ")</f>
        <v xml:space="preserve"> </v>
      </c>
      <c r="D802" s="113" t="str">
        <f>IF(A802:A802&gt;0,VLOOKUP(A802,Fed.!$A$1:$J$1758,4,FALSE)," ")</f>
        <v xml:space="preserve"> </v>
      </c>
      <c r="E802" s="113" t="str">
        <f>IF(A802:A802&gt;0,VLOOKUP(A802,Fed.!$A$1:$J$1758,5,FALSE)," ")</f>
        <v xml:space="preserve"> </v>
      </c>
      <c r="F802" s="191" t="str">
        <f>IF(A802:A802&gt;0,VLOOKUP(A802,Fed.!$A$1:$J$1758,6,FALSE)," ")</f>
        <v xml:space="preserve"> </v>
      </c>
      <c r="G802" s="113" t="str">
        <f>IF(A802:A802&gt;0,VLOOKUP(A802,Fed.!$A$1:$J$1758,7,FALSE)," ")</f>
        <v xml:space="preserve"> </v>
      </c>
      <c r="H802" s="113" t="str">
        <f>IF(A802:A802&gt;0,VLOOKUP(A802,Fed.!$A$1:$J$1758,8,FALSE)," ")</f>
        <v xml:space="preserve"> </v>
      </c>
      <c r="I802" s="113" t="str">
        <f>IF(A802:A802&gt;0,VLOOKUP(A802,Fed.!$A$1:$J$1758,9,FALSE)," ")</f>
        <v xml:space="preserve"> </v>
      </c>
      <c r="J802" s="113" t="str">
        <f>IF(A802:A802&gt;0,VLOOKUP(A802,Fed.!$A$1:$J$1758,10,FALSE)," ")</f>
        <v xml:space="preserve"> </v>
      </c>
      <c r="L802" s="245" t="s">
        <v>2643</v>
      </c>
      <c r="M802" s="287" t="b">
        <f t="shared" si="13"/>
        <v>0</v>
      </c>
      <c r="N802" s="287"/>
    </row>
    <row r="803" spans="1:14">
      <c r="A803" s="192"/>
      <c r="B803" s="26" t="str">
        <f>IF(A803:A803&gt;0,VLOOKUP(A803,Fed.!$A$1:$J$1758,2,FALSE)," ")</f>
        <v xml:space="preserve"> </v>
      </c>
      <c r="C803" s="26" t="str">
        <f>IF(A803:A803&gt;0,VLOOKUP(A803,Fed.!$A$1:$J$1758,3,FALSE)," ")</f>
        <v xml:space="preserve"> </v>
      </c>
      <c r="D803" s="113" t="str">
        <f>IF(A803:A803&gt;0,VLOOKUP(A803,Fed.!$A$1:$J$1758,4,FALSE)," ")</f>
        <v xml:space="preserve"> </v>
      </c>
      <c r="E803" s="113" t="str">
        <f>IF(A803:A803&gt;0,VLOOKUP(A803,Fed.!$A$1:$J$1758,5,FALSE)," ")</f>
        <v xml:space="preserve"> </v>
      </c>
      <c r="F803" s="191" t="str">
        <f>IF(A803:A803&gt;0,VLOOKUP(A803,Fed.!$A$1:$J$1758,6,FALSE)," ")</f>
        <v xml:space="preserve"> </v>
      </c>
      <c r="G803" s="113" t="str">
        <f>IF(A803:A803&gt;0,VLOOKUP(A803,Fed.!$A$1:$J$1758,7,FALSE)," ")</f>
        <v xml:space="preserve"> </v>
      </c>
      <c r="H803" s="113" t="str">
        <f>IF(A803:A803&gt;0,VLOOKUP(A803,Fed.!$A$1:$J$1758,8,FALSE)," ")</f>
        <v xml:space="preserve"> </v>
      </c>
      <c r="I803" s="113" t="str">
        <f>IF(A803:A803&gt;0,VLOOKUP(A803,Fed.!$A$1:$J$1758,9,FALSE)," ")</f>
        <v xml:space="preserve"> </v>
      </c>
      <c r="J803" s="113" t="str">
        <f>IF(A803:A803&gt;0,VLOOKUP(A803,Fed.!$A$1:$J$1758,10,FALSE)," ")</f>
        <v xml:space="preserve"> </v>
      </c>
      <c r="L803" s="245" t="s">
        <v>2643</v>
      </c>
      <c r="M803" s="287" t="b">
        <f t="shared" si="13"/>
        <v>0</v>
      </c>
      <c r="N803" s="287"/>
    </row>
    <row r="804" spans="1:14">
      <c r="A804" s="192"/>
      <c r="B804" s="26" t="str">
        <f>IF(A804:A804&gt;0,VLOOKUP(A804,Fed.!$A$1:$J$1758,2,FALSE)," ")</f>
        <v xml:space="preserve"> </v>
      </c>
      <c r="C804" s="26" t="str">
        <f>IF(A804:A804&gt;0,VLOOKUP(A804,Fed.!$A$1:$J$1758,3,FALSE)," ")</f>
        <v xml:space="preserve"> </v>
      </c>
      <c r="D804" s="113" t="str">
        <f>IF(A804:A804&gt;0,VLOOKUP(A804,Fed.!$A$1:$J$1758,4,FALSE)," ")</f>
        <v xml:space="preserve"> </v>
      </c>
      <c r="E804" s="113" t="str">
        <f>IF(A804:A804&gt;0,VLOOKUP(A804,Fed.!$A$1:$J$1758,5,FALSE)," ")</f>
        <v xml:space="preserve"> </v>
      </c>
      <c r="F804" s="191" t="str">
        <f>IF(A804:A804&gt;0,VLOOKUP(A804,Fed.!$A$1:$J$1758,6,FALSE)," ")</f>
        <v xml:space="preserve"> </v>
      </c>
      <c r="G804" s="113" t="str">
        <f>IF(A804:A804&gt;0,VLOOKUP(A804,Fed.!$A$1:$J$1758,7,FALSE)," ")</f>
        <v xml:space="preserve"> </v>
      </c>
      <c r="H804" s="113" t="str">
        <f>IF(A804:A804&gt;0,VLOOKUP(A804,Fed.!$A$1:$J$1758,8,FALSE)," ")</f>
        <v xml:space="preserve"> </v>
      </c>
      <c r="I804" s="113" t="str">
        <f>IF(A804:A804&gt;0,VLOOKUP(A804,Fed.!$A$1:$J$1758,9,FALSE)," ")</f>
        <v xml:space="preserve"> </v>
      </c>
      <c r="J804" s="113" t="str">
        <f>IF(A804:A804&gt;0,VLOOKUP(A804,Fed.!$A$1:$J$1758,10,FALSE)," ")</f>
        <v xml:space="preserve"> </v>
      </c>
      <c r="L804" s="245" t="s">
        <v>2643</v>
      </c>
      <c r="M804" s="287" t="b">
        <f t="shared" si="13"/>
        <v>0</v>
      </c>
      <c r="N804" s="287"/>
    </row>
    <row r="805" spans="1:14">
      <c r="A805" s="192"/>
      <c r="B805" s="26" t="str">
        <f>IF(A805:A805&gt;0,VLOOKUP(A805,Fed.!$A$1:$J$1758,2,FALSE)," ")</f>
        <v xml:space="preserve"> </v>
      </c>
      <c r="C805" s="26" t="str">
        <f>IF(A805:A805&gt;0,VLOOKUP(A805,Fed.!$A$1:$J$1758,3,FALSE)," ")</f>
        <v xml:space="preserve"> </v>
      </c>
      <c r="D805" s="113" t="str">
        <f>IF(A805:A805&gt;0,VLOOKUP(A805,Fed.!$A$1:$J$1758,4,FALSE)," ")</f>
        <v xml:space="preserve"> </v>
      </c>
      <c r="E805" s="113" t="str">
        <f>IF(A805:A805&gt;0,VLOOKUP(A805,Fed.!$A$1:$J$1758,5,FALSE)," ")</f>
        <v xml:space="preserve"> </v>
      </c>
      <c r="F805" s="191" t="str">
        <f>IF(A805:A805&gt;0,VLOOKUP(A805,Fed.!$A$1:$J$1758,6,FALSE)," ")</f>
        <v xml:space="preserve"> </v>
      </c>
      <c r="G805" s="113" t="str">
        <f>IF(A805:A805&gt;0,VLOOKUP(A805,Fed.!$A$1:$J$1758,7,FALSE)," ")</f>
        <v xml:space="preserve"> </v>
      </c>
      <c r="H805" s="113" t="str">
        <f>IF(A805:A805&gt;0,VLOOKUP(A805,Fed.!$A$1:$J$1758,8,FALSE)," ")</f>
        <v xml:space="preserve"> </v>
      </c>
      <c r="I805" s="113" t="str">
        <f>IF(A805:A805&gt;0,VLOOKUP(A805,Fed.!$A$1:$J$1758,9,FALSE)," ")</f>
        <v xml:space="preserve"> </v>
      </c>
      <c r="J805" s="113" t="str">
        <f>IF(A805:A805&gt;0,VLOOKUP(A805,Fed.!$A$1:$J$1758,10,FALSE)," ")</f>
        <v xml:space="preserve"> </v>
      </c>
      <c r="L805" s="245" t="s">
        <v>2643</v>
      </c>
      <c r="M805" s="287" t="b">
        <f t="shared" si="13"/>
        <v>0</v>
      </c>
      <c r="N805" s="287"/>
    </row>
    <row r="806" spans="1:14">
      <c r="A806" s="192"/>
      <c r="B806" s="26" t="str">
        <f>IF(A806:A806&gt;0,VLOOKUP(A806,Fed.!$A$1:$J$1758,2,FALSE)," ")</f>
        <v xml:space="preserve"> </v>
      </c>
      <c r="C806" s="26" t="str">
        <f>IF(A806:A806&gt;0,VLOOKUP(A806,Fed.!$A$1:$J$1758,3,FALSE)," ")</f>
        <v xml:space="preserve"> </v>
      </c>
      <c r="D806" s="113" t="str">
        <f>IF(A806:A806&gt;0,VLOOKUP(A806,Fed.!$A$1:$J$1758,4,FALSE)," ")</f>
        <v xml:space="preserve"> </v>
      </c>
      <c r="E806" s="113" t="str">
        <f>IF(A806:A806&gt;0,VLOOKUP(A806,Fed.!$A$1:$J$1758,5,FALSE)," ")</f>
        <v xml:space="preserve"> </v>
      </c>
      <c r="F806" s="191" t="str">
        <f>IF(A806:A806&gt;0,VLOOKUP(A806,Fed.!$A$1:$J$1758,6,FALSE)," ")</f>
        <v xml:space="preserve"> </v>
      </c>
      <c r="G806" s="113" t="str">
        <f>IF(A806:A806&gt;0,VLOOKUP(A806,Fed.!$A$1:$J$1758,7,FALSE)," ")</f>
        <v xml:space="preserve"> </v>
      </c>
      <c r="H806" s="113" t="str">
        <f>IF(A806:A806&gt;0,VLOOKUP(A806,Fed.!$A$1:$J$1758,8,FALSE)," ")</f>
        <v xml:space="preserve"> </v>
      </c>
      <c r="I806" s="113" t="str">
        <f>IF(A806:A806&gt;0,VLOOKUP(A806,Fed.!$A$1:$J$1758,9,FALSE)," ")</f>
        <v xml:space="preserve"> </v>
      </c>
      <c r="J806" s="113" t="str">
        <f>IF(A806:A806&gt;0,VLOOKUP(A806,Fed.!$A$1:$J$1758,10,FALSE)," ")</f>
        <v xml:space="preserve"> </v>
      </c>
      <c r="L806" s="245" t="s">
        <v>2643</v>
      </c>
      <c r="M806" s="287" t="b">
        <f t="shared" si="13"/>
        <v>0</v>
      </c>
      <c r="N806" s="287"/>
    </row>
    <row r="807" spans="1:14">
      <c r="A807" s="192"/>
      <c r="B807" s="26" t="str">
        <f>IF(A807:A807&gt;0,VLOOKUP(A807,Fed.!$A$1:$J$1758,2,FALSE)," ")</f>
        <v xml:space="preserve"> </v>
      </c>
      <c r="C807" s="26" t="str">
        <f>IF(A807:A807&gt;0,VLOOKUP(A807,Fed.!$A$1:$J$1758,3,FALSE)," ")</f>
        <v xml:space="preserve"> </v>
      </c>
      <c r="D807" s="113" t="str">
        <f>IF(A807:A807&gt;0,VLOOKUP(A807,Fed.!$A$1:$J$1758,4,FALSE)," ")</f>
        <v xml:space="preserve"> </v>
      </c>
      <c r="E807" s="113" t="str">
        <f>IF(A807:A807&gt;0,VLOOKUP(A807,Fed.!$A$1:$J$1758,5,FALSE)," ")</f>
        <v xml:space="preserve"> </v>
      </c>
      <c r="F807" s="191" t="str">
        <f>IF(A807:A807&gt;0,VLOOKUP(A807,Fed.!$A$1:$J$1758,6,FALSE)," ")</f>
        <v xml:space="preserve"> </v>
      </c>
      <c r="G807" s="113" t="str">
        <f>IF(A807:A807&gt;0,VLOOKUP(A807,Fed.!$A$1:$J$1758,7,FALSE)," ")</f>
        <v xml:space="preserve"> </v>
      </c>
      <c r="H807" s="113" t="str">
        <f>IF(A807:A807&gt;0,VLOOKUP(A807,Fed.!$A$1:$J$1758,8,FALSE)," ")</f>
        <v xml:space="preserve"> </v>
      </c>
      <c r="I807" s="113" t="str">
        <f>IF(A807:A807&gt;0,VLOOKUP(A807,Fed.!$A$1:$J$1758,9,FALSE)," ")</f>
        <v xml:space="preserve"> </v>
      </c>
      <c r="J807" s="113" t="str">
        <f>IF(A807:A807&gt;0,VLOOKUP(A807,Fed.!$A$1:$J$1758,10,FALSE)," ")</f>
        <v xml:space="preserve"> </v>
      </c>
      <c r="L807" s="245" t="s">
        <v>2643</v>
      </c>
      <c r="M807" s="287" t="b">
        <f t="shared" si="13"/>
        <v>0</v>
      </c>
      <c r="N807" s="287"/>
    </row>
    <row r="808" spans="1:14">
      <c r="A808" s="192"/>
      <c r="B808" s="26" t="str">
        <f>IF(A808:A808&gt;0,VLOOKUP(A808,Fed.!$A$1:$J$1758,2,FALSE)," ")</f>
        <v xml:space="preserve"> </v>
      </c>
      <c r="C808" s="26" t="str">
        <f>IF(A808:A808&gt;0,VLOOKUP(A808,Fed.!$A$1:$J$1758,3,FALSE)," ")</f>
        <v xml:space="preserve"> </v>
      </c>
      <c r="D808" s="113" t="str">
        <f>IF(A808:A808&gt;0,VLOOKUP(A808,Fed.!$A$1:$J$1758,4,FALSE)," ")</f>
        <v xml:space="preserve"> </v>
      </c>
      <c r="E808" s="113" t="str">
        <f>IF(A808:A808&gt;0,VLOOKUP(A808,Fed.!$A$1:$J$1758,5,FALSE)," ")</f>
        <v xml:space="preserve"> </v>
      </c>
      <c r="F808" s="191" t="str">
        <f>IF(A808:A808&gt;0,VLOOKUP(A808,Fed.!$A$1:$J$1758,6,FALSE)," ")</f>
        <v xml:space="preserve"> </v>
      </c>
      <c r="G808" s="113" t="str">
        <f>IF(A808:A808&gt;0,VLOOKUP(A808,Fed.!$A$1:$J$1758,7,FALSE)," ")</f>
        <v xml:space="preserve"> </v>
      </c>
      <c r="H808" s="113" t="str">
        <f>IF(A808:A808&gt;0,VLOOKUP(A808,Fed.!$A$1:$J$1758,8,FALSE)," ")</f>
        <v xml:space="preserve"> </v>
      </c>
      <c r="I808" s="113" t="str">
        <f>IF(A808:A808&gt;0,VLOOKUP(A808,Fed.!$A$1:$J$1758,9,FALSE)," ")</f>
        <v xml:space="preserve"> </v>
      </c>
      <c r="J808" s="113" t="str">
        <f>IF(A808:A808&gt;0,VLOOKUP(A808,Fed.!$A$1:$J$1758,10,FALSE)," ")</f>
        <v xml:space="preserve"> </v>
      </c>
      <c r="L808" s="245" t="s">
        <v>2643</v>
      </c>
      <c r="M808" s="287" t="b">
        <f t="shared" si="13"/>
        <v>0</v>
      </c>
      <c r="N808" s="287"/>
    </row>
    <row r="809" spans="1:14">
      <c r="A809" s="192"/>
      <c r="B809" s="26" t="str">
        <f>IF(A809:A809&gt;0,VLOOKUP(A809,Fed.!$A$1:$J$1758,2,FALSE)," ")</f>
        <v xml:space="preserve"> </v>
      </c>
      <c r="C809" s="26" t="str">
        <f>IF(A809:A809&gt;0,VLOOKUP(A809,Fed.!$A$1:$J$1758,3,FALSE)," ")</f>
        <v xml:space="preserve"> </v>
      </c>
      <c r="D809" s="113" t="str">
        <f>IF(A809:A809&gt;0,VLOOKUP(A809,Fed.!$A$1:$J$1758,4,FALSE)," ")</f>
        <v xml:space="preserve"> </v>
      </c>
      <c r="E809" s="113" t="str">
        <f>IF(A809:A809&gt;0,VLOOKUP(A809,Fed.!$A$1:$J$1758,5,FALSE)," ")</f>
        <v xml:space="preserve"> </v>
      </c>
      <c r="F809" s="191" t="str">
        <f>IF(A809:A809&gt;0,VLOOKUP(A809,Fed.!$A$1:$J$1758,6,FALSE)," ")</f>
        <v xml:space="preserve"> </v>
      </c>
      <c r="G809" s="113" t="str">
        <f>IF(A809:A809&gt;0,VLOOKUP(A809,Fed.!$A$1:$J$1758,7,FALSE)," ")</f>
        <v xml:space="preserve"> </v>
      </c>
      <c r="H809" s="113" t="str">
        <f>IF(A809:A809&gt;0,VLOOKUP(A809,Fed.!$A$1:$J$1758,8,FALSE)," ")</f>
        <v xml:space="preserve"> </v>
      </c>
      <c r="I809" s="113" t="str">
        <f>IF(A809:A809&gt;0,VLOOKUP(A809,Fed.!$A$1:$J$1758,9,FALSE)," ")</f>
        <v xml:space="preserve"> </v>
      </c>
      <c r="J809" s="113" t="str">
        <f>IF(A809:A809&gt;0,VLOOKUP(A809,Fed.!$A$1:$J$1758,10,FALSE)," ")</f>
        <v xml:space="preserve"> </v>
      </c>
      <c r="L809" s="245" t="s">
        <v>2643</v>
      </c>
      <c r="M809" s="287" t="b">
        <f t="shared" si="13"/>
        <v>0</v>
      </c>
      <c r="N809" s="287"/>
    </row>
    <row r="810" spans="1:14">
      <c r="A810" s="192"/>
      <c r="B810" s="26" t="str">
        <f>IF(A810:A810&gt;0,VLOOKUP(A810,Fed.!$A$1:$J$1758,2,FALSE)," ")</f>
        <v xml:space="preserve"> </v>
      </c>
      <c r="C810" s="26" t="str">
        <f>IF(A810:A810&gt;0,VLOOKUP(A810,Fed.!$A$1:$J$1758,3,FALSE)," ")</f>
        <v xml:space="preserve"> </v>
      </c>
      <c r="D810" s="113" t="str">
        <f>IF(A810:A810&gt;0,VLOOKUP(A810,Fed.!$A$1:$J$1758,4,FALSE)," ")</f>
        <v xml:space="preserve"> </v>
      </c>
      <c r="E810" s="113" t="str">
        <f>IF(A810:A810&gt;0,VLOOKUP(A810,Fed.!$A$1:$J$1758,5,FALSE)," ")</f>
        <v xml:space="preserve"> </v>
      </c>
      <c r="F810" s="191" t="str">
        <f>IF(A810:A810&gt;0,VLOOKUP(A810,Fed.!$A$1:$J$1758,6,FALSE)," ")</f>
        <v xml:space="preserve"> </v>
      </c>
      <c r="G810" s="113" t="str">
        <f>IF(A810:A810&gt;0,VLOOKUP(A810,Fed.!$A$1:$J$1758,7,FALSE)," ")</f>
        <v xml:space="preserve"> </v>
      </c>
      <c r="H810" s="113" t="str">
        <f>IF(A810:A810&gt;0,VLOOKUP(A810,Fed.!$A$1:$J$1758,8,FALSE)," ")</f>
        <v xml:space="preserve"> </v>
      </c>
      <c r="I810" s="113" t="str">
        <f>IF(A810:A810&gt;0,VLOOKUP(A810,Fed.!$A$1:$J$1758,9,FALSE)," ")</f>
        <v xml:space="preserve"> </v>
      </c>
      <c r="J810" s="113" t="str">
        <f>IF(A810:A810&gt;0,VLOOKUP(A810,Fed.!$A$1:$J$1758,10,FALSE)," ")</f>
        <v xml:space="preserve"> </v>
      </c>
      <c r="L810" s="245" t="s">
        <v>2643</v>
      </c>
      <c r="M810" s="287" t="b">
        <f t="shared" si="13"/>
        <v>0</v>
      </c>
      <c r="N810" s="287"/>
    </row>
    <row r="811" spans="1:14">
      <c r="A811" s="192"/>
      <c r="B811" s="26" t="str">
        <f>IF(A811:A811&gt;0,VLOOKUP(A811,Fed.!$A$1:$J$1758,2,FALSE)," ")</f>
        <v xml:space="preserve"> </v>
      </c>
      <c r="C811" s="26" t="str">
        <f>IF(A811:A811&gt;0,VLOOKUP(A811,Fed.!$A$1:$J$1758,3,FALSE)," ")</f>
        <v xml:space="preserve"> </v>
      </c>
      <c r="D811" s="113" t="str">
        <f>IF(A811:A811&gt;0,VLOOKUP(A811,Fed.!$A$1:$J$1758,4,FALSE)," ")</f>
        <v xml:space="preserve"> </v>
      </c>
      <c r="E811" s="113" t="str">
        <f>IF(A811:A811&gt;0,VLOOKUP(A811,Fed.!$A$1:$J$1758,5,FALSE)," ")</f>
        <v xml:space="preserve"> </v>
      </c>
      <c r="F811" s="191" t="str">
        <f>IF(A811:A811&gt;0,VLOOKUP(A811,Fed.!$A$1:$J$1758,6,FALSE)," ")</f>
        <v xml:space="preserve"> </v>
      </c>
      <c r="G811" s="113" t="str">
        <f>IF(A811:A811&gt;0,VLOOKUP(A811,Fed.!$A$1:$J$1758,7,FALSE)," ")</f>
        <v xml:space="preserve"> </v>
      </c>
      <c r="H811" s="113" t="str">
        <f>IF(A811:A811&gt;0,VLOOKUP(A811,Fed.!$A$1:$J$1758,8,FALSE)," ")</f>
        <v xml:space="preserve"> </v>
      </c>
      <c r="I811" s="113" t="str">
        <f>IF(A811:A811&gt;0,VLOOKUP(A811,Fed.!$A$1:$J$1758,9,FALSE)," ")</f>
        <v xml:space="preserve"> </v>
      </c>
      <c r="J811" s="113" t="str">
        <f>IF(A811:A811&gt;0,VLOOKUP(A811,Fed.!$A$1:$J$1758,10,FALSE)," ")</f>
        <v xml:space="preserve"> </v>
      </c>
      <c r="L811" s="245" t="s">
        <v>2643</v>
      </c>
      <c r="M811" s="287" t="b">
        <f t="shared" si="13"/>
        <v>0</v>
      </c>
      <c r="N811" s="287"/>
    </row>
    <row r="812" spans="1:14">
      <c r="A812" s="192"/>
      <c r="B812" s="26" t="str">
        <f>IF(A812:A812&gt;0,VLOOKUP(A812,Fed.!$A$1:$J$1758,2,FALSE)," ")</f>
        <v xml:space="preserve"> </v>
      </c>
      <c r="C812" s="26" t="str">
        <f>IF(A812:A812&gt;0,VLOOKUP(A812,Fed.!$A$1:$J$1758,3,FALSE)," ")</f>
        <v xml:space="preserve"> </v>
      </c>
      <c r="D812" s="113" t="str">
        <f>IF(A812:A812&gt;0,VLOOKUP(A812,Fed.!$A$1:$J$1758,4,FALSE)," ")</f>
        <v xml:space="preserve"> </v>
      </c>
      <c r="E812" s="113" t="str">
        <f>IF(A812:A812&gt;0,VLOOKUP(A812,Fed.!$A$1:$J$1758,5,FALSE)," ")</f>
        <v xml:space="preserve"> </v>
      </c>
      <c r="F812" s="191" t="str">
        <f>IF(A812:A812&gt;0,VLOOKUP(A812,Fed.!$A$1:$J$1758,6,FALSE)," ")</f>
        <v xml:space="preserve"> </v>
      </c>
      <c r="G812" s="113" t="str">
        <f>IF(A812:A812&gt;0,VLOOKUP(A812,Fed.!$A$1:$J$1758,7,FALSE)," ")</f>
        <v xml:space="preserve"> </v>
      </c>
      <c r="H812" s="113" t="str">
        <f>IF(A812:A812&gt;0,VLOOKUP(A812,Fed.!$A$1:$J$1758,8,FALSE)," ")</f>
        <v xml:space="preserve"> </v>
      </c>
      <c r="I812" s="113" t="str">
        <f>IF(A812:A812&gt;0,VLOOKUP(A812,Fed.!$A$1:$J$1758,9,FALSE)," ")</f>
        <v xml:space="preserve"> </v>
      </c>
      <c r="J812" s="113" t="str">
        <f>IF(A812:A812&gt;0,VLOOKUP(A812,Fed.!$A$1:$J$1758,10,FALSE)," ")</f>
        <v xml:space="preserve"> </v>
      </c>
      <c r="L812" s="245" t="s">
        <v>2643</v>
      </c>
      <c r="M812" s="287" t="b">
        <f t="shared" si="13"/>
        <v>0</v>
      </c>
      <c r="N812" s="287"/>
    </row>
    <row r="813" spans="1:14">
      <c r="A813" s="192"/>
      <c r="B813" s="26" t="str">
        <f>IF(A813:A813&gt;0,VLOOKUP(A813,Fed.!$A$1:$J$1758,2,FALSE)," ")</f>
        <v xml:space="preserve"> </v>
      </c>
      <c r="C813" s="26" t="str">
        <f>IF(A813:A813&gt;0,VLOOKUP(A813,Fed.!$A$1:$J$1758,3,FALSE)," ")</f>
        <v xml:space="preserve"> </v>
      </c>
      <c r="D813" s="113" t="str">
        <f>IF(A813:A813&gt;0,VLOOKUP(A813,Fed.!$A$1:$J$1758,4,FALSE)," ")</f>
        <v xml:space="preserve"> </v>
      </c>
      <c r="E813" s="113" t="str">
        <f>IF(A813:A813&gt;0,VLOOKUP(A813,Fed.!$A$1:$J$1758,5,FALSE)," ")</f>
        <v xml:space="preserve"> </v>
      </c>
      <c r="F813" s="191" t="str">
        <f>IF(A813:A813&gt;0,VLOOKUP(A813,Fed.!$A$1:$J$1758,6,FALSE)," ")</f>
        <v xml:space="preserve"> </v>
      </c>
      <c r="G813" s="113" t="str">
        <f>IF(A813:A813&gt;0,VLOOKUP(A813,Fed.!$A$1:$J$1758,7,FALSE)," ")</f>
        <v xml:space="preserve"> </v>
      </c>
      <c r="H813" s="113" t="str">
        <f>IF(A813:A813&gt;0,VLOOKUP(A813,Fed.!$A$1:$J$1758,8,FALSE)," ")</f>
        <v xml:space="preserve"> </v>
      </c>
      <c r="I813" s="113" t="str">
        <f>IF(A813:A813&gt;0,VLOOKUP(A813,Fed.!$A$1:$J$1758,9,FALSE)," ")</f>
        <v xml:space="preserve"> </v>
      </c>
      <c r="J813" s="113" t="str">
        <f>IF(A813:A813&gt;0,VLOOKUP(A813,Fed.!$A$1:$J$1758,10,FALSE)," ")</f>
        <v xml:space="preserve"> </v>
      </c>
      <c r="L813" s="245" t="s">
        <v>2643</v>
      </c>
      <c r="M813" s="287" t="b">
        <f t="shared" si="13"/>
        <v>0</v>
      </c>
      <c r="N813" s="287"/>
    </row>
    <row r="814" spans="1:14">
      <c r="A814" s="192"/>
      <c r="B814" s="26" t="str">
        <f>IF(A814:A814&gt;0,VLOOKUP(A814,Fed.!$A$1:$J$1758,2,FALSE)," ")</f>
        <v xml:space="preserve"> </v>
      </c>
      <c r="C814" s="26" t="str">
        <f>IF(A814:A814&gt;0,VLOOKUP(A814,Fed.!$A$1:$J$1758,3,FALSE)," ")</f>
        <v xml:space="preserve"> </v>
      </c>
      <c r="D814" s="113" t="str">
        <f>IF(A814:A814&gt;0,VLOOKUP(A814,Fed.!$A$1:$J$1758,4,FALSE)," ")</f>
        <v xml:space="preserve"> </v>
      </c>
      <c r="E814" s="113" t="str">
        <f>IF(A814:A814&gt;0,VLOOKUP(A814,Fed.!$A$1:$J$1758,5,FALSE)," ")</f>
        <v xml:space="preserve"> </v>
      </c>
      <c r="F814" s="191" t="str">
        <f>IF(A814:A814&gt;0,VLOOKUP(A814,Fed.!$A$1:$J$1758,6,FALSE)," ")</f>
        <v xml:space="preserve"> </v>
      </c>
      <c r="G814" s="113" t="str">
        <f>IF(A814:A814&gt;0,VLOOKUP(A814,Fed.!$A$1:$J$1758,7,FALSE)," ")</f>
        <v xml:space="preserve"> </v>
      </c>
      <c r="H814" s="113" t="str">
        <f>IF(A814:A814&gt;0,VLOOKUP(A814,Fed.!$A$1:$J$1758,8,FALSE)," ")</f>
        <v xml:space="preserve"> </v>
      </c>
      <c r="I814" s="113" t="str">
        <f>IF(A814:A814&gt;0,VLOOKUP(A814,Fed.!$A$1:$J$1758,9,FALSE)," ")</f>
        <v xml:space="preserve"> </v>
      </c>
      <c r="J814" s="113" t="str">
        <f>IF(A814:A814&gt;0,VLOOKUP(A814,Fed.!$A$1:$J$1758,10,FALSE)," ")</f>
        <v xml:space="preserve"> </v>
      </c>
      <c r="L814" s="245" t="s">
        <v>2643</v>
      </c>
      <c r="M814" s="287" t="b">
        <f t="shared" si="13"/>
        <v>0</v>
      </c>
      <c r="N814" s="287"/>
    </row>
    <row r="815" spans="1:14">
      <c r="A815" s="192"/>
      <c r="B815" s="26" t="str">
        <f>IF(A815:A815&gt;0,VLOOKUP(A815,Fed.!$A$1:$J$1758,2,FALSE)," ")</f>
        <v xml:space="preserve"> </v>
      </c>
      <c r="C815" s="26" t="str">
        <f>IF(A815:A815&gt;0,VLOOKUP(A815,Fed.!$A$1:$J$1758,3,FALSE)," ")</f>
        <v xml:space="preserve"> </v>
      </c>
      <c r="D815" s="113" t="str">
        <f>IF(A815:A815&gt;0,VLOOKUP(A815,Fed.!$A$1:$J$1758,4,FALSE)," ")</f>
        <v xml:space="preserve"> </v>
      </c>
      <c r="E815" s="113" t="str">
        <f>IF(A815:A815&gt;0,VLOOKUP(A815,Fed.!$A$1:$J$1758,5,FALSE)," ")</f>
        <v xml:space="preserve"> </v>
      </c>
      <c r="F815" s="191" t="str">
        <f>IF(A815:A815&gt;0,VLOOKUP(A815,Fed.!$A$1:$J$1758,6,FALSE)," ")</f>
        <v xml:space="preserve"> </v>
      </c>
      <c r="G815" s="113" t="str">
        <f>IF(A815:A815&gt;0,VLOOKUP(A815,Fed.!$A$1:$J$1758,7,FALSE)," ")</f>
        <v xml:space="preserve"> </v>
      </c>
      <c r="H815" s="113" t="str">
        <f>IF(A815:A815&gt;0,VLOOKUP(A815,Fed.!$A$1:$J$1758,8,FALSE)," ")</f>
        <v xml:space="preserve"> </v>
      </c>
      <c r="I815" s="113" t="str">
        <f>IF(A815:A815&gt;0,VLOOKUP(A815,Fed.!$A$1:$J$1758,9,FALSE)," ")</f>
        <v xml:space="preserve"> </v>
      </c>
      <c r="J815" s="113" t="str">
        <f>IF(A815:A815&gt;0,VLOOKUP(A815,Fed.!$A$1:$J$1758,10,FALSE)," ")</f>
        <v xml:space="preserve"> </v>
      </c>
      <c r="L815" s="245" t="s">
        <v>2643</v>
      </c>
      <c r="M815" s="287" t="b">
        <f t="shared" si="13"/>
        <v>0</v>
      </c>
      <c r="N815" s="287"/>
    </row>
    <row r="816" spans="1:14">
      <c r="A816" s="192"/>
      <c r="B816" s="26" t="str">
        <f>IF(A816:A816&gt;0,VLOOKUP(A816,Fed.!$A$1:$J$1758,2,FALSE)," ")</f>
        <v xml:space="preserve"> </v>
      </c>
      <c r="C816" s="26" t="str">
        <f>IF(A816:A816&gt;0,VLOOKUP(A816,Fed.!$A$1:$J$1758,3,FALSE)," ")</f>
        <v xml:space="preserve"> </v>
      </c>
      <c r="D816" s="113" t="str">
        <f>IF(A816:A816&gt;0,VLOOKUP(A816,Fed.!$A$1:$J$1758,4,FALSE)," ")</f>
        <v xml:space="preserve"> </v>
      </c>
      <c r="E816" s="113" t="str">
        <f>IF(A816:A816&gt;0,VLOOKUP(A816,Fed.!$A$1:$J$1758,5,FALSE)," ")</f>
        <v xml:space="preserve"> </v>
      </c>
      <c r="F816" s="191" t="str">
        <f>IF(A816:A816&gt;0,VLOOKUP(A816,Fed.!$A$1:$J$1758,6,FALSE)," ")</f>
        <v xml:space="preserve"> </v>
      </c>
      <c r="G816" s="113" t="str">
        <f>IF(A816:A816&gt;0,VLOOKUP(A816,Fed.!$A$1:$J$1758,7,FALSE)," ")</f>
        <v xml:space="preserve"> </v>
      </c>
      <c r="H816" s="113" t="str">
        <f>IF(A816:A816&gt;0,VLOOKUP(A816,Fed.!$A$1:$J$1758,8,FALSE)," ")</f>
        <v xml:space="preserve"> </v>
      </c>
      <c r="I816" s="113" t="str">
        <f>IF(A816:A816&gt;0,VLOOKUP(A816,Fed.!$A$1:$J$1758,9,FALSE)," ")</f>
        <v xml:space="preserve"> </v>
      </c>
      <c r="J816" s="113" t="str">
        <f>IF(A816:A816&gt;0,VLOOKUP(A816,Fed.!$A$1:$J$1758,10,FALSE)," ")</f>
        <v xml:space="preserve"> </v>
      </c>
      <c r="L816" s="245" t="s">
        <v>2643</v>
      </c>
      <c r="M816" s="287" t="b">
        <f t="shared" si="13"/>
        <v>0</v>
      </c>
      <c r="N816" s="287"/>
    </row>
    <row r="817" spans="1:14">
      <c r="A817" s="192"/>
      <c r="B817" s="26" t="str">
        <f>IF(A817:A817&gt;0,VLOOKUP(A817,Fed.!$A$1:$J$1758,2,FALSE)," ")</f>
        <v xml:space="preserve"> </v>
      </c>
      <c r="C817" s="26" t="str">
        <f>IF(A817:A817&gt;0,VLOOKUP(A817,Fed.!$A$1:$J$1758,3,FALSE)," ")</f>
        <v xml:space="preserve"> </v>
      </c>
      <c r="D817" s="113" t="str">
        <f>IF(A817:A817&gt;0,VLOOKUP(A817,Fed.!$A$1:$J$1758,4,FALSE)," ")</f>
        <v xml:space="preserve"> </v>
      </c>
      <c r="E817" s="113" t="str">
        <f>IF(A817:A817&gt;0,VLOOKUP(A817,Fed.!$A$1:$J$1758,5,FALSE)," ")</f>
        <v xml:space="preserve"> </v>
      </c>
      <c r="F817" s="191" t="str">
        <f>IF(A817:A817&gt;0,VLOOKUP(A817,Fed.!$A$1:$J$1758,6,FALSE)," ")</f>
        <v xml:space="preserve"> </v>
      </c>
      <c r="G817" s="113" t="str">
        <f>IF(A817:A817&gt;0,VLOOKUP(A817,Fed.!$A$1:$J$1758,7,FALSE)," ")</f>
        <v xml:space="preserve"> </v>
      </c>
      <c r="H817" s="113" t="str">
        <f>IF(A817:A817&gt;0,VLOOKUP(A817,Fed.!$A$1:$J$1758,8,FALSE)," ")</f>
        <v xml:space="preserve"> </v>
      </c>
      <c r="I817" s="113" t="str">
        <f>IF(A817:A817&gt;0,VLOOKUP(A817,Fed.!$A$1:$J$1758,9,FALSE)," ")</f>
        <v xml:space="preserve"> </v>
      </c>
      <c r="J817" s="113" t="str">
        <f>IF(A817:A817&gt;0,VLOOKUP(A817,Fed.!$A$1:$J$1758,10,FALSE)," ")</f>
        <v xml:space="preserve"> </v>
      </c>
      <c r="L817" s="245" t="s">
        <v>2643</v>
      </c>
      <c r="M817" s="287" t="b">
        <f t="shared" si="13"/>
        <v>0</v>
      </c>
      <c r="N817" s="287"/>
    </row>
    <row r="818" spans="1:14">
      <c r="A818" s="192"/>
      <c r="B818" s="26" t="str">
        <f>IF(A818:A818&gt;0,VLOOKUP(A818,Fed.!$A$1:$J$1758,2,FALSE)," ")</f>
        <v xml:space="preserve"> </v>
      </c>
      <c r="C818" s="26" t="str">
        <f>IF(A818:A818&gt;0,VLOOKUP(A818,Fed.!$A$1:$J$1758,3,FALSE)," ")</f>
        <v xml:space="preserve"> </v>
      </c>
      <c r="D818" s="113" t="str">
        <f>IF(A818:A818&gt;0,VLOOKUP(A818,Fed.!$A$1:$J$1758,4,FALSE)," ")</f>
        <v xml:space="preserve"> </v>
      </c>
      <c r="E818" s="113" t="str">
        <f>IF(A818:A818&gt;0,VLOOKUP(A818,Fed.!$A$1:$J$1758,5,FALSE)," ")</f>
        <v xml:space="preserve"> </v>
      </c>
      <c r="F818" s="191" t="str">
        <f>IF(A818:A818&gt;0,VLOOKUP(A818,Fed.!$A$1:$J$1758,6,FALSE)," ")</f>
        <v xml:space="preserve"> </v>
      </c>
      <c r="G818" s="113" t="str">
        <f>IF(A818:A818&gt;0,VLOOKUP(A818,Fed.!$A$1:$J$1758,7,FALSE)," ")</f>
        <v xml:space="preserve"> </v>
      </c>
      <c r="H818" s="113" t="str">
        <f>IF(A818:A818&gt;0,VLOOKUP(A818,Fed.!$A$1:$J$1758,8,FALSE)," ")</f>
        <v xml:space="preserve"> </v>
      </c>
      <c r="I818" s="113" t="str">
        <f>IF(A818:A818&gt;0,VLOOKUP(A818,Fed.!$A$1:$J$1758,9,FALSE)," ")</f>
        <v xml:space="preserve"> </v>
      </c>
      <c r="J818" s="113" t="str">
        <f>IF(A818:A818&gt;0,VLOOKUP(A818,Fed.!$A$1:$J$1758,10,FALSE)," ")</f>
        <v xml:space="preserve"> </v>
      </c>
      <c r="L818" s="245" t="s">
        <v>2643</v>
      </c>
      <c r="M818" s="287" t="b">
        <f t="shared" si="13"/>
        <v>0</v>
      </c>
      <c r="N818" s="287"/>
    </row>
    <row r="819" spans="1:14">
      <c r="A819" s="192"/>
      <c r="B819" s="26" t="str">
        <f>IF(A819:A819&gt;0,VLOOKUP(A819,Fed.!$A$1:$J$1758,2,FALSE)," ")</f>
        <v xml:space="preserve"> </v>
      </c>
      <c r="C819" s="26" t="str">
        <f>IF(A819:A819&gt;0,VLOOKUP(A819,Fed.!$A$1:$J$1758,3,FALSE)," ")</f>
        <v xml:space="preserve"> </v>
      </c>
      <c r="D819" s="113" t="str">
        <f>IF(A819:A819&gt;0,VLOOKUP(A819,Fed.!$A$1:$J$1758,4,FALSE)," ")</f>
        <v xml:space="preserve"> </v>
      </c>
      <c r="E819" s="113" t="str">
        <f>IF(A819:A819&gt;0,VLOOKUP(A819,Fed.!$A$1:$J$1758,5,FALSE)," ")</f>
        <v xml:space="preserve"> </v>
      </c>
      <c r="F819" s="191" t="str">
        <f>IF(A819:A819&gt;0,VLOOKUP(A819,Fed.!$A$1:$J$1758,6,FALSE)," ")</f>
        <v xml:space="preserve"> </v>
      </c>
      <c r="G819" s="113" t="str">
        <f>IF(A819:A819&gt;0,VLOOKUP(A819,Fed.!$A$1:$J$1758,7,FALSE)," ")</f>
        <v xml:space="preserve"> </v>
      </c>
      <c r="H819" s="113" t="str">
        <f>IF(A819:A819&gt;0,VLOOKUP(A819,Fed.!$A$1:$J$1758,8,FALSE)," ")</f>
        <v xml:space="preserve"> </v>
      </c>
      <c r="I819" s="113" t="str">
        <f>IF(A819:A819&gt;0,VLOOKUP(A819,Fed.!$A$1:$J$1758,9,FALSE)," ")</f>
        <v xml:space="preserve"> </v>
      </c>
      <c r="J819" s="113" t="str">
        <f>IF(A819:A819&gt;0,VLOOKUP(A819,Fed.!$A$1:$J$1758,10,FALSE)," ")</f>
        <v xml:space="preserve"> </v>
      </c>
      <c r="L819" s="245" t="s">
        <v>2643</v>
      </c>
      <c r="M819" s="287" t="b">
        <f t="shared" si="13"/>
        <v>0</v>
      </c>
      <c r="N819" s="287"/>
    </row>
    <row r="820" spans="1:14">
      <c r="A820" s="192"/>
      <c r="B820" s="26" t="str">
        <f>IF(A820:A820&gt;0,VLOOKUP(A820,Fed.!$A$1:$J$1758,2,FALSE)," ")</f>
        <v xml:space="preserve"> </v>
      </c>
      <c r="C820" s="26" t="str">
        <f>IF(A820:A820&gt;0,VLOOKUP(A820,Fed.!$A$1:$J$1758,3,FALSE)," ")</f>
        <v xml:space="preserve"> </v>
      </c>
      <c r="D820" s="113" t="str">
        <f>IF(A820:A820&gt;0,VLOOKUP(A820,Fed.!$A$1:$J$1758,4,FALSE)," ")</f>
        <v xml:space="preserve"> </v>
      </c>
      <c r="E820" s="113" t="str">
        <f>IF(A820:A820&gt;0,VLOOKUP(A820,Fed.!$A$1:$J$1758,5,FALSE)," ")</f>
        <v xml:space="preserve"> </v>
      </c>
      <c r="F820" s="191" t="str">
        <f>IF(A820:A820&gt;0,VLOOKUP(A820,Fed.!$A$1:$J$1758,6,FALSE)," ")</f>
        <v xml:space="preserve"> </v>
      </c>
      <c r="G820" s="113" t="str">
        <f>IF(A820:A820&gt;0,VLOOKUP(A820,Fed.!$A$1:$J$1758,7,FALSE)," ")</f>
        <v xml:space="preserve"> </v>
      </c>
      <c r="H820" s="113" t="str">
        <f>IF(A820:A820&gt;0,VLOOKUP(A820,Fed.!$A$1:$J$1758,8,FALSE)," ")</f>
        <v xml:space="preserve"> </v>
      </c>
      <c r="I820" s="113" t="str">
        <f>IF(A820:A820&gt;0,VLOOKUP(A820,Fed.!$A$1:$J$1758,9,FALSE)," ")</f>
        <v xml:space="preserve"> </v>
      </c>
      <c r="J820" s="113" t="str">
        <f>IF(A820:A820&gt;0,VLOOKUP(A820,Fed.!$A$1:$J$1758,10,FALSE)," ")</f>
        <v xml:space="preserve"> </v>
      </c>
      <c r="L820" s="245" t="s">
        <v>2643</v>
      </c>
      <c r="M820" s="287" t="b">
        <f t="shared" si="13"/>
        <v>0</v>
      </c>
      <c r="N820" s="287"/>
    </row>
    <row r="821" spans="1:14">
      <c r="A821" s="192"/>
      <c r="B821" s="26" t="str">
        <f>IF(A821:A821&gt;0,VLOOKUP(A821,Fed.!$A$1:$J$1758,2,FALSE)," ")</f>
        <v xml:space="preserve"> </v>
      </c>
      <c r="C821" s="26" t="str">
        <f>IF(A821:A821&gt;0,VLOOKUP(A821,Fed.!$A$1:$J$1758,3,FALSE)," ")</f>
        <v xml:space="preserve"> </v>
      </c>
      <c r="D821" s="113" t="str">
        <f>IF(A821:A821&gt;0,VLOOKUP(A821,Fed.!$A$1:$J$1758,4,FALSE)," ")</f>
        <v xml:space="preserve"> </v>
      </c>
      <c r="E821" s="113" t="str">
        <f>IF(A821:A821&gt;0,VLOOKUP(A821,Fed.!$A$1:$J$1758,5,FALSE)," ")</f>
        <v xml:space="preserve"> </v>
      </c>
      <c r="F821" s="191" t="str">
        <f>IF(A821:A821&gt;0,VLOOKUP(A821,Fed.!$A$1:$J$1758,6,FALSE)," ")</f>
        <v xml:space="preserve"> </v>
      </c>
      <c r="G821" s="113" t="str">
        <f>IF(A821:A821&gt;0,VLOOKUP(A821,Fed.!$A$1:$J$1758,7,FALSE)," ")</f>
        <v xml:space="preserve"> </v>
      </c>
      <c r="H821" s="113" t="str">
        <f>IF(A821:A821&gt;0,VLOOKUP(A821,Fed.!$A$1:$J$1758,8,FALSE)," ")</f>
        <v xml:space="preserve"> </v>
      </c>
      <c r="I821" s="113" t="str">
        <f>IF(A821:A821&gt;0,VLOOKUP(A821,Fed.!$A$1:$J$1758,9,FALSE)," ")</f>
        <v xml:space="preserve"> </v>
      </c>
      <c r="J821" s="113" t="str">
        <f>IF(A821:A821&gt;0,VLOOKUP(A821,Fed.!$A$1:$J$1758,10,FALSE)," ")</f>
        <v xml:space="preserve"> </v>
      </c>
      <c r="L821" s="245" t="s">
        <v>2643</v>
      </c>
      <c r="M821" s="287" t="b">
        <f t="shared" si="13"/>
        <v>0</v>
      </c>
      <c r="N821" s="287"/>
    </row>
    <row r="822" spans="1:14">
      <c r="A822" s="192"/>
      <c r="B822" s="26" t="str">
        <f>IF(A822:A822&gt;0,VLOOKUP(A822,Fed.!$A$1:$J$1758,2,FALSE)," ")</f>
        <v xml:space="preserve"> </v>
      </c>
      <c r="C822" s="26" t="str">
        <f>IF(A822:A822&gt;0,VLOOKUP(A822,Fed.!$A$1:$J$1758,3,FALSE)," ")</f>
        <v xml:space="preserve"> </v>
      </c>
      <c r="D822" s="113" t="str">
        <f>IF(A822:A822&gt;0,VLOOKUP(A822,Fed.!$A$1:$J$1758,4,FALSE)," ")</f>
        <v xml:space="preserve"> </v>
      </c>
      <c r="E822" s="113" t="str">
        <f>IF(A822:A822&gt;0,VLOOKUP(A822,Fed.!$A$1:$J$1758,5,FALSE)," ")</f>
        <v xml:space="preserve"> </v>
      </c>
      <c r="F822" s="191" t="str">
        <f>IF(A822:A822&gt;0,VLOOKUP(A822,Fed.!$A$1:$J$1758,6,FALSE)," ")</f>
        <v xml:space="preserve"> </v>
      </c>
      <c r="G822" s="113" t="str">
        <f>IF(A822:A822&gt;0,VLOOKUP(A822,Fed.!$A$1:$J$1758,7,FALSE)," ")</f>
        <v xml:space="preserve"> </v>
      </c>
      <c r="H822" s="113" t="str">
        <f>IF(A822:A822&gt;0,VLOOKUP(A822,Fed.!$A$1:$J$1758,8,FALSE)," ")</f>
        <v xml:space="preserve"> </v>
      </c>
      <c r="I822" s="113" t="str">
        <f>IF(A822:A822&gt;0,VLOOKUP(A822,Fed.!$A$1:$J$1758,9,FALSE)," ")</f>
        <v xml:space="preserve"> </v>
      </c>
      <c r="J822" s="113" t="str">
        <f>IF(A822:A822&gt;0,VLOOKUP(A822,Fed.!$A$1:$J$1758,10,FALSE)," ")</f>
        <v xml:space="preserve"> </v>
      </c>
      <c r="L822" s="245" t="s">
        <v>2643</v>
      </c>
      <c r="M822" s="287" t="b">
        <f t="shared" si="13"/>
        <v>0</v>
      </c>
      <c r="N822" s="287"/>
    </row>
    <row r="823" spans="1:14">
      <c r="A823" s="192"/>
      <c r="B823" s="26" t="str">
        <f>IF(A823:A823&gt;0,VLOOKUP(A823,Fed.!$A$1:$J$1758,2,FALSE)," ")</f>
        <v xml:space="preserve"> </v>
      </c>
      <c r="C823" s="26" t="str">
        <f>IF(A823:A823&gt;0,VLOOKUP(A823,Fed.!$A$1:$J$1758,3,FALSE)," ")</f>
        <v xml:space="preserve"> </v>
      </c>
      <c r="D823" s="113" t="str">
        <f>IF(A823:A823&gt;0,VLOOKUP(A823,Fed.!$A$1:$J$1758,4,FALSE)," ")</f>
        <v xml:space="preserve"> </v>
      </c>
      <c r="E823" s="113" t="str">
        <f>IF(A823:A823&gt;0,VLOOKUP(A823,Fed.!$A$1:$J$1758,5,FALSE)," ")</f>
        <v xml:space="preserve"> </v>
      </c>
      <c r="F823" s="191" t="str">
        <f>IF(A823:A823&gt;0,VLOOKUP(A823,Fed.!$A$1:$J$1758,6,FALSE)," ")</f>
        <v xml:space="preserve"> </v>
      </c>
      <c r="G823" s="113" t="str">
        <f>IF(A823:A823&gt;0,VLOOKUP(A823,Fed.!$A$1:$J$1758,7,FALSE)," ")</f>
        <v xml:space="preserve"> </v>
      </c>
      <c r="H823" s="113" t="str">
        <f>IF(A823:A823&gt;0,VLOOKUP(A823,Fed.!$A$1:$J$1758,8,FALSE)," ")</f>
        <v xml:space="preserve"> </v>
      </c>
      <c r="I823" s="113" t="str">
        <f>IF(A823:A823&gt;0,VLOOKUP(A823,Fed.!$A$1:$J$1758,9,FALSE)," ")</f>
        <v xml:space="preserve"> </v>
      </c>
      <c r="J823" s="113" t="str">
        <f>IF(A823:A823&gt;0,VLOOKUP(A823,Fed.!$A$1:$J$1758,10,FALSE)," ")</f>
        <v xml:space="preserve"> </v>
      </c>
      <c r="L823" s="245" t="s">
        <v>2643</v>
      </c>
      <c r="M823" s="287" t="b">
        <f t="shared" si="13"/>
        <v>0</v>
      </c>
      <c r="N823" s="287"/>
    </row>
    <row r="824" spans="1:14">
      <c r="A824" s="192"/>
      <c r="B824" s="26" t="str">
        <f>IF(A824:A824&gt;0,VLOOKUP(A824,Fed.!$A$1:$J$1758,2,FALSE)," ")</f>
        <v xml:space="preserve"> </v>
      </c>
      <c r="C824" s="26" t="str">
        <f>IF(A824:A824&gt;0,VLOOKUP(A824,Fed.!$A$1:$J$1758,3,FALSE)," ")</f>
        <v xml:space="preserve"> </v>
      </c>
      <c r="D824" s="113" t="str">
        <f>IF(A824:A824&gt;0,VLOOKUP(A824,Fed.!$A$1:$J$1758,4,FALSE)," ")</f>
        <v xml:space="preserve"> </v>
      </c>
      <c r="E824" s="113" t="str">
        <f>IF(A824:A824&gt;0,VLOOKUP(A824,Fed.!$A$1:$J$1758,5,FALSE)," ")</f>
        <v xml:space="preserve"> </v>
      </c>
      <c r="F824" s="191" t="str">
        <f>IF(A824:A824&gt;0,VLOOKUP(A824,Fed.!$A$1:$J$1758,6,FALSE)," ")</f>
        <v xml:space="preserve"> </v>
      </c>
      <c r="G824" s="113" t="str">
        <f>IF(A824:A824&gt;0,VLOOKUP(A824,Fed.!$A$1:$J$1758,7,FALSE)," ")</f>
        <v xml:space="preserve"> </v>
      </c>
      <c r="H824" s="113" t="str">
        <f>IF(A824:A824&gt;0,VLOOKUP(A824,Fed.!$A$1:$J$1758,8,FALSE)," ")</f>
        <v xml:space="preserve"> </v>
      </c>
      <c r="I824" s="113" t="str">
        <f>IF(A824:A824&gt;0,VLOOKUP(A824,Fed.!$A$1:$J$1758,9,FALSE)," ")</f>
        <v xml:space="preserve"> </v>
      </c>
      <c r="J824" s="113" t="str">
        <f>IF(A824:A824&gt;0,VLOOKUP(A824,Fed.!$A$1:$J$1758,10,FALSE)," ")</f>
        <v xml:space="preserve"> </v>
      </c>
      <c r="L824" s="245" t="s">
        <v>2643</v>
      </c>
      <c r="M824" s="287" t="b">
        <f t="shared" si="13"/>
        <v>0</v>
      </c>
      <c r="N824" s="287"/>
    </row>
    <row r="825" spans="1:14">
      <c r="A825" s="192"/>
      <c r="B825" s="26" t="str">
        <f>IF(A825:A825&gt;0,VLOOKUP(A825,Fed.!$A$1:$J$1758,2,FALSE)," ")</f>
        <v xml:space="preserve"> </v>
      </c>
      <c r="C825" s="26" t="str">
        <f>IF(A825:A825&gt;0,VLOOKUP(A825,Fed.!$A$1:$J$1758,3,FALSE)," ")</f>
        <v xml:space="preserve"> </v>
      </c>
      <c r="D825" s="113" t="str">
        <f>IF(A825:A825&gt;0,VLOOKUP(A825,Fed.!$A$1:$J$1758,4,FALSE)," ")</f>
        <v xml:space="preserve"> </v>
      </c>
      <c r="E825" s="113" t="str">
        <f>IF(A825:A825&gt;0,VLOOKUP(A825,Fed.!$A$1:$J$1758,5,FALSE)," ")</f>
        <v xml:space="preserve"> </v>
      </c>
      <c r="F825" s="191" t="str">
        <f>IF(A825:A825&gt;0,VLOOKUP(A825,Fed.!$A$1:$J$1758,6,FALSE)," ")</f>
        <v xml:space="preserve"> </v>
      </c>
      <c r="G825" s="113" t="str">
        <f>IF(A825:A825&gt;0,VLOOKUP(A825,Fed.!$A$1:$J$1758,7,FALSE)," ")</f>
        <v xml:space="preserve"> </v>
      </c>
      <c r="H825" s="113" t="str">
        <f>IF(A825:A825&gt;0,VLOOKUP(A825,Fed.!$A$1:$J$1758,8,FALSE)," ")</f>
        <v xml:space="preserve"> </v>
      </c>
      <c r="I825" s="113" t="str">
        <f>IF(A825:A825&gt;0,VLOOKUP(A825,Fed.!$A$1:$J$1758,9,FALSE)," ")</f>
        <v xml:space="preserve"> </v>
      </c>
      <c r="J825" s="113" t="str">
        <f>IF(A825:A825&gt;0,VLOOKUP(A825,Fed.!$A$1:$J$1758,10,FALSE)," ")</f>
        <v xml:space="preserve"> </v>
      </c>
      <c r="L825" s="245" t="s">
        <v>2643</v>
      </c>
      <c r="M825" s="287" t="b">
        <f t="shared" si="13"/>
        <v>0</v>
      </c>
      <c r="N825" s="287"/>
    </row>
    <row r="826" spans="1:14">
      <c r="A826" s="192"/>
      <c r="B826" s="26" t="str">
        <f>IF(A826:A826&gt;0,VLOOKUP(A826,Fed.!$A$1:$J$1758,2,FALSE)," ")</f>
        <v xml:space="preserve"> </v>
      </c>
      <c r="C826" s="26" t="str">
        <f>IF(A826:A826&gt;0,VLOOKUP(A826,Fed.!$A$1:$J$1758,3,FALSE)," ")</f>
        <v xml:space="preserve"> </v>
      </c>
      <c r="D826" s="113" t="str">
        <f>IF(A826:A826&gt;0,VLOOKUP(A826,Fed.!$A$1:$J$1758,4,FALSE)," ")</f>
        <v xml:space="preserve"> </v>
      </c>
      <c r="E826" s="113" t="str">
        <f>IF(A826:A826&gt;0,VLOOKUP(A826,Fed.!$A$1:$J$1758,5,FALSE)," ")</f>
        <v xml:space="preserve"> </v>
      </c>
      <c r="F826" s="191" t="str">
        <f>IF(A826:A826&gt;0,VLOOKUP(A826,Fed.!$A$1:$J$1758,6,FALSE)," ")</f>
        <v xml:space="preserve"> </v>
      </c>
      <c r="G826" s="113" t="str">
        <f>IF(A826:A826&gt;0,VLOOKUP(A826,Fed.!$A$1:$J$1758,7,FALSE)," ")</f>
        <v xml:space="preserve"> </v>
      </c>
      <c r="H826" s="113" t="str">
        <f>IF(A826:A826&gt;0,VLOOKUP(A826,Fed.!$A$1:$J$1758,8,FALSE)," ")</f>
        <v xml:space="preserve"> </v>
      </c>
      <c r="I826" s="113" t="str">
        <f>IF(A826:A826&gt;0,VLOOKUP(A826,Fed.!$A$1:$J$1758,9,FALSE)," ")</f>
        <v xml:space="preserve"> </v>
      </c>
      <c r="J826" s="113" t="str">
        <f>IF(A826:A826&gt;0,VLOOKUP(A826,Fed.!$A$1:$J$1758,10,FALSE)," ")</f>
        <v xml:space="preserve"> </v>
      </c>
      <c r="L826" s="245" t="s">
        <v>2643</v>
      </c>
      <c r="M826" s="287" t="b">
        <f t="shared" si="13"/>
        <v>0</v>
      </c>
      <c r="N826" s="287"/>
    </row>
    <row r="827" spans="1:14">
      <c r="A827" s="192"/>
      <c r="B827" s="26" t="str">
        <f>IF(A827:A827&gt;0,VLOOKUP(A827,Fed.!$A$1:$J$1758,2,FALSE)," ")</f>
        <v xml:space="preserve"> </v>
      </c>
      <c r="C827" s="26" t="str">
        <f>IF(A827:A827&gt;0,VLOOKUP(A827,Fed.!$A$1:$J$1758,3,FALSE)," ")</f>
        <v xml:space="preserve"> </v>
      </c>
      <c r="D827" s="113" t="str">
        <f>IF(A827:A827&gt;0,VLOOKUP(A827,Fed.!$A$1:$J$1758,4,FALSE)," ")</f>
        <v xml:space="preserve"> </v>
      </c>
      <c r="E827" s="113" t="str">
        <f>IF(A827:A827&gt;0,VLOOKUP(A827,Fed.!$A$1:$J$1758,5,FALSE)," ")</f>
        <v xml:space="preserve"> </v>
      </c>
      <c r="F827" s="191" t="str">
        <f>IF(A827:A827&gt;0,VLOOKUP(A827,Fed.!$A$1:$J$1758,6,FALSE)," ")</f>
        <v xml:space="preserve"> </v>
      </c>
      <c r="G827" s="113" t="str">
        <f>IF(A827:A827&gt;0,VLOOKUP(A827,Fed.!$A$1:$J$1758,7,FALSE)," ")</f>
        <v xml:space="preserve"> </v>
      </c>
      <c r="H827" s="113" t="str">
        <f>IF(A827:A827&gt;0,VLOOKUP(A827,Fed.!$A$1:$J$1758,8,FALSE)," ")</f>
        <v xml:space="preserve"> </v>
      </c>
      <c r="I827" s="113" t="str">
        <f>IF(A827:A827&gt;0,VLOOKUP(A827,Fed.!$A$1:$J$1758,9,FALSE)," ")</f>
        <v xml:space="preserve"> </v>
      </c>
      <c r="J827" s="113" t="str">
        <f>IF(A827:A827&gt;0,VLOOKUP(A827,Fed.!$A$1:$J$1758,10,FALSE)," ")</f>
        <v xml:space="preserve"> </v>
      </c>
      <c r="L827" s="245" t="s">
        <v>2643</v>
      </c>
      <c r="M827" s="287" t="b">
        <f t="shared" si="13"/>
        <v>0</v>
      </c>
      <c r="N827" s="287"/>
    </row>
    <row r="828" spans="1:14">
      <c r="A828" s="192"/>
      <c r="B828" s="26" t="str">
        <f>IF(A828:A828&gt;0,VLOOKUP(A828,Fed.!$A$1:$J$1758,2,FALSE)," ")</f>
        <v xml:space="preserve"> </v>
      </c>
      <c r="C828" s="26" t="str">
        <f>IF(A828:A828&gt;0,VLOOKUP(A828,Fed.!$A$1:$J$1758,3,FALSE)," ")</f>
        <v xml:space="preserve"> </v>
      </c>
      <c r="D828" s="113" t="str">
        <f>IF(A828:A828&gt;0,VLOOKUP(A828,Fed.!$A$1:$J$1758,4,FALSE)," ")</f>
        <v xml:space="preserve"> </v>
      </c>
      <c r="E828" s="113" t="str">
        <f>IF(A828:A828&gt;0,VLOOKUP(A828,Fed.!$A$1:$J$1758,5,FALSE)," ")</f>
        <v xml:space="preserve"> </v>
      </c>
      <c r="F828" s="191" t="str">
        <f>IF(A828:A828&gt;0,VLOOKUP(A828,Fed.!$A$1:$J$1758,6,FALSE)," ")</f>
        <v xml:space="preserve"> </v>
      </c>
      <c r="G828" s="113" t="str">
        <f>IF(A828:A828&gt;0,VLOOKUP(A828,Fed.!$A$1:$J$1758,7,FALSE)," ")</f>
        <v xml:space="preserve"> </v>
      </c>
      <c r="H828" s="113" t="str">
        <f>IF(A828:A828&gt;0,VLOOKUP(A828,Fed.!$A$1:$J$1758,8,FALSE)," ")</f>
        <v xml:space="preserve"> </v>
      </c>
      <c r="I828" s="113" t="str">
        <f>IF(A828:A828&gt;0,VLOOKUP(A828,Fed.!$A$1:$J$1758,9,FALSE)," ")</f>
        <v xml:space="preserve"> </v>
      </c>
      <c r="J828" s="113" t="str">
        <f>IF(A828:A828&gt;0,VLOOKUP(A828,Fed.!$A$1:$J$1758,10,FALSE)," ")</f>
        <v xml:space="preserve"> </v>
      </c>
      <c r="L828" s="245" t="s">
        <v>2643</v>
      </c>
      <c r="M828" s="287" t="b">
        <f t="shared" si="13"/>
        <v>0</v>
      </c>
      <c r="N828" s="287"/>
    </row>
    <row r="829" spans="1:14">
      <c r="A829" s="192"/>
      <c r="B829" s="26" t="str">
        <f>IF(A829:A829&gt;0,VLOOKUP(A829,Fed.!$A$1:$J$1758,2,FALSE)," ")</f>
        <v xml:space="preserve"> </v>
      </c>
      <c r="C829" s="26" t="str">
        <f>IF(A829:A829&gt;0,VLOOKUP(A829,Fed.!$A$1:$J$1758,3,FALSE)," ")</f>
        <v xml:space="preserve"> </v>
      </c>
      <c r="D829" s="113" t="str">
        <f>IF(A829:A829&gt;0,VLOOKUP(A829,Fed.!$A$1:$J$1758,4,FALSE)," ")</f>
        <v xml:space="preserve"> </v>
      </c>
      <c r="E829" s="113" t="str">
        <f>IF(A829:A829&gt;0,VLOOKUP(A829,Fed.!$A$1:$J$1758,5,FALSE)," ")</f>
        <v xml:space="preserve"> </v>
      </c>
      <c r="F829" s="191" t="str">
        <f>IF(A829:A829&gt;0,VLOOKUP(A829,Fed.!$A$1:$J$1758,6,FALSE)," ")</f>
        <v xml:space="preserve"> </v>
      </c>
      <c r="G829" s="113" t="str">
        <f>IF(A829:A829&gt;0,VLOOKUP(A829,Fed.!$A$1:$J$1758,7,FALSE)," ")</f>
        <v xml:space="preserve"> </v>
      </c>
      <c r="H829" s="113" t="str">
        <f>IF(A829:A829&gt;0,VLOOKUP(A829,Fed.!$A$1:$J$1758,8,FALSE)," ")</f>
        <v xml:space="preserve"> </v>
      </c>
      <c r="I829" s="113" t="str">
        <f>IF(A829:A829&gt;0,VLOOKUP(A829,Fed.!$A$1:$J$1758,9,FALSE)," ")</f>
        <v xml:space="preserve"> </v>
      </c>
      <c r="J829" s="113" t="str">
        <f>IF(A829:A829&gt;0,VLOOKUP(A829,Fed.!$A$1:$J$1758,10,FALSE)," ")</f>
        <v xml:space="preserve"> </v>
      </c>
      <c r="L829" s="245" t="s">
        <v>2643</v>
      </c>
      <c r="M829" s="287" t="b">
        <f t="shared" si="13"/>
        <v>0</v>
      </c>
      <c r="N829" s="287"/>
    </row>
    <row r="830" spans="1:14">
      <c r="A830" s="192"/>
      <c r="B830" s="26" t="str">
        <f>IF(A830:A830&gt;0,VLOOKUP(A830,Fed.!$A$1:$J$1758,2,FALSE)," ")</f>
        <v xml:space="preserve"> </v>
      </c>
      <c r="C830" s="26" t="str">
        <f>IF(A830:A830&gt;0,VLOOKUP(A830,Fed.!$A$1:$J$1758,3,FALSE)," ")</f>
        <v xml:space="preserve"> </v>
      </c>
      <c r="D830" s="113" t="str">
        <f>IF(A830:A830&gt;0,VLOOKUP(A830,Fed.!$A$1:$J$1758,4,FALSE)," ")</f>
        <v xml:space="preserve"> </v>
      </c>
      <c r="E830" s="113" t="str">
        <f>IF(A830:A830&gt;0,VLOOKUP(A830,Fed.!$A$1:$J$1758,5,FALSE)," ")</f>
        <v xml:space="preserve"> </v>
      </c>
      <c r="F830" s="191" t="str">
        <f>IF(A830:A830&gt;0,VLOOKUP(A830,Fed.!$A$1:$J$1758,6,FALSE)," ")</f>
        <v xml:space="preserve"> </v>
      </c>
      <c r="G830" s="113" t="str">
        <f>IF(A830:A830&gt;0,VLOOKUP(A830,Fed.!$A$1:$J$1758,7,FALSE)," ")</f>
        <v xml:space="preserve"> </v>
      </c>
      <c r="H830" s="113" t="str">
        <f>IF(A830:A830&gt;0,VLOOKUP(A830,Fed.!$A$1:$J$1758,8,FALSE)," ")</f>
        <v xml:space="preserve"> </v>
      </c>
      <c r="I830" s="113" t="str">
        <f>IF(A830:A830&gt;0,VLOOKUP(A830,Fed.!$A$1:$J$1758,9,FALSE)," ")</f>
        <v xml:space="preserve"> </v>
      </c>
      <c r="J830" s="113" t="str">
        <f>IF(A830:A830&gt;0,VLOOKUP(A830,Fed.!$A$1:$J$1758,10,FALSE)," ")</f>
        <v xml:space="preserve"> </v>
      </c>
      <c r="L830" s="245" t="s">
        <v>2643</v>
      </c>
      <c r="M830" s="287" t="b">
        <f t="shared" si="13"/>
        <v>0</v>
      </c>
      <c r="N830" s="287"/>
    </row>
    <row r="831" spans="1:14">
      <c r="A831" s="192"/>
      <c r="B831" s="26" t="str">
        <f>IF(A831:A831&gt;0,VLOOKUP(A831,Fed.!$A$1:$J$1758,2,FALSE)," ")</f>
        <v xml:space="preserve"> </v>
      </c>
      <c r="C831" s="26" t="str">
        <f>IF(A831:A831&gt;0,VLOOKUP(A831,Fed.!$A$1:$J$1758,3,FALSE)," ")</f>
        <v xml:space="preserve"> </v>
      </c>
      <c r="D831" s="113" t="str">
        <f>IF(A831:A831&gt;0,VLOOKUP(A831,Fed.!$A$1:$J$1758,4,FALSE)," ")</f>
        <v xml:space="preserve"> </v>
      </c>
      <c r="E831" s="113" t="str">
        <f>IF(A831:A831&gt;0,VLOOKUP(A831,Fed.!$A$1:$J$1758,5,FALSE)," ")</f>
        <v xml:space="preserve"> </v>
      </c>
      <c r="F831" s="191" t="str">
        <f>IF(A831:A831&gt;0,VLOOKUP(A831,Fed.!$A$1:$J$1758,6,FALSE)," ")</f>
        <v xml:space="preserve"> </v>
      </c>
      <c r="G831" s="113" t="str">
        <f>IF(A831:A831&gt;0,VLOOKUP(A831,Fed.!$A$1:$J$1758,7,FALSE)," ")</f>
        <v xml:space="preserve"> </v>
      </c>
      <c r="H831" s="113" t="str">
        <f>IF(A831:A831&gt;0,VLOOKUP(A831,Fed.!$A$1:$J$1758,8,FALSE)," ")</f>
        <v xml:space="preserve"> </v>
      </c>
      <c r="I831" s="113" t="str">
        <f>IF(A831:A831&gt;0,VLOOKUP(A831,Fed.!$A$1:$J$1758,9,FALSE)," ")</f>
        <v xml:space="preserve"> </v>
      </c>
      <c r="J831" s="113" t="str">
        <f>IF(A831:A831&gt;0,VLOOKUP(A831,Fed.!$A$1:$J$1758,10,FALSE)," ")</f>
        <v xml:space="preserve"> </v>
      </c>
      <c r="L831" s="245" t="s">
        <v>2643</v>
      </c>
      <c r="M831" s="287" t="b">
        <f t="shared" si="13"/>
        <v>0</v>
      </c>
      <c r="N831" s="287"/>
    </row>
    <row r="832" spans="1:14">
      <c r="A832" s="192"/>
      <c r="B832" s="26" t="str">
        <f>IF(A832:A832&gt;0,VLOOKUP(A832,Fed.!$A$1:$J$1758,2,FALSE)," ")</f>
        <v xml:space="preserve"> </v>
      </c>
      <c r="C832" s="26" t="str">
        <f>IF(A832:A832&gt;0,VLOOKUP(A832,Fed.!$A$1:$J$1758,3,FALSE)," ")</f>
        <v xml:space="preserve"> </v>
      </c>
      <c r="D832" s="113" t="str">
        <f>IF(A832:A832&gt;0,VLOOKUP(A832,Fed.!$A$1:$J$1758,4,FALSE)," ")</f>
        <v xml:space="preserve"> </v>
      </c>
      <c r="E832" s="113" t="str">
        <f>IF(A832:A832&gt;0,VLOOKUP(A832,Fed.!$A$1:$J$1758,5,FALSE)," ")</f>
        <v xml:space="preserve"> </v>
      </c>
      <c r="F832" s="191" t="str">
        <f>IF(A832:A832&gt;0,VLOOKUP(A832,Fed.!$A$1:$J$1758,6,FALSE)," ")</f>
        <v xml:space="preserve"> </v>
      </c>
      <c r="G832" s="113" t="str">
        <f>IF(A832:A832&gt;0,VLOOKUP(A832,Fed.!$A$1:$J$1758,7,FALSE)," ")</f>
        <v xml:space="preserve"> </v>
      </c>
      <c r="H832" s="113" t="str">
        <f>IF(A832:A832&gt;0,VLOOKUP(A832,Fed.!$A$1:$J$1758,8,FALSE)," ")</f>
        <v xml:space="preserve"> </v>
      </c>
      <c r="I832" s="113" t="str">
        <f>IF(A832:A832&gt;0,VLOOKUP(A832,Fed.!$A$1:$J$1758,9,FALSE)," ")</f>
        <v xml:space="preserve"> </v>
      </c>
      <c r="J832" s="113" t="str">
        <f>IF(A832:A832&gt;0,VLOOKUP(A832,Fed.!$A$1:$J$1758,10,FALSE)," ")</f>
        <v xml:space="preserve"> </v>
      </c>
      <c r="L832" s="245" t="s">
        <v>2643</v>
      </c>
      <c r="M832" s="287" t="b">
        <f t="shared" si="13"/>
        <v>0</v>
      </c>
      <c r="N832" s="287"/>
    </row>
    <row r="833" spans="1:14">
      <c r="A833" s="192"/>
      <c r="B833" s="26" t="str">
        <f>IF(A833:A833&gt;0,VLOOKUP(A833,Fed.!$A$1:$J$1758,2,FALSE)," ")</f>
        <v xml:space="preserve"> </v>
      </c>
      <c r="C833" s="26" t="str">
        <f>IF(A833:A833&gt;0,VLOOKUP(A833,Fed.!$A$1:$J$1758,3,FALSE)," ")</f>
        <v xml:space="preserve"> </v>
      </c>
      <c r="D833" s="113" t="str">
        <f>IF(A833:A833&gt;0,VLOOKUP(A833,Fed.!$A$1:$J$1758,4,FALSE)," ")</f>
        <v xml:space="preserve"> </v>
      </c>
      <c r="E833" s="113" t="str">
        <f>IF(A833:A833&gt;0,VLOOKUP(A833,Fed.!$A$1:$J$1758,5,FALSE)," ")</f>
        <v xml:space="preserve"> </v>
      </c>
      <c r="F833" s="191" t="str">
        <f>IF(A833:A833&gt;0,VLOOKUP(A833,Fed.!$A$1:$J$1758,6,FALSE)," ")</f>
        <v xml:space="preserve"> </v>
      </c>
      <c r="G833" s="113" t="str">
        <f>IF(A833:A833&gt;0,VLOOKUP(A833,Fed.!$A$1:$J$1758,7,FALSE)," ")</f>
        <v xml:space="preserve"> </v>
      </c>
      <c r="H833" s="113" t="str">
        <f>IF(A833:A833&gt;0,VLOOKUP(A833,Fed.!$A$1:$J$1758,8,FALSE)," ")</f>
        <v xml:space="preserve"> </v>
      </c>
      <c r="I833" s="113" t="str">
        <f>IF(A833:A833&gt;0,VLOOKUP(A833,Fed.!$A$1:$J$1758,9,FALSE)," ")</f>
        <v xml:space="preserve"> </v>
      </c>
      <c r="J833" s="113" t="str">
        <f>IF(A833:A833&gt;0,VLOOKUP(A833,Fed.!$A$1:$J$1758,10,FALSE)," ")</f>
        <v xml:space="preserve"> </v>
      </c>
      <c r="L833" s="245" t="s">
        <v>2643</v>
      </c>
      <c r="M833" s="287" t="b">
        <f t="shared" si="13"/>
        <v>0</v>
      </c>
      <c r="N833" s="287"/>
    </row>
    <row r="834" spans="1:14">
      <c r="A834" s="192"/>
      <c r="B834" s="26" t="str">
        <f>IF(A834:A834&gt;0,VLOOKUP(A834,Fed.!$A$1:$J$1758,2,FALSE)," ")</f>
        <v xml:space="preserve"> </v>
      </c>
      <c r="C834" s="26" t="str">
        <f>IF(A834:A834&gt;0,VLOOKUP(A834,Fed.!$A$1:$J$1758,3,FALSE)," ")</f>
        <v xml:space="preserve"> </v>
      </c>
      <c r="D834" s="113" t="str">
        <f>IF(A834:A834&gt;0,VLOOKUP(A834,Fed.!$A$1:$J$1758,4,FALSE)," ")</f>
        <v xml:space="preserve"> </v>
      </c>
      <c r="E834" s="113" t="str">
        <f>IF(A834:A834&gt;0,VLOOKUP(A834,Fed.!$A$1:$J$1758,5,FALSE)," ")</f>
        <v xml:space="preserve"> </v>
      </c>
      <c r="F834" s="191" t="str">
        <f>IF(A834:A834&gt;0,VLOOKUP(A834,Fed.!$A$1:$J$1758,6,FALSE)," ")</f>
        <v xml:space="preserve"> </v>
      </c>
      <c r="G834" s="113" t="str">
        <f>IF(A834:A834&gt;0,VLOOKUP(A834,Fed.!$A$1:$J$1758,7,FALSE)," ")</f>
        <v xml:space="preserve"> </v>
      </c>
      <c r="H834" s="113" t="str">
        <f>IF(A834:A834&gt;0,VLOOKUP(A834,Fed.!$A$1:$J$1758,8,FALSE)," ")</f>
        <v xml:space="preserve"> </v>
      </c>
      <c r="I834" s="113" t="str">
        <f>IF(A834:A834&gt;0,VLOOKUP(A834,Fed.!$A$1:$J$1758,9,FALSE)," ")</f>
        <v xml:space="preserve"> </v>
      </c>
      <c r="J834" s="113" t="str">
        <f>IF(A834:A834&gt;0,VLOOKUP(A834,Fed.!$A$1:$J$1758,10,FALSE)," ")</f>
        <v xml:space="preserve"> </v>
      </c>
      <c r="L834" s="245" t="s">
        <v>2643</v>
      </c>
      <c r="M834" s="287" t="b">
        <f t="shared" ref="M834:M897" si="14">I834=L834</f>
        <v>0</v>
      </c>
      <c r="N834" s="287"/>
    </row>
    <row r="835" spans="1:14">
      <c r="A835" s="192"/>
      <c r="B835" s="26" t="str">
        <f>IF(A835:A835&gt;0,VLOOKUP(A835,Fed.!$A$1:$J$1758,2,FALSE)," ")</f>
        <v xml:space="preserve"> </v>
      </c>
      <c r="C835" s="26" t="str">
        <f>IF(A835:A835&gt;0,VLOOKUP(A835,Fed.!$A$1:$J$1758,3,FALSE)," ")</f>
        <v xml:space="preserve"> </v>
      </c>
      <c r="D835" s="113" t="str">
        <f>IF(A835:A835&gt;0,VLOOKUP(A835,Fed.!$A$1:$J$1758,4,FALSE)," ")</f>
        <v xml:space="preserve"> </v>
      </c>
      <c r="E835" s="113" t="str">
        <f>IF(A835:A835&gt;0,VLOOKUP(A835,Fed.!$A$1:$J$1758,5,FALSE)," ")</f>
        <v xml:space="preserve"> </v>
      </c>
      <c r="F835" s="191" t="str">
        <f>IF(A835:A835&gt;0,VLOOKUP(A835,Fed.!$A$1:$J$1758,6,FALSE)," ")</f>
        <v xml:space="preserve"> </v>
      </c>
      <c r="G835" s="113" t="str">
        <f>IF(A835:A835&gt;0,VLOOKUP(A835,Fed.!$A$1:$J$1758,7,FALSE)," ")</f>
        <v xml:space="preserve"> </v>
      </c>
      <c r="H835" s="113" t="str">
        <f>IF(A835:A835&gt;0,VLOOKUP(A835,Fed.!$A$1:$J$1758,8,FALSE)," ")</f>
        <v xml:space="preserve"> </v>
      </c>
      <c r="I835" s="113" t="str">
        <f>IF(A835:A835&gt;0,VLOOKUP(A835,Fed.!$A$1:$J$1758,9,FALSE)," ")</f>
        <v xml:space="preserve"> </v>
      </c>
      <c r="J835" s="113" t="str">
        <f>IF(A835:A835&gt;0,VLOOKUP(A835,Fed.!$A$1:$J$1758,10,FALSE)," ")</f>
        <v xml:space="preserve"> </v>
      </c>
      <c r="L835" s="245" t="s">
        <v>2643</v>
      </c>
      <c r="M835" s="287" t="b">
        <f t="shared" si="14"/>
        <v>0</v>
      </c>
      <c r="N835" s="287"/>
    </row>
    <row r="836" spans="1:14">
      <c r="A836" s="192"/>
      <c r="B836" s="26" t="str">
        <f>IF(A836:A836&gt;0,VLOOKUP(A836,Fed.!$A$1:$J$1758,2,FALSE)," ")</f>
        <v xml:space="preserve"> </v>
      </c>
      <c r="C836" s="26" t="str">
        <f>IF(A836:A836&gt;0,VLOOKUP(A836,Fed.!$A$1:$J$1758,3,FALSE)," ")</f>
        <v xml:space="preserve"> </v>
      </c>
      <c r="D836" s="113" t="str">
        <f>IF(A836:A836&gt;0,VLOOKUP(A836,Fed.!$A$1:$J$1758,4,FALSE)," ")</f>
        <v xml:space="preserve"> </v>
      </c>
      <c r="E836" s="113" t="str">
        <f>IF(A836:A836&gt;0,VLOOKUP(A836,Fed.!$A$1:$J$1758,5,FALSE)," ")</f>
        <v xml:space="preserve"> </v>
      </c>
      <c r="F836" s="191" t="str">
        <f>IF(A836:A836&gt;0,VLOOKUP(A836,Fed.!$A$1:$J$1758,6,FALSE)," ")</f>
        <v xml:space="preserve"> </v>
      </c>
      <c r="G836" s="113" t="str">
        <f>IF(A836:A836&gt;0,VLOOKUP(A836,Fed.!$A$1:$J$1758,7,FALSE)," ")</f>
        <v xml:space="preserve"> </v>
      </c>
      <c r="H836" s="113" t="str">
        <f>IF(A836:A836&gt;0,VLOOKUP(A836,Fed.!$A$1:$J$1758,8,FALSE)," ")</f>
        <v xml:space="preserve"> </v>
      </c>
      <c r="I836" s="113" t="str">
        <f>IF(A836:A836&gt;0,VLOOKUP(A836,Fed.!$A$1:$J$1758,9,FALSE)," ")</f>
        <v xml:space="preserve"> </v>
      </c>
      <c r="J836" s="113" t="str">
        <f>IF(A836:A836&gt;0,VLOOKUP(A836,Fed.!$A$1:$J$1758,10,FALSE)," ")</f>
        <v xml:space="preserve"> </v>
      </c>
      <c r="L836" s="245" t="s">
        <v>2643</v>
      </c>
      <c r="M836" s="287" t="b">
        <f t="shared" si="14"/>
        <v>0</v>
      </c>
      <c r="N836" s="287"/>
    </row>
    <row r="837" spans="1:14">
      <c r="A837" s="192"/>
      <c r="B837" s="26" t="str">
        <f>IF(A837:A837&gt;0,VLOOKUP(A837,Fed.!$A$1:$J$1758,2,FALSE)," ")</f>
        <v xml:space="preserve"> </v>
      </c>
      <c r="C837" s="26" t="str">
        <f>IF(A837:A837&gt;0,VLOOKUP(A837,Fed.!$A$1:$J$1758,3,FALSE)," ")</f>
        <v xml:space="preserve"> </v>
      </c>
      <c r="D837" s="113" t="str">
        <f>IF(A837:A837&gt;0,VLOOKUP(A837,Fed.!$A$1:$J$1758,4,FALSE)," ")</f>
        <v xml:space="preserve"> </v>
      </c>
      <c r="E837" s="113" t="str">
        <f>IF(A837:A837&gt;0,VLOOKUP(A837,Fed.!$A$1:$J$1758,5,FALSE)," ")</f>
        <v xml:space="preserve"> </v>
      </c>
      <c r="F837" s="191" t="str">
        <f>IF(A837:A837&gt;0,VLOOKUP(A837,Fed.!$A$1:$J$1758,6,FALSE)," ")</f>
        <v xml:space="preserve"> </v>
      </c>
      <c r="G837" s="113" t="str">
        <f>IF(A837:A837&gt;0,VLOOKUP(A837,Fed.!$A$1:$J$1758,7,FALSE)," ")</f>
        <v xml:space="preserve"> </v>
      </c>
      <c r="H837" s="113" t="str">
        <f>IF(A837:A837&gt;0,VLOOKUP(A837,Fed.!$A$1:$J$1758,8,FALSE)," ")</f>
        <v xml:space="preserve"> </v>
      </c>
      <c r="I837" s="113" t="str">
        <f>IF(A837:A837&gt;0,VLOOKUP(A837,Fed.!$A$1:$J$1758,9,FALSE)," ")</f>
        <v xml:space="preserve"> </v>
      </c>
      <c r="J837" s="113" t="str">
        <f>IF(A837:A837&gt;0,VLOOKUP(A837,Fed.!$A$1:$J$1758,10,FALSE)," ")</f>
        <v xml:space="preserve"> </v>
      </c>
      <c r="L837" s="245" t="s">
        <v>2643</v>
      </c>
      <c r="M837" s="287" t="b">
        <f t="shared" si="14"/>
        <v>0</v>
      </c>
      <c r="N837" s="287"/>
    </row>
    <row r="838" spans="1:14">
      <c r="A838" s="192"/>
      <c r="B838" s="26" t="str">
        <f>IF(A838:A838&gt;0,VLOOKUP(A838,Fed.!$A$1:$J$1758,2,FALSE)," ")</f>
        <v xml:space="preserve"> </v>
      </c>
      <c r="C838" s="26" t="str">
        <f>IF(A838:A838&gt;0,VLOOKUP(A838,Fed.!$A$1:$J$1758,3,FALSE)," ")</f>
        <v xml:space="preserve"> </v>
      </c>
      <c r="D838" s="113" t="str">
        <f>IF(A838:A838&gt;0,VLOOKUP(A838,Fed.!$A$1:$J$1758,4,FALSE)," ")</f>
        <v xml:space="preserve"> </v>
      </c>
      <c r="E838" s="113" t="str">
        <f>IF(A838:A838&gt;0,VLOOKUP(A838,Fed.!$A$1:$J$1758,5,FALSE)," ")</f>
        <v xml:space="preserve"> </v>
      </c>
      <c r="F838" s="191" t="str">
        <f>IF(A838:A838&gt;0,VLOOKUP(A838,Fed.!$A$1:$J$1758,6,FALSE)," ")</f>
        <v xml:space="preserve"> </v>
      </c>
      <c r="G838" s="113" t="str">
        <f>IF(A838:A838&gt;0,VLOOKUP(A838,Fed.!$A$1:$J$1758,7,FALSE)," ")</f>
        <v xml:space="preserve"> </v>
      </c>
      <c r="H838" s="113" t="str">
        <f>IF(A838:A838&gt;0,VLOOKUP(A838,Fed.!$A$1:$J$1758,8,FALSE)," ")</f>
        <v xml:space="preserve"> </v>
      </c>
      <c r="I838" s="113" t="str">
        <f>IF(A838:A838&gt;0,VLOOKUP(A838,Fed.!$A$1:$J$1758,9,FALSE)," ")</f>
        <v xml:space="preserve"> </v>
      </c>
      <c r="J838" s="113" t="str">
        <f>IF(A838:A838&gt;0,VLOOKUP(A838,Fed.!$A$1:$J$1758,10,FALSE)," ")</f>
        <v xml:space="preserve"> </v>
      </c>
      <c r="L838" s="245" t="s">
        <v>2643</v>
      </c>
      <c r="M838" s="287" t="b">
        <f t="shared" si="14"/>
        <v>0</v>
      </c>
      <c r="N838" s="287"/>
    </row>
    <row r="839" spans="1:14">
      <c r="A839" s="192"/>
      <c r="B839" s="26" t="str">
        <f>IF(A839:A839&gt;0,VLOOKUP(A839,Fed.!$A$1:$J$1758,2,FALSE)," ")</f>
        <v xml:space="preserve"> </v>
      </c>
      <c r="C839" s="26" t="str">
        <f>IF(A839:A839&gt;0,VLOOKUP(A839,Fed.!$A$1:$J$1758,3,FALSE)," ")</f>
        <v xml:space="preserve"> </v>
      </c>
      <c r="D839" s="113" t="str">
        <f>IF(A839:A839&gt;0,VLOOKUP(A839,Fed.!$A$1:$J$1758,4,FALSE)," ")</f>
        <v xml:space="preserve"> </v>
      </c>
      <c r="E839" s="113" t="str">
        <f>IF(A839:A839&gt;0,VLOOKUP(A839,Fed.!$A$1:$J$1758,5,FALSE)," ")</f>
        <v xml:space="preserve"> </v>
      </c>
      <c r="F839" s="191" t="str">
        <f>IF(A839:A839&gt;0,VLOOKUP(A839,Fed.!$A$1:$J$1758,6,FALSE)," ")</f>
        <v xml:space="preserve"> </v>
      </c>
      <c r="G839" s="113" t="str">
        <f>IF(A839:A839&gt;0,VLOOKUP(A839,Fed.!$A$1:$J$1758,7,FALSE)," ")</f>
        <v xml:space="preserve"> </v>
      </c>
      <c r="H839" s="113" t="str">
        <f>IF(A839:A839&gt;0,VLOOKUP(A839,Fed.!$A$1:$J$1758,8,FALSE)," ")</f>
        <v xml:space="preserve"> </v>
      </c>
      <c r="I839" s="113" t="str">
        <f>IF(A839:A839&gt;0,VLOOKUP(A839,Fed.!$A$1:$J$1758,9,FALSE)," ")</f>
        <v xml:space="preserve"> </v>
      </c>
      <c r="J839" s="113" t="str">
        <f>IF(A839:A839&gt;0,VLOOKUP(A839,Fed.!$A$1:$J$1758,10,FALSE)," ")</f>
        <v xml:space="preserve"> </v>
      </c>
      <c r="L839" s="245" t="s">
        <v>2643</v>
      </c>
      <c r="M839" s="287" t="b">
        <f t="shared" si="14"/>
        <v>0</v>
      </c>
      <c r="N839" s="287"/>
    </row>
    <row r="840" spans="1:14">
      <c r="A840" s="192"/>
      <c r="B840" s="26" t="str">
        <f>IF(A840:A840&gt;0,VLOOKUP(A840,Fed.!$A$1:$J$1758,2,FALSE)," ")</f>
        <v xml:space="preserve"> </v>
      </c>
      <c r="C840" s="26" t="str">
        <f>IF(A840:A840&gt;0,VLOOKUP(A840,Fed.!$A$1:$J$1758,3,FALSE)," ")</f>
        <v xml:space="preserve"> </v>
      </c>
      <c r="D840" s="113" t="str">
        <f>IF(A840:A840&gt;0,VLOOKUP(A840,Fed.!$A$1:$J$1758,4,FALSE)," ")</f>
        <v xml:space="preserve"> </v>
      </c>
      <c r="E840" s="113" t="str">
        <f>IF(A840:A840&gt;0,VLOOKUP(A840,Fed.!$A$1:$J$1758,5,FALSE)," ")</f>
        <v xml:space="preserve"> </v>
      </c>
      <c r="F840" s="191" t="str">
        <f>IF(A840:A840&gt;0,VLOOKUP(A840,Fed.!$A$1:$J$1758,6,FALSE)," ")</f>
        <v xml:space="preserve"> </v>
      </c>
      <c r="G840" s="113" t="str">
        <f>IF(A840:A840&gt;0,VLOOKUP(A840,Fed.!$A$1:$J$1758,7,FALSE)," ")</f>
        <v xml:space="preserve"> </v>
      </c>
      <c r="H840" s="113" t="str">
        <f>IF(A840:A840&gt;0,VLOOKUP(A840,Fed.!$A$1:$J$1758,8,FALSE)," ")</f>
        <v xml:space="preserve"> </v>
      </c>
      <c r="I840" s="113" t="str">
        <f>IF(A840:A840&gt;0,VLOOKUP(A840,Fed.!$A$1:$J$1758,9,FALSE)," ")</f>
        <v xml:space="preserve"> </v>
      </c>
      <c r="J840" s="113" t="str">
        <f>IF(A840:A840&gt;0,VLOOKUP(A840,Fed.!$A$1:$J$1758,10,FALSE)," ")</f>
        <v xml:space="preserve"> </v>
      </c>
      <c r="L840" s="245" t="s">
        <v>2643</v>
      </c>
      <c r="M840" s="287" t="b">
        <f t="shared" si="14"/>
        <v>0</v>
      </c>
      <c r="N840" s="287"/>
    </row>
    <row r="841" spans="1:14">
      <c r="A841" s="192"/>
      <c r="B841" s="26" t="str">
        <f>IF(A841:A841&gt;0,VLOOKUP(A841,Fed.!$A$1:$J$1758,2,FALSE)," ")</f>
        <v xml:space="preserve"> </v>
      </c>
      <c r="C841" s="26" t="str">
        <f>IF(A841:A841&gt;0,VLOOKUP(A841,Fed.!$A$1:$J$1758,3,FALSE)," ")</f>
        <v xml:space="preserve"> </v>
      </c>
      <c r="D841" s="113" t="str">
        <f>IF(A841:A841&gt;0,VLOOKUP(A841,Fed.!$A$1:$J$1758,4,FALSE)," ")</f>
        <v xml:space="preserve"> </v>
      </c>
      <c r="E841" s="113" t="str">
        <f>IF(A841:A841&gt;0,VLOOKUP(A841,Fed.!$A$1:$J$1758,5,FALSE)," ")</f>
        <v xml:space="preserve"> </v>
      </c>
      <c r="F841" s="191" t="str">
        <f>IF(A841:A841&gt;0,VLOOKUP(A841,Fed.!$A$1:$J$1758,6,FALSE)," ")</f>
        <v xml:space="preserve"> </v>
      </c>
      <c r="G841" s="113" t="str">
        <f>IF(A841:A841&gt;0,VLOOKUP(A841,Fed.!$A$1:$J$1758,7,FALSE)," ")</f>
        <v xml:space="preserve"> </v>
      </c>
      <c r="H841" s="113" t="str">
        <f>IF(A841:A841&gt;0,VLOOKUP(A841,Fed.!$A$1:$J$1758,8,FALSE)," ")</f>
        <v xml:space="preserve"> </v>
      </c>
      <c r="I841" s="113" t="str">
        <f>IF(A841:A841&gt;0,VLOOKUP(A841,Fed.!$A$1:$J$1758,9,FALSE)," ")</f>
        <v xml:space="preserve"> </v>
      </c>
      <c r="J841" s="113" t="str">
        <f>IF(A841:A841&gt;0,VLOOKUP(A841,Fed.!$A$1:$J$1758,10,FALSE)," ")</f>
        <v xml:space="preserve"> </v>
      </c>
      <c r="L841" s="245" t="s">
        <v>2643</v>
      </c>
      <c r="M841" s="287" t="b">
        <f t="shared" si="14"/>
        <v>0</v>
      </c>
      <c r="N841" s="287"/>
    </row>
    <row r="842" spans="1:14">
      <c r="A842" s="192"/>
      <c r="B842" s="26" t="str">
        <f>IF(A842:A842&gt;0,VLOOKUP(A842,Fed.!$A$1:$J$1758,2,FALSE)," ")</f>
        <v xml:space="preserve"> </v>
      </c>
      <c r="C842" s="26" t="str">
        <f>IF(A842:A842&gt;0,VLOOKUP(A842,Fed.!$A$1:$J$1758,3,FALSE)," ")</f>
        <v xml:space="preserve"> </v>
      </c>
      <c r="D842" s="113" t="str">
        <f>IF(A842:A842&gt;0,VLOOKUP(A842,Fed.!$A$1:$J$1758,4,FALSE)," ")</f>
        <v xml:space="preserve"> </v>
      </c>
      <c r="E842" s="113" t="str">
        <f>IF(A842:A842&gt;0,VLOOKUP(A842,Fed.!$A$1:$J$1758,5,FALSE)," ")</f>
        <v xml:space="preserve"> </v>
      </c>
      <c r="F842" s="191" t="str">
        <f>IF(A842:A842&gt;0,VLOOKUP(A842,Fed.!$A$1:$J$1758,6,FALSE)," ")</f>
        <v xml:space="preserve"> </v>
      </c>
      <c r="G842" s="113" t="str">
        <f>IF(A842:A842&gt;0,VLOOKUP(A842,Fed.!$A$1:$J$1758,7,FALSE)," ")</f>
        <v xml:space="preserve"> </v>
      </c>
      <c r="H842" s="113" t="str">
        <f>IF(A842:A842&gt;0,VLOOKUP(A842,Fed.!$A$1:$J$1758,8,FALSE)," ")</f>
        <v xml:space="preserve"> </v>
      </c>
      <c r="I842" s="113" t="str">
        <f>IF(A842:A842&gt;0,VLOOKUP(A842,Fed.!$A$1:$J$1758,9,FALSE)," ")</f>
        <v xml:space="preserve"> </v>
      </c>
      <c r="J842" s="113" t="str">
        <f>IF(A842:A842&gt;0,VLOOKUP(A842,Fed.!$A$1:$J$1758,10,FALSE)," ")</f>
        <v xml:space="preserve"> </v>
      </c>
      <c r="L842" s="245" t="s">
        <v>2643</v>
      </c>
      <c r="M842" s="287" t="b">
        <f t="shared" si="14"/>
        <v>0</v>
      </c>
      <c r="N842" s="287"/>
    </row>
    <row r="843" spans="1:14">
      <c r="A843" s="192"/>
      <c r="B843" s="26" t="str">
        <f>IF(A843:A843&gt;0,VLOOKUP(A843,Fed.!$A$1:$J$1758,2,FALSE)," ")</f>
        <v xml:space="preserve"> </v>
      </c>
      <c r="C843" s="26" t="str">
        <f>IF(A843:A843&gt;0,VLOOKUP(A843,Fed.!$A$1:$J$1758,3,FALSE)," ")</f>
        <v xml:space="preserve"> </v>
      </c>
      <c r="D843" s="113" t="str">
        <f>IF(A843:A843&gt;0,VLOOKUP(A843,Fed.!$A$1:$J$1758,4,FALSE)," ")</f>
        <v xml:space="preserve"> </v>
      </c>
      <c r="E843" s="113" t="str">
        <f>IF(A843:A843&gt;0,VLOOKUP(A843,Fed.!$A$1:$J$1758,5,FALSE)," ")</f>
        <v xml:space="preserve"> </v>
      </c>
      <c r="F843" s="191" t="str">
        <f>IF(A843:A843&gt;0,VLOOKUP(A843,Fed.!$A$1:$J$1758,6,FALSE)," ")</f>
        <v xml:space="preserve"> </v>
      </c>
      <c r="G843" s="113" t="str">
        <f>IF(A843:A843&gt;0,VLOOKUP(A843,Fed.!$A$1:$J$1758,7,FALSE)," ")</f>
        <v xml:space="preserve"> </v>
      </c>
      <c r="H843" s="113" t="str">
        <f>IF(A843:A843&gt;0,VLOOKUP(A843,Fed.!$A$1:$J$1758,8,FALSE)," ")</f>
        <v xml:space="preserve"> </v>
      </c>
      <c r="I843" s="113" t="str">
        <f>IF(A843:A843&gt;0,VLOOKUP(A843,Fed.!$A$1:$J$1758,9,FALSE)," ")</f>
        <v xml:space="preserve"> </v>
      </c>
      <c r="J843" s="113" t="str">
        <f>IF(A843:A843&gt;0,VLOOKUP(A843,Fed.!$A$1:$J$1758,10,FALSE)," ")</f>
        <v xml:space="preserve"> </v>
      </c>
      <c r="L843" s="245" t="s">
        <v>2643</v>
      </c>
      <c r="M843" s="287" t="b">
        <f t="shared" si="14"/>
        <v>0</v>
      </c>
      <c r="N843" s="287"/>
    </row>
    <row r="844" spans="1:14">
      <c r="A844" s="192"/>
      <c r="B844" s="26" t="str">
        <f>IF(A844:A844&gt;0,VLOOKUP(A844,Fed.!$A$1:$J$1758,2,FALSE)," ")</f>
        <v xml:space="preserve"> </v>
      </c>
      <c r="C844" s="26" t="str">
        <f>IF(A844:A844&gt;0,VLOOKUP(A844,Fed.!$A$1:$J$1758,3,FALSE)," ")</f>
        <v xml:space="preserve"> </v>
      </c>
      <c r="D844" s="113" t="str">
        <f>IF(A844:A844&gt;0,VLOOKUP(A844,Fed.!$A$1:$J$1758,4,FALSE)," ")</f>
        <v xml:space="preserve"> </v>
      </c>
      <c r="E844" s="113" t="str">
        <f>IF(A844:A844&gt;0,VLOOKUP(A844,Fed.!$A$1:$J$1758,5,FALSE)," ")</f>
        <v xml:space="preserve"> </v>
      </c>
      <c r="F844" s="191" t="str">
        <f>IF(A844:A844&gt;0,VLOOKUP(A844,Fed.!$A$1:$J$1758,6,FALSE)," ")</f>
        <v xml:space="preserve"> </v>
      </c>
      <c r="G844" s="113" t="str">
        <f>IF(A844:A844&gt;0,VLOOKUP(A844,Fed.!$A$1:$J$1758,7,FALSE)," ")</f>
        <v xml:space="preserve"> </v>
      </c>
      <c r="H844" s="113" t="str">
        <f>IF(A844:A844&gt;0,VLOOKUP(A844,Fed.!$A$1:$J$1758,8,FALSE)," ")</f>
        <v xml:space="preserve"> </v>
      </c>
      <c r="I844" s="113" t="str">
        <f>IF(A844:A844&gt;0,VLOOKUP(A844,Fed.!$A$1:$J$1758,9,FALSE)," ")</f>
        <v xml:space="preserve"> </v>
      </c>
      <c r="J844" s="113" t="str">
        <f>IF(A844:A844&gt;0,VLOOKUP(A844,Fed.!$A$1:$J$1758,10,FALSE)," ")</f>
        <v xml:space="preserve"> </v>
      </c>
      <c r="L844" s="245" t="s">
        <v>2643</v>
      </c>
      <c r="M844" s="287" t="b">
        <f t="shared" si="14"/>
        <v>0</v>
      </c>
      <c r="N844" s="287"/>
    </row>
    <row r="845" spans="1:14">
      <c r="A845" s="192"/>
      <c r="B845" s="26" t="str">
        <f>IF(A845:A845&gt;0,VLOOKUP(A845,Fed.!$A$1:$J$1758,2,FALSE)," ")</f>
        <v xml:space="preserve"> </v>
      </c>
      <c r="C845" s="26" t="str">
        <f>IF(A845:A845&gt;0,VLOOKUP(A845,Fed.!$A$1:$J$1758,3,FALSE)," ")</f>
        <v xml:space="preserve"> </v>
      </c>
      <c r="D845" s="113" t="str">
        <f>IF(A845:A845&gt;0,VLOOKUP(A845,Fed.!$A$1:$J$1758,4,FALSE)," ")</f>
        <v xml:space="preserve"> </v>
      </c>
      <c r="E845" s="113" t="str">
        <f>IF(A845:A845&gt;0,VLOOKUP(A845,Fed.!$A$1:$J$1758,5,FALSE)," ")</f>
        <v xml:space="preserve"> </v>
      </c>
      <c r="F845" s="191" t="str">
        <f>IF(A845:A845&gt;0,VLOOKUP(A845,Fed.!$A$1:$J$1758,6,FALSE)," ")</f>
        <v xml:space="preserve"> </v>
      </c>
      <c r="G845" s="113" t="str">
        <f>IF(A845:A845&gt;0,VLOOKUP(A845,Fed.!$A$1:$J$1758,7,FALSE)," ")</f>
        <v xml:space="preserve"> </v>
      </c>
      <c r="H845" s="113" t="str">
        <f>IF(A845:A845&gt;0,VLOOKUP(A845,Fed.!$A$1:$J$1758,8,FALSE)," ")</f>
        <v xml:space="preserve"> </v>
      </c>
      <c r="I845" s="113" t="str">
        <f>IF(A845:A845&gt;0,VLOOKUP(A845,Fed.!$A$1:$J$1758,9,FALSE)," ")</f>
        <v xml:space="preserve"> </v>
      </c>
      <c r="J845" s="113" t="str">
        <f>IF(A845:A845&gt;0,VLOOKUP(A845,Fed.!$A$1:$J$1758,10,FALSE)," ")</f>
        <v xml:space="preserve"> </v>
      </c>
      <c r="L845" s="245" t="s">
        <v>2643</v>
      </c>
      <c r="M845" s="287" t="b">
        <f t="shared" si="14"/>
        <v>0</v>
      </c>
      <c r="N845" s="287"/>
    </row>
    <row r="846" spans="1:14">
      <c r="A846" s="192"/>
      <c r="B846" s="26" t="str">
        <f>IF(A846:A846&gt;0,VLOOKUP(A846,Fed.!$A$1:$J$1758,2,FALSE)," ")</f>
        <v xml:space="preserve"> </v>
      </c>
      <c r="C846" s="26" t="str">
        <f>IF(A846:A846&gt;0,VLOOKUP(A846,Fed.!$A$1:$J$1758,3,FALSE)," ")</f>
        <v xml:space="preserve"> </v>
      </c>
      <c r="D846" s="113" t="str">
        <f>IF(A846:A846&gt;0,VLOOKUP(A846,Fed.!$A$1:$J$1758,4,FALSE)," ")</f>
        <v xml:space="preserve"> </v>
      </c>
      <c r="E846" s="113" t="str">
        <f>IF(A846:A846&gt;0,VLOOKUP(A846,Fed.!$A$1:$J$1758,5,FALSE)," ")</f>
        <v xml:space="preserve"> </v>
      </c>
      <c r="F846" s="191" t="str">
        <f>IF(A846:A846&gt;0,VLOOKUP(A846,Fed.!$A$1:$J$1758,6,FALSE)," ")</f>
        <v xml:space="preserve"> </v>
      </c>
      <c r="G846" s="113" t="str">
        <f>IF(A846:A846&gt;0,VLOOKUP(A846,Fed.!$A$1:$J$1758,7,FALSE)," ")</f>
        <v xml:space="preserve"> </v>
      </c>
      <c r="H846" s="113" t="str">
        <f>IF(A846:A846&gt;0,VLOOKUP(A846,Fed.!$A$1:$J$1758,8,FALSE)," ")</f>
        <v xml:space="preserve"> </v>
      </c>
      <c r="I846" s="113" t="str">
        <f>IF(A846:A846&gt;0,VLOOKUP(A846,Fed.!$A$1:$J$1758,9,FALSE)," ")</f>
        <v xml:space="preserve"> </v>
      </c>
      <c r="J846" s="113" t="str">
        <f>IF(A846:A846&gt;0,VLOOKUP(A846,Fed.!$A$1:$J$1758,10,FALSE)," ")</f>
        <v xml:space="preserve"> </v>
      </c>
      <c r="L846" s="245" t="s">
        <v>2643</v>
      </c>
      <c r="M846" s="287" t="b">
        <f t="shared" si="14"/>
        <v>0</v>
      </c>
      <c r="N846" s="287"/>
    </row>
    <row r="847" spans="1:14">
      <c r="A847" s="192"/>
      <c r="B847" s="26" t="str">
        <f>IF(A847:A847&gt;0,VLOOKUP(A847,Fed.!$A$1:$J$1758,2,FALSE)," ")</f>
        <v xml:space="preserve"> </v>
      </c>
      <c r="C847" s="26" t="str">
        <f>IF(A847:A847&gt;0,VLOOKUP(A847,Fed.!$A$1:$J$1758,3,FALSE)," ")</f>
        <v xml:space="preserve"> </v>
      </c>
      <c r="D847" s="113" t="str">
        <f>IF(A847:A847&gt;0,VLOOKUP(A847,Fed.!$A$1:$J$1758,4,FALSE)," ")</f>
        <v xml:space="preserve"> </v>
      </c>
      <c r="E847" s="113" t="str">
        <f>IF(A847:A847&gt;0,VLOOKUP(A847,Fed.!$A$1:$J$1758,5,FALSE)," ")</f>
        <v xml:space="preserve"> </v>
      </c>
      <c r="F847" s="191" t="str">
        <f>IF(A847:A847&gt;0,VLOOKUP(A847,Fed.!$A$1:$J$1758,6,FALSE)," ")</f>
        <v xml:space="preserve"> </v>
      </c>
      <c r="G847" s="113" t="str">
        <f>IF(A847:A847&gt;0,VLOOKUP(A847,Fed.!$A$1:$J$1758,7,FALSE)," ")</f>
        <v xml:space="preserve"> </v>
      </c>
      <c r="H847" s="113" t="str">
        <f>IF(A847:A847&gt;0,VLOOKUP(A847,Fed.!$A$1:$J$1758,8,FALSE)," ")</f>
        <v xml:space="preserve"> </v>
      </c>
      <c r="I847" s="113" t="str">
        <f>IF(A847:A847&gt;0,VLOOKUP(A847,Fed.!$A$1:$J$1758,9,FALSE)," ")</f>
        <v xml:space="preserve"> </v>
      </c>
      <c r="J847" s="113" t="str">
        <f>IF(A847:A847&gt;0,VLOOKUP(A847,Fed.!$A$1:$J$1758,10,FALSE)," ")</f>
        <v xml:space="preserve"> </v>
      </c>
      <c r="L847" s="245" t="s">
        <v>2643</v>
      </c>
      <c r="M847" s="287" t="b">
        <f t="shared" si="14"/>
        <v>0</v>
      </c>
      <c r="N847" s="287"/>
    </row>
    <row r="848" spans="1:14">
      <c r="A848" s="192"/>
      <c r="B848" s="26" t="str">
        <f>IF(A848:A848&gt;0,VLOOKUP(A848,Fed.!$A$1:$J$1758,2,FALSE)," ")</f>
        <v xml:space="preserve"> </v>
      </c>
      <c r="C848" s="26" t="str">
        <f>IF(A848:A848&gt;0,VLOOKUP(A848,Fed.!$A$1:$J$1758,3,FALSE)," ")</f>
        <v xml:space="preserve"> </v>
      </c>
      <c r="D848" s="113" t="str">
        <f>IF(A848:A848&gt;0,VLOOKUP(A848,Fed.!$A$1:$J$1758,4,FALSE)," ")</f>
        <v xml:space="preserve"> </v>
      </c>
      <c r="E848" s="113" t="str">
        <f>IF(A848:A848&gt;0,VLOOKUP(A848,Fed.!$A$1:$J$1758,5,FALSE)," ")</f>
        <v xml:space="preserve"> </v>
      </c>
      <c r="F848" s="191" t="str">
        <f>IF(A848:A848&gt;0,VLOOKUP(A848,Fed.!$A$1:$J$1758,6,FALSE)," ")</f>
        <v xml:space="preserve"> </v>
      </c>
      <c r="G848" s="113" t="str">
        <f>IF(A848:A848&gt;0,VLOOKUP(A848,Fed.!$A$1:$J$1758,7,FALSE)," ")</f>
        <v xml:space="preserve"> </v>
      </c>
      <c r="H848" s="113" t="str">
        <f>IF(A848:A848&gt;0,VLOOKUP(A848,Fed.!$A$1:$J$1758,8,FALSE)," ")</f>
        <v xml:space="preserve"> </v>
      </c>
      <c r="I848" s="113" t="str">
        <f>IF(A848:A848&gt;0,VLOOKUP(A848,Fed.!$A$1:$J$1758,9,FALSE)," ")</f>
        <v xml:space="preserve"> </v>
      </c>
      <c r="J848" s="113" t="str">
        <f>IF(A848:A848&gt;0,VLOOKUP(A848,Fed.!$A$1:$J$1758,10,FALSE)," ")</f>
        <v xml:space="preserve"> </v>
      </c>
      <c r="L848" s="245" t="s">
        <v>2643</v>
      </c>
      <c r="M848" s="287" t="b">
        <f t="shared" si="14"/>
        <v>0</v>
      </c>
      <c r="N848" s="287"/>
    </row>
    <row r="849" spans="1:14">
      <c r="A849" s="192"/>
      <c r="B849" s="26" t="str">
        <f>IF(A849:A849&gt;0,VLOOKUP(A849,Fed.!$A$1:$J$1758,2,FALSE)," ")</f>
        <v xml:space="preserve"> </v>
      </c>
      <c r="C849" s="26" t="str">
        <f>IF(A849:A849&gt;0,VLOOKUP(A849,Fed.!$A$1:$J$1758,3,FALSE)," ")</f>
        <v xml:space="preserve"> </v>
      </c>
      <c r="D849" s="113" t="str">
        <f>IF(A849:A849&gt;0,VLOOKUP(A849,Fed.!$A$1:$J$1758,4,FALSE)," ")</f>
        <v xml:space="preserve"> </v>
      </c>
      <c r="E849" s="113" t="str">
        <f>IF(A849:A849&gt;0,VLOOKUP(A849,Fed.!$A$1:$J$1758,5,FALSE)," ")</f>
        <v xml:space="preserve"> </v>
      </c>
      <c r="F849" s="191" t="str">
        <f>IF(A849:A849&gt;0,VLOOKUP(A849,Fed.!$A$1:$J$1758,6,FALSE)," ")</f>
        <v xml:space="preserve"> </v>
      </c>
      <c r="G849" s="113" t="str">
        <f>IF(A849:A849&gt;0,VLOOKUP(A849,Fed.!$A$1:$J$1758,7,FALSE)," ")</f>
        <v xml:space="preserve"> </v>
      </c>
      <c r="H849" s="113" t="str">
        <f>IF(A849:A849&gt;0,VLOOKUP(A849,Fed.!$A$1:$J$1758,8,FALSE)," ")</f>
        <v xml:space="preserve"> </v>
      </c>
      <c r="I849" s="113" t="str">
        <f>IF(A849:A849&gt;0,VLOOKUP(A849,Fed.!$A$1:$J$1758,9,FALSE)," ")</f>
        <v xml:space="preserve"> </v>
      </c>
      <c r="J849" s="113" t="str">
        <f>IF(A849:A849&gt;0,VLOOKUP(A849,Fed.!$A$1:$J$1758,10,FALSE)," ")</f>
        <v xml:space="preserve"> </v>
      </c>
      <c r="L849" s="245" t="s">
        <v>2643</v>
      </c>
      <c r="M849" s="287" t="b">
        <f t="shared" si="14"/>
        <v>0</v>
      </c>
      <c r="N849" s="287"/>
    </row>
    <row r="850" spans="1:14">
      <c r="A850" s="192"/>
      <c r="B850" s="26" t="str">
        <f>IF(A850:A850&gt;0,VLOOKUP(A850,Fed.!$A$1:$J$1758,2,FALSE)," ")</f>
        <v xml:space="preserve"> </v>
      </c>
      <c r="C850" s="26" t="str">
        <f>IF(A850:A850&gt;0,VLOOKUP(A850,Fed.!$A$1:$J$1758,3,FALSE)," ")</f>
        <v xml:space="preserve"> </v>
      </c>
      <c r="D850" s="113" t="str">
        <f>IF(A850:A850&gt;0,VLOOKUP(A850,Fed.!$A$1:$J$1758,4,FALSE)," ")</f>
        <v xml:space="preserve"> </v>
      </c>
      <c r="E850" s="113" t="str">
        <f>IF(A850:A850&gt;0,VLOOKUP(A850,Fed.!$A$1:$J$1758,5,FALSE)," ")</f>
        <v xml:space="preserve"> </v>
      </c>
      <c r="F850" s="191" t="str">
        <f>IF(A850:A850&gt;0,VLOOKUP(A850,Fed.!$A$1:$J$1758,6,FALSE)," ")</f>
        <v xml:space="preserve"> </v>
      </c>
      <c r="G850" s="113" t="str">
        <f>IF(A850:A850&gt;0,VLOOKUP(A850,Fed.!$A$1:$J$1758,7,FALSE)," ")</f>
        <v xml:space="preserve"> </v>
      </c>
      <c r="H850" s="113" t="str">
        <f>IF(A850:A850&gt;0,VLOOKUP(A850,Fed.!$A$1:$J$1758,8,FALSE)," ")</f>
        <v xml:space="preserve"> </v>
      </c>
      <c r="I850" s="113" t="str">
        <f>IF(A850:A850&gt;0,VLOOKUP(A850,Fed.!$A$1:$J$1758,9,FALSE)," ")</f>
        <v xml:space="preserve"> </v>
      </c>
      <c r="J850" s="113" t="str">
        <f>IF(A850:A850&gt;0,VLOOKUP(A850,Fed.!$A$1:$J$1758,10,FALSE)," ")</f>
        <v xml:space="preserve"> </v>
      </c>
      <c r="L850" s="245" t="s">
        <v>2643</v>
      </c>
      <c r="M850" s="287" t="b">
        <f t="shared" si="14"/>
        <v>0</v>
      </c>
      <c r="N850" s="287"/>
    </row>
    <row r="851" spans="1:14">
      <c r="A851" s="192"/>
      <c r="B851" s="26" t="str">
        <f>IF(A851:A851&gt;0,VLOOKUP(A851,Fed.!$A$1:$J$1758,2,FALSE)," ")</f>
        <v xml:space="preserve"> </v>
      </c>
      <c r="C851" s="26" t="str">
        <f>IF(A851:A851&gt;0,VLOOKUP(A851,Fed.!$A$1:$J$1758,3,FALSE)," ")</f>
        <v xml:space="preserve"> </v>
      </c>
      <c r="D851" s="113" t="str">
        <f>IF(A851:A851&gt;0,VLOOKUP(A851,Fed.!$A$1:$J$1758,4,FALSE)," ")</f>
        <v xml:space="preserve"> </v>
      </c>
      <c r="E851" s="113" t="str">
        <f>IF(A851:A851&gt;0,VLOOKUP(A851,Fed.!$A$1:$J$1758,5,FALSE)," ")</f>
        <v xml:space="preserve"> </v>
      </c>
      <c r="F851" s="191" t="str">
        <f>IF(A851:A851&gt;0,VLOOKUP(A851,Fed.!$A$1:$J$1758,6,FALSE)," ")</f>
        <v xml:space="preserve"> </v>
      </c>
      <c r="G851" s="113" t="str">
        <f>IF(A851:A851&gt;0,VLOOKUP(A851,Fed.!$A$1:$J$1758,7,FALSE)," ")</f>
        <v xml:space="preserve"> </v>
      </c>
      <c r="H851" s="113" t="str">
        <f>IF(A851:A851&gt;0,VLOOKUP(A851,Fed.!$A$1:$J$1758,8,FALSE)," ")</f>
        <v xml:space="preserve"> </v>
      </c>
      <c r="I851" s="113" t="str">
        <f>IF(A851:A851&gt;0,VLOOKUP(A851,Fed.!$A$1:$J$1758,9,FALSE)," ")</f>
        <v xml:space="preserve"> </v>
      </c>
      <c r="J851" s="113" t="str">
        <f>IF(A851:A851&gt;0,VLOOKUP(A851,Fed.!$A$1:$J$1758,10,FALSE)," ")</f>
        <v xml:space="preserve"> </v>
      </c>
      <c r="L851" s="245" t="s">
        <v>2643</v>
      </c>
      <c r="M851" s="287" t="b">
        <f t="shared" si="14"/>
        <v>0</v>
      </c>
      <c r="N851" s="287"/>
    </row>
    <row r="852" spans="1:14">
      <c r="A852" s="192"/>
      <c r="B852" s="26" t="str">
        <f>IF(A852:A852&gt;0,VLOOKUP(A852,Fed.!$A$1:$J$1758,2,FALSE)," ")</f>
        <v xml:space="preserve"> </v>
      </c>
      <c r="C852" s="26" t="str">
        <f>IF(A852:A852&gt;0,VLOOKUP(A852,Fed.!$A$1:$J$1758,3,FALSE)," ")</f>
        <v xml:space="preserve"> </v>
      </c>
      <c r="D852" s="113" t="str">
        <f>IF(A852:A852&gt;0,VLOOKUP(A852,Fed.!$A$1:$J$1758,4,FALSE)," ")</f>
        <v xml:space="preserve"> </v>
      </c>
      <c r="E852" s="113" t="str">
        <f>IF(A852:A852&gt;0,VLOOKUP(A852,Fed.!$A$1:$J$1758,5,FALSE)," ")</f>
        <v xml:space="preserve"> </v>
      </c>
      <c r="F852" s="191" t="str">
        <f>IF(A852:A852&gt;0,VLOOKUP(A852,Fed.!$A$1:$J$1758,6,FALSE)," ")</f>
        <v xml:space="preserve"> </v>
      </c>
      <c r="G852" s="113" t="str">
        <f>IF(A852:A852&gt;0,VLOOKUP(A852,Fed.!$A$1:$J$1758,7,FALSE)," ")</f>
        <v xml:space="preserve"> </v>
      </c>
      <c r="H852" s="113" t="str">
        <f>IF(A852:A852&gt;0,VLOOKUP(A852,Fed.!$A$1:$J$1758,8,FALSE)," ")</f>
        <v xml:space="preserve"> </v>
      </c>
      <c r="I852" s="113" t="str">
        <f>IF(A852:A852&gt;0,VLOOKUP(A852,Fed.!$A$1:$J$1758,9,FALSE)," ")</f>
        <v xml:space="preserve"> </v>
      </c>
      <c r="J852" s="113" t="str">
        <f>IF(A852:A852&gt;0,VLOOKUP(A852,Fed.!$A$1:$J$1758,10,FALSE)," ")</f>
        <v xml:space="preserve"> </v>
      </c>
      <c r="L852" s="245" t="s">
        <v>2643</v>
      </c>
      <c r="M852" s="287" t="b">
        <f t="shared" si="14"/>
        <v>0</v>
      </c>
      <c r="N852" s="287"/>
    </row>
    <row r="853" spans="1:14">
      <c r="A853" s="192"/>
      <c r="B853" s="26" t="str">
        <f>IF(A853:A853&gt;0,VLOOKUP(A853,Fed.!$A$1:$J$1758,2,FALSE)," ")</f>
        <v xml:space="preserve"> </v>
      </c>
      <c r="C853" s="26" t="str">
        <f>IF(A853:A853&gt;0,VLOOKUP(A853,Fed.!$A$1:$J$1758,3,FALSE)," ")</f>
        <v xml:space="preserve"> </v>
      </c>
      <c r="D853" s="113" t="str">
        <f>IF(A853:A853&gt;0,VLOOKUP(A853,Fed.!$A$1:$J$1758,4,FALSE)," ")</f>
        <v xml:space="preserve"> </v>
      </c>
      <c r="E853" s="113" t="str">
        <f>IF(A853:A853&gt;0,VLOOKUP(A853,Fed.!$A$1:$J$1758,5,FALSE)," ")</f>
        <v xml:space="preserve"> </v>
      </c>
      <c r="F853" s="191" t="str">
        <f>IF(A853:A853&gt;0,VLOOKUP(A853,Fed.!$A$1:$J$1758,6,FALSE)," ")</f>
        <v xml:space="preserve"> </v>
      </c>
      <c r="G853" s="113" t="str">
        <f>IF(A853:A853&gt;0,VLOOKUP(A853,Fed.!$A$1:$J$1758,7,FALSE)," ")</f>
        <v xml:space="preserve"> </v>
      </c>
      <c r="H853" s="113" t="str">
        <f>IF(A853:A853&gt;0,VLOOKUP(A853,Fed.!$A$1:$J$1758,8,FALSE)," ")</f>
        <v xml:space="preserve"> </v>
      </c>
      <c r="I853" s="113" t="str">
        <f>IF(A853:A853&gt;0,VLOOKUP(A853,Fed.!$A$1:$J$1758,9,FALSE)," ")</f>
        <v xml:space="preserve"> </v>
      </c>
      <c r="J853" s="113" t="str">
        <f>IF(A853:A853&gt;0,VLOOKUP(A853,Fed.!$A$1:$J$1758,10,FALSE)," ")</f>
        <v xml:space="preserve"> </v>
      </c>
      <c r="L853" s="245" t="s">
        <v>2643</v>
      </c>
      <c r="M853" s="287" t="b">
        <f t="shared" si="14"/>
        <v>0</v>
      </c>
      <c r="N853" s="287"/>
    </row>
    <row r="854" spans="1:14">
      <c r="A854" s="192"/>
      <c r="B854" s="26" t="str">
        <f>IF(A854:A854&gt;0,VLOOKUP(A854,Fed.!$A$1:$J$1758,2,FALSE)," ")</f>
        <v xml:space="preserve"> </v>
      </c>
      <c r="C854" s="26" t="str">
        <f>IF(A854:A854&gt;0,VLOOKUP(A854,Fed.!$A$1:$J$1758,3,FALSE)," ")</f>
        <v xml:space="preserve"> </v>
      </c>
      <c r="D854" s="113" t="str">
        <f>IF(A854:A854&gt;0,VLOOKUP(A854,Fed.!$A$1:$J$1758,4,FALSE)," ")</f>
        <v xml:space="preserve"> </v>
      </c>
      <c r="E854" s="113" t="str">
        <f>IF(A854:A854&gt;0,VLOOKUP(A854,Fed.!$A$1:$J$1758,5,FALSE)," ")</f>
        <v xml:space="preserve"> </v>
      </c>
      <c r="F854" s="191" t="str">
        <f>IF(A854:A854&gt;0,VLOOKUP(A854,Fed.!$A$1:$J$1758,6,FALSE)," ")</f>
        <v xml:space="preserve"> </v>
      </c>
      <c r="G854" s="113" t="str">
        <f>IF(A854:A854&gt;0,VLOOKUP(A854,Fed.!$A$1:$J$1758,7,FALSE)," ")</f>
        <v xml:space="preserve"> </v>
      </c>
      <c r="H854" s="113" t="str">
        <f>IF(A854:A854&gt;0,VLOOKUP(A854,Fed.!$A$1:$J$1758,8,FALSE)," ")</f>
        <v xml:space="preserve"> </v>
      </c>
      <c r="I854" s="113" t="str">
        <f>IF(A854:A854&gt;0,VLOOKUP(A854,Fed.!$A$1:$J$1758,9,FALSE)," ")</f>
        <v xml:space="preserve"> </v>
      </c>
      <c r="J854" s="113" t="str">
        <f>IF(A854:A854&gt;0,VLOOKUP(A854,Fed.!$A$1:$J$1758,10,FALSE)," ")</f>
        <v xml:space="preserve"> </v>
      </c>
      <c r="L854" s="245" t="s">
        <v>2643</v>
      </c>
      <c r="M854" s="287" t="b">
        <f t="shared" si="14"/>
        <v>0</v>
      </c>
      <c r="N854" s="287"/>
    </row>
    <row r="855" spans="1:14">
      <c r="A855" s="192"/>
      <c r="B855" s="26" t="str">
        <f>IF(A855:A855&gt;0,VLOOKUP(A855,Fed.!$A$1:$J$1758,2,FALSE)," ")</f>
        <v xml:space="preserve"> </v>
      </c>
      <c r="C855" s="26" t="str">
        <f>IF(A855:A855&gt;0,VLOOKUP(A855,Fed.!$A$1:$J$1758,3,FALSE)," ")</f>
        <v xml:space="preserve"> </v>
      </c>
      <c r="D855" s="113" t="str">
        <f>IF(A855:A855&gt;0,VLOOKUP(A855,Fed.!$A$1:$J$1758,4,FALSE)," ")</f>
        <v xml:space="preserve"> </v>
      </c>
      <c r="E855" s="113" t="str">
        <f>IF(A855:A855&gt;0,VLOOKUP(A855,Fed.!$A$1:$J$1758,5,FALSE)," ")</f>
        <v xml:space="preserve"> </v>
      </c>
      <c r="F855" s="191" t="str">
        <f>IF(A855:A855&gt;0,VLOOKUP(A855,Fed.!$A$1:$J$1758,6,FALSE)," ")</f>
        <v xml:space="preserve"> </v>
      </c>
      <c r="G855" s="113" t="str">
        <f>IF(A855:A855&gt;0,VLOOKUP(A855,Fed.!$A$1:$J$1758,7,FALSE)," ")</f>
        <v xml:space="preserve"> </v>
      </c>
      <c r="H855" s="113" t="str">
        <f>IF(A855:A855&gt;0,VLOOKUP(A855,Fed.!$A$1:$J$1758,8,FALSE)," ")</f>
        <v xml:space="preserve"> </v>
      </c>
      <c r="I855" s="113" t="str">
        <f>IF(A855:A855&gt;0,VLOOKUP(A855,Fed.!$A$1:$J$1758,9,FALSE)," ")</f>
        <v xml:space="preserve"> </v>
      </c>
      <c r="J855" s="113" t="str">
        <f>IF(A855:A855&gt;0,VLOOKUP(A855,Fed.!$A$1:$J$1758,10,FALSE)," ")</f>
        <v xml:space="preserve"> </v>
      </c>
      <c r="L855" s="245" t="s">
        <v>2643</v>
      </c>
      <c r="M855" s="287" t="b">
        <f t="shared" si="14"/>
        <v>0</v>
      </c>
      <c r="N855" s="287"/>
    </row>
    <row r="856" spans="1:14">
      <c r="A856" s="192"/>
      <c r="B856" s="26" t="str">
        <f>IF(A856:A856&gt;0,VLOOKUP(A856,Fed.!$A$1:$J$1758,2,FALSE)," ")</f>
        <v xml:space="preserve"> </v>
      </c>
      <c r="C856" s="26" t="str">
        <f>IF(A856:A856&gt;0,VLOOKUP(A856,Fed.!$A$1:$J$1758,3,FALSE)," ")</f>
        <v xml:space="preserve"> </v>
      </c>
      <c r="D856" s="113" t="str">
        <f>IF(A856:A856&gt;0,VLOOKUP(A856,Fed.!$A$1:$J$1758,4,FALSE)," ")</f>
        <v xml:space="preserve"> </v>
      </c>
      <c r="E856" s="113" t="str">
        <f>IF(A856:A856&gt;0,VLOOKUP(A856,Fed.!$A$1:$J$1758,5,FALSE)," ")</f>
        <v xml:space="preserve"> </v>
      </c>
      <c r="F856" s="191" t="str">
        <f>IF(A856:A856&gt;0,VLOOKUP(A856,Fed.!$A$1:$J$1758,6,FALSE)," ")</f>
        <v xml:space="preserve"> </v>
      </c>
      <c r="G856" s="113" t="str">
        <f>IF(A856:A856&gt;0,VLOOKUP(A856,Fed.!$A$1:$J$1758,7,FALSE)," ")</f>
        <v xml:space="preserve"> </v>
      </c>
      <c r="H856" s="113" t="str">
        <f>IF(A856:A856&gt;0,VLOOKUP(A856,Fed.!$A$1:$J$1758,8,FALSE)," ")</f>
        <v xml:space="preserve"> </v>
      </c>
      <c r="I856" s="113" t="str">
        <f>IF(A856:A856&gt;0,VLOOKUP(A856,Fed.!$A$1:$J$1758,9,FALSE)," ")</f>
        <v xml:space="preserve"> </v>
      </c>
      <c r="J856" s="113" t="str">
        <f>IF(A856:A856&gt;0,VLOOKUP(A856,Fed.!$A$1:$J$1758,10,FALSE)," ")</f>
        <v xml:space="preserve"> </v>
      </c>
      <c r="L856" s="245" t="s">
        <v>2643</v>
      </c>
      <c r="M856" s="287" t="b">
        <f t="shared" si="14"/>
        <v>0</v>
      </c>
      <c r="N856" s="287"/>
    </row>
    <row r="857" spans="1:14">
      <c r="A857" s="192"/>
      <c r="B857" s="26" t="str">
        <f>IF(A857:A857&gt;0,VLOOKUP(A857,Fed.!$A$1:$J$1758,2,FALSE)," ")</f>
        <v xml:space="preserve"> </v>
      </c>
      <c r="C857" s="26" t="str">
        <f>IF(A857:A857&gt;0,VLOOKUP(A857,Fed.!$A$1:$J$1758,3,FALSE)," ")</f>
        <v xml:space="preserve"> </v>
      </c>
      <c r="D857" s="113" t="str">
        <f>IF(A857:A857&gt;0,VLOOKUP(A857,Fed.!$A$1:$J$1758,4,FALSE)," ")</f>
        <v xml:space="preserve"> </v>
      </c>
      <c r="E857" s="113" t="str">
        <f>IF(A857:A857&gt;0,VLOOKUP(A857,Fed.!$A$1:$J$1758,5,FALSE)," ")</f>
        <v xml:space="preserve"> </v>
      </c>
      <c r="F857" s="191" t="str">
        <f>IF(A857:A857&gt;0,VLOOKUP(A857,Fed.!$A$1:$J$1758,6,FALSE)," ")</f>
        <v xml:space="preserve"> </v>
      </c>
      <c r="G857" s="113" t="str">
        <f>IF(A857:A857&gt;0,VLOOKUP(A857,Fed.!$A$1:$J$1758,7,FALSE)," ")</f>
        <v xml:space="preserve"> </v>
      </c>
      <c r="H857" s="113" t="str">
        <f>IF(A857:A857&gt;0,VLOOKUP(A857,Fed.!$A$1:$J$1758,8,FALSE)," ")</f>
        <v xml:space="preserve"> </v>
      </c>
      <c r="I857" s="113" t="str">
        <f>IF(A857:A857&gt;0,VLOOKUP(A857,Fed.!$A$1:$J$1758,9,FALSE)," ")</f>
        <v xml:space="preserve"> </v>
      </c>
      <c r="J857" s="113" t="str">
        <f>IF(A857:A857&gt;0,VLOOKUP(A857,Fed.!$A$1:$J$1758,10,FALSE)," ")</f>
        <v xml:space="preserve"> </v>
      </c>
      <c r="L857" s="245" t="s">
        <v>2643</v>
      </c>
      <c r="M857" s="287" t="b">
        <f t="shared" si="14"/>
        <v>0</v>
      </c>
      <c r="N857" s="287"/>
    </row>
    <row r="858" spans="1:14">
      <c r="A858" s="192"/>
      <c r="B858" s="26" t="str">
        <f>IF(A858:A858&gt;0,VLOOKUP(A858,Fed.!$A$1:$J$1758,2,FALSE)," ")</f>
        <v xml:space="preserve"> </v>
      </c>
      <c r="C858" s="26" t="str">
        <f>IF(A858:A858&gt;0,VLOOKUP(A858,Fed.!$A$1:$J$1758,3,FALSE)," ")</f>
        <v xml:space="preserve"> </v>
      </c>
      <c r="D858" s="113" t="str">
        <f>IF(A858:A858&gt;0,VLOOKUP(A858,Fed.!$A$1:$J$1758,4,FALSE)," ")</f>
        <v xml:space="preserve"> </v>
      </c>
      <c r="E858" s="113" t="str">
        <f>IF(A858:A858&gt;0,VLOOKUP(A858,Fed.!$A$1:$J$1758,5,FALSE)," ")</f>
        <v xml:space="preserve"> </v>
      </c>
      <c r="F858" s="191" t="str">
        <f>IF(A858:A858&gt;0,VLOOKUP(A858,Fed.!$A$1:$J$1758,6,FALSE)," ")</f>
        <v xml:space="preserve"> </v>
      </c>
      <c r="G858" s="113" t="str">
        <f>IF(A858:A858&gt;0,VLOOKUP(A858,Fed.!$A$1:$J$1758,7,FALSE)," ")</f>
        <v xml:space="preserve"> </v>
      </c>
      <c r="H858" s="113" t="str">
        <f>IF(A858:A858&gt;0,VLOOKUP(A858,Fed.!$A$1:$J$1758,8,FALSE)," ")</f>
        <v xml:space="preserve"> </v>
      </c>
      <c r="I858" s="113" t="str">
        <f>IF(A858:A858&gt;0,VLOOKUP(A858,Fed.!$A$1:$J$1758,9,FALSE)," ")</f>
        <v xml:space="preserve"> </v>
      </c>
      <c r="J858" s="113" t="str">
        <f>IF(A858:A858&gt;0,VLOOKUP(A858,Fed.!$A$1:$J$1758,10,FALSE)," ")</f>
        <v xml:space="preserve"> </v>
      </c>
      <c r="L858" s="245" t="s">
        <v>2643</v>
      </c>
      <c r="M858" s="287" t="b">
        <f t="shared" si="14"/>
        <v>0</v>
      </c>
      <c r="N858" s="287"/>
    </row>
    <row r="859" spans="1:14">
      <c r="A859" s="192"/>
      <c r="B859" s="26" t="str">
        <f>IF(A859:A859&gt;0,VLOOKUP(A859,Fed.!$A$1:$J$1758,2,FALSE)," ")</f>
        <v xml:space="preserve"> </v>
      </c>
      <c r="C859" s="26" t="str">
        <f>IF(A859:A859&gt;0,VLOOKUP(A859,Fed.!$A$1:$J$1758,3,FALSE)," ")</f>
        <v xml:space="preserve"> </v>
      </c>
      <c r="D859" s="113" t="str">
        <f>IF(A859:A859&gt;0,VLOOKUP(A859,Fed.!$A$1:$J$1758,4,FALSE)," ")</f>
        <v xml:space="preserve"> </v>
      </c>
      <c r="E859" s="113" t="str">
        <f>IF(A859:A859&gt;0,VLOOKUP(A859,Fed.!$A$1:$J$1758,5,FALSE)," ")</f>
        <v xml:space="preserve"> </v>
      </c>
      <c r="F859" s="191" t="str">
        <f>IF(A859:A859&gt;0,VLOOKUP(A859,Fed.!$A$1:$J$1758,6,FALSE)," ")</f>
        <v xml:space="preserve"> </v>
      </c>
      <c r="G859" s="113" t="str">
        <f>IF(A859:A859&gt;0,VLOOKUP(A859,Fed.!$A$1:$J$1758,7,FALSE)," ")</f>
        <v xml:space="preserve"> </v>
      </c>
      <c r="H859" s="113" t="str">
        <f>IF(A859:A859&gt;0,VLOOKUP(A859,Fed.!$A$1:$J$1758,8,FALSE)," ")</f>
        <v xml:space="preserve"> </v>
      </c>
      <c r="I859" s="113" t="str">
        <f>IF(A859:A859&gt;0,VLOOKUP(A859,Fed.!$A$1:$J$1758,9,FALSE)," ")</f>
        <v xml:space="preserve"> </v>
      </c>
      <c r="J859" s="113" t="str">
        <f>IF(A859:A859&gt;0,VLOOKUP(A859,Fed.!$A$1:$J$1758,10,FALSE)," ")</f>
        <v xml:space="preserve"> </v>
      </c>
      <c r="L859" s="245" t="s">
        <v>2643</v>
      </c>
      <c r="M859" s="287" t="b">
        <f t="shared" si="14"/>
        <v>0</v>
      </c>
      <c r="N859" s="287"/>
    </row>
    <row r="860" spans="1:14">
      <c r="A860" s="192"/>
      <c r="B860" s="26" t="str">
        <f>IF(A860:A860&gt;0,VLOOKUP(A860,Fed.!$A$1:$J$1758,2,FALSE)," ")</f>
        <v xml:space="preserve"> </v>
      </c>
      <c r="C860" s="26" t="str">
        <f>IF(A860:A860&gt;0,VLOOKUP(A860,Fed.!$A$1:$J$1758,3,FALSE)," ")</f>
        <v xml:space="preserve"> </v>
      </c>
      <c r="D860" s="113" t="str">
        <f>IF(A860:A860&gt;0,VLOOKUP(A860,Fed.!$A$1:$J$1758,4,FALSE)," ")</f>
        <v xml:space="preserve"> </v>
      </c>
      <c r="E860" s="113" t="str">
        <f>IF(A860:A860&gt;0,VLOOKUP(A860,Fed.!$A$1:$J$1758,5,FALSE)," ")</f>
        <v xml:space="preserve"> </v>
      </c>
      <c r="F860" s="191" t="str">
        <f>IF(A860:A860&gt;0,VLOOKUP(A860,Fed.!$A$1:$J$1758,6,FALSE)," ")</f>
        <v xml:space="preserve"> </v>
      </c>
      <c r="G860" s="113" t="str">
        <f>IF(A860:A860&gt;0,VLOOKUP(A860,Fed.!$A$1:$J$1758,7,FALSE)," ")</f>
        <v xml:space="preserve"> </v>
      </c>
      <c r="H860" s="113" t="str">
        <f>IF(A860:A860&gt;0,VLOOKUP(A860,Fed.!$A$1:$J$1758,8,FALSE)," ")</f>
        <v xml:space="preserve"> </v>
      </c>
      <c r="I860" s="113" t="str">
        <f>IF(A860:A860&gt;0,VLOOKUP(A860,Fed.!$A$1:$J$1758,9,FALSE)," ")</f>
        <v xml:space="preserve"> </v>
      </c>
      <c r="J860" s="113" t="str">
        <f>IF(A860:A860&gt;0,VLOOKUP(A860,Fed.!$A$1:$J$1758,10,FALSE)," ")</f>
        <v xml:space="preserve"> </v>
      </c>
      <c r="L860" s="245" t="s">
        <v>2643</v>
      </c>
      <c r="M860" s="287" t="b">
        <f t="shared" si="14"/>
        <v>0</v>
      </c>
      <c r="N860" s="287"/>
    </row>
    <row r="861" spans="1:14">
      <c r="A861" s="192"/>
      <c r="B861" s="26" t="str">
        <f>IF(A861:A861&gt;0,VLOOKUP(A861,Fed.!$A$1:$J$1758,2,FALSE)," ")</f>
        <v xml:space="preserve"> </v>
      </c>
      <c r="C861" s="26" t="str">
        <f>IF(A861:A861&gt;0,VLOOKUP(A861,Fed.!$A$1:$J$1758,3,FALSE)," ")</f>
        <v xml:space="preserve"> </v>
      </c>
      <c r="D861" s="113" t="str">
        <f>IF(A861:A861&gt;0,VLOOKUP(A861,Fed.!$A$1:$J$1758,4,FALSE)," ")</f>
        <v xml:space="preserve"> </v>
      </c>
      <c r="E861" s="113" t="str">
        <f>IF(A861:A861&gt;0,VLOOKUP(A861,Fed.!$A$1:$J$1758,5,FALSE)," ")</f>
        <v xml:space="preserve"> </v>
      </c>
      <c r="F861" s="191" t="str">
        <f>IF(A861:A861&gt;0,VLOOKUP(A861,Fed.!$A$1:$J$1758,6,FALSE)," ")</f>
        <v xml:space="preserve"> </v>
      </c>
      <c r="G861" s="113" t="str">
        <f>IF(A861:A861&gt;0,VLOOKUP(A861,Fed.!$A$1:$J$1758,7,FALSE)," ")</f>
        <v xml:space="preserve"> </v>
      </c>
      <c r="H861" s="113" t="str">
        <f>IF(A861:A861&gt;0,VLOOKUP(A861,Fed.!$A$1:$J$1758,8,FALSE)," ")</f>
        <v xml:space="preserve"> </v>
      </c>
      <c r="I861" s="113" t="str">
        <f>IF(A861:A861&gt;0,VLOOKUP(A861,Fed.!$A$1:$J$1758,9,FALSE)," ")</f>
        <v xml:space="preserve"> </v>
      </c>
      <c r="J861" s="113" t="str">
        <f>IF(A861:A861&gt;0,VLOOKUP(A861,Fed.!$A$1:$J$1758,10,FALSE)," ")</f>
        <v xml:space="preserve"> </v>
      </c>
      <c r="L861" s="245" t="s">
        <v>2643</v>
      </c>
      <c r="M861" s="287" t="b">
        <f t="shared" si="14"/>
        <v>0</v>
      </c>
      <c r="N861" s="287"/>
    </row>
    <row r="862" spans="1:14">
      <c r="A862" s="192"/>
      <c r="B862" s="26" t="str">
        <f>IF(A862:A862&gt;0,VLOOKUP(A862,Fed.!$A$1:$J$1758,2,FALSE)," ")</f>
        <v xml:space="preserve"> </v>
      </c>
      <c r="C862" s="26" t="str">
        <f>IF(A862:A862&gt;0,VLOOKUP(A862,Fed.!$A$1:$J$1758,3,FALSE)," ")</f>
        <v xml:space="preserve"> </v>
      </c>
      <c r="D862" s="113" t="str">
        <f>IF(A862:A862&gt;0,VLOOKUP(A862,Fed.!$A$1:$J$1758,4,FALSE)," ")</f>
        <v xml:space="preserve"> </v>
      </c>
      <c r="E862" s="113" t="str">
        <f>IF(A862:A862&gt;0,VLOOKUP(A862,Fed.!$A$1:$J$1758,5,FALSE)," ")</f>
        <v xml:space="preserve"> </v>
      </c>
      <c r="F862" s="191" t="str">
        <f>IF(A862:A862&gt;0,VLOOKUP(A862,Fed.!$A$1:$J$1758,6,FALSE)," ")</f>
        <v xml:space="preserve"> </v>
      </c>
      <c r="G862" s="113" t="str">
        <f>IF(A862:A862&gt;0,VLOOKUP(A862,Fed.!$A$1:$J$1758,7,FALSE)," ")</f>
        <v xml:space="preserve"> </v>
      </c>
      <c r="H862" s="113" t="str">
        <f>IF(A862:A862&gt;0,VLOOKUP(A862,Fed.!$A$1:$J$1758,8,FALSE)," ")</f>
        <v xml:space="preserve"> </v>
      </c>
      <c r="I862" s="113" t="str">
        <f>IF(A862:A862&gt;0,VLOOKUP(A862,Fed.!$A$1:$J$1758,9,FALSE)," ")</f>
        <v xml:space="preserve"> </v>
      </c>
      <c r="J862" s="113" t="str">
        <f>IF(A862:A862&gt;0,VLOOKUP(A862,Fed.!$A$1:$J$1758,10,FALSE)," ")</f>
        <v xml:space="preserve"> </v>
      </c>
      <c r="L862" s="245" t="s">
        <v>2643</v>
      </c>
      <c r="M862" s="287" t="b">
        <f t="shared" si="14"/>
        <v>0</v>
      </c>
      <c r="N862" s="287"/>
    </row>
    <row r="863" spans="1:14">
      <c r="A863" s="192"/>
      <c r="B863" s="26" t="str">
        <f>IF(A863:A863&gt;0,VLOOKUP(A863,Fed.!$A$1:$J$1758,2,FALSE)," ")</f>
        <v xml:space="preserve"> </v>
      </c>
      <c r="C863" s="26" t="str">
        <f>IF(A863:A863&gt;0,VLOOKUP(A863,Fed.!$A$1:$J$1758,3,FALSE)," ")</f>
        <v xml:space="preserve"> </v>
      </c>
      <c r="D863" s="113" t="str">
        <f>IF(A863:A863&gt;0,VLOOKUP(A863,Fed.!$A$1:$J$1758,4,FALSE)," ")</f>
        <v xml:space="preserve"> </v>
      </c>
      <c r="E863" s="113" t="str">
        <f>IF(A863:A863&gt;0,VLOOKUP(A863,Fed.!$A$1:$J$1758,5,FALSE)," ")</f>
        <v xml:space="preserve"> </v>
      </c>
      <c r="F863" s="191" t="str">
        <f>IF(A863:A863&gt;0,VLOOKUP(A863,Fed.!$A$1:$J$1758,6,FALSE)," ")</f>
        <v xml:space="preserve"> </v>
      </c>
      <c r="G863" s="113" t="str">
        <f>IF(A863:A863&gt;0,VLOOKUP(A863,Fed.!$A$1:$J$1758,7,FALSE)," ")</f>
        <v xml:space="preserve"> </v>
      </c>
      <c r="H863" s="113" t="str">
        <f>IF(A863:A863&gt;0,VLOOKUP(A863,Fed.!$A$1:$J$1758,8,FALSE)," ")</f>
        <v xml:space="preserve"> </v>
      </c>
      <c r="I863" s="113" t="str">
        <f>IF(A863:A863&gt;0,VLOOKUP(A863,Fed.!$A$1:$J$1758,9,FALSE)," ")</f>
        <v xml:space="preserve"> </v>
      </c>
      <c r="J863" s="113" t="str">
        <f>IF(A863:A863&gt;0,VLOOKUP(A863,Fed.!$A$1:$J$1758,10,FALSE)," ")</f>
        <v xml:space="preserve"> </v>
      </c>
      <c r="L863" s="245" t="s">
        <v>2643</v>
      </c>
      <c r="M863" s="287" t="b">
        <f t="shared" si="14"/>
        <v>0</v>
      </c>
      <c r="N863" s="287"/>
    </row>
    <row r="864" spans="1:14">
      <c r="A864" s="192"/>
      <c r="B864" s="26" t="str">
        <f>IF(A864:A864&gt;0,VLOOKUP(A864,Fed.!$A$1:$J$1758,2,FALSE)," ")</f>
        <v xml:space="preserve"> </v>
      </c>
      <c r="C864" s="26" t="str">
        <f>IF(A864:A864&gt;0,VLOOKUP(A864,Fed.!$A$1:$J$1758,3,FALSE)," ")</f>
        <v xml:space="preserve"> </v>
      </c>
      <c r="D864" s="113" t="str">
        <f>IF(A864:A864&gt;0,VLOOKUP(A864,Fed.!$A$1:$J$1758,4,FALSE)," ")</f>
        <v xml:space="preserve"> </v>
      </c>
      <c r="E864" s="113" t="str">
        <f>IF(A864:A864&gt;0,VLOOKUP(A864,Fed.!$A$1:$J$1758,5,FALSE)," ")</f>
        <v xml:space="preserve"> </v>
      </c>
      <c r="F864" s="191" t="str">
        <f>IF(A864:A864&gt;0,VLOOKUP(A864,Fed.!$A$1:$J$1758,6,FALSE)," ")</f>
        <v xml:space="preserve"> </v>
      </c>
      <c r="G864" s="113" t="str">
        <f>IF(A864:A864&gt;0,VLOOKUP(A864,Fed.!$A$1:$J$1758,7,FALSE)," ")</f>
        <v xml:space="preserve"> </v>
      </c>
      <c r="H864" s="113" t="str">
        <f>IF(A864:A864&gt;0,VLOOKUP(A864,Fed.!$A$1:$J$1758,8,FALSE)," ")</f>
        <v xml:space="preserve"> </v>
      </c>
      <c r="I864" s="113" t="str">
        <f>IF(A864:A864&gt;0,VLOOKUP(A864,Fed.!$A$1:$J$1758,9,FALSE)," ")</f>
        <v xml:space="preserve"> </v>
      </c>
      <c r="J864" s="113" t="str">
        <f>IF(A864:A864&gt;0,VLOOKUP(A864,Fed.!$A$1:$J$1758,10,FALSE)," ")</f>
        <v xml:space="preserve"> </v>
      </c>
      <c r="L864" s="245" t="s">
        <v>2643</v>
      </c>
      <c r="M864" s="287" t="b">
        <f t="shared" si="14"/>
        <v>0</v>
      </c>
      <c r="N864" s="287"/>
    </row>
    <row r="865" spans="1:14">
      <c r="A865" s="192"/>
      <c r="B865" s="26" t="str">
        <f>IF(A865:A865&gt;0,VLOOKUP(A865,Fed.!$A$1:$J$1758,2,FALSE)," ")</f>
        <v xml:space="preserve"> </v>
      </c>
      <c r="C865" s="26" t="str">
        <f>IF(A865:A865&gt;0,VLOOKUP(A865,Fed.!$A$1:$J$1758,3,FALSE)," ")</f>
        <v xml:space="preserve"> </v>
      </c>
      <c r="D865" s="113" t="str">
        <f>IF(A865:A865&gt;0,VLOOKUP(A865,Fed.!$A$1:$J$1758,4,FALSE)," ")</f>
        <v xml:space="preserve"> </v>
      </c>
      <c r="E865" s="113" t="str">
        <f>IF(A865:A865&gt;0,VLOOKUP(A865,Fed.!$A$1:$J$1758,5,FALSE)," ")</f>
        <v xml:space="preserve"> </v>
      </c>
      <c r="F865" s="191" t="str">
        <f>IF(A865:A865&gt;0,VLOOKUP(A865,Fed.!$A$1:$J$1758,6,FALSE)," ")</f>
        <v xml:space="preserve"> </v>
      </c>
      <c r="G865" s="113" t="str">
        <f>IF(A865:A865&gt;0,VLOOKUP(A865,Fed.!$A$1:$J$1758,7,FALSE)," ")</f>
        <v xml:space="preserve"> </v>
      </c>
      <c r="H865" s="113" t="str">
        <f>IF(A865:A865&gt;0,VLOOKUP(A865,Fed.!$A$1:$J$1758,8,FALSE)," ")</f>
        <v xml:space="preserve"> </v>
      </c>
      <c r="I865" s="113" t="str">
        <f>IF(A865:A865&gt;0,VLOOKUP(A865,Fed.!$A$1:$J$1758,9,FALSE)," ")</f>
        <v xml:space="preserve"> </v>
      </c>
      <c r="J865" s="113" t="str">
        <f>IF(A865:A865&gt;0,VLOOKUP(A865,Fed.!$A$1:$J$1758,10,FALSE)," ")</f>
        <v xml:space="preserve"> </v>
      </c>
      <c r="L865" s="245" t="s">
        <v>2643</v>
      </c>
      <c r="M865" s="287" t="b">
        <f t="shared" si="14"/>
        <v>0</v>
      </c>
      <c r="N865" s="287"/>
    </row>
    <row r="866" spans="1:14">
      <c r="A866" s="192"/>
      <c r="B866" s="26" t="str">
        <f>IF(A866:A866&gt;0,VLOOKUP(A866,Fed.!$A$1:$J$1758,2,FALSE)," ")</f>
        <v xml:space="preserve"> </v>
      </c>
      <c r="C866" s="26" t="str">
        <f>IF(A866:A866&gt;0,VLOOKUP(A866,Fed.!$A$1:$J$1758,3,FALSE)," ")</f>
        <v xml:space="preserve"> </v>
      </c>
      <c r="D866" s="113" t="str">
        <f>IF(A866:A866&gt;0,VLOOKUP(A866,Fed.!$A$1:$J$1758,4,FALSE)," ")</f>
        <v xml:space="preserve"> </v>
      </c>
      <c r="E866" s="113" t="str">
        <f>IF(A866:A866&gt;0,VLOOKUP(A866,Fed.!$A$1:$J$1758,5,FALSE)," ")</f>
        <v xml:space="preserve"> </v>
      </c>
      <c r="F866" s="191" t="str">
        <f>IF(A866:A866&gt;0,VLOOKUP(A866,Fed.!$A$1:$J$1758,6,FALSE)," ")</f>
        <v xml:space="preserve"> </v>
      </c>
      <c r="G866" s="113" t="str">
        <f>IF(A866:A866&gt;0,VLOOKUP(A866,Fed.!$A$1:$J$1758,7,FALSE)," ")</f>
        <v xml:space="preserve"> </v>
      </c>
      <c r="H866" s="113" t="str">
        <f>IF(A866:A866&gt;0,VLOOKUP(A866,Fed.!$A$1:$J$1758,8,FALSE)," ")</f>
        <v xml:space="preserve"> </v>
      </c>
      <c r="I866" s="113" t="str">
        <f>IF(A866:A866&gt;0,VLOOKUP(A866,Fed.!$A$1:$J$1758,9,FALSE)," ")</f>
        <v xml:space="preserve"> </v>
      </c>
      <c r="J866" s="113" t="str">
        <f>IF(A866:A866&gt;0,VLOOKUP(A866,Fed.!$A$1:$J$1758,10,FALSE)," ")</f>
        <v xml:space="preserve"> </v>
      </c>
      <c r="L866" s="245" t="s">
        <v>2643</v>
      </c>
      <c r="M866" s="287" t="b">
        <f t="shared" si="14"/>
        <v>0</v>
      </c>
      <c r="N866" s="287"/>
    </row>
    <row r="867" spans="1:14">
      <c r="A867" s="192"/>
      <c r="B867" s="26" t="str">
        <f>IF(A867:A867&gt;0,VLOOKUP(A867,Fed.!$A$1:$J$1758,2,FALSE)," ")</f>
        <v xml:space="preserve"> </v>
      </c>
      <c r="C867" s="26" t="str">
        <f>IF(A867:A867&gt;0,VLOOKUP(A867,Fed.!$A$1:$J$1758,3,FALSE)," ")</f>
        <v xml:space="preserve"> </v>
      </c>
      <c r="D867" s="113" t="str">
        <f>IF(A867:A867&gt;0,VLOOKUP(A867,Fed.!$A$1:$J$1758,4,FALSE)," ")</f>
        <v xml:space="preserve"> </v>
      </c>
      <c r="E867" s="113" t="str">
        <f>IF(A867:A867&gt;0,VLOOKUP(A867,Fed.!$A$1:$J$1758,5,FALSE)," ")</f>
        <v xml:space="preserve"> </v>
      </c>
      <c r="F867" s="191" t="str">
        <f>IF(A867:A867&gt;0,VLOOKUP(A867,Fed.!$A$1:$J$1758,6,FALSE)," ")</f>
        <v xml:space="preserve"> </v>
      </c>
      <c r="G867" s="113" t="str">
        <f>IF(A867:A867&gt;0,VLOOKUP(A867,Fed.!$A$1:$J$1758,7,FALSE)," ")</f>
        <v xml:space="preserve"> </v>
      </c>
      <c r="H867" s="113" t="str">
        <f>IF(A867:A867&gt;0,VLOOKUP(A867,Fed.!$A$1:$J$1758,8,FALSE)," ")</f>
        <v xml:space="preserve"> </v>
      </c>
      <c r="I867" s="113" t="str">
        <f>IF(A867:A867&gt;0,VLOOKUP(A867,Fed.!$A$1:$J$1758,9,FALSE)," ")</f>
        <v xml:space="preserve"> </v>
      </c>
      <c r="J867" s="113" t="str">
        <f>IF(A867:A867&gt;0,VLOOKUP(A867,Fed.!$A$1:$J$1758,10,FALSE)," ")</f>
        <v xml:space="preserve"> </v>
      </c>
      <c r="L867" s="245" t="s">
        <v>2643</v>
      </c>
      <c r="M867" s="287" t="b">
        <f t="shared" si="14"/>
        <v>0</v>
      </c>
      <c r="N867" s="287"/>
    </row>
    <row r="868" spans="1:14">
      <c r="A868" s="192"/>
      <c r="B868" s="26" t="str">
        <f>IF(A868:A868&gt;0,VLOOKUP(A868,Fed.!$A$1:$J$1758,2,FALSE)," ")</f>
        <v xml:space="preserve"> </v>
      </c>
      <c r="C868" s="26" t="str">
        <f>IF(A868:A868&gt;0,VLOOKUP(A868,Fed.!$A$1:$J$1758,3,FALSE)," ")</f>
        <v xml:space="preserve"> </v>
      </c>
      <c r="D868" s="113" t="str">
        <f>IF(A868:A868&gt;0,VLOOKUP(A868,Fed.!$A$1:$J$1758,4,FALSE)," ")</f>
        <v xml:space="preserve"> </v>
      </c>
      <c r="E868" s="113" t="str">
        <f>IF(A868:A868&gt;0,VLOOKUP(A868,Fed.!$A$1:$J$1758,5,FALSE)," ")</f>
        <v xml:space="preserve"> </v>
      </c>
      <c r="F868" s="191" t="str">
        <f>IF(A868:A868&gt;0,VLOOKUP(A868,Fed.!$A$1:$J$1758,6,FALSE)," ")</f>
        <v xml:space="preserve"> </v>
      </c>
      <c r="G868" s="113" t="str">
        <f>IF(A868:A868&gt;0,VLOOKUP(A868,Fed.!$A$1:$J$1758,7,FALSE)," ")</f>
        <v xml:space="preserve"> </v>
      </c>
      <c r="H868" s="113" t="str">
        <f>IF(A868:A868&gt;0,VLOOKUP(A868,Fed.!$A$1:$J$1758,8,FALSE)," ")</f>
        <v xml:space="preserve"> </v>
      </c>
      <c r="I868" s="113" t="str">
        <f>IF(A868:A868&gt;0,VLOOKUP(A868,Fed.!$A$1:$J$1758,9,FALSE)," ")</f>
        <v xml:space="preserve"> </v>
      </c>
      <c r="J868" s="113" t="str">
        <f>IF(A868:A868&gt;0,VLOOKUP(A868,Fed.!$A$1:$J$1758,10,FALSE)," ")</f>
        <v xml:space="preserve"> </v>
      </c>
      <c r="L868" s="245" t="s">
        <v>2643</v>
      </c>
      <c r="M868" s="287" t="b">
        <f t="shared" si="14"/>
        <v>0</v>
      </c>
      <c r="N868" s="287"/>
    </row>
    <row r="869" spans="1:14">
      <c r="A869" s="192"/>
      <c r="B869" s="26" t="str">
        <f>IF(A869:A869&gt;0,VLOOKUP(A869,Fed.!$A$1:$J$1758,2,FALSE)," ")</f>
        <v xml:space="preserve"> </v>
      </c>
      <c r="C869" s="26" t="str">
        <f>IF(A869:A869&gt;0,VLOOKUP(A869,Fed.!$A$1:$J$1758,3,FALSE)," ")</f>
        <v xml:space="preserve"> </v>
      </c>
      <c r="D869" s="113" t="str">
        <f>IF(A869:A869&gt;0,VLOOKUP(A869,Fed.!$A$1:$J$1758,4,FALSE)," ")</f>
        <v xml:space="preserve"> </v>
      </c>
      <c r="E869" s="113" t="str">
        <f>IF(A869:A869&gt;0,VLOOKUP(A869,Fed.!$A$1:$J$1758,5,FALSE)," ")</f>
        <v xml:space="preserve"> </v>
      </c>
      <c r="F869" s="191" t="str">
        <f>IF(A869:A869&gt;0,VLOOKUP(A869,Fed.!$A$1:$J$1758,6,FALSE)," ")</f>
        <v xml:space="preserve"> </v>
      </c>
      <c r="G869" s="113" t="str">
        <f>IF(A869:A869&gt;0,VLOOKUP(A869,Fed.!$A$1:$J$1758,7,FALSE)," ")</f>
        <v xml:space="preserve"> </v>
      </c>
      <c r="H869" s="113" t="str">
        <f>IF(A869:A869&gt;0,VLOOKUP(A869,Fed.!$A$1:$J$1758,8,FALSE)," ")</f>
        <v xml:space="preserve"> </v>
      </c>
      <c r="I869" s="113" t="str">
        <f>IF(A869:A869&gt;0,VLOOKUP(A869,Fed.!$A$1:$J$1758,9,FALSE)," ")</f>
        <v xml:space="preserve"> </v>
      </c>
      <c r="J869" s="113" t="str">
        <f>IF(A869:A869&gt;0,VLOOKUP(A869,Fed.!$A$1:$J$1758,10,FALSE)," ")</f>
        <v xml:space="preserve"> </v>
      </c>
      <c r="L869" s="245" t="s">
        <v>2643</v>
      </c>
      <c r="M869" s="287" t="b">
        <f t="shared" si="14"/>
        <v>0</v>
      </c>
      <c r="N869" s="287"/>
    </row>
    <row r="870" spans="1:14">
      <c r="A870" s="192"/>
      <c r="B870" s="26" t="str">
        <f>IF(A870:A870&gt;0,VLOOKUP(A870,Fed.!$A$1:$J$1758,2,FALSE)," ")</f>
        <v xml:space="preserve"> </v>
      </c>
      <c r="C870" s="26" t="str">
        <f>IF(A870:A870&gt;0,VLOOKUP(A870,Fed.!$A$1:$J$1758,3,FALSE)," ")</f>
        <v xml:space="preserve"> </v>
      </c>
      <c r="D870" s="113" t="str">
        <f>IF(A870:A870&gt;0,VLOOKUP(A870,Fed.!$A$1:$J$1758,4,FALSE)," ")</f>
        <v xml:space="preserve"> </v>
      </c>
      <c r="E870" s="113" t="str">
        <f>IF(A870:A870&gt;0,VLOOKUP(A870,Fed.!$A$1:$J$1758,5,FALSE)," ")</f>
        <v xml:space="preserve"> </v>
      </c>
      <c r="F870" s="191" t="str">
        <f>IF(A870:A870&gt;0,VLOOKUP(A870,Fed.!$A$1:$J$1758,6,FALSE)," ")</f>
        <v xml:space="preserve"> </v>
      </c>
      <c r="G870" s="113" t="str">
        <f>IF(A870:A870&gt;0,VLOOKUP(A870,Fed.!$A$1:$J$1758,7,FALSE)," ")</f>
        <v xml:space="preserve"> </v>
      </c>
      <c r="H870" s="113" t="str">
        <f>IF(A870:A870&gt;0,VLOOKUP(A870,Fed.!$A$1:$J$1758,8,FALSE)," ")</f>
        <v xml:space="preserve"> </v>
      </c>
      <c r="I870" s="113" t="str">
        <f>IF(A870:A870&gt;0,VLOOKUP(A870,Fed.!$A$1:$J$1758,9,FALSE)," ")</f>
        <v xml:space="preserve"> </v>
      </c>
      <c r="J870" s="113" t="str">
        <f>IF(A870:A870&gt;0,VLOOKUP(A870,Fed.!$A$1:$J$1758,10,FALSE)," ")</f>
        <v xml:space="preserve"> </v>
      </c>
      <c r="L870" s="245" t="s">
        <v>2643</v>
      </c>
      <c r="M870" s="287" t="b">
        <f t="shared" si="14"/>
        <v>0</v>
      </c>
      <c r="N870" s="287"/>
    </row>
    <row r="871" spans="1:14">
      <c r="A871" s="192"/>
      <c r="B871" s="26" t="str">
        <f>IF(A871:A871&gt;0,VLOOKUP(A871,Fed.!$A$1:$J$1758,2,FALSE)," ")</f>
        <v xml:space="preserve"> </v>
      </c>
      <c r="C871" s="26" t="str">
        <f>IF(A871:A871&gt;0,VLOOKUP(A871,Fed.!$A$1:$J$1758,3,FALSE)," ")</f>
        <v xml:space="preserve"> </v>
      </c>
      <c r="D871" s="113" t="str">
        <f>IF(A871:A871&gt;0,VLOOKUP(A871,Fed.!$A$1:$J$1758,4,FALSE)," ")</f>
        <v xml:space="preserve"> </v>
      </c>
      <c r="E871" s="113" t="str">
        <f>IF(A871:A871&gt;0,VLOOKUP(A871,Fed.!$A$1:$J$1758,5,FALSE)," ")</f>
        <v xml:space="preserve"> </v>
      </c>
      <c r="F871" s="191" t="str">
        <f>IF(A871:A871&gt;0,VLOOKUP(A871,Fed.!$A$1:$J$1758,6,FALSE)," ")</f>
        <v xml:space="preserve"> </v>
      </c>
      <c r="G871" s="113" t="str">
        <f>IF(A871:A871&gt;0,VLOOKUP(A871,Fed.!$A$1:$J$1758,7,FALSE)," ")</f>
        <v xml:space="preserve"> </v>
      </c>
      <c r="H871" s="113" t="str">
        <f>IF(A871:A871&gt;0,VLOOKUP(A871,Fed.!$A$1:$J$1758,8,FALSE)," ")</f>
        <v xml:space="preserve"> </v>
      </c>
      <c r="I871" s="113" t="str">
        <f>IF(A871:A871&gt;0,VLOOKUP(A871,Fed.!$A$1:$J$1758,9,FALSE)," ")</f>
        <v xml:space="preserve"> </v>
      </c>
      <c r="J871" s="113" t="str">
        <f>IF(A871:A871&gt;0,VLOOKUP(A871,Fed.!$A$1:$J$1758,10,FALSE)," ")</f>
        <v xml:space="preserve"> </v>
      </c>
      <c r="L871" s="245" t="s">
        <v>2643</v>
      </c>
      <c r="M871" s="287" t="b">
        <f t="shared" si="14"/>
        <v>0</v>
      </c>
      <c r="N871" s="287"/>
    </row>
    <row r="872" spans="1:14">
      <c r="A872" s="192"/>
      <c r="B872" s="26" t="str">
        <f>IF(A872:A872&gt;0,VLOOKUP(A872,Fed.!$A$1:$J$1758,2,FALSE)," ")</f>
        <v xml:space="preserve"> </v>
      </c>
      <c r="C872" s="26" t="str">
        <f>IF(A872:A872&gt;0,VLOOKUP(A872,Fed.!$A$1:$J$1758,3,FALSE)," ")</f>
        <v xml:space="preserve"> </v>
      </c>
      <c r="D872" s="113" t="str">
        <f>IF(A872:A872&gt;0,VLOOKUP(A872,Fed.!$A$1:$J$1758,4,FALSE)," ")</f>
        <v xml:space="preserve"> </v>
      </c>
      <c r="E872" s="113" t="str">
        <f>IF(A872:A872&gt;0,VLOOKUP(A872,Fed.!$A$1:$J$1758,5,FALSE)," ")</f>
        <v xml:space="preserve"> </v>
      </c>
      <c r="F872" s="191" t="str">
        <f>IF(A872:A872&gt;0,VLOOKUP(A872,Fed.!$A$1:$J$1758,6,FALSE)," ")</f>
        <v xml:space="preserve"> </v>
      </c>
      <c r="G872" s="113" t="str">
        <f>IF(A872:A872&gt;0,VLOOKUP(A872,Fed.!$A$1:$J$1758,7,FALSE)," ")</f>
        <v xml:space="preserve"> </v>
      </c>
      <c r="H872" s="113" t="str">
        <f>IF(A872:A872&gt;0,VLOOKUP(A872,Fed.!$A$1:$J$1758,8,FALSE)," ")</f>
        <v xml:space="preserve"> </v>
      </c>
      <c r="I872" s="113" t="str">
        <f>IF(A872:A872&gt;0,VLOOKUP(A872,Fed.!$A$1:$J$1758,9,FALSE)," ")</f>
        <v xml:space="preserve"> </v>
      </c>
      <c r="J872" s="113" t="str">
        <f>IF(A872:A872&gt;0,VLOOKUP(A872,Fed.!$A$1:$J$1758,10,FALSE)," ")</f>
        <v xml:space="preserve"> </v>
      </c>
      <c r="L872" s="245" t="s">
        <v>2643</v>
      </c>
      <c r="M872" s="287" t="b">
        <f t="shared" si="14"/>
        <v>0</v>
      </c>
      <c r="N872" s="287"/>
    </row>
    <row r="873" spans="1:14">
      <c r="A873" s="192"/>
      <c r="B873" s="26" t="str">
        <f>IF(A873:A873&gt;0,VLOOKUP(A873,Fed.!$A$1:$J$1758,2,FALSE)," ")</f>
        <v xml:space="preserve"> </v>
      </c>
      <c r="C873" s="26" t="str">
        <f>IF(A873:A873&gt;0,VLOOKUP(A873,Fed.!$A$1:$J$1758,3,FALSE)," ")</f>
        <v xml:space="preserve"> </v>
      </c>
      <c r="D873" s="113" t="str">
        <f>IF(A873:A873&gt;0,VLOOKUP(A873,Fed.!$A$1:$J$1758,4,FALSE)," ")</f>
        <v xml:space="preserve"> </v>
      </c>
      <c r="E873" s="113" t="str">
        <f>IF(A873:A873&gt;0,VLOOKUP(A873,Fed.!$A$1:$J$1758,5,FALSE)," ")</f>
        <v xml:space="preserve"> </v>
      </c>
      <c r="F873" s="191" t="str">
        <f>IF(A873:A873&gt;0,VLOOKUP(A873,Fed.!$A$1:$J$1758,6,FALSE)," ")</f>
        <v xml:space="preserve"> </v>
      </c>
      <c r="G873" s="113" t="str">
        <f>IF(A873:A873&gt;0,VLOOKUP(A873,Fed.!$A$1:$J$1758,7,FALSE)," ")</f>
        <v xml:space="preserve"> </v>
      </c>
      <c r="H873" s="113" t="str">
        <f>IF(A873:A873&gt;0,VLOOKUP(A873,Fed.!$A$1:$J$1758,8,FALSE)," ")</f>
        <v xml:space="preserve"> </v>
      </c>
      <c r="I873" s="113" t="str">
        <f>IF(A873:A873&gt;0,VLOOKUP(A873,Fed.!$A$1:$J$1758,9,FALSE)," ")</f>
        <v xml:space="preserve"> </v>
      </c>
      <c r="J873" s="113" t="str">
        <f>IF(A873:A873&gt;0,VLOOKUP(A873,Fed.!$A$1:$J$1758,10,FALSE)," ")</f>
        <v xml:space="preserve"> </v>
      </c>
      <c r="L873" s="245" t="s">
        <v>2643</v>
      </c>
      <c r="M873" s="287" t="b">
        <f t="shared" si="14"/>
        <v>0</v>
      </c>
      <c r="N873" s="287"/>
    </row>
    <row r="874" spans="1:14">
      <c r="A874" s="192"/>
      <c r="B874" s="26" t="str">
        <f>IF(A874:A874&gt;0,VLOOKUP(A874,Fed.!$A$1:$J$1758,2,FALSE)," ")</f>
        <v xml:space="preserve"> </v>
      </c>
      <c r="C874" s="26" t="str">
        <f>IF(A874:A874&gt;0,VLOOKUP(A874,Fed.!$A$1:$J$1758,3,FALSE)," ")</f>
        <v xml:space="preserve"> </v>
      </c>
      <c r="D874" s="113" t="str">
        <f>IF(A874:A874&gt;0,VLOOKUP(A874,Fed.!$A$1:$J$1758,4,FALSE)," ")</f>
        <v xml:space="preserve"> </v>
      </c>
      <c r="E874" s="113" t="str">
        <f>IF(A874:A874&gt;0,VLOOKUP(A874,Fed.!$A$1:$J$1758,5,FALSE)," ")</f>
        <v xml:space="preserve"> </v>
      </c>
      <c r="F874" s="191" t="str">
        <f>IF(A874:A874&gt;0,VLOOKUP(A874,Fed.!$A$1:$J$1758,6,FALSE)," ")</f>
        <v xml:space="preserve"> </v>
      </c>
      <c r="G874" s="113" t="str">
        <f>IF(A874:A874&gt;0,VLOOKUP(A874,Fed.!$A$1:$J$1758,7,FALSE)," ")</f>
        <v xml:space="preserve"> </v>
      </c>
      <c r="H874" s="113" t="str">
        <f>IF(A874:A874&gt;0,VLOOKUP(A874,Fed.!$A$1:$J$1758,8,FALSE)," ")</f>
        <v xml:space="preserve"> </v>
      </c>
      <c r="I874" s="113" t="str">
        <f>IF(A874:A874&gt;0,VLOOKUP(A874,Fed.!$A$1:$J$1758,9,FALSE)," ")</f>
        <v xml:space="preserve"> </v>
      </c>
      <c r="J874" s="113" t="str">
        <f>IF(A874:A874&gt;0,VLOOKUP(A874,Fed.!$A$1:$J$1758,10,FALSE)," ")</f>
        <v xml:space="preserve"> </v>
      </c>
      <c r="L874" s="245" t="s">
        <v>2643</v>
      </c>
      <c r="M874" s="287" t="b">
        <f t="shared" si="14"/>
        <v>0</v>
      </c>
      <c r="N874" s="287"/>
    </row>
    <row r="875" spans="1:14">
      <c r="A875" s="192"/>
      <c r="B875" s="26" t="str">
        <f>IF(A875:A875&gt;0,VLOOKUP(A875,Fed.!$A$1:$J$1758,2,FALSE)," ")</f>
        <v xml:space="preserve"> </v>
      </c>
      <c r="C875" s="26" t="str">
        <f>IF(A875:A875&gt;0,VLOOKUP(A875,Fed.!$A$1:$J$1758,3,FALSE)," ")</f>
        <v xml:space="preserve"> </v>
      </c>
      <c r="D875" s="113" t="str">
        <f>IF(A875:A875&gt;0,VLOOKUP(A875,Fed.!$A$1:$J$1758,4,FALSE)," ")</f>
        <v xml:space="preserve"> </v>
      </c>
      <c r="E875" s="113" t="str">
        <f>IF(A875:A875&gt;0,VLOOKUP(A875,Fed.!$A$1:$J$1758,5,FALSE)," ")</f>
        <v xml:space="preserve"> </v>
      </c>
      <c r="F875" s="191" t="str">
        <f>IF(A875:A875&gt;0,VLOOKUP(A875,Fed.!$A$1:$J$1758,6,FALSE)," ")</f>
        <v xml:space="preserve"> </v>
      </c>
      <c r="G875" s="113" t="str">
        <f>IF(A875:A875&gt;0,VLOOKUP(A875,Fed.!$A$1:$J$1758,7,FALSE)," ")</f>
        <v xml:space="preserve"> </v>
      </c>
      <c r="H875" s="113" t="str">
        <f>IF(A875:A875&gt;0,VLOOKUP(A875,Fed.!$A$1:$J$1758,8,FALSE)," ")</f>
        <v xml:space="preserve"> </v>
      </c>
      <c r="I875" s="113" t="str">
        <f>IF(A875:A875&gt;0,VLOOKUP(A875,Fed.!$A$1:$J$1758,9,FALSE)," ")</f>
        <v xml:space="preserve"> </v>
      </c>
      <c r="J875" s="113" t="str">
        <f>IF(A875:A875&gt;0,VLOOKUP(A875,Fed.!$A$1:$J$1758,10,FALSE)," ")</f>
        <v xml:space="preserve"> </v>
      </c>
      <c r="L875" s="245" t="s">
        <v>2643</v>
      </c>
      <c r="M875" s="287" t="b">
        <f t="shared" si="14"/>
        <v>0</v>
      </c>
      <c r="N875" s="287"/>
    </row>
    <row r="876" spans="1:14">
      <c r="A876" s="192"/>
      <c r="B876" s="26" t="str">
        <f>IF(A876:A876&gt;0,VLOOKUP(A876,Fed.!$A$1:$J$1758,2,FALSE)," ")</f>
        <v xml:space="preserve"> </v>
      </c>
      <c r="C876" s="26" t="str">
        <f>IF(A876:A876&gt;0,VLOOKUP(A876,Fed.!$A$1:$J$1758,3,FALSE)," ")</f>
        <v xml:space="preserve"> </v>
      </c>
      <c r="D876" s="113" t="str">
        <f>IF(A876:A876&gt;0,VLOOKUP(A876,Fed.!$A$1:$J$1758,4,FALSE)," ")</f>
        <v xml:space="preserve"> </v>
      </c>
      <c r="E876" s="113" t="str">
        <f>IF(A876:A876&gt;0,VLOOKUP(A876,Fed.!$A$1:$J$1758,5,FALSE)," ")</f>
        <v xml:space="preserve"> </v>
      </c>
      <c r="F876" s="191" t="str">
        <f>IF(A876:A876&gt;0,VLOOKUP(A876,Fed.!$A$1:$J$1758,6,FALSE)," ")</f>
        <v xml:space="preserve"> </v>
      </c>
      <c r="G876" s="113" t="str">
        <f>IF(A876:A876&gt;0,VLOOKUP(A876,Fed.!$A$1:$J$1758,7,FALSE)," ")</f>
        <v xml:space="preserve"> </v>
      </c>
      <c r="H876" s="113" t="str">
        <f>IF(A876:A876&gt;0,VLOOKUP(A876,Fed.!$A$1:$J$1758,8,FALSE)," ")</f>
        <v xml:space="preserve"> </v>
      </c>
      <c r="I876" s="113" t="str">
        <f>IF(A876:A876&gt;0,VLOOKUP(A876,Fed.!$A$1:$J$1758,9,FALSE)," ")</f>
        <v xml:space="preserve"> </v>
      </c>
      <c r="J876" s="113" t="str">
        <f>IF(A876:A876&gt;0,VLOOKUP(A876,Fed.!$A$1:$J$1758,10,FALSE)," ")</f>
        <v xml:space="preserve"> </v>
      </c>
      <c r="L876" s="245" t="s">
        <v>2643</v>
      </c>
      <c r="M876" s="287" t="b">
        <f t="shared" si="14"/>
        <v>0</v>
      </c>
      <c r="N876" s="287"/>
    </row>
    <row r="877" spans="1:14">
      <c r="A877" s="192"/>
      <c r="B877" s="26" t="str">
        <f>IF(A877:A877&gt;0,VLOOKUP(A877,Fed.!$A$1:$J$1758,2,FALSE)," ")</f>
        <v xml:space="preserve"> </v>
      </c>
      <c r="C877" s="26" t="str">
        <f>IF(A877:A877&gt;0,VLOOKUP(A877,Fed.!$A$1:$J$1758,3,FALSE)," ")</f>
        <v xml:space="preserve"> </v>
      </c>
      <c r="D877" s="113" t="str">
        <f>IF(A877:A877&gt;0,VLOOKUP(A877,Fed.!$A$1:$J$1758,4,FALSE)," ")</f>
        <v xml:space="preserve"> </v>
      </c>
      <c r="E877" s="113" t="str">
        <f>IF(A877:A877&gt;0,VLOOKUP(A877,Fed.!$A$1:$J$1758,5,FALSE)," ")</f>
        <v xml:space="preserve"> </v>
      </c>
      <c r="F877" s="191" t="str">
        <f>IF(A877:A877&gt;0,VLOOKUP(A877,Fed.!$A$1:$J$1758,6,FALSE)," ")</f>
        <v xml:space="preserve"> </v>
      </c>
      <c r="G877" s="113" t="str">
        <f>IF(A877:A877&gt;0,VLOOKUP(A877,Fed.!$A$1:$J$1758,7,FALSE)," ")</f>
        <v xml:space="preserve"> </v>
      </c>
      <c r="H877" s="113" t="str">
        <f>IF(A877:A877&gt;0,VLOOKUP(A877,Fed.!$A$1:$J$1758,8,FALSE)," ")</f>
        <v xml:space="preserve"> </v>
      </c>
      <c r="I877" s="113" t="str">
        <f>IF(A877:A877&gt;0,VLOOKUP(A877,Fed.!$A$1:$J$1758,9,FALSE)," ")</f>
        <v xml:space="preserve"> </v>
      </c>
      <c r="J877" s="113" t="str">
        <f>IF(A877:A877&gt;0,VLOOKUP(A877,Fed.!$A$1:$J$1758,10,FALSE)," ")</f>
        <v xml:space="preserve"> </v>
      </c>
      <c r="L877" s="245" t="s">
        <v>2643</v>
      </c>
      <c r="M877" s="287" t="b">
        <f t="shared" si="14"/>
        <v>0</v>
      </c>
      <c r="N877" s="287"/>
    </row>
    <row r="878" spans="1:14">
      <c r="A878" s="192"/>
      <c r="B878" s="26" t="str">
        <f>IF(A878:A878&gt;0,VLOOKUP(A878,Fed.!$A$1:$J$1758,2,FALSE)," ")</f>
        <v xml:space="preserve"> </v>
      </c>
      <c r="C878" s="26" t="str">
        <f>IF(A878:A878&gt;0,VLOOKUP(A878,Fed.!$A$1:$J$1758,3,FALSE)," ")</f>
        <v xml:space="preserve"> </v>
      </c>
      <c r="D878" s="113" t="str">
        <f>IF(A878:A878&gt;0,VLOOKUP(A878,Fed.!$A$1:$J$1758,4,FALSE)," ")</f>
        <v xml:space="preserve"> </v>
      </c>
      <c r="E878" s="113" t="str">
        <f>IF(A878:A878&gt;0,VLOOKUP(A878,Fed.!$A$1:$J$1758,5,FALSE)," ")</f>
        <v xml:space="preserve"> </v>
      </c>
      <c r="F878" s="191" t="str">
        <f>IF(A878:A878&gt;0,VLOOKUP(A878,Fed.!$A$1:$J$1758,6,FALSE)," ")</f>
        <v xml:space="preserve"> </v>
      </c>
      <c r="G878" s="113" t="str">
        <f>IF(A878:A878&gt;0,VLOOKUP(A878,Fed.!$A$1:$J$1758,7,FALSE)," ")</f>
        <v xml:space="preserve"> </v>
      </c>
      <c r="H878" s="113" t="str">
        <f>IF(A878:A878&gt;0,VLOOKUP(A878,Fed.!$A$1:$J$1758,8,FALSE)," ")</f>
        <v xml:space="preserve"> </v>
      </c>
      <c r="I878" s="113" t="str">
        <f>IF(A878:A878&gt;0,VLOOKUP(A878,Fed.!$A$1:$J$1758,9,FALSE)," ")</f>
        <v xml:space="preserve"> </v>
      </c>
      <c r="J878" s="113" t="str">
        <f>IF(A878:A878&gt;0,VLOOKUP(A878,Fed.!$A$1:$J$1758,10,FALSE)," ")</f>
        <v xml:space="preserve"> </v>
      </c>
      <c r="L878" s="245" t="s">
        <v>2643</v>
      </c>
      <c r="M878" s="287" t="b">
        <f t="shared" si="14"/>
        <v>0</v>
      </c>
      <c r="N878" s="287"/>
    </row>
    <row r="879" spans="1:14">
      <c r="A879" s="192"/>
      <c r="B879" s="26" t="str">
        <f>IF(A879:A879&gt;0,VLOOKUP(A879,Fed.!$A$1:$J$1758,2,FALSE)," ")</f>
        <v xml:space="preserve"> </v>
      </c>
      <c r="C879" s="26" t="str">
        <f>IF(A879:A879&gt;0,VLOOKUP(A879,Fed.!$A$1:$J$1758,3,FALSE)," ")</f>
        <v xml:space="preserve"> </v>
      </c>
      <c r="D879" s="113" t="str">
        <f>IF(A879:A879&gt;0,VLOOKUP(A879,Fed.!$A$1:$J$1758,4,FALSE)," ")</f>
        <v xml:space="preserve"> </v>
      </c>
      <c r="E879" s="113" t="str">
        <f>IF(A879:A879&gt;0,VLOOKUP(A879,Fed.!$A$1:$J$1758,5,FALSE)," ")</f>
        <v xml:space="preserve"> </v>
      </c>
      <c r="F879" s="191" t="str">
        <f>IF(A879:A879&gt;0,VLOOKUP(A879,Fed.!$A$1:$J$1758,6,FALSE)," ")</f>
        <v xml:space="preserve"> </v>
      </c>
      <c r="G879" s="113" t="str">
        <f>IF(A879:A879&gt;0,VLOOKUP(A879,Fed.!$A$1:$J$1758,7,FALSE)," ")</f>
        <v xml:space="preserve"> </v>
      </c>
      <c r="H879" s="113" t="str">
        <f>IF(A879:A879&gt;0,VLOOKUP(A879,Fed.!$A$1:$J$1758,8,FALSE)," ")</f>
        <v xml:space="preserve"> </v>
      </c>
      <c r="I879" s="113" t="str">
        <f>IF(A879:A879&gt;0,VLOOKUP(A879,Fed.!$A$1:$J$1758,9,FALSE)," ")</f>
        <v xml:space="preserve"> </v>
      </c>
      <c r="J879" s="113" t="str">
        <f>IF(A879:A879&gt;0,VLOOKUP(A879,Fed.!$A$1:$J$1758,10,FALSE)," ")</f>
        <v xml:space="preserve"> </v>
      </c>
      <c r="L879" s="245" t="s">
        <v>2643</v>
      </c>
      <c r="M879" s="287" t="b">
        <f t="shared" si="14"/>
        <v>0</v>
      </c>
      <c r="N879" s="287"/>
    </row>
    <row r="880" spans="1:14">
      <c r="A880" s="192"/>
      <c r="B880" s="26" t="str">
        <f>IF(A880:A880&gt;0,VLOOKUP(A880,Fed.!$A$1:$J$1758,2,FALSE)," ")</f>
        <v xml:space="preserve"> </v>
      </c>
      <c r="C880" s="26" t="str">
        <f>IF(A880:A880&gt;0,VLOOKUP(A880,Fed.!$A$1:$J$1758,3,FALSE)," ")</f>
        <v xml:space="preserve"> </v>
      </c>
      <c r="D880" s="113" t="str">
        <f>IF(A880:A880&gt;0,VLOOKUP(A880,Fed.!$A$1:$J$1758,4,FALSE)," ")</f>
        <v xml:space="preserve"> </v>
      </c>
      <c r="E880" s="113" t="str">
        <f>IF(A880:A880&gt;0,VLOOKUP(A880,Fed.!$A$1:$J$1758,5,FALSE)," ")</f>
        <v xml:space="preserve"> </v>
      </c>
      <c r="F880" s="191" t="str">
        <f>IF(A880:A880&gt;0,VLOOKUP(A880,Fed.!$A$1:$J$1758,6,FALSE)," ")</f>
        <v xml:space="preserve"> </v>
      </c>
      <c r="G880" s="113" t="str">
        <f>IF(A880:A880&gt;0,VLOOKUP(A880,Fed.!$A$1:$J$1758,7,FALSE)," ")</f>
        <v xml:space="preserve"> </v>
      </c>
      <c r="H880" s="113" t="str">
        <f>IF(A880:A880&gt;0,VLOOKUP(A880,Fed.!$A$1:$J$1758,8,FALSE)," ")</f>
        <v xml:space="preserve"> </v>
      </c>
      <c r="I880" s="113" t="str">
        <f>IF(A880:A880&gt;0,VLOOKUP(A880,Fed.!$A$1:$J$1758,9,FALSE)," ")</f>
        <v xml:space="preserve"> </v>
      </c>
      <c r="J880" s="113" t="str">
        <f>IF(A880:A880&gt;0,VLOOKUP(A880,Fed.!$A$1:$J$1758,10,FALSE)," ")</f>
        <v xml:space="preserve"> </v>
      </c>
      <c r="L880" s="245" t="s">
        <v>2643</v>
      </c>
      <c r="M880" s="287" t="b">
        <f t="shared" si="14"/>
        <v>0</v>
      </c>
      <c r="N880" s="287"/>
    </row>
    <row r="881" spans="1:14">
      <c r="A881" s="192"/>
      <c r="B881" s="26" t="str">
        <f>IF(A881:A881&gt;0,VLOOKUP(A881,Fed.!$A$1:$J$1758,2,FALSE)," ")</f>
        <v xml:space="preserve"> </v>
      </c>
      <c r="C881" s="26" t="str">
        <f>IF(A881:A881&gt;0,VLOOKUP(A881,Fed.!$A$1:$J$1758,3,FALSE)," ")</f>
        <v xml:space="preserve"> </v>
      </c>
      <c r="D881" s="113" t="str">
        <f>IF(A881:A881&gt;0,VLOOKUP(A881,Fed.!$A$1:$J$1758,4,FALSE)," ")</f>
        <v xml:space="preserve"> </v>
      </c>
      <c r="E881" s="113" t="str">
        <f>IF(A881:A881&gt;0,VLOOKUP(A881,Fed.!$A$1:$J$1758,5,FALSE)," ")</f>
        <v xml:space="preserve"> </v>
      </c>
      <c r="F881" s="191" t="str">
        <f>IF(A881:A881&gt;0,VLOOKUP(A881,Fed.!$A$1:$J$1758,6,FALSE)," ")</f>
        <v xml:space="preserve"> </v>
      </c>
      <c r="G881" s="113" t="str">
        <f>IF(A881:A881&gt;0,VLOOKUP(A881,Fed.!$A$1:$J$1758,7,FALSE)," ")</f>
        <v xml:space="preserve"> </v>
      </c>
      <c r="H881" s="113" t="str">
        <f>IF(A881:A881&gt;0,VLOOKUP(A881,Fed.!$A$1:$J$1758,8,FALSE)," ")</f>
        <v xml:space="preserve"> </v>
      </c>
      <c r="I881" s="113" t="str">
        <f>IF(A881:A881&gt;0,VLOOKUP(A881,Fed.!$A$1:$J$1758,9,FALSE)," ")</f>
        <v xml:space="preserve"> </v>
      </c>
      <c r="J881" s="113" t="str">
        <f>IF(A881:A881&gt;0,VLOOKUP(A881,Fed.!$A$1:$J$1758,10,FALSE)," ")</f>
        <v xml:space="preserve"> </v>
      </c>
      <c r="L881" s="245" t="s">
        <v>2643</v>
      </c>
      <c r="M881" s="287" t="b">
        <f t="shared" si="14"/>
        <v>0</v>
      </c>
      <c r="N881" s="287"/>
    </row>
    <row r="882" spans="1:14">
      <c r="A882" s="192"/>
      <c r="B882" s="26" t="str">
        <f>IF(A882:A882&gt;0,VLOOKUP(A882,Fed.!$A$1:$J$1758,2,FALSE)," ")</f>
        <v xml:space="preserve"> </v>
      </c>
      <c r="C882" s="26" t="str">
        <f>IF(A882:A882&gt;0,VLOOKUP(A882,Fed.!$A$1:$J$1758,3,FALSE)," ")</f>
        <v xml:space="preserve"> </v>
      </c>
      <c r="D882" s="113" t="str">
        <f>IF(A882:A882&gt;0,VLOOKUP(A882,Fed.!$A$1:$J$1758,4,FALSE)," ")</f>
        <v xml:space="preserve"> </v>
      </c>
      <c r="E882" s="113" t="str">
        <f>IF(A882:A882&gt;0,VLOOKUP(A882,Fed.!$A$1:$J$1758,5,FALSE)," ")</f>
        <v xml:space="preserve"> </v>
      </c>
      <c r="F882" s="191" t="str">
        <f>IF(A882:A882&gt;0,VLOOKUP(A882,Fed.!$A$1:$J$1758,6,FALSE)," ")</f>
        <v xml:space="preserve"> </v>
      </c>
      <c r="G882" s="113" t="str">
        <f>IF(A882:A882&gt;0,VLOOKUP(A882,Fed.!$A$1:$J$1758,7,FALSE)," ")</f>
        <v xml:space="preserve"> </v>
      </c>
      <c r="H882" s="113" t="str">
        <f>IF(A882:A882&gt;0,VLOOKUP(A882,Fed.!$A$1:$J$1758,8,FALSE)," ")</f>
        <v xml:space="preserve"> </v>
      </c>
      <c r="I882" s="113" t="str">
        <f>IF(A882:A882&gt;0,VLOOKUP(A882,Fed.!$A$1:$J$1758,9,FALSE)," ")</f>
        <v xml:space="preserve"> </v>
      </c>
      <c r="J882" s="113" t="str">
        <f>IF(A882:A882&gt;0,VLOOKUP(A882,Fed.!$A$1:$J$1758,10,FALSE)," ")</f>
        <v xml:space="preserve"> </v>
      </c>
      <c r="L882" s="245" t="s">
        <v>2643</v>
      </c>
      <c r="M882" s="287" t="b">
        <f t="shared" si="14"/>
        <v>0</v>
      </c>
      <c r="N882" s="287"/>
    </row>
    <row r="883" spans="1:14">
      <c r="A883" s="192"/>
      <c r="B883" s="26" t="str">
        <f>IF(A883:A883&gt;0,VLOOKUP(A883,Fed.!$A$1:$J$1758,2,FALSE)," ")</f>
        <v xml:space="preserve"> </v>
      </c>
      <c r="C883" s="26" t="str">
        <f>IF(A883:A883&gt;0,VLOOKUP(A883,Fed.!$A$1:$J$1758,3,FALSE)," ")</f>
        <v xml:space="preserve"> </v>
      </c>
      <c r="D883" s="113" t="str">
        <f>IF(A883:A883&gt;0,VLOOKUP(A883,Fed.!$A$1:$J$1758,4,FALSE)," ")</f>
        <v xml:space="preserve"> </v>
      </c>
      <c r="E883" s="113" t="str">
        <f>IF(A883:A883&gt;0,VLOOKUP(A883,Fed.!$A$1:$J$1758,5,FALSE)," ")</f>
        <v xml:space="preserve"> </v>
      </c>
      <c r="F883" s="191" t="str">
        <f>IF(A883:A883&gt;0,VLOOKUP(A883,Fed.!$A$1:$J$1758,6,FALSE)," ")</f>
        <v xml:space="preserve"> </v>
      </c>
      <c r="G883" s="113" t="str">
        <f>IF(A883:A883&gt;0,VLOOKUP(A883,Fed.!$A$1:$J$1758,7,FALSE)," ")</f>
        <v xml:space="preserve"> </v>
      </c>
      <c r="H883" s="113" t="str">
        <f>IF(A883:A883&gt;0,VLOOKUP(A883,Fed.!$A$1:$J$1758,8,FALSE)," ")</f>
        <v xml:space="preserve"> </v>
      </c>
      <c r="I883" s="113" t="str">
        <f>IF(A883:A883&gt;0,VLOOKUP(A883,Fed.!$A$1:$J$1758,9,FALSE)," ")</f>
        <v xml:space="preserve"> </v>
      </c>
      <c r="J883" s="113" t="str">
        <f>IF(A883:A883&gt;0,VLOOKUP(A883,Fed.!$A$1:$J$1758,10,FALSE)," ")</f>
        <v xml:space="preserve"> </v>
      </c>
      <c r="L883" s="245" t="s">
        <v>2643</v>
      </c>
      <c r="M883" s="287" t="b">
        <f t="shared" si="14"/>
        <v>0</v>
      </c>
      <c r="N883" s="287"/>
    </row>
    <row r="884" spans="1:14">
      <c r="A884" s="192"/>
      <c r="B884" s="26" t="str">
        <f>IF(A884:A884&gt;0,VLOOKUP(A884,Fed.!$A$1:$J$1758,2,FALSE)," ")</f>
        <v xml:space="preserve"> </v>
      </c>
      <c r="C884" s="26" t="str">
        <f>IF(A884:A884&gt;0,VLOOKUP(A884,Fed.!$A$1:$J$1758,3,FALSE)," ")</f>
        <v xml:space="preserve"> </v>
      </c>
      <c r="D884" s="113" t="str">
        <f>IF(A884:A884&gt;0,VLOOKUP(A884,Fed.!$A$1:$J$1758,4,FALSE)," ")</f>
        <v xml:space="preserve"> </v>
      </c>
      <c r="E884" s="113" t="str">
        <f>IF(A884:A884&gt;0,VLOOKUP(A884,Fed.!$A$1:$J$1758,5,FALSE)," ")</f>
        <v xml:space="preserve"> </v>
      </c>
      <c r="F884" s="191" t="str">
        <f>IF(A884:A884&gt;0,VLOOKUP(A884,Fed.!$A$1:$J$1758,6,FALSE)," ")</f>
        <v xml:space="preserve"> </v>
      </c>
      <c r="G884" s="113" t="str">
        <f>IF(A884:A884&gt;0,VLOOKUP(A884,Fed.!$A$1:$J$1758,7,FALSE)," ")</f>
        <v xml:space="preserve"> </v>
      </c>
      <c r="H884" s="113" t="str">
        <f>IF(A884:A884&gt;0,VLOOKUP(A884,Fed.!$A$1:$J$1758,8,FALSE)," ")</f>
        <v xml:space="preserve"> </v>
      </c>
      <c r="I884" s="113" t="str">
        <f>IF(A884:A884&gt;0,VLOOKUP(A884,Fed.!$A$1:$J$1758,9,FALSE)," ")</f>
        <v xml:space="preserve"> </v>
      </c>
      <c r="J884" s="113" t="str">
        <f>IF(A884:A884&gt;0,VLOOKUP(A884,Fed.!$A$1:$J$1758,10,FALSE)," ")</f>
        <v xml:space="preserve"> </v>
      </c>
      <c r="L884" s="245" t="s">
        <v>2643</v>
      </c>
      <c r="M884" s="287" t="b">
        <f t="shared" si="14"/>
        <v>0</v>
      </c>
      <c r="N884" s="287"/>
    </row>
    <row r="885" spans="1:14">
      <c r="A885" s="192"/>
      <c r="B885" s="26" t="str">
        <f>IF(A885:A885&gt;0,VLOOKUP(A885,Fed.!$A$1:$J$1758,2,FALSE)," ")</f>
        <v xml:space="preserve"> </v>
      </c>
      <c r="C885" s="26" t="str">
        <f>IF(A885:A885&gt;0,VLOOKUP(A885,Fed.!$A$1:$J$1758,3,FALSE)," ")</f>
        <v xml:space="preserve"> </v>
      </c>
      <c r="D885" s="113" t="str">
        <f>IF(A885:A885&gt;0,VLOOKUP(A885,Fed.!$A$1:$J$1758,4,FALSE)," ")</f>
        <v xml:space="preserve"> </v>
      </c>
      <c r="E885" s="113" t="str">
        <f>IF(A885:A885&gt;0,VLOOKUP(A885,Fed.!$A$1:$J$1758,5,FALSE)," ")</f>
        <v xml:space="preserve"> </v>
      </c>
      <c r="F885" s="191" t="str">
        <f>IF(A885:A885&gt;0,VLOOKUP(A885,Fed.!$A$1:$J$1758,6,FALSE)," ")</f>
        <v xml:space="preserve"> </v>
      </c>
      <c r="G885" s="113" t="str">
        <f>IF(A885:A885&gt;0,VLOOKUP(A885,Fed.!$A$1:$J$1758,7,FALSE)," ")</f>
        <v xml:space="preserve"> </v>
      </c>
      <c r="H885" s="113" t="str">
        <f>IF(A885:A885&gt;0,VLOOKUP(A885,Fed.!$A$1:$J$1758,8,FALSE)," ")</f>
        <v xml:space="preserve"> </v>
      </c>
      <c r="I885" s="113" t="str">
        <f>IF(A885:A885&gt;0,VLOOKUP(A885,Fed.!$A$1:$J$1758,9,FALSE)," ")</f>
        <v xml:space="preserve"> </v>
      </c>
      <c r="J885" s="113" t="str">
        <f>IF(A885:A885&gt;0,VLOOKUP(A885,Fed.!$A$1:$J$1758,10,FALSE)," ")</f>
        <v xml:space="preserve"> </v>
      </c>
      <c r="L885" s="245" t="s">
        <v>2643</v>
      </c>
      <c r="M885" s="287" t="b">
        <f t="shared" si="14"/>
        <v>0</v>
      </c>
      <c r="N885" s="287"/>
    </row>
    <row r="886" spans="1:14">
      <c r="A886" s="192"/>
      <c r="B886" s="26" t="str">
        <f>IF(A886:A886&gt;0,VLOOKUP(A886,Fed.!$A$1:$J$1758,2,FALSE)," ")</f>
        <v xml:space="preserve"> </v>
      </c>
      <c r="C886" s="26" t="str">
        <f>IF(A886:A886&gt;0,VLOOKUP(A886,Fed.!$A$1:$J$1758,3,FALSE)," ")</f>
        <v xml:space="preserve"> </v>
      </c>
      <c r="D886" s="113" t="str">
        <f>IF(A886:A886&gt;0,VLOOKUP(A886,Fed.!$A$1:$J$1758,4,FALSE)," ")</f>
        <v xml:space="preserve"> </v>
      </c>
      <c r="E886" s="113" t="str">
        <f>IF(A886:A886&gt;0,VLOOKUP(A886,Fed.!$A$1:$J$1758,5,FALSE)," ")</f>
        <v xml:space="preserve"> </v>
      </c>
      <c r="F886" s="191" t="str">
        <f>IF(A886:A886&gt;0,VLOOKUP(A886,Fed.!$A$1:$J$1758,6,FALSE)," ")</f>
        <v xml:space="preserve"> </v>
      </c>
      <c r="G886" s="113" t="str">
        <f>IF(A886:A886&gt;0,VLOOKUP(A886,Fed.!$A$1:$J$1758,7,FALSE)," ")</f>
        <v xml:space="preserve"> </v>
      </c>
      <c r="H886" s="113" t="str">
        <f>IF(A886:A886&gt;0,VLOOKUP(A886,Fed.!$A$1:$J$1758,8,FALSE)," ")</f>
        <v xml:space="preserve"> </v>
      </c>
      <c r="I886" s="113" t="str">
        <f>IF(A886:A886&gt;0,VLOOKUP(A886,Fed.!$A$1:$J$1758,9,FALSE)," ")</f>
        <v xml:space="preserve"> </v>
      </c>
      <c r="J886" s="113" t="str">
        <f>IF(A886:A886&gt;0,VLOOKUP(A886,Fed.!$A$1:$J$1758,10,FALSE)," ")</f>
        <v xml:space="preserve"> </v>
      </c>
      <c r="L886" s="245" t="s">
        <v>2643</v>
      </c>
      <c r="M886" s="287" t="b">
        <f t="shared" si="14"/>
        <v>0</v>
      </c>
      <c r="N886" s="287"/>
    </row>
    <row r="887" spans="1:14">
      <c r="A887" s="192"/>
      <c r="B887" s="26" t="str">
        <f>IF(A887:A887&gt;0,VLOOKUP(A887,Fed.!$A$1:$J$1758,2,FALSE)," ")</f>
        <v xml:space="preserve"> </v>
      </c>
      <c r="C887" s="26" t="str">
        <f>IF(A887:A887&gt;0,VLOOKUP(A887,Fed.!$A$1:$J$1758,3,FALSE)," ")</f>
        <v xml:space="preserve"> </v>
      </c>
      <c r="D887" s="113" t="str">
        <f>IF(A887:A887&gt;0,VLOOKUP(A887,Fed.!$A$1:$J$1758,4,FALSE)," ")</f>
        <v xml:space="preserve"> </v>
      </c>
      <c r="E887" s="113" t="str">
        <f>IF(A887:A887&gt;0,VLOOKUP(A887,Fed.!$A$1:$J$1758,5,FALSE)," ")</f>
        <v xml:space="preserve"> </v>
      </c>
      <c r="F887" s="191" t="str">
        <f>IF(A887:A887&gt;0,VLOOKUP(A887,Fed.!$A$1:$J$1758,6,FALSE)," ")</f>
        <v xml:space="preserve"> </v>
      </c>
      <c r="G887" s="113" t="str">
        <f>IF(A887:A887&gt;0,VLOOKUP(A887,Fed.!$A$1:$J$1758,7,FALSE)," ")</f>
        <v xml:space="preserve"> </v>
      </c>
      <c r="H887" s="113" t="str">
        <f>IF(A887:A887&gt;0,VLOOKUP(A887,Fed.!$A$1:$J$1758,8,FALSE)," ")</f>
        <v xml:space="preserve"> </v>
      </c>
      <c r="I887" s="113" t="str">
        <f>IF(A887:A887&gt;0,VLOOKUP(A887,Fed.!$A$1:$J$1758,9,FALSE)," ")</f>
        <v xml:space="preserve"> </v>
      </c>
      <c r="J887" s="113" t="str">
        <f>IF(A887:A887&gt;0,VLOOKUP(A887,Fed.!$A$1:$J$1758,10,FALSE)," ")</f>
        <v xml:space="preserve"> </v>
      </c>
      <c r="L887" s="245" t="s">
        <v>2643</v>
      </c>
      <c r="M887" s="287" t="b">
        <f t="shared" si="14"/>
        <v>0</v>
      </c>
      <c r="N887" s="287"/>
    </row>
    <row r="888" spans="1:14">
      <c r="A888" s="192"/>
      <c r="B888" s="26" t="str">
        <f>IF(A888:A888&gt;0,VLOOKUP(A888,Fed.!$A$1:$J$1758,2,FALSE)," ")</f>
        <v xml:space="preserve"> </v>
      </c>
      <c r="C888" s="26" t="str">
        <f>IF(A888:A888&gt;0,VLOOKUP(A888,Fed.!$A$1:$J$1758,3,FALSE)," ")</f>
        <v xml:space="preserve"> </v>
      </c>
      <c r="D888" s="113" t="str">
        <f>IF(A888:A888&gt;0,VLOOKUP(A888,Fed.!$A$1:$J$1758,4,FALSE)," ")</f>
        <v xml:space="preserve"> </v>
      </c>
      <c r="E888" s="113" t="str">
        <f>IF(A888:A888&gt;0,VLOOKUP(A888,Fed.!$A$1:$J$1758,5,FALSE)," ")</f>
        <v xml:space="preserve"> </v>
      </c>
      <c r="F888" s="191" t="str">
        <f>IF(A888:A888&gt;0,VLOOKUP(A888,Fed.!$A$1:$J$1758,6,FALSE)," ")</f>
        <v xml:space="preserve"> </v>
      </c>
      <c r="G888" s="113" t="str">
        <f>IF(A888:A888&gt;0,VLOOKUP(A888,Fed.!$A$1:$J$1758,7,FALSE)," ")</f>
        <v xml:space="preserve"> </v>
      </c>
      <c r="H888" s="113" t="str">
        <f>IF(A888:A888&gt;0,VLOOKUP(A888,Fed.!$A$1:$J$1758,8,FALSE)," ")</f>
        <v xml:space="preserve"> </v>
      </c>
      <c r="I888" s="113" t="str">
        <f>IF(A888:A888&gt;0,VLOOKUP(A888,Fed.!$A$1:$J$1758,9,FALSE)," ")</f>
        <v xml:space="preserve"> </v>
      </c>
      <c r="J888" s="113" t="str">
        <f>IF(A888:A888&gt;0,VLOOKUP(A888,Fed.!$A$1:$J$1758,10,FALSE)," ")</f>
        <v xml:space="preserve"> </v>
      </c>
      <c r="L888" s="245" t="s">
        <v>2643</v>
      </c>
      <c r="M888" s="287" t="b">
        <f t="shared" si="14"/>
        <v>0</v>
      </c>
      <c r="N888" s="287"/>
    </row>
    <row r="889" spans="1:14">
      <c r="A889" s="192"/>
      <c r="B889" s="26" t="str">
        <f>IF(A889:A889&gt;0,VLOOKUP(A889,Fed.!$A$1:$J$1758,2,FALSE)," ")</f>
        <v xml:space="preserve"> </v>
      </c>
      <c r="C889" s="26" t="str">
        <f>IF(A889:A889&gt;0,VLOOKUP(A889,Fed.!$A$1:$J$1758,3,FALSE)," ")</f>
        <v xml:space="preserve"> </v>
      </c>
      <c r="D889" s="113" t="str">
        <f>IF(A889:A889&gt;0,VLOOKUP(A889,Fed.!$A$1:$J$1758,4,FALSE)," ")</f>
        <v xml:space="preserve"> </v>
      </c>
      <c r="E889" s="113" t="str">
        <f>IF(A889:A889&gt;0,VLOOKUP(A889,Fed.!$A$1:$J$1758,5,FALSE)," ")</f>
        <v xml:space="preserve"> </v>
      </c>
      <c r="F889" s="191" t="str">
        <f>IF(A889:A889&gt;0,VLOOKUP(A889,Fed.!$A$1:$J$1758,6,FALSE)," ")</f>
        <v xml:space="preserve"> </v>
      </c>
      <c r="G889" s="113" t="str">
        <f>IF(A889:A889&gt;0,VLOOKUP(A889,Fed.!$A$1:$J$1758,7,FALSE)," ")</f>
        <v xml:space="preserve"> </v>
      </c>
      <c r="H889" s="113" t="str">
        <f>IF(A889:A889&gt;0,VLOOKUP(A889,Fed.!$A$1:$J$1758,8,FALSE)," ")</f>
        <v xml:space="preserve"> </v>
      </c>
      <c r="I889" s="113" t="str">
        <f>IF(A889:A889&gt;0,VLOOKUP(A889,Fed.!$A$1:$J$1758,9,FALSE)," ")</f>
        <v xml:space="preserve"> </v>
      </c>
      <c r="J889" s="113" t="str">
        <f>IF(A889:A889&gt;0,VLOOKUP(A889,Fed.!$A$1:$J$1758,10,FALSE)," ")</f>
        <v xml:space="preserve"> </v>
      </c>
      <c r="L889" s="245" t="s">
        <v>2643</v>
      </c>
      <c r="M889" s="287" t="b">
        <f t="shared" si="14"/>
        <v>0</v>
      </c>
      <c r="N889" s="287"/>
    </row>
    <row r="890" spans="1:14">
      <c r="A890" s="192"/>
      <c r="B890" s="26" t="str">
        <f>IF(A890:A890&gt;0,VLOOKUP(A890,Fed.!$A$1:$J$1758,2,FALSE)," ")</f>
        <v xml:space="preserve"> </v>
      </c>
      <c r="C890" s="26" t="str">
        <f>IF(A890:A890&gt;0,VLOOKUP(A890,Fed.!$A$1:$J$1758,3,FALSE)," ")</f>
        <v xml:space="preserve"> </v>
      </c>
      <c r="D890" s="113" t="str">
        <f>IF(A890:A890&gt;0,VLOOKUP(A890,Fed.!$A$1:$J$1758,4,FALSE)," ")</f>
        <v xml:space="preserve"> </v>
      </c>
      <c r="E890" s="113" t="str">
        <f>IF(A890:A890&gt;0,VLOOKUP(A890,Fed.!$A$1:$J$1758,5,FALSE)," ")</f>
        <v xml:space="preserve"> </v>
      </c>
      <c r="F890" s="191" t="str">
        <f>IF(A890:A890&gt;0,VLOOKUP(A890,Fed.!$A$1:$J$1758,6,FALSE)," ")</f>
        <v xml:space="preserve"> </v>
      </c>
      <c r="G890" s="113" t="str">
        <f>IF(A890:A890&gt;0,VLOOKUP(A890,Fed.!$A$1:$J$1758,7,FALSE)," ")</f>
        <v xml:space="preserve"> </v>
      </c>
      <c r="H890" s="113" t="str">
        <f>IF(A890:A890&gt;0,VLOOKUP(A890,Fed.!$A$1:$J$1758,8,FALSE)," ")</f>
        <v xml:space="preserve"> </v>
      </c>
      <c r="I890" s="113" t="str">
        <f>IF(A890:A890&gt;0,VLOOKUP(A890,Fed.!$A$1:$J$1758,9,FALSE)," ")</f>
        <v xml:space="preserve"> </v>
      </c>
      <c r="J890" s="113" t="str">
        <f>IF(A890:A890&gt;0,VLOOKUP(A890,Fed.!$A$1:$J$1758,10,FALSE)," ")</f>
        <v xml:space="preserve"> </v>
      </c>
      <c r="L890" s="245" t="s">
        <v>2643</v>
      </c>
      <c r="M890" s="287" t="b">
        <f t="shared" si="14"/>
        <v>0</v>
      </c>
      <c r="N890" s="287"/>
    </row>
    <row r="891" spans="1:14">
      <c r="A891" s="192"/>
      <c r="B891" s="26" t="str">
        <f>IF(A891:A891&gt;0,VLOOKUP(A891,Fed.!$A$1:$J$1758,2,FALSE)," ")</f>
        <v xml:space="preserve"> </v>
      </c>
      <c r="C891" s="26" t="str">
        <f>IF(A891:A891&gt;0,VLOOKUP(A891,Fed.!$A$1:$J$1758,3,FALSE)," ")</f>
        <v xml:space="preserve"> </v>
      </c>
      <c r="D891" s="113" t="str">
        <f>IF(A891:A891&gt;0,VLOOKUP(A891,Fed.!$A$1:$J$1758,4,FALSE)," ")</f>
        <v xml:space="preserve"> </v>
      </c>
      <c r="E891" s="113" t="str">
        <f>IF(A891:A891&gt;0,VLOOKUP(A891,Fed.!$A$1:$J$1758,5,FALSE)," ")</f>
        <v xml:space="preserve"> </v>
      </c>
      <c r="F891" s="191" t="str">
        <f>IF(A891:A891&gt;0,VLOOKUP(A891,Fed.!$A$1:$J$1758,6,FALSE)," ")</f>
        <v xml:space="preserve"> </v>
      </c>
      <c r="G891" s="113" t="str">
        <f>IF(A891:A891&gt;0,VLOOKUP(A891,Fed.!$A$1:$J$1758,7,FALSE)," ")</f>
        <v xml:space="preserve"> </v>
      </c>
      <c r="H891" s="113" t="str">
        <f>IF(A891:A891&gt;0,VLOOKUP(A891,Fed.!$A$1:$J$1758,8,FALSE)," ")</f>
        <v xml:space="preserve"> </v>
      </c>
      <c r="I891" s="113" t="str">
        <f>IF(A891:A891&gt;0,VLOOKUP(A891,Fed.!$A$1:$J$1758,9,FALSE)," ")</f>
        <v xml:space="preserve"> </v>
      </c>
      <c r="J891" s="113" t="str">
        <f>IF(A891:A891&gt;0,VLOOKUP(A891,Fed.!$A$1:$J$1758,10,FALSE)," ")</f>
        <v xml:space="preserve"> </v>
      </c>
      <c r="L891" s="245" t="s">
        <v>2643</v>
      </c>
      <c r="M891" s="287" t="b">
        <f t="shared" si="14"/>
        <v>0</v>
      </c>
      <c r="N891" s="287"/>
    </row>
    <row r="892" spans="1:14">
      <c r="A892" s="192"/>
      <c r="B892" s="26" t="str">
        <f>IF(A892:A892&gt;0,VLOOKUP(A892,Fed.!$A$1:$J$1758,2,FALSE)," ")</f>
        <v xml:space="preserve"> </v>
      </c>
      <c r="C892" s="26" t="str">
        <f>IF(A892:A892&gt;0,VLOOKUP(A892,Fed.!$A$1:$J$1758,3,FALSE)," ")</f>
        <v xml:space="preserve"> </v>
      </c>
      <c r="D892" s="113" t="str">
        <f>IF(A892:A892&gt;0,VLOOKUP(A892,Fed.!$A$1:$J$1758,4,FALSE)," ")</f>
        <v xml:space="preserve"> </v>
      </c>
      <c r="E892" s="113" t="str">
        <f>IF(A892:A892&gt;0,VLOOKUP(A892,Fed.!$A$1:$J$1758,5,FALSE)," ")</f>
        <v xml:space="preserve"> </v>
      </c>
      <c r="F892" s="191" t="str">
        <f>IF(A892:A892&gt;0,VLOOKUP(A892,Fed.!$A$1:$J$1758,6,FALSE)," ")</f>
        <v xml:space="preserve"> </v>
      </c>
      <c r="G892" s="113" t="str">
        <f>IF(A892:A892&gt;0,VLOOKUP(A892,Fed.!$A$1:$J$1758,7,FALSE)," ")</f>
        <v xml:space="preserve"> </v>
      </c>
      <c r="H892" s="113" t="str">
        <f>IF(A892:A892&gt;0,VLOOKUP(A892,Fed.!$A$1:$J$1758,8,FALSE)," ")</f>
        <v xml:space="preserve"> </v>
      </c>
      <c r="I892" s="113" t="str">
        <f>IF(A892:A892&gt;0,VLOOKUP(A892,Fed.!$A$1:$J$1758,9,FALSE)," ")</f>
        <v xml:space="preserve"> </v>
      </c>
      <c r="J892" s="113" t="str">
        <f>IF(A892:A892&gt;0,VLOOKUP(A892,Fed.!$A$1:$J$1758,10,FALSE)," ")</f>
        <v xml:space="preserve"> </v>
      </c>
      <c r="L892" s="245" t="s">
        <v>2643</v>
      </c>
      <c r="M892" s="287" t="b">
        <f t="shared" si="14"/>
        <v>0</v>
      </c>
      <c r="N892" s="287"/>
    </row>
    <row r="893" spans="1:14">
      <c r="A893" s="192"/>
      <c r="B893" s="26" t="str">
        <f>IF(A893:A893&gt;0,VLOOKUP(A893,Fed.!$A$1:$J$1758,2,FALSE)," ")</f>
        <v xml:space="preserve"> </v>
      </c>
      <c r="C893" s="26" t="str">
        <f>IF(A893:A893&gt;0,VLOOKUP(A893,Fed.!$A$1:$J$1758,3,FALSE)," ")</f>
        <v xml:space="preserve"> </v>
      </c>
      <c r="D893" s="113" t="str">
        <f>IF(A893:A893&gt;0,VLOOKUP(A893,Fed.!$A$1:$J$1758,4,FALSE)," ")</f>
        <v xml:space="preserve"> </v>
      </c>
      <c r="E893" s="113" t="str">
        <f>IF(A893:A893&gt;0,VLOOKUP(A893,Fed.!$A$1:$J$1758,5,FALSE)," ")</f>
        <v xml:space="preserve"> </v>
      </c>
      <c r="F893" s="191" t="str">
        <f>IF(A893:A893&gt;0,VLOOKUP(A893,Fed.!$A$1:$J$1758,6,FALSE)," ")</f>
        <v xml:space="preserve"> </v>
      </c>
      <c r="G893" s="113" t="str">
        <f>IF(A893:A893&gt;0,VLOOKUP(A893,Fed.!$A$1:$J$1758,7,FALSE)," ")</f>
        <v xml:space="preserve"> </v>
      </c>
      <c r="H893" s="113" t="str">
        <f>IF(A893:A893&gt;0,VLOOKUP(A893,Fed.!$A$1:$J$1758,8,FALSE)," ")</f>
        <v xml:space="preserve"> </v>
      </c>
      <c r="I893" s="113" t="str">
        <f>IF(A893:A893&gt;0,VLOOKUP(A893,Fed.!$A$1:$J$1758,9,FALSE)," ")</f>
        <v xml:space="preserve"> </v>
      </c>
      <c r="J893" s="113" t="str">
        <f>IF(A893:A893&gt;0,VLOOKUP(A893,Fed.!$A$1:$J$1758,10,FALSE)," ")</f>
        <v xml:space="preserve"> </v>
      </c>
      <c r="L893" s="245" t="s">
        <v>2643</v>
      </c>
      <c r="M893" s="287" t="b">
        <f t="shared" si="14"/>
        <v>0</v>
      </c>
      <c r="N893" s="287"/>
    </row>
    <row r="894" spans="1:14">
      <c r="A894" s="192"/>
      <c r="B894" s="26" t="str">
        <f>IF(A894:A894&gt;0,VLOOKUP(A894,Fed.!$A$1:$J$1758,2,FALSE)," ")</f>
        <v xml:space="preserve"> </v>
      </c>
      <c r="C894" s="26" t="str">
        <f>IF(A894:A894&gt;0,VLOOKUP(A894,Fed.!$A$1:$J$1758,3,FALSE)," ")</f>
        <v xml:space="preserve"> </v>
      </c>
      <c r="D894" s="113" t="str">
        <f>IF(A894:A894&gt;0,VLOOKUP(A894,Fed.!$A$1:$J$1758,4,FALSE)," ")</f>
        <v xml:space="preserve"> </v>
      </c>
      <c r="E894" s="113" t="str">
        <f>IF(A894:A894&gt;0,VLOOKUP(A894,Fed.!$A$1:$J$1758,5,FALSE)," ")</f>
        <v xml:space="preserve"> </v>
      </c>
      <c r="F894" s="191" t="str">
        <f>IF(A894:A894&gt;0,VLOOKUP(A894,Fed.!$A$1:$J$1758,6,FALSE)," ")</f>
        <v xml:space="preserve"> </v>
      </c>
      <c r="G894" s="113" t="str">
        <f>IF(A894:A894&gt;0,VLOOKUP(A894,Fed.!$A$1:$J$1758,7,FALSE)," ")</f>
        <v xml:space="preserve"> </v>
      </c>
      <c r="H894" s="113" t="str">
        <f>IF(A894:A894&gt;0,VLOOKUP(A894,Fed.!$A$1:$J$1758,8,FALSE)," ")</f>
        <v xml:space="preserve"> </v>
      </c>
      <c r="I894" s="113" t="str">
        <f>IF(A894:A894&gt;0,VLOOKUP(A894,Fed.!$A$1:$J$1758,9,FALSE)," ")</f>
        <v xml:space="preserve"> </v>
      </c>
      <c r="J894" s="113" t="str">
        <f>IF(A894:A894&gt;0,VLOOKUP(A894,Fed.!$A$1:$J$1758,10,FALSE)," ")</f>
        <v xml:space="preserve"> </v>
      </c>
      <c r="L894" s="245" t="s">
        <v>2643</v>
      </c>
      <c r="M894" s="287" t="b">
        <f t="shared" si="14"/>
        <v>0</v>
      </c>
      <c r="N894" s="287"/>
    </row>
    <row r="895" spans="1:14">
      <c r="A895" s="192"/>
      <c r="B895" s="26" t="str">
        <f>IF(A895:A895&gt;0,VLOOKUP(A895,Fed.!$A$1:$J$1758,2,FALSE)," ")</f>
        <v xml:space="preserve"> </v>
      </c>
      <c r="C895" s="26" t="str">
        <f>IF(A895:A895&gt;0,VLOOKUP(A895,Fed.!$A$1:$J$1758,3,FALSE)," ")</f>
        <v xml:space="preserve"> </v>
      </c>
      <c r="D895" s="113" t="str">
        <f>IF(A895:A895&gt;0,VLOOKUP(A895,Fed.!$A$1:$J$1758,4,FALSE)," ")</f>
        <v xml:space="preserve"> </v>
      </c>
      <c r="E895" s="113" t="str">
        <f>IF(A895:A895&gt;0,VLOOKUP(A895,Fed.!$A$1:$J$1758,5,FALSE)," ")</f>
        <v xml:space="preserve"> </v>
      </c>
      <c r="F895" s="191" t="str">
        <f>IF(A895:A895&gt;0,VLOOKUP(A895,Fed.!$A$1:$J$1758,6,FALSE)," ")</f>
        <v xml:space="preserve"> </v>
      </c>
      <c r="G895" s="113" t="str">
        <f>IF(A895:A895&gt;0,VLOOKUP(A895,Fed.!$A$1:$J$1758,7,FALSE)," ")</f>
        <v xml:space="preserve"> </v>
      </c>
      <c r="H895" s="113" t="str">
        <f>IF(A895:A895&gt;0,VLOOKUP(A895,Fed.!$A$1:$J$1758,8,FALSE)," ")</f>
        <v xml:space="preserve"> </v>
      </c>
      <c r="I895" s="113" t="str">
        <f>IF(A895:A895&gt;0,VLOOKUP(A895,Fed.!$A$1:$J$1758,9,FALSE)," ")</f>
        <v xml:space="preserve"> </v>
      </c>
      <c r="J895" s="113" t="str">
        <f>IF(A895:A895&gt;0,VLOOKUP(A895,Fed.!$A$1:$J$1758,10,FALSE)," ")</f>
        <v xml:space="preserve"> </v>
      </c>
      <c r="L895" s="245" t="s">
        <v>2643</v>
      </c>
      <c r="M895" s="287" t="b">
        <f t="shared" si="14"/>
        <v>0</v>
      </c>
      <c r="N895" s="287"/>
    </row>
    <row r="896" spans="1:14">
      <c r="A896" s="192"/>
      <c r="B896" s="26" t="str">
        <f>IF(A896:A896&gt;0,VLOOKUP(A896,Fed.!$A$1:$J$1758,2,FALSE)," ")</f>
        <v xml:space="preserve"> </v>
      </c>
      <c r="C896" s="26" t="str">
        <f>IF(A896:A896&gt;0,VLOOKUP(A896,Fed.!$A$1:$J$1758,3,FALSE)," ")</f>
        <v xml:space="preserve"> </v>
      </c>
      <c r="D896" s="113" t="str">
        <f>IF(A896:A896&gt;0,VLOOKUP(A896,Fed.!$A$1:$J$1758,4,FALSE)," ")</f>
        <v xml:space="preserve"> </v>
      </c>
      <c r="E896" s="113" t="str">
        <f>IF(A896:A896&gt;0,VLOOKUP(A896,Fed.!$A$1:$J$1758,5,FALSE)," ")</f>
        <v xml:space="preserve"> </v>
      </c>
      <c r="F896" s="191" t="str">
        <f>IF(A896:A896&gt;0,VLOOKUP(A896,Fed.!$A$1:$J$1758,6,FALSE)," ")</f>
        <v xml:space="preserve"> </v>
      </c>
      <c r="G896" s="113" t="str">
        <f>IF(A896:A896&gt;0,VLOOKUP(A896,Fed.!$A$1:$J$1758,7,FALSE)," ")</f>
        <v xml:space="preserve"> </v>
      </c>
      <c r="H896" s="113" t="str">
        <f>IF(A896:A896&gt;0,VLOOKUP(A896,Fed.!$A$1:$J$1758,8,FALSE)," ")</f>
        <v xml:space="preserve"> </v>
      </c>
      <c r="I896" s="113" t="str">
        <f>IF(A896:A896&gt;0,VLOOKUP(A896,Fed.!$A$1:$J$1758,9,FALSE)," ")</f>
        <v xml:space="preserve"> </v>
      </c>
      <c r="J896" s="113" t="str">
        <f>IF(A896:A896&gt;0,VLOOKUP(A896,Fed.!$A$1:$J$1758,10,FALSE)," ")</f>
        <v xml:space="preserve"> </v>
      </c>
      <c r="L896" s="245" t="s">
        <v>2643</v>
      </c>
      <c r="M896" s="287" t="b">
        <f t="shared" si="14"/>
        <v>0</v>
      </c>
      <c r="N896" s="287"/>
    </row>
    <row r="897" spans="1:14">
      <c r="A897" s="192"/>
      <c r="B897" s="26" t="str">
        <f>IF(A897:A897&gt;0,VLOOKUP(A897,Fed.!$A$1:$J$1758,2,FALSE)," ")</f>
        <v xml:space="preserve"> </v>
      </c>
      <c r="C897" s="26" t="str">
        <f>IF(A897:A897&gt;0,VLOOKUP(A897,Fed.!$A$1:$J$1758,3,FALSE)," ")</f>
        <v xml:space="preserve"> </v>
      </c>
      <c r="D897" s="113" t="str">
        <f>IF(A897:A897&gt;0,VLOOKUP(A897,Fed.!$A$1:$J$1758,4,FALSE)," ")</f>
        <v xml:space="preserve"> </v>
      </c>
      <c r="E897" s="113" t="str">
        <f>IF(A897:A897&gt;0,VLOOKUP(A897,Fed.!$A$1:$J$1758,5,FALSE)," ")</f>
        <v xml:space="preserve"> </v>
      </c>
      <c r="F897" s="191" t="str">
        <f>IF(A897:A897&gt;0,VLOOKUP(A897,Fed.!$A$1:$J$1758,6,FALSE)," ")</f>
        <v xml:space="preserve"> </v>
      </c>
      <c r="G897" s="113" t="str">
        <f>IF(A897:A897&gt;0,VLOOKUP(A897,Fed.!$A$1:$J$1758,7,FALSE)," ")</f>
        <v xml:space="preserve"> </v>
      </c>
      <c r="H897" s="113" t="str">
        <f>IF(A897:A897&gt;0,VLOOKUP(A897,Fed.!$A$1:$J$1758,8,FALSE)," ")</f>
        <v xml:space="preserve"> </v>
      </c>
      <c r="I897" s="113" t="str">
        <f>IF(A897:A897&gt;0,VLOOKUP(A897,Fed.!$A$1:$J$1758,9,FALSE)," ")</f>
        <v xml:space="preserve"> </v>
      </c>
      <c r="J897" s="113" t="str">
        <f>IF(A897:A897&gt;0,VLOOKUP(A897,Fed.!$A$1:$J$1758,10,FALSE)," ")</f>
        <v xml:space="preserve"> </v>
      </c>
      <c r="L897" s="245" t="s">
        <v>2643</v>
      </c>
      <c r="M897" s="287" t="b">
        <f t="shared" si="14"/>
        <v>0</v>
      </c>
      <c r="N897" s="287"/>
    </row>
    <row r="898" spans="1:14">
      <c r="A898" s="192"/>
      <c r="B898" s="26" t="str">
        <f>IF(A898:A898&gt;0,VLOOKUP(A898,Fed.!$A$1:$J$1758,2,FALSE)," ")</f>
        <v xml:space="preserve"> </v>
      </c>
      <c r="C898" s="26" t="str">
        <f>IF(A898:A898&gt;0,VLOOKUP(A898,Fed.!$A$1:$J$1758,3,FALSE)," ")</f>
        <v xml:space="preserve"> </v>
      </c>
      <c r="D898" s="113" t="str">
        <f>IF(A898:A898&gt;0,VLOOKUP(A898,Fed.!$A$1:$J$1758,4,FALSE)," ")</f>
        <v xml:space="preserve"> </v>
      </c>
      <c r="E898" s="113" t="str">
        <f>IF(A898:A898&gt;0,VLOOKUP(A898,Fed.!$A$1:$J$1758,5,FALSE)," ")</f>
        <v xml:space="preserve"> </v>
      </c>
      <c r="F898" s="191" t="str">
        <f>IF(A898:A898&gt;0,VLOOKUP(A898,Fed.!$A$1:$J$1758,6,FALSE)," ")</f>
        <v xml:space="preserve"> </v>
      </c>
      <c r="G898" s="113" t="str">
        <f>IF(A898:A898&gt;0,VLOOKUP(A898,Fed.!$A$1:$J$1758,7,FALSE)," ")</f>
        <v xml:space="preserve"> </v>
      </c>
      <c r="H898" s="113" t="str">
        <f>IF(A898:A898&gt;0,VLOOKUP(A898,Fed.!$A$1:$J$1758,8,FALSE)," ")</f>
        <v xml:space="preserve"> </v>
      </c>
      <c r="I898" s="113" t="str">
        <f>IF(A898:A898&gt;0,VLOOKUP(A898,Fed.!$A$1:$J$1758,9,FALSE)," ")</f>
        <v xml:space="preserve"> </v>
      </c>
      <c r="J898" s="113" t="str">
        <f>IF(A898:A898&gt;0,VLOOKUP(A898,Fed.!$A$1:$J$1758,10,FALSE)," ")</f>
        <v xml:space="preserve"> </v>
      </c>
      <c r="L898" s="245" t="s">
        <v>2643</v>
      </c>
      <c r="M898" s="287" t="b">
        <f t="shared" ref="M898:M961" si="15">I898=L898</f>
        <v>0</v>
      </c>
      <c r="N898" s="287"/>
    </row>
    <row r="899" spans="1:14">
      <c r="A899" s="192"/>
      <c r="B899" s="26" t="str">
        <f>IF(A899:A899&gt;0,VLOOKUP(A899,Fed.!$A$1:$J$1758,2,FALSE)," ")</f>
        <v xml:space="preserve"> </v>
      </c>
      <c r="C899" s="26" t="str">
        <f>IF(A899:A899&gt;0,VLOOKUP(A899,Fed.!$A$1:$J$1758,3,FALSE)," ")</f>
        <v xml:space="preserve"> </v>
      </c>
      <c r="D899" s="113" t="str">
        <f>IF(A899:A899&gt;0,VLOOKUP(A899,Fed.!$A$1:$J$1758,4,FALSE)," ")</f>
        <v xml:space="preserve"> </v>
      </c>
      <c r="E899" s="113" t="str">
        <f>IF(A899:A899&gt;0,VLOOKUP(A899,Fed.!$A$1:$J$1758,5,FALSE)," ")</f>
        <v xml:space="preserve"> </v>
      </c>
      <c r="F899" s="191" t="str">
        <f>IF(A899:A899&gt;0,VLOOKUP(A899,Fed.!$A$1:$J$1758,6,FALSE)," ")</f>
        <v xml:space="preserve"> </v>
      </c>
      <c r="G899" s="113" t="str">
        <f>IF(A899:A899&gt;0,VLOOKUP(A899,Fed.!$A$1:$J$1758,7,FALSE)," ")</f>
        <v xml:space="preserve"> </v>
      </c>
      <c r="H899" s="113" t="str">
        <f>IF(A899:A899&gt;0,VLOOKUP(A899,Fed.!$A$1:$J$1758,8,FALSE)," ")</f>
        <v xml:space="preserve"> </v>
      </c>
      <c r="I899" s="113" t="str">
        <f>IF(A899:A899&gt;0,VLOOKUP(A899,Fed.!$A$1:$J$1758,9,FALSE)," ")</f>
        <v xml:space="preserve"> </v>
      </c>
      <c r="J899" s="113" t="str">
        <f>IF(A899:A899&gt;0,VLOOKUP(A899,Fed.!$A$1:$J$1758,10,FALSE)," ")</f>
        <v xml:space="preserve"> </v>
      </c>
      <c r="L899" s="245" t="s">
        <v>2643</v>
      </c>
      <c r="M899" s="287" t="b">
        <f t="shared" si="15"/>
        <v>0</v>
      </c>
      <c r="N899" s="287"/>
    </row>
    <row r="900" spans="1:14">
      <c r="A900" s="192"/>
      <c r="B900" s="26" t="str">
        <f>IF(A900:A900&gt;0,VLOOKUP(A900,Fed.!$A$1:$J$1758,2,FALSE)," ")</f>
        <v xml:space="preserve"> </v>
      </c>
      <c r="C900" s="26" t="str">
        <f>IF(A900:A900&gt;0,VLOOKUP(A900,Fed.!$A$1:$J$1758,3,FALSE)," ")</f>
        <v xml:space="preserve"> </v>
      </c>
      <c r="D900" s="113" t="str">
        <f>IF(A900:A900&gt;0,VLOOKUP(A900,Fed.!$A$1:$J$1758,4,FALSE)," ")</f>
        <v xml:space="preserve"> </v>
      </c>
      <c r="E900" s="113" t="str">
        <f>IF(A900:A900&gt;0,VLOOKUP(A900,Fed.!$A$1:$J$1758,5,FALSE)," ")</f>
        <v xml:space="preserve"> </v>
      </c>
      <c r="F900" s="191" t="str">
        <f>IF(A900:A900&gt;0,VLOOKUP(A900,Fed.!$A$1:$J$1758,6,FALSE)," ")</f>
        <v xml:space="preserve"> </v>
      </c>
      <c r="G900" s="113" t="str">
        <f>IF(A900:A900&gt;0,VLOOKUP(A900,Fed.!$A$1:$J$1758,7,FALSE)," ")</f>
        <v xml:space="preserve"> </v>
      </c>
      <c r="H900" s="113" t="str">
        <f>IF(A900:A900&gt;0,VLOOKUP(A900,Fed.!$A$1:$J$1758,8,FALSE)," ")</f>
        <v xml:space="preserve"> </v>
      </c>
      <c r="I900" s="113" t="str">
        <f>IF(A900:A900&gt;0,VLOOKUP(A900,Fed.!$A$1:$J$1758,9,FALSE)," ")</f>
        <v xml:space="preserve"> </v>
      </c>
      <c r="J900" s="113" t="str">
        <f>IF(A900:A900&gt;0,VLOOKUP(A900,Fed.!$A$1:$J$1758,10,FALSE)," ")</f>
        <v xml:space="preserve"> </v>
      </c>
      <c r="L900" s="245" t="s">
        <v>2643</v>
      </c>
      <c r="M900" s="287" t="b">
        <f t="shared" si="15"/>
        <v>0</v>
      </c>
      <c r="N900" s="287"/>
    </row>
    <row r="901" spans="1:14">
      <c r="A901" s="192"/>
      <c r="B901" s="26" t="str">
        <f>IF(A901:A901&gt;0,VLOOKUP(A901,Fed.!$A$1:$J$1758,2,FALSE)," ")</f>
        <v xml:space="preserve"> </v>
      </c>
      <c r="C901" s="26" t="str">
        <f>IF(A901:A901&gt;0,VLOOKUP(A901,Fed.!$A$1:$J$1758,3,FALSE)," ")</f>
        <v xml:space="preserve"> </v>
      </c>
      <c r="D901" s="113" t="str">
        <f>IF(A901:A901&gt;0,VLOOKUP(A901,Fed.!$A$1:$J$1758,4,FALSE)," ")</f>
        <v xml:space="preserve"> </v>
      </c>
      <c r="E901" s="113" t="str">
        <f>IF(A901:A901&gt;0,VLOOKUP(A901,Fed.!$A$1:$J$1758,5,FALSE)," ")</f>
        <v xml:space="preserve"> </v>
      </c>
      <c r="F901" s="191" t="str">
        <f>IF(A901:A901&gt;0,VLOOKUP(A901,Fed.!$A$1:$J$1758,6,FALSE)," ")</f>
        <v xml:space="preserve"> </v>
      </c>
      <c r="G901" s="113" t="str">
        <f>IF(A901:A901&gt;0,VLOOKUP(A901,Fed.!$A$1:$J$1758,7,FALSE)," ")</f>
        <v xml:space="preserve"> </v>
      </c>
      <c r="H901" s="113" t="str">
        <f>IF(A901:A901&gt;0,VLOOKUP(A901,Fed.!$A$1:$J$1758,8,FALSE)," ")</f>
        <v xml:space="preserve"> </v>
      </c>
      <c r="I901" s="113" t="str">
        <f>IF(A901:A901&gt;0,VLOOKUP(A901,Fed.!$A$1:$J$1758,9,FALSE)," ")</f>
        <v xml:space="preserve"> </v>
      </c>
      <c r="J901" s="113" t="str">
        <f>IF(A901:A901&gt;0,VLOOKUP(A901,Fed.!$A$1:$J$1758,10,FALSE)," ")</f>
        <v xml:space="preserve"> </v>
      </c>
      <c r="L901" s="245" t="s">
        <v>2643</v>
      </c>
      <c r="M901" s="287" t="b">
        <f t="shared" si="15"/>
        <v>0</v>
      </c>
      <c r="N901" s="287"/>
    </row>
    <row r="902" spans="1:14">
      <c r="A902" s="192"/>
      <c r="B902" s="26" t="str">
        <f>IF(A902:A902&gt;0,VLOOKUP(A902,Fed.!$A$1:$J$1758,2,FALSE)," ")</f>
        <v xml:space="preserve"> </v>
      </c>
      <c r="C902" s="26" t="str">
        <f>IF(A902:A902&gt;0,VLOOKUP(A902,Fed.!$A$1:$J$1758,3,FALSE)," ")</f>
        <v xml:space="preserve"> </v>
      </c>
      <c r="D902" s="113" t="str">
        <f>IF(A902:A902&gt;0,VLOOKUP(A902,Fed.!$A$1:$J$1758,4,FALSE)," ")</f>
        <v xml:space="preserve"> </v>
      </c>
      <c r="E902" s="113" t="str">
        <f>IF(A902:A902&gt;0,VLOOKUP(A902,Fed.!$A$1:$J$1758,5,FALSE)," ")</f>
        <v xml:space="preserve"> </v>
      </c>
      <c r="F902" s="191" t="str">
        <f>IF(A902:A902&gt;0,VLOOKUP(A902,Fed.!$A$1:$J$1758,6,FALSE)," ")</f>
        <v xml:space="preserve"> </v>
      </c>
      <c r="G902" s="113" t="str">
        <f>IF(A902:A902&gt;0,VLOOKUP(A902,Fed.!$A$1:$J$1758,7,FALSE)," ")</f>
        <v xml:space="preserve"> </v>
      </c>
      <c r="H902" s="113" t="str">
        <f>IF(A902:A902&gt;0,VLOOKUP(A902,Fed.!$A$1:$J$1758,8,FALSE)," ")</f>
        <v xml:space="preserve"> </v>
      </c>
      <c r="I902" s="113" t="str">
        <f>IF(A902:A902&gt;0,VLOOKUP(A902,Fed.!$A$1:$J$1758,9,FALSE)," ")</f>
        <v xml:space="preserve"> </v>
      </c>
      <c r="J902" s="113" t="str">
        <f>IF(A902:A902&gt;0,VLOOKUP(A902,Fed.!$A$1:$J$1758,10,FALSE)," ")</f>
        <v xml:space="preserve"> </v>
      </c>
      <c r="L902" s="245" t="s">
        <v>2643</v>
      </c>
      <c r="M902" s="287" t="b">
        <f t="shared" si="15"/>
        <v>0</v>
      </c>
      <c r="N902" s="287"/>
    </row>
    <row r="903" spans="1:14">
      <c r="A903" s="192"/>
      <c r="B903" s="26" t="str">
        <f>IF(A903:A903&gt;0,VLOOKUP(A903,Fed.!$A$1:$J$1758,2,FALSE)," ")</f>
        <v xml:space="preserve"> </v>
      </c>
      <c r="C903" s="26" t="str">
        <f>IF(A903:A903&gt;0,VLOOKUP(A903,Fed.!$A$1:$J$1758,3,FALSE)," ")</f>
        <v xml:space="preserve"> </v>
      </c>
      <c r="D903" s="113" t="str">
        <f>IF(A903:A903&gt;0,VLOOKUP(A903,Fed.!$A$1:$J$1758,4,FALSE)," ")</f>
        <v xml:space="preserve"> </v>
      </c>
      <c r="E903" s="113" t="str">
        <f>IF(A903:A903&gt;0,VLOOKUP(A903,Fed.!$A$1:$J$1758,5,FALSE)," ")</f>
        <v xml:space="preserve"> </v>
      </c>
      <c r="F903" s="191" t="str">
        <f>IF(A903:A903&gt;0,VLOOKUP(A903,Fed.!$A$1:$J$1758,6,FALSE)," ")</f>
        <v xml:space="preserve"> </v>
      </c>
      <c r="G903" s="113" t="str">
        <f>IF(A903:A903&gt;0,VLOOKUP(A903,Fed.!$A$1:$J$1758,7,FALSE)," ")</f>
        <v xml:space="preserve"> </v>
      </c>
      <c r="H903" s="113" t="str">
        <f>IF(A903:A903&gt;0,VLOOKUP(A903,Fed.!$A$1:$J$1758,8,FALSE)," ")</f>
        <v xml:space="preserve"> </v>
      </c>
      <c r="I903" s="113" t="str">
        <f>IF(A903:A903&gt;0,VLOOKUP(A903,Fed.!$A$1:$J$1758,9,FALSE)," ")</f>
        <v xml:space="preserve"> </v>
      </c>
      <c r="J903" s="113" t="str">
        <f>IF(A903:A903&gt;0,VLOOKUP(A903,Fed.!$A$1:$J$1758,10,FALSE)," ")</f>
        <v xml:space="preserve"> </v>
      </c>
      <c r="L903" s="245" t="s">
        <v>2643</v>
      </c>
      <c r="M903" s="287" t="b">
        <f t="shared" si="15"/>
        <v>0</v>
      </c>
      <c r="N903" s="287"/>
    </row>
    <row r="904" spans="1:14">
      <c r="A904" s="192"/>
      <c r="B904" s="26" t="str">
        <f>IF(A904:A904&gt;0,VLOOKUP(A904,Fed.!$A$1:$J$1758,2,FALSE)," ")</f>
        <v xml:space="preserve"> </v>
      </c>
      <c r="C904" s="26" t="str">
        <f>IF(A904:A904&gt;0,VLOOKUP(A904,Fed.!$A$1:$J$1758,3,FALSE)," ")</f>
        <v xml:space="preserve"> </v>
      </c>
      <c r="D904" s="113" t="str">
        <f>IF(A904:A904&gt;0,VLOOKUP(A904,Fed.!$A$1:$J$1758,4,FALSE)," ")</f>
        <v xml:space="preserve"> </v>
      </c>
      <c r="E904" s="113" t="str">
        <f>IF(A904:A904&gt;0,VLOOKUP(A904,Fed.!$A$1:$J$1758,5,FALSE)," ")</f>
        <v xml:space="preserve"> </v>
      </c>
      <c r="F904" s="191" t="str">
        <f>IF(A904:A904&gt;0,VLOOKUP(A904,Fed.!$A$1:$J$1758,6,FALSE)," ")</f>
        <v xml:space="preserve"> </v>
      </c>
      <c r="G904" s="113" t="str">
        <f>IF(A904:A904&gt;0,VLOOKUP(A904,Fed.!$A$1:$J$1758,7,FALSE)," ")</f>
        <v xml:space="preserve"> </v>
      </c>
      <c r="H904" s="113" t="str">
        <f>IF(A904:A904&gt;0,VLOOKUP(A904,Fed.!$A$1:$J$1758,8,FALSE)," ")</f>
        <v xml:space="preserve"> </v>
      </c>
      <c r="I904" s="113" t="str">
        <f>IF(A904:A904&gt;0,VLOOKUP(A904,Fed.!$A$1:$J$1758,9,FALSE)," ")</f>
        <v xml:space="preserve"> </v>
      </c>
      <c r="J904" s="113" t="str">
        <f>IF(A904:A904&gt;0,VLOOKUP(A904,Fed.!$A$1:$J$1758,10,FALSE)," ")</f>
        <v xml:space="preserve"> </v>
      </c>
      <c r="L904" s="245" t="s">
        <v>2643</v>
      </c>
      <c r="M904" s="287" t="b">
        <f t="shared" si="15"/>
        <v>0</v>
      </c>
      <c r="N904" s="287"/>
    </row>
    <row r="905" spans="1:14">
      <c r="A905" s="192"/>
      <c r="B905" s="26" t="str">
        <f>IF(A905:A905&gt;0,VLOOKUP(A905,Fed.!$A$1:$J$1758,2,FALSE)," ")</f>
        <v xml:space="preserve"> </v>
      </c>
      <c r="C905" s="26" t="str">
        <f>IF(A905:A905&gt;0,VLOOKUP(A905,Fed.!$A$1:$J$1758,3,FALSE)," ")</f>
        <v xml:space="preserve"> </v>
      </c>
      <c r="D905" s="113" t="str">
        <f>IF(A905:A905&gt;0,VLOOKUP(A905,Fed.!$A$1:$J$1758,4,FALSE)," ")</f>
        <v xml:space="preserve"> </v>
      </c>
      <c r="E905" s="113" t="str">
        <f>IF(A905:A905&gt;0,VLOOKUP(A905,Fed.!$A$1:$J$1758,5,FALSE)," ")</f>
        <v xml:space="preserve"> </v>
      </c>
      <c r="F905" s="191" t="str">
        <f>IF(A905:A905&gt;0,VLOOKUP(A905,Fed.!$A$1:$J$1758,6,FALSE)," ")</f>
        <v xml:space="preserve"> </v>
      </c>
      <c r="G905" s="113" t="str">
        <f>IF(A905:A905&gt;0,VLOOKUP(A905,Fed.!$A$1:$J$1758,7,FALSE)," ")</f>
        <v xml:space="preserve"> </v>
      </c>
      <c r="H905" s="113" t="str">
        <f>IF(A905:A905&gt;0,VLOOKUP(A905,Fed.!$A$1:$J$1758,8,FALSE)," ")</f>
        <v xml:space="preserve"> </v>
      </c>
      <c r="I905" s="113" t="str">
        <f>IF(A905:A905&gt;0,VLOOKUP(A905,Fed.!$A$1:$J$1758,9,FALSE)," ")</f>
        <v xml:space="preserve"> </v>
      </c>
      <c r="J905" s="113" t="str">
        <f>IF(A905:A905&gt;0,VLOOKUP(A905,Fed.!$A$1:$J$1758,10,FALSE)," ")</f>
        <v xml:space="preserve"> </v>
      </c>
      <c r="L905" s="245" t="s">
        <v>2643</v>
      </c>
      <c r="M905" s="287" t="b">
        <f t="shared" si="15"/>
        <v>0</v>
      </c>
      <c r="N905" s="287"/>
    </row>
    <row r="906" spans="1:14">
      <c r="A906" s="192"/>
      <c r="B906" s="26" t="str">
        <f>IF(A906:A906&gt;0,VLOOKUP(A906,Fed.!$A$1:$J$1758,2,FALSE)," ")</f>
        <v xml:space="preserve"> </v>
      </c>
      <c r="C906" s="26" t="str">
        <f>IF(A906:A906&gt;0,VLOOKUP(A906,Fed.!$A$1:$J$1758,3,FALSE)," ")</f>
        <v xml:space="preserve"> </v>
      </c>
      <c r="D906" s="113" t="str">
        <f>IF(A906:A906&gt;0,VLOOKUP(A906,Fed.!$A$1:$J$1758,4,FALSE)," ")</f>
        <v xml:space="preserve"> </v>
      </c>
      <c r="E906" s="113" t="str">
        <f>IF(A906:A906&gt;0,VLOOKUP(A906,Fed.!$A$1:$J$1758,5,FALSE)," ")</f>
        <v xml:space="preserve"> </v>
      </c>
      <c r="F906" s="191" t="str">
        <f>IF(A906:A906&gt;0,VLOOKUP(A906,Fed.!$A$1:$J$1758,6,FALSE)," ")</f>
        <v xml:space="preserve"> </v>
      </c>
      <c r="G906" s="113" t="str">
        <f>IF(A906:A906&gt;0,VLOOKUP(A906,Fed.!$A$1:$J$1758,7,FALSE)," ")</f>
        <v xml:space="preserve"> </v>
      </c>
      <c r="H906" s="113" t="str">
        <f>IF(A906:A906&gt;0,VLOOKUP(A906,Fed.!$A$1:$J$1758,8,FALSE)," ")</f>
        <v xml:space="preserve"> </v>
      </c>
      <c r="I906" s="113" t="str">
        <f>IF(A906:A906&gt;0,VLOOKUP(A906,Fed.!$A$1:$J$1758,9,FALSE)," ")</f>
        <v xml:space="preserve"> </v>
      </c>
      <c r="J906" s="113" t="str">
        <f>IF(A906:A906&gt;0,VLOOKUP(A906,Fed.!$A$1:$J$1758,10,FALSE)," ")</f>
        <v xml:space="preserve"> </v>
      </c>
      <c r="L906" s="245" t="s">
        <v>2643</v>
      </c>
      <c r="M906" s="287" t="b">
        <f t="shared" si="15"/>
        <v>0</v>
      </c>
      <c r="N906" s="287"/>
    </row>
    <row r="907" spans="1:14">
      <c r="A907" s="192"/>
      <c r="B907" s="26" t="str">
        <f>IF(A907:A907&gt;0,VLOOKUP(A907,Fed.!$A$1:$J$1758,2,FALSE)," ")</f>
        <v xml:space="preserve"> </v>
      </c>
      <c r="C907" s="26" t="str">
        <f>IF(A907:A907&gt;0,VLOOKUP(A907,Fed.!$A$1:$J$1758,3,FALSE)," ")</f>
        <v xml:space="preserve"> </v>
      </c>
      <c r="D907" s="113" t="str">
        <f>IF(A907:A907&gt;0,VLOOKUP(A907,Fed.!$A$1:$J$1758,4,FALSE)," ")</f>
        <v xml:space="preserve"> </v>
      </c>
      <c r="E907" s="113" t="str">
        <f>IF(A907:A907&gt;0,VLOOKUP(A907,Fed.!$A$1:$J$1758,5,FALSE)," ")</f>
        <v xml:space="preserve"> </v>
      </c>
      <c r="F907" s="191" t="str">
        <f>IF(A907:A907&gt;0,VLOOKUP(A907,Fed.!$A$1:$J$1758,6,FALSE)," ")</f>
        <v xml:space="preserve"> </v>
      </c>
      <c r="G907" s="113" t="str">
        <f>IF(A907:A907&gt;0,VLOOKUP(A907,Fed.!$A$1:$J$1758,7,FALSE)," ")</f>
        <v xml:space="preserve"> </v>
      </c>
      <c r="H907" s="113" t="str">
        <f>IF(A907:A907&gt;0,VLOOKUP(A907,Fed.!$A$1:$J$1758,8,FALSE)," ")</f>
        <v xml:space="preserve"> </v>
      </c>
      <c r="I907" s="113" t="str">
        <f>IF(A907:A907&gt;0,VLOOKUP(A907,Fed.!$A$1:$J$1758,9,FALSE)," ")</f>
        <v xml:space="preserve"> </v>
      </c>
      <c r="J907" s="113" t="str">
        <f>IF(A907:A907&gt;0,VLOOKUP(A907,Fed.!$A$1:$J$1758,10,FALSE)," ")</f>
        <v xml:space="preserve"> </v>
      </c>
      <c r="L907" s="245" t="s">
        <v>2643</v>
      </c>
      <c r="M907" s="287" t="b">
        <f t="shared" si="15"/>
        <v>0</v>
      </c>
      <c r="N907" s="287"/>
    </row>
    <row r="908" spans="1:14">
      <c r="A908" s="192"/>
      <c r="B908" s="26" t="str">
        <f>IF(A908:A908&gt;0,VLOOKUP(A908,Fed.!$A$1:$J$1758,2,FALSE)," ")</f>
        <v xml:space="preserve"> </v>
      </c>
      <c r="C908" s="26" t="str">
        <f>IF(A908:A908&gt;0,VLOOKUP(A908,Fed.!$A$1:$J$1758,3,FALSE)," ")</f>
        <v xml:space="preserve"> </v>
      </c>
      <c r="D908" s="113" t="str">
        <f>IF(A908:A908&gt;0,VLOOKUP(A908,Fed.!$A$1:$J$1758,4,FALSE)," ")</f>
        <v xml:space="preserve"> </v>
      </c>
      <c r="E908" s="113" t="str">
        <f>IF(A908:A908&gt;0,VLOOKUP(A908,Fed.!$A$1:$J$1758,5,FALSE)," ")</f>
        <v xml:space="preserve"> </v>
      </c>
      <c r="F908" s="191" t="str">
        <f>IF(A908:A908&gt;0,VLOOKUP(A908,Fed.!$A$1:$J$1758,6,FALSE)," ")</f>
        <v xml:space="preserve"> </v>
      </c>
      <c r="G908" s="113" t="str">
        <f>IF(A908:A908&gt;0,VLOOKUP(A908,Fed.!$A$1:$J$1758,7,FALSE)," ")</f>
        <v xml:space="preserve"> </v>
      </c>
      <c r="H908" s="113" t="str">
        <f>IF(A908:A908&gt;0,VLOOKUP(A908,Fed.!$A$1:$J$1758,8,FALSE)," ")</f>
        <v xml:space="preserve"> </v>
      </c>
      <c r="I908" s="113" t="str">
        <f>IF(A908:A908&gt;0,VLOOKUP(A908,Fed.!$A$1:$J$1758,9,FALSE)," ")</f>
        <v xml:space="preserve"> </v>
      </c>
      <c r="J908" s="113" t="str">
        <f>IF(A908:A908&gt;0,VLOOKUP(A908,Fed.!$A$1:$J$1758,10,FALSE)," ")</f>
        <v xml:space="preserve"> </v>
      </c>
      <c r="L908" s="245" t="s">
        <v>2643</v>
      </c>
      <c r="M908" s="287" t="b">
        <f t="shared" si="15"/>
        <v>0</v>
      </c>
      <c r="N908" s="287"/>
    </row>
    <row r="909" spans="1:14">
      <c r="A909" s="192"/>
      <c r="B909" s="26" t="str">
        <f>IF(A909:A909&gt;0,VLOOKUP(A909,Fed.!$A$1:$J$1758,2,FALSE)," ")</f>
        <v xml:space="preserve"> </v>
      </c>
      <c r="C909" s="26" t="str">
        <f>IF(A909:A909&gt;0,VLOOKUP(A909,Fed.!$A$1:$J$1758,3,FALSE)," ")</f>
        <v xml:space="preserve"> </v>
      </c>
      <c r="D909" s="113" t="str">
        <f>IF(A909:A909&gt;0,VLOOKUP(A909,Fed.!$A$1:$J$1758,4,FALSE)," ")</f>
        <v xml:space="preserve"> </v>
      </c>
      <c r="E909" s="113" t="str">
        <f>IF(A909:A909&gt;0,VLOOKUP(A909,Fed.!$A$1:$J$1758,5,FALSE)," ")</f>
        <v xml:space="preserve"> </v>
      </c>
      <c r="F909" s="191" t="str">
        <f>IF(A909:A909&gt;0,VLOOKUP(A909,Fed.!$A$1:$J$1758,6,FALSE)," ")</f>
        <v xml:space="preserve"> </v>
      </c>
      <c r="G909" s="113" t="str">
        <f>IF(A909:A909&gt;0,VLOOKUP(A909,Fed.!$A$1:$J$1758,7,FALSE)," ")</f>
        <v xml:space="preserve"> </v>
      </c>
      <c r="H909" s="113" t="str">
        <f>IF(A909:A909&gt;0,VLOOKUP(A909,Fed.!$A$1:$J$1758,8,FALSE)," ")</f>
        <v xml:space="preserve"> </v>
      </c>
      <c r="I909" s="113" t="str">
        <f>IF(A909:A909&gt;0,VLOOKUP(A909,Fed.!$A$1:$J$1758,9,FALSE)," ")</f>
        <v xml:space="preserve"> </v>
      </c>
      <c r="J909" s="113" t="str">
        <f>IF(A909:A909&gt;0,VLOOKUP(A909,Fed.!$A$1:$J$1758,10,FALSE)," ")</f>
        <v xml:space="preserve"> </v>
      </c>
      <c r="L909" s="245" t="s">
        <v>2643</v>
      </c>
      <c r="M909" s="287" t="b">
        <f t="shared" si="15"/>
        <v>0</v>
      </c>
      <c r="N909" s="287"/>
    </row>
    <row r="910" spans="1:14">
      <c r="A910" s="192"/>
      <c r="B910" s="26" t="str">
        <f>IF(A910:A910&gt;0,VLOOKUP(A910,Fed.!$A$1:$J$1758,2,FALSE)," ")</f>
        <v xml:space="preserve"> </v>
      </c>
      <c r="C910" s="26" t="str">
        <f>IF(A910:A910&gt;0,VLOOKUP(A910,Fed.!$A$1:$J$1758,3,FALSE)," ")</f>
        <v xml:space="preserve"> </v>
      </c>
      <c r="D910" s="113" t="str">
        <f>IF(A910:A910&gt;0,VLOOKUP(A910,Fed.!$A$1:$J$1758,4,FALSE)," ")</f>
        <v xml:space="preserve"> </v>
      </c>
      <c r="E910" s="113" t="str">
        <f>IF(A910:A910&gt;0,VLOOKUP(A910,Fed.!$A$1:$J$1758,5,FALSE)," ")</f>
        <v xml:space="preserve"> </v>
      </c>
      <c r="F910" s="191" t="str">
        <f>IF(A910:A910&gt;0,VLOOKUP(A910,Fed.!$A$1:$J$1758,6,FALSE)," ")</f>
        <v xml:space="preserve"> </v>
      </c>
      <c r="G910" s="113" t="str">
        <f>IF(A910:A910&gt;0,VLOOKUP(A910,Fed.!$A$1:$J$1758,7,FALSE)," ")</f>
        <v xml:space="preserve"> </v>
      </c>
      <c r="H910" s="113" t="str">
        <f>IF(A910:A910&gt;0,VLOOKUP(A910,Fed.!$A$1:$J$1758,8,FALSE)," ")</f>
        <v xml:space="preserve"> </v>
      </c>
      <c r="I910" s="113" t="str">
        <f>IF(A910:A910&gt;0,VLOOKUP(A910,Fed.!$A$1:$J$1758,9,FALSE)," ")</f>
        <v xml:space="preserve"> </v>
      </c>
      <c r="J910" s="113" t="str">
        <f>IF(A910:A910&gt;0,VLOOKUP(A910,Fed.!$A$1:$J$1758,10,FALSE)," ")</f>
        <v xml:space="preserve"> </v>
      </c>
      <c r="L910" s="245" t="s">
        <v>2643</v>
      </c>
      <c r="M910" s="287" t="b">
        <f t="shared" si="15"/>
        <v>0</v>
      </c>
      <c r="N910" s="287"/>
    </row>
    <row r="911" spans="1:14">
      <c r="A911" s="192"/>
      <c r="B911" s="26" t="str">
        <f>IF(A911:A911&gt;0,VLOOKUP(A911,Fed.!$A$1:$J$1758,2,FALSE)," ")</f>
        <v xml:space="preserve"> </v>
      </c>
      <c r="C911" s="26" t="str">
        <f>IF(A911:A911&gt;0,VLOOKUP(A911,Fed.!$A$1:$J$1758,3,FALSE)," ")</f>
        <v xml:space="preserve"> </v>
      </c>
      <c r="D911" s="113" t="str">
        <f>IF(A911:A911&gt;0,VLOOKUP(A911,Fed.!$A$1:$J$1758,4,FALSE)," ")</f>
        <v xml:space="preserve"> </v>
      </c>
      <c r="E911" s="113" t="str">
        <f>IF(A911:A911&gt;0,VLOOKUP(A911,Fed.!$A$1:$J$1758,5,FALSE)," ")</f>
        <v xml:space="preserve"> </v>
      </c>
      <c r="F911" s="191" t="str">
        <f>IF(A911:A911&gt;0,VLOOKUP(A911,Fed.!$A$1:$J$1758,6,FALSE)," ")</f>
        <v xml:space="preserve"> </v>
      </c>
      <c r="G911" s="113" t="str">
        <f>IF(A911:A911&gt;0,VLOOKUP(A911,Fed.!$A$1:$J$1758,7,FALSE)," ")</f>
        <v xml:space="preserve"> </v>
      </c>
      <c r="H911" s="113" t="str">
        <f>IF(A911:A911&gt;0,VLOOKUP(A911,Fed.!$A$1:$J$1758,8,FALSE)," ")</f>
        <v xml:space="preserve"> </v>
      </c>
      <c r="I911" s="113" t="str">
        <f>IF(A911:A911&gt;0,VLOOKUP(A911,Fed.!$A$1:$J$1758,9,FALSE)," ")</f>
        <v xml:space="preserve"> </v>
      </c>
      <c r="J911" s="113" t="str">
        <f>IF(A911:A911&gt;0,VLOOKUP(A911,Fed.!$A$1:$J$1758,10,FALSE)," ")</f>
        <v xml:space="preserve"> </v>
      </c>
      <c r="L911" s="245" t="s">
        <v>2643</v>
      </c>
      <c r="M911" s="287" t="b">
        <f t="shared" si="15"/>
        <v>0</v>
      </c>
      <c r="N911" s="287"/>
    </row>
    <row r="912" spans="1:14">
      <c r="A912" s="192"/>
      <c r="B912" s="26" t="str">
        <f>IF(A912:A912&gt;0,VLOOKUP(A912,Fed.!$A$1:$J$1758,2,FALSE)," ")</f>
        <v xml:space="preserve"> </v>
      </c>
      <c r="C912" s="26" t="str">
        <f>IF(A912:A912&gt;0,VLOOKUP(A912,Fed.!$A$1:$J$1758,3,FALSE)," ")</f>
        <v xml:space="preserve"> </v>
      </c>
      <c r="D912" s="113" t="str">
        <f>IF(A912:A912&gt;0,VLOOKUP(A912,Fed.!$A$1:$J$1758,4,FALSE)," ")</f>
        <v xml:space="preserve"> </v>
      </c>
      <c r="E912" s="113" t="str">
        <f>IF(A912:A912&gt;0,VLOOKUP(A912,Fed.!$A$1:$J$1758,5,FALSE)," ")</f>
        <v xml:space="preserve"> </v>
      </c>
      <c r="F912" s="191" t="str">
        <f>IF(A912:A912&gt;0,VLOOKUP(A912,Fed.!$A$1:$J$1758,6,FALSE)," ")</f>
        <v xml:space="preserve"> </v>
      </c>
      <c r="G912" s="113" t="str">
        <f>IF(A912:A912&gt;0,VLOOKUP(A912,Fed.!$A$1:$J$1758,7,FALSE)," ")</f>
        <v xml:space="preserve"> </v>
      </c>
      <c r="H912" s="113" t="str">
        <f>IF(A912:A912&gt;0,VLOOKUP(A912,Fed.!$A$1:$J$1758,8,FALSE)," ")</f>
        <v xml:space="preserve"> </v>
      </c>
      <c r="I912" s="113" t="str">
        <f>IF(A912:A912&gt;0,VLOOKUP(A912,Fed.!$A$1:$J$1758,9,FALSE)," ")</f>
        <v xml:space="preserve"> </v>
      </c>
      <c r="J912" s="113" t="str">
        <f>IF(A912:A912&gt;0,VLOOKUP(A912,Fed.!$A$1:$J$1758,10,FALSE)," ")</f>
        <v xml:space="preserve"> </v>
      </c>
      <c r="L912" s="245" t="s">
        <v>2643</v>
      </c>
      <c r="M912" s="287" t="b">
        <f t="shared" si="15"/>
        <v>0</v>
      </c>
      <c r="N912" s="287"/>
    </row>
    <row r="913" spans="1:14">
      <c r="A913" s="192"/>
      <c r="B913" s="26" t="str">
        <f>IF(A913:A913&gt;0,VLOOKUP(A913,Fed.!$A$1:$J$1758,2,FALSE)," ")</f>
        <v xml:space="preserve"> </v>
      </c>
      <c r="C913" s="26" t="str">
        <f>IF(A913:A913&gt;0,VLOOKUP(A913,Fed.!$A$1:$J$1758,3,FALSE)," ")</f>
        <v xml:space="preserve"> </v>
      </c>
      <c r="D913" s="113" t="str">
        <f>IF(A913:A913&gt;0,VLOOKUP(A913,Fed.!$A$1:$J$1758,4,FALSE)," ")</f>
        <v xml:space="preserve"> </v>
      </c>
      <c r="E913" s="113" t="str">
        <f>IF(A913:A913&gt;0,VLOOKUP(A913,Fed.!$A$1:$J$1758,5,FALSE)," ")</f>
        <v xml:space="preserve"> </v>
      </c>
      <c r="F913" s="191" t="str">
        <f>IF(A913:A913&gt;0,VLOOKUP(A913,Fed.!$A$1:$J$1758,6,FALSE)," ")</f>
        <v xml:space="preserve"> </v>
      </c>
      <c r="G913" s="113" t="str">
        <f>IF(A913:A913&gt;0,VLOOKUP(A913,Fed.!$A$1:$J$1758,7,FALSE)," ")</f>
        <v xml:space="preserve"> </v>
      </c>
      <c r="H913" s="113" t="str">
        <f>IF(A913:A913&gt;0,VLOOKUP(A913,Fed.!$A$1:$J$1758,8,FALSE)," ")</f>
        <v xml:space="preserve"> </v>
      </c>
      <c r="I913" s="113" t="str">
        <f>IF(A913:A913&gt;0,VLOOKUP(A913,Fed.!$A$1:$J$1758,9,FALSE)," ")</f>
        <v xml:space="preserve"> </v>
      </c>
      <c r="J913" s="113" t="str">
        <f>IF(A913:A913&gt;0,VLOOKUP(A913,Fed.!$A$1:$J$1758,10,FALSE)," ")</f>
        <v xml:space="preserve"> </v>
      </c>
      <c r="L913" s="245" t="s">
        <v>2643</v>
      </c>
      <c r="M913" s="287" t="b">
        <f t="shared" si="15"/>
        <v>0</v>
      </c>
      <c r="N913" s="287"/>
    </row>
    <row r="914" spans="1:14">
      <c r="A914" s="192"/>
      <c r="B914" s="26" t="str">
        <f>IF(A914:A914&gt;0,VLOOKUP(A914,Fed.!$A$1:$J$1758,2,FALSE)," ")</f>
        <v xml:space="preserve"> </v>
      </c>
      <c r="C914" s="26" t="str">
        <f>IF(A914:A914&gt;0,VLOOKUP(A914,Fed.!$A$1:$J$1758,3,FALSE)," ")</f>
        <v xml:space="preserve"> </v>
      </c>
      <c r="D914" s="113" t="str">
        <f>IF(A914:A914&gt;0,VLOOKUP(A914,Fed.!$A$1:$J$1758,4,FALSE)," ")</f>
        <v xml:space="preserve"> </v>
      </c>
      <c r="E914" s="113" t="str">
        <f>IF(A914:A914&gt;0,VLOOKUP(A914,Fed.!$A$1:$J$1758,5,FALSE)," ")</f>
        <v xml:space="preserve"> </v>
      </c>
      <c r="F914" s="191" t="str">
        <f>IF(A914:A914&gt;0,VLOOKUP(A914,Fed.!$A$1:$J$1758,6,FALSE)," ")</f>
        <v xml:space="preserve"> </v>
      </c>
      <c r="G914" s="113" t="str">
        <f>IF(A914:A914&gt;0,VLOOKUP(A914,Fed.!$A$1:$J$1758,7,FALSE)," ")</f>
        <v xml:space="preserve"> </v>
      </c>
      <c r="H914" s="113" t="str">
        <f>IF(A914:A914&gt;0,VLOOKUP(A914,Fed.!$A$1:$J$1758,8,FALSE)," ")</f>
        <v xml:space="preserve"> </v>
      </c>
      <c r="I914" s="113" t="str">
        <f>IF(A914:A914&gt;0,VLOOKUP(A914,Fed.!$A$1:$J$1758,9,FALSE)," ")</f>
        <v xml:space="preserve"> </v>
      </c>
      <c r="J914" s="113" t="str">
        <f>IF(A914:A914&gt;0,VLOOKUP(A914,Fed.!$A$1:$J$1758,10,FALSE)," ")</f>
        <v xml:space="preserve"> </v>
      </c>
      <c r="L914" s="245" t="s">
        <v>2643</v>
      </c>
      <c r="M914" s="287" t="b">
        <f t="shared" si="15"/>
        <v>0</v>
      </c>
      <c r="N914" s="287"/>
    </row>
    <row r="915" spans="1:14">
      <c r="A915" s="192"/>
      <c r="B915" s="26" t="str">
        <f>IF(A915:A915&gt;0,VLOOKUP(A915,Fed.!$A$1:$J$1758,2,FALSE)," ")</f>
        <v xml:space="preserve"> </v>
      </c>
      <c r="C915" s="26" t="str">
        <f>IF(A915:A915&gt;0,VLOOKUP(A915,Fed.!$A$1:$J$1758,3,FALSE)," ")</f>
        <v xml:space="preserve"> </v>
      </c>
      <c r="D915" s="113" t="str">
        <f>IF(A915:A915&gt;0,VLOOKUP(A915,Fed.!$A$1:$J$1758,4,FALSE)," ")</f>
        <v xml:space="preserve"> </v>
      </c>
      <c r="E915" s="113" t="str">
        <f>IF(A915:A915&gt;0,VLOOKUP(A915,Fed.!$A$1:$J$1758,5,FALSE)," ")</f>
        <v xml:space="preserve"> </v>
      </c>
      <c r="F915" s="191" t="str">
        <f>IF(A915:A915&gt;0,VLOOKUP(A915,Fed.!$A$1:$J$1758,6,FALSE)," ")</f>
        <v xml:space="preserve"> </v>
      </c>
      <c r="G915" s="113" t="str">
        <f>IF(A915:A915&gt;0,VLOOKUP(A915,Fed.!$A$1:$J$1758,7,FALSE)," ")</f>
        <v xml:space="preserve"> </v>
      </c>
      <c r="H915" s="113" t="str">
        <f>IF(A915:A915&gt;0,VLOOKUP(A915,Fed.!$A$1:$J$1758,8,FALSE)," ")</f>
        <v xml:space="preserve"> </v>
      </c>
      <c r="I915" s="113" t="str">
        <f>IF(A915:A915&gt;0,VLOOKUP(A915,Fed.!$A$1:$J$1758,9,FALSE)," ")</f>
        <v xml:space="preserve"> </v>
      </c>
      <c r="J915" s="113" t="str">
        <f>IF(A915:A915&gt;0,VLOOKUP(A915,Fed.!$A$1:$J$1758,10,FALSE)," ")</f>
        <v xml:space="preserve"> </v>
      </c>
      <c r="L915" s="245" t="s">
        <v>2643</v>
      </c>
      <c r="M915" s="287" t="b">
        <f t="shared" si="15"/>
        <v>0</v>
      </c>
      <c r="N915" s="287"/>
    </row>
    <row r="916" spans="1:14">
      <c r="A916" s="192"/>
      <c r="B916" s="26" t="str">
        <f>IF(A916:A916&gt;0,VLOOKUP(A916,Fed.!$A$1:$J$1758,2,FALSE)," ")</f>
        <v xml:space="preserve"> </v>
      </c>
      <c r="C916" s="26" t="str">
        <f>IF(A916:A916&gt;0,VLOOKUP(A916,Fed.!$A$1:$J$1758,3,FALSE)," ")</f>
        <v xml:space="preserve"> </v>
      </c>
      <c r="D916" s="113" t="str">
        <f>IF(A916:A916&gt;0,VLOOKUP(A916,Fed.!$A$1:$J$1758,4,FALSE)," ")</f>
        <v xml:space="preserve"> </v>
      </c>
      <c r="E916" s="113" t="str">
        <f>IF(A916:A916&gt;0,VLOOKUP(A916,Fed.!$A$1:$J$1758,5,FALSE)," ")</f>
        <v xml:space="preserve"> </v>
      </c>
      <c r="F916" s="191" t="str">
        <f>IF(A916:A916&gt;0,VLOOKUP(A916,Fed.!$A$1:$J$1758,6,FALSE)," ")</f>
        <v xml:space="preserve"> </v>
      </c>
      <c r="G916" s="113" t="str">
        <f>IF(A916:A916&gt;0,VLOOKUP(A916,Fed.!$A$1:$J$1758,7,FALSE)," ")</f>
        <v xml:space="preserve"> </v>
      </c>
      <c r="H916" s="113" t="str">
        <f>IF(A916:A916&gt;0,VLOOKUP(A916,Fed.!$A$1:$J$1758,8,FALSE)," ")</f>
        <v xml:space="preserve"> </v>
      </c>
      <c r="I916" s="113" t="str">
        <f>IF(A916:A916&gt;0,VLOOKUP(A916,Fed.!$A$1:$J$1758,9,FALSE)," ")</f>
        <v xml:space="preserve"> </v>
      </c>
      <c r="J916" s="113" t="str">
        <f>IF(A916:A916&gt;0,VLOOKUP(A916,Fed.!$A$1:$J$1758,10,FALSE)," ")</f>
        <v xml:space="preserve"> </v>
      </c>
      <c r="L916" s="245" t="s">
        <v>2643</v>
      </c>
      <c r="M916" s="287" t="b">
        <f t="shared" si="15"/>
        <v>0</v>
      </c>
      <c r="N916" s="287"/>
    </row>
    <row r="917" spans="1:14">
      <c r="A917" s="192"/>
      <c r="B917" s="26" t="str">
        <f>IF(A917:A917&gt;0,VLOOKUP(A917,Fed.!$A$1:$J$1758,2,FALSE)," ")</f>
        <v xml:space="preserve"> </v>
      </c>
      <c r="C917" s="26" t="str">
        <f>IF(A917:A917&gt;0,VLOOKUP(A917,Fed.!$A$1:$J$1758,3,FALSE)," ")</f>
        <v xml:space="preserve"> </v>
      </c>
      <c r="D917" s="113" t="str">
        <f>IF(A917:A917&gt;0,VLOOKUP(A917,Fed.!$A$1:$J$1758,4,FALSE)," ")</f>
        <v xml:space="preserve"> </v>
      </c>
      <c r="E917" s="113" t="str">
        <f>IF(A917:A917&gt;0,VLOOKUP(A917,Fed.!$A$1:$J$1758,5,FALSE)," ")</f>
        <v xml:space="preserve"> </v>
      </c>
      <c r="F917" s="191" t="str">
        <f>IF(A917:A917&gt;0,VLOOKUP(A917,Fed.!$A$1:$J$1758,6,FALSE)," ")</f>
        <v xml:space="preserve"> </v>
      </c>
      <c r="G917" s="113" t="str">
        <f>IF(A917:A917&gt;0,VLOOKUP(A917,Fed.!$A$1:$J$1758,7,FALSE)," ")</f>
        <v xml:space="preserve"> </v>
      </c>
      <c r="H917" s="113" t="str">
        <f>IF(A917:A917&gt;0,VLOOKUP(A917,Fed.!$A$1:$J$1758,8,FALSE)," ")</f>
        <v xml:space="preserve"> </v>
      </c>
      <c r="I917" s="113" t="str">
        <f>IF(A917:A917&gt;0,VLOOKUP(A917,Fed.!$A$1:$J$1758,9,FALSE)," ")</f>
        <v xml:space="preserve"> </v>
      </c>
      <c r="J917" s="113" t="str">
        <f>IF(A917:A917&gt;0,VLOOKUP(A917,Fed.!$A$1:$J$1758,10,FALSE)," ")</f>
        <v xml:space="preserve"> </v>
      </c>
      <c r="L917" s="245" t="s">
        <v>2643</v>
      </c>
      <c r="M917" s="287" t="b">
        <f t="shared" si="15"/>
        <v>0</v>
      </c>
      <c r="N917" s="287"/>
    </row>
    <row r="918" spans="1:14">
      <c r="A918" s="192"/>
      <c r="B918" s="26" t="str">
        <f>IF(A918:A918&gt;0,VLOOKUP(A918,Fed.!$A$1:$J$1758,2,FALSE)," ")</f>
        <v xml:space="preserve"> </v>
      </c>
      <c r="C918" s="26" t="str">
        <f>IF(A918:A918&gt;0,VLOOKUP(A918,Fed.!$A$1:$J$1758,3,FALSE)," ")</f>
        <v xml:space="preserve"> </v>
      </c>
      <c r="D918" s="113" t="str">
        <f>IF(A918:A918&gt;0,VLOOKUP(A918,Fed.!$A$1:$J$1758,4,FALSE)," ")</f>
        <v xml:space="preserve"> </v>
      </c>
      <c r="E918" s="113" t="str">
        <f>IF(A918:A918&gt;0,VLOOKUP(A918,Fed.!$A$1:$J$1758,5,FALSE)," ")</f>
        <v xml:space="preserve"> </v>
      </c>
      <c r="F918" s="191" t="str">
        <f>IF(A918:A918&gt;0,VLOOKUP(A918,Fed.!$A$1:$J$1758,6,FALSE)," ")</f>
        <v xml:space="preserve"> </v>
      </c>
      <c r="G918" s="113" t="str">
        <f>IF(A918:A918&gt;0,VLOOKUP(A918,Fed.!$A$1:$J$1758,7,FALSE)," ")</f>
        <v xml:space="preserve"> </v>
      </c>
      <c r="H918" s="113" t="str">
        <f>IF(A918:A918&gt;0,VLOOKUP(A918,Fed.!$A$1:$J$1758,8,FALSE)," ")</f>
        <v xml:space="preserve"> </v>
      </c>
      <c r="I918" s="113" t="str">
        <f>IF(A918:A918&gt;0,VLOOKUP(A918,Fed.!$A$1:$J$1758,9,FALSE)," ")</f>
        <v xml:space="preserve"> </v>
      </c>
      <c r="J918" s="113" t="str">
        <f>IF(A918:A918&gt;0,VLOOKUP(A918,Fed.!$A$1:$J$1758,10,FALSE)," ")</f>
        <v xml:space="preserve"> </v>
      </c>
      <c r="L918" s="245" t="s">
        <v>2643</v>
      </c>
      <c r="M918" s="287" t="b">
        <f t="shared" si="15"/>
        <v>0</v>
      </c>
      <c r="N918" s="287"/>
    </row>
    <row r="919" spans="1:14">
      <c r="A919" s="192"/>
      <c r="B919" s="26" t="str">
        <f>IF(A919:A919&gt;0,VLOOKUP(A919,Fed.!$A$1:$J$1758,2,FALSE)," ")</f>
        <v xml:space="preserve"> </v>
      </c>
      <c r="C919" s="26" t="str">
        <f>IF(A919:A919&gt;0,VLOOKUP(A919,Fed.!$A$1:$J$1758,3,FALSE)," ")</f>
        <v xml:space="preserve"> </v>
      </c>
      <c r="D919" s="113" t="str">
        <f>IF(A919:A919&gt;0,VLOOKUP(A919,Fed.!$A$1:$J$1758,4,FALSE)," ")</f>
        <v xml:space="preserve"> </v>
      </c>
      <c r="E919" s="113" t="str">
        <f>IF(A919:A919&gt;0,VLOOKUP(A919,Fed.!$A$1:$J$1758,5,FALSE)," ")</f>
        <v xml:space="preserve"> </v>
      </c>
      <c r="F919" s="191" t="str">
        <f>IF(A919:A919&gt;0,VLOOKUP(A919,Fed.!$A$1:$J$1758,6,FALSE)," ")</f>
        <v xml:space="preserve"> </v>
      </c>
      <c r="G919" s="113" t="str">
        <f>IF(A919:A919&gt;0,VLOOKUP(A919,Fed.!$A$1:$J$1758,7,FALSE)," ")</f>
        <v xml:space="preserve"> </v>
      </c>
      <c r="H919" s="113" t="str">
        <f>IF(A919:A919&gt;0,VLOOKUP(A919,Fed.!$A$1:$J$1758,8,FALSE)," ")</f>
        <v xml:space="preserve"> </v>
      </c>
      <c r="I919" s="113" t="str">
        <f>IF(A919:A919&gt;0,VLOOKUP(A919,Fed.!$A$1:$J$1758,9,FALSE)," ")</f>
        <v xml:space="preserve"> </v>
      </c>
      <c r="J919" s="113" t="str">
        <f>IF(A919:A919&gt;0,VLOOKUP(A919,Fed.!$A$1:$J$1758,10,FALSE)," ")</f>
        <v xml:space="preserve"> </v>
      </c>
      <c r="L919" s="245" t="s">
        <v>2643</v>
      </c>
      <c r="M919" s="287" t="b">
        <f t="shared" si="15"/>
        <v>0</v>
      </c>
      <c r="N919" s="287"/>
    </row>
    <row r="920" spans="1:14">
      <c r="A920" s="192"/>
      <c r="B920" s="26" t="str">
        <f>IF(A920:A920&gt;0,VLOOKUP(A920,Fed.!$A$1:$J$1758,2,FALSE)," ")</f>
        <v xml:space="preserve"> </v>
      </c>
      <c r="C920" s="26" t="str">
        <f>IF(A920:A920&gt;0,VLOOKUP(A920,Fed.!$A$1:$J$1758,3,FALSE)," ")</f>
        <v xml:space="preserve"> </v>
      </c>
      <c r="D920" s="113" t="str">
        <f>IF(A920:A920&gt;0,VLOOKUP(A920,Fed.!$A$1:$J$1758,4,FALSE)," ")</f>
        <v xml:space="preserve"> </v>
      </c>
      <c r="E920" s="113" t="str">
        <f>IF(A920:A920&gt;0,VLOOKUP(A920,Fed.!$A$1:$J$1758,5,FALSE)," ")</f>
        <v xml:space="preserve"> </v>
      </c>
      <c r="F920" s="191" t="str">
        <f>IF(A920:A920&gt;0,VLOOKUP(A920,Fed.!$A$1:$J$1758,6,FALSE)," ")</f>
        <v xml:space="preserve"> </v>
      </c>
      <c r="G920" s="113" t="str">
        <f>IF(A920:A920&gt;0,VLOOKUP(A920,Fed.!$A$1:$J$1758,7,FALSE)," ")</f>
        <v xml:space="preserve"> </v>
      </c>
      <c r="H920" s="113" t="str">
        <f>IF(A920:A920&gt;0,VLOOKUP(A920,Fed.!$A$1:$J$1758,8,FALSE)," ")</f>
        <v xml:space="preserve"> </v>
      </c>
      <c r="I920" s="113" t="str">
        <f>IF(A920:A920&gt;0,VLOOKUP(A920,Fed.!$A$1:$J$1758,9,FALSE)," ")</f>
        <v xml:space="preserve"> </v>
      </c>
      <c r="J920" s="113" t="str">
        <f>IF(A920:A920&gt;0,VLOOKUP(A920,Fed.!$A$1:$J$1758,10,FALSE)," ")</f>
        <v xml:space="preserve"> </v>
      </c>
      <c r="L920" s="245" t="s">
        <v>2643</v>
      </c>
      <c r="M920" s="287" t="b">
        <f t="shared" si="15"/>
        <v>0</v>
      </c>
      <c r="N920" s="287"/>
    </row>
    <row r="921" spans="1:14">
      <c r="A921" s="192"/>
      <c r="B921" s="26" t="str">
        <f>IF(A921:A921&gt;0,VLOOKUP(A921,Fed.!$A$1:$J$1758,2,FALSE)," ")</f>
        <v xml:space="preserve"> </v>
      </c>
      <c r="C921" s="26" t="str">
        <f>IF(A921:A921&gt;0,VLOOKUP(A921,Fed.!$A$1:$J$1758,3,FALSE)," ")</f>
        <v xml:space="preserve"> </v>
      </c>
      <c r="D921" s="113" t="str">
        <f>IF(A921:A921&gt;0,VLOOKUP(A921,Fed.!$A$1:$J$1758,4,FALSE)," ")</f>
        <v xml:space="preserve"> </v>
      </c>
      <c r="E921" s="113" t="str">
        <f>IF(A921:A921&gt;0,VLOOKUP(A921,Fed.!$A$1:$J$1758,5,FALSE)," ")</f>
        <v xml:space="preserve"> </v>
      </c>
      <c r="F921" s="191" t="str">
        <f>IF(A921:A921&gt;0,VLOOKUP(A921,Fed.!$A$1:$J$1758,6,FALSE)," ")</f>
        <v xml:space="preserve"> </v>
      </c>
      <c r="G921" s="113" t="str">
        <f>IF(A921:A921&gt;0,VLOOKUP(A921,Fed.!$A$1:$J$1758,7,FALSE)," ")</f>
        <v xml:space="preserve"> </v>
      </c>
      <c r="H921" s="113" t="str">
        <f>IF(A921:A921&gt;0,VLOOKUP(A921,Fed.!$A$1:$J$1758,8,FALSE)," ")</f>
        <v xml:space="preserve"> </v>
      </c>
      <c r="I921" s="113" t="str">
        <f>IF(A921:A921&gt;0,VLOOKUP(A921,Fed.!$A$1:$J$1758,9,FALSE)," ")</f>
        <v xml:space="preserve"> </v>
      </c>
      <c r="J921" s="113" t="str">
        <f>IF(A921:A921&gt;0,VLOOKUP(A921,Fed.!$A$1:$J$1758,10,FALSE)," ")</f>
        <v xml:space="preserve"> </v>
      </c>
      <c r="L921" s="245" t="s">
        <v>2643</v>
      </c>
      <c r="M921" s="287" t="b">
        <f t="shared" si="15"/>
        <v>0</v>
      </c>
      <c r="N921" s="287"/>
    </row>
    <row r="922" spans="1:14">
      <c r="A922" s="192"/>
      <c r="B922" s="26" t="str">
        <f>IF(A922:A922&gt;0,VLOOKUP(A922,Fed.!$A$1:$J$1758,2,FALSE)," ")</f>
        <v xml:space="preserve"> </v>
      </c>
      <c r="C922" s="26" t="str">
        <f>IF(A922:A922&gt;0,VLOOKUP(A922,Fed.!$A$1:$J$1758,3,FALSE)," ")</f>
        <v xml:space="preserve"> </v>
      </c>
      <c r="D922" s="113" t="str">
        <f>IF(A922:A922&gt;0,VLOOKUP(A922,Fed.!$A$1:$J$1758,4,FALSE)," ")</f>
        <v xml:space="preserve"> </v>
      </c>
      <c r="E922" s="113" t="str">
        <f>IF(A922:A922&gt;0,VLOOKUP(A922,Fed.!$A$1:$J$1758,5,FALSE)," ")</f>
        <v xml:space="preserve"> </v>
      </c>
      <c r="F922" s="191" t="str">
        <f>IF(A922:A922&gt;0,VLOOKUP(A922,Fed.!$A$1:$J$1758,6,FALSE)," ")</f>
        <v xml:space="preserve"> </v>
      </c>
      <c r="G922" s="113" t="str">
        <f>IF(A922:A922&gt;0,VLOOKUP(A922,Fed.!$A$1:$J$1758,7,FALSE)," ")</f>
        <v xml:space="preserve"> </v>
      </c>
      <c r="H922" s="113" t="str">
        <f>IF(A922:A922&gt;0,VLOOKUP(A922,Fed.!$A$1:$J$1758,8,FALSE)," ")</f>
        <v xml:space="preserve"> </v>
      </c>
      <c r="I922" s="113" t="str">
        <f>IF(A922:A922&gt;0,VLOOKUP(A922,Fed.!$A$1:$J$1758,9,FALSE)," ")</f>
        <v xml:space="preserve"> </v>
      </c>
      <c r="J922" s="113" t="str">
        <f>IF(A922:A922&gt;0,VLOOKUP(A922,Fed.!$A$1:$J$1758,10,FALSE)," ")</f>
        <v xml:space="preserve"> </v>
      </c>
      <c r="L922" s="245" t="s">
        <v>2643</v>
      </c>
      <c r="M922" s="287" t="b">
        <f t="shared" si="15"/>
        <v>0</v>
      </c>
      <c r="N922" s="287"/>
    </row>
    <row r="923" spans="1:14">
      <c r="A923" s="192"/>
      <c r="B923" s="26" t="str">
        <f>IF(A923:A923&gt;0,VLOOKUP(A923,Fed.!$A$1:$J$1758,2,FALSE)," ")</f>
        <v xml:space="preserve"> </v>
      </c>
      <c r="C923" s="26" t="str">
        <f>IF(A923:A923&gt;0,VLOOKUP(A923,Fed.!$A$1:$J$1758,3,FALSE)," ")</f>
        <v xml:space="preserve"> </v>
      </c>
      <c r="D923" s="113" t="str">
        <f>IF(A923:A923&gt;0,VLOOKUP(A923,Fed.!$A$1:$J$1758,4,FALSE)," ")</f>
        <v xml:space="preserve"> </v>
      </c>
      <c r="E923" s="113" t="str">
        <f>IF(A923:A923&gt;0,VLOOKUP(A923,Fed.!$A$1:$J$1758,5,FALSE)," ")</f>
        <v xml:space="preserve"> </v>
      </c>
      <c r="F923" s="191" t="str">
        <f>IF(A923:A923&gt;0,VLOOKUP(A923,Fed.!$A$1:$J$1758,6,FALSE)," ")</f>
        <v xml:space="preserve"> </v>
      </c>
      <c r="G923" s="113" t="str">
        <f>IF(A923:A923&gt;0,VLOOKUP(A923,Fed.!$A$1:$J$1758,7,FALSE)," ")</f>
        <v xml:space="preserve"> </v>
      </c>
      <c r="H923" s="113" t="str">
        <f>IF(A923:A923&gt;0,VLOOKUP(A923,Fed.!$A$1:$J$1758,8,FALSE)," ")</f>
        <v xml:space="preserve"> </v>
      </c>
      <c r="I923" s="113" t="str">
        <f>IF(A923:A923&gt;0,VLOOKUP(A923,Fed.!$A$1:$J$1758,9,FALSE)," ")</f>
        <v xml:space="preserve"> </v>
      </c>
      <c r="J923" s="113" t="str">
        <f>IF(A923:A923&gt;0,VLOOKUP(A923,Fed.!$A$1:$J$1758,10,FALSE)," ")</f>
        <v xml:space="preserve"> </v>
      </c>
      <c r="L923" s="245" t="s">
        <v>2643</v>
      </c>
      <c r="M923" s="287" t="b">
        <f t="shared" si="15"/>
        <v>0</v>
      </c>
      <c r="N923" s="287"/>
    </row>
    <row r="924" spans="1:14">
      <c r="A924" s="192"/>
      <c r="B924" s="26" t="str">
        <f>IF(A924:A924&gt;0,VLOOKUP(A924,Fed.!$A$1:$J$1758,2,FALSE)," ")</f>
        <v xml:space="preserve"> </v>
      </c>
      <c r="C924" s="26" t="str">
        <f>IF(A924:A924&gt;0,VLOOKUP(A924,Fed.!$A$1:$J$1758,3,FALSE)," ")</f>
        <v xml:space="preserve"> </v>
      </c>
      <c r="D924" s="113" t="str">
        <f>IF(A924:A924&gt;0,VLOOKUP(A924,Fed.!$A$1:$J$1758,4,FALSE)," ")</f>
        <v xml:space="preserve"> </v>
      </c>
      <c r="E924" s="113" t="str">
        <f>IF(A924:A924&gt;0,VLOOKUP(A924,Fed.!$A$1:$J$1758,5,FALSE)," ")</f>
        <v xml:space="preserve"> </v>
      </c>
      <c r="F924" s="191" t="str">
        <f>IF(A924:A924&gt;0,VLOOKUP(A924,Fed.!$A$1:$J$1758,6,FALSE)," ")</f>
        <v xml:space="preserve"> </v>
      </c>
      <c r="G924" s="113" t="str">
        <f>IF(A924:A924&gt;0,VLOOKUP(A924,Fed.!$A$1:$J$1758,7,FALSE)," ")</f>
        <v xml:space="preserve"> </v>
      </c>
      <c r="H924" s="113" t="str">
        <f>IF(A924:A924&gt;0,VLOOKUP(A924,Fed.!$A$1:$J$1758,8,FALSE)," ")</f>
        <v xml:space="preserve"> </v>
      </c>
      <c r="I924" s="113" t="str">
        <f>IF(A924:A924&gt;0,VLOOKUP(A924,Fed.!$A$1:$J$1758,9,FALSE)," ")</f>
        <v xml:space="preserve"> </v>
      </c>
      <c r="J924" s="113" t="str">
        <f>IF(A924:A924&gt;0,VLOOKUP(A924,Fed.!$A$1:$J$1758,10,FALSE)," ")</f>
        <v xml:space="preserve"> </v>
      </c>
      <c r="L924" s="245" t="s">
        <v>2643</v>
      </c>
      <c r="M924" s="287" t="b">
        <f t="shared" si="15"/>
        <v>0</v>
      </c>
      <c r="N924" s="287"/>
    </row>
    <row r="925" spans="1:14">
      <c r="A925" s="192"/>
      <c r="B925" s="26" t="str">
        <f>IF(A925:A925&gt;0,VLOOKUP(A925,Fed.!$A$1:$J$1758,2,FALSE)," ")</f>
        <v xml:space="preserve"> </v>
      </c>
      <c r="C925" s="26" t="str">
        <f>IF(A925:A925&gt;0,VLOOKUP(A925,Fed.!$A$1:$J$1758,3,FALSE)," ")</f>
        <v xml:space="preserve"> </v>
      </c>
      <c r="D925" s="113" t="str">
        <f>IF(A925:A925&gt;0,VLOOKUP(A925,Fed.!$A$1:$J$1758,4,FALSE)," ")</f>
        <v xml:space="preserve"> </v>
      </c>
      <c r="E925" s="113" t="str">
        <f>IF(A925:A925&gt;0,VLOOKUP(A925,Fed.!$A$1:$J$1758,5,FALSE)," ")</f>
        <v xml:space="preserve"> </v>
      </c>
      <c r="F925" s="191" t="str">
        <f>IF(A925:A925&gt;0,VLOOKUP(A925,Fed.!$A$1:$J$1758,6,FALSE)," ")</f>
        <v xml:space="preserve"> </v>
      </c>
      <c r="G925" s="113" t="str">
        <f>IF(A925:A925&gt;0,VLOOKUP(A925,Fed.!$A$1:$J$1758,7,FALSE)," ")</f>
        <v xml:space="preserve"> </v>
      </c>
      <c r="H925" s="113" t="str">
        <f>IF(A925:A925&gt;0,VLOOKUP(A925,Fed.!$A$1:$J$1758,8,FALSE)," ")</f>
        <v xml:space="preserve"> </v>
      </c>
      <c r="I925" s="113" t="str">
        <f>IF(A925:A925&gt;0,VLOOKUP(A925,Fed.!$A$1:$J$1758,9,FALSE)," ")</f>
        <v xml:space="preserve"> </v>
      </c>
      <c r="J925" s="113" t="str">
        <f>IF(A925:A925&gt;0,VLOOKUP(A925,Fed.!$A$1:$J$1758,10,FALSE)," ")</f>
        <v xml:space="preserve"> </v>
      </c>
      <c r="L925" s="245" t="s">
        <v>2643</v>
      </c>
      <c r="M925" s="287" t="b">
        <f t="shared" si="15"/>
        <v>0</v>
      </c>
      <c r="N925" s="287"/>
    </row>
    <row r="926" spans="1:14">
      <c r="A926" s="192"/>
      <c r="B926" s="26" t="str">
        <f>IF(A926:A926&gt;0,VLOOKUP(A926,Fed.!$A$1:$J$1758,2,FALSE)," ")</f>
        <v xml:space="preserve"> </v>
      </c>
      <c r="C926" s="26" t="str">
        <f>IF(A926:A926&gt;0,VLOOKUP(A926,Fed.!$A$1:$J$1758,3,FALSE)," ")</f>
        <v xml:space="preserve"> </v>
      </c>
      <c r="D926" s="113" t="str">
        <f>IF(A926:A926&gt;0,VLOOKUP(A926,Fed.!$A$1:$J$1758,4,FALSE)," ")</f>
        <v xml:space="preserve"> </v>
      </c>
      <c r="E926" s="113" t="str">
        <f>IF(A926:A926&gt;0,VLOOKUP(A926,Fed.!$A$1:$J$1758,5,FALSE)," ")</f>
        <v xml:space="preserve"> </v>
      </c>
      <c r="F926" s="191" t="str">
        <f>IF(A926:A926&gt;0,VLOOKUP(A926,Fed.!$A$1:$J$1758,6,FALSE)," ")</f>
        <v xml:space="preserve"> </v>
      </c>
      <c r="G926" s="113" t="str">
        <f>IF(A926:A926&gt;0,VLOOKUP(A926,Fed.!$A$1:$J$1758,7,FALSE)," ")</f>
        <v xml:space="preserve"> </v>
      </c>
      <c r="H926" s="113" t="str">
        <f>IF(A926:A926&gt;0,VLOOKUP(A926,Fed.!$A$1:$J$1758,8,FALSE)," ")</f>
        <v xml:space="preserve"> </v>
      </c>
      <c r="I926" s="113" t="str">
        <f>IF(A926:A926&gt;0,VLOOKUP(A926,Fed.!$A$1:$J$1758,9,FALSE)," ")</f>
        <v xml:space="preserve"> </v>
      </c>
      <c r="J926" s="113" t="str">
        <f>IF(A926:A926&gt;0,VLOOKUP(A926,Fed.!$A$1:$J$1758,10,FALSE)," ")</f>
        <v xml:space="preserve"> </v>
      </c>
      <c r="L926" s="245" t="s">
        <v>2643</v>
      </c>
      <c r="M926" s="287" t="b">
        <f t="shared" si="15"/>
        <v>0</v>
      </c>
      <c r="N926" s="287"/>
    </row>
    <row r="927" spans="1:14">
      <c r="A927" s="192"/>
      <c r="B927" s="26" t="str">
        <f>IF(A927:A927&gt;0,VLOOKUP(A927,Fed.!$A$1:$J$1758,2,FALSE)," ")</f>
        <v xml:space="preserve"> </v>
      </c>
      <c r="C927" s="26" t="str">
        <f>IF(A927:A927&gt;0,VLOOKUP(A927,Fed.!$A$1:$J$1758,3,FALSE)," ")</f>
        <v xml:space="preserve"> </v>
      </c>
      <c r="D927" s="113" t="str">
        <f>IF(A927:A927&gt;0,VLOOKUP(A927,Fed.!$A$1:$J$1758,4,FALSE)," ")</f>
        <v xml:space="preserve"> </v>
      </c>
      <c r="E927" s="113" t="str">
        <f>IF(A927:A927&gt;0,VLOOKUP(A927,Fed.!$A$1:$J$1758,5,FALSE)," ")</f>
        <v xml:space="preserve"> </v>
      </c>
      <c r="F927" s="191" t="str">
        <f>IF(A927:A927&gt;0,VLOOKUP(A927,Fed.!$A$1:$J$1758,6,FALSE)," ")</f>
        <v xml:space="preserve"> </v>
      </c>
      <c r="G927" s="113" t="str">
        <f>IF(A927:A927&gt;0,VLOOKUP(A927,Fed.!$A$1:$J$1758,7,FALSE)," ")</f>
        <v xml:space="preserve"> </v>
      </c>
      <c r="H927" s="113" t="str">
        <f>IF(A927:A927&gt;0,VLOOKUP(A927,Fed.!$A$1:$J$1758,8,FALSE)," ")</f>
        <v xml:space="preserve"> </v>
      </c>
      <c r="I927" s="113" t="str">
        <f>IF(A927:A927&gt;0,VLOOKUP(A927,Fed.!$A$1:$J$1758,9,FALSE)," ")</f>
        <v xml:space="preserve"> </v>
      </c>
      <c r="J927" s="113" t="str">
        <f>IF(A927:A927&gt;0,VLOOKUP(A927,Fed.!$A$1:$J$1758,10,FALSE)," ")</f>
        <v xml:space="preserve"> </v>
      </c>
      <c r="L927" s="245" t="s">
        <v>2643</v>
      </c>
      <c r="M927" s="287" t="b">
        <f t="shared" si="15"/>
        <v>0</v>
      </c>
      <c r="N927" s="287"/>
    </row>
    <row r="928" spans="1:14">
      <c r="A928" s="192"/>
      <c r="B928" s="26" t="str">
        <f>IF(A928:A928&gt;0,VLOOKUP(A928,Fed.!$A$1:$J$1758,2,FALSE)," ")</f>
        <v xml:space="preserve"> </v>
      </c>
      <c r="C928" s="26" t="str">
        <f>IF(A928:A928&gt;0,VLOOKUP(A928,Fed.!$A$1:$J$1758,3,FALSE)," ")</f>
        <v xml:space="preserve"> </v>
      </c>
      <c r="D928" s="113" t="str">
        <f>IF(A928:A928&gt;0,VLOOKUP(A928,Fed.!$A$1:$J$1758,4,FALSE)," ")</f>
        <v xml:space="preserve"> </v>
      </c>
      <c r="E928" s="113" t="str">
        <f>IF(A928:A928&gt;0,VLOOKUP(A928,Fed.!$A$1:$J$1758,5,FALSE)," ")</f>
        <v xml:space="preserve"> </v>
      </c>
      <c r="F928" s="191" t="str">
        <f>IF(A928:A928&gt;0,VLOOKUP(A928,Fed.!$A$1:$J$1758,6,FALSE)," ")</f>
        <v xml:space="preserve"> </v>
      </c>
      <c r="G928" s="113" t="str">
        <f>IF(A928:A928&gt;0,VLOOKUP(A928,Fed.!$A$1:$J$1758,7,FALSE)," ")</f>
        <v xml:space="preserve"> </v>
      </c>
      <c r="H928" s="113" t="str">
        <f>IF(A928:A928&gt;0,VLOOKUP(A928,Fed.!$A$1:$J$1758,8,FALSE)," ")</f>
        <v xml:space="preserve"> </v>
      </c>
      <c r="I928" s="113" t="str">
        <f>IF(A928:A928&gt;0,VLOOKUP(A928,Fed.!$A$1:$J$1758,9,FALSE)," ")</f>
        <v xml:space="preserve"> </v>
      </c>
      <c r="J928" s="113" t="str">
        <f>IF(A928:A928&gt;0,VLOOKUP(A928,Fed.!$A$1:$J$1758,10,FALSE)," ")</f>
        <v xml:space="preserve"> </v>
      </c>
      <c r="L928" s="245" t="s">
        <v>2643</v>
      </c>
      <c r="M928" s="287" t="b">
        <f t="shared" si="15"/>
        <v>0</v>
      </c>
      <c r="N928" s="287"/>
    </row>
    <row r="929" spans="1:14">
      <c r="A929" s="192"/>
      <c r="B929" s="26" t="str">
        <f>IF(A929:A929&gt;0,VLOOKUP(A929,Fed.!$A$1:$J$1758,2,FALSE)," ")</f>
        <v xml:space="preserve"> </v>
      </c>
      <c r="C929" s="26" t="str">
        <f>IF(A929:A929&gt;0,VLOOKUP(A929,Fed.!$A$1:$J$1758,3,FALSE)," ")</f>
        <v xml:space="preserve"> </v>
      </c>
      <c r="D929" s="113" t="str">
        <f>IF(A929:A929&gt;0,VLOOKUP(A929,Fed.!$A$1:$J$1758,4,FALSE)," ")</f>
        <v xml:space="preserve"> </v>
      </c>
      <c r="E929" s="113" t="str">
        <f>IF(A929:A929&gt;0,VLOOKUP(A929,Fed.!$A$1:$J$1758,5,FALSE)," ")</f>
        <v xml:space="preserve"> </v>
      </c>
      <c r="F929" s="191" t="str">
        <f>IF(A929:A929&gt;0,VLOOKUP(A929,Fed.!$A$1:$J$1758,6,FALSE)," ")</f>
        <v xml:space="preserve"> </v>
      </c>
      <c r="G929" s="113" t="str">
        <f>IF(A929:A929&gt;0,VLOOKUP(A929,Fed.!$A$1:$J$1758,7,FALSE)," ")</f>
        <v xml:space="preserve"> </v>
      </c>
      <c r="H929" s="113" t="str">
        <f>IF(A929:A929&gt;0,VLOOKUP(A929,Fed.!$A$1:$J$1758,8,FALSE)," ")</f>
        <v xml:space="preserve"> </v>
      </c>
      <c r="I929" s="113" t="str">
        <f>IF(A929:A929&gt;0,VLOOKUP(A929,Fed.!$A$1:$J$1758,9,FALSE)," ")</f>
        <v xml:space="preserve"> </v>
      </c>
      <c r="J929" s="113" t="str">
        <f>IF(A929:A929&gt;0,VLOOKUP(A929,Fed.!$A$1:$J$1758,10,FALSE)," ")</f>
        <v xml:space="preserve"> </v>
      </c>
      <c r="L929" s="245" t="s">
        <v>2643</v>
      </c>
      <c r="M929" s="287" t="b">
        <f t="shared" si="15"/>
        <v>0</v>
      </c>
      <c r="N929" s="287"/>
    </row>
    <row r="930" spans="1:14">
      <c r="A930" s="192"/>
      <c r="B930" s="26" t="str">
        <f>IF(A930:A930&gt;0,VLOOKUP(A930,Fed.!$A$1:$J$1758,2,FALSE)," ")</f>
        <v xml:space="preserve"> </v>
      </c>
      <c r="C930" s="26" t="str">
        <f>IF(A930:A930&gt;0,VLOOKUP(A930,Fed.!$A$1:$J$1758,3,FALSE)," ")</f>
        <v xml:space="preserve"> </v>
      </c>
      <c r="D930" s="113" t="str">
        <f>IF(A930:A930&gt;0,VLOOKUP(A930,Fed.!$A$1:$J$1758,4,FALSE)," ")</f>
        <v xml:space="preserve"> </v>
      </c>
      <c r="E930" s="113" t="str">
        <f>IF(A930:A930&gt;0,VLOOKUP(A930,Fed.!$A$1:$J$1758,5,FALSE)," ")</f>
        <v xml:space="preserve"> </v>
      </c>
      <c r="F930" s="191" t="str">
        <f>IF(A930:A930&gt;0,VLOOKUP(A930,Fed.!$A$1:$J$1758,6,FALSE)," ")</f>
        <v xml:space="preserve"> </v>
      </c>
      <c r="G930" s="113" t="str">
        <f>IF(A930:A930&gt;0,VLOOKUP(A930,Fed.!$A$1:$J$1758,7,FALSE)," ")</f>
        <v xml:space="preserve"> </v>
      </c>
      <c r="H930" s="113" t="str">
        <f>IF(A930:A930&gt;0,VLOOKUP(A930,Fed.!$A$1:$J$1758,8,FALSE)," ")</f>
        <v xml:space="preserve"> </v>
      </c>
      <c r="I930" s="113" t="str">
        <f>IF(A930:A930&gt;0,VLOOKUP(A930,Fed.!$A$1:$J$1758,9,FALSE)," ")</f>
        <v xml:space="preserve"> </v>
      </c>
      <c r="J930" s="113" t="str">
        <f>IF(A930:A930&gt;0,VLOOKUP(A930,Fed.!$A$1:$J$1758,10,FALSE)," ")</f>
        <v xml:space="preserve"> </v>
      </c>
      <c r="L930" s="245" t="s">
        <v>2643</v>
      </c>
      <c r="M930" s="287" t="b">
        <f t="shared" si="15"/>
        <v>0</v>
      </c>
      <c r="N930" s="287"/>
    </row>
    <row r="931" spans="1:14">
      <c r="A931" s="192"/>
      <c r="B931" s="26" t="str">
        <f>IF(A931:A931&gt;0,VLOOKUP(A931,Fed.!$A$1:$J$1758,2,FALSE)," ")</f>
        <v xml:space="preserve"> </v>
      </c>
      <c r="C931" s="26" t="str">
        <f>IF(A931:A931&gt;0,VLOOKUP(A931,Fed.!$A$1:$J$1758,3,FALSE)," ")</f>
        <v xml:space="preserve"> </v>
      </c>
      <c r="D931" s="113" t="str">
        <f>IF(A931:A931&gt;0,VLOOKUP(A931,Fed.!$A$1:$J$1758,4,FALSE)," ")</f>
        <v xml:space="preserve"> </v>
      </c>
      <c r="E931" s="113" t="str">
        <f>IF(A931:A931&gt;0,VLOOKUP(A931,Fed.!$A$1:$J$1758,5,FALSE)," ")</f>
        <v xml:space="preserve"> </v>
      </c>
      <c r="F931" s="191" t="str">
        <f>IF(A931:A931&gt;0,VLOOKUP(A931,Fed.!$A$1:$J$1758,6,FALSE)," ")</f>
        <v xml:space="preserve"> </v>
      </c>
      <c r="G931" s="113" t="str">
        <f>IF(A931:A931&gt;0,VLOOKUP(A931,Fed.!$A$1:$J$1758,7,FALSE)," ")</f>
        <v xml:space="preserve"> </v>
      </c>
      <c r="H931" s="113" t="str">
        <f>IF(A931:A931&gt;0,VLOOKUP(A931,Fed.!$A$1:$J$1758,8,FALSE)," ")</f>
        <v xml:space="preserve"> </v>
      </c>
      <c r="I931" s="113" t="str">
        <f>IF(A931:A931&gt;0,VLOOKUP(A931,Fed.!$A$1:$J$1758,9,FALSE)," ")</f>
        <v xml:space="preserve"> </v>
      </c>
      <c r="J931" s="113" t="str">
        <f>IF(A931:A931&gt;0,VLOOKUP(A931,Fed.!$A$1:$J$1758,10,FALSE)," ")</f>
        <v xml:space="preserve"> </v>
      </c>
      <c r="L931" s="245" t="s">
        <v>2643</v>
      </c>
      <c r="M931" s="287" t="b">
        <f t="shared" si="15"/>
        <v>0</v>
      </c>
      <c r="N931" s="287"/>
    </row>
    <row r="932" spans="1:14">
      <c r="A932" s="192"/>
      <c r="B932" s="26" t="str">
        <f>IF(A932:A932&gt;0,VLOOKUP(A932,Fed.!$A$1:$J$1758,2,FALSE)," ")</f>
        <v xml:space="preserve"> </v>
      </c>
      <c r="C932" s="26" t="str">
        <f>IF(A932:A932&gt;0,VLOOKUP(A932,Fed.!$A$1:$J$1758,3,FALSE)," ")</f>
        <v xml:space="preserve"> </v>
      </c>
      <c r="D932" s="113" t="str">
        <f>IF(A932:A932&gt;0,VLOOKUP(A932,Fed.!$A$1:$J$1758,4,FALSE)," ")</f>
        <v xml:space="preserve"> </v>
      </c>
      <c r="E932" s="113" t="str">
        <f>IF(A932:A932&gt;0,VLOOKUP(A932,Fed.!$A$1:$J$1758,5,FALSE)," ")</f>
        <v xml:space="preserve"> </v>
      </c>
      <c r="F932" s="191" t="str">
        <f>IF(A932:A932&gt;0,VLOOKUP(A932,Fed.!$A$1:$J$1758,6,FALSE)," ")</f>
        <v xml:space="preserve"> </v>
      </c>
      <c r="G932" s="113" t="str">
        <f>IF(A932:A932&gt;0,VLOOKUP(A932,Fed.!$A$1:$J$1758,7,FALSE)," ")</f>
        <v xml:space="preserve"> </v>
      </c>
      <c r="H932" s="113" t="str">
        <f>IF(A932:A932&gt;0,VLOOKUP(A932,Fed.!$A$1:$J$1758,8,FALSE)," ")</f>
        <v xml:space="preserve"> </v>
      </c>
      <c r="I932" s="113" t="str">
        <f>IF(A932:A932&gt;0,VLOOKUP(A932,Fed.!$A$1:$J$1758,9,FALSE)," ")</f>
        <v xml:space="preserve"> </v>
      </c>
      <c r="J932" s="113" t="str">
        <f>IF(A932:A932&gt;0,VLOOKUP(A932,Fed.!$A$1:$J$1758,10,FALSE)," ")</f>
        <v xml:space="preserve"> </v>
      </c>
      <c r="L932" s="245" t="s">
        <v>2643</v>
      </c>
      <c r="M932" s="287" t="b">
        <f t="shared" si="15"/>
        <v>0</v>
      </c>
      <c r="N932" s="287"/>
    </row>
    <row r="933" spans="1:14">
      <c r="A933" s="192"/>
      <c r="B933" s="26" t="str">
        <f>IF(A933:A933&gt;0,VLOOKUP(A933,Fed.!$A$1:$J$1758,2,FALSE)," ")</f>
        <v xml:space="preserve"> </v>
      </c>
      <c r="C933" s="26" t="str">
        <f>IF(A933:A933&gt;0,VLOOKUP(A933,Fed.!$A$1:$J$1758,3,FALSE)," ")</f>
        <v xml:space="preserve"> </v>
      </c>
      <c r="D933" s="113" t="str">
        <f>IF(A933:A933&gt;0,VLOOKUP(A933,Fed.!$A$1:$J$1758,4,FALSE)," ")</f>
        <v xml:space="preserve"> </v>
      </c>
      <c r="E933" s="113" t="str">
        <f>IF(A933:A933&gt;0,VLOOKUP(A933,Fed.!$A$1:$J$1758,5,FALSE)," ")</f>
        <v xml:space="preserve"> </v>
      </c>
      <c r="F933" s="191" t="str">
        <f>IF(A933:A933&gt;0,VLOOKUP(A933,Fed.!$A$1:$J$1758,6,FALSE)," ")</f>
        <v xml:space="preserve"> </v>
      </c>
      <c r="G933" s="113" t="str">
        <f>IF(A933:A933&gt;0,VLOOKUP(A933,Fed.!$A$1:$J$1758,7,FALSE)," ")</f>
        <v xml:space="preserve"> </v>
      </c>
      <c r="H933" s="113" t="str">
        <f>IF(A933:A933&gt;0,VLOOKUP(A933,Fed.!$A$1:$J$1758,8,FALSE)," ")</f>
        <v xml:space="preserve"> </v>
      </c>
      <c r="I933" s="113" t="str">
        <f>IF(A933:A933&gt;0,VLOOKUP(A933,Fed.!$A$1:$J$1758,9,FALSE)," ")</f>
        <v xml:space="preserve"> </v>
      </c>
      <c r="J933" s="113" t="str">
        <f>IF(A933:A933&gt;0,VLOOKUP(A933,Fed.!$A$1:$J$1758,10,FALSE)," ")</f>
        <v xml:space="preserve"> </v>
      </c>
      <c r="L933" s="245" t="s">
        <v>2643</v>
      </c>
      <c r="M933" s="287" t="b">
        <f t="shared" si="15"/>
        <v>0</v>
      </c>
      <c r="N933" s="287"/>
    </row>
    <row r="934" spans="1:14">
      <c r="A934" s="192"/>
      <c r="B934" s="26" t="str">
        <f>IF(A934:A934&gt;0,VLOOKUP(A934,Fed.!$A$1:$J$1758,2,FALSE)," ")</f>
        <v xml:space="preserve"> </v>
      </c>
      <c r="C934" s="26" t="str">
        <f>IF(A934:A934&gt;0,VLOOKUP(A934,Fed.!$A$1:$J$1758,3,FALSE)," ")</f>
        <v xml:space="preserve"> </v>
      </c>
      <c r="D934" s="113" t="str">
        <f>IF(A934:A934&gt;0,VLOOKUP(A934,Fed.!$A$1:$J$1758,4,FALSE)," ")</f>
        <v xml:space="preserve"> </v>
      </c>
      <c r="E934" s="113" t="str">
        <f>IF(A934:A934&gt;0,VLOOKUP(A934,Fed.!$A$1:$J$1758,5,FALSE)," ")</f>
        <v xml:space="preserve"> </v>
      </c>
      <c r="F934" s="191" t="str">
        <f>IF(A934:A934&gt;0,VLOOKUP(A934,Fed.!$A$1:$J$1758,6,FALSE)," ")</f>
        <v xml:space="preserve"> </v>
      </c>
      <c r="G934" s="113" t="str">
        <f>IF(A934:A934&gt;0,VLOOKUP(A934,Fed.!$A$1:$J$1758,7,FALSE)," ")</f>
        <v xml:space="preserve"> </v>
      </c>
      <c r="H934" s="113" t="str">
        <f>IF(A934:A934&gt;0,VLOOKUP(A934,Fed.!$A$1:$J$1758,8,FALSE)," ")</f>
        <v xml:space="preserve"> </v>
      </c>
      <c r="I934" s="113" t="str">
        <f>IF(A934:A934&gt;0,VLOOKUP(A934,Fed.!$A$1:$J$1758,9,FALSE)," ")</f>
        <v xml:space="preserve"> </v>
      </c>
      <c r="J934" s="113" t="str">
        <f>IF(A934:A934&gt;0,VLOOKUP(A934,Fed.!$A$1:$J$1758,10,FALSE)," ")</f>
        <v xml:space="preserve"> </v>
      </c>
      <c r="L934" s="245" t="s">
        <v>2643</v>
      </c>
      <c r="M934" s="287" t="b">
        <f t="shared" si="15"/>
        <v>0</v>
      </c>
      <c r="N934" s="287"/>
    </row>
    <row r="935" spans="1:14">
      <c r="A935" s="192"/>
      <c r="B935" s="26" t="str">
        <f>IF(A935:A935&gt;0,VLOOKUP(A935,Fed.!$A$1:$J$1758,2,FALSE)," ")</f>
        <v xml:space="preserve"> </v>
      </c>
      <c r="C935" s="26" t="str">
        <f>IF(A935:A935&gt;0,VLOOKUP(A935,Fed.!$A$1:$J$1758,3,FALSE)," ")</f>
        <v xml:space="preserve"> </v>
      </c>
      <c r="D935" s="113" t="str">
        <f>IF(A935:A935&gt;0,VLOOKUP(A935,Fed.!$A$1:$J$1758,4,FALSE)," ")</f>
        <v xml:space="preserve"> </v>
      </c>
      <c r="E935" s="113" t="str">
        <f>IF(A935:A935&gt;0,VLOOKUP(A935,Fed.!$A$1:$J$1758,5,FALSE)," ")</f>
        <v xml:space="preserve"> </v>
      </c>
      <c r="F935" s="191" t="str">
        <f>IF(A935:A935&gt;0,VLOOKUP(A935,Fed.!$A$1:$J$1758,6,FALSE)," ")</f>
        <v xml:space="preserve"> </v>
      </c>
      <c r="G935" s="113" t="str">
        <f>IF(A935:A935&gt;0,VLOOKUP(A935,Fed.!$A$1:$J$1758,7,FALSE)," ")</f>
        <v xml:space="preserve"> </v>
      </c>
      <c r="H935" s="113" t="str">
        <f>IF(A935:A935&gt;0,VLOOKUP(A935,Fed.!$A$1:$J$1758,8,FALSE)," ")</f>
        <v xml:space="preserve"> </v>
      </c>
      <c r="I935" s="113" t="str">
        <f>IF(A935:A935&gt;0,VLOOKUP(A935,Fed.!$A$1:$J$1758,9,FALSE)," ")</f>
        <v xml:space="preserve"> </v>
      </c>
      <c r="J935" s="113" t="str">
        <f>IF(A935:A935&gt;0,VLOOKUP(A935,Fed.!$A$1:$J$1758,10,FALSE)," ")</f>
        <v xml:space="preserve"> </v>
      </c>
      <c r="L935" s="245" t="s">
        <v>2643</v>
      </c>
      <c r="M935" s="287" t="b">
        <f t="shared" si="15"/>
        <v>0</v>
      </c>
      <c r="N935" s="287"/>
    </row>
    <row r="936" spans="1:14">
      <c r="A936" s="192"/>
      <c r="B936" s="26" t="str">
        <f>IF(A936:A936&gt;0,VLOOKUP(A936,Fed.!$A$1:$J$1758,2,FALSE)," ")</f>
        <v xml:space="preserve"> </v>
      </c>
      <c r="C936" s="26" t="str">
        <f>IF(A936:A936&gt;0,VLOOKUP(A936,Fed.!$A$1:$J$1758,3,FALSE)," ")</f>
        <v xml:space="preserve"> </v>
      </c>
      <c r="D936" s="113" t="str">
        <f>IF(A936:A936&gt;0,VLOOKUP(A936,Fed.!$A$1:$J$1758,4,FALSE)," ")</f>
        <v xml:space="preserve"> </v>
      </c>
      <c r="E936" s="113" t="str">
        <f>IF(A936:A936&gt;0,VLOOKUP(A936,Fed.!$A$1:$J$1758,5,FALSE)," ")</f>
        <v xml:space="preserve"> </v>
      </c>
      <c r="F936" s="191" t="str">
        <f>IF(A936:A936&gt;0,VLOOKUP(A936,Fed.!$A$1:$J$1758,6,FALSE)," ")</f>
        <v xml:space="preserve"> </v>
      </c>
      <c r="G936" s="113" t="str">
        <f>IF(A936:A936&gt;0,VLOOKUP(A936,Fed.!$A$1:$J$1758,7,FALSE)," ")</f>
        <v xml:space="preserve"> </v>
      </c>
      <c r="H936" s="113" t="str">
        <f>IF(A936:A936&gt;0,VLOOKUP(A936,Fed.!$A$1:$J$1758,8,FALSE)," ")</f>
        <v xml:space="preserve"> </v>
      </c>
      <c r="I936" s="113" t="str">
        <f>IF(A936:A936&gt;0,VLOOKUP(A936,Fed.!$A$1:$J$1758,9,FALSE)," ")</f>
        <v xml:space="preserve"> </v>
      </c>
      <c r="J936" s="113" t="str">
        <f>IF(A936:A936&gt;0,VLOOKUP(A936,Fed.!$A$1:$J$1758,10,FALSE)," ")</f>
        <v xml:space="preserve"> </v>
      </c>
      <c r="L936" s="245" t="s">
        <v>2643</v>
      </c>
      <c r="M936" s="287" t="b">
        <f t="shared" si="15"/>
        <v>0</v>
      </c>
      <c r="N936" s="287"/>
    </row>
    <row r="937" spans="1:14">
      <c r="A937" s="192"/>
      <c r="B937" s="26" t="str">
        <f>IF(A937:A937&gt;0,VLOOKUP(A937,Fed.!$A$1:$J$1758,2,FALSE)," ")</f>
        <v xml:space="preserve"> </v>
      </c>
      <c r="C937" s="26" t="str">
        <f>IF(A937:A937&gt;0,VLOOKUP(A937,Fed.!$A$1:$J$1758,3,FALSE)," ")</f>
        <v xml:space="preserve"> </v>
      </c>
      <c r="D937" s="113" t="str">
        <f>IF(A937:A937&gt;0,VLOOKUP(A937,Fed.!$A$1:$J$1758,4,FALSE)," ")</f>
        <v xml:space="preserve"> </v>
      </c>
      <c r="E937" s="113" t="str">
        <f>IF(A937:A937&gt;0,VLOOKUP(A937,Fed.!$A$1:$J$1758,5,FALSE)," ")</f>
        <v xml:space="preserve"> </v>
      </c>
      <c r="F937" s="191" t="str">
        <f>IF(A937:A937&gt;0,VLOOKUP(A937,Fed.!$A$1:$J$1758,6,FALSE)," ")</f>
        <v xml:space="preserve"> </v>
      </c>
      <c r="G937" s="113" t="str">
        <f>IF(A937:A937&gt;0,VLOOKUP(A937,Fed.!$A$1:$J$1758,7,FALSE)," ")</f>
        <v xml:space="preserve"> </v>
      </c>
      <c r="H937" s="113" t="str">
        <f>IF(A937:A937&gt;0,VLOOKUP(A937,Fed.!$A$1:$J$1758,8,FALSE)," ")</f>
        <v xml:space="preserve"> </v>
      </c>
      <c r="I937" s="113" t="str">
        <f>IF(A937:A937&gt;0,VLOOKUP(A937,Fed.!$A$1:$J$1758,9,FALSE)," ")</f>
        <v xml:space="preserve"> </v>
      </c>
      <c r="J937" s="113" t="str">
        <f>IF(A937:A937&gt;0,VLOOKUP(A937,Fed.!$A$1:$J$1758,10,FALSE)," ")</f>
        <v xml:space="preserve"> </v>
      </c>
      <c r="L937" s="245" t="s">
        <v>2643</v>
      </c>
      <c r="M937" s="287" t="b">
        <f t="shared" si="15"/>
        <v>0</v>
      </c>
      <c r="N937" s="287"/>
    </row>
    <row r="938" spans="1:14">
      <c r="A938" s="192"/>
      <c r="B938" s="26" t="str">
        <f>IF(A938:A938&gt;0,VLOOKUP(A938,Fed.!$A$1:$J$1758,2,FALSE)," ")</f>
        <v xml:space="preserve"> </v>
      </c>
      <c r="C938" s="26" t="str">
        <f>IF(A938:A938&gt;0,VLOOKUP(A938,Fed.!$A$1:$J$1758,3,FALSE)," ")</f>
        <v xml:space="preserve"> </v>
      </c>
      <c r="D938" s="113" t="str">
        <f>IF(A938:A938&gt;0,VLOOKUP(A938,Fed.!$A$1:$J$1758,4,FALSE)," ")</f>
        <v xml:space="preserve"> </v>
      </c>
      <c r="E938" s="113" t="str">
        <f>IF(A938:A938&gt;0,VLOOKUP(A938,Fed.!$A$1:$J$1758,5,FALSE)," ")</f>
        <v xml:space="preserve"> </v>
      </c>
      <c r="F938" s="191" t="str">
        <f>IF(A938:A938&gt;0,VLOOKUP(A938,Fed.!$A$1:$J$1758,6,FALSE)," ")</f>
        <v xml:space="preserve"> </v>
      </c>
      <c r="G938" s="113" t="str">
        <f>IF(A938:A938&gt;0,VLOOKUP(A938,Fed.!$A$1:$J$1758,7,FALSE)," ")</f>
        <v xml:space="preserve"> </v>
      </c>
      <c r="H938" s="113" t="str">
        <f>IF(A938:A938&gt;0,VLOOKUP(A938,Fed.!$A$1:$J$1758,8,FALSE)," ")</f>
        <v xml:space="preserve"> </v>
      </c>
      <c r="I938" s="113" t="str">
        <f>IF(A938:A938&gt;0,VLOOKUP(A938,Fed.!$A$1:$J$1758,9,FALSE)," ")</f>
        <v xml:space="preserve"> </v>
      </c>
      <c r="J938" s="113" t="str">
        <f>IF(A938:A938&gt;0,VLOOKUP(A938,Fed.!$A$1:$J$1758,10,FALSE)," ")</f>
        <v xml:space="preserve"> </v>
      </c>
      <c r="L938" s="245" t="s">
        <v>2643</v>
      </c>
      <c r="M938" s="287" t="b">
        <f t="shared" si="15"/>
        <v>0</v>
      </c>
      <c r="N938" s="287"/>
    </row>
    <row r="939" spans="1:14">
      <c r="A939" s="192"/>
      <c r="B939" s="26" t="str">
        <f>IF(A939:A939&gt;0,VLOOKUP(A939,Fed.!$A$1:$J$1758,2,FALSE)," ")</f>
        <v xml:space="preserve"> </v>
      </c>
      <c r="C939" s="26" t="str">
        <f>IF(A939:A939&gt;0,VLOOKUP(A939,Fed.!$A$1:$J$1758,3,FALSE)," ")</f>
        <v xml:space="preserve"> </v>
      </c>
      <c r="D939" s="113" t="str">
        <f>IF(A939:A939&gt;0,VLOOKUP(A939,Fed.!$A$1:$J$1758,4,FALSE)," ")</f>
        <v xml:space="preserve"> </v>
      </c>
      <c r="E939" s="113" t="str">
        <f>IF(A939:A939&gt;0,VLOOKUP(A939,Fed.!$A$1:$J$1758,5,FALSE)," ")</f>
        <v xml:space="preserve"> </v>
      </c>
      <c r="F939" s="191" t="str">
        <f>IF(A939:A939&gt;0,VLOOKUP(A939,Fed.!$A$1:$J$1758,6,FALSE)," ")</f>
        <v xml:space="preserve"> </v>
      </c>
      <c r="G939" s="113" t="str">
        <f>IF(A939:A939&gt;0,VLOOKUP(A939,Fed.!$A$1:$J$1758,7,FALSE)," ")</f>
        <v xml:space="preserve"> </v>
      </c>
      <c r="H939" s="113" t="str">
        <f>IF(A939:A939&gt;0,VLOOKUP(A939,Fed.!$A$1:$J$1758,8,FALSE)," ")</f>
        <v xml:space="preserve"> </v>
      </c>
      <c r="I939" s="113" t="str">
        <f>IF(A939:A939&gt;0,VLOOKUP(A939,Fed.!$A$1:$J$1758,9,FALSE)," ")</f>
        <v xml:space="preserve"> </v>
      </c>
      <c r="J939" s="113" t="str">
        <f>IF(A939:A939&gt;0,VLOOKUP(A939,Fed.!$A$1:$J$1758,10,FALSE)," ")</f>
        <v xml:space="preserve"> </v>
      </c>
      <c r="L939" s="245" t="s">
        <v>2643</v>
      </c>
      <c r="M939" s="287" t="b">
        <f t="shared" si="15"/>
        <v>0</v>
      </c>
      <c r="N939" s="287"/>
    </row>
    <row r="940" spans="1:14">
      <c r="A940" s="192"/>
      <c r="B940" s="26" t="str">
        <f>IF(A940:A940&gt;0,VLOOKUP(A940,Fed.!$A$1:$J$1758,2,FALSE)," ")</f>
        <v xml:space="preserve"> </v>
      </c>
      <c r="C940" s="26" t="str">
        <f>IF(A940:A940&gt;0,VLOOKUP(A940,Fed.!$A$1:$J$1758,3,FALSE)," ")</f>
        <v xml:space="preserve"> </v>
      </c>
      <c r="D940" s="113" t="str">
        <f>IF(A940:A940&gt;0,VLOOKUP(A940,Fed.!$A$1:$J$1758,4,FALSE)," ")</f>
        <v xml:space="preserve"> </v>
      </c>
      <c r="E940" s="113" t="str">
        <f>IF(A940:A940&gt;0,VLOOKUP(A940,Fed.!$A$1:$J$1758,5,FALSE)," ")</f>
        <v xml:space="preserve"> </v>
      </c>
      <c r="F940" s="191" t="str">
        <f>IF(A940:A940&gt;0,VLOOKUP(A940,Fed.!$A$1:$J$1758,6,FALSE)," ")</f>
        <v xml:space="preserve"> </v>
      </c>
      <c r="G940" s="113" t="str">
        <f>IF(A940:A940&gt;0,VLOOKUP(A940,Fed.!$A$1:$J$1758,7,FALSE)," ")</f>
        <v xml:space="preserve"> </v>
      </c>
      <c r="H940" s="113" t="str">
        <f>IF(A940:A940&gt;0,VLOOKUP(A940,Fed.!$A$1:$J$1758,8,FALSE)," ")</f>
        <v xml:space="preserve"> </v>
      </c>
      <c r="I940" s="113" t="str">
        <f>IF(A940:A940&gt;0,VLOOKUP(A940,Fed.!$A$1:$J$1758,9,FALSE)," ")</f>
        <v xml:space="preserve"> </v>
      </c>
      <c r="J940" s="113" t="str">
        <f>IF(A940:A940&gt;0,VLOOKUP(A940,Fed.!$A$1:$J$1758,10,FALSE)," ")</f>
        <v xml:space="preserve"> </v>
      </c>
      <c r="L940" s="245" t="s">
        <v>2643</v>
      </c>
      <c r="M940" s="287" t="b">
        <f t="shared" si="15"/>
        <v>0</v>
      </c>
      <c r="N940" s="287"/>
    </row>
    <row r="941" spans="1:14">
      <c r="A941" s="192"/>
      <c r="B941" s="26" t="str">
        <f>IF(A941:A941&gt;0,VLOOKUP(A941,Fed.!$A$1:$J$1758,2,FALSE)," ")</f>
        <v xml:space="preserve"> </v>
      </c>
      <c r="C941" s="26" t="str">
        <f>IF(A941:A941&gt;0,VLOOKUP(A941,Fed.!$A$1:$J$1758,3,FALSE)," ")</f>
        <v xml:space="preserve"> </v>
      </c>
      <c r="D941" s="113" t="str">
        <f>IF(A941:A941&gt;0,VLOOKUP(A941,Fed.!$A$1:$J$1758,4,FALSE)," ")</f>
        <v xml:space="preserve"> </v>
      </c>
      <c r="E941" s="113" t="str">
        <f>IF(A941:A941&gt;0,VLOOKUP(A941,Fed.!$A$1:$J$1758,5,FALSE)," ")</f>
        <v xml:space="preserve"> </v>
      </c>
      <c r="F941" s="191" t="str">
        <f>IF(A941:A941&gt;0,VLOOKUP(A941,Fed.!$A$1:$J$1758,6,FALSE)," ")</f>
        <v xml:space="preserve"> </v>
      </c>
      <c r="G941" s="113" t="str">
        <f>IF(A941:A941&gt;0,VLOOKUP(A941,Fed.!$A$1:$J$1758,7,FALSE)," ")</f>
        <v xml:space="preserve"> </v>
      </c>
      <c r="H941" s="113" t="str">
        <f>IF(A941:A941&gt;0,VLOOKUP(A941,Fed.!$A$1:$J$1758,8,FALSE)," ")</f>
        <v xml:space="preserve"> </v>
      </c>
      <c r="I941" s="113" t="str">
        <f>IF(A941:A941&gt;0,VLOOKUP(A941,Fed.!$A$1:$J$1758,9,FALSE)," ")</f>
        <v xml:space="preserve"> </v>
      </c>
      <c r="J941" s="113" t="str">
        <f>IF(A941:A941&gt;0,VLOOKUP(A941,Fed.!$A$1:$J$1758,10,FALSE)," ")</f>
        <v xml:space="preserve"> </v>
      </c>
      <c r="L941" s="245" t="s">
        <v>2643</v>
      </c>
      <c r="M941" s="287" t="b">
        <f t="shared" si="15"/>
        <v>0</v>
      </c>
      <c r="N941" s="287"/>
    </row>
    <row r="942" spans="1:14">
      <c r="A942" s="192"/>
      <c r="B942" s="26" t="str">
        <f>IF(A942:A942&gt;0,VLOOKUP(A942,Fed.!$A$1:$J$1758,2,FALSE)," ")</f>
        <v xml:space="preserve"> </v>
      </c>
      <c r="C942" s="26" t="str">
        <f>IF(A942:A942&gt;0,VLOOKUP(A942,Fed.!$A$1:$J$1758,3,FALSE)," ")</f>
        <v xml:space="preserve"> </v>
      </c>
      <c r="D942" s="113" t="str">
        <f>IF(A942:A942&gt;0,VLOOKUP(A942,Fed.!$A$1:$J$1758,4,FALSE)," ")</f>
        <v xml:space="preserve"> </v>
      </c>
      <c r="E942" s="113" t="str">
        <f>IF(A942:A942&gt;0,VLOOKUP(A942,Fed.!$A$1:$J$1758,5,FALSE)," ")</f>
        <v xml:space="preserve"> </v>
      </c>
      <c r="F942" s="191" t="str">
        <f>IF(A942:A942&gt;0,VLOOKUP(A942,Fed.!$A$1:$J$1758,6,FALSE)," ")</f>
        <v xml:space="preserve"> </v>
      </c>
      <c r="G942" s="113" t="str">
        <f>IF(A942:A942&gt;0,VLOOKUP(A942,Fed.!$A$1:$J$1758,7,FALSE)," ")</f>
        <v xml:space="preserve"> </v>
      </c>
      <c r="H942" s="113" t="str">
        <f>IF(A942:A942&gt;0,VLOOKUP(A942,Fed.!$A$1:$J$1758,8,FALSE)," ")</f>
        <v xml:space="preserve"> </v>
      </c>
      <c r="I942" s="113" t="str">
        <f>IF(A942:A942&gt;0,VLOOKUP(A942,Fed.!$A$1:$J$1758,9,FALSE)," ")</f>
        <v xml:space="preserve"> </v>
      </c>
      <c r="J942" s="113" t="str">
        <f>IF(A942:A942&gt;0,VLOOKUP(A942,Fed.!$A$1:$J$1758,10,FALSE)," ")</f>
        <v xml:space="preserve"> </v>
      </c>
      <c r="L942" s="245" t="s">
        <v>2643</v>
      </c>
      <c r="M942" s="287" t="b">
        <f t="shared" si="15"/>
        <v>0</v>
      </c>
      <c r="N942" s="287"/>
    </row>
    <row r="943" spans="1:14">
      <c r="A943" s="192"/>
      <c r="B943" s="26" t="str">
        <f>IF(A943:A943&gt;0,VLOOKUP(A943,Fed.!$A$1:$J$1758,2,FALSE)," ")</f>
        <v xml:space="preserve"> </v>
      </c>
      <c r="C943" s="26" t="str">
        <f>IF(A943:A943&gt;0,VLOOKUP(A943,Fed.!$A$1:$J$1758,3,FALSE)," ")</f>
        <v xml:space="preserve"> </v>
      </c>
      <c r="D943" s="113" t="str">
        <f>IF(A943:A943&gt;0,VLOOKUP(A943,Fed.!$A$1:$J$1758,4,FALSE)," ")</f>
        <v xml:space="preserve"> </v>
      </c>
      <c r="E943" s="113" t="str">
        <f>IF(A943:A943&gt;0,VLOOKUP(A943,Fed.!$A$1:$J$1758,5,FALSE)," ")</f>
        <v xml:space="preserve"> </v>
      </c>
      <c r="F943" s="191" t="str">
        <f>IF(A943:A943&gt;0,VLOOKUP(A943,Fed.!$A$1:$J$1758,6,FALSE)," ")</f>
        <v xml:space="preserve"> </v>
      </c>
      <c r="G943" s="113" t="str">
        <f>IF(A943:A943&gt;0,VLOOKUP(A943,Fed.!$A$1:$J$1758,7,FALSE)," ")</f>
        <v xml:space="preserve"> </v>
      </c>
      <c r="H943" s="113" t="str">
        <f>IF(A943:A943&gt;0,VLOOKUP(A943,Fed.!$A$1:$J$1758,8,FALSE)," ")</f>
        <v xml:space="preserve"> </v>
      </c>
      <c r="I943" s="113" t="str">
        <f>IF(A943:A943&gt;0,VLOOKUP(A943,Fed.!$A$1:$J$1758,9,FALSE)," ")</f>
        <v xml:space="preserve"> </v>
      </c>
      <c r="J943" s="113" t="str">
        <f>IF(A943:A943&gt;0,VLOOKUP(A943,Fed.!$A$1:$J$1758,10,FALSE)," ")</f>
        <v xml:space="preserve"> </v>
      </c>
      <c r="L943" s="245" t="s">
        <v>2643</v>
      </c>
      <c r="M943" s="287" t="b">
        <f t="shared" si="15"/>
        <v>0</v>
      </c>
      <c r="N943" s="287"/>
    </row>
    <row r="944" spans="1:14">
      <c r="A944" s="192"/>
      <c r="B944" s="26" t="str">
        <f>IF(A944:A944&gt;0,VLOOKUP(A944,Fed.!$A$1:$J$1758,2,FALSE)," ")</f>
        <v xml:space="preserve"> </v>
      </c>
      <c r="C944" s="26" t="str">
        <f>IF(A944:A944&gt;0,VLOOKUP(A944,Fed.!$A$1:$J$1758,3,FALSE)," ")</f>
        <v xml:space="preserve"> </v>
      </c>
      <c r="D944" s="113" t="str">
        <f>IF(A944:A944&gt;0,VLOOKUP(A944,Fed.!$A$1:$J$1758,4,FALSE)," ")</f>
        <v xml:space="preserve"> </v>
      </c>
      <c r="E944" s="113" t="str">
        <f>IF(A944:A944&gt;0,VLOOKUP(A944,Fed.!$A$1:$J$1758,5,FALSE)," ")</f>
        <v xml:space="preserve"> </v>
      </c>
      <c r="F944" s="191" t="str">
        <f>IF(A944:A944&gt;0,VLOOKUP(A944,Fed.!$A$1:$J$1758,6,FALSE)," ")</f>
        <v xml:space="preserve"> </v>
      </c>
      <c r="G944" s="113" t="str">
        <f>IF(A944:A944&gt;0,VLOOKUP(A944,Fed.!$A$1:$J$1758,7,FALSE)," ")</f>
        <v xml:space="preserve"> </v>
      </c>
      <c r="H944" s="113" t="str">
        <f>IF(A944:A944&gt;0,VLOOKUP(A944,Fed.!$A$1:$J$1758,8,FALSE)," ")</f>
        <v xml:space="preserve"> </v>
      </c>
      <c r="I944" s="113" t="str">
        <f>IF(A944:A944&gt;0,VLOOKUP(A944,Fed.!$A$1:$J$1758,9,FALSE)," ")</f>
        <v xml:space="preserve"> </v>
      </c>
      <c r="J944" s="113" t="str">
        <f>IF(A944:A944&gt;0,VLOOKUP(A944,Fed.!$A$1:$J$1758,10,FALSE)," ")</f>
        <v xml:space="preserve"> </v>
      </c>
      <c r="L944" s="245" t="s">
        <v>2643</v>
      </c>
      <c r="M944" s="287" t="b">
        <f t="shared" si="15"/>
        <v>0</v>
      </c>
      <c r="N944" s="287"/>
    </row>
    <row r="945" spans="1:14">
      <c r="A945" s="192"/>
      <c r="B945" s="26" t="str">
        <f>IF(A945:A945&gt;0,VLOOKUP(A945,Fed.!$A$1:$J$1758,2,FALSE)," ")</f>
        <v xml:space="preserve"> </v>
      </c>
      <c r="C945" s="26" t="str">
        <f>IF(A945:A945&gt;0,VLOOKUP(A945,Fed.!$A$1:$J$1758,3,FALSE)," ")</f>
        <v xml:space="preserve"> </v>
      </c>
      <c r="D945" s="113" t="str">
        <f>IF(A945:A945&gt;0,VLOOKUP(A945,Fed.!$A$1:$J$1758,4,FALSE)," ")</f>
        <v xml:space="preserve"> </v>
      </c>
      <c r="E945" s="113" t="str">
        <f>IF(A945:A945&gt;0,VLOOKUP(A945,Fed.!$A$1:$J$1758,5,FALSE)," ")</f>
        <v xml:space="preserve"> </v>
      </c>
      <c r="F945" s="191" t="str">
        <f>IF(A945:A945&gt;0,VLOOKUP(A945,Fed.!$A$1:$J$1758,6,FALSE)," ")</f>
        <v xml:space="preserve"> </v>
      </c>
      <c r="G945" s="113" t="str">
        <f>IF(A945:A945&gt;0,VLOOKUP(A945,Fed.!$A$1:$J$1758,7,FALSE)," ")</f>
        <v xml:space="preserve"> </v>
      </c>
      <c r="H945" s="113" t="str">
        <f>IF(A945:A945&gt;0,VLOOKUP(A945,Fed.!$A$1:$J$1758,8,FALSE)," ")</f>
        <v xml:space="preserve"> </v>
      </c>
      <c r="I945" s="113" t="str">
        <f>IF(A945:A945&gt;0,VLOOKUP(A945,Fed.!$A$1:$J$1758,9,FALSE)," ")</f>
        <v xml:space="preserve"> </v>
      </c>
      <c r="J945" s="113" t="str">
        <f>IF(A945:A945&gt;0,VLOOKUP(A945,Fed.!$A$1:$J$1758,10,FALSE)," ")</f>
        <v xml:space="preserve"> </v>
      </c>
      <c r="L945" s="245" t="s">
        <v>2643</v>
      </c>
      <c r="M945" s="287" t="b">
        <f t="shared" si="15"/>
        <v>0</v>
      </c>
      <c r="N945" s="287"/>
    </row>
    <row r="946" spans="1:14">
      <c r="A946" s="192"/>
      <c r="B946" s="26" t="str">
        <f>IF(A946:A946&gt;0,VLOOKUP(A946,Fed.!$A$1:$J$1758,2,FALSE)," ")</f>
        <v xml:space="preserve"> </v>
      </c>
      <c r="C946" s="26" t="str">
        <f>IF(A946:A946&gt;0,VLOOKUP(A946,Fed.!$A$1:$J$1758,3,FALSE)," ")</f>
        <v xml:space="preserve"> </v>
      </c>
      <c r="D946" s="113" t="str">
        <f>IF(A946:A946&gt;0,VLOOKUP(A946,Fed.!$A$1:$J$1758,4,FALSE)," ")</f>
        <v xml:space="preserve"> </v>
      </c>
      <c r="E946" s="113" t="str">
        <f>IF(A946:A946&gt;0,VLOOKUP(A946,Fed.!$A$1:$J$1758,5,FALSE)," ")</f>
        <v xml:space="preserve"> </v>
      </c>
      <c r="F946" s="191" t="str">
        <f>IF(A946:A946&gt;0,VLOOKUP(A946,Fed.!$A$1:$J$1758,6,FALSE)," ")</f>
        <v xml:space="preserve"> </v>
      </c>
      <c r="G946" s="113" t="str">
        <f>IF(A946:A946&gt;0,VLOOKUP(A946,Fed.!$A$1:$J$1758,7,FALSE)," ")</f>
        <v xml:space="preserve"> </v>
      </c>
      <c r="H946" s="113" t="str">
        <f>IF(A946:A946&gt;0,VLOOKUP(A946,Fed.!$A$1:$J$1758,8,FALSE)," ")</f>
        <v xml:space="preserve"> </v>
      </c>
      <c r="I946" s="113" t="str">
        <f>IF(A946:A946&gt;0,VLOOKUP(A946,Fed.!$A$1:$J$1758,9,FALSE)," ")</f>
        <v xml:space="preserve"> </v>
      </c>
      <c r="J946" s="113" t="str">
        <f>IF(A946:A946&gt;0,VLOOKUP(A946,Fed.!$A$1:$J$1758,10,FALSE)," ")</f>
        <v xml:space="preserve"> </v>
      </c>
      <c r="L946" s="245" t="s">
        <v>2643</v>
      </c>
      <c r="M946" s="287" t="b">
        <f t="shared" si="15"/>
        <v>0</v>
      </c>
      <c r="N946" s="287"/>
    </row>
    <row r="947" spans="1:14">
      <c r="A947" s="192"/>
      <c r="B947" s="26" t="str">
        <f>IF(A947:A947&gt;0,VLOOKUP(A947,Fed.!$A$1:$J$1758,2,FALSE)," ")</f>
        <v xml:space="preserve"> </v>
      </c>
      <c r="C947" s="26" t="str">
        <f>IF(A947:A947&gt;0,VLOOKUP(A947,Fed.!$A$1:$J$1758,3,FALSE)," ")</f>
        <v xml:space="preserve"> </v>
      </c>
      <c r="D947" s="113" t="str">
        <f>IF(A947:A947&gt;0,VLOOKUP(A947,Fed.!$A$1:$J$1758,4,FALSE)," ")</f>
        <v xml:space="preserve"> </v>
      </c>
      <c r="E947" s="113" t="str">
        <f>IF(A947:A947&gt;0,VLOOKUP(A947,Fed.!$A$1:$J$1758,5,FALSE)," ")</f>
        <v xml:space="preserve"> </v>
      </c>
      <c r="F947" s="191" t="str">
        <f>IF(A947:A947&gt;0,VLOOKUP(A947,Fed.!$A$1:$J$1758,6,FALSE)," ")</f>
        <v xml:space="preserve"> </v>
      </c>
      <c r="G947" s="113" t="str">
        <f>IF(A947:A947&gt;0,VLOOKUP(A947,Fed.!$A$1:$J$1758,7,FALSE)," ")</f>
        <v xml:space="preserve"> </v>
      </c>
      <c r="H947" s="113" t="str">
        <f>IF(A947:A947&gt;0,VLOOKUP(A947,Fed.!$A$1:$J$1758,8,FALSE)," ")</f>
        <v xml:space="preserve"> </v>
      </c>
      <c r="I947" s="113" t="str">
        <f>IF(A947:A947&gt;0,VLOOKUP(A947,Fed.!$A$1:$J$1758,9,FALSE)," ")</f>
        <v xml:space="preserve"> </v>
      </c>
      <c r="J947" s="113" t="str">
        <f>IF(A947:A947&gt;0,VLOOKUP(A947,Fed.!$A$1:$J$1758,10,FALSE)," ")</f>
        <v xml:space="preserve"> </v>
      </c>
      <c r="L947" s="245" t="s">
        <v>2643</v>
      </c>
      <c r="M947" s="287" t="b">
        <f t="shared" si="15"/>
        <v>0</v>
      </c>
      <c r="N947" s="287"/>
    </row>
    <row r="948" spans="1:14">
      <c r="A948" s="192"/>
      <c r="B948" s="26" t="str">
        <f>IF(A948:A948&gt;0,VLOOKUP(A948,Fed.!$A$1:$J$1758,2,FALSE)," ")</f>
        <v xml:space="preserve"> </v>
      </c>
      <c r="C948" s="26" t="str">
        <f>IF(A948:A948&gt;0,VLOOKUP(A948,Fed.!$A$1:$J$1758,3,FALSE)," ")</f>
        <v xml:space="preserve"> </v>
      </c>
      <c r="D948" s="113" t="str">
        <f>IF(A948:A948&gt;0,VLOOKUP(A948,Fed.!$A$1:$J$1758,4,FALSE)," ")</f>
        <v xml:space="preserve"> </v>
      </c>
      <c r="E948" s="113" t="str">
        <f>IF(A948:A948&gt;0,VLOOKUP(A948,Fed.!$A$1:$J$1758,5,FALSE)," ")</f>
        <v xml:space="preserve"> </v>
      </c>
      <c r="F948" s="191" t="str">
        <f>IF(A948:A948&gt;0,VLOOKUP(A948,Fed.!$A$1:$J$1758,6,FALSE)," ")</f>
        <v xml:space="preserve"> </v>
      </c>
      <c r="G948" s="113" t="str">
        <f>IF(A948:A948&gt;0,VLOOKUP(A948,Fed.!$A$1:$J$1758,7,FALSE)," ")</f>
        <v xml:space="preserve"> </v>
      </c>
      <c r="H948" s="113" t="str">
        <f>IF(A948:A948&gt;0,VLOOKUP(A948,Fed.!$A$1:$J$1758,8,FALSE)," ")</f>
        <v xml:space="preserve"> </v>
      </c>
      <c r="I948" s="113" t="str">
        <f>IF(A948:A948&gt;0,VLOOKUP(A948,Fed.!$A$1:$J$1758,9,FALSE)," ")</f>
        <v xml:space="preserve"> </v>
      </c>
      <c r="J948" s="113" t="str">
        <f>IF(A948:A948&gt;0,VLOOKUP(A948,Fed.!$A$1:$J$1758,10,FALSE)," ")</f>
        <v xml:space="preserve"> </v>
      </c>
      <c r="L948" s="245" t="s">
        <v>2643</v>
      </c>
      <c r="M948" s="287" t="b">
        <f t="shared" si="15"/>
        <v>0</v>
      </c>
      <c r="N948" s="287"/>
    </row>
    <row r="949" spans="1:14">
      <c r="A949" s="192"/>
      <c r="B949" s="26" t="str">
        <f>IF(A949:A949&gt;0,VLOOKUP(A949,Fed.!$A$1:$J$1758,2,FALSE)," ")</f>
        <v xml:space="preserve"> </v>
      </c>
      <c r="C949" s="26" t="str">
        <f>IF(A949:A949&gt;0,VLOOKUP(A949,Fed.!$A$1:$J$1758,3,FALSE)," ")</f>
        <v xml:space="preserve"> </v>
      </c>
      <c r="D949" s="113" t="str">
        <f>IF(A949:A949&gt;0,VLOOKUP(A949,Fed.!$A$1:$J$1758,4,FALSE)," ")</f>
        <v xml:space="preserve"> </v>
      </c>
      <c r="E949" s="113" t="str">
        <f>IF(A949:A949&gt;0,VLOOKUP(A949,Fed.!$A$1:$J$1758,5,FALSE)," ")</f>
        <v xml:space="preserve"> </v>
      </c>
      <c r="F949" s="191" t="str">
        <f>IF(A949:A949&gt;0,VLOOKUP(A949,Fed.!$A$1:$J$1758,6,FALSE)," ")</f>
        <v xml:space="preserve"> </v>
      </c>
      <c r="G949" s="113" t="str">
        <f>IF(A949:A949&gt;0,VLOOKUP(A949,Fed.!$A$1:$J$1758,7,FALSE)," ")</f>
        <v xml:space="preserve"> </v>
      </c>
      <c r="H949" s="113" t="str">
        <f>IF(A949:A949&gt;0,VLOOKUP(A949,Fed.!$A$1:$J$1758,8,FALSE)," ")</f>
        <v xml:space="preserve"> </v>
      </c>
      <c r="I949" s="113" t="str">
        <f>IF(A949:A949&gt;0,VLOOKUP(A949,Fed.!$A$1:$J$1758,9,FALSE)," ")</f>
        <v xml:space="preserve"> </v>
      </c>
      <c r="J949" s="113" t="str">
        <f>IF(A949:A949&gt;0,VLOOKUP(A949,Fed.!$A$1:$J$1758,10,FALSE)," ")</f>
        <v xml:space="preserve"> </v>
      </c>
      <c r="L949" s="245" t="s">
        <v>2643</v>
      </c>
      <c r="M949" s="287" t="b">
        <f t="shared" si="15"/>
        <v>0</v>
      </c>
      <c r="N949" s="287"/>
    </row>
    <row r="950" spans="1:14">
      <c r="A950" s="192"/>
      <c r="B950" s="26" t="str">
        <f>IF(A950:A950&gt;0,VLOOKUP(A950,Fed.!$A$1:$J$1758,2,FALSE)," ")</f>
        <v xml:space="preserve"> </v>
      </c>
      <c r="C950" s="26" t="str">
        <f>IF(A950:A950&gt;0,VLOOKUP(A950,Fed.!$A$1:$J$1758,3,FALSE)," ")</f>
        <v xml:space="preserve"> </v>
      </c>
      <c r="D950" s="113" t="str">
        <f>IF(A950:A950&gt;0,VLOOKUP(A950,Fed.!$A$1:$J$1758,4,FALSE)," ")</f>
        <v xml:space="preserve"> </v>
      </c>
      <c r="E950" s="113" t="str">
        <f>IF(A950:A950&gt;0,VLOOKUP(A950,Fed.!$A$1:$J$1758,5,FALSE)," ")</f>
        <v xml:space="preserve"> </v>
      </c>
      <c r="F950" s="191" t="str">
        <f>IF(A950:A950&gt;0,VLOOKUP(A950,Fed.!$A$1:$J$1758,6,FALSE)," ")</f>
        <v xml:space="preserve"> </v>
      </c>
      <c r="G950" s="113" t="str">
        <f>IF(A950:A950&gt;0,VLOOKUP(A950,Fed.!$A$1:$J$1758,7,FALSE)," ")</f>
        <v xml:space="preserve"> </v>
      </c>
      <c r="H950" s="113" t="str">
        <f>IF(A950:A950&gt;0,VLOOKUP(A950,Fed.!$A$1:$J$1758,8,FALSE)," ")</f>
        <v xml:space="preserve"> </v>
      </c>
      <c r="I950" s="113" t="str">
        <f>IF(A950:A950&gt;0,VLOOKUP(A950,Fed.!$A$1:$J$1758,9,FALSE)," ")</f>
        <v xml:space="preserve"> </v>
      </c>
      <c r="J950" s="113" t="str">
        <f>IF(A950:A950&gt;0,VLOOKUP(A950,Fed.!$A$1:$J$1758,10,FALSE)," ")</f>
        <v xml:space="preserve"> </v>
      </c>
      <c r="L950" s="245" t="s">
        <v>2643</v>
      </c>
      <c r="M950" s="287" t="b">
        <f t="shared" si="15"/>
        <v>0</v>
      </c>
      <c r="N950" s="287"/>
    </row>
    <row r="951" spans="1:14">
      <c r="A951" s="192"/>
      <c r="B951" s="26" t="str">
        <f>IF(A951:A951&gt;0,VLOOKUP(A951,Fed.!$A$1:$J$1758,2,FALSE)," ")</f>
        <v xml:space="preserve"> </v>
      </c>
      <c r="C951" s="26" t="str">
        <f>IF(A951:A951&gt;0,VLOOKUP(A951,Fed.!$A$1:$J$1758,3,FALSE)," ")</f>
        <v xml:space="preserve"> </v>
      </c>
      <c r="D951" s="113" t="str">
        <f>IF(A951:A951&gt;0,VLOOKUP(A951,Fed.!$A$1:$J$1758,4,FALSE)," ")</f>
        <v xml:space="preserve"> </v>
      </c>
      <c r="E951" s="113" t="str">
        <f>IF(A951:A951&gt;0,VLOOKUP(A951,Fed.!$A$1:$J$1758,5,FALSE)," ")</f>
        <v xml:space="preserve"> </v>
      </c>
      <c r="F951" s="191" t="str">
        <f>IF(A951:A951&gt;0,VLOOKUP(A951,Fed.!$A$1:$J$1758,6,FALSE)," ")</f>
        <v xml:space="preserve"> </v>
      </c>
      <c r="G951" s="113" t="str">
        <f>IF(A951:A951&gt;0,VLOOKUP(A951,Fed.!$A$1:$J$1758,7,FALSE)," ")</f>
        <v xml:space="preserve"> </v>
      </c>
      <c r="H951" s="113" t="str">
        <f>IF(A951:A951&gt;0,VLOOKUP(A951,Fed.!$A$1:$J$1758,8,FALSE)," ")</f>
        <v xml:space="preserve"> </v>
      </c>
      <c r="I951" s="113" t="str">
        <f>IF(A951:A951&gt;0,VLOOKUP(A951,Fed.!$A$1:$J$1758,9,FALSE)," ")</f>
        <v xml:space="preserve"> </v>
      </c>
      <c r="J951" s="113" t="str">
        <f>IF(A951:A951&gt;0,VLOOKUP(A951,Fed.!$A$1:$J$1758,10,FALSE)," ")</f>
        <v xml:space="preserve"> </v>
      </c>
      <c r="L951" s="245" t="s">
        <v>2643</v>
      </c>
      <c r="M951" s="287" t="b">
        <f t="shared" si="15"/>
        <v>0</v>
      </c>
      <c r="N951" s="287"/>
    </row>
    <row r="952" spans="1:14">
      <c r="A952" s="192"/>
      <c r="B952" s="26" t="str">
        <f>IF(A952:A952&gt;0,VLOOKUP(A952,Fed.!$A$1:$J$1758,2,FALSE)," ")</f>
        <v xml:space="preserve"> </v>
      </c>
      <c r="C952" s="26" t="str">
        <f>IF(A952:A952&gt;0,VLOOKUP(A952,Fed.!$A$1:$J$1758,3,FALSE)," ")</f>
        <v xml:space="preserve"> </v>
      </c>
      <c r="D952" s="113" t="str">
        <f>IF(A952:A952&gt;0,VLOOKUP(A952,Fed.!$A$1:$J$1758,4,FALSE)," ")</f>
        <v xml:space="preserve"> </v>
      </c>
      <c r="E952" s="113" t="str">
        <f>IF(A952:A952&gt;0,VLOOKUP(A952,Fed.!$A$1:$J$1758,5,FALSE)," ")</f>
        <v xml:space="preserve"> </v>
      </c>
      <c r="F952" s="191" t="str">
        <f>IF(A952:A952&gt;0,VLOOKUP(A952,Fed.!$A$1:$J$1758,6,FALSE)," ")</f>
        <v xml:space="preserve"> </v>
      </c>
      <c r="G952" s="113" t="str">
        <f>IF(A952:A952&gt;0,VLOOKUP(A952,Fed.!$A$1:$J$1758,7,FALSE)," ")</f>
        <v xml:space="preserve"> </v>
      </c>
      <c r="H952" s="113" t="str">
        <f>IF(A952:A952&gt;0,VLOOKUP(A952,Fed.!$A$1:$J$1758,8,FALSE)," ")</f>
        <v xml:space="preserve"> </v>
      </c>
      <c r="I952" s="113" t="str">
        <f>IF(A952:A952&gt;0,VLOOKUP(A952,Fed.!$A$1:$J$1758,9,FALSE)," ")</f>
        <v xml:space="preserve"> </v>
      </c>
      <c r="J952" s="113" t="str">
        <f>IF(A952:A952&gt;0,VLOOKUP(A952,Fed.!$A$1:$J$1758,10,FALSE)," ")</f>
        <v xml:space="preserve"> </v>
      </c>
      <c r="L952" s="245" t="s">
        <v>2643</v>
      </c>
      <c r="M952" s="287" t="b">
        <f t="shared" si="15"/>
        <v>0</v>
      </c>
      <c r="N952" s="287"/>
    </row>
    <row r="953" spans="1:14">
      <c r="A953" s="192"/>
      <c r="B953" s="26" t="str">
        <f>IF(A953:A953&gt;0,VLOOKUP(A953,Fed.!$A$1:$J$1758,2,FALSE)," ")</f>
        <v xml:space="preserve"> </v>
      </c>
      <c r="C953" s="26" t="str">
        <f>IF(A953:A953&gt;0,VLOOKUP(A953,Fed.!$A$1:$J$1758,3,FALSE)," ")</f>
        <v xml:space="preserve"> </v>
      </c>
      <c r="D953" s="113" t="str">
        <f>IF(A953:A953&gt;0,VLOOKUP(A953,Fed.!$A$1:$J$1758,4,FALSE)," ")</f>
        <v xml:space="preserve"> </v>
      </c>
      <c r="E953" s="113" t="str">
        <f>IF(A953:A953&gt;0,VLOOKUP(A953,Fed.!$A$1:$J$1758,5,FALSE)," ")</f>
        <v xml:space="preserve"> </v>
      </c>
      <c r="F953" s="191" t="str">
        <f>IF(A953:A953&gt;0,VLOOKUP(A953,Fed.!$A$1:$J$1758,6,FALSE)," ")</f>
        <v xml:space="preserve"> </v>
      </c>
      <c r="G953" s="113" t="str">
        <f>IF(A953:A953&gt;0,VLOOKUP(A953,Fed.!$A$1:$J$1758,7,FALSE)," ")</f>
        <v xml:space="preserve"> </v>
      </c>
      <c r="H953" s="113" t="str">
        <f>IF(A953:A953&gt;0,VLOOKUP(A953,Fed.!$A$1:$J$1758,8,FALSE)," ")</f>
        <v xml:space="preserve"> </v>
      </c>
      <c r="I953" s="113" t="str">
        <f>IF(A953:A953&gt;0,VLOOKUP(A953,Fed.!$A$1:$J$1758,9,FALSE)," ")</f>
        <v xml:space="preserve"> </v>
      </c>
      <c r="J953" s="113" t="str">
        <f>IF(A953:A953&gt;0,VLOOKUP(A953,Fed.!$A$1:$J$1758,10,FALSE)," ")</f>
        <v xml:space="preserve"> </v>
      </c>
      <c r="L953" s="245" t="s">
        <v>2643</v>
      </c>
      <c r="M953" s="287" t="b">
        <f t="shared" si="15"/>
        <v>0</v>
      </c>
      <c r="N953" s="287"/>
    </row>
    <row r="954" spans="1:14">
      <c r="A954" s="192"/>
      <c r="B954" s="26" t="str">
        <f>IF(A954:A954&gt;0,VLOOKUP(A954,Fed.!$A$1:$J$1758,2,FALSE)," ")</f>
        <v xml:space="preserve"> </v>
      </c>
      <c r="C954" s="26" t="str">
        <f>IF(A954:A954&gt;0,VLOOKUP(A954,Fed.!$A$1:$J$1758,3,FALSE)," ")</f>
        <v xml:space="preserve"> </v>
      </c>
      <c r="D954" s="113" t="str">
        <f>IF(A954:A954&gt;0,VLOOKUP(A954,Fed.!$A$1:$J$1758,4,FALSE)," ")</f>
        <v xml:space="preserve"> </v>
      </c>
      <c r="E954" s="113" t="str">
        <f>IF(A954:A954&gt;0,VLOOKUP(A954,Fed.!$A$1:$J$1758,5,FALSE)," ")</f>
        <v xml:space="preserve"> </v>
      </c>
      <c r="F954" s="191" t="str">
        <f>IF(A954:A954&gt;0,VLOOKUP(A954,Fed.!$A$1:$J$1758,6,FALSE)," ")</f>
        <v xml:space="preserve"> </v>
      </c>
      <c r="G954" s="113" t="str">
        <f>IF(A954:A954&gt;0,VLOOKUP(A954,Fed.!$A$1:$J$1758,7,FALSE)," ")</f>
        <v xml:space="preserve"> </v>
      </c>
      <c r="H954" s="113" t="str">
        <f>IF(A954:A954&gt;0,VLOOKUP(A954,Fed.!$A$1:$J$1758,8,FALSE)," ")</f>
        <v xml:space="preserve"> </v>
      </c>
      <c r="I954" s="113" t="str">
        <f>IF(A954:A954&gt;0,VLOOKUP(A954,Fed.!$A$1:$J$1758,9,FALSE)," ")</f>
        <v xml:space="preserve"> </v>
      </c>
      <c r="J954" s="113" t="str">
        <f>IF(A954:A954&gt;0,VLOOKUP(A954,Fed.!$A$1:$J$1758,10,FALSE)," ")</f>
        <v xml:space="preserve"> </v>
      </c>
      <c r="L954" s="245" t="s">
        <v>2643</v>
      </c>
      <c r="M954" s="287" t="b">
        <f t="shared" si="15"/>
        <v>0</v>
      </c>
      <c r="N954" s="287"/>
    </row>
    <row r="955" spans="1:14">
      <c r="A955" s="192"/>
      <c r="B955" s="26" t="str">
        <f>IF(A955:A955&gt;0,VLOOKUP(A955,Fed.!$A$1:$J$1758,2,FALSE)," ")</f>
        <v xml:space="preserve"> </v>
      </c>
      <c r="C955" s="26" t="str">
        <f>IF(A955:A955&gt;0,VLOOKUP(A955,Fed.!$A$1:$J$1758,3,FALSE)," ")</f>
        <v xml:space="preserve"> </v>
      </c>
      <c r="D955" s="113" t="str">
        <f>IF(A955:A955&gt;0,VLOOKUP(A955,Fed.!$A$1:$J$1758,4,FALSE)," ")</f>
        <v xml:space="preserve"> </v>
      </c>
      <c r="E955" s="113" t="str">
        <f>IF(A955:A955&gt;0,VLOOKUP(A955,Fed.!$A$1:$J$1758,5,FALSE)," ")</f>
        <v xml:space="preserve"> </v>
      </c>
      <c r="F955" s="191" t="str">
        <f>IF(A955:A955&gt;0,VLOOKUP(A955,Fed.!$A$1:$J$1758,6,FALSE)," ")</f>
        <v xml:space="preserve"> </v>
      </c>
      <c r="G955" s="113" t="str">
        <f>IF(A955:A955&gt;0,VLOOKUP(A955,Fed.!$A$1:$J$1758,7,FALSE)," ")</f>
        <v xml:space="preserve"> </v>
      </c>
      <c r="H955" s="113" t="str">
        <f>IF(A955:A955&gt;0,VLOOKUP(A955,Fed.!$A$1:$J$1758,8,FALSE)," ")</f>
        <v xml:space="preserve"> </v>
      </c>
      <c r="I955" s="113" t="str">
        <f>IF(A955:A955&gt;0,VLOOKUP(A955,Fed.!$A$1:$J$1758,9,FALSE)," ")</f>
        <v xml:space="preserve"> </v>
      </c>
      <c r="J955" s="113" t="str">
        <f>IF(A955:A955&gt;0,VLOOKUP(A955,Fed.!$A$1:$J$1758,10,FALSE)," ")</f>
        <v xml:space="preserve"> </v>
      </c>
      <c r="L955" s="245" t="s">
        <v>2643</v>
      </c>
      <c r="M955" s="287" t="b">
        <f t="shared" si="15"/>
        <v>0</v>
      </c>
      <c r="N955" s="287"/>
    </row>
    <row r="956" spans="1:14">
      <c r="A956" s="192"/>
      <c r="B956" s="26" t="str">
        <f>IF(A956:A956&gt;0,VLOOKUP(A956,Fed.!$A$1:$J$1758,2,FALSE)," ")</f>
        <v xml:space="preserve"> </v>
      </c>
      <c r="C956" s="26" t="str">
        <f>IF(A956:A956&gt;0,VLOOKUP(A956,Fed.!$A$1:$J$1758,3,FALSE)," ")</f>
        <v xml:space="preserve"> </v>
      </c>
      <c r="D956" s="113" t="str">
        <f>IF(A956:A956&gt;0,VLOOKUP(A956,Fed.!$A$1:$J$1758,4,FALSE)," ")</f>
        <v xml:space="preserve"> </v>
      </c>
      <c r="E956" s="113" t="str">
        <f>IF(A956:A956&gt;0,VLOOKUP(A956,Fed.!$A$1:$J$1758,5,FALSE)," ")</f>
        <v xml:space="preserve"> </v>
      </c>
      <c r="F956" s="191" t="str">
        <f>IF(A956:A956&gt;0,VLOOKUP(A956,Fed.!$A$1:$J$1758,6,FALSE)," ")</f>
        <v xml:space="preserve"> </v>
      </c>
      <c r="G956" s="113" t="str">
        <f>IF(A956:A956&gt;0,VLOOKUP(A956,Fed.!$A$1:$J$1758,7,FALSE)," ")</f>
        <v xml:space="preserve"> </v>
      </c>
      <c r="H956" s="113" t="str">
        <f>IF(A956:A956&gt;0,VLOOKUP(A956,Fed.!$A$1:$J$1758,8,FALSE)," ")</f>
        <v xml:space="preserve"> </v>
      </c>
      <c r="I956" s="113" t="str">
        <f>IF(A956:A956&gt;0,VLOOKUP(A956,Fed.!$A$1:$J$1758,9,FALSE)," ")</f>
        <v xml:space="preserve"> </v>
      </c>
      <c r="J956" s="113" t="str">
        <f>IF(A956:A956&gt;0,VLOOKUP(A956,Fed.!$A$1:$J$1758,10,FALSE)," ")</f>
        <v xml:space="preserve"> </v>
      </c>
      <c r="L956" s="245" t="s">
        <v>2643</v>
      </c>
      <c r="M956" s="287" t="b">
        <f t="shared" si="15"/>
        <v>0</v>
      </c>
      <c r="N956" s="287"/>
    </row>
    <row r="957" spans="1:14">
      <c r="A957" s="192"/>
      <c r="B957" s="26" t="str">
        <f>IF(A957:A957&gt;0,VLOOKUP(A957,Fed.!$A$1:$J$1758,2,FALSE)," ")</f>
        <v xml:space="preserve"> </v>
      </c>
      <c r="C957" s="26" t="str">
        <f>IF(A957:A957&gt;0,VLOOKUP(A957,Fed.!$A$1:$J$1758,3,FALSE)," ")</f>
        <v xml:space="preserve"> </v>
      </c>
      <c r="D957" s="113" t="str">
        <f>IF(A957:A957&gt;0,VLOOKUP(A957,Fed.!$A$1:$J$1758,4,FALSE)," ")</f>
        <v xml:space="preserve"> </v>
      </c>
      <c r="E957" s="113" t="str">
        <f>IF(A957:A957&gt;0,VLOOKUP(A957,Fed.!$A$1:$J$1758,5,FALSE)," ")</f>
        <v xml:space="preserve"> </v>
      </c>
      <c r="F957" s="191" t="str">
        <f>IF(A957:A957&gt;0,VLOOKUP(A957,Fed.!$A$1:$J$1758,6,FALSE)," ")</f>
        <v xml:space="preserve"> </v>
      </c>
      <c r="G957" s="113" t="str">
        <f>IF(A957:A957&gt;0,VLOOKUP(A957,Fed.!$A$1:$J$1758,7,FALSE)," ")</f>
        <v xml:space="preserve"> </v>
      </c>
      <c r="H957" s="113" t="str">
        <f>IF(A957:A957&gt;0,VLOOKUP(A957,Fed.!$A$1:$J$1758,8,FALSE)," ")</f>
        <v xml:space="preserve"> </v>
      </c>
      <c r="I957" s="113" t="str">
        <f>IF(A957:A957&gt;0,VLOOKUP(A957,Fed.!$A$1:$J$1758,9,FALSE)," ")</f>
        <v xml:space="preserve"> </v>
      </c>
      <c r="J957" s="113" t="str">
        <f>IF(A957:A957&gt;0,VLOOKUP(A957,Fed.!$A$1:$J$1758,10,FALSE)," ")</f>
        <v xml:space="preserve"> </v>
      </c>
      <c r="L957" s="245" t="s">
        <v>2643</v>
      </c>
      <c r="M957" s="287" t="b">
        <f t="shared" si="15"/>
        <v>0</v>
      </c>
      <c r="N957" s="287"/>
    </row>
    <row r="958" spans="1:14">
      <c r="A958" s="192"/>
      <c r="B958" s="26" t="str">
        <f>IF(A958:A958&gt;0,VLOOKUP(A958,Fed.!$A$1:$J$1758,2,FALSE)," ")</f>
        <v xml:space="preserve"> </v>
      </c>
      <c r="C958" s="26" t="str">
        <f>IF(A958:A958&gt;0,VLOOKUP(A958,Fed.!$A$1:$J$1758,3,FALSE)," ")</f>
        <v xml:space="preserve"> </v>
      </c>
      <c r="D958" s="113" t="str">
        <f>IF(A958:A958&gt;0,VLOOKUP(A958,Fed.!$A$1:$J$1758,4,FALSE)," ")</f>
        <v xml:space="preserve"> </v>
      </c>
      <c r="E958" s="113" t="str">
        <f>IF(A958:A958&gt;0,VLOOKUP(A958,Fed.!$A$1:$J$1758,5,FALSE)," ")</f>
        <v xml:space="preserve"> </v>
      </c>
      <c r="F958" s="191" t="str">
        <f>IF(A958:A958&gt;0,VLOOKUP(A958,Fed.!$A$1:$J$1758,6,FALSE)," ")</f>
        <v xml:space="preserve"> </v>
      </c>
      <c r="G958" s="113" t="str">
        <f>IF(A958:A958&gt;0,VLOOKUP(A958,Fed.!$A$1:$J$1758,7,FALSE)," ")</f>
        <v xml:space="preserve"> </v>
      </c>
      <c r="H958" s="113" t="str">
        <f>IF(A958:A958&gt;0,VLOOKUP(A958,Fed.!$A$1:$J$1758,8,FALSE)," ")</f>
        <v xml:space="preserve"> </v>
      </c>
      <c r="I958" s="113" t="str">
        <f>IF(A958:A958&gt;0,VLOOKUP(A958,Fed.!$A$1:$J$1758,9,FALSE)," ")</f>
        <v xml:space="preserve"> </v>
      </c>
      <c r="J958" s="113" t="str">
        <f>IF(A958:A958&gt;0,VLOOKUP(A958,Fed.!$A$1:$J$1758,10,FALSE)," ")</f>
        <v xml:space="preserve"> </v>
      </c>
      <c r="L958" s="245" t="s">
        <v>2643</v>
      </c>
      <c r="M958" s="287" t="b">
        <f t="shared" si="15"/>
        <v>0</v>
      </c>
      <c r="N958" s="287"/>
    </row>
    <row r="959" spans="1:14">
      <c r="A959" s="192"/>
      <c r="B959" s="26" t="str">
        <f>IF(A959:A959&gt;0,VLOOKUP(A959,Fed.!$A$1:$J$1758,2,FALSE)," ")</f>
        <v xml:space="preserve"> </v>
      </c>
      <c r="C959" s="26" t="str">
        <f>IF(A959:A959&gt;0,VLOOKUP(A959,Fed.!$A$1:$J$1758,3,FALSE)," ")</f>
        <v xml:space="preserve"> </v>
      </c>
      <c r="D959" s="113" t="str">
        <f>IF(A959:A959&gt;0,VLOOKUP(A959,Fed.!$A$1:$J$1758,4,FALSE)," ")</f>
        <v xml:space="preserve"> </v>
      </c>
      <c r="E959" s="113" t="str">
        <f>IF(A959:A959&gt;0,VLOOKUP(A959,Fed.!$A$1:$J$1758,5,FALSE)," ")</f>
        <v xml:space="preserve"> </v>
      </c>
      <c r="F959" s="191" t="str">
        <f>IF(A959:A959&gt;0,VLOOKUP(A959,Fed.!$A$1:$J$1758,6,FALSE)," ")</f>
        <v xml:space="preserve"> </v>
      </c>
      <c r="G959" s="113" t="str">
        <f>IF(A959:A959&gt;0,VLOOKUP(A959,Fed.!$A$1:$J$1758,7,FALSE)," ")</f>
        <v xml:space="preserve"> </v>
      </c>
      <c r="H959" s="113" t="str">
        <f>IF(A959:A959&gt;0,VLOOKUP(A959,Fed.!$A$1:$J$1758,8,FALSE)," ")</f>
        <v xml:space="preserve"> </v>
      </c>
      <c r="I959" s="113" t="str">
        <f>IF(A959:A959&gt;0,VLOOKUP(A959,Fed.!$A$1:$J$1758,9,FALSE)," ")</f>
        <v xml:space="preserve"> </v>
      </c>
      <c r="J959" s="113" t="str">
        <f>IF(A959:A959&gt;0,VLOOKUP(A959,Fed.!$A$1:$J$1758,10,FALSE)," ")</f>
        <v xml:space="preserve"> </v>
      </c>
      <c r="L959" s="245" t="s">
        <v>2643</v>
      </c>
      <c r="M959" s="287" t="b">
        <f t="shared" si="15"/>
        <v>0</v>
      </c>
      <c r="N959" s="287"/>
    </row>
    <row r="960" spans="1:14">
      <c r="A960" s="192"/>
      <c r="B960" s="26" t="str">
        <f>IF(A960:A960&gt;0,VLOOKUP(A960,Fed.!$A$1:$J$1758,2,FALSE)," ")</f>
        <v xml:space="preserve"> </v>
      </c>
      <c r="C960" s="26" t="str">
        <f>IF(A960:A960&gt;0,VLOOKUP(A960,Fed.!$A$1:$J$1758,3,FALSE)," ")</f>
        <v xml:space="preserve"> </v>
      </c>
      <c r="D960" s="113" t="str">
        <f>IF(A960:A960&gt;0,VLOOKUP(A960,Fed.!$A$1:$J$1758,4,FALSE)," ")</f>
        <v xml:space="preserve"> </v>
      </c>
      <c r="E960" s="113" t="str">
        <f>IF(A960:A960&gt;0,VLOOKUP(A960,Fed.!$A$1:$J$1758,5,FALSE)," ")</f>
        <v xml:space="preserve"> </v>
      </c>
      <c r="F960" s="191" t="str">
        <f>IF(A960:A960&gt;0,VLOOKUP(A960,Fed.!$A$1:$J$1758,6,FALSE)," ")</f>
        <v xml:space="preserve"> </v>
      </c>
      <c r="G960" s="113" t="str">
        <f>IF(A960:A960&gt;0,VLOOKUP(A960,Fed.!$A$1:$J$1758,7,FALSE)," ")</f>
        <v xml:space="preserve"> </v>
      </c>
      <c r="H960" s="113" t="str">
        <f>IF(A960:A960&gt;0,VLOOKUP(A960,Fed.!$A$1:$J$1758,8,FALSE)," ")</f>
        <v xml:space="preserve"> </v>
      </c>
      <c r="I960" s="113" t="str">
        <f>IF(A960:A960&gt;0,VLOOKUP(A960,Fed.!$A$1:$J$1758,9,FALSE)," ")</f>
        <v xml:space="preserve"> </v>
      </c>
      <c r="J960" s="113" t="str">
        <f>IF(A960:A960&gt;0,VLOOKUP(A960,Fed.!$A$1:$J$1758,10,FALSE)," ")</f>
        <v xml:space="preserve"> </v>
      </c>
      <c r="L960" s="245" t="s">
        <v>2643</v>
      </c>
      <c r="M960" s="287" t="b">
        <f t="shared" si="15"/>
        <v>0</v>
      </c>
      <c r="N960" s="287"/>
    </row>
    <row r="961" spans="1:14">
      <c r="A961" s="192"/>
      <c r="B961" s="26" t="str">
        <f>IF(A961:A961&gt;0,VLOOKUP(A961,Fed.!$A$1:$J$1758,2,FALSE)," ")</f>
        <v xml:space="preserve"> </v>
      </c>
      <c r="C961" s="26" t="str">
        <f>IF(A961:A961&gt;0,VLOOKUP(A961,Fed.!$A$1:$J$1758,3,FALSE)," ")</f>
        <v xml:space="preserve"> </v>
      </c>
      <c r="D961" s="113" t="str">
        <f>IF(A961:A961&gt;0,VLOOKUP(A961,Fed.!$A$1:$J$1758,4,FALSE)," ")</f>
        <v xml:space="preserve"> </v>
      </c>
      <c r="E961" s="113" t="str">
        <f>IF(A961:A961&gt;0,VLOOKUP(A961,Fed.!$A$1:$J$1758,5,FALSE)," ")</f>
        <v xml:space="preserve"> </v>
      </c>
      <c r="F961" s="191" t="str">
        <f>IF(A961:A961&gt;0,VLOOKUP(A961,Fed.!$A$1:$J$1758,6,FALSE)," ")</f>
        <v xml:space="preserve"> </v>
      </c>
      <c r="G961" s="113" t="str">
        <f>IF(A961:A961&gt;0,VLOOKUP(A961,Fed.!$A$1:$J$1758,7,FALSE)," ")</f>
        <v xml:space="preserve"> </v>
      </c>
      <c r="H961" s="113" t="str">
        <f>IF(A961:A961&gt;0,VLOOKUP(A961,Fed.!$A$1:$J$1758,8,FALSE)," ")</f>
        <v xml:space="preserve"> </v>
      </c>
      <c r="I961" s="113" t="str">
        <f>IF(A961:A961&gt;0,VLOOKUP(A961,Fed.!$A$1:$J$1758,9,FALSE)," ")</f>
        <v xml:space="preserve"> </v>
      </c>
      <c r="J961" s="113" t="str">
        <f>IF(A961:A961&gt;0,VLOOKUP(A961,Fed.!$A$1:$J$1758,10,FALSE)," ")</f>
        <v xml:space="preserve"> </v>
      </c>
      <c r="L961" s="245" t="s">
        <v>2643</v>
      </c>
      <c r="M961" s="287" t="b">
        <f t="shared" si="15"/>
        <v>0</v>
      </c>
      <c r="N961" s="287"/>
    </row>
    <row r="962" spans="1:14">
      <c r="A962" s="192"/>
      <c r="B962" s="26" t="str">
        <f>IF(A962:A962&gt;0,VLOOKUP(A962,Fed.!$A$1:$J$1758,2,FALSE)," ")</f>
        <v xml:space="preserve"> </v>
      </c>
      <c r="C962" s="26" t="str">
        <f>IF(A962:A962&gt;0,VLOOKUP(A962,Fed.!$A$1:$J$1758,3,FALSE)," ")</f>
        <v xml:space="preserve"> </v>
      </c>
      <c r="D962" s="113" t="str">
        <f>IF(A962:A962&gt;0,VLOOKUP(A962,Fed.!$A$1:$J$1758,4,FALSE)," ")</f>
        <v xml:space="preserve"> </v>
      </c>
      <c r="E962" s="113" t="str">
        <f>IF(A962:A962&gt;0,VLOOKUP(A962,Fed.!$A$1:$J$1758,5,FALSE)," ")</f>
        <v xml:space="preserve"> </v>
      </c>
      <c r="F962" s="191" t="str">
        <f>IF(A962:A962&gt;0,VLOOKUP(A962,Fed.!$A$1:$J$1758,6,FALSE)," ")</f>
        <v xml:space="preserve"> </v>
      </c>
      <c r="G962" s="113" t="str">
        <f>IF(A962:A962&gt;0,VLOOKUP(A962,Fed.!$A$1:$J$1758,7,FALSE)," ")</f>
        <v xml:space="preserve"> </v>
      </c>
      <c r="H962" s="113" t="str">
        <f>IF(A962:A962&gt;0,VLOOKUP(A962,Fed.!$A$1:$J$1758,8,FALSE)," ")</f>
        <v xml:space="preserve"> </v>
      </c>
      <c r="I962" s="113" t="str">
        <f>IF(A962:A962&gt;0,VLOOKUP(A962,Fed.!$A$1:$J$1758,9,FALSE)," ")</f>
        <v xml:space="preserve"> </v>
      </c>
      <c r="J962" s="113" t="str">
        <f>IF(A962:A962&gt;0,VLOOKUP(A962,Fed.!$A$1:$J$1758,10,FALSE)," ")</f>
        <v xml:space="preserve"> </v>
      </c>
      <c r="L962" s="245" t="s">
        <v>2643</v>
      </c>
      <c r="M962" s="287" t="b">
        <f t="shared" ref="M962:M1001" si="16">I962=L962</f>
        <v>0</v>
      </c>
      <c r="N962" s="287"/>
    </row>
    <row r="963" spans="1:14">
      <c r="A963" s="192"/>
      <c r="B963" s="26" t="str">
        <f>IF(A963:A963&gt;0,VLOOKUP(A963,Fed.!$A$1:$J$1758,2,FALSE)," ")</f>
        <v xml:space="preserve"> </v>
      </c>
      <c r="C963" s="26" t="str">
        <f>IF(A963:A963&gt;0,VLOOKUP(A963,Fed.!$A$1:$J$1758,3,FALSE)," ")</f>
        <v xml:space="preserve"> </v>
      </c>
      <c r="D963" s="113" t="str">
        <f>IF(A963:A963&gt;0,VLOOKUP(A963,Fed.!$A$1:$J$1758,4,FALSE)," ")</f>
        <v xml:space="preserve"> </v>
      </c>
      <c r="E963" s="113" t="str">
        <f>IF(A963:A963&gt;0,VLOOKUP(A963,Fed.!$A$1:$J$1758,5,FALSE)," ")</f>
        <v xml:space="preserve"> </v>
      </c>
      <c r="F963" s="191" t="str">
        <f>IF(A963:A963&gt;0,VLOOKUP(A963,Fed.!$A$1:$J$1758,6,FALSE)," ")</f>
        <v xml:space="preserve"> </v>
      </c>
      <c r="G963" s="113" t="str">
        <f>IF(A963:A963&gt;0,VLOOKUP(A963,Fed.!$A$1:$J$1758,7,FALSE)," ")</f>
        <v xml:space="preserve"> </v>
      </c>
      <c r="H963" s="113" t="str">
        <f>IF(A963:A963&gt;0,VLOOKUP(A963,Fed.!$A$1:$J$1758,8,FALSE)," ")</f>
        <v xml:space="preserve"> </v>
      </c>
      <c r="I963" s="113" t="str">
        <f>IF(A963:A963&gt;0,VLOOKUP(A963,Fed.!$A$1:$J$1758,9,FALSE)," ")</f>
        <v xml:space="preserve"> </v>
      </c>
      <c r="J963" s="113" t="str">
        <f>IF(A963:A963&gt;0,VLOOKUP(A963,Fed.!$A$1:$J$1758,10,FALSE)," ")</f>
        <v xml:space="preserve"> </v>
      </c>
      <c r="L963" s="245" t="s">
        <v>2643</v>
      </c>
      <c r="M963" s="287" t="b">
        <f t="shared" si="16"/>
        <v>0</v>
      </c>
      <c r="N963" s="287"/>
    </row>
    <row r="964" spans="1:14">
      <c r="A964" s="192"/>
      <c r="B964" s="26" t="str">
        <f>IF(A964:A964&gt;0,VLOOKUP(A964,Fed.!$A$1:$J$1758,2,FALSE)," ")</f>
        <v xml:space="preserve"> </v>
      </c>
      <c r="C964" s="26" t="str">
        <f>IF(A964:A964&gt;0,VLOOKUP(A964,Fed.!$A$1:$J$1758,3,FALSE)," ")</f>
        <v xml:space="preserve"> </v>
      </c>
      <c r="D964" s="113" t="str">
        <f>IF(A964:A964&gt;0,VLOOKUP(A964,Fed.!$A$1:$J$1758,4,FALSE)," ")</f>
        <v xml:space="preserve"> </v>
      </c>
      <c r="E964" s="113" t="str">
        <f>IF(A964:A964&gt;0,VLOOKUP(A964,Fed.!$A$1:$J$1758,5,FALSE)," ")</f>
        <v xml:space="preserve"> </v>
      </c>
      <c r="F964" s="191" t="str">
        <f>IF(A964:A964&gt;0,VLOOKUP(A964,Fed.!$A$1:$J$1758,6,FALSE)," ")</f>
        <v xml:space="preserve"> </v>
      </c>
      <c r="G964" s="113" t="str">
        <f>IF(A964:A964&gt;0,VLOOKUP(A964,Fed.!$A$1:$J$1758,7,FALSE)," ")</f>
        <v xml:space="preserve"> </v>
      </c>
      <c r="H964" s="113" t="str">
        <f>IF(A964:A964&gt;0,VLOOKUP(A964,Fed.!$A$1:$J$1758,8,FALSE)," ")</f>
        <v xml:space="preserve"> </v>
      </c>
      <c r="I964" s="113" t="str">
        <f>IF(A964:A964&gt;0,VLOOKUP(A964,Fed.!$A$1:$J$1758,9,FALSE)," ")</f>
        <v xml:space="preserve"> </v>
      </c>
      <c r="J964" s="113" t="str">
        <f>IF(A964:A964&gt;0,VLOOKUP(A964,Fed.!$A$1:$J$1758,10,FALSE)," ")</f>
        <v xml:space="preserve"> </v>
      </c>
      <c r="L964" s="245" t="s">
        <v>2643</v>
      </c>
      <c r="M964" s="287" t="b">
        <f t="shared" si="16"/>
        <v>0</v>
      </c>
      <c r="N964" s="287"/>
    </row>
    <row r="965" spans="1:14">
      <c r="A965" s="192"/>
      <c r="B965" s="26" t="str">
        <f>IF(A965:A965&gt;0,VLOOKUP(A965,Fed.!$A$1:$J$1758,2,FALSE)," ")</f>
        <v xml:space="preserve"> </v>
      </c>
      <c r="C965" s="26" t="str">
        <f>IF(A965:A965&gt;0,VLOOKUP(A965,Fed.!$A$1:$J$1758,3,FALSE)," ")</f>
        <v xml:space="preserve"> </v>
      </c>
      <c r="D965" s="113" t="str">
        <f>IF(A965:A965&gt;0,VLOOKUP(A965,Fed.!$A$1:$J$1758,4,FALSE)," ")</f>
        <v xml:space="preserve"> </v>
      </c>
      <c r="E965" s="113" t="str">
        <f>IF(A965:A965&gt;0,VLOOKUP(A965,Fed.!$A$1:$J$1758,5,FALSE)," ")</f>
        <v xml:space="preserve"> </v>
      </c>
      <c r="F965" s="191" t="str">
        <f>IF(A965:A965&gt;0,VLOOKUP(A965,Fed.!$A$1:$J$1758,6,FALSE)," ")</f>
        <v xml:space="preserve"> </v>
      </c>
      <c r="G965" s="113" t="str">
        <f>IF(A965:A965&gt;0,VLOOKUP(A965,Fed.!$A$1:$J$1758,7,FALSE)," ")</f>
        <v xml:space="preserve"> </v>
      </c>
      <c r="H965" s="113" t="str">
        <f>IF(A965:A965&gt;0,VLOOKUP(A965,Fed.!$A$1:$J$1758,8,FALSE)," ")</f>
        <v xml:space="preserve"> </v>
      </c>
      <c r="I965" s="113" t="str">
        <f>IF(A965:A965&gt;0,VLOOKUP(A965,Fed.!$A$1:$J$1758,9,FALSE)," ")</f>
        <v xml:space="preserve"> </v>
      </c>
      <c r="J965" s="113" t="str">
        <f>IF(A965:A965&gt;0,VLOOKUP(A965,Fed.!$A$1:$J$1758,10,FALSE)," ")</f>
        <v xml:space="preserve"> </v>
      </c>
      <c r="L965" s="245" t="s">
        <v>2643</v>
      </c>
      <c r="M965" s="287" t="b">
        <f t="shared" si="16"/>
        <v>0</v>
      </c>
      <c r="N965" s="287"/>
    </row>
    <row r="966" spans="1:14">
      <c r="A966" s="192"/>
      <c r="B966" s="26" t="str">
        <f>IF(A966:A966&gt;0,VLOOKUP(A966,Fed.!$A$1:$J$1758,2,FALSE)," ")</f>
        <v xml:space="preserve"> </v>
      </c>
      <c r="C966" s="26" t="str">
        <f>IF(A966:A966&gt;0,VLOOKUP(A966,Fed.!$A$1:$J$1758,3,FALSE)," ")</f>
        <v xml:space="preserve"> </v>
      </c>
      <c r="D966" s="113" t="str">
        <f>IF(A966:A966&gt;0,VLOOKUP(A966,Fed.!$A$1:$J$1758,4,FALSE)," ")</f>
        <v xml:space="preserve"> </v>
      </c>
      <c r="E966" s="113" t="str">
        <f>IF(A966:A966&gt;0,VLOOKUP(A966,Fed.!$A$1:$J$1758,5,FALSE)," ")</f>
        <v xml:space="preserve"> </v>
      </c>
      <c r="F966" s="191" t="str">
        <f>IF(A966:A966&gt;0,VLOOKUP(A966,Fed.!$A$1:$J$1758,6,FALSE)," ")</f>
        <v xml:space="preserve"> </v>
      </c>
      <c r="G966" s="113" t="str">
        <f>IF(A966:A966&gt;0,VLOOKUP(A966,Fed.!$A$1:$J$1758,7,FALSE)," ")</f>
        <v xml:space="preserve"> </v>
      </c>
      <c r="H966" s="113" t="str">
        <f>IF(A966:A966&gt;0,VLOOKUP(A966,Fed.!$A$1:$J$1758,8,FALSE)," ")</f>
        <v xml:space="preserve"> </v>
      </c>
      <c r="I966" s="113" t="str">
        <f>IF(A966:A966&gt;0,VLOOKUP(A966,Fed.!$A$1:$J$1758,9,FALSE)," ")</f>
        <v xml:space="preserve"> </v>
      </c>
      <c r="J966" s="113" t="str">
        <f>IF(A966:A966&gt;0,VLOOKUP(A966,Fed.!$A$1:$J$1758,10,FALSE)," ")</f>
        <v xml:space="preserve"> </v>
      </c>
      <c r="L966" s="245" t="s">
        <v>2643</v>
      </c>
      <c r="M966" s="287" t="b">
        <f t="shared" si="16"/>
        <v>0</v>
      </c>
      <c r="N966" s="287"/>
    </row>
    <row r="967" spans="1:14">
      <c r="A967" s="192"/>
      <c r="B967" s="26" t="str">
        <f>IF(A967:A967&gt;0,VLOOKUP(A967,Fed.!$A$1:$J$1758,2,FALSE)," ")</f>
        <v xml:space="preserve"> </v>
      </c>
      <c r="C967" s="26" t="str">
        <f>IF(A967:A967&gt;0,VLOOKUP(A967,Fed.!$A$1:$J$1758,3,FALSE)," ")</f>
        <v xml:space="preserve"> </v>
      </c>
      <c r="D967" s="113" t="str">
        <f>IF(A967:A967&gt;0,VLOOKUP(A967,Fed.!$A$1:$J$1758,4,FALSE)," ")</f>
        <v xml:space="preserve"> </v>
      </c>
      <c r="E967" s="113" t="str">
        <f>IF(A967:A967&gt;0,VLOOKUP(A967,Fed.!$A$1:$J$1758,5,FALSE)," ")</f>
        <v xml:space="preserve"> </v>
      </c>
      <c r="F967" s="191" t="str">
        <f>IF(A967:A967&gt;0,VLOOKUP(A967,Fed.!$A$1:$J$1758,6,FALSE)," ")</f>
        <v xml:space="preserve"> </v>
      </c>
      <c r="G967" s="113" t="str">
        <f>IF(A967:A967&gt;0,VLOOKUP(A967,Fed.!$A$1:$J$1758,7,FALSE)," ")</f>
        <v xml:space="preserve"> </v>
      </c>
      <c r="H967" s="113" t="str">
        <f>IF(A967:A967&gt;0,VLOOKUP(A967,Fed.!$A$1:$J$1758,8,FALSE)," ")</f>
        <v xml:space="preserve"> </v>
      </c>
      <c r="I967" s="113" t="str">
        <f>IF(A967:A967&gt;0,VLOOKUP(A967,Fed.!$A$1:$J$1758,9,FALSE)," ")</f>
        <v xml:space="preserve"> </v>
      </c>
      <c r="J967" s="113" t="str">
        <f>IF(A967:A967&gt;0,VLOOKUP(A967,Fed.!$A$1:$J$1758,10,FALSE)," ")</f>
        <v xml:space="preserve"> </v>
      </c>
      <c r="L967" s="245" t="s">
        <v>2643</v>
      </c>
      <c r="M967" s="287" t="b">
        <f t="shared" si="16"/>
        <v>0</v>
      </c>
      <c r="N967" s="287"/>
    </row>
    <row r="968" spans="1:14">
      <c r="A968" s="192"/>
      <c r="B968" s="26" t="str">
        <f>IF(A968:A968&gt;0,VLOOKUP(A968,Fed.!$A$1:$J$1758,2,FALSE)," ")</f>
        <v xml:space="preserve"> </v>
      </c>
      <c r="C968" s="26" t="str">
        <f>IF(A968:A968&gt;0,VLOOKUP(A968,Fed.!$A$1:$J$1758,3,FALSE)," ")</f>
        <v xml:space="preserve"> </v>
      </c>
      <c r="D968" s="113" t="str">
        <f>IF(A968:A968&gt;0,VLOOKUP(A968,Fed.!$A$1:$J$1758,4,FALSE)," ")</f>
        <v xml:space="preserve"> </v>
      </c>
      <c r="E968" s="113" t="str">
        <f>IF(A968:A968&gt;0,VLOOKUP(A968,Fed.!$A$1:$J$1758,5,FALSE)," ")</f>
        <v xml:space="preserve"> </v>
      </c>
      <c r="F968" s="191" t="str">
        <f>IF(A968:A968&gt;0,VLOOKUP(A968,Fed.!$A$1:$J$1758,6,FALSE)," ")</f>
        <v xml:space="preserve"> </v>
      </c>
      <c r="G968" s="113" t="str">
        <f>IF(A968:A968&gt;0,VLOOKUP(A968,Fed.!$A$1:$J$1758,7,FALSE)," ")</f>
        <v xml:space="preserve"> </v>
      </c>
      <c r="H968" s="113" t="str">
        <f>IF(A968:A968&gt;0,VLOOKUP(A968,Fed.!$A$1:$J$1758,8,FALSE)," ")</f>
        <v xml:space="preserve"> </v>
      </c>
      <c r="I968" s="113" t="str">
        <f>IF(A968:A968&gt;0,VLOOKUP(A968,Fed.!$A$1:$J$1758,9,FALSE)," ")</f>
        <v xml:space="preserve"> </v>
      </c>
      <c r="J968" s="113" t="str">
        <f>IF(A968:A968&gt;0,VLOOKUP(A968,Fed.!$A$1:$J$1758,10,FALSE)," ")</f>
        <v xml:space="preserve"> </v>
      </c>
      <c r="L968" s="245" t="s">
        <v>2643</v>
      </c>
      <c r="M968" s="287" t="b">
        <f t="shared" si="16"/>
        <v>0</v>
      </c>
      <c r="N968" s="287"/>
    </row>
    <row r="969" spans="1:14">
      <c r="A969" s="192"/>
      <c r="B969" s="26" t="str">
        <f>IF(A969:A969&gt;0,VLOOKUP(A969,Fed.!$A$1:$J$1758,2,FALSE)," ")</f>
        <v xml:space="preserve"> </v>
      </c>
      <c r="C969" s="26" t="str">
        <f>IF(A969:A969&gt;0,VLOOKUP(A969,Fed.!$A$1:$J$1758,3,FALSE)," ")</f>
        <v xml:space="preserve"> </v>
      </c>
      <c r="D969" s="113" t="str">
        <f>IF(A969:A969&gt;0,VLOOKUP(A969,Fed.!$A$1:$J$1758,4,FALSE)," ")</f>
        <v xml:space="preserve"> </v>
      </c>
      <c r="E969" s="113" t="str">
        <f>IF(A969:A969&gt;0,VLOOKUP(A969,Fed.!$A$1:$J$1758,5,FALSE)," ")</f>
        <v xml:space="preserve"> </v>
      </c>
      <c r="F969" s="191" t="str">
        <f>IF(A969:A969&gt;0,VLOOKUP(A969,Fed.!$A$1:$J$1758,6,FALSE)," ")</f>
        <v xml:space="preserve"> </v>
      </c>
      <c r="G969" s="113" t="str">
        <f>IF(A969:A969&gt;0,VLOOKUP(A969,Fed.!$A$1:$J$1758,7,FALSE)," ")</f>
        <v xml:space="preserve"> </v>
      </c>
      <c r="H969" s="113" t="str">
        <f>IF(A969:A969&gt;0,VLOOKUP(A969,Fed.!$A$1:$J$1758,8,FALSE)," ")</f>
        <v xml:space="preserve"> </v>
      </c>
      <c r="I969" s="113" t="str">
        <f>IF(A969:A969&gt;0,VLOOKUP(A969,Fed.!$A$1:$J$1758,9,FALSE)," ")</f>
        <v xml:space="preserve"> </v>
      </c>
      <c r="J969" s="113" t="str">
        <f>IF(A969:A969&gt;0,VLOOKUP(A969,Fed.!$A$1:$J$1758,10,FALSE)," ")</f>
        <v xml:space="preserve"> </v>
      </c>
      <c r="L969" s="245" t="s">
        <v>2643</v>
      </c>
      <c r="M969" s="287" t="b">
        <f t="shared" si="16"/>
        <v>0</v>
      </c>
      <c r="N969" s="287"/>
    </row>
    <row r="970" spans="1:14">
      <c r="A970" s="192"/>
      <c r="B970" s="26" t="str">
        <f>IF(A970:A970&gt;0,VLOOKUP(A970,Fed.!$A$1:$J$1758,2,FALSE)," ")</f>
        <v xml:space="preserve"> </v>
      </c>
      <c r="C970" s="26" t="str">
        <f>IF(A970:A970&gt;0,VLOOKUP(A970,Fed.!$A$1:$J$1758,3,FALSE)," ")</f>
        <v xml:space="preserve"> </v>
      </c>
      <c r="D970" s="113" t="str">
        <f>IF(A970:A970&gt;0,VLOOKUP(A970,Fed.!$A$1:$J$1758,4,FALSE)," ")</f>
        <v xml:space="preserve"> </v>
      </c>
      <c r="E970" s="113" t="str">
        <f>IF(A970:A970&gt;0,VLOOKUP(A970,Fed.!$A$1:$J$1758,5,FALSE)," ")</f>
        <v xml:space="preserve"> </v>
      </c>
      <c r="F970" s="191" t="str">
        <f>IF(A970:A970&gt;0,VLOOKUP(A970,Fed.!$A$1:$J$1758,6,FALSE)," ")</f>
        <v xml:space="preserve"> </v>
      </c>
      <c r="G970" s="113" t="str">
        <f>IF(A970:A970&gt;0,VLOOKUP(A970,Fed.!$A$1:$J$1758,7,FALSE)," ")</f>
        <v xml:space="preserve"> </v>
      </c>
      <c r="H970" s="113" t="str">
        <f>IF(A970:A970&gt;0,VLOOKUP(A970,Fed.!$A$1:$J$1758,8,FALSE)," ")</f>
        <v xml:space="preserve"> </v>
      </c>
      <c r="I970" s="113" t="str">
        <f>IF(A970:A970&gt;0,VLOOKUP(A970,Fed.!$A$1:$J$1758,9,FALSE)," ")</f>
        <v xml:space="preserve"> </v>
      </c>
      <c r="J970" s="113" t="str">
        <f>IF(A970:A970&gt;0,VLOOKUP(A970,Fed.!$A$1:$J$1758,10,FALSE)," ")</f>
        <v xml:space="preserve"> </v>
      </c>
      <c r="L970" s="245" t="s">
        <v>2643</v>
      </c>
      <c r="M970" s="287" t="b">
        <f t="shared" si="16"/>
        <v>0</v>
      </c>
      <c r="N970" s="287"/>
    </row>
    <row r="971" spans="1:14">
      <c r="A971" s="192"/>
      <c r="B971" s="26" t="str">
        <f>IF(A971:A971&gt;0,VLOOKUP(A971,Fed.!$A$1:$J$1758,2,FALSE)," ")</f>
        <v xml:space="preserve"> </v>
      </c>
      <c r="C971" s="26" t="str">
        <f>IF(A971:A971&gt;0,VLOOKUP(A971,Fed.!$A$1:$J$1758,3,FALSE)," ")</f>
        <v xml:space="preserve"> </v>
      </c>
      <c r="D971" s="113" t="str">
        <f>IF(A971:A971&gt;0,VLOOKUP(A971,Fed.!$A$1:$J$1758,4,FALSE)," ")</f>
        <v xml:space="preserve"> </v>
      </c>
      <c r="E971" s="113" t="str">
        <f>IF(A971:A971&gt;0,VLOOKUP(A971,Fed.!$A$1:$J$1758,5,FALSE)," ")</f>
        <v xml:space="preserve"> </v>
      </c>
      <c r="F971" s="191" t="str">
        <f>IF(A971:A971&gt;0,VLOOKUP(A971,Fed.!$A$1:$J$1758,6,FALSE)," ")</f>
        <v xml:space="preserve"> </v>
      </c>
      <c r="G971" s="113" t="str">
        <f>IF(A971:A971&gt;0,VLOOKUP(A971,Fed.!$A$1:$J$1758,7,FALSE)," ")</f>
        <v xml:space="preserve"> </v>
      </c>
      <c r="H971" s="113" t="str">
        <f>IF(A971:A971&gt;0,VLOOKUP(A971,Fed.!$A$1:$J$1758,8,FALSE)," ")</f>
        <v xml:space="preserve"> </v>
      </c>
      <c r="I971" s="113" t="str">
        <f>IF(A971:A971&gt;0,VLOOKUP(A971,Fed.!$A$1:$J$1758,9,FALSE)," ")</f>
        <v xml:space="preserve"> </v>
      </c>
      <c r="J971" s="113" t="str">
        <f>IF(A971:A971&gt;0,VLOOKUP(A971,Fed.!$A$1:$J$1758,10,FALSE)," ")</f>
        <v xml:space="preserve"> </v>
      </c>
      <c r="L971" s="245" t="s">
        <v>2643</v>
      </c>
      <c r="M971" s="287" t="b">
        <f t="shared" si="16"/>
        <v>0</v>
      </c>
      <c r="N971" s="287"/>
    </row>
    <row r="972" spans="1:14">
      <c r="A972" s="192"/>
      <c r="B972" s="26" t="str">
        <f>IF(A972:A972&gt;0,VLOOKUP(A972,Fed.!$A$1:$J$1758,2,FALSE)," ")</f>
        <v xml:space="preserve"> </v>
      </c>
      <c r="C972" s="26" t="str">
        <f>IF(A972:A972&gt;0,VLOOKUP(A972,Fed.!$A$1:$J$1758,3,FALSE)," ")</f>
        <v xml:space="preserve"> </v>
      </c>
      <c r="D972" s="113" t="str">
        <f>IF(A972:A972&gt;0,VLOOKUP(A972,Fed.!$A$1:$J$1758,4,FALSE)," ")</f>
        <v xml:space="preserve"> </v>
      </c>
      <c r="E972" s="113" t="str">
        <f>IF(A972:A972&gt;0,VLOOKUP(A972,Fed.!$A$1:$J$1758,5,FALSE)," ")</f>
        <v xml:space="preserve"> </v>
      </c>
      <c r="F972" s="191" t="str">
        <f>IF(A972:A972&gt;0,VLOOKUP(A972,Fed.!$A$1:$J$1758,6,FALSE)," ")</f>
        <v xml:space="preserve"> </v>
      </c>
      <c r="G972" s="113" t="str">
        <f>IF(A972:A972&gt;0,VLOOKUP(A972,Fed.!$A$1:$J$1758,7,FALSE)," ")</f>
        <v xml:space="preserve"> </v>
      </c>
      <c r="H972" s="113" t="str">
        <f>IF(A972:A972&gt;0,VLOOKUP(A972,Fed.!$A$1:$J$1758,8,FALSE)," ")</f>
        <v xml:space="preserve"> </v>
      </c>
      <c r="I972" s="113" t="str">
        <f>IF(A972:A972&gt;0,VLOOKUP(A972,Fed.!$A$1:$J$1758,9,FALSE)," ")</f>
        <v xml:space="preserve"> </v>
      </c>
      <c r="J972" s="113" t="str">
        <f>IF(A972:A972&gt;0,VLOOKUP(A972,Fed.!$A$1:$J$1758,10,FALSE)," ")</f>
        <v xml:space="preserve"> </v>
      </c>
      <c r="L972" s="245" t="s">
        <v>2643</v>
      </c>
      <c r="M972" s="287" t="b">
        <f t="shared" si="16"/>
        <v>0</v>
      </c>
      <c r="N972" s="287"/>
    </row>
    <row r="973" spans="1:14">
      <c r="A973" s="192"/>
      <c r="B973" s="26" t="str">
        <f>IF(A973:A973&gt;0,VLOOKUP(A973,Fed.!$A$1:$J$1758,2,FALSE)," ")</f>
        <v xml:space="preserve"> </v>
      </c>
      <c r="C973" s="26" t="str">
        <f>IF(A973:A973&gt;0,VLOOKUP(A973,Fed.!$A$1:$J$1758,3,FALSE)," ")</f>
        <v xml:space="preserve"> </v>
      </c>
      <c r="D973" s="113" t="str">
        <f>IF(A973:A973&gt;0,VLOOKUP(A973,Fed.!$A$1:$J$1758,4,FALSE)," ")</f>
        <v xml:space="preserve"> </v>
      </c>
      <c r="E973" s="113" t="str">
        <f>IF(A973:A973&gt;0,VLOOKUP(A973,Fed.!$A$1:$J$1758,5,FALSE)," ")</f>
        <v xml:space="preserve"> </v>
      </c>
      <c r="F973" s="191" t="str">
        <f>IF(A973:A973&gt;0,VLOOKUP(A973,Fed.!$A$1:$J$1758,6,FALSE)," ")</f>
        <v xml:space="preserve"> </v>
      </c>
      <c r="G973" s="113" t="str">
        <f>IF(A973:A973&gt;0,VLOOKUP(A973,Fed.!$A$1:$J$1758,7,FALSE)," ")</f>
        <v xml:space="preserve"> </v>
      </c>
      <c r="H973" s="113" t="str">
        <f>IF(A973:A973&gt;0,VLOOKUP(A973,Fed.!$A$1:$J$1758,8,FALSE)," ")</f>
        <v xml:space="preserve"> </v>
      </c>
      <c r="I973" s="113" t="str">
        <f>IF(A973:A973&gt;0,VLOOKUP(A973,Fed.!$A$1:$J$1758,9,FALSE)," ")</f>
        <v xml:space="preserve"> </v>
      </c>
      <c r="J973" s="113" t="str">
        <f>IF(A973:A973&gt;0,VLOOKUP(A973,Fed.!$A$1:$J$1758,10,FALSE)," ")</f>
        <v xml:space="preserve"> </v>
      </c>
      <c r="L973" s="245" t="s">
        <v>2643</v>
      </c>
      <c r="M973" s="287" t="b">
        <f t="shared" si="16"/>
        <v>0</v>
      </c>
      <c r="N973" s="287"/>
    </row>
    <row r="974" spans="1:14">
      <c r="A974" s="192"/>
      <c r="B974" s="26" t="str">
        <f>IF(A974:A974&gt;0,VLOOKUP(A974,Fed.!$A$1:$J$1758,2,FALSE)," ")</f>
        <v xml:space="preserve"> </v>
      </c>
      <c r="C974" s="26" t="str">
        <f>IF(A974:A974&gt;0,VLOOKUP(A974,Fed.!$A$1:$J$1758,3,FALSE)," ")</f>
        <v xml:space="preserve"> </v>
      </c>
      <c r="D974" s="113" t="str">
        <f>IF(A974:A974&gt;0,VLOOKUP(A974,Fed.!$A$1:$J$1758,4,FALSE)," ")</f>
        <v xml:space="preserve"> </v>
      </c>
      <c r="E974" s="113" t="str">
        <f>IF(A974:A974&gt;0,VLOOKUP(A974,Fed.!$A$1:$J$1758,5,FALSE)," ")</f>
        <v xml:space="preserve"> </v>
      </c>
      <c r="F974" s="191" t="str">
        <f>IF(A974:A974&gt;0,VLOOKUP(A974,Fed.!$A$1:$J$1758,6,FALSE)," ")</f>
        <v xml:space="preserve"> </v>
      </c>
      <c r="G974" s="113" t="str">
        <f>IF(A974:A974&gt;0,VLOOKUP(A974,Fed.!$A$1:$J$1758,7,FALSE)," ")</f>
        <v xml:space="preserve"> </v>
      </c>
      <c r="H974" s="113" t="str">
        <f>IF(A974:A974&gt;0,VLOOKUP(A974,Fed.!$A$1:$J$1758,8,FALSE)," ")</f>
        <v xml:space="preserve"> </v>
      </c>
      <c r="I974" s="113" t="str">
        <f>IF(A974:A974&gt;0,VLOOKUP(A974,Fed.!$A$1:$J$1758,9,FALSE)," ")</f>
        <v xml:space="preserve"> </v>
      </c>
      <c r="J974" s="113" t="str">
        <f>IF(A974:A974&gt;0,VLOOKUP(A974,Fed.!$A$1:$J$1758,10,FALSE)," ")</f>
        <v xml:space="preserve"> </v>
      </c>
      <c r="L974" s="245" t="s">
        <v>2643</v>
      </c>
      <c r="M974" s="287" t="b">
        <f t="shared" si="16"/>
        <v>0</v>
      </c>
      <c r="N974" s="287"/>
    </row>
    <row r="975" spans="1:14">
      <c r="A975" s="192"/>
      <c r="B975" s="26" t="str">
        <f>IF(A975:A975&gt;0,VLOOKUP(A975,Fed.!$A$1:$J$1758,2,FALSE)," ")</f>
        <v xml:space="preserve"> </v>
      </c>
      <c r="C975" s="26" t="str">
        <f>IF(A975:A975&gt;0,VLOOKUP(A975,Fed.!$A$1:$J$1758,3,FALSE)," ")</f>
        <v xml:space="preserve"> </v>
      </c>
      <c r="D975" s="113" t="str">
        <f>IF(A975:A975&gt;0,VLOOKUP(A975,Fed.!$A$1:$J$1758,4,FALSE)," ")</f>
        <v xml:space="preserve"> </v>
      </c>
      <c r="E975" s="113" t="str">
        <f>IF(A975:A975&gt;0,VLOOKUP(A975,Fed.!$A$1:$J$1758,5,FALSE)," ")</f>
        <v xml:space="preserve"> </v>
      </c>
      <c r="F975" s="191" t="str">
        <f>IF(A975:A975&gt;0,VLOOKUP(A975,Fed.!$A$1:$J$1758,6,FALSE)," ")</f>
        <v xml:space="preserve"> </v>
      </c>
      <c r="G975" s="113" t="str">
        <f>IF(A975:A975&gt;0,VLOOKUP(A975,Fed.!$A$1:$J$1758,7,FALSE)," ")</f>
        <v xml:space="preserve"> </v>
      </c>
      <c r="H975" s="113" t="str">
        <f>IF(A975:A975&gt;0,VLOOKUP(A975,Fed.!$A$1:$J$1758,8,FALSE)," ")</f>
        <v xml:space="preserve"> </v>
      </c>
      <c r="I975" s="113" t="str">
        <f>IF(A975:A975&gt;0,VLOOKUP(A975,Fed.!$A$1:$J$1758,9,FALSE)," ")</f>
        <v xml:space="preserve"> </v>
      </c>
      <c r="J975" s="113" t="str">
        <f>IF(A975:A975&gt;0,VLOOKUP(A975,Fed.!$A$1:$J$1758,10,FALSE)," ")</f>
        <v xml:space="preserve"> </v>
      </c>
      <c r="L975" s="245" t="s">
        <v>2643</v>
      </c>
      <c r="M975" s="287" t="b">
        <f t="shared" si="16"/>
        <v>0</v>
      </c>
      <c r="N975" s="287"/>
    </row>
    <row r="976" spans="1:14">
      <c r="A976" s="192"/>
      <c r="B976" s="26" t="str">
        <f>IF(A976:A976&gt;0,VLOOKUP(A976,Fed.!$A$1:$J$1758,2,FALSE)," ")</f>
        <v xml:space="preserve"> </v>
      </c>
      <c r="C976" s="26" t="str">
        <f>IF(A976:A976&gt;0,VLOOKUP(A976,Fed.!$A$1:$J$1758,3,FALSE)," ")</f>
        <v xml:space="preserve"> </v>
      </c>
      <c r="D976" s="113" t="str">
        <f>IF(A976:A976&gt;0,VLOOKUP(A976,Fed.!$A$1:$J$1758,4,FALSE)," ")</f>
        <v xml:space="preserve"> </v>
      </c>
      <c r="E976" s="113" t="str">
        <f>IF(A976:A976&gt;0,VLOOKUP(A976,Fed.!$A$1:$J$1758,5,FALSE)," ")</f>
        <v xml:space="preserve"> </v>
      </c>
      <c r="F976" s="191" t="str">
        <f>IF(A976:A976&gt;0,VLOOKUP(A976,Fed.!$A$1:$J$1758,6,FALSE)," ")</f>
        <v xml:space="preserve"> </v>
      </c>
      <c r="G976" s="113" t="str">
        <f>IF(A976:A976&gt;0,VLOOKUP(A976,Fed.!$A$1:$J$1758,7,FALSE)," ")</f>
        <v xml:space="preserve"> </v>
      </c>
      <c r="H976" s="113" t="str">
        <f>IF(A976:A976&gt;0,VLOOKUP(A976,Fed.!$A$1:$J$1758,8,FALSE)," ")</f>
        <v xml:space="preserve"> </v>
      </c>
      <c r="I976" s="113" t="str">
        <f>IF(A976:A976&gt;0,VLOOKUP(A976,Fed.!$A$1:$J$1758,9,FALSE)," ")</f>
        <v xml:space="preserve"> </v>
      </c>
      <c r="J976" s="113" t="str">
        <f>IF(A976:A976&gt;0,VLOOKUP(A976,Fed.!$A$1:$J$1758,10,FALSE)," ")</f>
        <v xml:space="preserve"> </v>
      </c>
      <c r="L976" s="245" t="s">
        <v>2643</v>
      </c>
      <c r="M976" s="287" t="b">
        <f t="shared" si="16"/>
        <v>0</v>
      </c>
      <c r="N976" s="287"/>
    </row>
    <row r="977" spans="1:14">
      <c r="A977" s="192"/>
      <c r="B977" s="26" t="str">
        <f>IF(A977:A977&gt;0,VLOOKUP(A977,Fed.!$A$1:$J$1758,2,FALSE)," ")</f>
        <v xml:space="preserve"> </v>
      </c>
      <c r="C977" s="26" t="str">
        <f>IF(A977:A977&gt;0,VLOOKUP(A977,Fed.!$A$1:$J$1758,3,FALSE)," ")</f>
        <v xml:space="preserve"> </v>
      </c>
      <c r="D977" s="113" t="str">
        <f>IF(A977:A977&gt;0,VLOOKUP(A977,Fed.!$A$1:$J$1758,4,FALSE)," ")</f>
        <v xml:space="preserve"> </v>
      </c>
      <c r="E977" s="113" t="str">
        <f>IF(A977:A977&gt;0,VLOOKUP(A977,Fed.!$A$1:$J$1758,5,FALSE)," ")</f>
        <v xml:space="preserve"> </v>
      </c>
      <c r="F977" s="191" t="str">
        <f>IF(A977:A977&gt;0,VLOOKUP(A977,Fed.!$A$1:$J$1758,6,FALSE)," ")</f>
        <v xml:space="preserve"> </v>
      </c>
      <c r="G977" s="113" t="str">
        <f>IF(A977:A977&gt;0,VLOOKUP(A977,Fed.!$A$1:$J$1758,7,FALSE)," ")</f>
        <v xml:space="preserve"> </v>
      </c>
      <c r="H977" s="113" t="str">
        <f>IF(A977:A977&gt;0,VLOOKUP(A977,Fed.!$A$1:$J$1758,8,FALSE)," ")</f>
        <v xml:space="preserve"> </v>
      </c>
      <c r="I977" s="113" t="str">
        <f>IF(A977:A977&gt;0,VLOOKUP(A977,Fed.!$A$1:$J$1758,9,FALSE)," ")</f>
        <v xml:space="preserve"> </v>
      </c>
      <c r="J977" s="113" t="str">
        <f>IF(A977:A977&gt;0,VLOOKUP(A977,Fed.!$A$1:$J$1758,10,FALSE)," ")</f>
        <v xml:space="preserve"> </v>
      </c>
      <c r="L977" s="245" t="s">
        <v>2643</v>
      </c>
      <c r="M977" s="287" t="b">
        <f t="shared" si="16"/>
        <v>0</v>
      </c>
      <c r="N977" s="287"/>
    </row>
    <row r="978" spans="1:14">
      <c r="A978" s="192"/>
      <c r="B978" s="26" t="str">
        <f>IF(A978:A978&gt;0,VLOOKUP(A978,Fed.!$A$1:$J$1758,2,FALSE)," ")</f>
        <v xml:space="preserve"> </v>
      </c>
      <c r="C978" s="26" t="str">
        <f>IF(A978:A978&gt;0,VLOOKUP(A978,Fed.!$A$1:$J$1758,3,FALSE)," ")</f>
        <v xml:space="preserve"> </v>
      </c>
      <c r="D978" s="113" t="str">
        <f>IF(A978:A978&gt;0,VLOOKUP(A978,Fed.!$A$1:$J$1758,4,FALSE)," ")</f>
        <v xml:space="preserve"> </v>
      </c>
      <c r="E978" s="113" t="str">
        <f>IF(A978:A978&gt;0,VLOOKUP(A978,Fed.!$A$1:$J$1758,5,FALSE)," ")</f>
        <v xml:space="preserve"> </v>
      </c>
      <c r="F978" s="191" t="str">
        <f>IF(A978:A978&gt;0,VLOOKUP(A978,Fed.!$A$1:$J$1758,6,FALSE)," ")</f>
        <v xml:space="preserve"> </v>
      </c>
      <c r="G978" s="113" t="str">
        <f>IF(A978:A978&gt;0,VLOOKUP(A978,Fed.!$A$1:$J$1758,7,FALSE)," ")</f>
        <v xml:space="preserve"> </v>
      </c>
      <c r="H978" s="113" t="str">
        <f>IF(A978:A978&gt;0,VLOOKUP(A978,Fed.!$A$1:$J$1758,8,FALSE)," ")</f>
        <v xml:space="preserve"> </v>
      </c>
      <c r="I978" s="113" t="str">
        <f>IF(A978:A978&gt;0,VLOOKUP(A978,Fed.!$A$1:$J$1758,9,FALSE)," ")</f>
        <v xml:space="preserve"> </v>
      </c>
      <c r="J978" s="113" t="str">
        <f>IF(A978:A978&gt;0,VLOOKUP(A978,Fed.!$A$1:$J$1758,10,FALSE)," ")</f>
        <v xml:space="preserve"> </v>
      </c>
      <c r="L978" s="245" t="s">
        <v>2643</v>
      </c>
      <c r="M978" s="287" t="b">
        <f t="shared" si="16"/>
        <v>0</v>
      </c>
      <c r="N978" s="287"/>
    </row>
    <row r="979" spans="1:14">
      <c r="A979" s="192"/>
      <c r="B979" s="26" t="str">
        <f>IF(A979:A979&gt;0,VLOOKUP(A979,Fed.!$A$1:$J$1758,2,FALSE)," ")</f>
        <v xml:space="preserve"> </v>
      </c>
      <c r="C979" s="26" t="str">
        <f>IF(A979:A979&gt;0,VLOOKUP(A979,Fed.!$A$1:$J$1758,3,FALSE)," ")</f>
        <v xml:space="preserve"> </v>
      </c>
      <c r="D979" s="113" t="str">
        <f>IF(A979:A979&gt;0,VLOOKUP(A979,Fed.!$A$1:$J$1758,4,FALSE)," ")</f>
        <v xml:space="preserve"> </v>
      </c>
      <c r="E979" s="113" t="str">
        <f>IF(A979:A979&gt;0,VLOOKUP(A979,Fed.!$A$1:$J$1758,5,FALSE)," ")</f>
        <v xml:space="preserve"> </v>
      </c>
      <c r="F979" s="191" t="str">
        <f>IF(A979:A979&gt;0,VLOOKUP(A979,Fed.!$A$1:$J$1758,6,FALSE)," ")</f>
        <v xml:space="preserve"> </v>
      </c>
      <c r="G979" s="113" t="str">
        <f>IF(A979:A979&gt;0,VLOOKUP(A979,Fed.!$A$1:$J$1758,7,FALSE)," ")</f>
        <v xml:space="preserve"> </v>
      </c>
      <c r="H979" s="113" t="str">
        <f>IF(A979:A979&gt;0,VLOOKUP(A979,Fed.!$A$1:$J$1758,8,FALSE)," ")</f>
        <v xml:space="preserve"> </v>
      </c>
      <c r="I979" s="113" t="str">
        <f>IF(A979:A979&gt;0,VLOOKUP(A979,Fed.!$A$1:$J$1758,9,FALSE)," ")</f>
        <v xml:space="preserve"> </v>
      </c>
      <c r="J979" s="113" t="str">
        <f>IF(A979:A979&gt;0,VLOOKUP(A979,Fed.!$A$1:$J$1758,10,FALSE)," ")</f>
        <v xml:space="preserve"> </v>
      </c>
      <c r="L979" s="245" t="s">
        <v>2643</v>
      </c>
      <c r="M979" s="287" t="b">
        <f t="shared" si="16"/>
        <v>0</v>
      </c>
      <c r="N979" s="287"/>
    </row>
    <row r="980" spans="1:14">
      <c r="A980" s="192"/>
      <c r="B980" s="26" t="str">
        <f>IF(A980:A980&gt;0,VLOOKUP(A980,Fed.!$A$1:$J$1758,2,FALSE)," ")</f>
        <v xml:space="preserve"> </v>
      </c>
      <c r="C980" s="26" t="str">
        <f>IF(A980:A980&gt;0,VLOOKUP(A980,Fed.!$A$1:$J$1758,3,FALSE)," ")</f>
        <v xml:space="preserve"> </v>
      </c>
      <c r="D980" s="113" t="str">
        <f>IF(A980:A980&gt;0,VLOOKUP(A980,Fed.!$A$1:$J$1758,4,FALSE)," ")</f>
        <v xml:space="preserve"> </v>
      </c>
      <c r="E980" s="113" t="str">
        <f>IF(A980:A980&gt;0,VLOOKUP(A980,Fed.!$A$1:$J$1758,5,FALSE)," ")</f>
        <v xml:space="preserve"> </v>
      </c>
      <c r="F980" s="191" t="str">
        <f>IF(A980:A980&gt;0,VLOOKUP(A980,Fed.!$A$1:$J$1758,6,FALSE)," ")</f>
        <v xml:space="preserve"> </v>
      </c>
      <c r="G980" s="113" t="str">
        <f>IF(A980:A980&gt;0,VLOOKUP(A980,Fed.!$A$1:$J$1758,7,FALSE)," ")</f>
        <v xml:space="preserve"> </v>
      </c>
      <c r="H980" s="113" t="str">
        <f>IF(A980:A980&gt;0,VLOOKUP(A980,Fed.!$A$1:$J$1758,8,FALSE)," ")</f>
        <v xml:space="preserve"> </v>
      </c>
      <c r="I980" s="113" t="str">
        <f>IF(A980:A980&gt;0,VLOOKUP(A980,Fed.!$A$1:$J$1758,9,FALSE)," ")</f>
        <v xml:space="preserve"> </v>
      </c>
      <c r="J980" s="113" t="str">
        <f>IF(A980:A980&gt;0,VLOOKUP(A980,Fed.!$A$1:$J$1758,10,FALSE)," ")</f>
        <v xml:space="preserve"> </v>
      </c>
      <c r="L980" s="245" t="s">
        <v>2643</v>
      </c>
      <c r="M980" s="287" t="b">
        <f t="shared" si="16"/>
        <v>0</v>
      </c>
      <c r="N980" s="287"/>
    </row>
    <row r="981" spans="1:14">
      <c r="A981" s="192"/>
      <c r="B981" s="26" t="str">
        <f>IF(A981:A981&gt;0,VLOOKUP(A981,Fed.!$A$1:$J$1758,2,FALSE)," ")</f>
        <v xml:space="preserve"> </v>
      </c>
      <c r="C981" s="26" t="str">
        <f>IF(A981:A981&gt;0,VLOOKUP(A981,Fed.!$A$1:$J$1758,3,FALSE)," ")</f>
        <v xml:space="preserve"> </v>
      </c>
      <c r="D981" s="113" t="str">
        <f>IF(A981:A981&gt;0,VLOOKUP(A981,Fed.!$A$1:$J$1758,4,FALSE)," ")</f>
        <v xml:space="preserve"> </v>
      </c>
      <c r="E981" s="113" t="str">
        <f>IF(A981:A981&gt;0,VLOOKUP(A981,Fed.!$A$1:$J$1758,5,FALSE)," ")</f>
        <v xml:space="preserve"> </v>
      </c>
      <c r="F981" s="191" t="str">
        <f>IF(A981:A981&gt;0,VLOOKUP(A981,Fed.!$A$1:$J$1758,6,FALSE)," ")</f>
        <v xml:space="preserve"> </v>
      </c>
      <c r="G981" s="113" t="str">
        <f>IF(A981:A981&gt;0,VLOOKUP(A981,Fed.!$A$1:$J$1758,7,FALSE)," ")</f>
        <v xml:space="preserve"> </v>
      </c>
      <c r="H981" s="113" t="str">
        <f>IF(A981:A981&gt;0,VLOOKUP(A981,Fed.!$A$1:$J$1758,8,FALSE)," ")</f>
        <v xml:space="preserve"> </v>
      </c>
      <c r="I981" s="113" t="str">
        <f>IF(A981:A981&gt;0,VLOOKUP(A981,Fed.!$A$1:$J$1758,9,FALSE)," ")</f>
        <v xml:space="preserve"> </v>
      </c>
      <c r="J981" s="113" t="str">
        <f>IF(A981:A981&gt;0,VLOOKUP(A981,Fed.!$A$1:$J$1758,10,FALSE)," ")</f>
        <v xml:space="preserve"> </v>
      </c>
      <c r="L981" s="245" t="s">
        <v>2643</v>
      </c>
      <c r="M981" s="287" t="b">
        <f t="shared" si="16"/>
        <v>0</v>
      </c>
      <c r="N981" s="287"/>
    </row>
    <row r="982" spans="1:14">
      <c r="A982" s="192"/>
      <c r="B982" s="26" t="str">
        <f>IF(A982:A982&gt;0,VLOOKUP(A982,Fed.!$A$1:$J$1758,2,FALSE)," ")</f>
        <v xml:space="preserve"> </v>
      </c>
      <c r="C982" s="26" t="str">
        <f>IF(A982:A982&gt;0,VLOOKUP(A982,Fed.!$A$1:$J$1758,3,FALSE)," ")</f>
        <v xml:space="preserve"> </v>
      </c>
      <c r="D982" s="113" t="str">
        <f>IF(A982:A982&gt;0,VLOOKUP(A982,Fed.!$A$1:$J$1758,4,FALSE)," ")</f>
        <v xml:space="preserve"> </v>
      </c>
      <c r="E982" s="113" t="str">
        <f>IF(A982:A982&gt;0,VLOOKUP(A982,Fed.!$A$1:$J$1758,5,FALSE)," ")</f>
        <v xml:space="preserve"> </v>
      </c>
      <c r="F982" s="191" t="str">
        <f>IF(A982:A982&gt;0,VLOOKUP(A982,Fed.!$A$1:$J$1758,6,FALSE)," ")</f>
        <v xml:space="preserve"> </v>
      </c>
      <c r="G982" s="113" t="str">
        <f>IF(A982:A982&gt;0,VLOOKUP(A982,Fed.!$A$1:$J$1758,7,FALSE)," ")</f>
        <v xml:space="preserve"> </v>
      </c>
      <c r="H982" s="113" t="str">
        <f>IF(A982:A982&gt;0,VLOOKUP(A982,Fed.!$A$1:$J$1758,8,FALSE)," ")</f>
        <v xml:space="preserve"> </v>
      </c>
      <c r="I982" s="113" t="str">
        <f>IF(A982:A982&gt;0,VLOOKUP(A982,Fed.!$A$1:$J$1758,9,FALSE)," ")</f>
        <v xml:space="preserve"> </v>
      </c>
      <c r="J982" s="113" t="str">
        <f>IF(A982:A982&gt;0,VLOOKUP(A982,Fed.!$A$1:$J$1758,10,FALSE)," ")</f>
        <v xml:space="preserve"> </v>
      </c>
      <c r="L982" s="245" t="s">
        <v>2643</v>
      </c>
      <c r="M982" s="287" t="b">
        <f t="shared" si="16"/>
        <v>0</v>
      </c>
      <c r="N982" s="287"/>
    </row>
    <row r="983" spans="1:14">
      <c r="A983" s="192"/>
      <c r="B983" s="26" t="str">
        <f>IF(A983:A983&gt;0,VLOOKUP(A983,Fed.!$A$1:$J$1758,2,FALSE)," ")</f>
        <v xml:space="preserve"> </v>
      </c>
      <c r="C983" s="26" t="str">
        <f>IF(A983:A983&gt;0,VLOOKUP(A983,Fed.!$A$1:$J$1758,3,FALSE)," ")</f>
        <v xml:space="preserve"> </v>
      </c>
      <c r="D983" s="113" t="str">
        <f>IF(A983:A983&gt;0,VLOOKUP(A983,Fed.!$A$1:$J$1758,4,FALSE)," ")</f>
        <v xml:space="preserve"> </v>
      </c>
      <c r="E983" s="113" t="str">
        <f>IF(A983:A983&gt;0,VLOOKUP(A983,Fed.!$A$1:$J$1758,5,FALSE)," ")</f>
        <v xml:space="preserve"> </v>
      </c>
      <c r="F983" s="191" t="str">
        <f>IF(A983:A983&gt;0,VLOOKUP(A983,Fed.!$A$1:$J$1758,6,FALSE)," ")</f>
        <v xml:space="preserve"> </v>
      </c>
      <c r="G983" s="113" t="str">
        <f>IF(A983:A983&gt;0,VLOOKUP(A983,Fed.!$A$1:$J$1758,7,FALSE)," ")</f>
        <v xml:space="preserve"> </v>
      </c>
      <c r="H983" s="113" t="str">
        <f>IF(A983:A983&gt;0,VLOOKUP(A983,Fed.!$A$1:$J$1758,8,FALSE)," ")</f>
        <v xml:space="preserve"> </v>
      </c>
      <c r="I983" s="113" t="str">
        <f>IF(A983:A983&gt;0,VLOOKUP(A983,Fed.!$A$1:$J$1758,9,FALSE)," ")</f>
        <v xml:space="preserve"> </v>
      </c>
      <c r="J983" s="113" t="str">
        <f>IF(A983:A983&gt;0,VLOOKUP(A983,Fed.!$A$1:$J$1758,10,FALSE)," ")</f>
        <v xml:space="preserve"> </v>
      </c>
      <c r="L983" s="245" t="s">
        <v>2643</v>
      </c>
      <c r="M983" s="287" t="b">
        <f t="shared" si="16"/>
        <v>0</v>
      </c>
      <c r="N983" s="287"/>
    </row>
    <row r="984" spans="1:14">
      <c r="A984" s="192"/>
      <c r="B984" s="26" t="str">
        <f>IF(A984:A984&gt;0,VLOOKUP(A984,Fed.!$A$1:$J$1758,2,FALSE)," ")</f>
        <v xml:space="preserve"> </v>
      </c>
      <c r="C984" s="26" t="str">
        <f>IF(A984:A984&gt;0,VLOOKUP(A984,Fed.!$A$1:$J$1758,3,FALSE)," ")</f>
        <v xml:space="preserve"> </v>
      </c>
      <c r="D984" s="113" t="str">
        <f>IF(A984:A984&gt;0,VLOOKUP(A984,Fed.!$A$1:$J$1758,4,FALSE)," ")</f>
        <v xml:space="preserve"> </v>
      </c>
      <c r="E984" s="113" t="str">
        <f>IF(A984:A984&gt;0,VLOOKUP(A984,Fed.!$A$1:$J$1758,5,FALSE)," ")</f>
        <v xml:space="preserve"> </v>
      </c>
      <c r="F984" s="191" t="str">
        <f>IF(A984:A984&gt;0,VLOOKUP(A984,Fed.!$A$1:$J$1758,6,FALSE)," ")</f>
        <v xml:space="preserve"> </v>
      </c>
      <c r="G984" s="113" t="str">
        <f>IF(A984:A984&gt;0,VLOOKUP(A984,Fed.!$A$1:$J$1758,7,FALSE)," ")</f>
        <v xml:space="preserve"> </v>
      </c>
      <c r="H984" s="113" t="str">
        <f>IF(A984:A984&gt;0,VLOOKUP(A984,Fed.!$A$1:$J$1758,8,FALSE)," ")</f>
        <v xml:space="preserve"> </v>
      </c>
      <c r="I984" s="113" t="str">
        <f>IF(A984:A984&gt;0,VLOOKUP(A984,Fed.!$A$1:$J$1758,9,FALSE)," ")</f>
        <v xml:space="preserve"> </v>
      </c>
      <c r="J984" s="113" t="str">
        <f>IF(A984:A984&gt;0,VLOOKUP(A984,Fed.!$A$1:$J$1758,10,FALSE)," ")</f>
        <v xml:space="preserve"> </v>
      </c>
      <c r="L984" s="245" t="s">
        <v>2643</v>
      </c>
      <c r="M984" s="287" t="b">
        <f t="shared" si="16"/>
        <v>0</v>
      </c>
      <c r="N984" s="287"/>
    </row>
    <row r="985" spans="1:14">
      <c r="A985" s="192"/>
      <c r="B985" s="26" t="str">
        <f>IF(A985:A985&gt;0,VLOOKUP(A985,Fed.!$A$1:$J$1758,2,FALSE)," ")</f>
        <v xml:space="preserve"> </v>
      </c>
      <c r="C985" s="26" t="str">
        <f>IF(A985:A985&gt;0,VLOOKUP(A985,Fed.!$A$1:$J$1758,3,FALSE)," ")</f>
        <v xml:space="preserve"> </v>
      </c>
      <c r="D985" s="113" t="str">
        <f>IF(A985:A985&gt;0,VLOOKUP(A985,Fed.!$A$1:$J$1758,4,FALSE)," ")</f>
        <v xml:space="preserve"> </v>
      </c>
      <c r="E985" s="113" t="str">
        <f>IF(A985:A985&gt;0,VLOOKUP(A985,Fed.!$A$1:$J$1758,5,FALSE)," ")</f>
        <v xml:space="preserve"> </v>
      </c>
      <c r="F985" s="191" t="str">
        <f>IF(A985:A985&gt;0,VLOOKUP(A985,Fed.!$A$1:$J$1758,6,FALSE)," ")</f>
        <v xml:space="preserve"> </v>
      </c>
      <c r="G985" s="113" t="str">
        <f>IF(A985:A985&gt;0,VLOOKUP(A985,Fed.!$A$1:$J$1758,7,FALSE)," ")</f>
        <v xml:space="preserve"> </v>
      </c>
      <c r="H985" s="113" t="str">
        <f>IF(A985:A985&gt;0,VLOOKUP(A985,Fed.!$A$1:$J$1758,8,FALSE)," ")</f>
        <v xml:space="preserve"> </v>
      </c>
      <c r="I985" s="113" t="str">
        <f>IF(A985:A985&gt;0,VLOOKUP(A985,Fed.!$A$1:$J$1758,9,FALSE)," ")</f>
        <v xml:space="preserve"> </v>
      </c>
      <c r="J985" s="113" t="str">
        <f>IF(A985:A985&gt;0,VLOOKUP(A985,Fed.!$A$1:$J$1758,10,FALSE)," ")</f>
        <v xml:space="preserve"> </v>
      </c>
      <c r="L985" s="245" t="s">
        <v>2643</v>
      </c>
      <c r="M985" s="287" t="b">
        <f t="shared" si="16"/>
        <v>0</v>
      </c>
      <c r="N985" s="287"/>
    </row>
    <row r="986" spans="1:14">
      <c r="A986" s="192"/>
      <c r="B986" s="26" t="str">
        <f>IF(A986:A986&gt;0,VLOOKUP(A986,Fed.!$A$1:$J$1758,2,FALSE)," ")</f>
        <v xml:space="preserve"> </v>
      </c>
      <c r="C986" s="26" t="str">
        <f>IF(A986:A986&gt;0,VLOOKUP(A986,Fed.!$A$1:$J$1758,3,FALSE)," ")</f>
        <v xml:space="preserve"> </v>
      </c>
      <c r="D986" s="113" t="str">
        <f>IF(A986:A986&gt;0,VLOOKUP(A986,Fed.!$A$1:$J$1758,4,FALSE)," ")</f>
        <v xml:space="preserve"> </v>
      </c>
      <c r="E986" s="113" t="str">
        <f>IF(A986:A986&gt;0,VLOOKUP(A986,Fed.!$A$1:$J$1758,5,FALSE)," ")</f>
        <v xml:space="preserve"> </v>
      </c>
      <c r="F986" s="191" t="str">
        <f>IF(A986:A986&gt;0,VLOOKUP(A986,Fed.!$A$1:$J$1758,6,FALSE)," ")</f>
        <v xml:space="preserve"> </v>
      </c>
      <c r="G986" s="113" t="str">
        <f>IF(A986:A986&gt;0,VLOOKUP(A986,Fed.!$A$1:$J$1758,7,FALSE)," ")</f>
        <v xml:space="preserve"> </v>
      </c>
      <c r="H986" s="113" t="str">
        <f>IF(A986:A986&gt;0,VLOOKUP(A986,Fed.!$A$1:$J$1758,8,FALSE)," ")</f>
        <v xml:space="preserve"> </v>
      </c>
      <c r="I986" s="113" t="str">
        <f>IF(A986:A986&gt;0,VLOOKUP(A986,Fed.!$A$1:$J$1758,9,FALSE)," ")</f>
        <v xml:space="preserve"> </v>
      </c>
      <c r="J986" s="113" t="str">
        <f>IF(A986:A986&gt;0,VLOOKUP(A986,Fed.!$A$1:$J$1758,10,FALSE)," ")</f>
        <v xml:space="preserve"> </v>
      </c>
      <c r="L986" s="245" t="s">
        <v>2643</v>
      </c>
      <c r="M986" s="287" t="b">
        <f t="shared" si="16"/>
        <v>0</v>
      </c>
      <c r="N986" s="287"/>
    </row>
    <row r="987" spans="1:14">
      <c r="A987" s="192"/>
      <c r="B987" s="26" t="str">
        <f>IF(A987:A987&gt;0,VLOOKUP(A987,Fed.!$A$1:$J$1758,2,FALSE)," ")</f>
        <v xml:space="preserve"> </v>
      </c>
      <c r="C987" s="26" t="str">
        <f>IF(A987:A987&gt;0,VLOOKUP(A987,Fed.!$A$1:$J$1758,3,FALSE)," ")</f>
        <v xml:space="preserve"> </v>
      </c>
      <c r="D987" s="113" t="str">
        <f>IF(A987:A987&gt;0,VLOOKUP(A987,Fed.!$A$1:$J$1758,4,FALSE)," ")</f>
        <v xml:space="preserve"> </v>
      </c>
      <c r="E987" s="113" t="str">
        <f>IF(A987:A987&gt;0,VLOOKUP(A987,Fed.!$A$1:$J$1758,5,FALSE)," ")</f>
        <v xml:space="preserve"> </v>
      </c>
      <c r="F987" s="191" t="str">
        <f>IF(A987:A987&gt;0,VLOOKUP(A987,Fed.!$A$1:$J$1758,6,FALSE)," ")</f>
        <v xml:space="preserve"> </v>
      </c>
      <c r="G987" s="113" t="str">
        <f>IF(A987:A987&gt;0,VLOOKUP(A987,Fed.!$A$1:$J$1758,7,FALSE)," ")</f>
        <v xml:space="preserve"> </v>
      </c>
      <c r="H987" s="113" t="str">
        <f>IF(A987:A987&gt;0,VLOOKUP(A987,Fed.!$A$1:$J$1758,8,FALSE)," ")</f>
        <v xml:space="preserve"> </v>
      </c>
      <c r="I987" s="113" t="str">
        <f>IF(A987:A987&gt;0,VLOOKUP(A987,Fed.!$A$1:$J$1758,9,FALSE)," ")</f>
        <v xml:space="preserve"> </v>
      </c>
      <c r="J987" s="113" t="str">
        <f>IF(A987:A987&gt;0,VLOOKUP(A987,Fed.!$A$1:$J$1758,10,FALSE)," ")</f>
        <v xml:space="preserve"> </v>
      </c>
      <c r="L987" s="245" t="s">
        <v>2643</v>
      </c>
      <c r="M987" s="287" t="b">
        <f t="shared" si="16"/>
        <v>0</v>
      </c>
      <c r="N987" s="287"/>
    </row>
    <row r="988" spans="1:14">
      <c r="A988" s="192"/>
      <c r="B988" s="26" t="str">
        <f>IF(A988:A988&gt;0,VLOOKUP(A988,Fed.!$A$1:$J$1758,2,FALSE)," ")</f>
        <v xml:space="preserve"> </v>
      </c>
      <c r="C988" s="26" t="str">
        <f>IF(A988:A988&gt;0,VLOOKUP(A988,Fed.!$A$1:$J$1758,3,FALSE)," ")</f>
        <v xml:space="preserve"> </v>
      </c>
      <c r="D988" s="113" t="str">
        <f>IF(A988:A988&gt;0,VLOOKUP(A988,Fed.!$A$1:$J$1758,4,FALSE)," ")</f>
        <v xml:space="preserve"> </v>
      </c>
      <c r="E988" s="113" t="str">
        <f>IF(A988:A988&gt;0,VLOOKUP(A988,Fed.!$A$1:$J$1758,5,FALSE)," ")</f>
        <v xml:space="preserve"> </v>
      </c>
      <c r="F988" s="191" t="str">
        <f>IF(A988:A988&gt;0,VLOOKUP(A988,Fed.!$A$1:$J$1758,6,FALSE)," ")</f>
        <v xml:space="preserve"> </v>
      </c>
      <c r="G988" s="113" t="str">
        <f>IF(A988:A988&gt;0,VLOOKUP(A988,Fed.!$A$1:$J$1758,7,FALSE)," ")</f>
        <v xml:space="preserve"> </v>
      </c>
      <c r="H988" s="113" t="str">
        <f>IF(A988:A988&gt;0,VLOOKUP(A988,Fed.!$A$1:$J$1758,8,FALSE)," ")</f>
        <v xml:space="preserve"> </v>
      </c>
      <c r="I988" s="113" t="str">
        <f>IF(A988:A988&gt;0,VLOOKUP(A988,Fed.!$A$1:$J$1758,9,FALSE)," ")</f>
        <v xml:space="preserve"> </v>
      </c>
      <c r="J988" s="113" t="str">
        <f>IF(A988:A988&gt;0,VLOOKUP(A988,Fed.!$A$1:$J$1758,10,FALSE)," ")</f>
        <v xml:space="preserve"> </v>
      </c>
      <c r="L988" s="245" t="s">
        <v>2643</v>
      </c>
      <c r="M988" s="287" t="b">
        <f t="shared" si="16"/>
        <v>0</v>
      </c>
      <c r="N988" s="287"/>
    </row>
    <row r="989" spans="1:14">
      <c r="A989" s="192"/>
      <c r="B989" s="26" t="str">
        <f>IF(A989:A989&gt;0,VLOOKUP(A989,Fed.!$A$1:$J$1758,2,FALSE)," ")</f>
        <v xml:space="preserve"> </v>
      </c>
      <c r="C989" s="26" t="str">
        <f>IF(A989:A989&gt;0,VLOOKUP(A989,Fed.!$A$1:$J$1758,3,FALSE)," ")</f>
        <v xml:space="preserve"> </v>
      </c>
      <c r="D989" s="113" t="str">
        <f>IF(A989:A989&gt;0,VLOOKUP(A989,Fed.!$A$1:$J$1758,4,FALSE)," ")</f>
        <v xml:space="preserve"> </v>
      </c>
      <c r="E989" s="113" t="str">
        <f>IF(A989:A989&gt;0,VLOOKUP(A989,Fed.!$A$1:$J$1758,5,FALSE)," ")</f>
        <v xml:space="preserve"> </v>
      </c>
      <c r="F989" s="191" t="str">
        <f>IF(A989:A989&gt;0,VLOOKUP(A989,Fed.!$A$1:$J$1758,6,FALSE)," ")</f>
        <v xml:space="preserve"> </v>
      </c>
      <c r="G989" s="113" t="str">
        <f>IF(A989:A989&gt;0,VLOOKUP(A989,Fed.!$A$1:$J$1758,7,FALSE)," ")</f>
        <v xml:space="preserve"> </v>
      </c>
      <c r="H989" s="113" t="str">
        <f>IF(A989:A989&gt;0,VLOOKUP(A989,Fed.!$A$1:$J$1758,8,FALSE)," ")</f>
        <v xml:space="preserve"> </v>
      </c>
      <c r="I989" s="113" t="str">
        <f>IF(A989:A989&gt;0,VLOOKUP(A989,Fed.!$A$1:$J$1758,9,FALSE)," ")</f>
        <v xml:space="preserve"> </v>
      </c>
      <c r="J989" s="113" t="str">
        <f>IF(A989:A989&gt;0,VLOOKUP(A989,Fed.!$A$1:$J$1758,10,FALSE)," ")</f>
        <v xml:space="preserve"> </v>
      </c>
      <c r="L989" s="245" t="s">
        <v>2643</v>
      </c>
      <c r="M989" s="287" t="b">
        <f t="shared" si="16"/>
        <v>0</v>
      </c>
      <c r="N989" s="287"/>
    </row>
    <row r="990" spans="1:14">
      <c r="A990" s="192"/>
      <c r="B990" s="26" t="str">
        <f>IF(A990:A990&gt;0,VLOOKUP(A990,Fed.!$A$1:$J$1758,2,FALSE)," ")</f>
        <v xml:space="preserve"> </v>
      </c>
      <c r="C990" s="26" t="str">
        <f>IF(A990:A990&gt;0,VLOOKUP(A990,Fed.!$A$1:$J$1758,3,FALSE)," ")</f>
        <v xml:space="preserve"> </v>
      </c>
      <c r="D990" s="113" t="str">
        <f>IF(A990:A990&gt;0,VLOOKUP(A990,Fed.!$A$1:$J$1758,4,FALSE)," ")</f>
        <v xml:space="preserve"> </v>
      </c>
      <c r="E990" s="113" t="str">
        <f>IF(A990:A990&gt;0,VLOOKUP(A990,Fed.!$A$1:$J$1758,5,FALSE)," ")</f>
        <v xml:space="preserve"> </v>
      </c>
      <c r="F990" s="191" t="str">
        <f>IF(A990:A990&gt;0,VLOOKUP(A990,Fed.!$A$1:$J$1758,6,FALSE)," ")</f>
        <v xml:space="preserve"> </v>
      </c>
      <c r="G990" s="113" t="str">
        <f>IF(A990:A990&gt;0,VLOOKUP(A990,Fed.!$A$1:$J$1758,7,FALSE)," ")</f>
        <v xml:space="preserve"> </v>
      </c>
      <c r="H990" s="113" t="str">
        <f>IF(A990:A990&gt;0,VLOOKUP(A990,Fed.!$A$1:$J$1758,8,FALSE)," ")</f>
        <v xml:space="preserve"> </v>
      </c>
      <c r="I990" s="113" t="str">
        <f>IF(A990:A990&gt;0,VLOOKUP(A990,Fed.!$A$1:$J$1758,9,FALSE)," ")</f>
        <v xml:space="preserve"> </v>
      </c>
      <c r="J990" s="113" t="str">
        <f>IF(A990:A990&gt;0,VLOOKUP(A990,Fed.!$A$1:$J$1758,10,FALSE)," ")</f>
        <v xml:space="preserve"> </v>
      </c>
      <c r="L990" s="245" t="s">
        <v>2643</v>
      </c>
      <c r="M990" s="287" t="b">
        <f t="shared" si="16"/>
        <v>0</v>
      </c>
      <c r="N990" s="287"/>
    </row>
    <row r="991" spans="1:14">
      <c r="A991" s="192"/>
      <c r="B991" s="26" t="str">
        <f>IF(A991:A991&gt;0,VLOOKUP(A991,Fed.!$A$1:$J$1758,2,FALSE)," ")</f>
        <v xml:space="preserve"> </v>
      </c>
      <c r="C991" s="26" t="str">
        <f>IF(A991:A991&gt;0,VLOOKUP(A991,Fed.!$A$1:$J$1758,3,FALSE)," ")</f>
        <v xml:space="preserve"> </v>
      </c>
      <c r="D991" s="113" t="str">
        <f>IF(A991:A991&gt;0,VLOOKUP(A991,Fed.!$A$1:$J$1758,4,FALSE)," ")</f>
        <v xml:space="preserve"> </v>
      </c>
      <c r="E991" s="113" t="str">
        <f>IF(A991:A991&gt;0,VLOOKUP(A991,Fed.!$A$1:$J$1758,5,FALSE)," ")</f>
        <v xml:space="preserve"> </v>
      </c>
      <c r="F991" s="191" t="str">
        <f>IF(A991:A991&gt;0,VLOOKUP(A991,Fed.!$A$1:$J$1758,6,FALSE)," ")</f>
        <v xml:space="preserve"> </v>
      </c>
      <c r="G991" s="113" t="str">
        <f>IF(A991:A991&gt;0,VLOOKUP(A991,Fed.!$A$1:$J$1758,7,FALSE)," ")</f>
        <v xml:space="preserve"> </v>
      </c>
      <c r="H991" s="113" t="str">
        <f>IF(A991:A991&gt;0,VLOOKUP(A991,Fed.!$A$1:$J$1758,8,FALSE)," ")</f>
        <v xml:space="preserve"> </v>
      </c>
      <c r="I991" s="113" t="str">
        <f>IF(A991:A991&gt;0,VLOOKUP(A991,Fed.!$A$1:$J$1758,9,FALSE)," ")</f>
        <v xml:space="preserve"> </v>
      </c>
      <c r="J991" s="113" t="str">
        <f>IF(A991:A991&gt;0,VLOOKUP(A991,Fed.!$A$1:$J$1758,10,FALSE)," ")</f>
        <v xml:space="preserve"> </v>
      </c>
      <c r="L991" s="245" t="s">
        <v>2643</v>
      </c>
      <c r="M991" s="287" t="b">
        <f t="shared" si="16"/>
        <v>0</v>
      </c>
      <c r="N991" s="287"/>
    </row>
    <row r="992" spans="1:14">
      <c r="A992" s="192"/>
      <c r="B992" s="26" t="str">
        <f>IF(A992:A992&gt;0,VLOOKUP(A992,Fed.!$A$1:$J$1758,2,FALSE)," ")</f>
        <v xml:space="preserve"> </v>
      </c>
      <c r="C992" s="26" t="str">
        <f>IF(A992:A992&gt;0,VLOOKUP(A992,Fed.!$A$1:$J$1758,3,FALSE)," ")</f>
        <v xml:space="preserve"> </v>
      </c>
      <c r="D992" s="113" t="str">
        <f>IF(A992:A992&gt;0,VLOOKUP(A992,Fed.!$A$1:$J$1758,4,FALSE)," ")</f>
        <v xml:space="preserve"> </v>
      </c>
      <c r="E992" s="113" t="str">
        <f>IF(A992:A992&gt;0,VLOOKUP(A992,Fed.!$A$1:$J$1758,5,FALSE)," ")</f>
        <v xml:space="preserve"> </v>
      </c>
      <c r="F992" s="191" t="str">
        <f>IF(A992:A992&gt;0,VLOOKUP(A992,Fed.!$A$1:$J$1758,6,FALSE)," ")</f>
        <v xml:space="preserve"> </v>
      </c>
      <c r="G992" s="113" t="str">
        <f>IF(A992:A992&gt;0,VLOOKUP(A992,Fed.!$A$1:$J$1758,7,FALSE)," ")</f>
        <v xml:space="preserve"> </v>
      </c>
      <c r="H992" s="113" t="str">
        <f>IF(A992:A992&gt;0,VLOOKUP(A992,Fed.!$A$1:$J$1758,8,FALSE)," ")</f>
        <v xml:space="preserve"> </v>
      </c>
      <c r="I992" s="113" t="str">
        <f>IF(A992:A992&gt;0,VLOOKUP(A992,Fed.!$A$1:$J$1758,9,FALSE)," ")</f>
        <v xml:space="preserve"> </v>
      </c>
      <c r="J992" s="113" t="str">
        <f>IF(A992:A992&gt;0,VLOOKUP(A992,Fed.!$A$1:$J$1758,10,FALSE)," ")</f>
        <v xml:space="preserve"> </v>
      </c>
      <c r="L992" s="245" t="s">
        <v>2643</v>
      </c>
      <c r="M992" s="287" t="b">
        <f t="shared" si="16"/>
        <v>0</v>
      </c>
      <c r="N992" s="287"/>
    </row>
    <row r="993" spans="1:14">
      <c r="A993" s="192"/>
      <c r="B993" s="26" t="str">
        <f>IF(A993:A993&gt;0,VLOOKUP(A993,Fed.!$A$1:$J$1758,2,FALSE)," ")</f>
        <v xml:space="preserve"> </v>
      </c>
      <c r="C993" s="26" t="str">
        <f>IF(A993:A993&gt;0,VLOOKUP(A993,Fed.!$A$1:$J$1758,3,FALSE)," ")</f>
        <v xml:space="preserve"> </v>
      </c>
      <c r="D993" s="113" t="str">
        <f>IF(A993:A993&gt;0,VLOOKUP(A993,Fed.!$A$1:$J$1758,4,FALSE)," ")</f>
        <v xml:space="preserve"> </v>
      </c>
      <c r="E993" s="113" t="str">
        <f>IF(A993:A993&gt;0,VLOOKUP(A993,Fed.!$A$1:$J$1758,5,FALSE)," ")</f>
        <v xml:space="preserve"> </v>
      </c>
      <c r="F993" s="191" t="str">
        <f>IF(A993:A993&gt;0,VLOOKUP(A993,Fed.!$A$1:$J$1758,6,FALSE)," ")</f>
        <v xml:space="preserve"> </v>
      </c>
      <c r="G993" s="113" t="str">
        <f>IF(A993:A993&gt;0,VLOOKUP(A993,Fed.!$A$1:$J$1758,7,FALSE)," ")</f>
        <v xml:space="preserve"> </v>
      </c>
      <c r="H993" s="113" t="str">
        <f>IF(A993:A993&gt;0,VLOOKUP(A993,Fed.!$A$1:$J$1758,8,FALSE)," ")</f>
        <v xml:space="preserve"> </v>
      </c>
      <c r="I993" s="113" t="str">
        <f>IF(A993:A993&gt;0,VLOOKUP(A993,Fed.!$A$1:$J$1758,9,FALSE)," ")</f>
        <v xml:space="preserve"> </v>
      </c>
      <c r="J993" s="113" t="str">
        <f>IF(A993:A993&gt;0,VLOOKUP(A993,Fed.!$A$1:$J$1758,10,FALSE)," ")</f>
        <v xml:space="preserve"> </v>
      </c>
      <c r="L993" s="245" t="s">
        <v>2643</v>
      </c>
      <c r="M993" s="287" t="b">
        <f t="shared" si="16"/>
        <v>0</v>
      </c>
      <c r="N993" s="287"/>
    </row>
    <row r="994" spans="1:14">
      <c r="A994" s="192"/>
      <c r="B994" s="26" t="str">
        <f>IF(A994:A994&gt;0,VLOOKUP(A994,Fed.!$A$1:$J$1758,2,FALSE)," ")</f>
        <v xml:space="preserve"> </v>
      </c>
      <c r="C994" s="26" t="str">
        <f>IF(A994:A994&gt;0,VLOOKUP(A994,Fed.!$A$1:$J$1758,3,FALSE)," ")</f>
        <v xml:space="preserve"> </v>
      </c>
      <c r="D994" s="113" t="str">
        <f>IF(A994:A994&gt;0,VLOOKUP(A994,Fed.!$A$1:$J$1758,4,FALSE)," ")</f>
        <v xml:space="preserve"> </v>
      </c>
      <c r="E994" s="113" t="str">
        <f>IF(A994:A994&gt;0,VLOOKUP(A994,Fed.!$A$1:$J$1758,5,FALSE)," ")</f>
        <v xml:space="preserve"> </v>
      </c>
      <c r="F994" s="191" t="str">
        <f>IF(A994:A994&gt;0,VLOOKUP(A994,Fed.!$A$1:$J$1758,6,FALSE)," ")</f>
        <v xml:space="preserve"> </v>
      </c>
      <c r="G994" s="113" t="str">
        <f>IF(A994:A994&gt;0,VLOOKUP(A994,Fed.!$A$1:$J$1758,7,FALSE)," ")</f>
        <v xml:space="preserve"> </v>
      </c>
      <c r="H994" s="113" t="str">
        <f>IF(A994:A994&gt;0,VLOOKUP(A994,Fed.!$A$1:$J$1758,8,FALSE)," ")</f>
        <v xml:space="preserve"> </v>
      </c>
      <c r="I994" s="113" t="str">
        <f>IF(A994:A994&gt;0,VLOOKUP(A994,Fed.!$A$1:$J$1758,9,FALSE)," ")</f>
        <v xml:space="preserve"> </v>
      </c>
      <c r="J994" s="113" t="str">
        <f>IF(A994:A994&gt;0,VLOOKUP(A994,Fed.!$A$1:$J$1758,10,FALSE)," ")</f>
        <v xml:space="preserve"> </v>
      </c>
      <c r="L994" s="245" t="s">
        <v>2643</v>
      </c>
      <c r="M994" s="287" t="b">
        <f t="shared" si="16"/>
        <v>0</v>
      </c>
      <c r="N994" s="287"/>
    </row>
    <row r="995" spans="1:14">
      <c r="A995" s="192"/>
      <c r="B995" s="26" t="str">
        <f>IF(A995:A995&gt;0,VLOOKUP(A995,Fed.!$A$1:$J$1758,2,FALSE)," ")</f>
        <v xml:space="preserve"> </v>
      </c>
      <c r="C995" s="26" t="str">
        <f>IF(A995:A995&gt;0,VLOOKUP(A995,Fed.!$A$1:$J$1758,3,FALSE)," ")</f>
        <v xml:space="preserve"> </v>
      </c>
      <c r="D995" s="113" t="str">
        <f>IF(A995:A995&gt;0,VLOOKUP(A995,Fed.!$A$1:$J$1758,4,FALSE)," ")</f>
        <v xml:space="preserve"> </v>
      </c>
      <c r="E995" s="113" t="str">
        <f>IF(A995:A995&gt;0,VLOOKUP(A995,Fed.!$A$1:$J$1758,5,FALSE)," ")</f>
        <v xml:space="preserve"> </v>
      </c>
      <c r="F995" s="191" t="str">
        <f>IF(A995:A995&gt;0,VLOOKUP(A995,Fed.!$A$1:$J$1758,6,FALSE)," ")</f>
        <v xml:space="preserve"> </v>
      </c>
      <c r="G995" s="113" t="str">
        <f>IF(A995:A995&gt;0,VLOOKUP(A995,Fed.!$A$1:$J$1758,7,FALSE)," ")</f>
        <v xml:space="preserve"> </v>
      </c>
      <c r="H995" s="113" t="str">
        <f>IF(A995:A995&gt;0,VLOOKUP(A995,Fed.!$A$1:$J$1758,8,FALSE)," ")</f>
        <v xml:space="preserve"> </v>
      </c>
      <c r="I995" s="113" t="str">
        <f>IF(A995:A995&gt;0,VLOOKUP(A995,Fed.!$A$1:$J$1758,9,FALSE)," ")</f>
        <v xml:space="preserve"> </v>
      </c>
      <c r="J995" s="113" t="str">
        <f>IF(A995:A995&gt;0,VLOOKUP(A995,Fed.!$A$1:$J$1758,10,FALSE)," ")</f>
        <v xml:space="preserve"> </v>
      </c>
      <c r="L995" s="245" t="s">
        <v>2643</v>
      </c>
      <c r="M995" s="287" t="b">
        <f t="shared" si="16"/>
        <v>0</v>
      </c>
      <c r="N995" s="287"/>
    </row>
    <row r="996" spans="1:14">
      <c r="A996" s="192"/>
      <c r="B996" s="26" t="str">
        <f>IF(A996:A996&gt;0,VLOOKUP(A996,Fed.!$A$1:$J$1758,2,FALSE)," ")</f>
        <v xml:space="preserve"> </v>
      </c>
      <c r="C996" s="26" t="str">
        <f>IF(A996:A996&gt;0,VLOOKUP(A996,Fed.!$A$1:$J$1758,3,FALSE)," ")</f>
        <v xml:space="preserve"> </v>
      </c>
      <c r="D996" s="113" t="str">
        <f>IF(A996:A996&gt;0,VLOOKUP(A996,Fed.!$A$1:$J$1758,4,FALSE)," ")</f>
        <v xml:space="preserve"> </v>
      </c>
      <c r="E996" s="113" t="str">
        <f>IF(A996:A996&gt;0,VLOOKUP(A996,Fed.!$A$1:$J$1758,5,FALSE)," ")</f>
        <v xml:space="preserve"> </v>
      </c>
      <c r="F996" s="191" t="str">
        <f>IF(A996:A996&gt;0,VLOOKUP(A996,Fed.!$A$1:$J$1758,6,FALSE)," ")</f>
        <v xml:space="preserve"> </v>
      </c>
      <c r="G996" s="113" t="str">
        <f>IF(A996:A996&gt;0,VLOOKUP(A996,Fed.!$A$1:$J$1758,7,FALSE)," ")</f>
        <v xml:space="preserve"> </v>
      </c>
      <c r="H996" s="113" t="str">
        <f>IF(A996:A996&gt;0,VLOOKUP(A996,Fed.!$A$1:$J$1758,8,FALSE)," ")</f>
        <v xml:space="preserve"> </v>
      </c>
      <c r="I996" s="113" t="str">
        <f>IF(A996:A996&gt;0,VLOOKUP(A996,Fed.!$A$1:$J$1758,9,FALSE)," ")</f>
        <v xml:space="preserve"> </v>
      </c>
      <c r="J996" s="113" t="str">
        <f>IF(A996:A996&gt;0,VLOOKUP(A996,Fed.!$A$1:$J$1758,10,FALSE)," ")</f>
        <v xml:space="preserve"> </v>
      </c>
      <c r="L996" s="245" t="s">
        <v>2643</v>
      </c>
      <c r="M996" s="287" t="b">
        <f t="shared" si="16"/>
        <v>0</v>
      </c>
      <c r="N996" s="287"/>
    </row>
    <row r="997" spans="1:14">
      <c r="A997" s="192"/>
      <c r="B997" s="26" t="str">
        <f>IF(A997:A997&gt;0,VLOOKUP(A997,Fed.!$A$1:$J$1758,2,FALSE)," ")</f>
        <v xml:space="preserve"> </v>
      </c>
      <c r="C997" s="26" t="str">
        <f>IF(A997:A997&gt;0,VLOOKUP(A997,Fed.!$A$1:$J$1758,3,FALSE)," ")</f>
        <v xml:space="preserve"> </v>
      </c>
      <c r="D997" s="113" t="str">
        <f>IF(A997:A997&gt;0,VLOOKUP(A997,Fed.!$A$1:$J$1758,4,FALSE)," ")</f>
        <v xml:space="preserve"> </v>
      </c>
      <c r="E997" s="113" t="str">
        <f>IF(A997:A997&gt;0,VLOOKUP(A997,Fed.!$A$1:$J$1758,5,FALSE)," ")</f>
        <v xml:space="preserve"> </v>
      </c>
      <c r="F997" s="191" t="str">
        <f>IF(A997:A997&gt;0,VLOOKUP(A997,Fed.!$A$1:$J$1758,6,FALSE)," ")</f>
        <v xml:space="preserve"> </v>
      </c>
      <c r="G997" s="113" t="str">
        <f>IF(A997:A997&gt;0,VLOOKUP(A997,Fed.!$A$1:$J$1758,7,FALSE)," ")</f>
        <v xml:space="preserve"> </v>
      </c>
      <c r="H997" s="113" t="str">
        <f>IF(A997:A997&gt;0,VLOOKUP(A997,Fed.!$A$1:$J$1758,8,FALSE)," ")</f>
        <v xml:space="preserve"> </v>
      </c>
      <c r="I997" s="113" t="str">
        <f>IF(A997:A997&gt;0,VLOOKUP(A997,Fed.!$A$1:$J$1758,9,FALSE)," ")</f>
        <v xml:space="preserve"> </v>
      </c>
      <c r="J997" s="113" t="str">
        <f>IF(A997:A997&gt;0,VLOOKUP(A997,Fed.!$A$1:$J$1758,10,FALSE)," ")</f>
        <v xml:space="preserve"> </v>
      </c>
      <c r="L997" s="245" t="s">
        <v>2643</v>
      </c>
      <c r="M997" s="287" t="b">
        <f t="shared" si="16"/>
        <v>0</v>
      </c>
      <c r="N997" s="287"/>
    </row>
    <row r="998" spans="1:14">
      <c r="A998" s="192"/>
      <c r="B998" s="26" t="str">
        <f>IF(A998:A998&gt;0,VLOOKUP(A998,Fed.!$A$1:$J$1758,2,FALSE)," ")</f>
        <v xml:space="preserve"> </v>
      </c>
      <c r="C998" s="26" t="str">
        <f>IF(A998:A998&gt;0,VLOOKUP(A998,Fed.!$A$1:$J$1758,3,FALSE)," ")</f>
        <v xml:space="preserve"> </v>
      </c>
      <c r="D998" s="113" t="str">
        <f>IF(A998:A998&gt;0,VLOOKUP(A998,Fed.!$A$1:$J$1758,4,FALSE)," ")</f>
        <v xml:space="preserve"> </v>
      </c>
      <c r="E998" s="113" t="str">
        <f>IF(A998:A998&gt;0,VLOOKUP(A998,Fed.!$A$1:$J$1758,5,FALSE)," ")</f>
        <v xml:space="preserve"> </v>
      </c>
      <c r="F998" s="191" t="str">
        <f>IF(A998:A998&gt;0,VLOOKUP(A998,Fed.!$A$1:$J$1758,6,FALSE)," ")</f>
        <v xml:space="preserve"> </v>
      </c>
      <c r="G998" s="113" t="str">
        <f>IF(A998:A998&gt;0,VLOOKUP(A998,Fed.!$A$1:$J$1758,7,FALSE)," ")</f>
        <v xml:space="preserve"> </v>
      </c>
      <c r="H998" s="113" t="str">
        <f>IF(A998:A998&gt;0,VLOOKUP(A998,Fed.!$A$1:$J$1758,8,FALSE)," ")</f>
        <v xml:space="preserve"> </v>
      </c>
      <c r="I998" s="113" t="str">
        <f>IF(A998:A998&gt;0,VLOOKUP(A998,Fed.!$A$1:$J$1758,9,FALSE)," ")</f>
        <v xml:space="preserve"> </v>
      </c>
      <c r="J998" s="113" t="str">
        <f>IF(A998:A998&gt;0,VLOOKUP(A998,Fed.!$A$1:$J$1758,10,FALSE)," ")</f>
        <v xml:space="preserve"> </v>
      </c>
      <c r="L998" s="245" t="s">
        <v>2643</v>
      </c>
      <c r="M998" s="287" t="b">
        <f t="shared" si="16"/>
        <v>0</v>
      </c>
      <c r="N998" s="287"/>
    </row>
    <row r="999" spans="1:14">
      <c r="A999" s="192"/>
      <c r="B999" s="26" t="str">
        <f>IF(A999:A999&gt;0,VLOOKUP(A999,Fed.!$A$1:$J$1758,2,FALSE)," ")</f>
        <v xml:space="preserve"> </v>
      </c>
      <c r="C999" s="26" t="str">
        <f>IF(A999:A999&gt;0,VLOOKUP(A999,Fed.!$A$1:$J$1758,3,FALSE)," ")</f>
        <v xml:space="preserve"> </v>
      </c>
      <c r="D999" s="113" t="str">
        <f>IF(A999:A999&gt;0,VLOOKUP(A999,Fed.!$A$1:$J$1758,4,FALSE)," ")</f>
        <v xml:space="preserve"> </v>
      </c>
      <c r="E999" s="113" t="str">
        <f>IF(A999:A999&gt;0,VLOOKUP(A999,Fed.!$A$1:$J$1758,5,FALSE)," ")</f>
        <v xml:space="preserve"> </v>
      </c>
      <c r="F999" s="191" t="str">
        <f>IF(A999:A999&gt;0,VLOOKUP(A999,Fed.!$A$1:$J$1758,6,FALSE)," ")</f>
        <v xml:space="preserve"> </v>
      </c>
      <c r="G999" s="113" t="str">
        <f>IF(A999:A999&gt;0,VLOOKUP(A999,Fed.!$A$1:$J$1758,7,FALSE)," ")</f>
        <v xml:space="preserve"> </v>
      </c>
      <c r="H999" s="113" t="str">
        <f>IF(A999:A999&gt;0,VLOOKUP(A999,Fed.!$A$1:$J$1758,8,FALSE)," ")</f>
        <v xml:space="preserve"> </v>
      </c>
      <c r="I999" s="113" t="str">
        <f>IF(A999:A999&gt;0,VLOOKUP(A999,Fed.!$A$1:$J$1758,9,FALSE)," ")</f>
        <v xml:space="preserve"> </v>
      </c>
      <c r="J999" s="113" t="str">
        <f>IF(A999:A999&gt;0,VLOOKUP(A999,Fed.!$A$1:$J$1758,10,FALSE)," ")</f>
        <v xml:space="preserve"> </v>
      </c>
      <c r="L999" s="245" t="s">
        <v>2643</v>
      </c>
      <c r="M999" s="287" t="b">
        <f t="shared" si="16"/>
        <v>0</v>
      </c>
      <c r="N999" s="287"/>
    </row>
    <row r="1000" spans="1:14">
      <c r="A1000" s="311"/>
      <c r="B1000" s="26" t="str">
        <f>IF(A1000:A1000&gt;0,VLOOKUP(A1000,Fed.!$A$1:$J$1758,2,FALSE)," ")</f>
        <v xml:space="preserve"> </v>
      </c>
      <c r="C1000" s="26" t="str">
        <f>IF(A1000:A1000&gt;0,VLOOKUP(A1000,Fed.!$A$1:$J$1758,3,FALSE)," ")</f>
        <v xml:space="preserve"> </v>
      </c>
      <c r="D1000" s="113" t="str">
        <f>IF(A1000:A1000&gt;0,VLOOKUP(A1000,Fed.!$A$1:$J$1758,4,FALSE)," ")</f>
        <v xml:space="preserve"> </v>
      </c>
      <c r="E1000" s="113" t="str">
        <f>IF(A1000:A1000&gt;0,VLOOKUP(A1000,Fed.!$A$1:$J$1758,5,FALSE)," ")</f>
        <v xml:space="preserve"> </v>
      </c>
      <c r="F1000" s="191" t="str">
        <f>IF(A1000:A1000&gt;0,VLOOKUP(A1000,Fed.!$A$1:$J$1758,6,FALSE)," ")</f>
        <v xml:space="preserve"> </v>
      </c>
      <c r="G1000" s="113" t="str">
        <f>IF(A1000:A1000&gt;0,VLOOKUP(A1000,Fed.!$A$1:$J$1758,7,FALSE)," ")</f>
        <v xml:space="preserve"> </v>
      </c>
      <c r="H1000" s="113" t="str">
        <f>IF(A1000:A1000&gt;0,VLOOKUP(A1000,Fed.!$A$1:$J$1758,8,FALSE)," ")</f>
        <v xml:space="preserve"> </v>
      </c>
      <c r="I1000" s="113" t="str">
        <f>IF(A1000:A1000&gt;0,VLOOKUP(A1000,Fed.!$A$1:$J$1758,9,FALSE)," ")</f>
        <v xml:space="preserve"> </v>
      </c>
      <c r="J1000" s="113" t="str">
        <f>IF(A1000:A1000&gt;0,VLOOKUP(A1000,Fed.!$A$1:$J$1758,10,FALSE)," ")</f>
        <v xml:space="preserve"> </v>
      </c>
      <c r="L1000" s="245" t="s">
        <v>2643</v>
      </c>
      <c r="M1000" s="287" t="b">
        <f t="shared" si="16"/>
        <v>0</v>
      </c>
      <c r="N1000" s="287"/>
    </row>
    <row r="1001" spans="1:14">
      <c r="A1001" s="193"/>
      <c r="B1001" s="26" t="str">
        <f>IF(A1001:A1001&gt;0,VLOOKUP(A1001,Fed.!$A$1:$J$1758,2,FALSE)," ")</f>
        <v xml:space="preserve"> </v>
      </c>
      <c r="C1001" s="26" t="str">
        <f>IF(A1001:A1001&gt;0,VLOOKUP(A1001,Fed.!$A$1:$J$1758,3,FALSE)," ")</f>
        <v xml:space="preserve"> </v>
      </c>
      <c r="D1001" s="113" t="str">
        <f>IF(A1001:A1001&gt;0,VLOOKUP(A1001,Fed.!$A$1:$J$1758,4,FALSE)," ")</f>
        <v xml:space="preserve"> </v>
      </c>
      <c r="E1001" s="113" t="str">
        <f>IF(A1001:A1001&gt;0,VLOOKUP(A1001,Fed.!$A$1:$J$1758,5,FALSE)," ")</f>
        <v xml:space="preserve"> </v>
      </c>
      <c r="F1001" s="191" t="str">
        <f>IF(A1001:A1001&gt;0,VLOOKUP(A1001,Fed.!$A$1:$J$1758,6,FALSE)," ")</f>
        <v xml:space="preserve"> </v>
      </c>
      <c r="G1001" s="113" t="str">
        <f>IF(A1001:A1001&gt;0,VLOOKUP(A1001,Fed.!$A$1:$J$1758,7,FALSE)," ")</f>
        <v xml:space="preserve"> </v>
      </c>
      <c r="H1001" s="113" t="str">
        <f>IF(A1001:A1001&gt;0,VLOOKUP(A1001,Fed.!$A$1:$J$1758,8,FALSE)," ")</f>
        <v xml:space="preserve"> </v>
      </c>
      <c r="I1001" s="113" t="str">
        <f>IF(A1001:A1001&gt;0,VLOOKUP(A1001,Fed.!$A$1:$J$1758,9,FALSE)," ")</f>
        <v xml:space="preserve"> </v>
      </c>
      <c r="J1001" s="113" t="str">
        <f>IF(A1001:A1001&gt;0,VLOOKUP(A1001,Fed.!$A$1:$J$1758,10,FALSE)," ")</f>
        <v xml:space="preserve"> </v>
      </c>
      <c r="L1001" s="245" t="s">
        <v>2643</v>
      </c>
      <c r="M1001" s="287" t="b">
        <f t="shared" si="16"/>
        <v>0</v>
      </c>
      <c r="N1001" s="287"/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N76"/>
  <sheetViews>
    <sheetView topLeftCell="A19" zoomScale="80" zoomScaleNormal="80" workbookViewId="0">
      <selection activeCell="A35" sqref="A35:AK36"/>
    </sheetView>
  </sheetViews>
  <sheetFormatPr defaultColWidth="9.140625" defaultRowHeight="15.75"/>
  <cols>
    <col min="1" max="1" width="8.28515625" style="159" customWidth="1"/>
    <col min="2" max="37" width="6.140625" style="175" customWidth="1"/>
    <col min="38" max="38" width="4.85546875" style="162" bestFit="1" customWidth="1"/>
    <col min="39" max="39" width="15.140625" style="162" bestFit="1" customWidth="1"/>
    <col min="40" max="40" width="3.42578125" style="163" bestFit="1" customWidth="1"/>
    <col min="41" max="45" width="5.5703125" style="159" customWidth="1"/>
    <col min="46" max="16384" width="9.140625" style="159"/>
  </cols>
  <sheetData>
    <row r="1" spans="1:40" ht="38.25" customHeight="1">
      <c r="A1" s="556" t="s">
        <v>2178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</row>
    <row r="2" spans="1:40" ht="38.25" customHeight="1">
      <c r="A2" s="557"/>
      <c r="B2" s="557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</row>
    <row r="3" spans="1:40" ht="18">
      <c r="A3" s="156"/>
      <c r="B3" s="160" t="s">
        <v>2137</v>
      </c>
      <c r="C3" s="160" t="s">
        <v>2139</v>
      </c>
      <c r="D3" s="160" t="s">
        <v>1923</v>
      </c>
      <c r="E3" s="160" t="s">
        <v>1924</v>
      </c>
      <c r="F3" s="160" t="s">
        <v>1925</v>
      </c>
      <c r="G3" s="160" t="s">
        <v>1926</v>
      </c>
      <c r="H3" s="160" t="s">
        <v>1927</v>
      </c>
      <c r="I3" s="160" t="s">
        <v>1928</v>
      </c>
      <c r="J3" s="160" t="s">
        <v>1929</v>
      </c>
      <c r="K3" s="160" t="s">
        <v>1930</v>
      </c>
      <c r="L3" s="160" t="s">
        <v>1931</v>
      </c>
      <c r="M3" s="160" t="s">
        <v>1932</v>
      </c>
      <c r="N3" s="160" t="s">
        <v>1933</v>
      </c>
      <c r="O3" s="160" t="s">
        <v>1934</v>
      </c>
      <c r="P3" s="160" t="s">
        <v>1935</v>
      </c>
      <c r="Q3" s="160" t="s">
        <v>1936</v>
      </c>
      <c r="R3" s="160" t="s">
        <v>1937</v>
      </c>
      <c r="S3" s="160" t="s">
        <v>1938</v>
      </c>
      <c r="T3" s="161" t="s">
        <v>2138</v>
      </c>
      <c r="U3" s="161" t="s">
        <v>2140</v>
      </c>
      <c r="V3" s="161" t="s">
        <v>1941</v>
      </c>
      <c r="W3" s="161" t="s">
        <v>1942</v>
      </c>
      <c r="X3" s="161" t="s">
        <v>1917</v>
      </c>
      <c r="Y3" s="161" t="s">
        <v>1919</v>
      </c>
      <c r="Z3" s="161" t="s">
        <v>1943</v>
      </c>
      <c r="AA3" s="161" t="s">
        <v>1944</v>
      </c>
      <c r="AB3" s="161" t="s">
        <v>1945</v>
      </c>
      <c r="AC3" s="161" t="s">
        <v>1946</v>
      </c>
      <c r="AD3" s="161" t="s">
        <v>1947</v>
      </c>
      <c r="AE3" s="161" t="s">
        <v>1948</v>
      </c>
      <c r="AF3" s="161" t="s">
        <v>1949</v>
      </c>
      <c r="AG3" s="161" t="s">
        <v>1950</v>
      </c>
      <c r="AH3" s="161" t="s">
        <v>1951</v>
      </c>
      <c r="AI3" s="161" t="s">
        <v>1952</v>
      </c>
      <c r="AJ3" s="161" t="s">
        <v>1953</v>
      </c>
      <c r="AK3" s="161" t="s">
        <v>1918</v>
      </c>
    </row>
    <row r="4" spans="1:40" ht="18">
      <c r="A4" s="156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</row>
    <row r="5" spans="1:40">
      <c r="A5" s="555" t="s">
        <v>2141</v>
      </c>
      <c r="B5" s="164" t="s">
        <v>2137</v>
      </c>
      <c r="C5" s="164" t="s">
        <v>2139</v>
      </c>
      <c r="D5" s="164" t="s">
        <v>1923</v>
      </c>
      <c r="E5" s="164" t="s">
        <v>1924</v>
      </c>
      <c r="F5" s="164" t="s">
        <v>1925</v>
      </c>
      <c r="G5" s="164" t="s">
        <v>1926</v>
      </c>
      <c r="H5" s="164" t="s">
        <v>1927</v>
      </c>
      <c r="I5" s="164" t="s">
        <v>1928</v>
      </c>
      <c r="J5" s="164" t="s">
        <v>1929</v>
      </c>
      <c r="K5" s="165" t="s">
        <v>1930</v>
      </c>
      <c r="L5" s="165" t="s">
        <v>1931</v>
      </c>
      <c r="M5" s="165" t="s">
        <v>1932</v>
      </c>
      <c r="N5" s="165" t="s">
        <v>1933</v>
      </c>
      <c r="O5" s="165" t="s">
        <v>1934</v>
      </c>
      <c r="P5" s="165" t="s">
        <v>1935</v>
      </c>
      <c r="Q5" s="165" t="s">
        <v>1936</v>
      </c>
      <c r="R5" s="165" t="s">
        <v>1937</v>
      </c>
      <c r="S5" s="165" t="s">
        <v>1938</v>
      </c>
      <c r="T5" s="166" t="s">
        <v>2138</v>
      </c>
      <c r="U5" s="166" t="s">
        <v>2140</v>
      </c>
      <c r="V5" s="166" t="s">
        <v>1941</v>
      </c>
      <c r="W5" s="166" t="s">
        <v>1942</v>
      </c>
      <c r="X5" s="166" t="s">
        <v>1917</v>
      </c>
      <c r="Y5" s="166" t="s">
        <v>1919</v>
      </c>
      <c r="Z5" s="166" t="s">
        <v>1943</v>
      </c>
      <c r="AA5" s="166" t="s">
        <v>1944</v>
      </c>
      <c r="AB5" s="166" t="s">
        <v>1945</v>
      </c>
      <c r="AC5" s="167" t="s">
        <v>1946</v>
      </c>
      <c r="AD5" s="167" t="s">
        <v>1947</v>
      </c>
      <c r="AE5" s="167" t="s">
        <v>1948</v>
      </c>
      <c r="AF5" s="167" t="s">
        <v>1949</v>
      </c>
      <c r="AG5" s="167" t="s">
        <v>1950</v>
      </c>
      <c r="AH5" s="167" t="s">
        <v>1951</v>
      </c>
      <c r="AI5" s="167" t="s">
        <v>1952</v>
      </c>
      <c r="AJ5" s="167" t="s">
        <v>1953</v>
      </c>
      <c r="AK5" s="167" t="s">
        <v>1918</v>
      </c>
    </row>
    <row r="6" spans="1:40" s="170" customFormat="1" ht="21">
      <c r="A6" s="555"/>
      <c r="B6" s="168">
        <v>37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9">
        <f>COUNT(B6:AK6)</f>
        <v>1</v>
      </c>
      <c r="AN6" s="169"/>
    </row>
    <row r="7" spans="1:40" ht="21">
      <c r="A7" s="555" t="s">
        <v>2142</v>
      </c>
      <c r="B7" s="171" t="s">
        <v>2137</v>
      </c>
      <c r="C7" s="164" t="s">
        <v>2139</v>
      </c>
      <c r="D7" s="164" t="s">
        <v>1923</v>
      </c>
      <c r="E7" s="164" t="s">
        <v>1924</v>
      </c>
      <c r="F7" s="164" t="s">
        <v>1925</v>
      </c>
      <c r="G7" s="164" t="s">
        <v>1926</v>
      </c>
      <c r="H7" s="164" t="s">
        <v>1927</v>
      </c>
      <c r="I7" s="164" t="s">
        <v>1928</v>
      </c>
      <c r="J7" s="164" t="s">
        <v>1929</v>
      </c>
      <c r="K7" s="165" t="s">
        <v>1930</v>
      </c>
      <c r="L7" s="165" t="s">
        <v>1931</v>
      </c>
      <c r="M7" s="165" t="s">
        <v>1932</v>
      </c>
      <c r="N7" s="165" t="s">
        <v>1933</v>
      </c>
      <c r="O7" s="165" t="s">
        <v>1934</v>
      </c>
      <c r="P7" s="165" t="s">
        <v>1935</v>
      </c>
      <c r="Q7" s="165" t="s">
        <v>1936</v>
      </c>
      <c r="R7" s="165" t="s">
        <v>1937</v>
      </c>
      <c r="S7" s="165" t="s">
        <v>1938</v>
      </c>
      <c r="T7" s="166" t="s">
        <v>2138</v>
      </c>
      <c r="U7" s="166" t="s">
        <v>2140</v>
      </c>
      <c r="V7" s="166" t="s">
        <v>1941</v>
      </c>
      <c r="W7" s="166" t="s">
        <v>1942</v>
      </c>
      <c r="X7" s="166" t="s">
        <v>1917</v>
      </c>
      <c r="Y7" s="166" t="s">
        <v>1919</v>
      </c>
      <c r="Z7" s="166" t="s">
        <v>1943</v>
      </c>
      <c r="AA7" s="166" t="s">
        <v>1944</v>
      </c>
      <c r="AB7" s="166" t="s">
        <v>1945</v>
      </c>
      <c r="AC7" s="167" t="s">
        <v>1946</v>
      </c>
      <c r="AD7" s="167" t="s">
        <v>1947</v>
      </c>
      <c r="AE7" s="167" t="s">
        <v>1948</v>
      </c>
      <c r="AF7" s="167" t="s">
        <v>1949</v>
      </c>
      <c r="AG7" s="167" t="s">
        <v>1950</v>
      </c>
      <c r="AH7" s="167" t="s">
        <v>1951</v>
      </c>
      <c r="AI7" s="167" t="s">
        <v>1952</v>
      </c>
      <c r="AJ7" s="167" t="s">
        <v>1953</v>
      </c>
      <c r="AK7" s="167" t="s">
        <v>1918</v>
      </c>
      <c r="AL7" s="169">
        <f t="shared" ref="AL7:AL70" si="0">COUNT(B7:AK7)</f>
        <v>0</v>
      </c>
    </row>
    <row r="8" spans="1:40" s="172" customFormat="1" ht="21">
      <c r="A8" s="555"/>
      <c r="B8" s="168">
        <v>37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>
        <v>38</v>
      </c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9">
        <f t="shared" si="0"/>
        <v>2</v>
      </c>
      <c r="AN8" s="173"/>
    </row>
    <row r="9" spans="1:40" ht="21">
      <c r="A9" s="555" t="s">
        <v>2143</v>
      </c>
      <c r="B9" s="164" t="s">
        <v>2137</v>
      </c>
      <c r="C9" s="164" t="s">
        <v>2139</v>
      </c>
      <c r="D9" s="164" t="s">
        <v>1923</v>
      </c>
      <c r="E9" s="164" t="s">
        <v>1924</v>
      </c>
      <c r="F9" s="164" t="s">
        <v>1925</v>
      </c>
      <c r="G9" s="164" t="s">
        <v>1926</v>
      </c>
      <c r="H9" s="164" t="s">
        <v>1927</v>
      </c>
      <c r="I9" s="164" t="s">
        <v>1928</v>
      </c>
      <c r="J9" s="164" t="s">
        <v>1929</v>
      </c>
      <c r="K9" s="165" t="s">
        <v>1930</v>
      </c>
      <c r="L9" s="165" t="s">
        <v>1931</v>
      </c>
      <c r="M9" s="165" t="s">
        <v>1932</v>
      </c>
      <c r="N9" s="165" t="s">
        <v>1933</v>
      </c>
      <c r="O9" s="165" t="s">
        <v>1934</v>
      </c>
      <c r="P9" s="165" t="s">
        <v>1935</v>
      </c>
      <c r="Q9" s="165" t="s">
        <v>1936</v>
      </c>
      <c r="R9" s="165" t="s">
        <v>1937</v>
      </c>
      <c r="S9" s="165" t="s">
        <v>1938</v>
      </c>
      <c r="T9" s="166" t="s">
        <v>2138</v>
      </c>
      <c r="U9" s="166" t="s">
        <v>2140</v>
      </c>
      <c r="V9" s="166" t="s">
        <v>1941</v>
      </c>
      <c r="W9" s="166" t="s">
        <v>1942</v>
      </c>
      <c r="X9" s="166" t="s">
        <v>1917</v>
      </c>
      <c r="Y9" s="166" t="s">
        <v>1919</v>
      </c>
      <c r="Z9" s="166" t="s">
        <v>1943</v>
      </c>
      <c r="AA9" s="166" t="s">
        <v>1944</v>
      </c>
      <c r="AB9" s="166" t="s">
        <v>1945</v>
      </c>
      <c r="AC9" s="167" t="s">
        <v>1946</v>
      </c>
      <c r="AD9" s="167" t="s">
        <v>1947</v>
      </c>
      <c r="AE9" s="167" t="s">
        <v>1948</v>
      </c>
      <c r="AF9" s="167" t="s">
        <v>1949</v>
      </c>
      <c r="AG9" s="167" t="s">
        <v>1950</v>
      </c>
      <c r="AH9" s="167" t="s">
        <v>1951</v>
      </c>
      <c r="AI9" s="167" t="s">
        <v>1952</v>
      </c>
      <c r="AJ9" s="167" t="s">
        <v>1953</v>
      </c>
      <c r="AK9" s="167" t="s">
        <v>1918</v>
      </c>
      <c r="AL9" s="169">
        <f t="shared" si="0"/>
        <v>0</v>
      </c>
    </row>
    <row r="10" spans="1:40" s="172" customFormat="1" ht="21">
      <c r="A10" s="555"/>
      <c r="B10" s="168">
        <v>37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>
        <v>38</v>
      </c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>
        <v>39</v>
      </c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9">
        <f t="shared" si="0"/>
        <v>3</v>
      </c>
      <c r="AM10" s="174"/>
      <c r="AN10" s="173"/>
    </row>
    <row r="11" spans="1:40" ht="21">
      <c r="A11" s="555" t="s">
        <v>2144</v>
      </c>
      <c r="B11" s="164" t="s">
        <v>2137</v>
      </c>
      <c r="C11" s="164" t="s">
        <v>2139</v>
      </c>
      <c r="D11" s="164" t="s">
        <v>1923</v>
      </c>
      <c r="E11" s="164" t="s">
        <v>1924</v>
      </c>
      <c r="F11" s="164" t="s">
        <v>1925</v>
      </c>
      <c r="G11" s="164" t="s">
        <v>1926</v>
      </c>
      <c r="H11" s="164" t="s">
        <v>1927</v>
      </c>
      <c r="I11" s="164" t="s">
        <v>1928</v>
      </c>
      <c r="J11" s="164" t="s">
        <v>1929</v>
      </c>
      <c r="K11" s="165" t="s">
        <v>1930</v>
      </c>
      <c r="L11" s="165" t="s">
        <v>1931</v>
      </c>
      <c r="M11" s="165" t="s">
        <v>1932</v>
      </c>
      <c r="N11" s="165" t="s">
        <v>1933</v>
      </c>
      <c r="O11" s="165" t="s">
        <v>1934</v>
      </c>
      <c r="P11" s="165" t="s">
        <v>1935</v>
      </c>
      <c r="Q11" s="165" t="s">
        <v>1936</v>
      </c>
      <c r="R11" s="165" t="s">
        <v>1937</v>
      </c>
      <c r="S11" s="165" t="s">
        <v>1938</v>
      </c>
      <c r="T11" s="166" t="s">
        <v>2138</v>
      </c>
      <c r="U11" s="166" t="s">
        <v>2140</v>
      </c>
      <c r="V11" s="166" t="s">
        <v>1941</v>
      </c>
      <c r="W11" s="166" t="s">
        <v>1942</v>
      </c>
      <c r="X11" s="166" t="s">
        <v>1917</v>
      </c>
      <c r="Y11" s="166" t="s">
        <v>1919</v>
      </c>
      <c r="Z11" s="166" t="s">
        <v>1943</v>
      </c>
      <c r="AA11" s="166" t="s">
        <v>1944</v>
      </c>
      <c r="AB11" s="166" t="s">
        <v>1945</v>
      </c>
      <c r="AC11" s="167" t="s">
        <v>1946</v>
      </c>
      <c r="AD11" s="167" t="s">
        <v>1947</v>
      </c>
      <c r="AE11" s="167" t="s">
        <v>1948</v>
      </c>
      <c r="AF11" s="167" t="s">
        <v>1949</v>
      </c>
      <c r="AG11" s="167" t="s">
        <v>1950</v>
      </c>
      <c r="AH11" s="167" t="s">
        <v>1951</v>
      </c>
      <c r="AI11" s="167" t="s">
        <v>1952</v>
      </c>
      <c r="AJ11" s="167" t="s">
        <v>1953</v>
      </c>
      <c r="AK11" s="167" t="s">
        <v>1918</v>
      </c>
      <c r="AL11" s="169">
        <f t="shared" si="0"/>
        <v>0</v>
      </c>
    </row>
    <row r="12" spans="1:40" ht="21">
      <c r="A12" s="555"/>
      <c r="B12" s="168">
        <v>37</v>
      </c>
      <c r="C12" s="168"/>
      <c r="D12" s="168"/>
      <c r="E12" s="168"/>
      <c r="F12" s="168"/>
      <c r="G12" s="168"/>
      <c r="H12" s="168"/>
      <c r="I12" s="168"/>
      <c r="J12" s="168"/>
      <c r="K12" s="168">
        <v>38</v>
      </c>
      <c r="L12" s="168"/>
      <c r="M12" s="168"/>
      <c r="N12" s="168"/>
      <c r="O12" s="168"/>
      <c r="P12" s="168"/>
      <c r="Q12" s="168"/>
      <c r="R12" s="168"/>
      <c r="S12" s="168"/>
      <c r="T12" s="168">
        <v>39</v>
      </c>
      <c r="U12" s="168"/>
      <c r="V12" s="168"/>
      <c r="W12" s="168"/>
      <c r="X12" s="168"/>
      <c r="Y12" s="168"/>
      <c r="Z12" s="168"/>
      <c r="AA12" s="168"/>
      <c r="AB12" s="168"/>
      <c r="AC12" s="168">
        <v>40</v>
      </c>
      <c r="AD12" s="168"/>
      <c r="AE12" s="168"/>
      <c r="AF12" s="168"/>
      <c r="AG12" s="168"/>
      <c r="AH12" s="168"/>
      <c r="AI12" s="168"/>
      <c r="AJ12" s="168"/>
      <c r="AK12" s="168"/>
      <c r="AL12" s="169">
        <f t="shared" si="0"/>
        <v>4</v>
      </c>
    </row>
    <row r="13" spans="1:40" ht="21">
      <c r="A13" s="555" t="s">
        <v>2145</v>
      </c>
      <c r="B13" s="164" t="s">
        <v>2137</v>
      </c>
      <c r="C13" s="164" t="s">
        <v>2139</v>
      </c>
      <c r="D13" s="164" t="s">
        <v>1923</v>
      </c>
      <c r="E13" s="164" t="s">
        <v>1924</v>
      </c>
      <c r="F13" s="164" t="s">
        <v>1925</v>
      </c>
      <c r="G13" s="164" t="s">
        <v>1926</v>
      </c>
      <c r="H13" s="164" t="s">
        <v>1927</v>
      </c>
      <c r="I13" s="164" t="s">
        <v>1928</v>
      </c>
      <c r="J13" s="164" t="s">
        <v>1929</v>
      </c>
      <c r="K13" s="165" t="s">
        <v>1930</v>
      </c>
      <c r="L13" s="165" t="s">
        <v>1931</v>
      </c>
      <c r="M13" s="165" t="s">
        <v>1932</v>
      </c>
      <c r="N13" s="165" t="s">
        <v>1933</v>
      </c>
      <c r="O13" s="165" t="s">
        <v>1934</v>
      </c>
      <c r="P13" s="165" t="s">
        <v>1935</v>
      </c>
      <c r="Q13" s="165" t="s">
        <v>1936</v>
      </c>
      <c r="R13" s="165" t="s">
        <v>1937</v>
      </c>
      <c r="S13" s="165" t="s">
        <v>1938</v>
      </c>
      <c r="T13" s="166" t="s">
        <v>2138</v>
      </c>
      <c r="U13" s="166" t="s">
        <v>2140</v>
      </c>
      <c r="V13" s="166" t="s">
        <v>1941</v>
      </c>
      <c r="W13" s="166" t="s">
        <v>1942</v>
      </c>
      <c r="X13" s="166" t="s">
        <v>1917</v>
      </c>
      <c r="Y13" s="166" t="s">
        <v>1919</v>
      </c>
      <c r="Z13" s="166" t="s">
        <v>1943</v>
      </c>
      <c r="AA13" s="166" t="s">
        <v>1944</v>
      </c>
      <c r="AB13" s="166" t="s">
        <v>1945</v>
      </c>
      <c r="AC13" s="167" t="s">
        <v>1946</v>
      </c>
      <c r="AD13" s="167" t="s">
        <v>1947</v>
      </c>
      <c r="AE13" s="167" t="s">
        <v>1948</v>
      </c>
      <c r="AF13" s="167" t="s">
        <v>1949</v>
      </c>
      <c r="AG13" s="167" t="s">
        <v>1950</v>
      </c>
      <c r="AH13" s="167" t="s">
        <v>1951</v>
      </c>
      <c r="AI13" s="167" t="s">
        <v>1952</v>
      </c>
      <c r="AJ13" s="167" t="s">
        <v>1953</v>
      </c>
      <c r="AK13" s="167" t="s">
        <v>1918</v>
      </c>
      <c r="AL13" s="169">
        <f t="shared" si="0"/>
        <v>0</v>
      </c>
    </row>
    <row r="14" spans="1:40" s="172" customFormat="1" ht="21">
      <c r="A14" s="555"/>
      <c r="B14" s="168">
        <v>37</v>
      </c>
      <c r="C14" s="168"/>
      <c r="D14" s="168"/>
      <c r="E14" s="168"/>
      <c r="F14" s="168"/>
      <c r="G14" s="168"/>
      <c r="H14" s="168"/>
      <c r="I14" s="168">
        <v>38</v>
      </c>
      <c r="J14" s="168"/>
      <c r="K14" s="168"/>
      <c r="L14" s="168"/>
      <c r="M14" s="168"/>
      <c r="N14" s="168"/>
      <c r="O14" s="168"/>
      <c r="P14" s="168">
        <v>39</v>
      </c>
      <c r="Q14" s="168"/>
      <c r="R14" s="168"/>
      <c r="S14" s="168"/>
      <c r="T14" s="168"/>
      <c r="U14" s="168"/>
      <c r="V14" s="168"/>
      <c r="W14" s="168"/>
      <c r="X14" s="168">
        <v>40</v>
      </c>
      <c r="Y14" s="168"/>
      <c r="Z14" s="168"/>
      <c r="AA14" s="168"/>
      <c r="AB14" s="168"/>
      <c r="AC14" s="168"/>
      <c r="AD14" s="168"/>
      <c r="AE14" s="168">
        <v>41</v>
      </c>
      <c r="AF14" s="168"/>
      <c r="AG14" s="168"/>
      <c r="AH14" s="168"/>
      <c r="AI14" s="168"/>
      <c r="AJ14" s="168"/>
      <c r="AK14" s="168"/>
      <c r="AL14" s="169">
        <f>COUNT(B14:AK14)</f>
        <v>5</v>
      </c>
      <c r="AM14" s="174"/>
      <c r="AN14" s="173"/>
    </row>
    <row r="15" spans="1:40" ht="21">
      <c r="A15" s="555" t="s">
        <v>2146</v>
      </c>
      <c r="B15" s="164" t="s">
        <v>2137</v>
      </c>
      <c r="C15" s="164" t="s">
        <v>2139</v>
      </c>
      <c r="D15" s="164" t="s">
        <v>1923</v>
      </c>
      <c r="E15" s="164" t="s">
        <v>1924</v>
      </c>
      <c r="F15" s="164" t="s">
        <v>1925</v>
      </c>
      <c r="G15" s="164" t="s">
        <v>1926</v>
      </c>
      <c r="H15" s="164" t="s">
        <v>1927</v>
      </c>
      <c r="I15" s="164" t="s">
        <v>1928</v>
      </c>
      <c r="J15" s="164" t="s">
        <v>1929</v>
      </c>
      <c r="K15" s="165" t="s">
        <v>1930</v>
      </c>
      <c r="L15" s="165" t="s">
        <v>1931</v>
      </c>
      <c r="M15" s="165" t="s">
        <v>1932</v>
      </c>
      <c r="N15" s="165" t="s">
        <v>1933</v>
      </c>
      <c r="O15" s="165" t="s">
        <v>1934</v>
      </c>
      <c r="P15" s="165" t="s">
        <v>1935</v>
      </c>
      <c r="Q15" s="165" t="s">
        <v>1936</v>
      </c>
      <c r="R15" s="165" t="s">
        <v>1937</v>
      </c>
      <c r="S15" s="165" t="s">
        <v>1938</v>
      </c>
      <c r="T15" s="166" t="s">
        <v>2138</v>
      </c>
      <c r="U15" s="166" t="s">
        <v>2140</v>
      </c>
      <c r="V15" s="166" t="s">
        <v>1941</v>
      </c>
      <c r="W15" s="166" t="s">
        <v>1942</v>
      </c>
      <c r="X15" s="166" t="s">
        <v>1917</v>
      </c>
      <c r="Y15" s="166" t="s">
        <v>1919</v>
      </c>
      <c r="Z15" s="166" t="s">
        <v>1943</v>
      </c>
      <c r="AA15" s="166" t="s">
        <v>1944</v>
      </c>
      <c r="AB15" s="166" t="s">
        <v>1945</v>
      </c>
      <c r="AC15" s="167" t="s">
        <v>1946</v>
      </c>
      <c r="AD15" s="167" t="s">
        <v>1947</v>
      </c>
      <c r="AE15" s="167" t="s">
        <v>1948</v>
      </c>
      <c r="AF15" s="167" t="s">
        <v>1949</v>
      </c>
      <c r="AG15" s="167" t="s">
        <v>1950</v>
      </c>
      <c r="AH15" s="167" t="s">
        <v>1951</v>
      </c>
      <c r="AI15" s="167" t="s">
        <v>1952</v>
      </c>
      <c r="AJ15" s="167" t="s">
        <v>1953</v>
      </c>
      <c r="AK15" s="167" t="s">
        <v>1918</v>
      </c>
      <c r="AL15" s="169">
        <f t="shared" si="0"/>
        <v>0</v>
      </c>
    </row>
    <row r="16" spans="1:40" s="172" customFormat="1" ht="21">
      <c r="A16" s="555"/>
      <c r="B16" s="168">
        <v>37</v>
      </c>
      <c r="C16" s="168"/>
      <c r="D16" s="168"/>
      <c r="E16" s="168"/>
      <c r="F16" s="168"/>
      <c r="G16" s="168"/>
      <c r="H16" s="168">
        <v>38</v>
      </c>
      <c r="I16" s="168"/>
      <c r="J16" s="168"/>
      <c r="K16" s="168"/>
      <c r="L16" s="168"/>
      <c r="M16" s="168"/>
      <c r="N16" s="168">
        <v>39</v>
      </c>
      <c r="O16" s="168"/>
      <c r="P16" s="168"/>
      <c r="Q16" s="168"/>
      <c r="R16" s="168"/>
      <c r="S16" s="168"/>
      <c r="T16" s="168">
        <v>40</v>
      </c>
      <c r="U16" s="168"/>
      <c r="V16" s="168"/>
      <c r="W16" s="168"/>
      <c r="X16" s="168"/>
      <c r="Y16" s="168"/>
      <c r="Z16" s="168">
        <v>41</v>
      </c>
      <c r="AA16" s="168"/>
      <c r="AB16" s="168"/>
      <c r="AC16" s="168"/>
      <c r="AD16" s="168"/>
      <c r="AE16" s="168"/>
      <c r="AF16" s="168">
        <v>42</v>
      </c>
      <c r="AG16" s="168"/>
      <c r="AH16" s="168"/>
      <c r="AI16" s="168"/>
      <c r="AJ16" s="168"/>
      <c r="AK16" s="168"/>
      <c r="AL16" s="169">
        <f t="shared" si="0"/>
        <v>6</v>
      </c>
      <c r="AM16" s="174"/>
      <c r="AN16" s="173"/>
    </row>
    <row r="17" spans="1:40" ht="21">
      <c r="A17" s="555" t="s">
        <v>2147</v>
      </c>
      <c r="B17" s="164" t="s">
        <v>2137</v>
      </c>
      <c r="C17" s="164" t="s">
        <v>2139</v>
      </c>
      <c r="D17" s="164" t="s">
        <v>1923</v>
      </c>
      <c r="E17" s="164" t="s">
        <v>1924</v>
      </c>
      <c r="F17" s="164" t="s">
        <v>1925</v>
      </c>
      <c r="G17" s="164" t="s">
        <v>1926</v>
      </c>
      <c r="H17" s="164" t="s">
        <v>1927</v>
      </c>
      <c r="I17" s="164" t="s">
        <v>1928</v>
      </c>
      <c r="J17" s="164" t="s">
        <v>1929</v>
      </c>
      <c r="K17" s="165" t="s">
        <v>1930</v>
      </c>
      <c r="L17" s="165" t="s">
        <v>1931</v>
      </c>
      <c r="M17" s="165" t="s">
        <v>1932</v>
      </c>
      <c r="N17" s="165" t="s">
        <v>1933</v>
      </c>
      <c r="O17" s="165" t="s">
        <v>1934</v>
      </c>
      <c r="P17" s="165" t="s">
        <v>1935</v>
      </c>
      <c r="Q17" s="165" t="s">
        <v>1936</v>
      </c>
      <c r="R17" s="165" t="s">
        <v>1937</v>
      </c>
      <c r="S17" s="165" t="s">
        <v>1938</v>
      </c>
      <c r="T17" s="166" t="s">
        <v>2138</v>
      </c>
      <c r="U17" s="166" t="s">
        <v>2140</v>
      </c>
      <c r="V17" s="166" t="s">
        <v>1941</v>
      </c>
      <c r="W17" s="166" t="s">
        <v>1942</v>
      </c>
      <c r="X17" s="166" t="s">
        <v>1917</v>
      </c>
      <c r="Y17" s="166" t="s">
        <v>1919</v>
      </c>
      <c r="Z17" s="166" t="s">
        <v>1943</v>
      </c>
      <c r="AA17" s="166" t="s">
        <v>1944</v>
      </c>
      <c r="AB17" s="166" t="s">
        <v>1945</v>
      </c>
      <c r="AC17" s="167" t="s">
        <v>1946</v>
      </c>
      <c r="AD17" s="167" t="s">
        <v>1947</v>
      </c>
      <c r="AE17" s="167" t="s">
        <v>1948</v>
      </c>
      <c r="AF17" s="167" t="s">
        <v>1949</v>
      </c>
      <c r="AG17" s="167" t="s">
        <v>1950</v>
      </c>
      <c r="AH17" s="167" t="s">
        <v>1951</v>
      </c>
      <c r="AI17" s="167" t="s">
        <v>1952</v>
      </c>
      <c r="AJ17" s="167" t="s">
        <v>1953</v>
      </c>
      <c r="AK17" s="167" t="s">
        <v>1918</v>
      </c>
      <c r="AL17" s="169">
        <f t="shared" si="0"/>
        <v>0</v>
      </c>
    </row>
    <row r="18" spans="1:40" s="172" customFormat="1" ht="21">
      <c r="A18" s="555"/>
      <c r="B18" s="168">
        <v>37</v>
      </c>
      <c r="C18" s="168"/>
      <c r="D18" s="168"/>
      <c r="E18" s="168"/>
      <c r="F18" s="168"/>
      <c r="G18" s="168">
        <v>38</v>
      </c>
      <c r="H18" s="168"/>
      <c r="I18" s="168"/>
      <c r="J18" s="168"/>
      <c r="K18" s="168"/>
      <c r="L18" s="168">
        <v>39</v>
      </c>
      <c r="M18" s="168"/>
      <c r="N18" s="168"/>
      <c r="O18" s="168"/>
      <c r="P18" s="168"/>
      <c r="Q18" s="168">
        <v>40</v>
      </c>
      <c r="R18" s="168"/>
      <c r="S18" s="168"/>
      <c r="T18" s="168"/>
      <c r="U18" s="168"/>
      <c r="V18" s="168"/>
      <c r="W18" s="168">
        <v>41</v>
      </c>
      <c r="X18" s="168"/>
      <c r="Y18" s="168"/>
      <c r="Z18" s="168"/>
      <c r="AA18" s="168"/>
      <c r="AB18" s="168">
        <v>42</v>
      </c>
      <c r="AC18" s="168"/>
      <c r="AD18" s="168"/>
      <c r="AE18" s="168"/>
      <c r="AF18" s="168"/>
      <c r="AG18" s="168">
        <v>43</v>
      </c>
      <c r="AH18" s="168"/>
      <c r="AI18" s="168"/>
      <c r="AJ18" s="168"/>
      <c r="AK18" s="168"/>
      <c r="AL18" s="169">
        <f t="shared" si="0"/>
        <v>7</v>
      </c>
      <c r="AM18" s="174"/>
      <c r="AN18" s="173"/>
    </row>
    <row r="19" spans="1:40" ht="21">
      <c r="A19" s="555" t="s">
        <v>2148</v>
      </c>
      <c r="B19" s="164" t="s">
        <v>2137</v>
      </c>
      <c r="C19" s="164" t="s">
        <v>2139</v>
      </c>
      <c r="D19" s="164" t="s">
        <v>1923</v>
      </c>
      <c r="E19" s="164" t="s">
        <v>1924</v>
      </c>
      <c r="F19" s="164" t="s">
        <v>1925</v>
      </c>
      <c r="G19" s="164" t="s">
        <v>1926</v>
      </c>
      <c r="H19" s="164" t="s">
        <v>1927</v>
      </c>
      <c r="I19" s="164" t="s">
        <v>1928</v>
      </c>
      <c r="J19" s="164" t="s">
        <v>1929</v>
      </c>
      <c r="K19" s="165" t="s">
        <v>1930</v>
      </c>
      <c r="L19" s="165" t="s">
        <v>1931</v>
      </c>
      <c r="M19" s="165" t="s">
        <v>1932</v>
      </c>
      <c r="N19" s="165" t="s">
        <v>1933</v>
      </c>
      <c r="O19" s="165" t="s">
        <v>1934</v>
      </c>
      <c r="P19" s="165" t="s">
        <v>1935</v>
      </c>
      <c r="Q19" s="165" t="s">
        <v>1936</v>
      </c>
      <c r="R19" s="165" t="s">
        <v>1937</v>
      </c>
      <c r="S19" s="165" t="s">
        <v>1938</v>
      </c>
      <c r="T19" s="166" t="s">
        <v>2138</v>
      </c>
      <c r="U19" s="166" t="s">
        <v>2140</v>
      </c>
      <c r="V19" s="166" t="s">
        <v>1941</v>
      </c>
      <c r="W19" s="166" t="s">
        <v>1942</v>
      </c>
      <c r="X19" s="166" t="s">
        <v>1917</v>
      </c>
      <c r="Y19" s="166" t="s">
        <v>1919</v>
      </c>
      <c r="Z19" s="166" t="s">
        <v>1943</v>
      </c>
      <c r="AA19" s="166" t="s">
        <v>1944</v>
      </c>
      <c r="AB19" s="166" t="s">
        <v>1945</v>
      </c>
      <c r="AC19" s="167" t="s">
        <v>1946</v>
      </c>
      <c r="AD19" s="167" t="s">
        <v>1947</v>
      </c>
      <c r="AE19" s="167" t="s">
        <v>1948</v>
      </c>
      <c r="AF19" s="167" t="s">
        <v>1949</v>
      </c>
      <c r="AG19" s="167" t="s">
        <v>1950</v>
      </c>
      <c r="AH19" s="167" t="s">
        <v>1951</v>
      </c>
      <c r="AI19" s="167" t="s">
        <v>1952</v>
      </c>
      <c r="AJ19" s="167" t="s">
        <v>1953</v>
      </c>
      <c r="AK19" s="167" t="s">
        <v>1918</v>
      </c>
      <c r="AL19" s="169">
        <f t="shared" si="0"/>
        <v>0</v>
      </c>
    </row>
    <row r="20" spans="1:40" s="172" customFormat="1" ht="21">
      <c r="A20" s="555"/>
      <c r="B20" s="168">
        <v>37</v>
      </c>
      <c r="C20" s="168"/>
      <c r="D20" s="168"/>
      <c r="E20" s="168"/>
      <c r="F20" s="168">
        <v>38</v>
      </c>
      <c r="G20" s="168"/>
      <c r="H20" s="168"/>
      <c r="I20" s="168"/>
      <c r="J20" s="168"/>
      <c r="K20" s="168">
        <v>39</v>
      </c>
      <c r="L20" s="168"/>
      <c r="M20" s="168"/>
      <c r="N20" s="168"/>
      <c r="O20" s="168"/>
      <c r="P20" s="168">
        <v>40</v>
      </c>
      <c r="Q20" s="168"/>
      <c r="R20" s="168"/>
      <c r="S20" s="168"/>
      <c r="T20" s="168">
        <v>41</v>
      </c>
      <c r="U20" s="168"/>
      <c r="V20" s="168"/>
      <c r="W20" s="168"/>
      <c r="X20" s="168">
        <v>42</v>
      </c>
      <c r="Y20" s="168"/>
      <c r="Z20" s="168"/>
      <c r="AA20" s="168"/>
      <c r="AB20" s="168"/>
      <c r="AC20" s="168">
        <v>43</v>
      </c>
      <c r="AD20" s="168"/>
      <c r="AE20" s="168"/>
      <c r="AF20" s="168"/>
      <c r="AG20" s="168">
        <v>44</v>
      </c>
      <c r="AH20" s="168"/>
      <c r="AI20" s="168"/>
      <c r="AJ20" s="168"/>
      <c r="AK20" s="168"/>
      <c r="AL20" s="169">
        <f t="shared" si="0"/>
        <v>8</v>
      </c>
      <c r="AM20" s="174"/>
      <c r="AN20" s="173"/>
    </row>
    <row r="21" spans="1:40" ht="21">
      <c r="A21" s="555" t="s">
        <v>2149</v>
      </c>
      <c r="B21" s="164" t="s">
        <v>2137</v>
      </c>
      <c r="C21" s="164" t="s">
        <v>2139</v>
      </c>
      <c r="D21" s="164" t="s">
        <v>1923</v>
      </c>
      <c r="E21" s="164" t="s">
        <v>1924</v>
      </c>
      <c r="F21" s="164" t="s">
        <v>1925</v>
      </c>
      <c r="G21" s="164" t="s">
        <v>1926</v>
      </c>
      <c r="H21" s="164" t="s">
        <v>1927</v>
      </c>
      <c r="I21" s="164" t="s">
        <v>1928</v>
      </c>
      <c r="J21" s="164" t="s">
        <v>1929</v>
      </c>
      <c r="K21" s="165" t="s">
        <v>1930</v>
      </c>
      <c r="L21" s="165" t="s">
        <v>1931</v>
      </c>
      <c r="M21" s="165" t="s">
        <v>1932</v>
      </c>
      <c r="N21" s="165" t="s">
        <v>1933</v>
      </c>
      <c r="O21" s="165" t="s">
        <v>1934</v>
      </c>
      <c r="P21" s="165" t="s">
        <v>1935</v>
      </c>
      <c r="Q21" s="165" t="s">
        <v>1936</v>
      </c>
      <c r="R21" s="165" t="s">
        <v>1937</v>
      </c>
      <c r="S21" s="165" t="s">
        <v>1938</v>
      </c>
      <c r="T21" s="166" t="s">
        <v>2138</v>
      </c>
      <c r="U21" s="166" t="s">
        <v>2140</v>
      </c>
      <c r="V21" s="166" t="s">
        <v>1941</v>
      </c>
      <c r="W21" s="166" t="s">
        <v>1942</v>
      </c>
      <c r="X21" s="166" t="s">
        <v>1917</v>
      </c>
      <c r="Y21" s="166" t="s">
        <v>1919</v>
      </c>
      <c r="Z21" s="166" t="s">
        <v>1943</v>
      </c>
      <c r="AA21" s="166" t="s">
        <v>1944</v>
      </c>
      <c r="AB21" s="166" t="s">
        <v>1945</v>
      </c>
      <c r="AC21" s="167" t="s">
        <v>1946</v>
      </c>
      <c r="AD21" s="167" t="s">
        <v>1947</v>
      </c>
      <c r="AE21" s="167" t="s">
        <v>1948</v>
      </c>
      <c r="AF21" s="167" t="s">
        <v>1949</v>
      </c>
      <c r="AG21" s="167" t="s">
        <v>1950</v>
      </c>
      <c r="AH21" s="167" t="s">
        <v>1951</v>
      </c>
      <c r="AI21" s="167" t="s">
        <v>1952</v>
      </c>
      <c r="AJ21" s="167" t="s">
        <v>1953</v>
      </c>
      <c r="AK21" s="167" t="s">
        <v>1918</v>
      </c>
      <c r="AL21" s="169">
        <f t="shared" si="0"/>
        <v>0</v>
      </c>
    </row>
    <row r="22" spans="1:40" s="172" customFormat="1" ht="21">
      <c r="A22" s="555"/>
      <c r="B22" s="168">
        <v>37</v>
      </c>
      <c r="C22" s="168"/>
      <c r="D22" s="168"/>
      <c r="E22" s="168"/>
      <c r="F22" s="168">
        <v>38</v>
      </c>
      <c r="G22" s="168"/>
      <c r="H22" s="168"/>
      <c r="I22" s="168"/>
      <c r="J22" s="168">
        <v>39</v>
      </c>
      <c r="K22" s="168"/>
      <c r="L22" s="168"/>
      <c r="M22" s="168"/>
      <c r="N22" s="168">
        <v>40</v>
      </c>
      <c r="O22" s="168"/>
      <c r="P22" s="168"/>
      <c r="Q22" s="168"/>
      <c r="R22" s="168">
        <v>41</v>
      </c>
      <c r="S22" s="168"/>
      <c r="T22" s="168"/>
      <c r="U22" s="168"/>
      <c r="V22" s="168">
        <v>42</v>
      </c>
      <c r="W22" s="168"/>
      <c r="X22" s="168"/>
      <c r="Y22" s="168"/>
      <c r="Z22" s="168">
        <v>43</v>
      </c>
      <c r="AA22" s="168"/>
      <c r="AB22" s="168"/>
      <c r="AC22" s="168"/>
      <c r="AD22" s="168">
        <v>44</v>
      </c>
      <c r="AE22" s="168"/>
      <c r="AF22" s="168"/>
      <c r="AG22" s="168"/>
      <c r="AH22" s="168">
        <v>45</v>
      </c>
      <c r="AI22" s="168"/>
      <c r="AJ22" s="168"/>
      <c r="AK22" s="168"/>
      <c r="AL22" s="169">
        <f t="shared" si="0"/>
        <v>9</v>
      </c>
      <c r="AM22" s="174"/>
      <c r="AN22" s="173"/>
    </row>
    <row r="23" spans="1:40" ht="21">
      <c r="A23" s="555" t="s">
        <v>2150</v>
      </c>
      <c r="B23" s="164" t="s">
        <v>2137</v>
      </c>
      <c r="C23" s="164" t="s">
        <v>2139</v>
      </c>
      <c r="D23" s="164" t="s">
        <v>1923</v>
      </c>
      <c r="E23" s="164" t="s">
        <v>1924</v>
      </c>
      <c r="F23" s="164" t="s">
        <v>1925</v>
      </c>
      <c r="G23" s="164" t="s">
        <v>1926</v>
      </c>
      <c r="H23" s="164" t="s">
        <v>1927</v>
      </c>
      <c r="I23" s="164" t="s">
        <v>1928</v>
      </c>
      <c r="J23" s="164" t="s">
        <v>1929</v>
      </c>
      <c r="K23" s="165" t="s">
        <v>1930</v>
      </c>
      <c r="L23" s="165" t="s">
        <v>1931</v>
      </c>
      <c r="M23" s="165" t="s">
        <v>1932</v>
      </c>
      <c r="N23" s="165" t="s">
        <v>1933</v>
      </c>
      <c r="O23" s="165" t="s">
        <v>1934</v>
      </c>
      <c r="P23" s="165" t="s">
        <v>1935</v>
      </c>
      <c r="Q23" s="165" t="s">
        <v>1936</v>
      </c>
      <c r="R23" s="165" t="s">
        <v>1937</v>
      </c>
      <c r="S23" s="165" t="s">
        <v>1938</v>
      </c>
      <c r="T23" s="166" t="s">
        <v>2138</v>
      </c>
      <c r="U23" s="166" t="s">
        <v>2140</v>
      </c>
      <c r="V23" s="166" t="s">
        <v>1941</v>
      </c>
      <c r="W23" s="166" t="s">
        <v>1942</v>
      </c>
      <c r="X23" s="166" t="s">
        <v>1917</v>
      </c>
      <c r="Y23" s="166" t="s">
        <v>1919</v>
      </c>
      <c r="Z23" s="166" t="s">
        <v>1943</v>
      </c>
      <c r="AA23" s="166" t="s">
        <v>1944</v>
      </c>
      <c r="AB23" s="166" t="s">
        <v>1945</v>
      </c>
      <c r="AC23" s="167" t="s">
        <v>1946</v>
      </c>
      <c r="AD23" s="167" t="s">
        <v>1947</v>
      </c>
      <c r="AE23" s="167" t="s">
        <v>1948</v>
      </c>
      <c r="AF23" s="167" t="s">
        <v>1949</v>
      </c>
      <c r="AG23" s="167" t="s">
        <v>1950</v>
      </c>
      <c r="AH23" s="167" t="s">
        <v>1951</v>
      </c>
      <c r="AI23" s="167" t="s">
        <v>1952</v>
      </c>
      <c r="AJ23" s="167" t="s">
        <v>1953</v>
      </c>
      <c r="AK23" s="167" t="s">
        <v>1918</v>
      </c>
      <c r="AL23" s="169">
        <f t="shared" si="0"/>
        <v>0</v>
      </c>
      <c r="AM23" s="162">
        <f>36/9</f>
        <v>4</v>
      </c>
    </row>
    <row r="24" spans="1:40" ht="21">
      <c r="A24" s="555"/>
      <c r="B24" s="168">
        <v>37</v>
      </c>
      <c r="C24" s="168"/>
      <c r="D24" s="168"/>
      <c r="E24" s="168"/>
      <c r="F24" s="168">
        <v>38</v>
      </c>
      <c r="G24" s="168"/>
      <c r="H24" s="168"/>
      <c r="I24" s="168">
        <v>39</v>
      </c>
      <c r="J24" s="168"/>
      <c r="K24" s="168"/>
      <c r="L24" s="168"/>
      <c r="M24" s="168">
        <v>40</v>
      </c>
      <c r="N24" s="168"/>
      <c r="O24" s="168"/>
      <c r="P24" s="168"/>
      <c r="Q24" s="168">
        <v>41</v>
      </c>
      <c r="R24" s="168" t="s">
        <v>2151</v>
      </c>
      <c r="S24" s="168"/>
      <c r="T24" s="168">
        <v>42</v>
      </c>
      <c r="U24" s="168"/>
      <c r="V24" s="168"/>
      <c r="W24" s="168"/>
      <c r="X24" s="168">
        <v>43</v>
      </c>
      <c r="Y24" s="168"/>
      <c r="Z24" s="168"/>
      <c r="AA24" s="168">
        <v>44</v>
      </c>
      <c r="AB24" s="168"/>
      <c r="AC24" s="168"/>
      <c r="AD24" s="168"/>
      <c r="AE24" s="168">
        <v>45</v>
      </c>
      <c r="AF24" s="168"/>
      <c r="AG24" s="168"/>
      <c r="AH24" s="168"/>
      <c r="AI24" s="168">
        <v>46</v>
      </c>
      <c r="AJ24" s="168"/>
      <c r="AK24" s="168"/>
      <c r="AL24" s="169">
        <f t="shared" si="0"/>
        <v>10</v>
      </c>
    </row>
    <row r="25" spans="1:40" ht="21">
      <c r="A25" s="555" t="s">
        <v>2152</v>
      </c>
      <c r="B25" s="171" t="s">
        <v>2137</v>
      </c>
      <c r="C25" s="164" t="s">
        <v>2139</v>
      </c>
      <c r="D25" s="164" t="s">
        <v>1923</v>
      </c>
      <c r="E25" s="164" t="s">
        <v>1924</v>
      </c>
      <c r="F25" s="164" t="s">
        <v>1925</v>
      </c>
      <c r="G25" s="164" t="s">
        <v>1926</v>
      </c>
      <c r="H25" s="164" t="s">
        <v>1927</v>
      </c>
      <c r="I25" s="164" t="s">
        <v>1928</v>
      </c>
      <c r="J25" s="164" t="s">
        <v>1929</v>
      </c>
      <c r="K25" s="165" t="s">
        <v>1930</v>
      </c>
      <c r="L25" s="165" t="s">
        <v>1931</v>
      </c>
      <c r="M25" s="165" t="s">
        <v>1932</v>
      </c>
      <c r="N25" s="165" t="s">
        <v>1933</v>
      </c>
      <c r="O25" s="165" t="s">
        <v>1934</v>
      </c>
      <c r="P25" s="165" t="s">
        <v>1935</v>
      </c>
      <c r="Q25" s="165" t="s">
        <v>1936</v>
      </c>
      <c r="R25" s="165" t="s">
        <v>1937</v>
      </c>
      <c r="S25" s="165" t="s">
        <v>1938</v>
      </c>
      <c r="T25" s="166" t="s">
        <v>2138</v>
      </c>
      <c r="U25" s="166" t="s">
        <v>2140</v>
      </c>
      <c r="V25" s="166" t="s">
        <v>1941</v>
      </c>
      <c r="W25" s="166" t="s">
        <v>1942</v>
      </c>
      <c r="X25" s="166" t="s">
        <v>1917</v>
      </c>
      <c r="Y25" s="166" t="s">
        <v>1919</v>
      </c>
      <c r="Z25" s="166" t="s">
        <v>1943</v>
      </c>
      <c r="AA25" s="166" t="s">
        <v>1944</v>
      </c>
      <c r="AB25" s="166" t="s">
        <v>1945</v>
      </c>
      <c r="AC25" s="167" t="s">
        <v>1946</v>
      </c>
      <c r="AD25" s="167" t="s">
        <v>1947</v>
      </c>
      <c r="AE25" s="167" t="s">
        <v>1948</v>
      </c>
      <c r="AF25" s="167" t="s">
        <v>1949</v>
      </c>
      <c r="AG25" s="167" t="s">
        <v>1950</v>
      </c>
      <c r="AH25" s="167" t="s">
        <v>1951</v>
      </c>
      <c r="AI25" s="167" t="s">
        <v>1952</v>
      </c>
      <c r="AJ25" s="167" t="s">
        <v>1953</v>
      </c>
      <c r="AK25" s="167" t="s">
        <v>1918</v>
      </c>
      <c r="AL25" s="169">
        <f t="shared" si="0"/>
        <v>0</v>
      </c>
    </row>
    <row r="26" spans="1:40" ht="21">
      <c r="A26" s="555"/>
      <c r="B26" s="168">
        <v>37</v>
      </c>
      <c r="C26" s="168"/>
      <c r="D26" s="168"/>
      <c r="E26" s="168"/>
      <c r="F26" s="168">
        <v>38</v>
      </c>
      <c r="G26" s="168"/>
      <c r="H26" s="168"/>
      <c r="I26" s="168">
        <v>39</v>
      </c>
      <c r="J26" s="168"/>
      <c r="K26" s="168"/>
      <c r="L26" s="168"/>
      <c r="M26" s="168">
        <v>40</v>
      </c>
      <c r="N26" s="168"/>
      <c r="O26" s="168"/>
      <c r="P26" s="168">
        <v>41</v>
      </c>
      <c r="Q26" s="168"/>
      <c r="R26" s="168"/>
      <c r="S26" s="168"/>
      <c r="T26" s="168">
        <v>42</v>
      </c>
      <c r="U26" s="168"/>
      <c r="V26" s="168"/>
      <c r="W26" s="168">
        <v>43</v>
      </c>
      <c r="X26" s="168"/>
      <c r="Y26" s="168"/>
      <c r="Z26" s="168">
        <v>44</v>
      </c>
      <c r="AA26" s="168"/>
      <c r="AB26" s="168"/>
      <c r="AC26" s="168"/>
      <c r="AD26" s="168">
        <v>45</v>
      </c>
      <c r="AE26" s="168"/>
      <c r="AF26" s="168"/>
      <c r="AG26" s="168">
        <v>46</v>
      </c>
      <c r="AH26" s="168"/>
      <c r="AI26" s="168"/>
      <c r="AJ26" s="168">
        <v>47</v>
      </c>
      <c r="AK26" s="168"/>
      <c r="AL26" s="169">
        <f t="shared" si="0"/>
        <v>11</v>
      </c>
    </row>
    <row r="27" spans="1:40" ht="21">
      <c r="A27" s="555" t="s">
        <v>2153</v>
      </c>
      <c r="B27" s="164" t="s">
        <v>2137</v>
      </c>
      <c r="C27" s="164" t="s">
        <v>2139</v>
      </c>
      <c r="D27" s="164" t="s">
        <v>1923</v>
      </c>
      <c r="E27" s="164" t="s">
        <v>1924</v>
      </c>
      <c r="F27" s="164" t="s">
        <v>1925</v>
      </c>
      <c r="G27" s="164" t="s">
        <v>1926</v>
      </c>
      <c r="H27" s="164" t="s">
        <v>1927</v>
      </c>
      <c r="I27" s="164" t="s">
        <v>1928</v>
      </c>
      <c r="J27" s="164" t="s">
        <v>1929</v>
      </c>
      <c r="K27" s="165" t="s">
        <v>1930</v>
      </c>
      <c r="L27" s="165" t="s">
        <v>1931</v>
      </c>
      <c r="M27" s="165" t="s">
        <v>1932</v>
      </c>
      <c r="N27" s="165" t="s">
        <v>1933</v>
      </c>
      <c r="O27" s="165" t="s">
        <v>1934</v>
      </c>
      <c r="P27" s="165" t="s">
        <v>1935</v>
      </c>
      <c r="Q27" s="165" t="s">
        <v>1936</v>
      </c>
      <c r="R27" s="165" t="s">
        <v>1937</v>
      </c>
      <c r="S27" s="165" t="s">
        <v>1938</v>
      </c>
      <c r="T27" s="166" t="s">
        <v>2138</v>
      </c>
      <c r="U27" s="166" t="s">
        <v>2140</v>
      </c>
      <c r="V27" s="166" t="s">
        <v>1941</v>
      </c>
      <c r="W27" s="166" t="s">
        <v>1942</v>
      </c>
      <c r="X27" s="166" t="s">
        <v>1917</v>
      </c>
      <c r="Y27" s="166" t="s">
        <v>1919</v>
      </c>
      <c r="Z27" s="166" t="s">
        <v>1943</v>
      </c>
      <c r="AA27" s="166" t="s">
        <v>1944</v>
      </c>
      <c r="AB27" s="166" t="s">
        <v>1945</v>
      </c>
      <c r="AC27" s="167" t="s">
        <v>1946</v>
      </c>
      <c r="AD27" s="167" t="s">
        <v>1947</v>
      </c>
      <c r="AE27" s="167" t="s">
        <v>1948</v>
      </c>
      <c r="AF27" s="167" t="s">
        <v>1949</v>
      </c>
      <c r="AG27" s="167" t="s">
        <v>1950</v>
      </c>
      <c r="AH27" s="167" t="s">
        <v>1951</v>
      </c>
      <c r="AI27" s="167" t="s">
        <v>1952</v>
      </c>
      <c r="AJ27" s="167" t="s">
        <v>1953</v>
      </c>
      <c r="AK27" s="167" t="s">
        <v>1918</v>
      </c>
      <c r="AL27" s="169">
        <f t="shared" si="0"/>
        <v>0</v>
      </c>
    </row>
    <row r="28" spans="1:40" ht="21">
      <c r="A28" s="555"/>
      <c r="B28" s="168">
        <v>37</v>
      </c>
      <c r="C28" s="168"/>
      <c r="D28" s="168"/>
      <c r="E28" s="168">
        <v>38</v>
      </c>
      <c r="F28" s="168"/>
      <c r="G28" s="168"/>
      <c r="H28" s="168">
        <v>39</v>
      </c>
      <c r="I28" s="168"/>
      <c r="J28" s="168"/>
      <c r="K28" s="168">
        <v>40</v>
      </c>
      <c r="L28" s="168"/>
      <c r="M28" s="168"/>
      <c r="N28" s="168">
        <v>41</v>
      </c>
      <c r="O28" s="168"/>
      <c r="P28" s="168"/>
      <c r="Q28" s="168">
        <v>42</v>
      </c>
      <c r="R28" s="168"/>
      <c r="S28" s="168"/>
      <c r="T28" s="168">
        <v>43</v>
      </c>
      <c r="U28" s="168"/>
      <c r="V28" s="168"/>
      <c r="W28" s="168">
        <v>44</v>
      </c>
      <c r="X28" s="168"/>
      <c r="Y28" s="168"/>
      <c r="Z28" s="168">
        <v>45</v>
      </c>
      <c r="AA28" s="168"/>
      <c r="AB28" s="168"/>
      <c r="AC28" s="168">
        <v>46</v>
      </c>
      <c r="AD28" s="168"/>
      <c r="AE28" s="168"/>
      <c r="AF28" s="168">
        <v>47</v>
      </c>
      <c r="AG28" s="168"/>
      <c r="AH28" s="168"/>
      <c r="AI28" s="168">
        <v>48</v>
      </c>
      <c r="AJ28" s="168"/>
      <c r="AK28" s="168"/>
      <c r="AL28" s="169">
        <f t="shared" si="0"/>
        <v>12</v>
      </c>
    </row>
    <row r="29" spans="1:40" ht="21">
      <c r="A29" s="555" t="s">
        <v>2154</v>
      </c>
      <c r="B29" s="164" t="s">
        <v>2137</v>
      </c>
      <c r="C29" s="164" t="s">
        <v>2139</v>
      </c>
      <c r="D29" s="164" t="s">
        <v>1923</v>
      </c>
      <c r="E29" s="164" t="s">
        <v>1924</v>
      </c>
      <c r="F29" s="164" t="s">
        <v>1925</v>
      </c>
      <c r="G29" s="164" t="s">
        <v>1926</v>
      </c>
      <c r="H29" s="164" t="s">
        <v>1927</v>
      </c>
      <c r="I29" s="164" t="s">
        <v>1928</v>
      </c>
      <c r="J29" s="164" t="s">
        <v>1929</v>
      </c>
      <c r="K29" s="165" t="s">
        <v>1930</v>
      </c>
      <c r="L29" s="165" t="s">
        <v>1931</v>
      </c>
      <c r="M29" s="165" t="s">
        <v>1932</v>
      </c>
      <c r="N29" s="165" t="s">
        <v>1933</v>
      </c>
      <c r="O29" s="165" t="s">
        <v>1934</v>
      </c>
      <c r="P29" s="165" t="s">
        <v>1935</v>
      </c>
      <c r="Q29" s="165" t="s">
        <v>1936</v>
      </c>
      <c r="R29" s="165" t="s">
        <v>1937</v>
      </c>
      <c r="S29" s="165" t="s">
        <v>1938</v>
      </c>
      <c r="T29" s="166" t="s">
        <v>2138</v>
      </c>
      <c r="U29" s="166" t="s">
        <v>2140</v>
      </c>
      <c r="V29" s="166" t="s">
        <v>1941</v>
      </c>
      <c r="W29" s="166" t="s">
        <v>1942</v>
      </c>
      <c r="X29" s="166" t="s">
        <v>1917</v>
      </c>
      <c r="Y29" s="166" t="s">
        <v>1919</v>
      </c>
      <c r="Z29" s="166" t="s">
        <v>1943</v>
      </c>
      <c r="AA29" s="166" t="s">
        <v>1944</v>
      </c>
      <c r="AB29" s="166" t="s">
        <v>1945</v>
      </c>
      <c r="AC29" s="167" t="s">
        <v>1946</v>
      </c>
      <c r="AD29" s="167" t="s">
        <v>1947</v>
      </c>
      <c r="AE29" s="167" t="s">
        <v>1948</v>
      </c>
      <c r="AF29" s="167" t="s">
        <v>1949</v>
      </c>
      <c r="AG29" s="167" t="s">
        <v>1950</v>
      </c>
      <c r="AH29" s="167" t="s">
        <v>1951</v>
      </c>
      <c r="AI29" s="167" t="s">
        <v>1952</v>
      </c>
      <c r="AJ29" s="167" t="s">
        <v>1953</v>
      </c>
      <c r="AK29" s="167" t="s">
        <v>1918</v>
      </c>
      <c r="AL29" s="169">
        <f t="shared" si="0"/>
        <v>0</v>
      </c>
    </row>
    <row r="30" spans="1:40" ht="21">
      <c r="A30" s="555"/>
      <c r="B30" s="168">
        <v>37</v>
      </c>
      <c r="C30" s="168"/>
      <c r="D30" s="168">
        <v>38</v>
      </c>
      <c r="E30" s="168"/>
      <c r="F30" s="168"/>
      <c r="G30" s="168">
        <v>39</v>
      </c>
      <c r="H30" s="168"/>
      <c r="I30" s="168">
        <v>40</v>
      </c>
      <c r="J30" s="168"/>
      <c r="K30" s="168"/>
      <c r="L30" s="168">
        <v>41</v>
      </c>
      <c r="M30" s="168"/>
      <c r="N30" s="168">
        <v>42</v>
      </c>
      <c r="O30" s="168"/>
      <c r="P30" s="168"/>
      <c r="Q30" s="168">
        <v>43</v>
      </c>
      <c r="R30" s="168"/>
      <c r="S30" s="168"/>
      <c r="T30" s="168">
        <v>44</v>
      </c>
      <c r="U30" s="168"/>
      <c r="V30" s="168"/>
      <c r="W30" s="168">
        <v>45</v>
      </c>
      <c r="X30" s="168"/>
      <c r="Y30" s="168"/>
      <c r="Z30" s="168">
        <v>46</v>
      </c>
      <c r="AA30" s="168"/>
      <c r="AB30" s="168"/>
      <c r="AC30" s="168">
        <v>47</v>
      </c>
      <c r="AD30" s="168"/>
      <c r="AE30" s="168"/>
      <c r="AF30" s="168">
        <v>48</v>
      </c>
      <c r="AG30" s="168"/>
      <c r="AH30" s="168"/>
      <c r="AI30" s="168">
        <v>49</v>
      </c>
      <c r="AJ30" s="168"/>
      <c r="AK30" s="168"/>
      <c r="AL30" s="169">
        <f t="shared" si="0"/>
        <v>13</v>
      </c>
    </row>
    <row r="31" spans="1:40" ht="21">
      <c r="A31" s="555" t="s">
        <v>2155</v>
      </c>
      <c r="B31" s="164" t="s">
        <v>2137</v>
      </c>
      <c r="C31" s="164" t="s">
        <v>2139</v>
      </c>
      <c r="D31" s="164" t="s">
        <v>1923</v>
      </c>
      <c r="E31" s="164" t="s">
        <v>1924</v>
      </c>
      <c r="F31" s="164" t="s">
        <v>1925</v>
      </c>
      <c r="G31" s="164" t="s">
        <v>1926</v>
      </c>
      <c r="H31" s="164" t="s">
        <v>1927</v>
      </c>
      <c r="I31" s="164" t="s">
        <v>1928</v>
      </c>
      <c r="J31" s="164" t="s">
        <v>1929</v>
      </c>
      <c r="K31" s="165" t="s">
        <v>1930</v>
      </c>
      <c r="L31" s="165" t="s">
        <v>1931</v>
      </c>
      <c r="M31" s="165" t="s">
        <v>1932</v>
      </c>
      <c r="N31" s="165" t="s">
        <v>1933</v>
      </c>
      <c r="O31" s="165" t="s">
        <v>1934</v>
      </c>
      <c r="P31" s="165" t="s">
        <v>1935</v>
      </c>
      <c r="Q31" s="165" t="s">
        <v>1936</v>
      </c>
      <c r="R31" s="165" t="s">
        <v>1937</v>
      </c>
      <c r="S31" s="165" t="s">
        <v>1938</v>
      </c>
      <c r="T31" s="166" t="s">
        <v>2138</v>
      </c>
      <c r="U31" s="166" t="s">
        <v>2140</v>
      </c>
      <c r="V31" s="166" t="s">
        <v>1941</v>
      </c>
      <c r="W31" s="166" t="s">
        <v>1942</v>
      </c>
      <c r="X31" s="166" t="s">
        <v>1917</v>
      </c>
      <c r="Y31" s="166" t="s">
        <v>1919</v>
      </c>
      <c r="Z31" s="166" t="s">
        <v>1943</v>
      </c>
      <c r="AA31" s="166" t="s">
        <v>1944</v>
      </c>
      <c r="AB31" s="166" t="s">
        <v>1945</v>
      </c>
      <c r="AC31" s="167" t="s">
        <v>1946</v>
      </c>
      <c r="AD31" s="167" t="s">
        <v>1947</v>
      </c>
      <c r="AE31" s="167" t="s">
        <v>1948</v>
      </c>
      <c r="AF31" s="167" t="s">
        <v>1949</v>
      </c>
      <c r="AG31" s="167" t="s">
        <v>1950</v>
      </c>
      <c r="AH31" s="167" t="s">
        <v>1951</v>
      </c>
      <c r="AI31" s="167" t="s">
        <v>1952</v>
      </c>
      <c r="AJ31" s="167" t="s">
        <v>1953</v>
      </c>
      <c r="AK31" s="167" t="s">
        <v>1918</v>
      </c>
      <c r="AL31" s="169">
        <f t="shared" si="0"/>
        <v>0</v>
      </c>
    </row>
    <row r="32" spans="1:40" ht="21">
      <c r="A32" s="555"/>
      <c r="B32" s="168">
        <v>37</v>
      </c>
      <c r="C32" s="168"/>
      <c r="D32" s="168">
        <v>38</v>
      </c>
      <c r="E32" s="168"/>
      <c r="F32" s="168"/>
      <c r="G32" s="168">
        <v>39</v>
      </c>
      <c r="H32" s="168"/>
      <c r="I32" s="168">
        <v>40</v>
      </c>
      <c r="J32" s="168"/>
      <c r="K32" s="168"/>
      <c r="L32" s="168">
        <v>41</v>
      </c>
      <c r="M32" s="168"/>
      <c r="N32" s="168">
        <v>42</v>
      </c>
      <c r="O32" s="168"/>
      <c r="P32" s="168"/>
      <c r="Q32" s="168">
        <v>43</v>
      </c>
      <c r="R32" s="168"/>
      <c r="S32" s="168"/>
      <c r="T32" s="168">
        <v>44</v>
      </c>
      <c r="U32" s="168"/>
      <c r="V32" s="168">
        <v>45</v>
      </c>
      <c r="W32" s="168"/>
      <c r="X32" s="168"/>
      <c r="Y32" s="168">
        <v>46</v>
      </c>
      <c r="Z32" s="168"/>
      <c r="AA32" s="168">
        <v>47</v>
      </c>
      <c r="AB32" s="168"/>
      <c r="AC32" s="168"/>
      <c r="AD32" s="168">
        <v>48</v>
      </c>
      <c r="AE32" s="168"/>
      <c r="AF32" s="168">
        <v>49</v>
      </c>
      <c r="AG32" s="168"/>
      <c r="AH32" s="168"/>
      <c r="AI32" s="168">
        <v>50</v>
      </c>
      <c r="AJ32" s="168"/>
      <c r="AK32" s="168"/>
      <c r="AL32" s="169">
        <f t="shared" si="0"/>
        <v>14</v>
      </c>
    </row>
    <row r="33" spans="1:38" ht="21">
      <c r="A33" s="555" t="s">
        <v>2156</v>
      </c>
      <c r="B33" s="164" t="s">
        <v>2137</v>
      </c>
      <c r="C33" s="164" t="s">
        <v>2139</v>
      </c>
      <c r="D33" s="164" t="s">
        <v>1923</v>
      </c>
      <c r="E33" s="164" t="s">
        <v>1924</v>
      </c>
      <c r="F33" s="164" t="s">
        <v>1925</v>
      </c>
      <c r="G33" s="164" t="s">
        <v>1926</v>
      </c>
      <c r="H33" s="164" t="s">
        <v>1927</v>
      </c>
      <c r="I33" s="164" t="s">
        <v>1928</v>
      </c>
      <c r="J33" s="164" t="s">
        <v>1929</v>
      </c>
      <c r="K33" s="165" t="s">
        <v>1930</v>
      </c>
      <c r="L33" s="165" t="s">
        <v>1931</v>
      </c>
      <c r="M33" s="165" t="s">
        <v>1932</v>
      </c>
      <c r="N33" s="165" t="s">
        <v>1933</v>
      </c>
      <c r="O33" s="165" t="s">
        <v>1934</v>
      </c>
      <c r="P33" s="165" t="s">
        <v>1935</v>
      </c>
      <c r="Q33" s="165" t="s">
        <v>1936</v>
      </c>
      <c r="R33" s="165" t="s">
        <v>1937</v>
      </c>
      <c r="S33" s="165" t="s">
        <v>1938</v>
      </c>
      <c r="T33" s="166" t="s">
        <v>2138</v>
      </c>
      <c r="U33" s="166" t="s">
        <v>2140</v>
      </c>
      <c r="V33" s="166" t="s">
        <v>1941</v>
      </c>
      <c r="W33" s="166" t="s">
        <v>1942</v>
      </c>
      <c r="X33" s="166" t="s">
        <v>1917</v>
      </c>
      <c r="Y33" s="166" t="s">
        <v>1919</v>
      </c>
      <c r="Z33" s="166" t="s">
        <v>1943</v>
      </c>
      <c r="AA33" s="166" t="s">
        <v>1944</v>
      </c>
      <c r="AB33" s="166" t="s">
        <v>1945</v>
      </c>
      <c r="AC33" s="167" t="s">
        <v>1946</v>
      </c>
      <c r="AD33" s="167" t="s">
        <v>1947</v>
      </c>
      <c r="AE33" s="167" t="s">
        <v>1948</v>
      </c>
      <c r="AF33" s="167" t="s">
        <v>1949</v>
      </c>
      <c r="AG33" s="167" t="s">
        <v>1950</v>
      </c>
      <c r="AH33" s="167" t="s">
        <v>1951</v>
      </c>
      <c r="AI33" s="167" t="s">
        <v>1952</v>
      </c>
      <c r="AJ33" s="167" t="s">
        <v>1953</v>
      </c>
      <c r="AK33" s="167" t="s">
        <v>1918</v>
      </c>
      <c r="AL33" s="169">
        <f t="shared" si="0"/>
        <v>0</v>
      </c>
    </row>
    <row r="34" spans="1:38" ht="21">
      <c r="A34" s="555"/>
      <c r="B34" s="168">
        <v>37</v>
      </c>
      <c r="C34" s="168"/>
      <c r="D34" s="168">
        <v>38</v>
      </c>
      <c r="E34" s="168"/>
      <c r="F34" s="168"/>
      <c r="G34" s="168">
        <v>39</v>
      </c>
      <c r="H34" s="168"/>
      <c r="I34" s="168">
        <v>40</v>
      </c>
      <c r="J34" s="168"/>
      <c r="K34" s="168">
        <v>41</v>
      </c>
      <c r="L34" s="168"/>
      <c r="M34" s="168">
        <v>42</v>
      </c>
      <c r="N34" s="168"/>
      <c r="O34" s="168"/>
      <c r="P34" s="168">
        <v>43</v>
      </c>
      <c r="Q34" s="168"/>
      <c r="R34" s="168">
        <v>44</v>
      </c>
      <c r="S34" s="168"/>
      <c r="T34" s="168">
        <v>45</v>
      </c>
      <c r="U34" s="168"/>
      <c r="V34" s="168">
        <v>46</v>
      </c>
      <c r="W34" s="168"/>
      <c r="X34" s="168"/>
      <c r="Y34" s="168">
        <v>47</v>
      </c>
      <c r="Z34" s="168"/>
      <c r="AA34" s="168">
        <v>48</v>
      </c>
      <c r="AB34" s="168"/>
      <c r="AC34" s="168"/>
      <c r="AD34" s="168">
        <v>49</v>
      </c>
      <c r="AE34" s="168"/>
      <c r="AF34" s="168">
        <v>50</v>
      </c>
      <c r="AG34" s="168"/>
      <c r="AH34" s="168"/>
      <c r="AI34" s="168">
        <v>51</v>
      </c>
      <c r="AJ34" s="168"/>
      <c r="AK34" s="168"/>
      <c r="AL34" s="169">
        <f t="shared" si="0"/>
        <v>15</v>
      </c>
    </row>
    <row r="35" spans="1:38" ht="21">
      <c r="A35" s="555" t="s">
        <v>2157</v>
      </c>
      <c r="B35" s="164" t="s">
        <v>2137</v>
      </c>
      <c r="C35" s="164" t="s">
        <v>2139</v>
      </c>
      <c r="D35" s="164" t="s">
        <v>1923</v>
      </c>
      <c r="E35" s="164" t="s">
        <v>1924</v>
      </c>
      <c r="F35" s="164" t="s">
        <v>1925</v>
      </c>
      <c r="G35" s="164" t="s">
        <v>1926</v>
      </c>
      <c r="H35" s="164" t="s">
        <v>1927</v>
      </c>
      <c r="I35" s="164" t="s">
        <v>1928</v>
      </c>
      <c r="J35" s="164" t="s">
        <v>1929</v>
      </c>
      <c r="K35" s="165" t="s">
        <v>1930</v>
      </c>
      <c r="L35" s="165" t="s">
        <v>1931</v>
      </c>
      <c r="M35" s="165" t="s">
        <v>1932</v>
      </c>
      <c r="N35" s="165" t="s">
        <v>1933</v>
      </c>
      <c r="O35" s="165" t="s">
        <v>1934</v>
      </c>
      <c r="P35" s="165" t="s">
        <v>1935</v>
      </c>
      <c r="Q35" s="165" t="s">
        <v>1936</v>
      </c>
      <c r="R35" s="165" t="s">
        <v>1937</v>
      </c>
      <c r="S35" s="165" t="s">
        <v>1938</v>
      </c>
      <c r="T35" s="166" t="s">
        <v>2138</v>
      </c>
      <c r="U35" s="166" t="s">
        <v>2140</v>
      </c>
      <c r="V35" s="166" t="s">
        <v>1941</v>
      </c>
      <c r="W35" s="166" t="s">
        <v>1942</v>
      </c>
      <c r="X35" s="166" t="s">
        <v>1917</v>
      </c>
      <c r="Y35" s="166" t="s">
        <v>1919</v>
      </c>
      <c r="Z35" s="166" t="s">
        <v>1943</v>
      </c>
      <c r="AA35" s="166" t="s">
        <v>1944</v>
      </c>
      <c r="AB35" s="166" t="s">
        <v>1945</v>
      </c>
      <c r="AC35" s="167" t="s">
        <v>1946</v>
      </c>
      <c r="AD35" s="167" t="s">
        <v>1947</v>
      </c>
      <c r="AE35" s="167" t="s">
        <v>1948</v>
      </c>
      <c r="AF35" s="167" t="s">
        <v>1949</v>
      </c>
      <c r="AG35" s="167" t="s">
        <v>1950</v>
      </c>
      <c r="AH35" s="167" t="s">
        <v>1951</v>
      </c>
      <c r="AI35" s="167" t="s">
        <v>1952</v>
      </c>
      <c r="AJ35" s="167" t="s">
        <v>1953</v>
      </c>
      <c r="AK35" s="167" t="s">
        <v>1918</v>
      </c>
      <c r="AL35" s="169">
        <f t="shared" si="0"/>
        <v>0</v>
      </c>
    </row>
    <row r="36" spans="1:38" ht="21">
      <c r="A36" s="555"/>
      <c r="B36" s="168">
        <v>37</v>
      </c>
      <c r="C36" s="168"/>
      <c r="D36" s="168">
        <v>38</v>
      </c>
      <c r="E36" s="168"/>
      <c r="F36" s="168"/>
      <c r="G36" s="168">
        <v>39</v>
      </c>
      <c r="H36" s="168"/>
      <c r="I36" s="168">
        <v>40</v>
      </c>
      <c r="J36" s="168"/>
      <c r="K36" s="168">
        <v>41</v>
      </c>
      <c r="L36" s="168"/>
      <c r="M36" s="168">
        <v>42</v>
      </c>
      <c r="N36" s="168"/>
      <c r="O36" s="168"/>
      <c r="P36" s="168">
        <v>43</v>
      </c>
      <c r="Q36" s="168"/>
      <c r="R36" s="168">
        <v>44</v>
      </c>
      <c r="S36" s="168"/>
      <c r="T36" s="168">
        <v>45</v>
      </c>
      <c r="U36" s="168"/>
      <c r="V36" s="168">
        <v>46</v>
      </c>
      <c r="W36" s="168"/>
      <c r="X36" s="168"/>
      <c r="Y36" s="168">
        <v>47</v>
      </c>
      <c r="Z36" s="168"/>
      <c r="AA36" s="168">
        <v>48</v>
      </c>
      <c r="AB36" s="168"/>
      <c r="AC36" s="168">
        <v>49</v>
      </c>
      <c r="AD36" s="168"/>
      <c r="AE36" s="168">
        <v>50</v>
      </c>
      <c r="AF36" s="168"/>
      <c r="AG36" s="168"/>
      <c r="AH36" s="168">
        <v>51</v>
      </c>
      <c r="AI36" s="168"/>
      <c r="AJ36" s="168">
        <v>52</v>
      </c>
      <c r="AK36" s="168"/>
      <c r="AL36" s="169">
        <f t="shared" si="0"/>
        <v>16</v>
      </c>
    </row>
    <row r="37" spans="1:38" ht="21">
      <c r="A37" s="555" t="s">
        <v>2158</v>
      </c>
      <c r="B37" s="164" t="s">
        <v>2137</v>
      </c>
      <c r="C37" s="164" t="s">
        <v>2139</v>
      </c>
      <c r="D37" s="164" t="s">
        <v>1923</v>
      </c>
      <c r="E37" s="164" t="s">
        <v>1924</v>
      </c>
      <c r="F37" s="164" t="s">
        <v>1925</v>
      </c>
      <c r="G37" s="164" t="s">
        <v>1926</v>
      </c>
      <c r="H37" s="164" t="s">
        <v>1927</v>
      </c>
      <c r="I37" s="164" t="s">
        <v>1928</v>
      </c>
      <c r="J37" s="164" t="s">
        <v>1929</v>
      </c>
      <c r="K37" s="165" t="s">
        <v>1930</v>
      </c>
      <c r="L37" s="165" t="s">
        <v>1931</v>
      </c>
      <c r="M37" s="165" t="s">
        <v>1932</v>
      </c>
      <c r="N37" s="165" t="s">
        <v>1933</v>
      </c>
      <c r="O37" s="165" t="s">
        <v>1934</v>
      </c>
      <c r="P37" s="165" t="s">
        <v>1935</v>
      </c>
      <c r="Q37" s="165" t="s">
        <v>1936</v>
      </c>
      <c r="R37" s="165" t="s">
        <v>1937</v>
      </c>
      <c r="S37" s="165" t="s">
        <v>1938</v>
      </c>
      <c r="T37" s="166" t="s">
        <v>2138</v>
      </c>
      <c r="U37" s="166" t="s">
        <v>2140</v>
      </c>
      <c r="V37" s="166" t="s">
        <v>1941</v>
      </c>
      <c r="W37" s="166" t="s">
        <v>1942</v>
      </c>
      <c r="X37" s="166" t="s">
        <v>1917</v>
      </c>
      <c r="Y37" s="166" t="s">
        <v>1919</v>
      </c>
      <c r="Z37" s="166" t="s">
        <v>1943</v>
      </c>
      <c r="AA37" s="166" t="s">
        <v>1944</v>
      </c>
      <c r="AB37" s="166" t="s">
        <v>1945</v>
      </c>
      <c r="AC37" s="167" t="s">
        <v>1946</v>
      </c>
      <c r="AD37" s="167" t="s">
        <v>1947</v>
      </c>
      <c r="AE37" s="167" t="s">
        <v>1948</v>
      </c>
      <c r="AF37" s="167" t="s">
        <v>1949</v>
      </c>
      <c r="AG37" s="167" t="s">
        <v>1950</v>
      </c>
      <c r="AH37" s="167" t="s">
        <v>1951</v>
      </c>
      <c r="AI37" s="167" t="s">
        <v>1952</v>
      </c>
      <c r="AJ37" s="167" t="s">
        <v>1953</v>
      </c>
      <c r="AK37" s="167" t="s">
        <v>1918</v>
      </c>
      <c r="AL37" s="169">
        <f t="shared" si="0"/>
        <v>0</v>
      </c>
    </row>
    <row r="38" spans="1:38" ht="21">
      <c r="A38" s="555"/>
      <c r="B38" s="168">
        <v>37</v>
      </c>
      <c r="C38" s="168"/>
      <c r="D38" s="168">
        <v>38</v>
      </c>
      <c r="E38" s="168"/>
      <c r="F38" s="168">
        <v>39</v>
      </c>
      <c r="G38" s="168"/>
      <c r="H38" s="168">
        <v>40</v>
      </c>
      <c r="I38" s="168"/>
      <c r="J38" s="168">
        <v>41</v>
      </c>
      <c r="K38" s="168"/>
      <c r="L38" s="168">
        <v>42</v>
      </c>
      <c r="M38" s="168"/>
      <c r="N38" s="168">
        <v>43</v>
      </c>
      <c r="O38" s="168"/>
      <c r="P38" s="168">
        <v>44</v>
      </c>
      <c r="Q38" s="168"/>
      <c r="R38" s="168">
        <v>45</v>
      </c>
      <c r="S38" s="168"/>
      <c r="T38" s="168">
        <v>46</v>
      </c>
      <c r="U38" s="168"/>
      <c r="V38" s="168">
        <v>47</v>
      </c>
      <c r="W38" s="168"/>
      <c r="X38" s="168"/>
      <c r="Y38" s="168">
        <v>48</v>
      </c>
      <c r="Z38" s="168"/>
      <c r="AA38" s="168">
        <v>49</v>
      </c>
      <c r="AB38" s="168"/>
      <c r="AC38" s="168">
        <v>50</v>
      </c>
      <c r="AD38" s="168"/>
      <c r="AE38" s="168">
        <v>51</v>
      </c>
      <c r="AF38" s="168"/>
      <c r="AG38" s="168"/>
      <c r="AH38" s="168">
        <v>52</v>
      </c>
      <c r="AI38" s="168"/>
      <c r="AJ38" s="168">
        <v>53</v>
      </c>
      <c r="AK38" s="168"/>
      <c r="AL38" s="169">
        <f t="shared" si="0"/>
        <v>17</v>
      </c>
    </row>
    <row r="39" spans="1:38" ht="21">
      <c r="A39" s="555" t="s">
        <v>2159</v>
      </c>
      <c r="B39" s="164" t="s">
        <v>2137</v>
      </c>
      <c r="C39" s="164" t="s">
        <v>2139</v>
      </c>
      <c r="D39" s="164" t="s">
        <v>1923</v>
      </c>
      <c r="E39" s="164" t="s">
        <v>1924</v>
      </c>
      <c r="F39" s="164" t="s">
        <v>1925</v>
      </c>
      <c r="G39" s="164" t="s">
        <v>1926</v>
      </c>
      <c r="H39" s="164" t="s">
        <v>1927</v>
      </c>
      <c r="I39" s="164" t="s">
        <v>1928</v>
      </c>
      <c r="J39" s="164" t="s">
        <v>1929</v>
      </c>
      <c r="K39" s="165" t="s">
        <v>1930</v>
      </c>
      <c r="L39" s="165" t="s">
        <v>1931</v>
      </c>
      <c r="M39" s="165" t="s">
        <v>1932</v>
      </c>
      <c r="N39" s="165" t="s">
        <v>1933</v>
      </c>
      <c r="O39" s="165" t="s">
        <v>1934</v>
      </c>
      <c r="P39" s="165" t="s">
        <v>1935</v>
      </c>
      <c r="Q39" s="165" t="s">
        <v>1936</v>
      </c>
      <c r="R39" s="165" t="s">
        <v>1937</v>
      </c>
      <c r="S39" s="165" t="s">
        <v>1938</v>
      </c>
      <c r="T39" s="166" t="s">
        <v>2138</v>
      </c>
      <c r="U39" s="166" t="s">
        <v>2140</v>
      </c>
      <c r="V39" s="166" t="s">
        <v>1941</v>
      </c>
      <c r="W39" s="166" t="s">
        <v>1942</v>
      </c>
      <c r="X39" s="166" t="s">
        <v>1917</v>
      </c>
      <c r="Y39" s="166" t="s">
        <v>1919</v>
      </c>
      <c r="Z39" s="166" t="s">
        <v>1943</v>
      </c>
      <c r="AA39" s="166" t="s">
        <v>1944</v>
      </c>
      <c r="AB39" s="166" t="s">
        <v>1945</v>
      </c>
      <c r="AC39" s="167" t="s">
        <v>1946</v>
      </c>
      <c r="AD39" s="167" t="s">
        <v>1947</v>
      </c>
      <c r="AE39" s="167" t="s">
        <v>1948</v>
      </c>
      <c r="AF39" s="167" t="s">
        <v>1949</v>
      </c>
      <c r="AG39" s="167" t="s">
        <v>1950</v>
      </c>
      <c r="AH39" s="167" t="s">
        <v>1951</v>
      </c>
      <c r="AI39" s="167" t="s">
        <v>1952</v>
      </c>
      <c r="AJ39" s="167" t="s">
        <v>1953</v>
      </c>
      <c r="AK39" s="167" t="s">
        <v>1918</v>
      </c>
      <c r="AL39" s="169">
        <f t="shared" si="0"/>
        <v>0</v>
      </c>
    </row>
    <row r="40" spans="1:38" ht="21">
      <c r="A40" s="555"/>
      <c r="B40" s="168">
        <v>37</v>
      </c>
      <c r="C40" s="168"/>
      <c r="D40" s="168">
        <v>38</v>
      </c>
      <c r="E40" s="168"/>
      <c r="F40" s="168">
        <v>39</v>
      </c>
      <c r="G40" s="168"/>
      <c r="H40" s="168">
        <v>40</v>
      </c>
      <c r="I40" s="168"/>
      <c r="J40" s="168">
        <v>41</v>
      </c>
      <c r="K40" s="168"/>
      <c r="L40" s="168">
        <v>42</v>
      </c>
      <c r="M40" s="168"/>
      <c r="N40" s="168">
        <v>43</v>
      </c>
      <c r="O40" s="168"/>
      <c r="P40" s="168">
        <v>44</v>
      </c>
      <c r="Q40" s="168"/>
      <c r="R40" s="168">
        <v>45</v>
      </c>
      <c r="S40" s="168"/>
      <c r="T40" s="168">
        <v>46</v>
      </c>
      <c r="U40" s="168"/>
      <c r="V40" s="168">
        <v>47</v>
      </c>
      <c r="W40" s="168"/>
      <c r="X40" s="168">
        <v>48</v>
      </c>
      <c r="Y40" s="168"/>
      <c r="Z40" s="168">
        <v>49</v>
      </c>
      <c r="AA40" s="168"/>
      <c r="AB40" s="168">
        <v>50</v>
      </c>
      <c r="AC40" s="168"/>
      <c r="AD40" s="168">
        <v>51</v>
      </c>
      <c r="AE40" s="168"/>
      <c r="AF40" s="168">
        <v>52</v>
      </c>
      <c r="AG40" s="168"/>
      <c r="AH40" s="168">
        <v>53</v>
      </c>
      <c r="AI40" s="168"/>
      <c r="AJ40" s="168">
        <v>54</v>
      </c>
      <c r="AK40" s="168"/>
      <c r="AL40" s="169">
        <f t="shared" si="0"/>
        <v>18</v>
      </c>
    </row>
    <row r="41" spans="1:38" ht="21">
      <c r="A41" s="555" t="s">
        <v>2160</v>
      </c>
      <c r="B41" s="164" t="s">
        <v>2137</v>
      </c>
      <c r="C41" s="164" t="s">
        <v>2139</v>
      </c>
      <c r="D41" s="164" t="s">
        <v>1923</v>
      </c>
      <c r="E41" s="164" t="s">
        <v>1924</v>
      </c>
      <c r="F41" s="164" t="s">
        <v>1925</v>
      </c>
      <c r="G41" s="164" t="s">
        <v>1926</v>
      </c>
      <c r="H41" s="164" t="s">
        <v>1927</v>
      </c>
      <c r="I41" s="164" t="s">
        <v>1928</v>
      </c>
      <c r="J41" s="164" t="s">
        <v>1929</v>
      </c>
      <c r="K41" s="165" t="s">
        <v>1930</v>
      </c>
      <c r="L41" s="165" t="s">
        <v>1931</v>
      </c>
      <c r="M41" s="165" t="s">
        <v>1932</v>
      </c>
      <c r="N41" s="165" t="s">
        <v>1933</v>
      </c>
      <c r="O41" s="165" t="s">
        <v>1934</v>
      </c>
      <c r="P41" s="165" t="s">
        <v>1935</v>
      </c>
      <c r="Q41" s="165" t="s">
        <v>1936</v>
      </c>
      <c r="R41" s="165" t="s">
        <v>1937</v>
      </c>
      <c r="S41" s="165" t="s">
        <v>1938</v>
      </c>
      <c r="T41" s="166" t="s">
        <v>2138</v>
      </c>
      <c r="U41" s="166" t="s">
        <v>2140</v>
      </c>
      <c r="V41" s="166" t="s">
        <v>1941</v>
      </c>
      <c r="W41" s="166" t="s">
        <v>1942</v>
      </c>
      <c r="X41" s="166" t="s">
        <v>1917</v>
      </c>
      <c r="Y41" s="166" t="s">
        <v>1919</v>
      </c>
      <c r="Z41" s="166" t="s">
        <v>1943</v>
      </c>
      <c r="AA41" s="166" t="s">
        <v>1944</v>
      </c>
      <c r="AB41" s="166" t="s">
        <v>1945</v>
      </c>
      <c r="AC41" s="167" t="s">
        <v>1946</v>
      </c>
      <c r="AD41" s="167" t="s">
        <v>1947</v>
      </c>
      <c r="AE41" s="167" t="s">
        <v>1948</v>
      </c>
      <c r="AF41" s="167" t="s">
        <v>1949</v>
      </c>
      <c r="AG41" s="167" t="s">
        <v>1950</v>
      </c>
      <c r="AH41" s="167" t="s">
        <v>1951</v>
      </c>
      <c r="AI41" s="167" t="s">
        <v>1952</v>
      </c>
      <c r="AJ41" s="167" t="s">
        <v>1953</v>
      </c>
      <c r="AK41" s="167" t="s">
        <v>1918</v>
      </c>
      <c r="AL41" s="169">
        <f t="shared" si="0"/>
        <v>0</v>
      </c>
    </row>
    <row r="42" spans="1:38" ht="21">
      <c r="A42" s="555"/>
      <c r="B42" s="168">
        <v>37</v>
      </c>
      <c r="C42" s="168"/>
      <c r="D42" s="168">
        <v>38</v>
      </c>
      <c r="E42" s="168"/>
      <c r="F42" s="168">
        <v>39</v>
      </c>
      <c r="G42" s="168"/>
      <c r="H42" s="168">
        <v>40</v>
      </c>
      <c r="I42" s="168"/>
      <c r="J42" s="168">
        <v>41</v>
      </c>
      <c r="K42" s="168">
        <v>42</v>
      </c>
      <c r="L42" s="168"/>
      <c r="M42" s="168">
        <v>43</v>
      </c>
      <c r="N42" s="168"/>
      <c r="O42" s="168">
        <v>44</v>
      </c>
      <c r="P42" s="168"/>
      <c r="Q42" s="168">
        <v>45</v>
      </c>
      <c r="R42" s="168"/>
      <c r="S42" s="168">
        <v>46</v>
      </c>
      <c r="T42" s="168">
        <v>47</v>
      </c>
      <c r="U42" s="168"/>
      <c r="V42" s="168">
        <v>48</v>
      </c>
      <c r="W42" s="168"/>
      <c r="X42" s="168">
        <v>49</v>
      </c>
      <c r="Y42" s="168"/>
      <c r="Z42" s="168">
        <v>50</v>
      </c>
      <c r="AA42" s="168"/>
      <c r="AB42" s="168">
        <v>51</v>
      </c>
      <c r="AC42" s="168"/>
      <c r="AD42" s="168">
        <v>52</v>
      </c>
      <c r="AE42" s="168"/>
      <c r="AF42" s="168">
        <v>53</v>
      </c>
      <c r="AG42" s="168"/>
      <c r="AH42" s="168">
        <v>54</v>
      </c>
      <c r="AI42" s="168"/>
      <c r="AJ42" s="168">
        <v>55</v>
      </c>
      <c r="AK42" s="168"/>
      <c r="AL42" s="169">
        <f t="shared" si="0"/>
        <v>19</v>
      </c>
    </row>
    <row r="43" spans="1:38" ht="21">
      <c r="A43" s="555" t="s">
        <v>2161</v>
      </c>
      <c r="B43" s="164" t="s">
        <v>2137</v>
      </c>
      <c r="C43" s="164" t="s">
        <v>2139</v>
      </c>
      <c r="D43" s="164" t="s">
        <v>1923</v>
      </c>
      <c r="E43" s="164" t="s">
        <v>1924</v>
      </c>
      <c r="F43" s="164" t="s">
        <v>1925</v>
      </c>
      <c r="G43" s="164" t="s">
        <v>1926</v>
      </c>
      <c r="H43" s="164" t="s">
        <v>1927</v>
      </c>
      <c r="I43" s="164" t="s">
        <v>1928</v>
      </c>
      <c r="J43" s="164" t="s">
        <v>1929</v>
      </c>
      <c r="K43" s="165" t="s">
        <v>1930</v>
      </c>
      <c r="L43" s="165" t="s">
        <v>1931</v>
      </c>
      <c r="M43" s="165" t="s">
        <v>1932</v>
      </c>
      <c r="N43" s="165" t="s">
        <v>1933</v>
      </c>
      <c r="O43" s="165" t="s">
        <v>1934</v>
      </c>
      <c r="P43" s="165" t="s">
        <v>1935</v>
      </c>
      <c r="Q43" s="165" t="s">
        <v>1936</v>
      </c>
      <c r="R43" s="165" t="s">
        <v>1937</v>
      </c>
      <c r="S43" s="165" t="s">
        <v>1938</v>
      </c>
      <c r="T43" s="166" t="s">
        <v>2138</v>
      </c>
      <c r="U43" s="166" t="s">
        <v>2140</v>
      </c>
      <c r="V43" s="166" t="s">
        <v>1941</v>
      </c>
      <c r="W43" s="166" t="s">
        <v>1942</v>
      </c>
      <c r="X43" s="166" t="s">
        <v>1917</v>
      </c>
      <c r="Y43" s="166" t="s">
        <v>1919</v>
      </c>
      <c r="Z43" s="166" t="s">
        <v>1943</v>
      </c>
      <c r="AA43" s="166" t="s">
        <v>1944</v>
      </c>
      <c r="AB43" s="166" t="s">
        <v>1945</v>
      </c>
      <c r="AC43" s="167" t="s">
        <v>1946</v>
      </c>
      <c r="AD43" s="167" t="s">
        <v>1947</v>
      </c>
      <c r="AE43" s="167" t="s">
        <v>1948</v>
      </c>
      <c r="AF43" s="167" t="s">
        <v>1949</v>
      </c>
      <c r="AG43" s="167" t="s">
        <v>1950</v>
      </c>
      <c r="AH43" s="167" t="s">
        <v>1951</v>
      </c>
      <c r="AI43" s="167" t="s">
        <v>1952</v>
      </c>
      <c r="AJ43" s="167" t="s">
        <v>1953</v>
      </c>
      <c r="AK43" s="167" t="s">
        <v>1918</v>
      </c>
      <c r="AL43" s="169">
        <f t="shared" si="0"/>
        <v>0</v>
      </c>
    </row>
    <row r="44" spans="1:38" ht="21">
      <c r="A44" s="555"/>
      <c r="B44" s="168">
        <v>37</v>
      </c>
      <c r="C44" s="168"/>
      <c r="D44" s="168">
        <v>38</v>
      </c>
      <c r="E44" s="168"/>
      <c r="F44" s="168">
        <v>39</v>
      </c>
      <c r="G44" s="168"/>
      <c r="H44" s="168">
        <v>40</v>
      </c>
      <c r="I44" s="168"/>
      <c r="J44" s="168">
        <v>41</v>
      </c>
      <c r="K44" s="168">
        <v>42</v>
      </c>
      <c r="L44" s="168"/>
      <c r="M44" s="168">
        <v>43</v>
      </c>
      <c r="N44" s="168"/>
      <c r="O44" s="168">
        <v>44</v>
      </c>
      <c r="P44" s="168"/>
      <c r="Q44" s="168">
        <v>45</v>
      </c>
      <c r="R44" s="168"/>
      <c r="S44" s="168">
        <v>46</v>
      </c>
      <c r="T44" s="168">
        <v>47</v>
      </c>
      <c r="U44" s="168"/>
      <c r="V44" s="168">
        <v>48</v>
      </c>
      <c r="W44" s="168"/>
      <c r="X44" s="168">
        <v>49</v>
      </c>
      <c r="Y44" s="168"/>
      <c r="Z44" s="168">
        <v>50</v>
      </c>
      <c r="AA44" s="168"/>
      <c r="AB44" s="168">
        <v>51</v>
      </c>
      <c r="AC44" s="168">
        <v>52</v>
      </c>
      <c r="AD44" s="168"/>
      <c r="AE44" s="168">
        <v>53</v>
      </c>
      <c r="AF44" s="168"/>
      <c r="AG44" s="168">
        <v>54</v>
      </c>
      <c r="AH44" s="168"/>
      <c r="AI44" s="168">
        <v>55</v>
      </c>
      <c r="AJ44" s="168"/>
      <c r="AK44" s="168">
        <v>56</v>
      </c>
      <c r="AL44" s="169">
        <f t="shared" si="0"/>
        <v>20</v>
      </c>
    </row>
    <row r="45" spans="1:38" ht="21">
      <c r="A45" s="555" t="s">
        <v>2162</v>
      </c>
      <c r="B45" s="164" t="s">
        <v>2137</v>
      </c>
      <c r="C45" s="164" t="s">
        <v>2139</v>
      </c>
      <c r="D45" s="164" t="s">
        <v>1923</v>
      </c>
      <c r="E45" s="164" t="s">
        <v>1924</v>
      </c>
      <c r="F45" s="164" t="s">
        <v>1925</v>
      </c>
      <c r="G45" s="164" t="s">
        <v>1926</v>
      </c>
      <c r="H45" s="164" t="s">
        <v>1927</v>
      </c>
      <c r="I45" s="164" t="s">
        <v>1928</v>
      </c>
      <c r="J45" s="164" t="s">
        <v>1929</v>
      </c>
      <c r="K45" s="165" t="s">
        <v>1930</v>
      </c>
      <c r="L45" s="165" t="s">
        <v>1931</v>
      </c>
      <c r="M45" s="165" t="s">
        <v>1932</v>
      </c>
      <c r="N45" s="165" t="s">
        <v>1933</v>
      </c>
      <c r="O45" s="165" t="s">
        <v>1934</v>
      </c>
      <c r="P45" s="165" t="s">
        <v>1935</v>
      </c>
      <c r="Q45" s="165" t="s">
        <v>1936</v>
      </c>
      <c r="R45" s="165" t="s">
        <v>1937</v>
      </c>
      <c r="S45" s="165" t="s">
        <v>1938</v>
      </c>
      <c r="T45" s="166" t="s">
        <v>2138</v>
      </c>
      <c r="U45" s="166" t="s">
        <v>2140</v>
      </c>
      <c r="V45" s="166" t="s">
        <v>1941</v>
      </c>
      <c r="W45" s="166" t="s">
        <v>1942</v>
      </c>
      <c r="X45" s="166" t="s">
        <v>1917</v>
      </c>
      <c r="Y45" s="166" t="s">
        <v>1919</v>
      </c>
      <c r="Z45" s="166" t="s">
        <v>1943</v>
      </c>
      <c r="AA45" s="166" t="s">
        <v>1944</v>
      </c>
      <c r="AB45" s="166" t="s">
        <v>1945</v>
      </c>
      <c r="AC45" s="167" t="s">
        <v>1946</v>
      </c>
      <c r="AD45" s="167" t="s">
        <v>1947</v>
      </c>
      <c r="AE45" s="167" t="s">
        <v>1948</v>
      </c>
      <c r="AF45" s="167" t="s">
        <v>1949</v>
      </c>
      <c r="AG45" s="167" t="s">
        <v>1950</v>
      </c>
      <c r="AH45" s="167" t="s">
        <v>1951</v>
      </c>
      <c r="AI45" s="167" t="s">
        <v>1952</v>
      </c>
      <c r="AJ45" s="167" t="s">
        <v>1953</v>
      </c>
      <c r="AK45" s="167" t="s">
        <v>1918</v>
      </c>
      <c r="AL45" s="169">
        <f t="shared" si="0"/>
        <v>0</v>
      </c>
    </row>
    <row r="46" spans="1:38" ht="21">
      <c r="A46" s="555"/>
      <c r="B46" s="168">
        <v>37</v>
      </c>
      <c r="C46" s="168"/>
      <c r="D46" s="168">
        <v>38</v>
      </c>
      <c r="E46" s="168">
        <v>39</v>
      </c>
      <c r="F46" s="168"/>
      <c r="G46" s="168">
        <v>40</v>
      </c>
      <c r="H46" s="168"/>
      <c r="I46" s="168">
        <v>41</v>
      </c>
      <c r="J46" s="168"/>
      <c r="K46" s="168">
        <v>42</v>
      </c>
      <c r="L46" s="168">
        <v>43</v>
      </c>
      <c r="M46" s="168"/>
      <c r="N46" s="168">
        <v>44</v>
      </c>
      <c r="O46" s="168">
        <v>45</v>
      </c>
      <c r="P46" s="168"/>
      <c r="Q46" s="168">
        <v>46</v>
      </c>
      <c r="R46" s="168"/>
      <c r="S46" s="168">
        <v>47</v>
      </c>
      <c r="T46" s="168">
        <v>48</v>
      </c>
      <c r="U46" s="168"/>
      <c r="V46" s="168">
        <v>49</v>
      </c>
      <c r="W46" s="168"/>
      <c r="X46" s="168">
        <v>50</v>
      </c>
      <c r="Y46" s="168"/>
      <c r="Z46" s="168">
        <v>51</v>
      </c>
      <c r="AA46" s="168"/>
      <c r="AB46" s="168">
        <v>52</v>
      </c>
      <c r="AC46" s="168">
        <v>53</v>
      </c>
      <c r="AD46" s="168"/>
      <c r="AE46" s="168">
        <v>54</v>
      </c>
      <c r="AF46" s="168"/>
      <c r="AG46" s="168">
        <v>55</v>
      </c>
      <c r="AH46" s="168"/>
      <c r="AI46" s="168">
        <v>56</v>
      </c>
      <c r="AJ46" s="168"/>
      <c r="AK46" s="168">
        <v>57</v>
      </c>
      <c r="AL46" s="169">
        <f t="shared" si="0"/>
        <v>21</v>
      </c>
    </row>
    <row r="47" spans="1:38" ht="21">
      <c r="A47" s="555" t="s">
        <v>2163</v>
      </c>
      <c r="B47" s="164" t="s">
        <v>2137</v>
      </c>
      <c r="C47" s="164" t="s">
        <v>2139</v>
      </c>
      <c r="D47" s="164" t="s">
        <v>1923</v>
      </c>
      <c r="E47" s="164" t="s">
        <v>1924</v>
      </c>
      <c r="F47" s="164" t="s">
        <v>1925</v>
      </c>
      <c r="G47" s="164" t="s">
        <v>1926</v>
      </c>
      <c r="H47" s="164" t="s">
        <v>1927</v>
      </c>
      <c r="I47" s="164" t="s">
        <v>1928</v>
      </c>
      <c r="J47" s="164" t="s">
        <v>1929</v>
      </c>
      <c r="K47" s="165" t="s">
        <v>1930</v>
      </c>
      <c r="L47" s="165" t="s">
        <v>1931</v>
      </c>
      <c r="M47" s="165" t="s">
        <v>1932</v>
      </c>
      <c r="N47" s="165" t="s">
        <v>1933</v>
      </c>
      <c r="O47" s="165" t="s">
        <v>1934</v>
      </c>
      <c r="P47" s="165" t="s">
        <v>1935</v>
      </c>
      <c r="Q47" s="165" t="s">
        <v>1936</v>
      </c>
      <c r="R47" s="165" t="s">
        <v>1937</v>
      </c>
      <c r="S47" s="165" t="s">
        <v>1938</v>
      </c>
      <c r="T47" s="166" t="s">
        <v>2138</v>
      </c>
      <c r="U47" s="166" t="s">
        <v>2140</v>
      </c>
      <c r="V47" s="166" t="s">
        <v>1941</v>
      </c>
      <c r="W47" s="166" t="s">
        <v>1942</v>
      </c>
      <c r="X47" s="166" t="s">
        <v>1917</v>
      </c>
      <c r="Y47" s="166" t="s">
        <v>1919</v>
      </c>
      <c r="Z47" s="166" t="s">
        <v>1943</v>
      </c>
      <c r="AA47" s="166" t="s">
        <v>1944</v>
      </c>
      <c r="AB47" s="166" t="s">
        <v>1945</v>
      </c>
      <c r="AC47" s="167" t="s">
        <v>1946</v>
      </c>
      <c r="AD47" s="167" t="s">
        <v>1947</v>
      </c>
      <c r="AE47" s="167" t="s">
        <v>1948</v>
      </c>
      <c r="AF47" s="167" t="s">
        <v>1949</v>
      </c>
      <c r="AG47" s="167" t="s">
        <v>1950</v>
      </c>
      <c r="AH47" s="167" t="s">
        <v>1951</v>
      </c>
      <c r="AI47" s="167" t="s">
        <v>1952</v>
      </c>
      <c r="AJ47" s="167" t="s">
        <v>1953</v>
      </c>
      <c r="AK47" s="167" t="s">
        <v>1918</v>
      </c>
      <c r="AL47" s="169">
        <f t="shared" si="0"/>
        <v>0</v>
      </c>
    </row>
    <row r="48" spans="1:38" ht="21">
      <c r="A48" s="555"/>
      <c r="B48" s="168">
        <v>37</v>
      </c>
      <c r="C48" s="168"/>
      <c r="D48" s="168">
        <v>38</v>
      </c>
      <c r="E48" s="168">
        <v>39</v>
      </c>
      <c r="F48" s="168"/>
      <c r="G48" s="168">
        <v>40</v>
      </c>
      <c r="H48" s="168"/>
      <c r="I48" s="168">
        <v>41</v>
      </c>
      <c r="J48" s="168"/>
      <c r="K48" s="168">
        <v>42</v>
      </c>
      <c r="L48" s="168">
        <v>43</v>
      </c>
      <c r="M48" s="168"/>
      <c r="N48" s="168">
        <v>44</v>
      </c>
      <c r="O48" s="168">
        <v>45</v>
      </c>
      <c r="P48" s="168"/>
      <c r="Q48" s="168">
        <v>46</v>
      </c>
      <c r="R48" s="168"/>
      <c r="S48" s="168">
        <v>47</v>
      </c>
      <c r="T48" s="168">
        <v>48</v>
      </c>
      <c r="U48" s="168"/>
      <c r="V48" s="168">
        <v>49</v>
      </c>
      <c r="W48" s="168">
        <v>50</v>
      </c>
      <c r="X48" s="168"/>
      <c r="Y48" s="168">
        <v>51</v>
      </c>
      <c r="Z48" s="168"/>
      <c r="AA48" s="168">
        <v>52</v>
      </c>
      <c r="AB48" s="168"/>
      <c r="AC48" s="168">
        <v>53</v>
      </c>
      <c r="AD48" s="168">
        <v>54</v>
      </c>
      <c r="AE48" s="168"/>
      <c r="AF48" s="168">
        <v>55</v>
      </c>
      <c r="AG48" s="168">
        <v>56</v>
      </c>
      <c r="AH48" s="168"/>
      <c r="AI48" s="168">
        <v>57</v>
      </c>
      <c r="AJ48" s="168"/>
      <c r="AK48" s="168">
        <v>58</v>
      </c>
      <c r="AL48" s="169">
        <f t="shared" si="0"/>
        <v>22</v>
      </c>
    </row>
    <row r="49" spans="1:39" ht="21">
      <c r="A49" s="555" t="s">
        <v>2164</v>
      </c>
      <c r="B49" s="164" t="s">
        <v>2137</v>
      </c>
      <c r="C49" s="164" t="s">
        <v>2139</v>
      </c>
      <c r="D49" s="164" t="s">
        <v>1923</v>
      </c>
      <c r="E49" s="164" t="s">
        <v>1924</v>
      </c>
      <c r="F49" s="164" t="s">
        <v>1925</v>
      </c>
      <c r="G49" s="164" t="s">
        <v>1926</v>
      </c>
      <c r="H49" s="164" t="s">
        <v>1927</v>
      </c>
      <c r="I49" s="164" t="s">
        <v>1928</v>
      </c>
      <c r="J49" s="164" t="s">
        <v>1929</v>
      </c>
      <c r="K49" s="165" t="s">
        <v>1930</v>
      </c>
      <c r="L49" s="165" t="s">
        <v>1931</v>
      </c>
      <c r="M49" s="165" t="s">
        <v>1932</v>
      </c>
      <c r="N49" s="165" t="s">
        <v>1933</v>
      </c>
      <c r="O49" s="165" t="s">
        <v>1934</v>
      </c>
      <c r="P49" s="165" t="s">
        <v>1935</v>
      </c>
      <c r="Q49" s="165" t="s">
        <v>1936</v>
      </c>
      <c r="R49" s="165" t="s">
        <v>1937</v>
      </c>
      <c r="S49" s="165" t="s">
        <v>1938</v>
      </c>
      <c r="T49" s="166" t="s">
        <v>2138</v>
      </c>
      <c r="U49" s="166" t="s">
        <v>2140</v>
      </c>
      <c r="V49" s="166" t="s">
        <v>1941</v>
      </c>
      <c r="W49" s="166" t="s">
        <v>1942</v>
      </c>
      <c r="X49" s="166" t="s">
        <v>1917</v>
      </c>
      <c r="Y49" s="166" t="s">
        <v>1919</v>
      </c>
      <c r="Z49" s="166" t="s">
        <v>1943</v>
      </c>
      <c r="AA49" s="166" t="s">
        <v>1944</v>
      </c>
      <c r="AB49" s="166" t="s">
        <v>1945</v>
      </c>
      <c r="AC49" s="167" t="s">
        <v>1946</v>
      </c>
      <c r="AD49" s="167" t="s">
        <v>1947</v>
      </c>
      <c r="AE49" s="167" t="s">
        <v>1948</v>
      </c>
      <c r="AF49" s="167" t="s">
        <v>1949</v>
      </c>
      <c r="AG49" s="167" t="s">
        <v>1950</v>
      </c>
      <c r="AH49" s="167" t="s">
        <v>1951</v>
      </c>
      <c r="AI49" s="167" t="s">
        <v>1952</v>
      </c>
      <c r="AJ49" s="167" t="s">
        <v>1953</v>
      </c>
      <c r="AK49" s="167" t="s">
        <v>1918</v>
      </c>
      <c r="AL49" s="169">
        <f t="shared" si="0"/>
        <v>0</v>
      </c>
    </row>
    <row r="50" spans="1:39" ht="21">
      <c r="A50" s="555"/>
      <c r="B50" s="168">
        <v>37</v>
      </c>
      <c r="C50" s="168">
        <v>38</v>
      </c>
      <c r="D50" s="168"/>
      <c r="E50" s="168">
        <v>39</v>
      </c>
      <c r="F50" s="168">
        <v>40</v>
      </c>
      <c r="G50" s="168"/>
      <c r="H50" s="168">
        <v>41</v>
      </c>
      <c r="I50" s="168">
        <v>42</v>
      </c>
      <c r="J50" s="168"/>
      <c r="K50" s="168">
        <v>43</v>
      </c>
      <c r="L50" s="168">
        <v>44</v>
      </c>
      <c r="M50" s="168"/>
      <c r="N50" s="168">
        <v>45</v>
      </c>
      <c r="O50" s="168">
        <v>46</v>
      </c>
      <c r="P50" s="168"/>
      <c r="Q50" s="168">
        <v>47</v>
      </c>
      <c r="R50" s="168">
        <v>48</v>
      </c>
      <c r="S50" s="168"/>
      <c r="T50" s="168">
        <v>49</v>
      </c>
      <c r="U50" s="168"/>
      <c r="V50" s="168">
        <v>50</v>
      </c>
      <c r="W50" s="168">
        <v>51</v>
      </c>
      <c r="X50" s="168"/>
      <c r="Y50" s="168">
        <v>52</v>
      </c>
      <c r="Z50" s="168"/>
      <c r="AA50" s="168">
        <v>53</v>
      </c>
      <c r="AB50" s="168"/>
      <c r="AC50" s="168">
        <v>54</v>
      </c>
      <c r="AD50" s="168">
        <v>55</v>
      </c>
      <c r="AE50" s="168"/>
      <c r="AF50" s="168">
        <v>56</v>
      </c>
      <c r="AG50" s="168">
        <v>57</v>
      </c>
      <c r="AH50" s="168"/>
      <c r="AI50" s="168">
        <v>58</v>
      </c>
      <c r="AJ50" s="168"/>
      <c r="AK50" s="168">
        <v>59</v>
      </c>
      <c r="AL50" s="169">
        <f t="shared" si="0"/>
        <v>23</v>
      </c>
      <c r="AM50" s="159"/>
    </row>
    <row r="51" spans="1:39" ht="21">
      <c r="A51" s="555" t="s">
        <v>2165</v>
      </c>
      <c r="B51" s="164" t="s">
        <v>2137</v>
      </c>
      <c r="C51" s="164" t="s">
        <v>2139</v>
      </c>
      <c r="D51" s="164" t="s">
        <v>1923</v>
      </c>
      <c r="E51" s="164" t="s">
        <v>1924</v>
      </c>
      <c r="F51" s="164" t="s">
        <v>1925</v>
      </c>
      <c r="G51" s="164" t="s">
        <v>1926</v>
      </c>
      <c r="H51" s="164" t="s">
        <v>1927</v>
      </c>
      <c r="I51" s="164" t="s">
        <v>1928</v>
      </c>
      <c r="J51" s="164" t="s">
        <v>1929</v>
      </c>
      <c r="K51" s="165" t="s">
        <v>1930</v>
      </c>
      <c r="L51" s="165" t="s">
        <v>1931</v>
      </c>
      <c r="M51" s="165" t="s">
        <v>1932</v>
      </c>
      <c r="N51" s="165" t="s">
        <v>1933</v>
      </c>
      <c r="O51" s="165" t="s">
        <v>1934</v>
      </c>
      <c r="P51" s="165" t="s">
        <v>1935</v>
      </c>
      <c r="Q51" s="165" t="s">
        <v>1936</v>
      </c>
      <c r="R51" s="165" t="s">
        <v>1937</v>
      </c>
      <c r="S51" s="165" t="s">
        <v>1938</v>
      </c>
      <c r="T51" s="166" t="s">
        <v>2138</v>
      </c>
      <c r="U51" s="166" t="s">
        <v>2140</v>
      </c>
      <c r="V51" s="166" t="s">
        <v>1941</v>
      </c>
      <c r="W51" s="166" t="s">
        <v>1942</v>
      </c>
      <c r="X51" s="166" t="s">
        <v>1917</v>
      </c>
      <c r="Y51" s="166" t="s">
        <v>1919</v>
      </c>
      <c r="Z51" s="166" t="s">
        <v>1943</v>
      </c>
      <c r="AA51" s="166" t="s">
        <v>1944</v>
      </c>
      <c r="AB51" s="166" t="s">
        <v>1945</v>
      </c>
      <c r="AC51" s="167" t="s">
        <v>1946</v>
      </c>
      <c r="AD51" s="167" t="s">
        <v>1947</v>
      </c>
      <c r="AE51" s="167" t="s">
        <v>1948</v>
      </c>
      <c r="AF51" s="167" t="s">
        <v>1949</v>
      </c>
      <c r="AG51" s="167" t="s">
        <v>1950</v>
      </c>
      <c r="AH51" s="167" t="s">
        <v>1951</v>
      </c>
      <c r="AI51" s="167" t="s">
        <v>1952</v>
      </c>
      <c r="AJ51" s="167" t="s">
        <v>1953</v>
      </c>
      <c r="AK51" s="167" t="s">
        <v>1918</v>
      </c>
      <c r="AL51" s="169">
        <f t="shared" si="0"/>
        <v>0</v>
      </c>
    </row>
    <row r="52" spans="1:39" ht="21">
      <c r="A52" s="555"/>
      <c r="B52" s="168">
        <v>37</v>
      </c>
      <c r="C52" s="168">
        <v>38</v>
      </c>
      <c r="D52" s="168"/>
      <c r="E52" s="168">
        <v>39</v>
      </c>
      <c r="F52" s="168">
        <v>40</v>
      </c>
      <c r="G52" s="168"/>
      <c r="H52" s="168">
        <v>41</v>
      </c>
      <c r="I52" s="168">
        <v>42</v>
      </c>
      <c r="J52" s="168"/>
      <c r="K52" s="168">
        <v>43</v>
      </c>
      <c r="L52" s="168">
        <v>44</v>
      </c>
      <c r="M52" s="168"/>
      <c r="N52" s="168">
        <v>45</v>
      </c>
      <c r="O52" s="168">
        <v>46</v>
      </c>
      <c r="P52" s="168"/>
      <c r="Q52" s="168">
        <v>47</v>
      </c>
      <c r="R52" s="168">
        <v>48</v>
      </c>
      <c r="S52" s="168"/>
      <c r="T52" s="168">
        <v>49</v>
      </c>
      <c r="U52" s="168">
        <v>50</v>
      </c>
      <c r="V52" s="168"/>
      <c r="W52" s="168">
        <v>51</v>
      </c>
      <c r="X52" s="168">
        <v>52</v>
      </c>
      <c r="Y52" s="168"/>
      <c r="Z52" s="168">
        <v>53</v>
      </c>
      <c r="AA52" s="168">
        <v>54</v>
      </c>
      <c r="AB52" s="168"/>
      <c r="AC52" s="168">
        <v>55</v>
      </c>
      <c r="AD52" s="168">
        <v>56</v>
      </c>
      <c r="AE52" s="168"/>
      <c r="AF52" s="168">
        <v>57</v>
      </c>
      <c r="AG52" s="168">
        <v>58</v>
      </c>
      <c r="AH52" s="168"/>
      <c r="AI52" s="168">
        <v>59</v>
      </c>
      <c r="AJ52" s="168">
        <v>60</v>
      </c>
      <c r="AK52" s="168"/>
      <c r="AL52" s="169">
        <f t="shared" si="0"/>
        <v>24</v>
      </c>
    </row>
    <row r="53" spans="1:39" ht="21">
      <c r="A53" s="555" t="s">
        <v>2166</v>
      </c>
      <c r="B53" s="164" t="s">
        <v>2137</v>
      </c>
      <c r="C53" s="164" t="s">
        <v>2139</v>
      </c>
      <c r="D53" s="164" t="s">
        <v>1923</v>
      </c>
      <c r="E53" s="164" t="s">
        <v>1924</v>
      </c>
      <c r="F53" s="164" t="s">
        <v>1925</v>
      </c>
      <c r="G53" s="164" t="s">
        <v>1926</v>
      </c>
      <c r="H53" s="164" t="s">
        <v>1927</v>
      </c>
      <c r="I53" s="164" t="s">
        <v>1928</v>
      </c>
      <c r="J53" s="164" t="s">
        <v>1929</v>
      </c>
      <c r="K53" s="165" t="s">
        <v>1930</v>
      </c>
      <c r="L53" s="165" t="s">
        <v>1931</v>
      </c>
      <c r="M53" s="165" t="s">
        <v>1932</v>
      </c>
      <c r="N53" s="165" t="s">
        <v>1933</v>
      </c>
      <c r="O53" s="165" t="s">
        <v>1934</v>
      </c>
      <c r="P53" s="165" t="s">
        <v>1935</v>
      </c>
      <c r="Q53" s="165" t="s">
        <v>1936</v>
      </c>
      <c r="R53" s="165" t="s">
        <v>1937</v>
      </c>
      <c r="S53" s="165" t="s">
        <v>1938</v>
      </c>
      <c r="T53" s="166" t="s">
        <v>2138</v>
      </c>
      <c r="U53" s="166" t="s">
        <v>2140</v>
      </c>
      <c r="V53" s="166" t="s">
        <v>1941</v>
      </c>
      <c r="W53" s="166" t="s">
        <v>1942</v>
      </c>
      <c r="X53" s="166" t="s">
        <v>1917</v>
      </c>
      <c r="Y53" s="166" t="s">
        <v>1919</v>
      </c>
      <c r="Z53" s="166" t="s">
        <v>1943</v>
      </c>
      <c r="AA53" s="166" t="s">
        <v>1944</v>
      </c>
      <c r="AB53" s="166" t="s">
        <v>1945</v>
      </c>
      <c r="AC53" s="167" t="s">
        <v>1946</v>
      </c>
      <c r="AD53" s="167" t="s">
        <v>1947</v>
      </c>
      <c r="AE53" s="167" t="s">
        <v>1948</v>
      </c>
      <c r="AF53" s="167" t="s">
        <v>1949</v>
      </c>
      <c r="AG53" s="167" t="s">
        <v>1950</v>
      </c>
      <c r="AH53" s="167" t="s">
        <v>1951</v>
      </c>
      <c r="AI53" s="167" t="s">
        <v>1952</v>
      </c>
      <c r="AJ53" s="167" t="s">
        <v>1953</v>
      </c>
      <c r="AK53" s="167" t="s">
        <v>1918</v>
      </c>
      <c r="AL53" s="169">
        <f t="shared" si="0"/>
        <v>0</v>
      </c>
    </row>
    <row r="54" spans="1:39" ht="21">
      <c r="A54" s="555"/>
      <c r="B54" s="168">
        <v>37</v>
      </c>
      <c r="C54" s="168">
        <v>38</v>
      </c>
      <c r="D54" s="168"/>
      <c r="E54" s="168">
        <v>39</v>
      </c>
      <c r="F54" s="168">
        <v>40</v>
      </c>
      <c r="G54" s="168"/>
      <c r="H54" s="168">
        <v>41</v>
      </c>
      <c r="I54" s="168">
        <v>42</v>
      </c>
      <c r="J54" s="168">
        <v>43</v>
      </c>
      <c r="K54" s="168">
        <v>44</v>
      </c>
      <c r="L54" s="168">
        <v>45</v>
      </c>
      <c r="M54" s="168"/>
      <c r="N54" s="168">
        <v>46</v>
      </c>
      <c r="O54" s="168">
        <v>47</v>
      </c>
      <c r="P54" s="168"/>
      <c r="Q54" s="168">
        <v>48</v>
      </c>
      <c r="R54" s="168">
        <v>49</v>
      </c>
      <c r="S54" s="168"/>
      <c r="T54" s="168">
        <v>50</v>
      </c>
      <c r="U54" s="168">
        <v>51</v>
      </c>
      <c r="V54" s="168"/>
      <c r="W54" s="168">
        <v>52</v>
      </c>
      <c r="X54" s="168">
        <v>53</v>
      </c>
      <c r="Y54" s="168"/>
      <c r="Z54" s="168">
        <v>54</v>
      </c>
      <c r="AA54" s="168">
        <v>55</v>
      </c>
      <c r="AB54" s="168"/>
      <c r="AC54" s="168">
        <v>56</v>
      </c>
      <c r="AD54" s="168">
        <v>57</v>
      </c>
      <c r="AE54" s="168"/>
      <c r="AF54" s="168">
        <v>58</v>
      </c>
      <c r="AG54" s="168">
        <v>59</v>
      </c>
      <c r="AH54" s="168"/>
      <c r="AI54" s="168">
        <v>60</v>
      </c>
      <c r="AJ54" s="168">
        <v>61</v>
      </c>
      <c r="AK54" s="168"/>
      <c r="AL54" s="169">
        <f t="shared" si="0"/>
        <v>25</v>
      </c>
    </row>
    <row r="55" spans="1:39" ht="21">
      <c r="A55" s="555" t="s">
        <v>2167</v>
      </c>
      <c r="B55" s="164" t="s">
        <v>2137</v>
      </c>
      <c r="C55" s="164" t="s">
        <v>2139</v>
      </c>
      <c r="D55" s="164" t="s">
        <v>1923</v>
      </c>
      <c r="E55" s="164" t="s">
        <v>1924</v>
      </c>
      <c r="F55" s="164" t="s">
        <v>1925</v>
      </c>
      <c r="G55" s="164" t="s">
        <v>1926</v>
      </c>
      <c r="H55" s="164" t="s">
        <v>1927</v>
      </c>
      <c r="I55" s="164" t="s">
        <v>1928</v>
      </c>
      <c r="J55" s="164" t="s">
        <v>1929</v>
      </c>
      <c r="K55" s="165" t="s">
        <v>1930</v>
      </c>
      <c r="L55" s="165" t="s">
        <v>1931</v>
      </c>
      <c r="M55" s="165" t="s">
        <v>1932</v>
      </c>
      <c r="N55" s="165" t="s">
        <v>1933</v>
      </c>
      <c r="O55" s="165" t="s">
        <v>1934</v>
      </c>
      <c r="P55" s="165" t="s">
        <v>1935</v>
      </c>
      <c r="Q55" s="165" t="s">
        <v>1936</v>
      </c>
      <c r="R55" s="165" t="s">
        <v>1937</v>
      </c>
      <c r="S55" s="165" t="s">
        <v>1938</v>
      </c>
      <c r="T55" s="166" t="s">
        <v>2138</v>
      </c>
      <c r="U55" s="166" t="s">
        <v>2140</v>
      </c>
      <c r="V55" s="166" t="s">
        <v>1941</v>
      </c>
      <c r="W55" s="166" t="s">
        <v>1942</v>
      </c>
      <c r="X55" s="166" t="s">
        <v>1917</v>
      </c>
      <c r="Y55" s="166" t="s">
        <v>1919</v>
      </c>
      <c r="Z55" s="166" t="s">
        <v>1943</v>
      </c>
      <c r="AA55" s="166" t="s">
        <v>1944</v>
      </c>
      <c r="AB55" s="166" t="s">
        <v>1945</v>
      </c>
      <c r="AC55" s="167" t="s">
        <v>1946</v>
      </c>
      <c r="AD55" s="167" t="s">
        <v>1947</v>
      </c>
      <c r="AE55" s="167" t="s">
        <v>1948</v>
      </c>
      <c r="AF55" s="167" t="s">
        <v>1949</v>
      </c>
      <c r="AG55" s="167" t="s">
        <v>1950</v>
      </c>
      <c r="AH55" s="167" t="s">
        <v>1951</v>
      </c>
      <c r="AI55" s="167" t="s">
        <v>1952</v>
      </c>
      <c r="AJ55" s="167" t="s">
        <v>1953</v>
      </c>
      <c r="AK55" s="167" t="s">
        <v>1918</v>
      </c>
      <c r="AL55" s="169">
        <f t="shared" si="0"/>
        <v>0</v>
      </c>
    </row>
    <row r="56" spans="1:39" ht="21">
      <c r="A56" s="555"/>
      <c r="B56" s="168">
        <v>37</v>
      </c>
      <c r="C56" s="168">
        <v>38</v>
      </c>
      <c r="D56" s="168"/>
      <c r="E56" s="168">
        <v>39</v>
      </c>
      <c r="F56" s="168">
        <v>40</v>
      </c>
      <c r="G56" s="168"/>
      <c r="H56" s="168">
        <v>41</v>
      </c>
      <c r="I56" s="168">
        <v>42</v>
      </c>
      <c r="J56" s="168">
        <v>43</v>
      </c>
      <c r="K56" s="168">
        <v>44</v>
      </c>
      <c r="L56" s="168">
        <v>45</v>
      </c>
      <c r="M56" s="168"/>
      <c r="N56" s="168">
        <v>46</v>
      </c>
      <c r="O56" s="168">
        <v>47</v>
      </c>
      <c r="P56" s="168"/>
      <c r="Q56" s="168">
        <v>48</v>
      </c>
      <c r="R56" s="168">
        <v>49</v>
      </c>
      <c r="S56" s="168"/>
      <c r="T56" s="168">
        <v>50</v>
      </c>
      <c r="U56" s="168">
        <v>51</v>
      </c>
      <c r="V56" s="168"/>
      <c r="W56" s="168">
        <v>52</v>
      </c>
      <c r="X56" s="168">
        <v>53</v>
      </c>
      <c r="Y56" s="168"/>
      <c r="Z56" s="168">
        <v>54</v>
      </c>
      <c r="AA56" s="168">
        <v>55</v>
      </c>
      <c r="AB56" s="168">
        <v>56</v>
      </c>
      <c r="AC56" s="168">
        <v>57</v>
      </c>
      <c r="AD56" s="168">
        <v>58</v>
      </c>
      <c r="AE56" s="168"/>
      <c r="AF56" s="168">
        <v>59</v>
      </c>
      <c r="AG56" s="168">
        <v>60</v>
      </c>
      <c r="AH56" s="168"/>
      <c r="AI56" s="168">
        <v>61</v>
      </c>
      <c r="AJ56" s="168">
        <v>62</v>
      </c>
      <c r="AK56" s="168"/>
      <c r="AL56" s="169">
        <f t="shared" si="0"/>
        <v>26</v>
      </c>
    </row>
    <row r="57" spans="1:39" ht="21">
      <c r="A57" s="555" t="s">
        <v>2168</v>
      </c>
      <c r="B57" s="164" t="s">
        <v>2137</v>
      </c>
      <c r="C57" s="164" t="s">
        <v>2139</v>
      </c>
      <c r="D57" s="164" t="s">
        <v>1923</v>
      </c>
      <c r="E57" s="164" t="s">
        <v>1924</v>
      </c>
      <c r="F57" s="164" t="s">
        <v>1925</v>
      </c>
      <c r="G57" s="164" t="s">
        <v>1926</v>
      </c>
      <c r="H57" s="164" t="s">
        <v>1927</v>
      </c>
      <c r="I57" s="164" t="s">
        <v>1928</v>
      </c>
      <c r="J57" s="164" t="s">
        <v>1929</v>
      </c>
      <c r="K57" s="165" t="s">
        <v>1930</v>
      </c>
      <c r="L57" s="165" t="s">
        <v>1931</v>
      </c>
      <c r="M57" s="165" t="s">
        <v>1932</v>
      </c>
      <c r="N57" s="165" t="s">
        <v>1933</v>
      </c>
      <c r="O57" s="165" t="s">
        <v>1934</v>
      </c>
      <c r="P57" s="165" t="s">
        <v>1935</v>
      </c>
      <c r="Q57" s="165" t="s">
        <v>1936</v>
      </c>
      <c r="R57" s="165" t="s">
        <v>1937</v>
      </c>
      <c r="S57" s="165" t="s">
        <v>1938</v>
      </c>
      <c r="T57" s="166" t="s">
        <v>2138</v>
      </c>
      <c r="U57" s="166" t="s">
        <v>2140</v>
      </c>
      <c r="V57" s="166" t="s">
        <v>1941</v>
      </c>
      <c r="W57" s="166" t="s">
        <v>1942</v>
      </c>
      <c r="X57" s="166" t="s">
        <v>1917</v>
      </c>
      <c r="Y57" s="166" t="s">
        <v>1919</v>
      </c>
      <c r="Z57" s="166" t="s">
        <v>1943</v>
      </c>
      <c r="AA57" s="166" t="s">
        <v>1944</v>
      </c>
      <c r="AB57" s="166" t="s">
        <v>1945</v>
      </c>
      <c r="AC57" s="167" t="s">
        <v>1946</v>
      </c>
      <c r="AD57" s="167" t="s">
        <v>1947</v>
      </c>
      <c r="AE57" s="167" t="s">
        <v>1948</v>
      </c>
      <c r="AF57" s="167" t="s">
        <v>1949</v>
      </c>
      <c r="AG57" s="167" t="s">
        <v>1950</v>
      </c>
      <c r="AH57" s="167" t="s">
        <v>1951</v>
      </c>
      <c r="AI57" s="167" t="s">
        <v>1952</v>
      </c>
      <c r="AJ57" s="167" t="s">
        <v>1953</v>
      </c>
      <c r="AK57" s="167" t="s">
        <v>1918</v>
      </c>
      <c r="AL57" s="169">
        <f t="shared" si="0"/>
        <v>0</v>
      </c>
    </row>
    <row r="58" spans="1:39" ht="21">
      <c r="A58" s="555"/>
      <c r="B58" s="168">
        <v>37</v>
      </c>
      <c r="C58" s="168">
        <v>38</v>
      </c>
      <c r="D58" s="168">
        <v>39</v>
      </c>
      <c r="E58" s="168">
        <v>40</v>
      </c>
      <c r="F58" s="168">
        <v>41</v>
      </c>
      <c r="G58" s="168"/>
      <c r="H58" s="168">
        <v>42</v>
      </c>
      <c r="I58" s="168">
        <v>43</v>
      </c>
      <c r="J58" s="168"/>
      <c r="K58" s="168">
        <v>44</v>
      </c>
      <c r="L58" s="168">
        <v>45</v>
      </c>
      <c r="M58" s="168"/>
      <c r="N58" s="168">
        <v>46</v>
      </c>
      <c r="O58" s="168">
        <v>47</v>
      </c>
      <c r="P58" s="168">
        <v>48</v>
      </c>
      <c r="Q58" s="168">
        <v>49</v>
      </c>
      <c r="R58" s="168">
        <v>50</v>
      </c>
      <c r="S58" s="168"/>
      <c r="T58" s="168">
        <v>51</v>
      </c>
      <c r="U58" s="168">
        <v>52</v>
      </c>
      <c r="V58" s="168"/>
      <c r="W58" s="168">
        <v>53</v>
      </c>
      <c r="X58" s="168">
        <v>54</v>
      </c>
      <c r="Y58" s="168"/>
      <c r="Z58" s="168">
        <v>55</v>
      </c>
      <c r="AA58" s="168">
        <v>56</v>
      </c>
      <c r="AB58" s="168">
        <v>57</v>
      </c>
      <c r="AC58" s="168">
        <v>58</v>
      </c>
      <c r="AD58" s="168">
        <v>59</v>
      </c>
      <c r="AE58" s="168"/>
      <c r="AF58" s="168">
        <v>60</v>
      </c>
      <c r="AG58" s="168">
        <v>61</v>
      </c>
      <c r="AH58" s="168"/>
      <c r="AI58" s="168">
        <v>62</v>
      </c>
      <c r="AJ58" s="168">
        <v>63</v>
      </c>
      <c r="AK58" s="168"/>
      <c r="AL58" s="169">
        <f t="shared" si="0"/>
        <v>27</v>
      </c>
    </row>
    <row r="59" spans="1:39" ht="21">
      <c r="A59" s="555" t="s">
        <v>2169</v>
      </c>
      <c r="B59" s="164" t="s">
        <v>2137</v>
      </c>
      <c r="C59" s="164" t="s">
        <v>2139</v>
      </c>
      <c r="D59" s="164" t="s">
        <v>1923</v>
      </c>
      <c r="E59" s="164" t="s">
        <v>1924</v>
      </c>
      <c r="F59" s="164" t="s">
        <v>1925</v>
      </c>
      <c r="G59" s="164" t="s">
        <v>1926</v>
      </c>
      <c r="H59" s="164" t="s">
        <v>1927</v>
      </c>
      <c r="I59" s="164" t="s">
        <v>1928</v>
      </c>
      <c r="J59" s="164" t="s">
        <v>1929</v>
      </c>
      <c r="K59" s="165" t="s">
        <v>1930</v>
      </c>
      <c r="L59" s="165" t="s">
        <v>1931</v>
      </c>
      <c r="M59" s="165" t="s">
        <v>1932</v>
      </c>
      <c r="N59" s="165" t="s">
        <v>1933</v>
      </c>
      <c r="O59" s="165" t="s">
        <v>1934</v>
      </c>
      <c r="P59" s="165" t="s">
        <v>1935</v>
      </c>
      <c r="Q59" s="165" t="s">
        <v>1936</v>
      </c>
      <c r="R59" s="165" t="s">
        <v>1937</v>
      </c>
      <c r="S59" s="165" t="s">
        <v>1938</v>
      </c>
      <c r="T59" s="166" t="s">
        <v>2138</v>
      </c>
      <c r="U59" s="166" t="s">
        <v>2140</v>
      </c>
      <c r="V59" s="166" t="s">
        <v>1941</v>
      </c>
      <c r="W59" s="166" t="s">
        <v>1942</v>
      </c>
      <c r="X59" s="166" t="s">
        <v>1917</v>
      </c>
      <c r="Y59" s="166" t="s">
        <v>1919</v>
      </c>
      <c r="Z59" s="166" t="s">
        <v>1943</v>
      </c>
      <c r="AA59" s="166" t="s">
        <v>1944</v>
      </c>
      <c r="AB59" s="166" t="s">
        <v>1945</v>
      </c>
      <c r="AC59" s="167" t="s">
        <v>1946</v>
      </c>
      <c r="AD59" s="167" t="s">
        <v>1947</v>
      </c>
      <c r="AE59" s="167" t="s">
        <v>1948</v>
      </c>
      <c r="AF59" s="167" t="s">
        <v>1949</v>
      </c>
      <c r="AG59" s="167" t="s">
        <v>1950</v>
      </c>
      <c r="AH59" s="167" t="s">
        <v>1951</v>
      </c>
      <c r="AI59" s="167" t="s">
        <v>1952</v>
      </c>
      <c r="AJ59" s="167" t="s">
        <v>1953</v>
      </c>
      <c r="AK59" s="167" t="s">
        <v>1918</v>
      </c>
      <c r="AL59" s="169">
        <f t="shared" si="0"/>
        <v>0</v>
      </c>
    </row>
    <row r="60" spans="1:39" ht="21">
      <c r="A60" s="555"/>
      <c r="B60" s="168">
        <v>37</v>
      </c>
      <c r="C60" s="168">
        <v>38</v>
      </c>
      <c r="D60" s="168">
        <v>39</v>
      </c>
      <c r="E60" s="168">
        <v>40</v>
      </c>
      <c r="F60" s="168">
        <v>41</v>
      </c>
      <c r="G60" s="168"/>
      <c r="H60" s="168">
        <v>42</v>
      </c>
      <c r="I60" s="168">
        <v>43</v>
      </c>
      <c r="J60" s="168"/>
      <c r="K60" s="168">
        <v>44</v>
      </c>
      <c r="L60" s="168">
        <v>45</v>
      </c>
      <c r="M60" s="168"/>
      <c r="N60" s="168">
        <v>46</v>
      </c>
      <c r="O60" s="168">
        <v>47</v>
      </c>
      <c r="P60" s="168">
        <v>48</v>
      </c>
      <c r="Q60" s="168">
        <v>49</v>
      </c>
      <c r="R60" s="168">
        <v>50</v>
      </c>
      <c r="S60" s="168"/>
      <c r="T60" s="168">
        <v>51</v>
      </c>
      <c r="U60" s="168">
        <v>52</v>
      </c>
      <c r="V60" s="168">
        <v>53</v>
      </c>
      <c r="W60" s="168">
        <v>54</v>
      </c>
      <c r="X60" s="168">
        <v>55</v>
      </c>
      <c r="Y60" s="168"/>
      <c r="Z60" s="168">
        <v>56</v>
      </c>
      <c r="AA60" s="168">
        <v>57</v>
      </c>
      <c r="AB60" s="168"/>
      <c r="AC60" s="168">
        <v>58</v>
      </c>
      <c r="AD60" s="168">
        <v>59</v>
      </c>
      <c r="AE60" s="168"/>
      <c r="AF60" s="168">
        <v>60</v>
      </c>
      <c r="AG60" s="168">
        <v>61</v>
      </c>
      <c r="AH60" s="168">
        <v>62</v>
      </c>
      <c r="AI60" s="168">
        <v>63</v>
      </c>
      <c r="AJ60" s="168">
        <v>64</v>
      </c>
      <c r="AK60" s="168"/>
      <c r="AL60" s="169">
        <f t="shared" si="0"/>
        <v>28</v>
      </c>
    </row>
    <row r="61" spans="1:39" ht="21">
      <c r="A61" s="555" t="s">
        <v>2170</v>
      </c>
      <c r="B61" s="164" t="s">
        <v>2137</v>
      </c>
      <c r="C61" s="164" t="s">
        <v>2139</v>
      </c>
      <c r="D61" s="164" t="s">
        <v>1923</v>
      </c>
      <c r="E61" s="164" t="s">
        <v>1924</v>
      </c>
      <c r="F61" s="164" t="s">
        <v>1925</v>
      </c>
      <c r="G61" s="164" t="s">
        <v>1926</v>
      </c>
      <c r="H61" s="164" t="s">
        <v>1927</v>
      </c>
      <c r="I61" s="164" t="s">
        <v>1928</v>
      </c>
      <c r="J61" s="164" t="s">
        <v>1929</v>
      </c>
      <c r="K61" s="165" t="s">
        <v>1930</v>
      </c>
      <c r="L61" s="165" t="s">
        <v>1931</v>
      </c>
      <c r="M61" s="165" t="s">
        <v>1932</v>
      </c>
      <c r="N61" s="165" t="s">
        <v>1933</v>
      </c>
      <c r="O61" s="165" t="s">
        <v>1934</v>
      </c>
      <c r="P61" s="165" t="s">
        <v>1935</v>
      </c>
      <c r="Q61" s="165" t="s">
        <v>1936</v>
      </c>
      <c r="R61" s="165" t="s">
        <v>1937</v>
      </c>
      <c r="S61" s="165" t="s">
        <v>1938</v>
      </c>
      <c r="T61" s="166" t="s">
        <v>2138</v>
      </c>
      <c r="U61" s="166" t="s">
        <v>2140</v>
      </c>
      <c r="V61" s="166" t="s">
        <v>1941</v>
      </c>
      <c r="W61" s="166" t="s">
        <v>1942</v>
      </c>
      <c r="X61" s="166" t="s">
        <v>1917</v>
      </c>
      <c r="Y61" s="166" t="s">
        <v>1919</v>
      </c>
      <c r="Z61" s="166" t="s">
        <v>1943</v>
      </c>
      <c r="AA61" s="166" t="s">
        <v>1944</v>
      </c>
      <c r="AB61" s="166" t="s">
        <v>1945</v>
      </c>
      <c r="AC61" s="167" t="s">
        <v>1946</v>
      </c>
      <c r="AD61" s="167" t="s">
        <v>1947</v>
      </c>
      <c r="AE61" s="167" t="s">
        <v>1948</v>
      </c>
      <c r="AF61" s="167" t="s">
        <v>1949</v>
      </c>
      <c r="AG61" s="167" t="s">
        <v>1950</v>
      </c>
      <c r="AH61" s="167" t="s">
        <v>1951</v>
      </c>
      <c r="AI61" s="167" t="s">
        <v>1952</v>
      </c>
      <c r="AJ61" s="167" t="s">
        <v>1953</v>
      </c>
      <c r="AK61" s="167" t="s">
        <v>1918</v>
      </c>
      <c r="AL61" s="169">
        <f t="shared" si="0"/>
        <v>0</v>
      </c>
    </row>
    <row r="62" spans="1:39" ht="21">
      <c r="A62" s="555"/>
      <c r="B62" s="168">
        <v>37</v>
      </c>
      <c r="C62" s="168">
        <v>38</v>
      </c>
      <c r="D62" s="168">
        <v>39</v>
      </c>
      <c r="E62" s="168">
        <v>40</v>
      </c>
      <c r="F62" s="168">
        <v>41</v>
      </c>
      <c r="G62" s="168"/>
      <c r="H62" s="168">
        <v>42</v>
      </c>
      <c r="I62" s="168">
        <v>43</v>
      </c>
      <c r="J62" s="168">
        <v>44</v>
      </c>
      <c r="K62" s="168">
        <v>45</v>
      </c>
      <c r="L62" s="168">
        <v>46</v>
      </c>
      <c r="M62" s="168"/>
      <c r="N62" s="168">
        <v>47</v>
      </c>
      <c r="O62" s="168">
        <v>48</v>
      </c>
      <c r="P62" s="168">
        <v>49</v>
      </c>
      <c r="Q62" s="168">
        <v>50</v>
      </c>
      <c r="R62" s="168">
        <v>51</v>
      </c>
      <c r="S62" s="168"/>
      <c r="T62" s="168">
        <v>52</v>
      </c>
      <c r="U62" s="168">
        <v>53</v>
      </c>
      <c r="V62" s="168">
        <v>54</v>
      </c>
      <c r="W62" s="168">
        <v>55</v>
      </c>
      <c r="X62" s="168">
        <v>56</v>
      </c>
      <c r="Y62" s="168"/>
      <c r="Z62" s="168">
        <v>57</v>
      </c>
      <c r="AA62" s="168">
        <v>58</v>
      </c>
      <c r="AB62" s="168"/>
      <c r="AC62" s="168">
        <v>59</v>
      </c>
      <c r="AD62" s="168">
        <v>60</v>
      </c>
      <c r="AE62" s="168"/>
      <c r="AF62" s="168">
        <v>61</v>
      </c>
      <c r="AG62" s="168">
        <v>62</v>
      </c>
      <c r="AH62" s="168">
        <v>63</v>
      </c>
      <c r="AI62" s="168">
        <v>64</v>
      </c>
      <c r="AJ62" s="168">
        <v>29</v>
      </c>
      <c r="AK62" s="168"/>
      <c r="AL62" s="169">
        <f t="shared" si="0"/>
        <v>29</v>
      </c>
    </row>
    <row r="63" spans="1:39" ht="21">
      <c r="A63" s="555" t="s">
        <v>2171</v>
      </c>
      <c r="B63" s="164" t="s">
        <v>2137</v>
      </c>
      <c r="C63" s="164" t="s">
        <v>2139</v>
      </c>
      <c r="D63" s="164" t="s">
        <v>1923</v>
      </c>
      <c r="E63" s="164" t="s">
        <v>1924</v>
      </c>
      <c r="F63" s="164" t="s">
        <v>1925</v>
      </c>
      <c r="G63" s="164" t="s">
        <v>1926</v>
      </c>
      <c r="H63" s="164" t="s">
        <v>1927</v>
      </c>
      <c r="I63" s="164" t="s">
        <v>1928</v>
      </c>
      <c r="J63" s="164" t="s">
        <v>1929</v>
      </c>
      <c r="K63" s="165" t="s">
        <v>1930</v>
      </c>
      <c r="L63" s="165" t="s">
        <v>1931</v>
      </c>
      <c r="M63" s="165" t="s">
        <v>1932</v>
      </c>
      <c r="N63" s="165" t="s">
        <v>1933</v>
      </c>
      <c r="O63" s="165" t="s">
        <v>1934</v>
      </c>
      <c r="P63" s="165" t="s">
        <v>1935</v>
      </c>
      <c r="Q63" s="165" t="s">
        <v>1936</v>
      </c>
      <c r="R63" s="165" t="s">
        <v>1937</v>
      </c>
      <c r="S63" s="165" t="s">
        <v>1938</v>
      </c>
      <c r="T63" s="166" t="s">
        <v>2138</v>
      </c>
      <c r="U63" s="166" t="s">
        <v>2140</v>
      </c>
      <c r="V63" s="166" t="s">
        <v>1941</v>
      </c>
      <c r="W63" s="166" t="s">
        <v>1942</v>
      </c>
      <c r="X63" s="166" t="s">
        <v>1917</v>
      </c>
      <c r="Y63" s="166" t="s">
        <v>1919</v>
      </c>
      <c r="Z63" s="166" t="s">
        <v>1943</v>
      </c>
      <c r="AA63" s="166" t="s">
        <v>1944</v>
      </c>
      <c r="AB63" s="166" t="s">
        <v>1945</v>
      </c>
      <c r="AC63" s="167" t="s">
        <v>1946</v>
      </c>
      <c r="AD63" s="167" t="s">
        <v>1947</v>
      </c>
      <c r="AE63" s="167" t="s">
        <v>1948</v>
      </c>
      <c r="AF63" s="167" t="s">
        <v>1949</v>
      </c>
      <c r="AG63" s="167" t="s">
        <v>1950</v>
      </c>
      <c r="AH63" s="167" t="s">
        <v>1951</v>
      </c>
      <c r="AI63" s="167" t="s">
        <v>1952</v>
      </c>
      <c r="AJ63" s="167" t="s">
        <v>1953</v>
      </c>
      <c r="AK63" s="167" t="s">
        <v>1918</v>
      </c>
      <c r="AL63" s="169">
        <f t="shared" si="0"/>
        <v>0</v>
      </c>
    </row>
    <row r="64" spans="1:39" ht="21">
      <c r="A64" s="555"/>
      <c r="B64" s="168">
        <v>37</v>
      </c>
      <c r="C64" s="168">
        <v>38</v>
      </c>
      <c r="D64" s="168">
        <v>39</v>
      </c>
      <c r="E64" s="168">
        <v>40</v>
      </c>
      <c r="F64" s="168">
        <v>41</v>
      </c>
      <c r="G64" s="168"/>
      <c r="H64" s="168">
        <v>42</v>
      </c>
      <c r="I64" s="168">
        <v>43</v>
      </c>
      <c r="J64" s="168">
        <v>44</v>
      </c>
      <c r="K64" s="168">
        <v>45</v>
      </c>
      <c r="L64" s="168">
        <v>46</v>
      </c>
      <c r="M64" s="168"/>
      <c r="N64" s="168">
        <v>47</v>
      </c>
      <c r="O64" s="168">
        <v>48</v>
      </c>
      <c r="P64" s="168">
        <v>49</v>
      </c>
      <c r="Q64" s="168">
        <v>50</v>
      </c>
      <c r="R64" s="168">
        <v>51</v>
      </c>
      <c r="S64" s="168"/>
      <c r="T64" s="168">
        <v>52</v>
      </c>
      <c r="U64" s="168">
        <v>53</v>
      </c>
      <c r="V64" s="168">
        <v>54</v>
      </c>
      <c r="W64" s="168">
        <v>55</v>
      </c>
      <c r="X64" s="168">
        <v>56</v>
      </c>
      <c r="Y64" s="168"/>
      <c r="Z64" s="168">
        <v>57</v>
      </c>
      <c r="AA64" s="168">
        <v>58</v>
      </c>
      <c r="AB64" s="168">
        <v>59</v>
      </c>
      <c r="AC64" s="168">
        <v>60</v>
      </c>
      <c r="AD64" s="168">
        <v>61</v>
      </c>
      <c r="AE64" s="168"/>
      <c r="AF64" s="168">
        <v>62</v>
      </c>
      <c r="AG64" s="168">
        <v>63</v>
      </c>
      <c r="AH64" s="168">
        <v>64</v>
      </c>
      <c r="AI64" s="168">
        <v>65</v>
      </c>
      <c r="AJ64" s="168">
        <v>66</v>
      </c>
      <c r="AK64" s="168"/>
      <c r="AL64" s="169">
        <f t="shared" si="0"/>
        <v>30</v>
      </c>
    </row>
    <row r="65" spans="1:38" ht="21">
      <c r="A65" s="555" t="s">
        <v>2172</v>
      </c>
      <c r="B65" s="164" t="s">
        <v>2137</v>
      </c>
      <c r="C65" s="164" t="s">
        <v>2139</v>
      </c>
      <c r="D65" s="164" t="s">
        <v>1923</v>
      </c>
      <c r="E65" s="164" t="s">
        <v>1924</v>
      </c>
      <c r="F65" s="164" t="s">
        <v>1925</v>
      </c>
      <c r="G65" s="164" t="s">
        <v>1926</v>
      </c>
      <c r="H65" s="164" t="s">
        <v>1927</v>
      </c>
      <c r="I65" s="164" t="s">
        <v>1928</v>
      </c>
      <c r="J65" s="164" t="s">
        <v>1929</v>
      </c>
      <c r="K65" s="165" t="s">
        <v>1930</v>
      </c>
      <c r="L65" s="165" t="s">
        <v>1931</v>
      </c>
      <c r="M65" s="165" t="s">
        <v>1932</v>
      </c>
      <c r="N65" s="165" t="s">
        <v>1933</v>
      </c>
      <c r="O65" s="165" t="s">
        <v>1934</v>
      </c>
      <c r="P65" s="165" t="s">
        <v>1935</v>
      </c>
      <c r="Q65" s="165" t="s">
        <v>1936</v>
      </c>
      <c r="R65" s="165" t="s">
        <v>1937</v>
      </c>
      <c r="S65" s="165" t="s">
        <v>1938</v>
      </c>
      <c r="T65" s="166" t="s">
        <v>2138</v>
      </c>
      <c r="U65" s="166" t="s">
        <v>2140</v>
      </c>
      <c r="V65" s="166" t="s">
        <v>1941</v>
      </c>
      <c r="W65" s="166" t="s">
        <v>1942</v>
      </c>
      <c r="X65" s="166" t="s">
        <v>1917</v>
      </c>
      <c r="Y65" s="166" t="s">
        <v>1919</v>
      </c>
      <c r="Z65" s="166" t="s">
        <v>1943</v>
      </c>
      <c r="AA65" s="166" t="s">
        <v>1944</v>
      </c>
      <c r="AB65" s="166" t="s">
        <v>1945</v>
      </c>
      <c r="AC65" s="167" t="s">
        <v>1946</v>
      </c>
      <c r="AD65" s="167" t="s">
        <v>1947</v>
      </c>
      <c r="AE65" s="167" t="s">
        <v>1948</v>
      </c>
      <c r="AF65" s="167" t="s">
        <v>1949</v>
      </c>
      <c r="AG65" s="167" t="s">
        <v>1950</v>
      </c>
      <c r="AH65" s="167" t="s">
        <v>1951</v>
      </c>
      <c r="AI65" s="167" t="s">
        <v>1952</v>
      </c>
      <c r="AJ65" s="167" t="s">
        <v>1953</v>
      </c>
      <c r="AK65" s="167" t="s">
        <v>1918</v>
      </c>
      <c r="AL65" s="169">
        <f t="shared" si="0"/>
        <v>0</v>
      </c>
    </row>
    <row r="66" spans="1:38" ht="21">
      <c r="A66" s="555"/>
      <c r="B66" s="168">
        <v>37</v>
      </c>
      <c r="C66" s="168">
        <v>38</v>
      </c>
      <c r="D66" s="168">
        <v>39</v>
      </c>
      <c r="E66" s="168">
        <v>40</v>
      </c>
      <c r="F66" s="168">
        <v>41</v>
      </c>
      <c r="G66" s="168">
        <v>42</v>
      </c>
      <c r="H66" s="168">
        <v>43</v>
      </c>
      <c r="I66" s="168">
        <v>44</v>
      </c>
      <c r="J66" s="168"/>
      <c r="K66" s="168">
        <v>45</v>
      </c>
      <c r="L66" s="168">
        <v>46</v>
      </c>
      <c r="M66" s="168">
        <v>47</v>
      </c>
      <c r="N66" s="168">
        <v>48</v>
      </c>
      <c r="O66" s="168">
        <v>49</v>
      </c>
      <c r="P66" s="168">
        <v>50</v>
      </c>
      <c r="Q66" s="168">
        <v>51</v>
      </c>
      <c r="R66" s="168">
        <v>52</v>
      </c>
      <c r="S66" s="168"/>
      <c r="T66" s="168">
        <v>53</v>
      </c>
      <c r="U66" s="168">
        <v>54</v>
      </c>
      <c r="V66" s="168">
        <v>55</v>
      </c>
      <c r="W66" s="168">
        <v>56</v>
      </c>
      <c r="X66" s="168">
        <v>57</v>
      </c>
      <c r="Y66" s="168"/>
      <c r="Z66" s="168">
        <v>58</v>
      </c>
      <c r="AA66" s="168">
        <v>59</v>
      </c>
      <c r="AB66" s="168">
        <v>60</v>
      </c>
      <c r="AC66" s="168">
        <v>61</v>
      </c>
      <c r="AD66" s="168">
        <v>62</v>
      </c>
      <c r="AE66" s="168"/>
      <c r="AF66" s="168">
        <v>63</v>
      </c>
      <c r="AG66" s="168">
        <v>64</v>
      </c>
      <c r="AH66" s="168">
        <v>65</v>
      </c>
      <c r="AI66" s="168">
        <v>66</v>
      </c>
      <c r="AJ66" s="168">
        <v>67</v>
      </c>
      <c r="AK66" s="168"/>
      <c r="AL66" s="169">
        <f t="shared" si="0"/>
        <v>31</v>
      </c>
    </row>
    <row r="67" spans="1:38" ht="21">
      <c r="A67" s="555" t="s">
        <v>2173</v>
      </c>
      <c r="B67" s="164" t="s">
        <v>2137</v>
      </c>
      <c r="C67" s="164" t="s">
        <v>2139</v>
      </c>
      <c r="D67" s="164" t="s">
        <v>1923</v>
      </c>
      <c r="E67" s="164" t="s">
        <v>1924</v>
      </c>
      <c r="F67" s="164" t="s">
        <v>1925</v>
      </c>
      <c r="G67" s="164" t="s">
        <v>1926</v>
      </c>
      <c r="H67" s="164" t="s">
        <v>1927</v>
      </c>
      <c r="I67" s="164" t="s">
        <v>1928</v>
      </c>
      <c r="J67" s="164" t="s">
        <v>1929</v>
      </c>
      <c r="K67" s="165" t="s">
        <v>1930</v>
      </c>
      <c r="L67" s="165" t="s">
        <v>1931</v>
      </c>
      <c r="M67" s="165" t="s">
        <v>1932</v>
      </c>
      <c r="N67" s="165" t="s">
        <v>1933</v>
      </c>
      <c r="O67" s="165" t="s">
        <v>1934</v>
      </c>
      <c r="P67" s="165" t="s">
        <v>1935</v>
      </c>
      <c r="Q67" s="165" t="s">
        <v>1936</v>
      </c>
      <c r="R67" s="165" t="s">
        <v>1937</v>
      </c>
      <c r="S67" s="165" t="s">
        <v>1938</v>
      </c>
      <c r="T67" s="166" t="s">
        <v>2138</v>
      </c>
      <c r="U67" s="166" t="s">
        <v>2140</v>
      </c>
      <c r="V67" s="166" t="s">
        <v>1941</v>
      </c>
      <c r="W67" s="166" t="s">
        <v>1942</v>
      </c>
      <c r="X67" s="166" t="s">
        <v>1917</v>
      </c>
      <c r="Y67" s="166" t="s">
        <v>1919</v>
      </c>
      <c r="Z67" s="166" t="s">
        <v>1943</v>
      </c>
      <c r="AA67" s="166" t="s">
        <v>1944</v>
      </c>
      <c r="AB67" s="166" t="s">
        <v>1945</v>
      </c>
      <c r="AC67" s="167" t="s">
        <v>1946</v>
      </c>
      <c r="AD67" s="167" t="s">
        <v>1947</v>
      </c>
      <c r="AE67" s="167" t="s">
        <v>1948</v>
      </c>
      <c r="AF67" s="167" t="s">
        <v>1949</v>
      </c>
      <c r="AG67" s="167" t="s">
        <v>1950</v>
      </c>
      <c r="AH67" s="167" t="s">
        <v>1951</v>
      </c>
      <c r="AI67" s="167" t="s">
        <v>1952</v>
      </c>
      <c r="AJ67" s="167" t="s">
        <v>1953</v>
      </c>
      <c r="AK67" s="167" t="s">
        <v>1918</v>
      </c>
      <c r="AL67" s="169">
        <f t="shared" si="0"/>
        <v>0</v>
      </c>
    </row>
    <row r="68" spans="1:38" ht="21">
      <c r="A68" s="555"/>
      <c r="B68" s="168">
        <v>37</v>
      </c>
      <c r="C68" s="168">
        <v>38</v>
      </c>
      <c r="D68" s="168">
        <v>39</v>
      </c>
      <c r="E68" s="168">
        <v>40</v>
      </c>
      <c r="F68" s="168">
        <v>41</v>
      </c>
      <c r="G68" s="168">
        <v>42</v>
      </c>
      <c r="H68" s="168">
        <v>43</v>
      </c>
      <c r="I68" s="168">
        <v>44</v>
      </c>
      <c r="J68" s="168"/>
      <c r="K68" s="168">
        <v>45</v>
      </c>
      <c r="L68" s="168">
        <v>46</v>
      </c>
      <c r="M68" s="168">
        <v>47</v>
      </c>
      <c r="N68" s="168">
        <v>48</v>
      </c>
      <c r="O68" s="168">
        <v>49</v>
      </c>
      <c r="P68" s="168">
        <v>50</v>
      </c>
      <c r="Q68" s="168">
        <v>51</v>
      </c>
      <c r="R68" s="168">
        <v>52</v>
      </c>
      <c r="S68" s="168"/>
      <c r="T68" s="168">
        <v>53</v>
      </c>
      <c r="U68" s="168">
        <v>54</v>
      </c>
      <c r="V68" s="168">
        <v>55</v>
      </c>
      <c r="W68" s="168">
        <v>56</v>
      </c>
      <c r="X68" s="168">
        <v>57</v>
      </c>
      <c r="Y68" s="168">
        <v>58</v>
      </c>
      <c r="Z68" s="168">
        <v>59</v>
      </c>
      <c r="AA68" s="168">
        <v>60</v>
      </c>
      <c r="AB68" s="168"/>
      <c r="AC68" s="168">
        <v>61</v>
      </c>
      <c r="AD68" s="168">
        <v>62</v>
      </c>
      <c r="AE68" s="168">
        <v>63</v>
      </c>
      <c r="AF68" s="168">
        <v>64</v>
      </c>
      <c r="AG68" s="168">
        <v>65</v>
      </c>
      <c r="AH68" s="168">
        <v>66</v>
      </c>
      <c r="AI68" s="168">
        <v>67</v>
      </c>
      <c r="AJ68" s="168">
        <v>68</v>
      </c>
      <c r="AK68" s="168"/>
      <c r="AL68" s="169">
        <f t="shared" si="0"/>
        <v>32</v>
      </c>
    </row>
    <row r="69" spans="1:38" ht="21">
      <c r="A69" s="555" t="s">
        <v>2174</v>
      </c>
      <c r="B69" s="164" t="s">
        <v>2137</v>
      </c>
      <c r="C69" s="164" t="s">
        <v>2139</v>
      </c>
      <c r="D69" s="164" t="s">
        <v>1923</v>
      </c>
      <c r="E69" s="164" t="s">
        <v>1924</v>
      </c>
      <c r="F69" s="164" t="s">
        <v>1925</v>
      </c>
      <c r="G69" s="164" t="s">
        <v>1926</v>
      </c>
      <c r="H69" s="164" t="s">
        <v>1927</v>
      </c>
      <c r="I69" s="164" t="s">
        <v>1928</v>
      </c>
      <c r="J69" s="164" t="s">
        <v>1929</v>
      </c>
      <c r="K69" s="165" t="s">
        <v>1930</v>
      </c>
      <c r="L69" s="165" t="s">
        <v>1931</v>
      </c>
      <c r="M69" s="165" t="s">
        <v>1932</v>
      </c>
      <c r="N69" s="165" t="s">
        <v>1933</v>
      </c>
      <c r="O69" s="165" t="s">
        <v>1934</v>
      </c>
      <c r="P69" s="165" t="s">
        <v>1935</v>
      </c>
      <c r="Q69" s="165" t="s">
        <v>1936</v>
      </c>
      <c r="R69" s="165" t="s">
        <v>1937</v>
      </c>
      <c r="S69" s="165" t="s">
        <v>1938</v>
      </c>
      <c r="T69" s="166" t="s">
        <v>2138</v>
      </c>
      <c r="U69" s="166" t="s">
        <v>2140</v>
      </c>
      <c r="V69" s="166" t="s">
        <v>1941</v>
      </c>
      <c r="W69" s="166" t="s">
        <v>1942</v>
      </c>
      <c r="X69" s="166" t="s">
        <v>1917</v>
      </c>
      <c r="Y69" s="166" t="s">
        <v>1919</v>
      </c>
      <c r="Z69" s="166" t="s">
        <v>1943</v>
      </c>
      <c r="AA69" s="166" t="s">
        <v>1944</v>
      </c>
      <c r="AB69" s="166" t="s">
        <v>1945</v>
      </c>
      <c r="AC69" s="167" t="s">
        <v>1946</v>
      </c>
      <c r="AD69" s="167" t="s">
        <v>1947</v>
      </c>
      <c r="AE69" s="167" t="s">
        <v>1948</v>
      </c>
      <c r="AF69" s="167" t="s">
        <v>1949</v>
      </c>
      <c r="AG69" s="167" t="s">
        <v>1950</v>
      </c>
      <c r="AH69" s="167" t="s">
        <v>1951</v>
      </c>
      <c r="AI69" s="167" t="s">
        <v>1952</v>
      </c>
      <c r="AJ69" s="167" t="s">
        <v>1953</v>
      </c>
      <c r="AK69" s="167" t="s">
        <v>1918</v>
      </c>
      <c r="AL69" s="169">
        <f t="shared" si="0"/>
        <v>0</v>
      </c>
    </row>
    <row r="70" spans="1:38" ht="21">
      <c r="A70" s="555"/>
      <c r="B70" s="168">
        <v>37</v>
      </c>
      <c r="C70" s="168">
        <v>38</v>
      </c>
      <c r="D70" s="168">
        <v>39</v>
      </c>
      <c r="E70" s="168">
        <v>40</v>
      </c>
      <c r="F70" s="168">
        <v>41</v>
      </c>
      <c r="G70" s="168">
        <v>42</v>
      </c>
      <c r="H70" s="168">
        <v>43</v>
      </c>
      <c r="I70" s="168">
        <v>44</v>
      </c>
      <c r="J70" s="168">
        <v>45</v>
      </c>
      <c r="K70" s="168">
        <v>46</v>
      </c>
      <c r="L70" s="168">
        <v>47</v>
      </c>
      <c r="M70" s="168">
        <v>48</v>
      </c>
      <c r="N70" s="168">
        <v>49</v>
      </c>
      <c r="O70" s="168">
        <v>50</v>
      </c>
      <c r="P70" s="168">
        <v>51</v>
      </c>
      <c r="Q70" s="168">
        <v>52</v>
      </c>
      <c r="R70" s="168">
        <v>53</v>
      </c>
      <c r="S70" s="168"/>
      <c r="T70" s="168">
        <v>54</v>
      </c>
      <c r="U70" s="168">
        <v>55</v>
      </c>
      <c r="V70" s="168">
        <v>56</v>
      </c>
      <c r="W70" s="168">
        <v>57</v>
      </c>
      <c r="X70" s="168">
        <v>58</v>
      </c>
      <c r="Y70" s="168">
        <v>59</v>
      </c>
      <c r="Z70" s="168">
        <v>60</v>
      </c>
      <c r="AA70" s="168"/>
      <c r="AB70" s="168">
        <v>61</v>
      </c>
      <c r="AC70" s="168">
        <v>62</v>
      </c>
      <c r="AD70" s="168">
        <v>63</v>
      </c>
      <c r="AE70" s="168">
        <v>64</v>
      </c>
      <c r="AF70" s="168">
        <v>65</v>
      </c>
      <c r="AG70" s="168">
        <v>66</v>
      </c>
      <c r="AH70" s="168">
        <v>67</v>
      </c>
      <c r="AI70" s="168">
        <v>68</v>
      </c>
      <c r="AJ70" s="168">
        <v>69</v>
      </c>
      <c r="AK70" s="168"/>
      <c r="AL70" s="169">
        <f t="shared" si="0"/>
        <v>33</v>
      </c>
    </row>
    <row r="71" spans="1:38" ht="21">
      <c r="A71" s="555" t="s">
        <v>2175</v>
      </c>
      <c r="B71" s="164" t="s">
        <v>2137</v>
      </c>
      <c r="C71" s="164" t="s">
        <v>2139</v>
      </c>
      <c r="D71" s="164" t="s">
        <v>1923</v>
      </c>
      <c r="E71" s="164" t="s">
        <v>1924</v>
      </c>
      <c r="F71" s="164" t="s">
        <v>1925</v>
      </c>
      <c r="G71" s="164" t="s">
        <v>1926</v>
      </c>
      <c r="H71" s="164" t="s">
        <v>1927</v>
      </c>
      <c r="I71" s="164" t="s">
        <v>1928</v>
      </c>
      <c r="J71" s="164" t="s">
        <v>1929</v>
      </c>
      <c r="K71" s="165" t="s">
        <v>1930</v>
      </c>
      <c r="L71" s="165" t="s">
        <v>1931</v>
      </c>
      <c r="M71" s="165" t="s">
        <v>1932</v>
      </c>
      <c r="N71" s="165" t="s">
        <v>1933</v>
      </c>
      <c r="O71" s="165" t="s">
        <v>1934</v>
      </c>
      <c r="P71" s="165" t="s">
        <v>1935</v>
      </c>
      <c r="Q71" s="165" t="s">
        <v>1936</v>
      </c>
      <c r="R71" s="165" t="s">
        <v>1937</v>
      </c>
      <c r="S71" s="165" t="s">
        <v>1938</v>
      </c>
      <c r="T71" s="166" t="s">
        <v>2138</v>
      </c>
      <c r="U71" s="166" t="s">
        <v>2140</v>
      </c>
      <c r="V71" s="166" t="s">
        <v>1941</v>
      </c>
      <c r="W71" s="166" t="s">
        <v>1942</v>
      </c>
      <c r="X71" s="166" t="s">
        <v>1917</v>
      </c>
      <c r="Y71" s="166" t="s">
        <v>1919</v>
      </c>
      <c r="Z71" s="166" t="s">
        <v>1943</v>
      </c>
      <c r="AA71" s="166" t="s">
        <v>1944</v>
      </c>
      <c r="AB71" s="166" t="s">
        <v>1945</v>
      </c>
      <c r="AC71" s="167" t="s">
        <v>1946</v>
      </c>
      <c r="AD71" s="167" t="s">
        <v>1947</v>
      </c>
      <c r="AE71" s="167" t="s">
        <v>1948</v>
      </c>
      <c r="AF71" s="167" t="s">
        <v>1949</v>
      </c>
      <c r="AG71" s="167" t="s">
        <v>1950</v>
      </c>
      <c r="AH71" s="167" t="s">
        <v>1951</v>
      </c>
      <c r="AI71" s="167" t="s">
        <v>1952</v>
      </c>
      <c r="AJ71" s="167" t="s">
        <v>1953</v>
      </c>
      <c r="AK71" s="167" t="s">
        <v>1918</v>
      </c>
      <c r="AL71" s="169">
        <f t="shared" ref="AL71:AL76" si="1">COUNT(B71:AK71)</f>
        <v>0</v>
      </c>
    </row>
    <row r="72" spans="1:38" ht="21">
      <c r="A72" s="555"/>
      <c r="B72" s="168">
        <v>37</v>
      </c>
      <c r="C72" s="168">
        <v>38</v>
      </c>
      <c r="D72" s="168">
        <v>39</v>
      </c>
      <c r="E72" s="168">
        <v>40</v>
      </c>
      <c r="F72" s="168">
        <v>41</v>
      </c>
      <c r="G72" s="168">
        <v>42</v>
      </c>
      <c r="H72" s="168">
        <v>43</v>
      </c>
      <c r="I72" s="168">
        <v>44</v>
      </c>
      <c r="J72" s="168">
        <v>45</v>
      </c>
      <c r="K72" s="168">
        <v>46</v>
      </c>
      <c r="L72" s="168">
        <v>47</v>
      </c>
      <c r="M72" s="168">
        <v>48</v>
      </c>
      <c r="N72" s="168">
        <v>49</v>
      </c>
      <c r="O72" s="168">
        <v>50</v>
      </c>
      <c r="P72" s="168">
        <v>51</v>
      </c>
      <c r="Q72" s="168">
        <v>52</v>
      </c>
      <c r="R72" s="168">
        <v>53</v>
      </c>
      <c r="S72" s="168"/>
      <c r="T72" s="168">
        <v>54</v>
      </c>
      <c r="U72" s="168">
        <v>55</v>
      </c>
      <c r="V72" s="168">
        <v>56</v>
      </c>
      <c r="W72" s="168">
        <v>57</v>
      </c>
      <c r="X72" s="168">
        <v>58</v>
      </c>
      <c r="Y72" s="168">
        <v>59</v>
      </c>
      <c r="Z72" s="168">
        <v>60</v>
      </c>
      <c r="AA72" s="168">
        <v>61</v>
      </c>
      <c r="AB72" s="168">
        <v>62</v>
      </c>
      <c r="AC72" s="168">
        <v>63</v>
      </c>
      <c r="AD72" s="168">
        <v>64</v>
      </c>
      <c r="AE72" s="168">
        <v>65</v>
      </c>
      <c r="AF72" s="168">
        <v>66</v>
      </c>
      <c r="AG72" s="168">
        <v>67</v>
      </c>
      <c r="AH72" s="168">
        <v>68</v>
      </c>
      <c r="AI72" s="168">
        <v>69</v>
      </c>
      <c r="AJ72" s="168">
        <v>70</v>
      </c>
      <c r="AK72" s="168"/>
      <c r="AL72" s="169">
        <f t="shared" si="1"/>
        <v>34</v>
      </c>
    </row>
    <row r="73" spans="1:38" ht="21">
      <c r="A73" s="555" t="s">
        <v>2176</v>
      </c>
      <c r="B73" s="164" t="s">
        <v>2137</v>
      </c>
      <c r="C73" s="164" t="s">
        <v>2139</v>
      </c>
      <c r="D73" s="164" t="s">
        <v>1923</v>
      </c>
      <c r="E73" s="164" t="s">
        <v>1924</v>
      </c>
      <c r="F73" s="164" t="s">
        <v>1925</v>
      </c>
      <c r="G73" s="164" t="s">
        <v>1926</v>
      </c>
      <c r="H73" s="164" t="s">
        <v>1927</v>
      </c>
      <c r="I73" s="164" t="s">
        <v>1928</v>
      </c>
      <c r="J73" s="164" t="s">
        <v>1929</v>
      </c>
      <c r="K73" s="165" t="s">
        <v>1930</v>
      </c>
      <c r="L73" s="165" t="s">
        <v>1931</v>
      </c>
      <c r="M73" s="165" t="s">
        <v>1932</v>
      </c>
      <c r="N73" s="165" t="s">
        <v>1933</v>
      </c>
      <c r="O73" s="165" t="s">
        <v>1934</v>
      </c>
      <c r="P73" s="165" t="s">
        <v>1935</v>
      </c>
      <c r="Q73" s="165" t="s">
        <v>1936</v>
      </c>
      <c r="R73" s="165" t="s">
        <v>1937</v>
      </c>
      <c r="S73" s="165" t="s">
        <v>1938</v>
      </c>
      <c r="T73" s="166" t="s">
        <v>2138</v>
      </c>
      <c r="U73" s="166" t="s">
        <v>2140</v>
      </c>
      <c r="V73" s="166" t="s">
        <v>1941</v>
      </c>
      <c r="W73" s="166" t="s">
        <v>1942</v>
      </c>
      <c r="X73" s="166" t="s">
        <v>1917</v>
      </c>
      <c r="Y73" s="166" t="s">
        <v>1919</v>
      </c>
      <c r="Z73" s="166" t="s">
        <v>1943</v>
      </c>
      <c r="AA73" s="166" t="s">
        <v>1944</v>
      </c>
      <c r="AB73" s="166" t="s">
        <v>1945</v>
      </c>
      <c r="AC73" s="167" t="s">
        <v>1946</v>
      </c>
      <c r="AD73" s="167" t="s">
        <v>1947</v>
      </c>
      <c r="AE73" s="167" t="s">
        <v>1948</v>
      </c>
      <c r="AF73" s="167" t="s">
        <v>1949</v>
      </c>
      <c r="AG73" s="167" t="s">
        <v>1950</v>
      </c>
      <c r="AH73" s="167" t="s">
        <v>1951</v>
      </c>
      <c r="AI73" s="167" t="s">
        <v>1952</v>
      </c>
      <c r="AJ73" s="167" t="s">
        <v>1953</v>
      </c>
      <c r="AK73" s="167" t="s">
        <v>1918</v>
      </c>
      <c r="AL73" s="169">
        <f t="shared" si="1"/>
        <v>0</v>
      </c>
    </row>
    <row r="74" spans="1:38" ht="21">
      <c r="A74" s="555"/>
      <c r="B74" s="168">
        <v>37</v>
      </c>
      <c r="C74" s="168">
        <v>38</v>
      </c>
      <c r="D74" s="168">
        <v>39</v>
      </c>
      <c r="E74" s="168">
        <v>40</v>
      </c>
      <c r="F74" s="168">
        <v>41</v>
      </c>
      <c r="G74" s="168">
        <v>42</v>
      </c>
      <c r="H74" s="168">
        <v>43</v>
      </c>
      <c r="I74" s="168">
        <v>44</v>
      </c>
      <c r="J74" s="168">
        <v>45</v>
      </c>
      <c r="K74" s="168">
        <v>46</v>
      </c>
      <c r="L74" s="168">
        <v>47</v>
      </c>
      <c r="M74" s="168">
        <v>48</v>
      </c>
      <c r="N74" s="168">
        <v>49</v>
      </c>
      <c r="O74" s="168">
        <v>50</v>
      </c>
      <c r="P74" s="168">
        <v>51</v>
      </c>
      <c r="Q74" s="168">
        <v>52</v>
      </c>
      <c r="R74" s="168">
        <v>53</v>
      </c>
      <c r="S74" s="168">
        <v>54</v>
      </c>
      <c r="T74" s="168">
        <v>55</v>
      </c>
      <c r="U74" s="168">
        <v>56</v>
      </c>
      <c r="V74" s="168">
        <v>57</v>
      </c>
      <c r="W74" s="168">
        <v>58</v>
      </c>
      <c r="X74" s="168">
        <v>59</v>
      </c>
      <c r="Y74" s="168">
        <v>60</v>
      </c>
      <c r="Z74" s="168">
        <v>61</v>
      </c>
      <c r="AA74" s="168">
        <v>62</v>
      </c>
      <c r="AB74" s="168">
        <v>63</v>
      </c>
      <c r="AC74" s="168">
        <v>64</v>
      </c>
      <c r="AD74" s="168">
        <v>65</v>
      </c>
      <c r="AE74" s="168">
        <v>66</v>
      </c>
      <c r="AF74" s="168">
        <v>67</v>
      </c>
      <c r="AG74" s="168">
        <v>68</v>
      </c>
      <c r="AH74" s="168">
        <v>69</v>
      </c>
      <c r="AI74" s="168">
        <v>70</v>
      </c>
      <c r="AJ74" s="168">
        <v>71</v>
      </c>
      <c r="AK74" s="168"/>
      <c r="AL74" s="169">
        <f t="shared" si="1"/>
        <v>35</v>
      </c>
    </row>
    <row r="75" spans="1:38" ht="21">
      <c r="A75" s="555" t="s">
        <v>2177</v>
      </c>
      <c r="B75" s="164" t="s">
        <v>2137</v>
      </c>
      <c r="C75" s="164" t="s">
        <v>2139</v>
      </c>
      <c r="D75" s="164" t="s">
        <v>1923</v>
      </c>
      <c r="E75" s="164" t="s">
        <v>1924</v>
      </c>
      <c r="F75" s="164" t="s">
        <v>1925</v>
      </c>
      <c r="G75" s="164" t="s">
        <v>1926</v>
      </c>
      <c r="H75" s="164" t="s">
        <v>1927</v>
      </c>
      <c r="I75" s="164" t="s">
        <v>1928</v>
      </c>
      <c r="J75" s="164" t="s">
        <v>1929</v>
      </c>
      <c r="K75" s="165" t="s">
        <v>1930</v>
      </c>
      <c r="L75" s="165" t="s">
        <v>1931</v>
      </c>
      <c r="M75" s="165" t="s">
        <v>1932</v>
      </c>
      <c r="N75" s="165" t="s">
        <v>1933</v>
      </c>
      <c r="O75" s="165" t="s">
        <v>1934</v>
      </c>
      <c r="P75" s="165" t="s">
        <v>1935</v>
      </c>
      <c r="Q75" s="165" t="s">
        <v>1936</v>
      </c>
      <c r="R75" s="165" t="s">
        <v>1937</v>
      </c>
      <c r="S75" s="165" t="s">
        <v>1938</v>
      </c>
      <c r="T75" s="166" t="s">
        <v>2138</v>
      </c>
      <c r="U75" s="166" t="s">
        <v>2140</v>
      </c>
      <c r="V75" s="166" t="s">
        <v>1941</v>
      </c>
      <c r="W75" s="166" t="s">
        <v>1942</v>
      </c>
      <c r="X75" s="166" t="s">
        <v>1917</v>
      </c>
      <c r="Y75" s="166" t="s">
        <v>1919</v>
      </c>
      <c r="Z75" s="166" t="s">
        <v>1943</v>
      </c>
      <c r="AA75" s="166" t="s">
        <v>1944</v>
      </c>
      <c r="AB75" s="166" t="s">
        <v>1945</v>
      </c>
      <c r="AC75" s="167" t="s">
        <v>1946</v>
      </c>
      <c r="AD75" s="167" t="s">
        <v>1947</v>
      </c>
      <c r="AE75" s="167" t="s">
        <v>1948</v>
      </c>
      <c r="AF75" s="167" t="s">
        <v>1949</v>
      </c>
      <c r="AG75" s="167" t="s">
        <v>1950</v>
      </c>
      <c r="AH75" s="167" t="s">
        <v>1951</v>
      </c>
      <c r="AI75" s="167" t="s">
        <v>1952</v>
      </c>
      <c r="AJ75" s="167" t="s">
        <v>1953</v>
      </c>
      <c r="AK75" s="167" t="s">
        <v>1918</v>
      </c>
      <c r="AL75" s="169">
        <f t="shared" si="1"/>
        <v>0</v>
      </c>
    </row>
    <row r="76" spans="1:38" ht="21">
      <c r="A76" s="555"/>
      <c r="B76" s="168">
        <v>37</v>
      </c>
      <c r="C76" s="168">
        <v>38</v>
      </c>
      <c r="D76" s="168">
        <v>39</v>
      </c>
      <c r="E76" s="168">
        <v>40</v>
      </c>
      <c r="F76" s="168">
        <v>41</v>
      </c>
      <c r="G76" s="168">
        <v>42</v>
      </c>
      <c r="H76" s="168">
        <v>43</v>
      </c>
      <c r="I76" s="168">
        <v>44</v>
      </c>
      <c r="J76" s="168">
        <v>45</v>
      </c>
      <c r="K76" s="168">
        <v>46</v>
      </c>
      <c r="L76" s="168">
        <v>47</v>
      </c>
      <c r="M76" s="168">
        <v>48</v>
      </c>
      <c r="N76" s="168">
        <v>49</v>
      </c>
      <c r="O76" s="168">
        <v>50</v>
      </c>
      <c r="P76" s="168">
        <v>51</v>
      </c>
      <c r="Q76" s="168">
        <v>52</v>
      </c>
      <c r="R76" s="168">
        <v>53</v>
      </c>
      <c r="S76" s="168">
        <v>54</v>
      </c>
      <c r="T76" s="168">
        <v>55</v>
      </c>
      <c r="U76" s="168">
        <v>56</v>
      </c>
      <c r="V76" s="168">
        <v>57</v>
      </c>
      <c r="W76" s="168">
        <v>58</v>
      </c>
      <c r="X76" s="168">
        <v>59</v>
      </c>
      <c r="Y76" s="168">
        <v>60</v>
      </c>
      <c r="Z76" s="168">
        <v>61</v>
      </c>
      <c r="AA76" s="168">
        <v>62</v>
      </c>
      <c r="AB76" s="168">
        <v>63</v>
      </c>
      <c r="AC76" s="168">
        <v>64</v>
      </c>
      <c r="AD76" s="168">
        <v>65</v>
      </c>
      <c r="AE76" s="168">
        <v>66</v>
      </c>
      <c r="AF76" s="168">
        <v>67</v>
      </c>
      <c r="AG76" s="168">
        <v>68</v>
      </c>
      <c r="AH76" s="168">
        <v>69</v>
      </c>
      <c r="AI76" s="168">
        <v>70</v>
      </c>
      <c r="AJ76" s="168">
        <v>71</v>
      </c>
      <c r="AK76" s="168">
        <v>72</v>
      </c>
      <c r="AL76" s="169">
        <f t="shared" si="1"/>
        <v>36</v>
      </c>
    </row>
  </sheetData>
  <mergeCells count="37">
    <mergeCell ref="A1:AK2"/>
    <mergeCell ref="A65:A66"/>
    <mergeCell ref="A67:A68"/>
    <mergeCell ref="A69:A70"/>
    <mergeCell ref="A71:A72"/>
    <mergeCell ref="A41:A42"/>
    <mergeCell ref="A43:A44"/>
    <mergeCell ref="A45:A46"/>
    <mergeCell ref="A47:A48"/>
    <mergeCell ref="A49:A50"/>
    <mergeCell ref="A51:A52"/>
    <mergeCell ref="A29:A30"/>
    <mergeCell ref="A31:A32"/>
    <mergeCell ref="A33:A34"/>
    <mergeCell ref="A35:A36"/>
    <mergeCell ref="A37:A38"/>
    <mergeCell ref="A73:A74"/>
    <mergeCell ref="A75:A76"/>
    <mergeCell ref="A53:A54"/>
    <mergeCell ref="A55:A56"/>
    <mergeCell ref="A57:A58"/>
    <mergeCell ref="A59:A60"/>
    <mergeCell ref="A61:A62"/>
    <mergeCell ref="A63:A64"/>
    <mergeCell ref="A39:A40"/>
    <mergeCell ref="A17:A18"/>
    <mergeCell ref="A19:A20"/>
    <mergeCell ref="A21:A22"/>
    <mergeCell ref="A23:A24"/>
    <mergeCell ref="A25:A26"/>
    <mergeCell ref="A27:A28"/>
    <mergeCell ref="A15:A16"/>
    <mergeCell ref="A5:A6"/>
    <mergeCell ref="A7:A8"/>
    <mergeCell ref="A9:A10"/>
    <mergeCell ref="A11:A12"/>
    <mergeCell ref="A13:A14"/>
  </mergeCells>
  <pageMargins left="0" right="0" top="0.15748031496062992" bottom="0.15748031496062992" header="0" footer="0"/>
  <pageSetup paperSize="9" scale="3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9"/>
  <sheetViews>
    <sheetView topLeftCell="A34" zoomScale="150" zoomScaleNormal="150" workbookViewId="0">
      <selection activeCell="R6" sqref="R6:X6"/>
    </sheetView>
  </sheetViews>
  <sheetFormatPr defaultRowHeight="15"/>
  <cols>
    <col min="1" max="8" width="2.140625" style="15" customWidth="1"/>
    <col min="9" max="9" width="2.7109375" style="15" customWidth="1"/>
    <col min="10" max="11" width="1.5703125" style="15" customWidth="1"/>
    <col min="12" max="16" width="2.7109375" style="15" customWidth="1"/>
    <col min="17" max="17" width="1.140625" style="15" customWidth="1"/>
    <col min="18" max="18" width="2.28515625" style="15" customWidth="1"/>
    <col min="19" max="19" width="2.42578125" style="15" customWidth="1"/>
    <col min="20" max="21" width="1" style="15" customWidth="1"/>
    <col min="22" max="26" width="2.140625" style="15" customWidth="1"/>
    <col min="27" max="27" width="2" style="15" customWidth="1"/>
    <col min="28" max="28" width="1.28515625" style="15" customWidth="1"/>
    <col min="29" max="29" width="2.5703125" style="15" customWidth="1"/>
    <col min="30" max="31" width="1.28515625" style="15" customWidth="1"/>
    <col min="32" max="33" width="2.5703125" style="15" customWidth="1"/>
    <col min="34" max="35" width="1.42578125" style="15" customWidth="1"/>
    <col min="36" max="37" width="2.5703125" style="15" customWidth="1"/>
    <col min="38" max="16384" width="9.140625" style="15"/>
  </cols>
  <sheetData>
    <row r="1" spans="1:37" ht="15" customHeight="1">
      <c r="A1" s="701" t="s">
        <v>1701</v>
      </c>
      <c r="B1" s="702"/>
      <c r="C1" s="703"/>
      <c r="D1" s="707" t="s">
        <v>1769</v>
      </c>
      <c r="E1" s="707"/>
      <c r="F1" s="707"/>
      <c r="G1" s="707"/>
      <c r="H1" s="707"/>
      <c r="I1" s="707"/>
      <c r="J1" s="707"/>
      <c r="K1" s="707"/>
      <c r="L1" s="707"/>
      <c r="M1" s="707"/>
      <c r="N1" s="707"/>
      <c r="O1" s="707"/>
      <c r="P1" s="708"/>
      <c r="R1" s="692" t="s">
        <v>1771</v>
      </c>
      <c r="S1" s="693"/>
      <c r="T1" s="693"/>
      <c r="U1" s="693"/>
      <c r="V1" s="693"/>
      <c r="W1" s="693"/>
      <c r="X1" s="694"/>
      <c r="Y1" s="669" t="s">
        <v>1773</v>
      </c>
      <c r="Z1" s="670"/>
      <c r="AA1" s="670"/>
      <c r="AB1" s="670"/>
      <c r="AC1" s="670"/>
      <c r="AD1" s="670"/>
      <c r="AE1" s="670"/>
      <c r="AF1" s="670"/>
      <c r="AG1" s="670"/>
      <c r="AH1" s="670"/>
      <c r="AI1" s="670"/>
      <c r="AJ1" s="670"/>
      <c r="AK1" s="671"/>
    </row>
    <row r="2" spans="1:37" ht="15" customHeight="1" thickBot="1">
      <c r="A2" s="704"/>
      <c r="B2" s="705"/>
      <c r="C2" s="706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10"/>
      <c r="R2" s="695"/>
      <c r="S2" s="696"/>
      <c r="T2" s="696"/>
      <c r="U2" s="696"/>
      <c r="V2" s="696"/>
      <c r="W2" s="696"/>
      <c r="X2" s="697"/>
      <c r="Y2" s="672"/>
      <c r="Z2" s="673"/>
      <c r="AA2" s="673"/>
      <c r="AB2" s="673"/>
      <c r="AC2" s="673"/>
      <c r="AD2" s="673"/>
      <c r="AE2" s="673"/>
      <c r="AF2" s="673"/>
      <c r="AG2" s="673"/>
      <c r="AH2" s="673"/>
      <c r="AI2" s="673"/>
      <c r="AJ2" s="673"/>
      <c r="AK2" s="674"/>
    </row>
    <row r="3" spans="1:37" ht="15.75" customHeight="1">
      <c r="A3" s="643" t="str">
        <f>VLOOKUP($R$3,Sorteio!$1:$1048576,4,FALSE)</f>
        <v>860</v>
      </c>
      <c r="B3" s="593"/>
      <c r="C3" s="593"/>
      <c r="D3" s="285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286"/>
      <c r="R3" s="644">
        <v>101</v>
      </c>
      <c r="S3" s="645"/>
      <c r="T3" s="645"/>
      <c r="U3" s="645"/>
      <c r="V3" s="645"/>
      <c r="W3" s="645"/>
      <c r="X3" s="646"/>
      <c r="Y3" s="675" t="str">
        <f>A3</f>
        <v>860</v>
      </c>
      <c r="Z3" s="676"/>
      <c r="AA3" s="676"/>
      <c r="AB3" s="677" t="str">
        <f>A6</f>
        <v>733</v>
      </c>
      <c r="AC3" s="677"/>
      <c r="AD3" s="677"/>
      <c r="AE3" s="677"/>
      <c r="AF3" s="677" t="str">
        <f>A8</f>
        <v>030</v>
      </c>
      <c r="AG3" s="677"/>
      <c r="AH3" s="677"/>
      <c r="AI3" s="677" t="str">
        <f>A11</f>
        <v>764</v>
      </c>
      <c r="AJ3" s="677"/>
      <c r="AK3" s="678"/>
    </row>
    <row r="4" spans="1:37" ht="9" customHeight="1">
      <c r="A4" s="643"/>
      <c r="B4" s="593"/>
      <c r="C4" s="593"/>
      <c r="D4" s="647" t="str">
        <f>VLOOKUP($R$3,Sorteio!$1:$1048576,6,FALSE)</f>
        <v>TORAO</v>
      </c>
      <c r="E4" s="648"/>
      <c r="F4" s="648"/>
      <c r="G4" s="648"/>
      <c r="H4" s="648"/>
      <c r="I4" s="648"/>
      <c r="J4" s="648"/>
      <c r="K4" s="649" t="str">
        <f>VLOOKUP($R$3,Sorteio!$1:$1048576,5,FALSE)</f>
        <v>MORI</v>
      </c>
      <c r="L4" s="649"/>
      <c r="M4" s="649"/>
      <c r="N4" s="649"/>
      <c r="O4" s="649"/>
      <c r="P4" s="650"/>
      <c r="R4" s="644"/>
      <c r="S4" s="645"/>
      <c r="T4" s="645"/>
      <c r="U4" s="645"/>
      <c r="V4" s="645"/>
      <c r="W4" s="645"/>
      <c r="X4" s="646"/>
      <c r="Y4" s="679" t="str">
        <f>K4</f>
        <v>MORI</v>
      </c>
      <c r="Z4" s="680"/>
      <c r="AA4" s="681"/>
      <c r="AB4" s="682" t="str">
        <f>K7</f>
        <v>WATANABE</v>
      </c>
      <c r="AC4" s="683"/>
      <c r="AD4" s="683"/>
      <c r="AE4" s="684"/>
      <c r="AF4" s="682" t="str">
        <f>K10</f>
        <v>FUGIKAWA</v>
      </c>
      <c r="AG4" s="683"/>
      <c r="AH4" s="684"/>
      <c r="AI4" s="682" t="str">
        <f>K13</f>
        <v>ISHIHARA</v>
      </c>
      <c r="AJ4" s="683"/>
      <c r="AK4" s="685"/>
    </row>
    <row r="5" spans="1:37" ht="9" customHeight="1">
      <c r="A5" s="643"/>
      <c r="B5" s="593"/>
      <c r="C5" s="593"/>
      <c r="D5" s="647"/>
      <c r="E5" s="648"/>
      <c r="F5" s="648"/>
      <c r="G5" s="648"/>
      <c r="H5" s="648"/>
      <c r="I5" s="648"/>
      <c r="J5" s="648"/>
      <c r="K5" s="649"/>
      <c r="L5" s="649"/>
      <c r="M5" s="649"/>
      <c r="N5" s="649"/>
      <c r="O5" s="649"/>
      <c r="P5" s="650"/>
      <c r="R5" s="644"/>
      <c r="S5" s="645"/>
      <c r="T5" s="645"/>
      <c r="U5" s="645"/>
      <c r="V5" s="645"/>
      <c r="W5" s="645"/>
      <c r="X5" s="646"/>
      <c r="Y5" s="679" t="str">
        <f>D4</f>
        <v>TORAO</v>
      </c>
      <c r="Z5" s="680"/>
      <c r="AA5" s="681"/>
      <c r="AB5" s="686" t="str">
        <f>D7</f>
        <v>EMILIA</v>
      </c>
      <c r="AC5" s="680"/>
      <c r="AD5" s="680"/>
      <c r="AE5" s="681"/>
      <c r="AF5" s="686" t="str">
        <f>D10</f>
        <v>WATARU</v>
      </c>
      <c r="AG5" s="680"/>
      <c r="AH5" s="681"/>
      <c r="AI5" s="686" t="str">
        <f>D13</f>
        <v>HILTON HARUAKI</v>
      </c>
      <c r="AJ5" s="680"/>
      <c r="AK5" s="687"/>
    </row>
    <row r="6" spans="1:37" ht="15.75" customHeight="1" thickBot="1">
      <c r="A6" s="579" t="str">
        <f>VLOOKUP($R$3,Sorteio!$1:$1048576,14,FALSE)</f>
        <v>733</v>
      </c>
      <c r="B6" s="579"/>
      <c r="C6" s="579"/>
      <c r="D6" s="273"/>
      <c r="E6" s="296"/>
      <c r="F6" s="296"/>
      <c r="G6" s="296"/>
      <c r="H6" s="296"/>
      <c r="I6" s="296"/>
      <c r="J6" s="296"/>
      <c r="K6" s="275"/>
      <c r="L6" s="297"/>
      <c r="M6" s="297"/>
      <c r="N6" s="297"/>
      <c r="O6" s="297"/>
      <c r="P6" s="298"/>
      <c r="R6" s="660" t="s">
        <v>2469</v>
      </c>
      <c r="S6" s="661"/>
      <c r="T6" s="661"/>
      <c r="U6" s="661"/>
      <c r="V6" s="661"/>
      <c r="W6" s="661"/>
      <c r="X6" s="662"/>
      <c r="Y6" s="663" t="str">
        <f>VLOOKUP($R$3,Sorteio!$1:$1048576,8,FALSE)</f>
        <v>BIR</v>
      </c>
      <c r="Z6" s="651"/>
      <c r="AA6" s="651"/>
      <c r="AB6" s="651" t="str">
        <f>VLOOKUP($R$3,Sorteio!$1:$1048576,18,FALSE)</f>
        <v>NCC</v>
      </c>
      <c r="AC6" s="651"/>
      <c r="AD6" s="651"/>
      <c r="AE6" s="651"/>
      <c r="AF6" s="651" t="str">
        <f>VLOOKUP($R$3,Sorteio!$1:$1048576,28,FALSE)</f>
        <v>SMA</v>
      </c>
      <c r="AG6" s="651"/>
      <c r="AH6" s="651"/>
      <c r="AI6" s="651" t="str">
        <f>VLOOKUP($R$3,Sorteio!$1:$1048576,38,FALSE)</f>
        <v>PIE</v>
      </c>
      <c r="AJ6" s="651"/>
      <c r="AK6" s="652"/>
    </row>
    <row r="7" spans="1:37" ht="15.75" customHeight="1">
      <c r="A7" s="579"/>
      <c r="B7" s="579"/>
      <c r="C7" s="579"/>
      <c r="D7" s="631" t="str">
        <f>VLOOKUP($R$3,Sorteio!$1:$1048576,16,FALSE)</f>
        <v>EMILIA</v>
      </c>
      <c r="E7" s="632"/>
      <c r="F7" s="632"/>
      <c r="G7" s="632"/>
      <c r="H7" s="632"/>
      <c r="I7" s="632"/>
      <c r="J7" s="632"/>
      <c r="K7" s="633" t="str">
        <f>VLOOKUP($R$3,Sorteio!$1:$1048576,15,FALSE)</f>
        <v>WATANABE</v>
      </c>
      <c r="L7" s="633"/>
      <c r="M7" s="633"/>
      <c r="N7" s="633"/>
      <c r="O7" s="633"/>
      <c r="P7" s="634"/>
      <c r="R7" s="664" t="s">
        <v>1774</v>
      </c>
      <c r="S7" s="665"/>
      <c r="T7" s="665"/>
      <c r="U7" s="665"/>
      <c r="V7" s="665"/>
      <c r="W7" s="665"/>
      <c r="X7" s="665"/>
      <c r="Y7" s="640"/>
      <c r="Z7" s="640"/>
      <c r="AA7" s="640"/>
      <c r="AB7" s="640"/>
      <c r="AC7" s="640"/>
      <c r="AD7" s="640"/>
      <c r="AE7" s="640"/>
      <c r="AF7" s="641"/>
      <c r="AG7" s="641"/>
      <c r="AH7" s="641"/>
      <c r="AI7" s="641"/>
      <c r="AJ7" s="641"/>
      <c r="AK7" s="642"/>
    </row>
    <row r="8" spans="1:37" ht="15.75" customHeight="1">
      <c r="A8" s="579" t="str">
        <f>VLOOKUP($R$3,Sorteio!$1:$1048576,24,FALSE)</f>
        <v>030</v>
      </c>
      <c r="B8" s="579"/>
      <c r="C8" s="579"/>
      <c r="D8" s="273"/>
      <c r="E8" s="308"/>
      <c r="F8" s="308"/>
      <c r="G8" s="308"/>
      <c r="H8" s="308"/>
      <c r="I8" s="308"/>
      <c r="J8" s="308"/>
      <c r="K8" s="275"/>
      <c r="L8" s="308"/>
      <c r="M8" s="308"/>
      <c r="N8" s="308"/>
      <c r="O8" s="308"/>
      <c r="P8" s="301"/>
      <c r="R8" s="626" t="s">
        <v>2324</v>
      </c>
      <c r="S8" s="627"/>
      <c r="T8" s="627"/>
      <c r="U8" s="627"/>
      <c r="V8" s="627"/>
      <c r="W8" s="627"/>
      <c r="X8" s="627"/>
      <c r="Y8" s="628" t="str">
        <f>IF(R17=Y16,"+1","0")</f>
        <v>0</v>
      </c>
      <c r="Z8" s="628"/>
      <c r="AA8" s="628"/>
      <c r="AB8" s="628" t="str">
        <f>IF(R17=AB16,"+1","0")</f>
        <v>0</v>
      </c>
      <c r="AC8" s="628"/>
      <c r="AD8" s="628"/>
      <c r="AE8" s="628"/>
      <c r="AF8" s="629" t="str">
        <f>IF(R17=AF16,"+1","0")</f>
        <v>+1</v>
      </c>
      <c r="AG8" s="628"/>
      <c r="AH8" s="628"/>
      <c r="AI8" s="628" t="str">
        <f>IF(R17 =AI16,"+1","0")</f>
        <v>0</v>
      </c>
      <c r="AJ8" s="628"/>
      <c r="AK8" s="630"/>
    </row>
    <row r="9" spans="1:37" ht="0.75" customHeight="1">
      <c r="A9" s="579"/>
      <c r="B9" s="579"/>
      <c r="C9" s="579"/>
      <c r="D9" s="302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303"/>
      <c r="R9" s="626"/>
      <c r="S9" s="627"/>
      <c r="T9" s="627"/>
      <c r="U9" s="627"/>
      <c r="V9" s="627"/>
      <c r="W9" s="627"/>
      <c r="X9" s="627"/>
      <c r="Y9" s="628"/>
      <c r="Z9" s="628"/>
      <c r="AA9" s="628"/>
      <c r="AB9" s="628"/>
      <c r="AC9" s="628"/>
      <c r="AD9" s="628"/>
      <c r="AE9" s="628"/>
      <c r="AF9" s="628"/>
      <c r="AG9" s="628"/>
      <c r="AH9" s="628"/>
      <c r="AI9" s="628"/>
      <c r="AJ9" s="628"/>
      <c r="AK9" s="630"/>
    </row>
    <row r="10" spans="1:37" ht="15.75" customHeight="1" thickBot="1">
      <c r="A10" s="579"/>
      <c r="B10" s="579"/>
      <c r="C10" s="579"/>
      <c r="D10" s="631" t="str">
        <f>VLOOKUP($R$3,Sorteio!$1:$1048576,26,FALSE)</f>
        <v>WATARU</v>
      </c>
      <c r="E10" s="632"/>
      <c r="F10" s="632"/>
      <c r="G10" s="632"/>
      <c r="H10" s="632"/>
      <c r="I10" s="632"/>
      <c r="J10" s="632"/>
      <c r="K10" s="633" t="str">
        <f>VLOOKUP($R$3,Sorteio!$1:$1048576,25,FALSE)</f>
        <v>FUGIKAWA</v>
      </c>
      <c r="L10" s="633"/>
      <c r="M10" s="633"/>
      <c r="N10" s="633"/>
      <c r="O10" s="633"/>
      <c r="P10" s="634"/>
      <c r="R10" s="635" t="s">
        <v>2322</v>
      </c>
      <c r="S10" s="636"/>
      <c r="T10" s="636"/>
      <c r="U10" s="636"/>
      <c r="V10" s="636"/>
      <c r="W10" s="636"/>
      <c r="X10" s="636"/>
      <c r="Y10" s="637"/>
      <c r="Z10" s="637"/>
      <c r="AA10" s="637"/>
      <c r="AB10" s="637"/>
      <c r="AC10" s="637"/>
      <c r="AD10" s="637"/>
      <c r="AE10" s="637"/>
      <c r="AF10" s="638"/>
      <c r="AG10" s="638"/>
      <c r="AH10" s="638"/>
      <c r="AI10" s="638"/>
      <c r="AJ10" s="638"/>
      <c r="AK10" s="639"/>
    </row>
    <row r="11" spans="1:37" ht="15.75" customHeight="1">
      <c r="A11" s="579" t="str">
        <f>VLOOKUP($R$3,Sorteio!$1:$1048576,34,FALSE)</f>
        <v>764</v>
      </c>
      <c r="B11" s="579"/>
      <c r="C11" s="579"/>
      <c r="D11" s="273"/>
      <c r="E11" s="308"/>
      <c r="F11" s="308"/>
      <c r="G11" s="308"/>
      <c r="H11" s="308"/>
      <c r="I11" s="308"/>
      <c r="J11" s="308"/>
      <c r="K11" s="275"/>
      <c r="L11" s="308"/>
      <c r="M11" s="308"/>
      <c r="N11" s="308"/>
      <c r="O11" s="308"/>
      <c r="P11" s="301"/>
      <c r="R11" s="580" t="s">
        <v>1775</v>
      </c>
      <c r="S11" s="581"/>
      <c r="T11" s="581"/>
      <c r="U11" s="581"/>
      <c r="V11" s="581"/>
      <c r="W11" s="581"/>
      <c r="X11" s="582"/>
      <c r="Y11" s="586"/>
      <c r="Z11" s="587"/>
      <c r="AA11" s="588"/>
      <c r="AB11" s="586"/>
      <c r="AC11" s="587"/>
      <c r="AD11" s="587"/>
      <c r="AE11" s="588"/>
      <c r="AF11" s="592"/>
      <c r="AG11" s="593"/>
      <c r="AH11" s="594"/>
      <c r="AI11" s="592"/>
      <c r="AJ11" s="593"/>
      <c r="AK11" s="598"/>
    </row>
    <row r="12" spans="1:37" ht="15.75" hidden="1" customHeight="1">
      <c r="A12" s="579"/>
      <c r="B12" s="579"/>
      <c r="C12" s="579"/>
      <c r="D12" s="302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303"/>
      <c r="R12" s="583"/>
      <c r="S12" s="584"/>
      <c r="T12" s="584"/>
      <c r="U12" s="584"/>
      <c r="V12" s="584"/>
      <c r="W12" s="584"/>
      <c r="X12" s="585"/>
      <c r="Y12" s="589"/>
      <c r="Z12" s="590"/>
      <c r="AA12" s="591"/>
      <c r="AB12" s="589"/>
      <c r="AC12" s="590"/>
      <c r="AD12" s="590"/>
      <c r="AE12" s="591"/>
      <c r="AF12" s="595"/>
      <c r="AG12" s="596"/>
      <c r="AH12" s="597"/>
      <c r="AI12" s="595"/>
      <c r="AJ12" s="596"/>
      <c r="AK12" s="599"/>
    </row>
    <row r="13" spans="1:37" ht="15.75" customHeight="1">
      <c r="A13" s="579"/>
      <c r="B13" s="579"/>
      <c r="C13" s="579"/>
      <c r="D13" s="631" t="str">
        <f>VLOOKUP($R$3,Sorteio!$1:$1048576,36,FALSE)</f>
        <v>HILTON HARUAKI</v>
      </c>
      <c r="E13" s="632"/>
      <c r="F13" s="632"/>
      <c r="G13" s="632"/>
      <c r="H13" s="632"/>
      <c r="I13" s="632"/>
      <c r="J13" s="632"/>
      <c r="K13" s="633" t="str">
        <f>VLOOKUP($R$3,Sorteio!$1:$1048576,35,FALSE)</f>
        <v>ISHIHARA</v>
      </c>
      <c r="L13" s="633"/>
      <c r="M13" s="633"/>
      <c r="N13" s="633"/>
      <c r="O13" s="633"/>
      <c r="P13" s="634"/>
      <c r="R13" s="626" t="s">
        <v>2324</v>
      </c>
      <c r="S13" s="627"/>
      <c r="T13" s="627"/>
      <c r="U13" s="627"/>
      <c r="V13" s="627"/>
      <c r="W13" s="627"/>
      <c r="X13" s="627"/>
      <c r="Y13" s="688" t="str">
        <f>IF(R17=Y16,"+1","0")</f>
        <v>0</v>
      </c>
      <c r="Z13" s="689"/>
      <c r="AA13" s="690"/>
      <c r="AB13" s="688" t="str">
        <f>IF(R17=AB16,"+1","0")</f>
        <v>0</v>
      </c>
      <c r="AC13" s="689"/>
      <c r="AD13" s="689"/>
      <c r="AE13" s="690"/>
      <c r="AF13" s="688" t="str">
        <f>IF(R17=AF16,"+1","0")</f>
        <v>+1</v>
      </c>
      <c r="AG13" s="689"/>
      <c r="AH13" s="690"/>
      <c r="AI13" s="688" t="str">
        <f>IF(R17=AI16,"+1","0")</f>
        <v>0</v>
      </c>
      <c r="AJ13" s="689"/>
      <c r="AK13" s="691"/>
    </row>
    <row r="14" spans="1:37" ht="15.75" customHeight="1" thickBot="1">
      <c r="A14" s="292"/>
      <c r="B14" s="292"/>
      <c r="C14" s="292"/>
      <c r="E14" s="293"/>
      <c r="F14" s="293"/>
      <c r="G14" s="293"/>
      <c r="H14" s="293"/>
      <c r="I14" s="293"/>
      <c r="J14" s="293"/>
      <c r="L14" s="293"/>
      <c r="M14" s="293"/>
      <c r="N14" s="293"/>
      <c r="O14" s="293"/>
      <c r="P14" s="293"/>
      <c r="R14" s="635" t="s">
        <v>2323</v>
      </c>
      <c r="S14" s="636"/>
      <c r="T14" s="636"/>
      <c r="U14" s="636"/>
      <c r="V14" s="636"/>
      <c r="W14" s="636"/>
      <c r="X14" s="636"/>
      <c r="Y14" s="617"/>
      <c r="Z14" s="618"/>
      <c r="AA14" s="619"/>
      <c r="AB14" s="617"/>
      <c r="AC14" s="618"/>
      <c r="AD14" s="618"/>
      <c r="AE14" s="619"/>
      <c r="AF14" s="620"/>
      <c r="AG14" s="621"/>
      <c r="AH14" s="622"/>
      <c r="AI14" s="620"/>
      <c r="AJ14" s="621"/>
      <c r="AK14" s="623"/>
    </row>
    <row r="15" spans="1:37" ht="15.75" customHeight="1" thickBot="1">
      <c r="A15" s="600" t="s">
        <v>1815</v>
      </c>
      <c r="B15" s="600"/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R15" s="601" t="s">
        <v>1776</v>
      </c>
      <c r="S15" s="602"/>
      <c r="T15" s="602"/>
      <c r="U15" s="602"/>
      <c r="V15" s="602"/>
      <c r="W15" s="602"/>
      <c r="X15" s="603"/>
      <c r="Y15" s="604"/>
      <c r="Z15" s="605"/>
      <c r="AA15" s="605"/>
      <c r="AB15" s="605"/>
      <c r="AC15" s="605"/>
      <c r="AD15" s="605"/>
      <c r="AE15" s="605"/>
      <c r="AF15" s="606"/>
      <c r="AG15" s="606"/>
      <c r="AH15" s="606"/>
      <c r="AI15" s="606"/>
      <c r="AJ15" s="606"/>
      <c r="AK15" s="607"/>
    </row>
    <row r="16" spans="1:37" ht="4.5" customHeight="1" thickBot="1">
      <c r="A16" s="600"/>
      <c r="B16" s="600"/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X16" s="247"/>
      <c r="Y16" s="608" t="str">
        <f>VLOOKUP($R$3,Sorteio!$1:$1048576,8,FALSE)</f>
        <v>BIR</v>
      </c>
      <c r="Z16" s="608"/>
      <c r="AA16" s="608"/>
      <c r="AB16" s="608" t="str">
        <f>VLOOKUP($R$3,Sorteio!$1:$1048576,18,FALSE)</f>
        <v>NCC</v>
      </c>
      <c r="AC16" s="608"/>
      <c r="AD16" s="608"/>
      <c r="AE16" s="608"/>
      <c r="AF16" s="608" t="str">
        <f>VLOOKUP($R$3,Sorteio!$1:$1048576,28,FALSE)</f>
        <v>SMA</v>
      </c>
      <c r="AG16" s="608"/>
      <c r="AH16" s="608"/>
      <c r="AI16" s="609" t="str">
        <f>VLOOKUP($R$3,Sorteio!$1:$1048576,38,FALSE)</f>
        <v>PIE</v>
      </c>
      <c r="AJ16" s="609"/>
      <c r="AK16" s="609"/>
    </row>
    <row r="17" spans="1:37" ht="16.5" customHeight="1" thickBot="1">
      <c r="A17" s="600"/>
      <c r="B17" s="600"/>
      <c r="C17" s="600"/>
      <c r="D17" s="600"/>
      <c r="E17" s="600"/>
      <c r="F17" s="600"/>
      <c r="G17" s="600"/>
      <c r="H17" s="600"/>
      <c r="I17" s="600"/>
      <c r="J17" s="600"/>
      <c r="K17" s="600"/>
      <c r="L17" s="600"/>
      <c r="M17" s="600"/>
      <c r="N17" s="600"/>
      <c r="O17" s="600"/>
      <c r="P17" s="600"/>
      <c r="R17" s="610" t="s">
        <v>1787</v>
      </c>
      <c r="S17" s="611"/>
      <c r="T17" s="611"/>
      <c r="U17" s="611"/>
      <c r="V17" s="611"/>
      <c r="W17" s="611"/>
      <c r="X17" s="612"/>
      <c r="Y17" s="613" t="s">
        <v>1777</v>
      </c>
      <c r="Z17" s="614"/>
      <c r="AA17" s="614"/>
      <c r="AB17" s="614"/>
      <c r="AC17" s="614"/>
      <c r="AD17" s="614"/>
      <c r="AE17" s="614"/>
      <c r="AF17" s="614"/>
      <c r="AG17" s="614"/>
      <c r="AH17" s="614"/>
      <c r="AI17" s="614"/>
      <c r="AJ17" s="614"/>
      <c r="AK17" s="615"/>
    </row>
    <row r="18" spans="1:37" ht="18" customHeight="1">
      <c r="A18" s="600"/>
      <c r="B18" s="600"/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R18" s="564" t="s">
        <v>1778</v>
      </c>
      <c r="S18" s="565"/>
      <c r="T18" s="565"/>
      <c r="U18" s="565"/>
      <c r="V18" s="565"/>
      <c r="W18" s="565"/>
      <c r="X18" s="566"/>
      <c r="Y18" s="653"/>
      <c r="Z18" s="654"/>
      <c r="AA18" s="654"/>
      <c r="AB18" s="654"/>
      <c r="AC18" s="654"/>
      <c r="AD18" s="654"/>
      <c r="AE18" s="654"/>
      <c r="AF18" s="655"/>
      <c r="AG18" s="655"/>
      <c r="AH18" s="655"/>
      <c r="AI18" s="655"/>
      <c r="AJ18" s="655"/>
      <c r="AK18" s="656"/>
    </row>
    <row r="19" spans="1:37" ht="18" customHeight="1"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R19" s="564"/>
      <c r="S19" s="565"/>
      <c r="T19" s="565"/>
      <c r="U19" s="565"/>
      <c r="V19" s="565"/>
      <c r="W19" s="565"/>
      <c r="X19" s="566"/>
      <c r="Y19" s="657"/>
      <c r="Z19" s="578"/>
      <c r="AA19" s="578"/>
      <c r="AB19" s="578"/>
      <c r="AC19" s="578"/>
      <c r="AD19" s="578"/>
      <c r="AE19" s="578"/>
      <c r="AF19" s="658"/>
      <c r="AG19" s="658"/>
      <c r="AH19" s="658"/>
      <c r="AI19" s="658"/>
      <c r="AJ19" s="658"/>
      <c r="AK19" s="659"/>
    </row>
    <row r="20" spans="1:37" ht="18" customHeight="1" thickBot="1">
      <c r="A20" s="616" t="s">
        <v>1846</v>
      </c>
      <c r="B20" s="616"/>
      <c r="C20" s="616"/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R20" s="567"/>
      <c r="S20" s="568"/>
      <c r="T20" s="568"/>
      <c r="U20" s="568"/>
      <c r="V20" s="568"/>
      <c r="W20" s="568"/>
      <c r="X20" s="569"/>
      <c r="Y20" s="624"/>
      <c r="Z20" s="625"/>
      <c r="AA20" s="625"/>
      <c r="AB20" s="625"/>
      <c r="AC20" s="625"/>
      <c r="AD20" s="625"/>
      <c r="AE20" s="625"/>
      <c r="AF20" s="667"/>
      <c r="AG20" s="667"/>
      <c r="AH20" s="667"/>
      <c r="AI20" s="667"/>
      <c r="AJ20" s="667"/>
      <c r="AK20" s="668"/>
    </row>
    <row r="21" spans="1:37" ht="18" customHeight="1">
      <c r="A21" s="560" t="s">
        <v>1845</v>
      </c>
      <c r="B21" s="560"/>
      <c r="C21" s="560"/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R21" s="561" t="s">
        <v>1779</v>
      </c>
      <c r="S21" s="562"/>
      <c r="T21" s="562"/>
      <c r="U21" s="562"/>
      <c r="V21" s="562"/>
      <c r="W21" s="562"/>
      <c r="X21" s="563"/>
      <c r="Y21" s="711"/>
      <c r="Z21" s="698"/>
      <c r="AA21" s="698"/>
      <c r="AB21" s="698"/>
      <c r="AC21" s="698"/>
      <c r="AD21" s="698"/>
      <c r="AE21" s="698"/>
      <c r="AF21" s="699"/>
      <c r="AG21" s="699"/>
      <c r="AH21" s="699"/>
      <c r="AI21" s="699"/>
      <c r="AJ21" s="699"/>
      <c r="AK21" s="700"/>
    </row>
    <row r="22" spans="1:37" ht="18" customHeight="1">
      <c r="A22" s="560"/>
      <c r="B22" s="560"/>
      <c r="C22" s="560"/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R22" s="564"/>
      <c r="S22" s="565"/>
      <c r="T22" s="565"/>
      <c r="U22" s="565"/>
      <c r="V22" s="565"/>
      <c r="W22" s="565"/>
      <c r="X22" s="566"/>
      <c r="Y22" s="577"/>
      <c r="Z22" s="578"/>
      <c r="AA22" s="578"/>
      <c r="AB22" s="578"/>
      <c r="AC22" s="578"/>
      <c r="AD22" s="578"/>
      <c r="AE22" s="578"/>
      <c r="AF22" s="658"/>
      <c r="AG22" s="658"/>
      <c r="AH22" s="658"/>
      <c r="AI22" s="658"/>
      <c r="AJ22" s="658"/>
      <c r="AK22" s="659"/>
    </row>
    <row r="23" spans="1:37" ht="18" customHeight="1" thickBot="1">
      <c r="A23" s="570" t="s">
        <v>1844</v>
      </c>
      <c r="B23" s="570"/>
      <c r="C23" s="570"/>
      <c r="D23" s="570"/>
      <c r="E23" s="570"/>
      <c r="F23" s="63"/>
      <c r="G23" s="571">
        <f>VLOOKUP($R$3,Sorteio!$1:$1048576,2,FALSE)</f>
        <v>1</v>
      </c>
      <c r="H23" s="571"/>
      <c r="I23" s="571"/>
      <c r="J23" s="572" t="s">
        <v>1772</v>
      </c>
      <c r="K23" s="572"/>
      <c r="L23" s="572"/>
      <c r="M23" s="572"/>
      <c r="N23" s="571">
        <f>VLOOKUP($R$3,Sorteio!$1:$1048576,3,FALSE)</f>
        <v>1</v>
      </c>
      <c r="O23" s="571"/>
      <c r="P23" s="571"/>
      <c r="R23" s="567"/>
      <c r="S23" s="568"/>
      <c r="T23" s="568"/>
      <c r="U23" s="568"/>
      <c r="V23" s="568"/>
      <c r="W23" s="568"/>
      <c r="X23" s="569"/>
      <c r="Y23" s="666"/>
      <c r="Z23" s="625"/>
      <c r="AA23" s="625"/>
      <c r="AB23" s="625"/>
      <c r="AC23" s="625"/>
      <c r="AD23" s="625"/>
      <c r="AE23" s="625"/>
      <c r="AF23" s="667"/>
      <c r="AG23" s="667"/>
      <c r="AH23" s="667"/>
      <c r="AI23" s="667"/>
      <c r="AJ23" s="667"/>
      <c r="AK23" s="668"/>
    </row>
    <row r="24" spans="1:37" ht="18" customHeight="1" thickBot="1">
      <c r="A24" s="570"/>
      <c r="B24" s="570"/>
      <c r="C24" s="570"/>
      <c r="D24" s="570"/>
      <c r="E24" s="570"/>
      <c r="F24" s="91"/>
      <c r="G24" s="571"/>
      <c r="H24" s="571"/>
      <c r="I24" s="571"/>
      <c r="J24" s="572"/>
      <c r="K24" s="572"/>
      <c r="L24" s="572"/>
      <c r="M24" s="572"/>
      <c r="N24" s="571"/>
      <c r="O24" s="571"/>
      <c r="P24" s="571"/>
      <c r="R24" s="573" t="s">
        <v>1812</v>
      </c>
      <c r="S24" s="574"/>
      <c r="T24" s="574"/>
      <c r="U24" s="574"/>
      <c r="V24" s="574"/>
      <c r="W24" s="574"/>
      <c r="X24" s="575"/>
      <c r="Y24" s="576"/>
      <c r="Z24" s="576"/>
      <c r="AA24" s="576"/>
      <c r="AB24" s="576"/>
      <c r="AC24" s="576"/>
      <c r="AD24" s="576"/>
      <c r="AE24" s="576"/>
      <c r="AF24" s="558"/>
      <c r="AG24" s="558"/>
      <c r="AH24" s="558"/>
      <c r="AI24" s="558"/>
      <c r="AJ24" s="558"/>
      <c r="AK24" s="559"/>
    </row>
    <row r="25" spans="1:37" ht="24" customHeight="1" thickBot="1"/>
    <row r="26" spans="1:37" ht="15" customHeight="1">
      <c r="A26" s="701" t="s">
        <v>1701</v>
      </c>
      <c r="B26" s="702"/>
      <c r="C26" s="703"/>
      <c r="D26" s="707" t="s">
        <v>1769</v>
      </c>
      <c r="E26" s="707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8"/>
      <c r="R26" s="692" t="s">
        <v>1771</v>
      </c>
      <c r="S26" s="693"/>
      <c r="T26" s="693"/>
      <c r="U26" s="693"/>
      <c r="V26" s="693"/>
      <c r="W26" s="693"/>
      <c r="X26" s="694"/>
      <c r="Y26" s="669" t="s">
        <v>1773</v>
      </c>
      <c r="Z26" s="670"/>
      <c r="AA26" s="670"/>
      <c r="AB26" s="670"/>
      <c r="AC26" s="670"/>
      <c r="AD26" s="670"/>
      <c r="AE26" s="670"/>
      <c r="AF26" s="670"/>
      <c r="AG26" s="670"/>
      <c r="AH26" s="670"/>
      <c r="AI26" s="670"/>
      <c r="AJ26" s="670"/>
      <c r="AK26" s="671"/>
    </row>
    <row r="27" spans="1:37" ht="15.75" customHeight="1" thickBot="1">
      <c r="A27" s="704"/>
      <c r="B27" s="705"/>
      <c r="C27" s="706"/>
      <c r="D27" s="709"/>
      <c r="E27" s="709"/>
      <c r="F27" s="709"/>
      <c r="G27" s="709"/>
      <c r="H27" s="709"/>
      <c r="I27" s="709"/>
      <c r="J27" s="709"/>
      <c r="K27" s="709"/>
      <c r="L27" s="709"/>
      <c r="M27" s="709"/>
      <c r="N27" s="709"/>
      <c r="O27" s="709"/>
      <c r="P27" s="710"/>
      <c r="R27" s="695"/>
      <c r="S27" s="696"/>
      <c r="T27" s="696"/>
      <c r="U27" s="696"/>
      <c r="V27" s="696"/>
      <c r="W27" s="696"/>
      <c r="X27" s="697"/>
      <c r="Y27" s="672"/>
      <c r="Z27" s="673"/>
      <c r="AA27" s="673"/>
      <c r="AB27" s="673"/>
      <c r="AC27" s="673"/>
      <c r="AD27" s="673"/>
      <c r="AE27" s="673"/>
      <c r="AF27" s="673"/>
      <c r="AG27" s="673"/>
      <c r="AH27" s="673"/>
      <c r="AI27" s="673"/>
      <c r="AJ27" s="673"/>
      <c r="AK27" s="674"/>
    </row>
    <row r="28" spans="1:37" ht="16.5" customHeight="1">
      <c r="A28" s="643" t="str">
        <f>VLOOKUP($R$3,Sorteio!$1:$1048576,4,FALSE)</f>
        <v>860</v>
      </c>
      <c r="B28" s="593"/>
      <c r="C28" s="593"/>
      <c r="D28" s="285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  <c r="P28" s="286"/>
      <c r="R28" s="644">
        <f>R3</f>
        <v>101</v>
      </c>
      <c r="S28" s="645"/>
      <c r="T28" s="645"/>
      <c r="U28" s="645"/>
      <c r="V28" s="645"/>
      <c r="W28" s="645"/>
      <c r="X28" s="646"/>
      <c r="Y28" s="675" t="str">
        <f>A28</f>
        <v>860</v>
      </c>
      <c r="Z28" s="676"/>
      <c r="AA28" s="676"/>
      <c r="AB28" s="677" t="str">
        <f>A31</f>
        <v>733</v>
      </c>
      <c r="AC28" s="677"/>
      <c r="AD28" s="677"/>
      <c r="AE28" s="677"/>
      <c r="AF28" s="677" t="str">
        <f>A33</f>
        <v>030</v>
      </c>
      <c r="AG28" s="677"/>
      <c r="AH28" s="677"/>
      <c r="AI28" s="677" t="str">
        <f>A36</f>
        <v>764</v>
      </c>
      <c r="AJ28" s="677"/>
      <c r="AK28" s="678"/>
    </row>
    <row r="29" spans="1:37" ht="9.75" customHeight="1">
      <c r="A29" s="643"/>
      <c r="B29" s="593"/>
      <c r="C29" s="593"/>
      <c r="D29" s="647" t="str">
        <f>VLOOKUP($R$3,Sorteio!$1:$1048576,6,FALSE)</f>
        <v>TORAO</v>
      </c>
      <c r="E29" s="648"/>
      <c r="F29" s="648"/>
      <c r="G29" s="648"/>
      <c r="H29" s="648"/>
      <c r="I29" s="648"/>
      <c r="J29" s="648"/>
      <c r="K29" s="649" t="str">
        <f>VLOOKUP($R$3,Sorteio!$1:$1048576,5,FALSE)</f>
        <v>MORI</v>
      </c>
      <c r="L29" s="649"/>
      <c r="M29" s="649"/>
      <c r="N29" s="649"/>
      <c r="O29" s="649"/>
      <c r="P29" s="650"/>
      <c r="R29" s="644"/>
      <c r="S29" s="645"/>
      <c r="T29" s="645"/>
      <c r="U29" s="645"/>
      <c r="V29" s="645"/>
      <c r="W29" s="645"/>
      <c r="X29" s="646"/>
      <c r="Y29" s="679" t="str">
        <f>K29</f>
        <v>MORI</v>
      </c>
      <c r="Z29" s="680"/>
      <c r="AA29" s="681"/>
      <c r="AB29" s="682" t="str">
        <f>K32</f>
        <v>WATANABE</v>
      </c>
      <c r="AC29" s="683"/>
      <c r="AD29" s="683"/>
      <c r="AE29" s="684"/>
      <c r="AF29" s="682" t="str">
        <f>K35</f>
        <v>FUGIKAWA</v>
      </c>
      <c r="AG29" s="683"/>
      <c r="AH29" s="684"/>
      <c r="AI29" s="682" t="str">
        <f>K38</f>
        <v>ISHIHARA</v>
      </c>
      <c r="AJ29" s="683"/>
      <c r="AK29" s="685"/>
    </row>
    <row r="30" spans="1:37" ht="9.75" customHeight="1">
      <c r="A30" s="643"/>
      <c r="B30" s="593"/>
      <c r="C30" s="593"/>
      <c r="D30" s="647"/>
      <c r="E30" s="648"/>
      <c r="F30" s="648"/>
      <c r="G30" s="648"/>
      <c r="H30" s="648"/>
      <c r="I30" s="648"/>
      <c r="J30" s="648"/>
      <c r="K30" s="649"/>
      <c r="L30" s="649"/>
      <c r="M30" s="649"/>
      <c r="N30" s="649"/>
      <c r="O30" s="649"/>
      <c r="P30" s="650"/>
      <c r="R30" s="644"/>
      <c r="S30" s="645"/>
      <c r="T30" s="645"/>
      <c r="U30" s="645"/>
      <c r="V30" s="645"/>
      <c r="W30" s="645"/>
      <c r="X30" s="646"/>
      <c r="Y30" s="679" t="str">
        <f>D29</f>
        <v>TORAO</v>
      </c>
      <c r="Z30" s="680"/>
      <c r="AA30" s="681"/>
      <c r="AB30" s="686" t="str">
        <f>D32</f>
        <v>EMILIA</v>
      </c>
      <c r="AC30" s="680"/>
      <c r="AD30" s="680"/>
      <c r="AE30" s="681"/>
      <c r="AF30" s="686" t="str">
        <f>D35</f>
        <v>WATARU</v>
      </c>
      <c r="AG30" s="680"/>
      <c r="AH30" s="681"/>
      <c r="AI30" s="686" t="str">
        <f>D38</f>
        <v>HILTON HARUAKI</v>
      </c>
      <c r="AJ30" s="680"/>
      <c r="AK30" s="687"/>
    </row>
    <row r="31" spans="1:37" ht="15" customHeight="1" thickBot="1">
      <c r="A31" s="579" t="str">
        <f>VLOOKUP($R$3,Sorteio!$1:$1048576,14,FALSE)</f>
        <v>733</v>
      </c>
      <c r="B31" s="579"/>
      <c r="C31" s="579"/>
      <c r="D31" s="273"/>
      <c r="E31" s="296"/>
      <c r="F31" s="296"/>
      <c r="G31" s="296"/>
      <c r="H31" s="296"/>
      <c r="I31" s="296"/>
      <c r="J31" s="296"/>
      <c r="K31" s="275"/>
      <c r="L31" s="297"/>
      <c r="M31" s="297"/>
      <c r="N31" s="297"/>
      <c r="O31" s="297"/>
      <c r="P31" s="298"/>
      <c r="R31" s="660" t="s">
        <v>2469</v>
      </c>
      <c r="S31" s="661"/>
      <c r="T31" s="661"/>
      <c r="U31" s="661"/>
      <c r="V31" s="661"/>
      <c r="W31" s="661"/>
      <c r="X31" s="662"/>
      <c r="Y31" s="663" t="str">
        <f>VLOOKUP($R$3,Sorteio!$1:$1048576,8,FALSE)</f>
        <v>BIR</v>
      </c>
      <c r="Z31" s="651"/>
      <c r="AA31" s="651"/>
      <c r="AB31" s="651" t="str">
        <f>VLOOKUP($R$3,Sorteio!$1:$1048576,18,FALSE)</f>
        <v>NCC</v>
      </c>
      <c r="AC31" s="651"/>
      <c r="AD31" s="651"/>
      <c r="AE31" s="651"/>
      <c r="AF31" s="651" t="str">
        <f>VLOOKUP($R$3,Sorteio!$1:$1048576,28,FALSE)</f>
        <v>SMA</v>
      </c>
      <c r="AG31" s="651"/>
      <c r="AH31" s="651"/>
      <c r="AI31" s="651" t="str">
        <f>VLOOKUP($R$3,Sorteio!$1:$1048576,38,FALSE)</f>
        <v>PIE</v>
      </c>
      <c r="AJ31" s="651"/>
      <c r="AK31" s="652"/>
    </row>
    <row r="32" spans="1:37" ht="17.25" customHeight="1">
      <c r="A32" s="579"/>
      <c r="B32" s="579"/>
      <c r="C32" s="579"/>
      <c r="D32" s="631" t="str">
        <f>VLOOKUP($R$3,Sorteio!$1:$1048576,16,FALSE)</f>
        <v>EMILIA</v>
      </c>
      <c r="E32" s="632"/>
      <c r="F32" s="632"/>
      <c r="G32" s="632"/>
      <c r="H32" s="632"/>
      <c r="I32" s="632"/>
      <c r="J32" s="632"/>
      <c r="K32" s="633" t="str">
        <f>VLOOKUP($R$3,Sorteio!$1:$1048576,15,FALSE)</f>
        <v>WATANABE</v>
      </c>
      <c r="L32" s="633"/>
      <c r="M32" s="633"/>
      <c r="N32" s="633"/>
      <c r="O32" s="633"/>
      <c r="P32" s="634"/>
      <c r="R32" s="664" t="s">
        <v>1774</v>
      </c>
      <c r="S32" s="665"/>
      <c r="T32" s="665"/>
      <c r="U32" s="665"/>
      <c r="V32" s="665"/>
      <c r="W32" s="665"/>
      <c r="X32" s="665"/>
      <c r="Y32" s="640"/>
      <c r="Z32" s="640"/>
      <c r="AA32" s="640"/>
      <c r="AB32" s="640"/>
      <c r="AC32" s="640"/>
      <c r="AD32" s="640"/>
      <c r="AE32" s="640"/>
      <c r="AF32" s="641"/>
      <c r="AG32" s="641"/>
      <c r="AH32" s="641"/>
      <c r="AI32" s="641"/>
      <c r="AJ32" s="641"/>
      <c r="AK32" s="642"/>
    </row>
    <row r="33" spans="1:37" ht="0.75" customHeight="1">
      <c r="A33" s="579" t="str">
        <f>VLOOKUP($R$3,Sorteio!$1:$1048576,24,FALSE)</f>
        <v>030</v>
      </c>
      <c r="B33" s="579"/>
      <c r="C33" s="579"/>
      <c r="D33" s="273"/>
      <c r="E33" s="299"/>
      <c r="F33" s="299"/>
      <c r="G33" s="299"/>
      <c r="H33" s="299"/>
      <c r="I33" s="299"/>
      <c r="J33" s="299"/>
      <c r="K33" s="300"/>
      <c r="L33" s="299"/>
      <c r="M33" s="299"/>
      <c r="N33" s="299"/>
      <c r="O33" s="299"/>
      <c r="P33" s="301"/>
      <c r="R33" s="626" t="s">
        <v>2324</v>
      </c>
      <c r="S33" s="627"/>
      <c r="T33" s="627"/>
      <c r="U33" s="627"/>
      <c r="V33" s="627"/>
      <c r="W33" s="627"/>
      <c r="X33" s="627"/>
      <c r="Y33" s="628" t="str">
        <f>IF(R42=Y41,"+1","0")</f>
        <v>0</v>
      </c>
      <c r="Z33" s="628"/>
      <c r="AA33" s="628"/>
      <c r="AB33" s="628" t="str">
        <f>IF(R42=AB41,"+1","0")</f>
        <v>0</v>
      </c>
      <c r="AC33" s="628"/>
      <c r="AD33" s="628"/>
      <c r="AE33" s="628"/>
      <c r="AF33" s="629" t="str">
        <f>IF(R42=AF41,"+1","0")</f>
        <v>+1</v>
      </c>
      <c r="AG33" s="628"/>
      <c r="AH33" s="628"/>
      <c r="AI33" s="628" t="str">
        <f>IF(R42 =AI41,"+1","0")</f>
        <v>0</v>
      </c>
      <c r="AJ33" s="628"/>
      <c r="AK33" s="630"/>
    </row>
    <row r="34" spans="1:37" ht="15.75" customHeight="1">
      <c r="A34" s="579"/>
      <c r="B34" s="579"/>
      <c r="C34" s="579"/>
      <c r="D34" s="302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303"/>
      <c r="R34" s="626"/>
      <c r="S34" s="627"/>
      <c r="T34" s="627"/>
      <c r="U34" s="627"/>
      <c r="V34" s="627"/>
      <c r="W34" s="627"/>
      <c r="X34" s="627"/>
      <c r="Y34" s="628"/>
      <c r="Z34" s="628"/>
      <c r="AA34" s="628"/>
      <c r="AB34" s="628"/>
      <c r="AC34" s="628"/>
      <c r="AD34" s="628"/>
      <c r="AE34" s="628"/>
      <c r="AF34" s="628"/>
      <c r="AG34" s="628"/>
      <c r="AH34" s="628"/>
      <c r="AI34" s="628"/>
      <c r="AJ34" s="628"/>
      <c r="AK34" s="630"/>
    </row>
    <row r="35" spans="1:37" ht="14.25" customHeight="1" thickBot="1">
      <c r="A35" s="579"/>
      <c r="B35" s="579"/>
      <c r="C35" s="579"/>
      <c r="D35" s="631" t="str">
        <f>VLOOKUP($R$3,Sorteio!$1:$1048576,26,FALSE)</f>
        <v>WATARU</v>
      </c>
      <c r="E35" s="632"/>
      <c r="F35" s="632"/>
      <c r="G35" s="632"/>
      <c r="H35" s="632"/>
      <c r="I35" s="632"/>
      <c r="J35" s="632"/>
      <c r="K35" s="633" t="str">
        <f>VLOOKUP($R$3,Sorteio!$1:$1048576,25,FALSE)</f>
        <v>FUGIKAWA</v>
      </c>
      <c r="L35" s="633"/>
      <c r="M35" s="633"/>
      <c r="N35" s="633"/>
      <c r="O35" s="633"/>
      <c r="P35" s="634"/>
      <c r="R35" s="635" t="s">
        <v>2322</v>
      </c>
      <c r="S35" s="636"/>
      <c r="T35" s="636"/>
      <c r="U35" s="636"/>
      <c r="V35" s="636"/>
      <c r="W35" s="636"/>
      <c r="X35" s="636"/>
      <c r="Y35" s="637"/>
      <c r="Z35" s="637"/>
      <c r="AA35" s="637"/>
      <c r="AB35" s="637"/>
      <c r="AC35" s="637"/>
      <c r="AD35" s="637"/>
      <c r="AE35" s="637"/>
      <c r="AF35" s="638"/>
      <c r="AG35" s="638"/>
      <c r="AH35" s="638"/>
      <c r="AI35" s="638"/>
      <c r="AJ35" s="638"/>
      <c r="AK35" s="639"/>
    </row>
    <row r="36" spans="1:37" ht="5.25" hidden="1" customHeight="1">
      <c r="A36" s="579" t="str">
        <f>VLOOKUP($R$3,Sorteio!$1:$1048576,34,FALSE)</f>
        <v>764</v>
      </c>
      <c r="B36" s="579"/>
      <c r="C36" s="579"/>
      <c r="D36" s="273"/>
      <c r="E36" s="299"/>
      <c r="F36" s="299"/>
      <c r="G36" s="299"/>
      <c r="H36" s="299"/>
      <c r="I36" s="299"/>
      <c r="J36" s="299"/>
      <c r="K36" s="300"/>
      <c r="L36" s="299"/>
      <c r="M36" s="299"/>
      <c r="N36" s="299"/>
      <c r="O36" s="299"/>
      <c r="P36" s="301"/>
      <c r="R36" s="580" t="s">
        <v>1775</v>
      </c>
      <c r="S36" s="581"/>
      <c r="T36" s="581"/>
      <c r="U36" s="581"/>
      <c r="V36" s="581"/>
      <c r="W36" s="581"/>
      <c r="X36" s="582"/>
      <c r="Y36" s="586"/>
      <c r="Z36" s="587"/>
      <c r="AA36" s="588"/>
      <c r="AB36" s="586"/>
      <c r="AC36" s="587"/>
      <c r="AD36" s="587"/>
      <c r="AE36" s="588"/>
      <c r="AF36" s="592"/>
      <c r="AG36" s="593"/>
      <c r="AH36" s="594"/>
      <c r="AI36" s="592"/>
      <c r="AJ36" s="593"/>
      <c r="AK36" s="598"/>
    </row>
    <row r="37" spans="1:37">
      <c r="A37" s="579"/>
      <c r="B37" s="579"/>
      <c r="C37" s="579"/>
      <c r="D37" s="302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303"/>
      <c r="R37" s="583"/>
      <c r="S37" s="584"/>
      <c r="T37" s="584"/>
      <c r="U37" s="584"/>
      <c r="V37" s="584"/>
      <c r="W37" s="584"/>
      <c r="X37" s="585"/>
      <c r="Y37" s="589"/>
      <c r="Z37" s="590"/>
      <c r="AA37" s="591"/>
      <c r="AB37" s="589"/>
      <c r="AC37" s="590"/>
      <c r="AD37" s="590"/>
      <c r="AE37" s="591"/>
      <c r="AF37" s="595"/>
      <c r="AG37" s="596"/>
      <c r="AH37" s="597"/>
      <c r="AI37" s="595"/>
      <c r="AJ37" s="596"/>
      <c r="AK37" s="599"/>
    </row>
    <row r="38" spans="1:37" ht="15.75" customHeight="1">
      <c r="A38" s="579"/>
      <c r="B38" s="579"/>
      <c r="C38" s="579"/>
      <c r="D38" s="631" t="str">
        <f>VLOOKUP($R$3,Sorteio!$1:$1048576,36,FALSE)</f>
        <v>HILTON HARUAKI</v>
      </c>
      <c r="E38" s="632"/>
      <c r="F38" s="632"/>
      <c r="G38" s="632"/>
      <c r="H38" s="632"/>
      <c r="I38" s="632"/>
      <c r="J38" s="632"/>
      <c r="K38" s="633" t="str">
        <f>VLOOKUP($R$3,Sorteio!$1:$1048576,35,FALSE)</f>
        <v>ISHIHARA</v>
      </c>
      <c r="L38" s="633"/>
      <c r="M38" s="633"/>
      <c r="N38" s="633"/>
      <c r="O38" s="633"/>
      <c r="P38" s="634"/>
      <c r="R38" s="626" t="s">
        <v>2324</v>
      </c>
      <c r="S38" s="627"/>
      <c r="T38" s="627"/>
      <c r="U38" s="627"/>
      <c r="V38" s="627"/>
      <c r="W38" s="627"/>
      <c r="X38" s="627"/>
      <c r="Y38" s="688" t="str">
        <f>IF(R42=Y41,"+1","0")</f>
        <v>0</v>
      </c>
      <c r="Z38" s="689"/>
      <c r="AA38" s="690"/>
      <c r="AB38" s="688" t="str">
        <f>IF(R42=AB41,"+1","0")</f>
        <v>0</v>
      </c>
      <c r="AC38" s="689"/>
      <c r="AD38" s="689"/>
      <c r="AE38" s="690"/>
      <c r="AF38" s="688" t="str">
        <f>IF(R42=AF41,"+1","0")</f>
        <v>+1</v>
      </c>
      <c r="AG38" s="689"/>
      <c r="AH38" s="690"/>
      <c r="AI38" s="688" t="str">
        <f>IF(R42=AI41,"+1","0")</f>
        <v>0</v>
      </c>
      <c r="AJ38" s="689"/>
      <c r="AK38" s="691"/>
    </row>
    <row r="39" spans="1:37" ht="15.75" customHeight="1" thickBot="1">
      <c r="A39" s="292"/>
      <c r="B39" s="292"/>
      <c r="C39" s="292"/>
      <c r="E39" s="293"/>
      <c r="F39" s="293"/>
      <c r="G39" s="293"/>
      <c r="H39" s="293"/>
      <c r="I39" s="293"/>
      <c r="J39" s="293"/>
      <c r="L39" s="293"/>
      <c r="M39" s="293"/>
      <c r="N39" s="293"/>
      <c r="O39" s="293"/>
      <c r="P39" s="293"/>
      <c r="R39" s="635" t="s">
        <v>2323</v>
      </c>
      <c r="S39" s="636"/>
      <c r="T39" s="636"/>
      <c r="U39" s="636"/>
      <c r="V39" s="636"/>
      <c r="W39" s="636"/>
      <c r="X39" s="636"/>
      <c r="Y39" s="617"/>
      <c r="Z39" s="618"/>
      <c r="AA39" s="619"/>
      <c r="AB39" s="617"/>
      <c r="AC39" s="618"/>
      <c r="AD39" s="618"/>
      <c r="AE39" s="619"/>
      <c r="AF39" s="620"/>
      <c r="AG39" s="621"/>
      <c r="AH39" s="622"/>
      <c r="AI39" s="620"/>
      <c r="AJ39" s="621"/>
      <c r="AK39" s="623"/>
    </row>
    <row r="40" spans="1:37" ht="15.75" customHeight="1" thickBot="1">
      <c r="A40" s="600" t="s">
        <v>1815</v>
      </c>
      <c r="B40" s="600"/>
      <c r="C40" s="600"/>
      <c r="D40" s="600"/>
      <c r="E40" s="600"/>
      <c r="F40" s="600"/>
      <c r="G40" s="600"/>
      <c r="H40" s="600"/>
      <c r="I40" s="600"/>
      <c r="J40" s="600"/>
      <c r="K40" s="600"/>
      <c r="L40" s="600"/>
      <c r="M40" s="600"/>
      <c r="N40" s="600"/>
      <c r="O40" s="600"/>
      <c r="P40" s="600"/>
      <c r="R40" s="601" t="s">
        <v>1776</v>
      </c>
      <c r="S40" s="602"/>
      <c r="T40" s="602"/>
      <c r="U40" s="602"/>
      <c r="V40" s="602"/>
      <c r="W40" s="602"/>
      <c r="X40" s="603"/>
      <c r="Y40" s="604"/>
      <c r="Z40" s="605"/>
      <c r="AA40" s="605"/>
      <c r="AB40" s="605"/>
      <c r="AC40" s="605"/>
      <c r="AD40" s="605"/>
      <c r="AE40" s="605"/>
      <c r="AF40" s="606"/>
      <c r="AG40" s="606"/>
      <c r="AH40" s="606"/>
      <c r="AI40" s="606"/>
      <c r="AJ40" s="606"/>
      <c r="AK40" s="607"/>
    </row>
    <row r="41" spans="1:37" ht="15.75" customHeight="1" thickBot="1">
      <c r="A41" s="600"/>
      <c r="B41" s="600"/>
      <c r="C41" s="600"/>
      <c r="D41" s="600"/>
      <c r="E41" s="600"/>
      <c r="F41" s="600"/>
      <c r="G41" s="600"/>
      <c r="H41" s="600"/>
      <c r="I41" s="600"/>
      <c r="J41" s="600"/>
      <c r="K41" s="600"/>
      <c r="L41" s="600"/>
      <c r="M41" s="600"/>
      <c r="N41" s="600"/>
      <c r="O41" s="600"/>
      <c r="P41" s="600"/>
      <c r="X41" s="247"/>
      <c r="Y41" s="608" t="str">
        <f>VLOOKUP($R$3,Sorteio!$1:$1048576,8,FALSE)</f>
        <v>BIR</v>
      </c>
      <c r="Z41" s="608"/>
      <c r="AA41" s="608"/>
      <c r="AB41" s="608" t="str">
        <f>VLOOKUP($R$3,Sorteio!$1:$1048576,18,FALSE)</f>
        <v>NCC</v>
      </c>
      <c r="AC41" s="608"/>
      <c r="AD41" s="608"/>
      <c r="AE41" s="608"/>
      <c r="AF41" s="608" t="str">
        <f>VLOOKUP($R$3,Sorteio!$1:$1048576,28,FALSE)</f>
        <v>SMA</v>
      </c>
      <c r="AG41" s="608"/>
      <c r="AH41" s="608"/>
      <c r="AI41" s="609" t="str">
        <f>VLOOKUP($R$3,Sorteio!$1:$1048576,38,FALSE)</f>
        <v>PIE</v>
      </c>
      <c r="AJ41" s="609"/>
      <c r="AK41" s="609"/>
    </row>
    <row r="42" spans="1:37" ht="15.75" customHeight="1" thickBot="1">
      <c r="A42" s="600"/>
      <c r="B42" s="600"/>
      <c r="C42" s="600"/>
      <c r="D42" s="600"/>
      <c r="E42" s="600"/>
      <c r="F42" s="600"/>
      <c r="G42" s="600"/>
      <c r="H42" s="600"/>
      <c r="I42" s="600"/>
      <c r="J42" s="600"/>
      <c r="K42" s="600"/>
      <c r="L42" s="600"/>
      <c r="M42" s="600"/>
      <c r="N42" s="600"/>
      <c r="O42" s="600"/>
      <c r="P42" s="600"/>
      <c r="R42" s="610" t="s">
        <v>1787</v>
      </c>
      <c r="S42" s="611"/>
      <c r="T42" s="611"/>
      <c r="U42" s="611"/>
      <c r="V42" s="611"/>
      <c r="W42" s="611"/>
      <c r="X42" s="612"/>
      <c r="Y42" s="613" t="s">
        <v>1777</v>
      </c>
      <c r="Z42" s="614"/>
      <c r="AA42" s="614"/>
      <c r="AB42" s="614"/>
      <c r="AC42" s="614"/>
      <c r="AD42" s="614"/>
      <c r="AE42" s="614"/>
      <c r="AF42" s="614"/>
      <c r="AG42" s="614"/>
      <c r="AH42" s="614"/>
      <c r="AI42" s="614"/>
      <c r="AJ42" s="614"/>
      <c r="AK42" s="615"/>
    </row>
    <row r="43" spans="1:37" ht="15.75" customHeight="1">
      <c r="A43" s="600"/>
      <c r="B43" s="600"/>
      <c r="C43" s="600"/>
      <c r="D43" s="600"/>
      <c r="E43" s="600"/>
      <c r="F43" s="600"/>
      <c r="G43" s="600"/>
      <c r="H43" s="600"/>
      <c r="I43" s="600"/>
      <c r="J43" s="600"/>
      <c r="K43" s="600"/>
      <c r="L43" s="600"/>
      <c r="M43" s="600"/>
      <c r="N43" s="600"/>
      <c r="O43" s="600"/>
      <c r="P43" s="600"/>
      <c r="R43" s="564" t="s">
        <v>1778</v>
      </c>
      <c r="S43" s="565"/>
      <c r="T43" s="565"/>
      <c r="U43" s="565"/>
      <c r="V43" s="565"/>
      <c r="W43" s="565"/>
      <c r="X43" s="566"/>
      <c r="Y43" s="653"/>
      <c r="Z43" s="654"/>
      <c r="AA43" s="654"/>
      <c r="AB43" s="654"/>
      <c r="AC43" s="654"/>
      <c r="AD43" s="654"/>
      <c r="AE43" s="654"/>
      <c r="AF43" s="655"/>
      <c r="AG43" s="655"/>
      <c r="AH43" s="655"/>
      <c r="AI43" s="655"/>
      <c r="AJ43" s="655"/>
      <c r="AK43" s="656"/>
    </row>
    <row r="44" spans="1:37" ht="15.75" customHeight="1"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R44" s="564"/>
      <c r="S44" s="565"/>
      <c r="T44" s="565"/>
      <c r="U44" s="565"/>
      <c r="V44" s="565"/>
      <c r="W44" s="565"/>
      <c r="X44" s="566"/>
      <c r="Y44" s="657"/>
      <c r="Z44" s="578"/>
      <c r="AA44" s="578"/>
      <c r="AB44" s="578"/>
      <c r="AC44" s="578"/>
      <c r="AD44" s="578"/>
      <c r="AE44" s="578"/>
      <c r="AF44" s="658"/>
      <c r="AG44" s="658"/>
      <c r="AH44" s="658"/>
      <c r="AI44" s="658"/>
      <c r="AJ44" s="658"/>
      <c r="AK44" s="659"/>
    </row>
    <row r="45" spans="1:37" ht="15.75" customHeight="1" thickBot="1">
      <c r="A45" s="616" t="s">
        <v>1846</v>
      </c>
      <c r="B45" s="616"/>
      <c r="C45" s="616"/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616"/>
      <c r="O45" s="616"/>
      <c r="P45" s="616"/>
      <c r="R45" s="567"/>
      <c r="S45" s="568"/>
      <c r="T45" s="568"/>
      <c r="U45" s="568"/>
      <c r="V45" s="568"/>
      <c r="W45" s="568"/>
      <c r="X45" s="569"/>
      <c r="Y45" s="624"/>
      <c r="Z45" s="625"/>
      <c r="AA45" s="625"/>
      <c r="AB45" s="625"/>
      <c r="AC45" s="625"/>
      <c r="AD45" s="625"/>
      <c r="AE45" s="625"/>
      <c r="AF45" s="667"/>
      <c r="AG45" s="667"/>
      <c r="AH45" s="667"/>
      <c r="AI45" s="667"/>
      <c r="AJ45" s="667"/>
      <c r="AK45" s="668"/>
    </row>
    <row r="46" spans="1:37" ht="15.75" customHeight="1">
      <c r="A46" s="560" t="s">
        <v>1845</v>
      </c>
      <c r="B46" s="560"/>
      <c r="C46" s="560"/>
      <c r="D46" s="560"/>
      <c r="E46" s="560"/>
      <c r="F46" s="560"/>
      <c r="G46" s="560"/>
      <c r="H46" s="560"/>
      <c r="I46" s="560"/>
      <c r="J46" s="560"/>
      <c r="K46" s="560"/>
      <c r="L46" s="560"/>
      <c r="M46" s="560"/>
      <c r="N46" s="560"/>
      <c r="O46" s="560"/>
      <c r="P46" s="560"/>
      <c r="R46" s="561" t="s">
        <v>1779</v>
      </c>
      <c r="S46" s="562"/>
      <c r="T46" s="562"/>
      <c r="U46" s="562"/>
      <c r="V46" s="562"/>
      <c r="W46" s="562"/>
      <c r="X46" s="563"/>
      <c r="Y46" s="711"/>
      <c r="Z46" s="698"/>
      <c r="AA46" s="698"/>
      <c r="AB46" s="698"/>
      <c r="AC46" s="698"/>
      <c r="AD46" s="698"/>
      <c r="AE46" s="698"/>
      <c r="AF46" s="699"/>
      <c r="AG46" s="699"/>
      <c r="AH46" s="699"/>
      <c r="AI46" s="699"/>
      <c r="AJ46" s="699"/>
      <c r="AK46" s="700"/>
    </row>
    <row r="47" spans="1:37" ht="15.75" customHeight="1">
      <c r="A47" s="560"/>
      <c r="B47" s="560"/>
      <c r="C47" s="560"/>
      <c r="D47" s="560"/>
      <c r="E47" s="560"/>
      <c r="F47" s="560"/>
      <c r="G47" s="560"/>
      <c r="H47" s="560"/>
      <c r="I47" s="560"/>
      <c r="J47" s="560"/>
      <c r="K47" s="560"/>
      <c r="L47" s="560"/>
      <c r="M47" s="560"/>
      <c r="N47" s="560"/>
      <c r="O47" s="560"/>
      <c r="P47" s="560"/>
      <c r="R47" s="564"/>
      <c r="S47" s="565"/>
      <c r="T47" s="565"/>
      <c r="U47" s="565"/>
      <c r="V47" s="565"/>
      <c r="W47" s="565"/>
      <c r="X47" s="566"/>
      <c r="Y47" s="577"/>
      <c r="Z47" s="578"/>
      <c r="AA47" s="578"/>
      <c r="AB47" s="578"/>
      <c r="AC47" s="578"/>
      <c r="AD47" s="578"/>
      <c r="AE47" s="578"/>
      <c r="AF47" s="658"/>
      <c r="AG47" s="658"/>
      <c r="AH47" s="658"/>
      <c r="AI47" s="658"/>
      <c r="AJ47" s="658"/>
      <c r="AK47" s="659"/>
    </row>
    <row r="48" spans="1:37" ht="15.75" customHeight="1" thickBot="1">
      <c r="A48" s="570" t="s">
        <v>1844</v>
      </c>
      <c r="B48" s="570"/>
      <c r="C48" s="570"/>
      <c r="D48" s="570"/>
      <c r="E48" s="570"/>
      <c r="F48" s="63"/>
      <c r="G48" s="571">
        <f>VLOOKUP($R$3,Sorteio!$1:$1048576,2,FALSE)</f>
        <v>1</v>
      </c>
      <c r="H48" s="571"/>
      <c r="I48" s="571"/>
      <c r="J48" s="572" t="s">
        <v>1772</v>
      </c>
      <c r="K48" s="572"/>
      <c r="L48" s="572"/>
      <c r="M48" s="572"/>
      <c r="N48" s="571">
        <f>VLOOKUP($R$3,Sorteio!$1:$1048576,3,FALSE)</f>
        <v>1</v>
      </c>
      <c r="O48" s="571"/>
      <c r="P48" s="571"/>
      <c r="R48" s="567"/>
      <c r="S48" s="568"/>
      <c r="T48" s="568"/>
      <c r="U48" s="568"/>
      <c r="V48" s="568"/>
      <c r="W48" s="568"/>
      <c r="X48" s="569"/>
      <c r="Y48" s="666"/>
      <c r="Z48" s="625"/>
      <c r="AA48" s="625"/>
      <c r="AB48" s="625"/>
      <c r="AC48" s="625"/>
      <c r="AD48" s="625"/>
      <c r="AE48" s="625"/>
      <c r="AF48" s="667"/>
      <c r="AG48" s="667"/>
      <c r="AH48" s="667"/>
      <c r="AI48" s="667"/>
      <c r="AJ48" s="667"/>
      <c r="AK48" s="668"/>
    </row>
    <row r="49" spans="1:37" ht="16.5" customHeight="1" thickBot="1">
      <c r="A49" s="570"/>
      <c r="B49" s="570"/>
      <c r="C49" s="570"/>
      <c r="D49" s="570"/>
      <c r="E49" s="570"/>
      <c r="F49" s="91"/>
      <c r="G49" s="571"/>
      <c r="H49" s="571"/>
      <c r="I49" s="571"/>
      <c r="J49" s="572"/>
      <c r="K49" s="572"/>
      <c r="L49" s="572"/>
      <c r="M49" s="572"/>
      <c r="N49" s="571"/>
      <c r="O49" s="571"/>
      <c r="P49" s="571"/>
      <c r="R49" s="573" t="s">
        <v>1812</v>
      </c>
      <c r="S49" s="574"/>
      <c r="T49" s="574"/>
      <c r="U49" s="574"/>
      <c r="V49" s="574"/>
      <c r="W49" s="574"/>
      <c r="X49" s="575"/>
      <c r="Y49" s="576"/>
      <c r="Z49" s="576"/>
      <c r="AA49" s="576"/>
      <c r="AB49" s="576"/>
      <c r="AC49" s="576"/>
      <c r="AD49" s="576"/>
      <c r="AE49" s="576"/>
      <c r="AF49" s="558"/>
      <c r="AG49" s="558"/>
      <c r="AH49" s="558"/>
      <c r="AI49" s="558"/>
      <c r="AJ49" s="558"/>
      <c r="AK49" s="559"/>
    </row>
  </sheetData>
  <mergeCells count="226">
    <mergeCell ref="Y39:AA39"/>
    <mergeCell ref="A26:C27"/>
    <mergeCell ref="D26:P27"/>
    <mergeCell ref="R26:X27"/>
    <mergeCell ref="R31:X31"/>
    <mergeCell ref="R13:X13"/>
    <mergeCell ref="Y13:AA13"/>
    <mergeCell ref="R14:X14"/>
    <mergeCell ref="Y14:AA14"/>
    <mergeCell ref="A21:P22"/>
    <mergeCell ref="A23:E24"/>
    <mergeCell ref="G23:I24"/>
    <mergeCell ref="Y21:AA21"/>
    <mergeCell ref="J23:M24"/>
    <mergeCell ref="N23:P24"/>
    <mergeCell ref="R15:X15"/>
    <mergeCell ref="Y15:AA15"/>
    <mergeCell ref="Y16:AA16"/>
    <mergeCell ref="A15:P18"/>
    <mergeCell ref="A31:C32"/>
    <mergeCell ref="D32:J32"/>
    <mergeCell ref="K32:P32"/>
    <mergeCell ref="R32:X32"/>
    <mergeCell ref="Y32:AA32"/>
    <mergeCell ref="A1:C2"/>
    <mergeCell ref="D1:P2"/>
    <mergeCell ref="A3:C5"/>
    <mergeCell ref="AI45:AK45"/>
    <mergeCell ref="Y46:AA46"/>
    <mergeCell ref="AB46:AE46"/>
    <mergeCell ref="AF46:AH46"/>
    <mergeCell ref="AI46:AK46"/>
    <mergeCell ref="AF43:AH43"/>
    <mergeCell ref="AI43:AK43"/>
    <mergeCell ref="Y44:AA44"/>
    <mergeCell ref="AB44:AE44"/>
    <mergeCell ref="AF44:AH44"/>
    <mergeCell ref="AI44:AK44"/>
    <mergeCell ref="Y43:AA43"/>
    <mergeCell ref="AB43:AE43"/>
    <mergeCell ref="R39:X39"/>
    <mergeCell ref="D38:J38"/>
    <mergeCell ref="K38:P38"/>
    <mergeCell ref="R38:X38"/>
    <mergeCell ref="Y38:AA38"/>
    <mergeCell ref="AB38:AE38"/>
    <mergeCell ref="AF38:AH38"/>
    <mergeCell ref="AI38:AK38"/>
    <mergeCell ref="AB21:AE21"/>
    <mergeCell ref="AF21:AH21"/>
    <mergeCell ref="AI21:AK21"/>
    <mergeCell ref="Y22:AA22"/>
    <mergeCell ref="R21:X23"/>
    <mergeCell ref="R24:X24"/>
    <mergeCell ref="Y24:AA24"/>
    <mergeCell ref="AB24:AE24"/>
    <mergeCell ref="AF24:AH24"/>
    <mergeCell ref="AI24:AK24"/>
    <mergeCell ref="AB22:AE22"/>
    <mergeCell ref="AF22:AH22"/>
    <mergeCell ref="AI22:AK22"/>
    <mergeCell ref="Y23:AA23"/>
    <mergeCell ref="AB23:AE23"/>
    <mergeCell ref="AF23:AH23"/>
    <mergeCell ref="AI23:AK23"/>
    <mergeCell ref="R1:X2"/>
    <mergeCell ref="Y1:AK2"/>
    <mergeCell ref="R3:X5"/>
    <mergeCell ref="Y3:AA3"/>
    <mergeCell ref="AB3:AE3"/>
    <mergeCell ref="AF3:AH3"/>
    <mergeCell ref="AI3:AK3"/>
    <mergeCell ref="D4:J5"/>
    <mergeCell ref="K4:P5"/>
    <mergeCell ref="Y4:AA4"/>
    <mergeCell ref="AB4:AE4"/>
    <mergeCell ref="AF4:AH4"/>
    <mergeCell ref="AI4:AK4"/>
    <mergeCell ref="Y5:AA5"/>
    <mergeCell ref="AB5:AE5"/>
    <mergeCell ref="AF5:AH5"/>
    <mergeCell ref="AI5:AK5"/>
    <mergeCell ref="AB20:AE20"/>
    <mergeCell ref="AF20:AH20"/>
    <mergeCell ref="AI20:AK20"/>
    <mergeCell ref="AB16:AE16"/>
    <mergeCell ref="AF16:AH16"/>
    <mergeCell ref="AI16:AK16"/>
    <mergeCell ref="R10:X10"/>
    <mergeCell ref="R11:X12"/>
    <mergeCell ref="Y11:AA12"/>
    <mergeCell ref="AB11:AE12"/>
    <mergeCell ref="AF11:AH12"/>
    <mergeCell ref="AI11:AK12"/>
    <mergeCell ref="AF14:AH14"/>
    <mergeCell ref="AI14:AK14"/>
    <mergeCell ref="Y10:AA10"/>
    <mergeCell ref="AB10:AE10"/>
    <mergeCell ref="AF10:AH10"/>
    <mergeCell ref="AI10:AK10"/>
    <mergeCell ref="AB13:AE13"/>
    <mergeCell ref="AF13:AH13"/>
    <mergeCell ref="AI13:AK13"/>
    <mergeCell ref="AB14:AE14"/>
    <mergeCell ref="AB45:AE45"/>
    <mergeCell ref="AF47:AH47"/>
    <mergeCell ref="AI47:AK47"/>
    <mergeCell ref="Y48:AA48"/>
    <mergeCell ref="AB48:AE48"/>
    <mergeCell ref="AF48:AH48"/>
    <mergeCell ref="AI48:AK48"/>
    <mergeCell ref="AF45:AH45"/>
    <mergeCell ref="Y26:AK27"/>
    <mergeCell ref="Y28:AA28"/>
    <mergeCell ref="AB28:AE28"/>
    <mergeCell ref="AF28:AH28"/>
    <mergeCell ref="AI28:AK28"/>
    <mergeCell ref="Y29:AA29"/>
    <mergeCell ref="AB29:AE29"/>
    <mergeCell ref="AF29:AH29"/>
    <mergeCell ref="AI29:AK29"/>
    <mergeCell ref="Y30:AA30"/>
    <mergeCell ref="AB30:AE30"/>
    <mergeCell ref="AF30:AH30"/>
    <mergeCell ref="AI30:AK30"/>
    <mergeCell ref="Y31:AA31"/>
    <mergeCell ref="AB31:AE31"/>
    <mergeCell ref="AF31:AH31"/>
    <mergeCell ref="R6:X6"/>
    <mergeCell ref="Y6:AA6"/>
    <mergeCell ref="AB6:AE6"/>
    <mergeCell ref="AF6:AH6"/>
    <mergeCell ref="AI6:AK6"/>
    <mergeCell ref="A6:C7"/>
    <mergeCell ref="A8:C10"/>
    <mergeCell ref="A11:C13"/>
    <mergeCell ref="D7:J7"/>
    <mergeCell ref="D10:J10"/>
    <mergeCell ref="D13:J13"/>
    <mergeCell ref="K13:P13"/>
    <mergeCell ref="K10:P10"/>
    <mergeCell ref="K7:P7"/>
    <mergeCell ref="R7:X7"/>
    <mergeCell ref="Y7:AA7"/>
    <mergeCell ref="AB7:AE7"/>
    <mergeCell ref="AF7:AH7"/>
    <mergeCell ref="AI7:AK7"/>
    <mergeCell ref="R8:X9"/>
    <mergeCell ref="Y8:AA9"/>
    <mergeCell ref="AB8:AE9"/>
    <mergeCell ref="AF8:AH9"/>
    <mergeCell ref="AI8:AK9"/>
    <mergeCell ref="AB32:AE32"/>
    <mergeCell ref="AF32:AH32"/>
    <mergeCell ref="AI32:AK32"/>
    <mergeCell ref="A28:C30"/>
    <mergeCell ref="R28:X30"/>
    <mergeCell ref="D29:J30"/>
    <mergeCell ref="K29:P30"/>
    <mergeCell ref="AI31:AK31"/>
    <mergeCell ref="AB15:AE15"/>
    <mergeCell ref="AF15:AH15"/>
    <mergeCell ref="AI15:AK15"/>
    <mergeCell ref="R17:X17"/>
    <mergeCell ref="Y17:AK17"/>
    <mergeCell ref="R18:X20"/>
    <mergeCell ref="A20:P20"/>
    <mergeCell ref="Y18:AA18"/>
    <mergeCell ref="AB18:AE18"/>
    <mergeCell ref="AF18:AH18"/>
    <mergeCell ref="AI18:AK18"/>
    <mergeCell ref="Y19:AA19"/>
    <mergeCell ref="AB19:AE19"/>
    <mergeCell ref="AF19:AH19"/>
    <mergeCell ref="AI19:AK19"/>
    <mergeCell ref="Y20:AA20"/>
    <mergeCell ref="A33:C35"/>
    <mergeCell ref="R33:X34"/>
    <mergeCell ref="Y33:AA34"/>
    <mergeCell ref="AB33:AE34"/>
    <mergeCell ref="AF33:AH34"/>
    <mergeCell ref="AI33:AK34"/>
    <mergeCell ref="D35:J35"/>
    <mergeCell ref="K35:P35"/>
    <mergeCell ref="R35:X35"/>
    <mergeCell ref="Y35:AA35"/>
    <mergeCell ref="AB35:AE35"/>
    <mergeCell ref="AF35:AH35"/>
    <mergeCell ref="AI35:AK35"/>
    <mergeCell ref="A36:C38"/>
    <mergeCell ref="R36:X37"/>
    <mergeCell ref="Y36:AA37"/>
    <mergeCell ref="AB36:AE37"/>
    <mergeCell ref="AF36:AH37"/>
    <mergeCell ref="AI36:AK37"/>
    <mergeCell ref="A40:P43"/>
    <mergeCell ref="R40:X40"/>
    <mergeCell ref="Y40:AA40"/>
    <mergeCell ref="AB40:AE40"/>
    <mergeCell ref="AF40:AH40"/>
    <mergeCell ref="AI40:AK40"/>
    <mergeCell ref="Y41:AA41"/>
    <mergeCell ref="AB41:AE41"/>
    <mergeCell ref="AF41:AH41"/>
    <mergeCell ref="AI41:AK41"/>
    <mergeCell ref="R42:X42"/>
    <mergeCell ref="Y42:AK42"/>
    <mergeCell ref="R43:X45"/>
    <mergeCell ref="A45:P45"/>
    <mergeCell ref="AB39:AE39"/>
    <mergeCell ref="AF39:AH39"/>
    <mergeCell ref="AI39:AK39"/>
    <mergeCell ref="Y45:AA45"/>
    <mergeCell ref="AF49:AH49"/>
    <mergeCell ref="AI49:AK49"/>
    <mergeCell ref="A46:P47"/>
    <mergeCell ref="R46:X48"/>
    <mergeCell ref="A48:E49"/>
    <mergeCell ref="G48:I49"/>
    <mergeCell ref="J48:M49"/>
    <mergeCell ref="N48:P49"/>
    <mergeCell ref="R49:X49"/>
    <mergeCell ref="Y49:AA49"/>
    <mergeCell ref="AB49:AE49"/>
    <mergeCell ref="Y47:AA47"/>
    <mergeCell ref="AB47:AE47"/>
  </mergeCells>
  <hyperlinks>
    <hyperlink ref="Y17" r:id="rId1" display="N@UM" xr:uid="{B7CA25A2-898D-4C71-83C9-00C57357A3A9}"/>
    <hyperlink ref="Y42" r:id="rId2" display="N@UM" xr:uid="{22315606-682F-4C84-AE7B-11FCDB1C136A}"/>
  </hyperlinks>
  <pageMargins left="0.11811023622047245" right="0.11811023622047245" top="0.19685039370078741" bottom="0.19685039370078741" header="0.11811023622047245" footer="0.11811023622047245"/>
  <pageSetup paperSize="512" orientation="portrait" horizontalDpi="0" verticalDpi="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11"/>
  <sheetViews>
    <sheetView showGridLines="0" topLeftCell="Q1" zoomScaleNormal="100" zoomScaleSheetLayoutView="106" workbookViewId="0">
      <selection activeCell="AK2" sqref="AK2"/>
    </sheetView>
  </sheetViews>
  <sheetFormatPr defaultColWidth="9" defaultRowHeight="15"/>
  <cols>
    <col min="1" max="1" width="4.7109375" style="3" customWidth="1"/>
    <col min="2" max="2" width="3" style="3" bestFit="1" customWidth="1"/>
    <col min="3" max="3" width="3.28515625" style="3" bestFit="1" customWidth="1"/>
    <col min="4" max="4" width="4.42578125" style="4" bestFit="1" customWidth="1"/>
    <col min="5" max="5" width="20.5703125" style="4" bestFit="1" customWidth="1"/>
    <col min="6" max="6" width="20.85546875" style="4" bestFit="1" customWidth="1"/>
    <col min="7" max="7" width="3.42578125" style="3" bestFit="1" customWidth="1"/>
    <col min="8" max="8" width="6" style="3" bestFit="1" customWidth="1"/>
    <col min="9" max="9" width="11" style="9" bestFit="1" customWidth="1"/>
    <col min="10" max="10" width="3.85546875" style="3" bestFit="1" customWidth="1"/>
    <col min="11" max="11" width="4.42578125" style="3" customWidth="1"/>
    <col min="12" max="12" width="8.7109375" style="3" customWidth="1"/>
    <col min="13" max="13" width="6.42578125" style="3" bestFit="1" customWidth="1"/>
    <col min="14" max="14" width="4" style="4" bestFit="1" customWidth="1"/>
    <col min="15" max="15" width="21.42578125" style="4" bestFit="1" customWidth="1"/>
    <col min="16" max="16" width="19.28515625" style="4" bestFit="1" customWidth="1"/>
    <col min="17" max="17" width="3.42578125" style="3" bestFit="1" customWidth="1"/>
    <col min="18" max="18" width="6" style="3" bestFit="1" customWidth="1"/>
    <col min="19" max="19" width="11" style="3" bestFit="1" customWidth="1"/>
    <col min="20" max="20" width="3.85546875" style="3" bestFit="1" customWidth="1"/>
    <col min="21" max="21" width="4.42578125" style="3" bestFit="1" customWidth="1"/>
    <col min="22" max="22" width="8.7109375" style="3" customWidth="1"/>
    <col min="23" max="23" width="6.42578125" style="3" bestFit="1" customWidth="1"/>
    <col min="24" max="24" width="4" style="4" bestFit="1" customWidth="1"/>
    <col min="25" max="25" width="19.7109375" style="4" bestFit="1" customWidth="1"/>
    <col min="26" max="26" width="20.5703125" style="4" bestFit="1" customWidth="1"/>
    <col min="27" max="27" width="3.42578125" style="3" bestFit="1" customWidth="1"/>
    <col min="28" max="28" width="6" style="3" bestFit="1" customWidth="1"/>
    <col min="29" max="29" width="11" style="3" bestFit="1" customWidth="1"/>
    <col min="30" max="30" width="3.85546875" style="3" bestFit="1" customWidth="1"/>
    <col min="31" max="31" width="4.42578125" style="3" bestFit="1" customWidth="1"/>
    <col min="32" max="32" width="8.7109375" style="3" customWidth="1"/>
    <col min="33" max="33" width="6.42578125" style="3" bestFit="1" customWidth="1"/>
    <col min="34" max="34" width="4" style="4" bestFit="1" customWidth="1"/>
    <col min="35" max="35" width="25.140625" style="4" bestFit="1" customWidth="1"/>
    <col min="36" max="36" width="20.42578125" style="3" bestFit="1" customWidth="1"/>
    <col min="37" max="37" width="3.42578125" style="3" bestFit="1" customWidth="1"/>
    <col min="38" max="38" width="6" style="9" bestFit="1" customWidth="1"/>
    <col min="39" max="39" width="11" style="3" bestFit="1" customWidth="1"/>
    <col min="40" max="40" width="3.85546875" style="3" bestFit="1" customWidth="1"/>
    <col min="41" max="41" width="4.42578125" style="3" bestFit="1" customWidth="1"/>
    <col min="42" max="42" width="8.7109375" style="3" customWidth="1"/>
    <col min="43" max="43" width="6.140625" style="4" bestFit="1" customWidth="1"/>
    <col min="44" max="51" width="2.85546875" style="4" customWidth="1"/>
    <col min="52" max="16384" width="9" style="4"/>
  </cols>
  <sheetData>
    <row r="1" spans="1:43" ht="15.75">
      <c r="A1" s="200">
        <v>101</v>
      </c>
      <c r="B1" s="194">
        <v>1</v>
      </c>
      <c r="C1" s="194">
        <v>1</v>
      </c>
      <c r="D1" s="193" t="s">
        <v>1094</v>
      </c>
      <c r="E1" s="195" t="str">
        <f>IF(D1:D1&gt;0,VLOOKUP(D1,Insc.!$A$1:$J$1000,2,FALSE),"")</f>
        <v>MORI</v>
      </c>
      <c r="F1" s="195" t="str">
        <f>IF(D1:D1&gt;0,VLOOKUP(D1,Insc.!$A$1:$J$1000,3,FALSE),"")</f>
        <v>TORAO</v>
      </c>
      <c r="G1" s="196" t="str">
        <f>IF(D1:D1&gt;0,VLOOKUP(D1,Insc.!$A$1:$J$1000,4,FALSE),"")</f>
        <v>M</v>
      </c>
      <c r="H1" s="196" t="str">
        <f>IF(D1:D1&gt;0,VLOOKUP(D1,Insc.!$A$1:$J$1000,5,FALSE),"")</f>
        <v>BIR</v>
      </c>
      <c r="I1" s="20">
        <f>IF(D1:D1&gt;0,VLOOKUP(D1,Insc.!$A$1:$J$1000,6,FALSE),"")</f>
        <v>22977</v>
      </c>
      <c r="J1" s="196">
        <f>IF(D1:D1&gt;0,VLOOKUP(D1,Insc.!$A$1:$J$1000,7,FALSE),"")</f>
        <v>2</v>
      </c>
      <c r="K1" s="196" t="str">
        <f>IF(D1:D1&gt;0,VLOOKUP(D1,Insc.!$A$1:$J$1000,8,FALSE),"")</f>
        <v>EX</v>
      </c>
      <c r="L1" s="196" t="str">
        <f>IF(D1:D1&gt;0,VLOOKUP(D1,Insc.!$A$1:$J$1000,9,FALSE),"")</f>
        <v>LIB2026</v>
      </c>
      <c r="M1" s="196" t="str">
        <f>IF(D1:D1&gt;0,VLOOKUP(D1,Insc.!$A$1:$J$1000,10,FALSE),"")</f>
        <v>NSR</v>
      </c>
      <c r="N1" s="193" t="s">
        <v>876</v>
      </c>
      <c r="O1" s="195" t="str">
        <f>IF(N1:N1&gt;0,VLOOKUP(N1,Insc.!$A$1:$J$1000,2,FALSE),"")</f>
        <v>WATANABE</v>
      </c>
      <c r="P1" s="195" t="str">
        <f>IF(N1:N1&gt;0,VLOOKUP(N1,Insc.!$A$1:$J$1000,3,FALSE),"")</f>
        <v>EMILIA</v>
      </c>
      <c r="Q1" s="196" t="str">
        <f>IF(N1:N1&gt;0,VLOOKUP(N1,Insc.!$A$1:$J$1000,4,FALSE),"")</f>
        <v>F</v>
      </c>
      <c r="R1" s="196" t="str">
        <f>IF(N1:N1&gt;0,VLOOKUP(N1,Insc.!$A$1:$J$1000,5,FALSE),"")</f>
        <v>NCC</v>
      </c>
      <c r="S1" s="20">
        <f>IF(N1:N1&gt;0,VLOOKUP(N1,Insc.!$A$1:$J$1000,6,FALSE),"")</f>
        <v>20589</v>
      </c>
      <c r="T1" s="196">
        <f>IF(N1:N1&gt;0,VLOOKUP(N1,Insc.!$A$1:$J$1000,7,FALSE),"")</f>
        <v>3</v>
      </c>
      <c r="U1" s="196" t="str">
        <f>IF(N1:N1&gt;0,VLOOKUP(N1,Insc.!$A$1:$J$1000,8,FALSE),"")</f>
        <v>EX</v>
      </c>
      <c r="V1" s="196" t="str">
        <f>IF(N1:N1&gt;0,VLOOKUP(N1,Insc.!$A$1:$J$1000,9,FALSE),"")</f>
        <v>LIB2026</v>
      </c>
      <c r="W1" s="196" t="str">
        <f>IF(N1:N1&gt;0,VLOOKUP(N1,Insc.!$A$1:$J$1000,10,FALSE),"")</f>
        <v>NSR</v>
      </c>
      <c r="X1" s="193" t="s">
        <v>634</v>
      </c>
      <c r="Y1" s="195" t="str">
        <f>IF(X1:X1&gt;0,VLOOKUP(X1,Insc.!$A$1:$J$1000,2,FALSE),"")</f>
        <v>FUGIKAWA</v>
      </c>
      <c r="Z1" s="195" t="str">
        <f>IF(X1:X1&gt;0,VLOOKUP(X1,Insc.!$A$1:$J$1000,3,FALSE),"")</f>
        <v>WATARU</v>
      </c>
      <c r="AA1" s="196" t="str">
        <f>IF(X1:X1&gt;0,VLOOKUP(X1,Insc.!$A$1:$J$1000,4,FALSE),"")</f>
        <v>M</v>
      </c>
      <c r="AB1" s="196" t="str">
        <f>IF(X1:X1&gt;0,VLOOKUP(X1,Insc.!$A$1:$J$1000,5,FALSE),"")</f>
        <v>SMA</v>
      </c>
      <c r="AC1" s="20">
        <f>IF(X1:X1&gt;0,VLOOKUP(X1,Insc.!$A$1:$J$1000,6,FALSE),"")</f>
        <v>15177</v>
      </c>
      <c r="AD1" s="196">
        <f>IF(X1:X1&gt;0,VLOOKUP(X1,Insc.!$A$1:$J$1000,7,FALSE),"")</f>
        <v>5</v>
      </c>
      <c r="AE1" s="196" t="str">
        <f>IF(X1:X1&gt;0,VLOOKUP(X1,Insc.!$A$1:$J$1000,8,FALSE),"")</f>
        <v>A</v>
      </c>
      <c r="AF1" s="196" t="str">
        <f>IF(X1:X1&gt;0,VLOOKUP(X1,Insc.!$A$1:$J$1000,9,FALSE),"")</f>
        <v>LIB2026</v>
      </c>
      <c r="AG1" s="196" t="str">
        <f>IF(X1:X1&gt;0,VLOOKUP(X1,Insc.!$A$1:$J$1000,10,FALSE),"")</f>
        <v>MR</v>
      </c>
      <c r="AH1" s="193" t="s">
        <v>1652</v>
      </c>
      <c r="AI1" s="195" t="str">
        <f>IF(AH1:AH1&gt;0,VLOOKUP(AH1,Insc.!$A$1:$J$1000,2,FALSE),"")</f>
        <v>ISHIHARA</v>
      </c>
      <c r="AJ1" s="195" t="str">
        <f>IF(AH1:AH1&gt;0,VLOOKUP(AH1,Insc.!$A$1:$J$1000,3,FALSE),"")</f>
        <v>HILTON HARUAKI</v>
      </c>
      <c r="AK1" s="196" t="str">
        <f>IF(AH1:AH1&gt;0,VLOOKUP(AH1,Insc.!$A$1:$J$1000,4,FALSE),"")</f>
        <v>M</v>
      </c>
      <c r="AL1" s="196" t="str">
        <f>IF(AH1:AH1&gt;0,VLOOKUP(AH1,Insc.!$A$1:$J$1000,5,FALSE),"")</f>
        <v>PIE</v>
      </c>
      <c r="AM1" s="20">
        <f>IF(AH1:AH1&gt;0,VLOOKUP(AH1,Insc.!$A$1:$J$1000,6,FALSE),"")</f>
        <v>41116</v>
      </c>
      <c r="AN1" s="196">
        <f>IF(AH1:AH1&gt;0,VLOOKUP(AH1,Insc.!$A$1:$J$1000,7,FALSE),"")</f>
        <v>12</v>
      </c>
      <c r="AO1" s="196" t="str">
        <f>IF(AH1:AH1&gt;0,VLOOKUP(AH1,Insc.!$A$1:$J$1000,8,FALSE),"")</f>
        <v>C</v>
      </c>
      <c r="AP1" s="196" t="str">
        <f>IF(AH1:AH1&gt;0,VLOOKUP(AH1,Insc.!$A$1:$J$1000,9,FALSE),"")</f>
        <v>LIB2026</v>
      </c>
      <c r="AQ1" s="196" t="str">
        <f>IF(AH1:AH1&gt;0,VLOOKUP(AH1,Insc.!$A$1:$J$1000,10,FALSE),"")</f>
        <v>NSR</v>
      </c>
    </row>
    <row r="2" spans="1:43" ht="15.75">
      <c r="A2" s="201">
        <v>102</v>
      </c>
      <c r="B2" s="199">
        <v>1</v>
      </c>
      <c r="C2" s="199">
        <v>2</v>
      </c>
      <c r="D2" s="193" t="s">
        <v>1068</v>
      </c>
      <c r="E2" s="195" t="str">
        <f>IF(D2:D2&gt;0,VLOOKUP(D2,Insc.!$A$1:$J$1000,2,FALSE),"")</f>
        <v>KAMIMURA</v>
      </c>
      <c r="F2" s="195" t="str">
        <f>IF(D2:D2&gt;0,VLOOKUP(D2,Insc.!$A$1:$J$1000,3,FALSE),"")</f>
        <v>PAULO Y.</v>
      </c>
      <c r="G2" s="196" t="str">
        <f>IF(D2:D2&gt;0,VLOOKUP(D2,Insc.!$A$1:$J$1000,4,FALSE),"")</f>
        <v>M</v>
      </c>
      <c r="H2" s="196" t="str">
        <f>IF(D2:D2&gt;0,VLOOKUP(D2,Insc.!$A$1:$J$1000,5,FALSE),"")</f>
        <v>NCC</v>
      </c>
      <c r="I2" s="20">
        <f>IF(D2:D2&gt;0,VLOOKUP(D2,Insc.!$A$1:$J$1000,6,FALSE),"")</f>
        <v>23165</v>
      </c>
      <c r="J2" s="196">
        <f>IF(D2:D2&gt;0,VLOOKUP(D2,Insc.!$A$1:$J$1000,7,FALSE),"")</f>
        <v>2</v>
      </c>
      <c r="K2" s="196" t="str">
        <f>IF(D2:D2&gt;0,VLOOKUP(D2,Insc.!$A$1:$J$1000,8,FALSE),"")</f>
        <v>EX</v>
      </c>
      <c r="L2" s="196" t="str">
        <f>IF(D2:D2&gt;0,VLOOKUP(D2,Insc.!$A$1:$J$1000,9,FALSE),"")</f>
        <v>LIB2026</v>
      </c>
      <c r="M2" s="196" t="str">
        <f>IF(D2:D2&gt;0,VLOOKUP(D2,Insc.!$A$1:$J$1000,10,FALSE),"")</f>
        <v>NSR</v>
      </c>
      <c r="N2" s="193" t="s">
        <v>1672</v>
      </c>
      <c r="O2" s="195" t="str">
        <f>IF(N2:N2&gt;0,VLOOKUP(N2,Insc.!$A$1:$J$1000,2,FALSE),"")</f>
        <v>SUZUKI KANOMATA</v>
      </c>
      <c r="P2" s="195" t="str">
        <f>IF(N2:N2&gt;0,VLOOKUP(N2,Insc.!$A$1:$J$1000,3,FALSE),"")</f>
        <v>ELENA TIKA</v>
      </c>
      <c r="Q2" s="196" t="str">
        <f>IF(N2:N2&gt;0,VLOOKUP(N2,Insc.!$A$1:$J$1000,4,FALSE),"")</f>
        <v>F</v>
      </c>
      <c r="R2" s="196" t="str">
        <f>IF(N2:N2&gt;0,VLOOKUP(N2,Insc.!$A$1:$J$1000,5,FALSE),"")</f>
        <v>BIR</v>
      </c>
      <c r="S2" s="20">
        <f>IF(N2:N2&gt;0,VLOOKUP(N2,Insc.!$A$1:$J$1000,6,FALSE),"")</f>
        <v>25014</v>
      </c>
      <c r="T2" s="196">
        <f>IF(N2:N2&gt;0,VLOOKUP(N2,Insc.!$A$1:$J$1000,7,FALSE),"")</f>
        <v>4</v>
      </c>
      <c r="U2" s="196" t="str">
        <f>IF(N2:N2&gt;0,VLOOKUP(N2,Insc.!$A$1:$J$1000,8,FALSE),"")</f>
        <v>A</v>
      </c>
      <c r="V2" s="196" t="str">
        <f>IF(N2:N2&gt;0,VLOOKUP(N2,Insc.!$A$1:$J$1000,9,FALSE),"")</f>
        <v>LIB2026</v>
      </c>
      <c r="W2" s="196" t="str">
        <f>IF(N2:N2&gt;0,VLOOKUP(N2,Insc.!$A$1:$J$1000,10,FALSE),"")</f>
        <v>NSR</v>
      </c>
      <c r="X2" s="193" t="s">
        <v>608</v>
      </c>
      <c r="Y2" s="195" t="str">
        <f>IF(X2:X2&gt;0,VLOOKUP(X2,Insc.!$A$1:$J$1000,2,FALSE),"")</f>
        <v>TABATA</v>
      </c>
      <c r="Z2" s="195" t="str">
        <f>IF(X2:X2&gt;0,VLOOKUP(X2,Insc.!$A$1:$J$1000,3,FALSE),"")</f>
        <v>PAULO YUKIHARU</v>
      </c>
      <c r="AA2" s="196" t="str">
        <f>IF(X2:X2&gt;0,VLOOKUP(X2,Insc.!$A$1:$J$1000,4,FALSE),"")</f>
        <v>M</v>
      </c>
      <c r="AB2" s="196" t="str">
        <f>IF(X2:X2&gt;0,VLOOKUP(X2,Insc.!$A$1:$J$1000,5,FALSE),"")</f>
        <v>GSP</v>
      </c>
      <c r="AC2" s="20">
        <f>IF(X2:X2&gt;0,VLOOKUP(X2,Insc.!$A$1:$J$1000,6,FALSE),"")</f>
        <v>22876</v>
      </c>
      <c r="AD2" s="196">
        <f>IF(X2:X2&gt;0,VLOOKUP(X2,Insc.!$A$1:$J$1000,7,FALSE),"")</f>
        <v>4</v>
      </c>
      <c r="AE2" s="196" t="str">
        <f>IF(X2:X2&gt;0,VLOOKUP(X2,Insc.!$A$1:$J$1000,8,FALSE),"")</f>
        <v>A</v>
      </c>
      <c r="AF2" s="196" t="str">
        <f>IF(X2:X2&gt;0,VLOOKUP(X2,Insc.!$A$1:$J$1000,9,FALSE),"")</f>
        <v>LIB2026</v>
      </c>
      <c r="AG2" s="196" t="str">
        <f>IF(X2:X2&gt;0,VLOOKUP(X2,Insc.!$A$1:$J$1000,10,FALSE),"")</f>
        <v>NSR</v>
      </c>
      <c r="AH2" s="193" t="s">
        <v>196</v>
      </c>
      <c r="AI2" s="195" t="str">
        <f>IF(AH2:AH2&gt;0,VLOOKUP(AH2,Insc.!$A$1:$J$1000,2,FALSE),"")</f>
        <v>TAKANO</v>
      </c>
      <c r="AJ2" s="195" t="str">
        <f>IF(AH2:AH2&gt;0,VLOOKUP(AH2,Insc.!$A$1:$J$1000,3,FALSE),"")</f>
        <v>YASUO</v>
      </c>
      <c r="AK2" s="196" t="str">
        <f>IF(AH2:AH2&gt;0,VLOOKUP(AH2,Insc.!$A$1:$J$1000,4,FALSE),"")</f>
        <v>M</v>
      </c>
      <c r="AL2" s="196" t="str">
        <f>IF(AH2:AH2&gt;0,VLOOKUP(AH2,Insc.!$A$1:$J$1000,5,FALSE),"")</f>
        <v>IBI</v>
      </c>
      <c r="AM2" s="20">
        <f>IF(AH2:AH2&gt;0,VLOOKUP(AH2,Insc.!$A$1:$J$1000,6,FALSE),"")</f>
        <v>16369</v>
      </c>
      <c r="AN2" s="196">
        <f>IF(AH2:AH2&gt;0,VLOOKUP(AH2,Insc.!$A$1:$J$1000,7,FALSE),"")</f>
        <v>6</v>
      </c>
      <c r="AO2" s="196" t="str">
        <f>IF(AH2:AH2&gt;0,VLOOKUP(AH2,Insc.!$A$1:$J$1000,8,FALSE),"")</f>
        <v>A</v>
      </c>
      <c r="AP2" s="196" t="str">
        <f>IF(AH2:AH2&gt;0,VLOOKUP(AH2,Insc.!$A$1:$J$1000,9,FALSE),"")</f>
        <v>LIB2026</v>
      </c>
      <c r="AQ2" s="196" t="str">
        <f>IF(AH2:AH2&gt;0,VLOOKUP(AH2,Insc.!$A$1:$J$1000,10,FALSE),"")</f>
        <v>SR</v>
      </c>
    </row>
    <row r="3" spans="1:43" ht="15.75">
      <c r="A3" s="200">
        <v>103</v>
      </c>
      <c r="B3" s="194">
        <v>1</v>
      </c>
      <c r="C3" s="194">
        <v>3</v>
      </c>
      <c r="D3" s="193" t="s">
        <v>1890</v>
      </c>
      <c r="E3" s="195" t="str">
        <f>IF(D3:D3&gt;0,VLOOKUP(D3,Insc.!$A$1:$J$1000,2,FALSE),"")</f>
        <v>BABATA</v>
      </c>
      <c r="F3" s="195" t="str">
        <f>IF(D3:D3&gt;0,VLOOKUP(D3,Insc.!$A$1:$J$1000,3,FALSE),"")</f>
        <v>JORGE TOSHIO</v>
      </c>
      <c r="G3" s="196" t="str">
        <f>IF(D3:D3&gt;0,VLOOKUP(D3,Insc.!$A$1:$J$1000,4,FALSE),"")</f>
        <v>M</v>
      </c>
      <c r="H3" s="196" t="str">
        <f>IF(D3:D3&gt;0,VLOOKUP(D3,Insc.!$A$1:$J$1000,5,FALSE),"")</f>
        <v>KOK</v>
      </c>
      <c r="I3" s="20">
        <f>IF(D3:D3&gt;0,VLOOKUP(D3,Insc.!$A$1:$J$1000,6,FALSE),"")</f>
        <v>21124</v>
      </c>
      <c r="J3" s="196">
        <f>IF(D3:D3&gt;0,VLOOKUP(D3,Insc.!$A$1:$J$1000,7,FALSE),"")</f>
        <v>3</v>
      </c>
      <c r="K3" s="196" t="str">
        <f>IF(D3:D3&gt;0,VLOOKUP(D3,Insc.!$A$1:$J$1000,8,FALSE),"")</f>
        <v>EX</v>
      </c>
      <c r="L3" s="196" t="str">
        <f>IF(D3:D3&gt;0,VLOOKUP(D3,Insc.!$A$1:$J$1000,9,FALSE),"")</f>
        <v>LIB2026</v>
      </c>
      <c r="M3" s="196" t="str">
        <f>IF(D3:D3&gt;0,VLOOKUP(D3,Insc.!$A$1:$J$1000,10,FALSE),"")</f>
        <v>NSR</v>
      </c>
      <c r="N3" s="193" t="s">
        <v>1593</v>
      </c>
      <c r="O3" s="195" t="str">
        <f>IF(N3:N3&gt;0,VLOOKUP(N3,Insc.!$A$1:$J$1000,2,FALSE),"")</f>
        <v>RIBEIRO DE SOUZA</v>
      </c>
      <c r="P3" s="195" t="str">
        <f>IF(N3:N3&gt;0,VLOOKUP(N3,Insc.!$A$1:$J$1000,3,FALSE),"")</f>
        <v>TANIA DE FATIMA</v>
      </c>
      <c r="Q3" s="196" t="str">
        <f>IF(N3:N3&gt;0,VLOOKUP(N3,Insc.!$A$1:$J$1000,4,FALSE),"")</f>
        <v>F</v>
      </c>
      <c r="R3" s="196" t="str">
        <f>IF(N3:N3&gt;0,VLOOKUP(N3,Insc.!$A$1:$J$1000,5,FALSE),"")</f>
        <v>NCC</v>
      </c>
      <c r="S3" s="20">
        <f>IF(N3:N3&gt;0,VLOOKUP(N3,Insc.!$A$1:$J$1000,6,FALSE),"")</f>
        <v>23251</v>
      </c>
      <c r="T3" s="196">
        <f>IF(N3:N3&gt;0,VLOOKUP(N3,Insc.!$A$1:$J$1000,7,FALSE),"")</f>
        <v>3</v>
      </c>
      <c r="U3" s="196" t="str">
        <f>IF(N3:N3&gt;0,VLOOKUP(N3,Insc.!$A$1:$J$1000,8,FALSE),"")</f>
        <v>EX</v>
      </c>
      <c r="V3" s="196" t="str">
        <f>IF(N3:N3&gt;0,VLOOKUP(N3,Insc.!$A$1:$J$1000,9,FALSE),"")</f>
        <v>LIB2026</v>
      </c>
      <c r="W3" s="196" t="str">
        <f>IF(N3:N3&gt;0,VLOOKUP(N3,Insc.!$A$1:$J$1000,10,FALSE),"")</f>
        <v>NSR</v>
      </c>
      <c r="X3" s="193" t="s">
        <v>66</v>
      </c>
      <c r="Y3" s="195" t="str">
        <f>IF(X3:X3&gt;0,VLOOKUP(X3,Insc.!$A$1:$J$1000,2,FALSE),"")</f>
        <v>MASUDA</v>
      </c>
      <c r="Z3" s="195" t="str">
        <f>IF(X3:X3&gt;0,VLOOKUP(X3,Insc.!$A$1:$J$1000,3,FALSE),"")</f>
        <v>TIZUKO</v>
      </c>
      <c r="AA3" s="196" t="str">
        <f>IF(X3:X3&gt;0,VLOOKUP(X3,Insc.!$A$1:$J$1000,4,FALSE),"")</f>
        <v>F</v>
      </c>
      <c r="AB3" s="196" t="str">
        <f>IF(X3:X3&gt;0,VLOOKUP(X3,Insc.!$A$1:$J$1000,5,FALSE),"")</f>
        <v>PIE</v>
      </c>
      <c r="AC3" s="20">
        <f>IF(X3:X3&gt;0,VLOOKUP(X3,Insc.!$A$1:$J$1000,6,FALSE),"")</f>
        <v>15977</v>
      </c>
      <c r="AD3" s="196">
        <f>IF(X3:X3&gt;0,VLOOKUP(X3,Insc.!$A$1:$J$1000,7,FALSE),"")</f>
        <v>5</v>
      </c>
      <c r="AE3" s="196" t="str">
        <f>IF(X3:X3&gt;0,VLOOKUP(X3,Insc.!$A$1:$J$1000,8,FALSE),"")</f>
        <v>A</v>
      </c>
      <c r="AF3" s="196" t="str">
        <f>IF(X3:X3&gt;0,VLOOKUP(X3,Insc.!$A$1:$J$1000,9,FALSE),"")</f>
        <v>LIB2026</v>
      </c>
      <c r="AG3" s="196" t="str">
        <f>IF(X3:X3&gt;0,VLOOKUP(X3,Insc.!$A$1:$J$1000,10,FALSE),"")</f>
        <v>SR</v>
      </c>
      <c r="AH3" s="193" t="s">
        <v>1688</v>
      </c>
      <c r="AI3" s="195" t="str">
        <f>IF(AH3:AH3&gt;0,VLOOKUP(AH3,Insc.!$A$1:$J$1000,2,FALSE),"")</f>
        <v>KAWASAKA</v>
      </c>
      <c r="AJ3" s="195" t="str">
        <f>IF(AH3:AH3&gt;0,VLOOKUP(AH3,Insc.!$A$1:$J$1000,3,FALSE),"")</f>
        <v>M. INES KINUKO</v>
      </c>
      <c r="AK3" s="196" t="str">
        <f>IF(AH3:AH3&gt;0,VLOOKUP(AH3,Insc.!$A$1:$J$1000,4,FALSE),"")</f>
        <v>F</v>
      </c>
      <c r="AL3" s="196" t="str">
        <f>IF(AH3:AH3&gt;0,VLOOKUP(AH3,Insc.!$A$1:$J$1000,5,FALSE),"")</f>
        <v>GSP</v>
      </c>
      <c r="AM3" s="20">
        <f>IF(AH3:AH3&gt;0,VLOOKUP(AH3,Insc.!$A$1:$J$1000,6,FALSE),"")</f>
        <v>18296</v>
      </c>
      <c r="AN3" s="196">
        <f>IF(AH3:AH3&gt;0,VLOOKUP(AH3,Insc.!$A$1:$J$1000,7,FALSE),"")</f>
        <v>6</v>
      </c>
      <c r="AO3" s="196" t="str">
        <f>IF(AH3:AH3&gt;0,VLOOKUP(AH3,Insc.!$A$1:$J$1000,8,FALSE),"")</f>
        <v>A</v>
      </c>
      <c r="AP3" s="196" t="str">
        <f>IF(AH3:AH3&gt;0,VLOOKUP(AH3,Insc.!$A$1:$J$1000,9,FALSE),"")</f>
        <v>LIB2026</v>
      </c>
      <c r="AQ3" s="196" t="str">
        <f>IF(AH3:AH3&gt;0,VLOOKUP(AH3,Insc.!$A$1:$J$1000,10,FALSE),"")</f>
        <v>SR</v>
      </c>
    </row>
    <row r="4" spans="1:43" ht="15.75">
      <c r="A4" s="201">
        <v>104</v>
      </c>
      <c r="B4" s="194">
        <v>1</v>
      </c>
      <c r="C4" s="194">
        <v>4</v>
      </c>
      <c r="D4" s="193" t="s">
        <v>913</v>
      </c>
      <c r="E4" s="195" t="str">
        <f>IF(D4:D4&gt;0,VLOOKUP(D4,Insc.!$A$1:$J$1000,2,FALSE),"")</f>
        <v>MATSUMOTO</v>
      </c>
      <c r="F4" s="195" t="str">
        <f>IF(D4:D4&gt;0,VLOOKUP(D4,Insc.!$A$1:$J$1000,3,FALSE),"")</f>
        <v>ALESSANDRA A.</v>
      </c>
      <c r="G4" s="196" t="str">
        <f>IF(D4:D4&gt;0,VLOOKUP(D4,Insc.!$A$1:$J$1000,4,FALSE),"")</f>
        <v>F</v>
      </c>
      <c r="H4" s="196" t="str">
        <f>IF(D4:D4&gt;0,VLOOKUP(D4,Insc.!$A$1:$J$1000,5,FALSE),"")</f>
        <v>NCC</v>
      </c>
      <c r="I4" s="20">
        <f>IF(D4:D4&gt;0,VLOOKUP(D4,Insc.!$A$1:$J$1000,6,FALSE),"")</f>
        <v>26932</v>
      </c>
      <c r="J4" s="196">
        <f>IF(D4:D4&gt;0,VLOOKUP(D4,Insc.!$A$1:$J$1000,7,FALSE),"")</f>
        <v>3</v>
      </c>
      <c r="K4" s="196" t="str">
        <f>IF(D4:D4&gt;0,VLOOKUP(D4,Insc.!$A$1:$J$1000,8,FALSE),"")</f>
        <v>EX</v>
      </c>
      <c r="L4" s="196" t="str">
        <f>IF(D4:D4&gt;0,VLOOKUP(D4,Insc.!$A$1:$J$1000,9,FALSE),"")</f>
        <v>LIB2026</v>
      </c>
      <c r="M4" s="196" t="str">
        <f>IF(D4:D4&gt;0,VLOOKUP(D4,Insc.!$A$1:$J$1000,10,FALSE),"")</f>
        <v>NSR</v>
      </c>
      <c r="N4" s="193" t="s">
        <v>482</v>
      </c>
      <c r="O4" s="195" t="str">
        <f>IF(N4:N4&gt;0,VLOOKUP(N4,Insc.!$A$1:$J$1000,2,FALSE),"")</f>
        <v>KONDO</v>
      </c>
      <c r="P4" s="195" t="str">
        <f>IF(N4:N4&gt;0,VLOOKUP(N4,Insc.!$A$1:$J$1000,3,FALSE),"")</f>
        <v>JORGE</v>
      </c>
      <c r="Q4" s="196" t="str">
        <f>IF(N4:N4&gt;0,VLOOKUP(N4,Insc.!$A$1:$J$1000,4,FALSE),"")</f>
        <v>M</v>
      </c>
      <c r="R4" s="196" t="str">
        <f>IF(N4:N4&gt;0,VLOOKUP(N4,Insc.!$A$1:$J$1000,5,FALSE),"")</f>
        <v>COO</v>
      </c>
      <c r="S4" s="20">
        <f>IF(N4:N4&gt;0,VLOOKUP(N4,Insc.!$A$1:$J$1000,6,FALSE),"")</f>
        <v>16542</v>
      </c>
      <c r="T4" s="196">
        <f>IF(N4:N4&gt;0,VLOOKUP(N4,Insc.!$A$1:$J$1000,7,FALSE),"")</f>
        <v>3</v>
      </c>
      <c r="U4" s="196" t="str">
        <f>IF(N4:N4&gt;0,VLOOKUP(N4,Insc.!$A$1:$J$1000,8,FALSE),"")</f>
        <v>EX</v>
      </c>
      <c r="V4" s="196" t="str">
        <f>IF(N4:N4&gt;0,VLOOKUP(N4,Insc.!$A$1:$J$1000,9,FALSE),"")</f>
        <v>LIB2026</v>
      </c>
      <c r="W4" s="196" t="str">
        <f>IF(N4:N4&gt;0,VLOOKUP(N4,Insc.!$A$1:$J$1000,10,FALSE),"")</f>
        <v>SR</v>
      </c>
      <c r="X4" s="193" t="s">
        <v>1517</v>
      </c>
      <c r="Y4" s="195" t="str">
        <f>IF(X4:X4&gt;0,VLOOKUP(X4,Insc.!$A$1:$J$1000,2,FALSE),"")</f>
        <v>TOGO</v>
      </c>
      <c r="Z4" s="195" t="str">
        <f>IF(X4:X4&gt;0,VLOOKUP(X4,Insc.!$A$1:$J$1000,3,FALSE),"")</f>
        <v>NARIKO</v>
      </c>
      <c r="AA4" s="196" t="str">
        <f>IF(X4:X4&gt;0,VLOOKUP(X4,Insc.!$A$1:$J$1000,4,FALSE),"")</f>
        <v>F</v>
      </c>
      <c r="AB4" s="196" t="str">
        <f>IF(X4:X4&gt;0,VLOOKUP(X4,Insc.!$A$1:$J$1000,5,FALSE),"")</f>
        <v>GSP</v>
      </c>
      <c r="AC4" s="20">
        <f>IF(X4:X4&gt;0,VLOOKUP(X4,Insc.!$A$1:$J$1000,6,FALSE),"")</f>
        <v>18327</v>
      </c>
      <c r="AD4" s="196">
        <f>IF(X4:X4&gt;0,VLOOKUP(X4,Insc.!$A$1:$J$1000,7,FALSE),"")</f>
        <v>4</v>
      </c>
      <c r="AE4" s="196" t="str">
        <f>IF(X4:X4&gt;0,VLOOKUP(X4,Insc.!$A$1:$J$1000,8,FALSE),"")</f>
        <v>A</v>
      </c>
      <c r="AF4" s="196" t="str">
        <f>IF(X4:X4&gt;0,VLOOKUP(X4,Insc.!$A$1:$J$1000,9,FALSE),"")</f>
        <v>LIB2026</v>
      </c>
      <c r="AG4" s="196" t="str">
        <f>IF(X4:X4&gt;0,VLOOKUP(X4,Insc.!$A$1:$J$1000,10,FALSE),"")</f>
        <v>SR</v>
      </c>
      <c r="AH4" s="193" t="s">
        <v>1541</v>
      </c>
      <c r="AI4" s="195" t="str">
        <f>IF(AH4:AH4&gt;0,VLOOKUP(AH4,Insc.!$A$1:$J$1000,2,FALSE),"")</f>
        <v>SIQUEIRA OLIVEIRA</v>
      </c>
      <c r="AJ4" s="195" t="str">
        <f>IF(AH4:AH4&gt;0,VLOOKUP(AH4,Insc.!$A$1:$J$1000,3,FALSE),"")</f>
        <v>HELVECIO</v>
      </c>
      <c r="AK4" s="196" t="str">
        <f>IF(AH4:AH4&gt;0,VLOOKUP(AH4,Insc.!$A$1:$J$1000,4,FALSE),"")</f>
        <v>M</v>
      </c>
      <c r="AL4" s="196" t="str">
        <f>IF(AH4:AH4&gt;0,VLOOKUP(AH4,Insc.!$A$1:$J$1000,5,FALSE),"")</f>
        <v>SOR</v>
      </c>
      <c r="AM4" s="20">
        <f>IF(AH4:AH4&gt;0,VLOOKUP(AH4,Insc.!$A$1:$J$1000,6,FALSE),"")</f>
        <v>21411</v>
      </c>
      <c r="AN4" s="196">
        <f>IF(AH4:AH4&gt;0,VLOOKUP(AH4,Insc.!$A$1:$J$1000,7,FALSE),"")</f>
        <v>6</v>
      </c>
      <c r="AO4" s="196" t="str">
        <f>IF(AH4:AH4&gt;0,VLOOKUP(AH4,Insc.!$A$1:$J$1000,8,FALSE),"")</f>
        <v>A</v>
      </c>
      <c r="AP4" s="196" t="str">
        <f>IF(AH4:AH4&gt;0,VLOOKUP(AH4,Insc.!$A$1:$J$1000,9,FALSE),"")</f>
        <v>LIB2026</v>
      </c>
      <c r="AQ4" s="196" t="str">
        <f>IF(AH4:AH4&gt;0,VLOOKUP(AH4,Insc.!$A$1:$J$1000,10,FALSE),"")</f>
        <v>NSR</v>
      </c>
    </row>
    <row r="5" spans="1:43" ht="15.75">
      <c r="A5" s="200">
        <v>105</v>
      </c>
      <c r="B5" s="194">
        <v>1</v>
      </c>
      <c r="C5" s="199">
        <v>5</v>
      </c>
      <c r="D5" s="193" t="s">
        <v>468</v>
      </c>
      <c r="E5" s="195" t="str">
        <f>IF(D5:D5&gt;0,VLOOKUP(D5,Insc.!$A$1:$J$1000,2,FALSE),"")</f>
        <v>TOBIMATSU</v>
      </c>
      <c r="F5" s="195" t="str">
        <f>IF(D5:D5&gt;0,VLOOKUP(D5,Insc.!$A$1:$J$1000,3,FALSE),"")</f>
        <v>SHINYA</v>
      </c>
      <c r="G5" s="196" t="str">
        <f>IF(D5:D5&gt;0,VLOOKUP(D5,Insc.!$A$1:$J$1000,4,FALSE),"")</f>
        <v>M</v>
      </c>
      <c r="H5" s="196" t="str">
        <f>IF(D5:D5&gt;0,VLOOKUP(D5,Insc.!$A$1:$J$1000,5,FALSE),"")</f>
        <v>KOK</v>
      </c>
      <c r="I5" s="20">
        <f>IF(D5:D5&gt;0,VLOOKUP(D5,Insc.!$A$1:$J$1000,6,FALSE),"")</f>
        <v>17774</v>
      </c>
      <c r="J5" s="196">
        <f>IF(D5:D5&gt;0,VLOOKUP(D5,Insc.!$A$1:$J$1000,7,FALSE),"")</f>
        <v>1</v>
      </c>
      <c r="K5" s="196" t="str">
        <f>IF(D5:D5&gt;0,VLOOKUP(D5,Insc.!$A$1:$J$1000,8,FALSE),"")</f>
        <v>EX</v>
      </c>
      <c r="L5" s="196" t="str">
        <f>IF(D5:D5&gt;0,VLOOKUP(D5,Insc.!$A$1:$J$1000,9,FALSE),"")</f>
        <v>LIB2026</v>
      </c>
      <c r="M5" s="196" t="str">
        <f>IF(D5:D5&gt;0,VLOOKUP(D5,Insc.!$A$1:$J$1000,10,FALSE),"")</f>
        <v>SR</v>
      </c>
      <c r="N5" s="193" t="s">
        <v>1539</v>
      </c>
      <c r="O5" s="195" t="str">
        <f>IF(N5:N5&gt;0,VLOOKUP(N5,Insc.!$A$1:$J$1000,2,FALSE),"")</f>
        <v>NISHIOKA</v>
      </c>
      <c r="P5" s="195" t="str">
        <f>IF(N5:N5&gt;0,VLOOKUP(N5,Insc.!$A$1:$J$1000,3,FALSE),"")</f>
        <v>LAYUDO</v>
      </c>
      <c r="Q5" s="196" t="str">
        <f>IF(N5:N5&gt;0,VLOOKUP(N5,Insc.!$A$1:$J$1000,4,FALSE),"")</f>
        <v>M</v>
      </c>
      <c r="R5" s="196" t="str">
        <f>IF(N5:N5&gt;0,VLOOKUP(N5,Insc.!$A$1:$J$1000,5,FALSE),"")</f>
        <v>SMA</v>
      </c>
      <c r="S5" s="20">
        <f>IF(N5:N5&gt;0,VLOOKUP(N5,Insc.!$A$1:$J$1000,6,FALSE),"")</f>
        <v>25717</v>
      </c>
      <c r="T5" s="196">
        <f>IF(N5:N5&gt;0,VLOOKUP(N5,Insc.!$A$1:$J$1000,7,FALSE),"")</f>
        <v>3</v>
      </c>
      <c r="U5" s="196" t="str">
        <f>IF(N5:N5&gt;0,VLOOKUP(N5,Insc.!$A$1:$J$1000,8,FALSE),"")</f>
        <v>EX</v>
      </c>
      <c r="V5" s="196" t="str">
        <f>IF(N5:N5&gt;0,VLOOKUP(N5,Insc.!$A$1:$J$1000,9,FALSE),"")</f>
        <v>LIB2026</v>
      </c>
      <c r="W5" s="196" t="str">
        <f>IF(N5:N5&gt;0,VLOOKUP(N5,Insc.!$A$1:$J$1000,10,FALSE),"")</f>
        <v>NSR</v>
      </c>
      <c r="X5" s="193" t="s">
        <v>30</v>
      </c>
      <c r="Y5" s="195" t="str">
        <f>IF(X5:X5&gt;0,VLOOKUP(X5,Insc.!$A$1:$J$1000,2,FALSE),"")</f>
        <v>KAWAKAMI</v>
      </c>
      <c r="Z5" s="195" t="str">
        <f>IF(X5:X5&gt;0,VLOOKUP(X5,Insc.!$A$1:$J$1000,3,FALSE),"")</f>
        <v>TETSUSHI</v>
      </c>
      <c r="AA5" s="196" t="str">
        <f>IF(X5:X5&gt;0,VLOOKUP(X5,Insc.!$A$1:$J$1000,4,FALSE),"")</f>
        <v>M</v>
      </c>
      <c r="AB5" s="196" t="str">
        <f>IF(X5:X5&gt;0,VLOOKUP(X5,Insc.!$A$1:$J$1000,5,FALSE),"")</f>
        <v>PIE</v>
      </c>
      <c r="AC5" s="20">
        <f>IF(X5:X5&gt;0,VLOOKUP(X5,Insc.!$A$1:$J$1000,6,FALSE),"")</f>
        <v>14323</v>
      </c>
      <c r="AD5" s="196">
        <f>IF(X5:X5&gt;0,VLOOKUP(X5,Insc.!$A$1:$J$1000,7,FALSE),"")</f>
        <v>6</v>
      </c>
      <c r="AE5" s="196" t="str">
        <f>IF(X5:X5&gt;0,VLOOKUP(X5,Insc.!$A$1:$J$1000,8,FALSE),"")</f>
        <v>A</v>
      </c>
      <c r="AF5" s="196" t="str">
        <f>IF(X5:X5&gt;0,VLOOKUP(X5,Insc.!$A$1:$J$1000,9,FALSE),"")</f>
        <v>LIB2026</v>
      </c>
      <c r="AG5" s="196" t="str">
        <f>IF(X5:X5&gt;0,VLOOKUP(X5,Insc.!$A$1:$J$1000,10,FALSE),"")</f>
        <v>MR</v>
      </c>
      <c r="AH5" s="193" t="s">
        <v>740</v>
      </c>
      <c r="AI5" s="195" t="str">
        <f>IF(AH5:AH5&gt;0,VLOOKUP(AH5,Insc.!$A$1:$J$1000,2,FALSE),"")</f>
        <v>YAMAKAWA</v>
      </c>
      <c r="AJ5" s="195" t="str">
        <f>IF(AH5:AH5&gt;0,VLOOKUP(AH5,Insc.!$A$1:$J$1000,3,FALSE),"")</f>
        <v>TAKAO</v>
      </c>
      <c r="AK5" s="196" t="str">
        <f>IF(AH5:AH5&gt;0,VLOOKUP(AH5,Insc.!$A$1:$J$1000,4,FALSE),"")</f>
        <v>M</v>
      </c>
      <c r="AL5" s="196" t="str">
        <f>IF(AH5:AH5&gt;0,VLOOKUP(AH5,Insc.!$A$1:$J$1000,5,FALSE),"")</f>
        <v>NCC</v>
      </c>
      <c r="AM5" s="20">
        <f>IF(AH5:AH5&gt;0,VLOOKUP(AH5,Insc.!$A$1:$J$1000,6,FALSE),"")</f>
        <v>16818</v>
      </c>
      <c r="AN5" s="196">
        <f>IF(AH5:AH5&gt;0,VLOOKUP(AH5,Insc.!$A$1:$J$1000,7,FALSE),"")</f>
        <v>6</v>
      </c>
      <c r="AO5" s="196" t="str">
        <f>IF(AH5:AH5&gt;0,VLOOKUP(AH5,Insc.!$A$1:$J$1000,8,FALSE),"")</f>
        <v>A</v>
      </c>
      <c r="AP5" s="196" t="str">
        <f>IF(AH5:AH5&gt;0,VLOOKUP(AH5,Insc.!$A$1:$J$1000,9,FALSE),"")</f>
        <v>LIB2026</v>
      </c>
      <c r="AQ5" s="196" t="str">
        <f>IF(AH5:AH5&gt;0,VLOOKUP(AH5,Insc.!$A$1:$J$1000,10,FALSE),"")</f>
        <v>SR</v>
      </c>
    </row>
    <row r="6" spans="1:43" ht="15.75">
      <c r="A6" s="201">
        <v>106</v>
      </c>
      <c r="B6" s="194">
        <v>1</v>
      </c>
      <c r="C6" s="194">
        <v>6</v>
      </c>
      <c r="D6" s="193" t="s">
        <v>1172</v>
      </c>
      <c r="E6" s="195" t="str">
        <f>IF(D6:D6&gt;0,VLOOKUP(D6,Insc.!$A$1:$J$1000,2,FALSE),"")</f>
        <v>OSAKO</v>
      </c>
      <c r="F6" s="195" t="str">
        <f>IF(D6:D6&gt;0,VLOOKUP(D6,Insc.!$A$1:$J$1000,3,FALSE),"")</f>
        <v>SERGIO</v>
      </c>
      <c r="G6" s="196" t="str">
        <f>IF(D6:D6&gt;0,VLOOKUP(D6,Insc.!$A$1:$J$1000,4,FALSE),"")</f>
        <v>M</v>
      </c>
      <c r="H6" s="196" t="str">
        <f>IF(D6:D6&gt;0,VLOOKUP(D6,Insc.!$A$1:$J$1000,5,FALSE),"")</f>
        <v>SOR</v>
      </c>
      <c r="I6" s="20">
        <f>IF(D6:D6&gt;0,VLOOKUP(D6,Insc.!$A$1:$J$1000,6,FALSE),"")</f>
        <v>16304</v>
      </c>
      <c r="J6" s="196">
        <f>IF(D6:D6&gt;0,VLOOKUP(D6,Insc.!$A$1:$J$1000,7,FALSE),"")</f>
        <v>3</v>
      </c>
      <c r="K6" s="196" t="str">
        <f>IF(D6:D6&gt;0,VLOOKUP(D6,Insc.!$A$1:$J$1000,8,FALSE),"")</f>
        <v>EX</v>
      </c>
      <c r="L6" s="196" t="str">
        <f>IF(D6:D6&gt;0,VLOOKUP(D6,Insc.!$A$1:$J$1000,9,FALSE),"")</f>
        <v>LIB2026</v>
      </c>
      <c r="M6" s="196" t="str">
        <f>IF(D6:D6&gt;0,VLOOKUP(D6,Insc.!$A$1:$J$1000,10,FALSE),"")</f>
        <v>SR</v>
      </c>
      <c r="N6" s="193" t="s">
        <v>1108</v>
      </c>
      <c r="O6" s="195" t="str">
        <f>IF(N6:N6&gt;0,VLOOKUP(N6,Insc.!$A$1:$J$1000,2,FALSE),"")</f>
        <v>M. TANIGUTI</v>
      </c>
      <c r="P6" s="195" t="str">
        <f>IF(N6:N6&gt;0,VLOOKUP(N6,Insc.!$A$1:$J$1000,3,FALSE),"")</f>
        <v>MARINA JUNKO</v>
      </c>
      <c r="Q6" s="196" t="str">
        <f>IF(N6:N6&gt;0,VLOOKUP(N6,Insc.!$A$1:$J$1000,4,FALSE),"")</f>
        <v>F</v>
      </c>
      <c r="R6" s="196" t="str">
        <f>IF(N6:N6&gt;0,VLOOKUP(N6,Insc.!$A$1:$J$1000,5,FALSE),"")</f>
        <v>SUM</v>
      </c>
      <c r="S6" s="20">
        <f>IF(N6:N6&gt;0,VLOOKUP(N6,Insc.!$A$1:$J$1000,6,FALSE),"")</f>
        <v>23431</v>
      </c>
      <c r="T6" s="196">
        <f>IF(N6:N6&gt;0,VLOOKUP(N6,Insc.!$A$1:$J$1000,7,FALSE),"")</f>
        <v>3</v>
      </c>
      <c r="U6" s="196" t="str">
        <f>IF(N6:N6&gt;0,VLOOKUP(N6,Insc.!$A$1:$J$1000,8,FALSE),"")</f>
        <v>EX</v>
      </c>
      <c r="V6" s="196" t="str">
        <f>IF(N6:N6&gt;0,VLOOKUP(N6,Insc.!$A$1:$J$1000,9,FALSE),"")</f>
        <v>LIB2026</v>
      </c>
      <c r="W6" s="196" t="str">
        <f>IF(N6:N6&gt;0,VLOOKUP(N6,Insc.!$A$1:$J$1000,10,FALSE),"")</f>
        <v>NSR</v>
      </c>
      <c r="X6" s="193" t="s">
        <v>1104</v>
      </c>
      <c r="Y6" s="195" t="str">
        <f>IF(X6:X6&gt;0,VLOOKUP(X6,Insc.!$A$1:$J$1000,2,FALSE),"")</f>
        <v>TIZUKA</v>
      </c>
      <c r="Z6" s="195" t="str">
        <f>IF(X6:X6&gt;0,VLOOKUP(X6,Insc.!$A$1:$J$1000,3,FALSE),"")</f>
        <v>SACHIKO</v>
      </c>
      <c r="AA6" s="196" t="str">
        <f>IF(X6:X6&gt;0,VLOOKUP(X6,Insc.!$A$1:$J$1000,4,FALSE),"")</f>
        <v>F</v>
      </c>
      <c r="AB6" s="196" t="str">
        <f>IF(X6:X6&gt;0,VLOOKUP(X6,Insc.!$A$1:$J$1000,5,FALSE),"")</f>
        <v>GSP</v>
      </c>
      <c r="AC6" s="20">
        <f>IF(X6:X6&gt;0,VLOOKUP(X6,Insc.!$A$1:$J$1000,6,FALSE),"")</f>
        <v>19170</v>
      </c>
      <c r="AD6" s="196">
        <f>IF(X6:X6&gt;0,VLOOKUP(X6,Insc.!$A$1:$J$1000,7,FALSE),"")</f>
        <v>4</v>
      </c>
      <c r="AE6" s="196" t="str">
        <f>IF(X6:X6&gt;0,VLOOKUP(X6,Insc.!$A$1:$J$1000,8,FALSE),"")</f>
        <v>A</v>
      </c>
      <c r="AF6" s="196" t="str">
        <f>IF(X6:X6&gt;0,VLOOKUP(X6,Insc.!$A$1:$J$1000,9,FALSE),"")</f>
        <v>LIB2026</v>
      </c>
      <c r="AG6" s="196" t="str">
        <f>IF(X6:X6&gt;0,VLOOKUP(X6,Insc.!$A$1:$J$1000,10,FALSE),"")</f>
        <v>NSR</v>
      </c>
      <c r="AH6" s="193" t="s">
        <v>1093</v>
      </c>
      <c r="AI6" s="195" t="str">
        <f>IF(AH6:AH6&gt;0,VLOOKUP(AH6,Insc.!$A$1:$J$1000,2,FALSE),"")</f>
        <v>OSHIRO</v>
      </c>
      <c r="AJ6" s="195" t="str">
        <f>IF(AH6:AH6&gt;0,VLOOKUP(AH6,Insc.!$A$1:$J$1000,3,FALSE),"")</f>
        <v>TSUTOMU</v>
      </c>
      <c r="AK6" s="196" t="str">
        <f>IF(AH6:AH6&gt;0,VLOOKUP(AH6,Insc.!$A$1:$J$1000,4,FALSE),"")</f>
        <v>M</v>
      </c>
      <c r="AL6" s="196" t="str">
        <f>IF(AH6:AH6&gt;0,VLOOKUP(AH6,Insc.!$A$1:$J$1000,5,FALSE),"")</f>
        <v>NCC</v>
      </c>
      <c r="AM6" s="20">
        <f>IF(AH6:AH6&gt;0,VLOOKUP(AH6,Insc.!$A$1:$J$1000,6,FALSE),"")</f>
        <v>20900</v>
      </c>
      <c r="AN6" s="196">
        <f>IF(AH6:AH6&gt;0,VLOOKUP(AH6,Insc.!$A$1:$J$1000,7,FALSE),"")</f>
        <v>6</v>
      </c>
      <c r="AO6" s="196" t="str">
        <f>IF(AH6:AH6&gt;0,VLOOKUP(AH6,Insc.!$A$1:$J$1000,8,FALSE),"")</f>
        <v>A</v>
      </c>
      <c r="AP6" s="196" t="str">
        <f>IF(AH6:AH6&gt;0,VLOOKUP(AH6,Insc.!$A$1:$J$1000,9,FALSE),"")</f>
        <v>LIB2026</v>
      </c>
      <c r="AQ6" s="196" t="str">
        <f>IF(AH6:AH6&gt;0,VLOOKUP(AH6,Insc.!$A$1:$J$1000,10,FALSE),"")</f>
        <v>NSR</v>
      </c>
    </row>
    <row r="7" spans="1:43" ht="15.75">
      <c r="A7" s="200">
        <v>107</v>
      </c>
      <c r="B7" s="199">
        <v>1</v>
      </c>
      <c r="C7" s="194">
        <v>7</v>
      </c>
      <c r="D7" s="193" t="s">
        <v>697</v>
      </c>
      <c r="E7" s="195" t="str">
        <f>IF(D7:D7&gt;0,VLOOKUP(D7,Insc.!$A$1:$J$1000,2,FALSE),"")</f>
        <v>OKAWARA</v>
      </c>
      <c r="F7" s="195" t="str">
        <f>IF(D7:D7&gt;0,VLOOKUP(D7,Insc.!$A$1:$J$1000,3,FALSE),"")</f>
        <v>TOSHIO</v>
      </c>
      <c r="G7" s="196" t="str">
        <f>IF(D7:D7&gt;0,VLOOKUP(D7,Insc.!$A$1:$J$1000,4,FALSE),"")</f>
        <v>M</v>
      </c>
      <c r="H7" s="196" t="str">
        <f>IF(D7:D7&gt;0,VLOOKUP(D7,Insc.!$A$1:$J$1000,5,FALSE),"")</f>
        <v>SMA</v>
      </c>
      <c r="I7" s="20">
        <f>IF(D7:D7&gt;0,VLOOKUP(D7,Insc.!$A$1:$J$1000,6,FALSE),"")</f>
        <v>24451</v>
      </c>
      <c r="J7" s="196">
        <f>IF(D7:D7&gt;0,VLOOKUP(D7,Insc.!$A$1:$J$1000,7,FALSE),"")</f>
        <v>2</v>
      </c>
      <c r="K7" s="196" t="str">
        <f>IF(D7:D7&gt;0,VLOOKUP(D7,Insc.!$A$1:$J$1000,8,FALSE),"")</f>
        <v>EX</v>
      </c>
      <c r="L7" s="196" t="str">
        <f>IF(D7:D7&gt;0,VLOOKUP(D7,Insc.!$A$1:$J$1000,9,FALSE),"")</f>
        <v>LIB2026</v>
      </c>
      <c r="M7" s="196" t="str">
        <f>IF(D7:D7&gt;0,VLOOKUP(D7,Insc.!$A$1:$J$1000,10,FALSE),"")</f>
        <v>NSR</v>
      </c>
      <c r="N7" s="193" t="s">
        <v>37</v>
      </c>
      <c r="O7" s="195" t="str">
        <f>IF(N7:N7&gt;0,VLOOKUP(N7,Insc.!$A$1:$J$1000,2,FALSE),"")</f>
        <v>MASUDA</v>
      </c>
      <c r="P7" s="195" t="str">
        <f>IF(N7:N7&gt;0,VLOOKUP(N7,Insc.!$A$1:$J$1000,3,FALSE),"")</f>
        <v>TERUO</v>
      </c>
      <c r="Q7" s="196" t="str">
        <f>IF(N7:N7&gt;0,VLOOKUP(N7,Insc.!$A$1:$J$1000,4,FALSE),"")</f>
        <v>M</v>
      </c>
      <c r="R7" s="196" t="str">
        <f>IF(N7:N7&gt;0,VLOOKUP(N7,Insc.!$A$1:$J$1000,5,FALSE),"")</f>
        <v>PIE</v>
      </c>
      <c r="S7" s="20">
        <f>IF(N7:N7&gt;0,VLOOKUP(N7,Insc.!$A$1:$J$1000,6,FALSE),"")</f>
        <v>15336</v>
      </c>
      <c r="T7" s="196">
        <f>IF(N7:N7&gt;0,VLOOKUP(N7,Insc.!$A$1:$J$1000,7,FALSE),"")</f>
        <v>3</v>
      </c>
      <c r="U7" s="196" t="str">
        <f>IF(N7:N7&gt;0,VLOOKUP(N7,Insc.!$A$1:$J$1000,8,FALSE),"")</f>
        <v>EX</v>
      </c>
      <c r="V7" s="196" t="str">
        <f>IF(N7:N7&gt;0,VLOOKUP(N7,Insc.!$A$1:$J$1000,9,FALSE),"")</f>
        <v>LIB2026</v>
      </c>
      <c r="W7" s="196" t="str">
        <f>IF(N7:N7&gt;0,VLOOKUP(N7,Insc.!$A$1:$J$1000,10,FALSE),"")</f>
        <v>MR</v>
      </c>
      <c r="X7" s="193" t="s">
        <v>1616</v>
      </c>
      <c r="Y7" s="195" t="str">
        <f>IF(X7:X7&gt;0,VLOOKUP(X7,Insc.!$A$1:$J$1000,2,FALSE),"")</f>
        <v>KANASHIRO</v>
      </c>
      <c r="Z7" s="195" t="str">
        <f>IF(X7:X7&gt;0,VLOOKUP(X7,Insc.!$A$1:$J$1000,3,FALSE),"")</f>
        <v>TERUMI APARECIDO</v>
      </c>
      <c r="AA7" s="196" t="str">
        <f>IF(X7:X7&gt;0,VLOOKUP(X7,Insc.!$A$1:$J$1000,4,FALSE),"")</f>
        <v>M</v>
      </c>
      <c r="AB7" s="196" t="str">
        <f>IF(X7:X7&gt;0,VLOOKUP(X7,Insc.!$A$1:$J$1000,5,FALSE),"")</f>
        <v>NCC</v>
      </c>
      <c r="AC7" s="20">
        <f>IF(X7:X7&gt;0,VLOOKUP(X7,Insc.!$A$1:$J$1000,6,FALSE),"")</f>
        <v>19681</v>
      </c>
      <c r="AD7" s="196">
        <f>IF(X7:X7&gt;0,VLOOKUP(X7,Insc.!$A$1:$J$1000,7,FALSE),"")</f>
        <v>4</v>
      </c>
      <c r="AE7" s="196" t="str">
        <f>IF(X7:X7&gt;0,VLOOKUP(X7,Insc.!$A$1:$J$1000,8,FALSE),"")</f>
        <v>A</v>
      </c>
      <c r="AF7" s="196" t="str">
        <f>IF(X7:X7&gt;0,VLOOKUP(X7,Insc.!$A$1:$J$1000,9,FALSE),"")</f>
        <v>LIB2026</v>
      </c>
      <c r="AG7" s="196" t="str">
        <f>IF(X7:X7&gt;0,VLOOKUP(X7,Insc.!$A$1:$J$1000,10,FALSE),"")</f>
        <v>NSR</v>
      </c>
      <c r="AH7" s="193" t="s">
        <v>1062</v>
      </c>
      <c r="AI7" s="195" t="str">
        <f>IF(AH7:AH7&gt;0,VLOOKUP(AH7,Insc.!$A$1:$J$1000,2,FALSE),"")</f>
        <v>TOMITA</v>
      </c>
      <c r="AJ7" s="195" t="str">
        <f>IF(AH7:AH7&gt;0,VLOOKUP(AH7,Insc.!$A$1:$J$1000,3,FALSE),"")</f>
        <v>LUIZ</v>
      </c>
      <c r="AK7" s="196" t="str">
        <f>IF(AH7:AH7&gt;0,VLOOKUP(AH7,Insc.!$A$1:$J$1000,4,FALSE),"")</f>
        <v>M</v>
      </c>
      <c r="AL7" s="196" t="str">
        <f>IF(AH7:AH7&gt;0,VLOOKUP(AH7,Insc.!$A$1:$J$1000,5,FALSE),"")</f>
        <v>BIR</v>
      </c>
      <c r="AM7" s="20">
        <f>IF(AH7:AH7&gt;0,VLOOKUP(AH7,Insc.!$A$1:$J$1000,6,FALSE),"")</f>
        <v>17710</v>
      </c>
      <c r="AN7" s="196">
        <f>IF(AH7:AH7&gt;0,VLOOKUP(AH7,Insc.!$A$1:$J$1000,7,FALSE),"")</f>
        <v>6</v>
      </c>
      <c r="AO7" s="196" t="str">
        <f>IF(AH7:AH7&gt;0,VLOOKUP(AH7,Insc.!$A$1:$J$1000,8,FALSE),"")</f>
        <v>A</v>
      </c>
      <c r="AP7" s="196" t="str">
        <f>IF(AH7:AH7&gt;0,VLOOKUP(AH7,Insc.!$A$1:$J$1000,9,FALSE),"")</f>
        <v>LIB2026</v>
      </c>
      <c r="AQ7" s="196" t="str">
        <f>IF(AH7:AH7&gt;0,VLOOKUP(AH7,Insc.!$A$1:$J$1000,10,FALSE),"")</f>
        <v>SR</v>
      </c>
    </row>
    <row r="8" spans="1:43" ht="15.75">
      <c r="A8" s="201">
        <v>108</v>
      </c>
      <c r="B8" s="194">
        <v>1</v>
      </c>
      <c r="C8" s="199">
        <v>8</v>
      </c>
      <c r="D8" s="193" t="s">
        <v>1134</v>
      </c>
      <c r="E8" s="195" t="str">
        <f>IF(D8:D8&gt;0,VLOOKUP(D8,Insc.!$A$1:$J$1000,2,FALSE),"")</f>
        <v>HAYASI ARIMORI</v>
      </c>
      <c r="F8" s="195" t="str">
        <f>IF(D8:D8&gt;0,VLOOKUP(D8,Insc.!$A$1:$J$1000,3,FALSE),"")</f>
        <v>IZAURA KAZUE</v>
      </c>
      <c r="G8" s="196" t="str">
        <f>IF(D8:D8&gt;0,VLOOKUP(D8,Insc.!$A$1:$J$1000,4,FALSE),"")</f>
        <v>F</v>
      </c>
      <c r="H8" s="196" t="str">
        <f>IF(D8:D8&gt;0,VLOOKUP(D8,Insc.!$A$1:$J$1000,5,FALSE),"")</f>
        <v>NCC</v>
      </c>
      <c r="I8" s="20">
        <f>IF(D8:D8&gt;0,VLOOKUP(D8,Insc.!$A$1:$J$1000,6,FALSE),"")</f>
        <v>22219</v>
      </c>
      <c r="J8" s="196">
        <f>IF(D8:D8&gt;0,VLOOKUP(D8,Insc.!$A$1:$J$1000,7,FALSE),"")</f>
        <v>1</v>
      </c>
      <c r="K8" s="196" t="str">
        <f>IF(D8:D8&gt;0,VLOOKUP(D8,Insc.!$A$1:$J$1000,8,FALSE),"")</f>
        <v>EX</v>
      </c>
      <c r="L8" s="196" t="str">
        <f>IF(D8:D8&gt;0,VLOOKUP(D8,Insc.!$A$1:$J$1000,9,FALSE),"")</f>
        <v>LIB2026</v>
      </c>
      <c r="M8" s="196" t="str">
        <f>IF(D8:D8&gt;0,VLOOKUP(D8,Insc.!$A$1:$J$1000,10,FALSE),"")</f>
        <v>NSR</v>
      </c>
      <c r="N8" s="193" t="s">
        <v>28</v>
      </c>
      <c r="O8" s="195" t="str">
        <f>IF(N8:N8&gt;0,VLOOKUP(N8,Insc.!$A$1:$J$1000,2,FALSE),"")</f>
        <v>KAWAKAMI</v>
      </c>
      <c r="P8" s="195" t="str">
        <f>IF(N8:N8&gt;0,VLOOKUP(N8,Insc.!$A$1:$J$1000,3,FALSE),"")</f>
        <v>LIKA</v>
      </c>
      <c r="Q8" s="196" t="str">
        <f>IF(N8:N8&gt;0,VLOOKUP(N8,Insc.!$A$1:$J$1000,4,FALSE),"")</f>
        <v>F</v>
      </c>
      <c r="R8" s="196" t="str">
        <f>IF(N8:N8&gt;0,VLOOKUP(N8,Insc.!$A$1:$J$1000,5,FALSE),"")</f>
        <v>SMA</v>
      </c>
      <c r="S8" s="20">
        <f>IF(N8:N8&gt;0,VLOOKUP(N8,Insc.!$A$1:$J$1000,6,FALSE),"")</f>
        <v>26516</v>
      </c>
      <c r="T8" s="196">
        <f>IF(N8:N8&gt;0,VLOOKUP(N8,Insc.!$A$1:$J$1000,7,FALSE),"")</f>
        <v>3</v>
      </c>
      <c r="U8" s="196" t="str">
        <f>IF(N8:N8&gt;0,VLOOKUP(N8,Insc.!$A$1:$J$1000,8,FALSE),"")</f>
        <v>EX</v>
      </c>
      <c r="V8" s="196" t="str">
        <f>IF(N8:N8&gt;0,VLOOKUP(N8,Insc.!$A$1:$J$1000,9,FALSE),"")</f>
        <v>LIB2026</v>
      </c>
      <c r="W8" s="196" t="str">
        <f>IF(N8:N8&gt;0,VLOOKUP(N8,Insc.!$A$1:$J$1000,10,FALSE),"")</f>
        <v>NSR</v>
      </c>
      <c r="X8" s="193" t="s">
        <v>72</v>
      </c>
      <c r="Y8" s="195" t="str">
        <f>IF(X8:X8&gt;0,VLOOKUP(X8,Insc.!$A$1:$J$1000,2,FALSE),"")</f>
        <v>ARIZAWA</v>
      </c>
      <c r="Z8" s="195" t="str">
        <f>IF(X8:X8&gt;0,VLOOKUP(X8,Insc.!$A$1:$J$1000,3,FALSE),"")</f>
        <v>MARIKO</v>
      </c>
      <c r="AA8" s="196" t="str">
        <f>IF(X8:X8&gt;0,VLOOKUP(X8,Insc.!$A$1:$J$1000,4,FALSE),"")</f>
        <v>F</v>
      </c>
      <c r="AB8" s="196" t="str">
        <f>IF(X8:X8&gt;0,VLOOKUP(X8,Insc.!$A$1:$J$1000,5,FALSE),"")</f>
        <v>PIE</v>
      </c>
      <c r="AC8" s="20">
        <f>IF(X8:X8&gt;0,VLOOKUP(X8,Insc.!$A$1:$J$1000,6,FALSE),"")</f>
        <v>17503</v>
      </c>
      <c r="AD8" s="196">
        <f>IF(X8:X8&gt;0,VLOOKUP(X8,Insc.!$A$1:$J$1000,7,FALSE),"")</f>
        <v>6</v>
      </c>
      <c r="AE8" s="196" t="str">
        <f>IF(X8:X8&gt;0,VLOOKUP(X8,Insc.!$A$1:$J$1000,8,FALSE),"")</f>
        <v>A</v>
      </c>
      <c r="AF8" s="196" t="str">
        <f>IF(X8:X8&gt;0,VLOOKUP(X8,Insc.!$A$1:$J$1000,9,FALSE),"")</f>
        <v>LIB2026</v>
      </c>
      <c r="AG8" s="196" t="str">
        <f>IF(X8:X8&gt;0,VLOOKUP(X8,Insc.!$A$1:$J$1000,10,FALSE),"")</f>
        <v>SR</v>
      </c>
      <c r="AH8" s="193" t="s">
        <v>262</v>
      </c>
      <c r="AI8" s="195" t="str">
        <f>IF(AH8:AH8&gt;0,VLOOKUP(AH8,Insc.!$A$1:$J$1000,2,FALSE),"")</f>
        <v>YAMANO</v>
      </c>
      <c r="AJ8" s="195" t="str">
        <f>IF(AH8:AH8&gt;0,VLOOKUP(AH8,Insc.!$A$1:$J$1000,3,FALSE),"")</f>
        <v>PAULO</v>
      </c>
      <c r="AK8" s="196" t="str">
        <f>IF(AH8:AH8&gt;0,VLOOKUP(AH8,Insc.!$A$1:$J$1000,4,FALSE),"")</f>
        <v>M</v>
      </c>
      <c r="AL8" s="196" t="str">
        <f>IF(AH8:AH8&gt;0,VLOOKUP(AH8,Insc.!$A$1:$J$1000,5,FALSE),"")</f>
        <v>IBI</v>
      </c>
      <c r="AM8" s="20">
        <f>IF(AH8:AH8&gt;0,VLOOKUP(AH8,Insc.!$A$1:$J$1000,6,FALSE),"")</f>
        <v>17828</v>
      </c>
      <c r="AN8" s="196">
        <f>IF(AH8:AH8&gt;0,VLOOKUP(AH8,Insc.!$A$1:$J$1000,7,FALSE),"")</f>
        <v>6</v>
      </c>
      <c r="AO8" s="196" t="str">
        <f>IF(AH8:AH8&gt;0,VLOOKUP(AH8,Insc.!$A$1:$J$1000,8,FALSE),"")</f>
        <v>A</v>
      </c>
      <c r="AP8" s="196" t="str">
        <f>IF(AH8:AH8&gt;0,VLOOKUP(AH8,Insc.!$A$1:$J$1000,9,FALSE),"")</f>
        <v>LIB2026</v>
      </c>
      <c r="AQ8" s="196" t="str">
        <f>IF(AH8:AH8&gt;0,VLOOKUP(AH8,Insc.!$A$1:$J$1000,10,FALSE),"")</f>
        <v>SR</v>
      </c>
    </row>
    <row r="9" spans="1:43" ht="15.75">
      <c r="A9" s="200">
        <v>109</v>
      </c>
      <c r="B9" s="194">
        <v>1</v>
      </c>
      <c r="C9" s="194">
        <v>9</v>
      </c>
      <c r="D9" s="193" t="s">
        <v>1669</v>
      </c>
      <c r="E9" s="195" t="str">
        <f>IF(D9:D9&gt;0,VLOOKUP(D9,Insc.!$A$1:$J$1000,2,FALSE),"")</f>
        <v>FIUZA DE OLIVEIRA</v>
      </c>
      <c r="F9" s="195" t="str">
        <f>IF(D9:D9&gt;0,VLOOKUP(D9,Insc.!$A$1:$J$1000,3,FALSE),"")</f>
        <v>IVAN</v>
      </c>
      <c r="G9" s="196" t="str">
        <f>IF(D9:D9&gt;0,VLOOKUP(D9,Insc.!$A$1:$J$1000,4,FALSE),"")</f>
        <v>M</v>
      </c>
      <c r="H9" s="196" t="str">
        <f>IF(D9:D9&gt;0,VLOOKUP(D9,Insc.!$A$1:$J$1000,5,FALSE),"")</f>
        <v>IBI</v>
      </c>
      <c r="I9" s="20">
        <f>IF(D9:D9&gt;0,VLOOKUP(D9,Insc.!$A$1:$J$1000,6,FALSE),"")</f>
        <v>29849</v>
      </c>
      <c r="J9" s="196">
        <f>IF(D9:D9&gt;0,VLOOKUP(D9,Insc.!$A$1:$J$1000,7,FALSE),"")</f>
        <v>2</v>
      </c>
      <c r="K9" s="196" t="str">
        <f>IF(D9:D9&gt;0,VLOOKUP(D9,Insc.!$A$1:$J$1000,8,FALSE),"")</f>
        <v>EX</v>
      </c>
      <c r="L9" s="196" t="str">
        <f>IF(D9:D9&gt;0,VLOOKUP(D9,Insc.!$A$1:$J$1000,9,FALSE),"")</f>
        <v>LIB2026</v>
      </c>
      <c r="M9" s="196" t="str">
        <f>IF(D9:D9&gt;0,VLOOKUP(D9,Insc.!$A$1:$J$1000,10,FALSE),"")</f>
        <v>NSR</v>
      </c>
      <c r="N9" s="193" t="s">
        <v>698</v>
      </c>
      <c r="O9" s="195" t="str">
        <f>IF(N9:N9&gt;0,VLOOKUP(N9,Insc.!$A$1:$J$1000,2,FALSE),"")</f>
        <v>OKAWARA</v>
      </c>
      <c r="P9" s="195" t="str">
        <f>IF(N9:N9&gt;0,VLOOKUP(N9,Insc.!$A$1:$J$1000,3,FALSE),"")</f>
        <v>SUMIRE</v>
      </c>
      <c r="Q9" s="196" t="str">
        <f>IF(N9:N9&gt;0,VLOOKUP(N9,Insc.!$A$1:$J$1000,4,FALSE),"")</f>
        <v>F</v>
      </c>
      <c r="R9" s="196" t="str">
        <f>IF(N9:N9&gt;0,VLOOKUP(N9,Insc.!$A$1:$J$1000,5,FALSE),"")</f>
        <v>SMA</v>
      </c>
      <c r="S9" s="20">
        <f>IF(N9:N9&gt;0,VLOOKUP(N9,Insc.!$A$1:$J$1000,6,FALSE),"")</f>
        <v>23722</v>
      </c>
      <c r="T9" s="196">
        <f>IF(N9:N9&gt;0,VLOOKUP(N9,Insc.!$A$1:$J$1000,7,FALSE),"")</f>
        <v>4</v>
      </c>
      <c r="U9" s="196" t="str">
        <f>IF(N9:N9&gt;0,VLOOKUP(N9,Insc.!$A$1:$J$1000,8,FALSE),"")</f>
        <v>A</v>
      </c>
      <c r="V9" s="196" t="str">
        <f>IF(N9:N9&gt;0,VLOOKUP(N9,Insc.!$A$1:$J$1000,9,FALSE),"")</f>
        <v>LIB2026</v>
      </c>
      <c r="W9" s="196" t="str">
        <f>IF(N9:N9&gt;0,VLOOKUP(N9,Insc.!$A$1:$J$1000,10,FALSE),"")</f>
        <v>NSR</v>
      </c>
      <c r="X9" s="193" t="s">
        <v>1435</v>
      </c>
      <c r="Y9" s="195" t="str">
        <f>IF(X9:X9&gt;0,VLOOKUP(X9,Insc.!$A$1:$J$1000,2,FALSE),"")</f>
        <v>KOJA</v>
      </c>
      <c r="Z9" s="195" t="str">
        <f>IF(X9:X9&gt;0,VLOOKUP(X9,Insc.!$A$1:$J$1000,3,FALSE),"")</f>
        <v>T.EDISON</v>
      </c>
      <c r="AA9" s="196" t="str">
        <f>IF(X9:X9&gt;0,VLOOKUP(X9,Insc.!$A$1:$J$1000,4,FALSE),"")</f>
        <v>M</v>
      </c>
      <c r="AB9" s="196" t="str">
        <f>IF(X9:X9&gt;0,VLOOKUP(X9,Insc.!$A$1:$J$1000,5,FALSE),"")</f>
        <v>NCC</v>
      </c>
      <c r="AC9" s="20">
        <f>IF(X9:X9&gt;0,VLOOKUP(X9,Insc.!$A$1:$J$1000,6,FALSE),"")</f>
        <v>17495</v>
      </c>
      <c r="AD9" s="196">
        <f>IF(X9:X9&gt;0,VLOOKUP(X9,Insc.!$A$1:$J$1000,7,FALSE),"")</f>
        <v>4</v>
      </c>
      <c r="AE9" s="196" t="str">
        <f>IF(X9:X9&gt;0,VLOOKUP(X9,Insc.!$A$1:$J$1000,8,FALSE),"")</f>
        <v>A</v>
      </c>
      <c r="AF9" s="196" t="str">
        <f>IF(X9:X9&gt;0,VLOOKUP(X9,Insc.!$A$1:$J$1000,9,FALSE),"")</f>
        <v>LIB2026</v>
      </c>
      <c r="AG9" s="196" t="str">
        <f>IF(X9:X9&gt;0,VLOOKUP(X9,Insc.!$A$1:$J$1000,10,FALSE),"")</f>
        <v>SR</v>
      </c>
      <c r="AH9" s="193" t="s">
        <v>237</v>
      </c>
      <c r="AI9" s="195" t="str">
        <f>IF(AH9:AH9&gt;0,VLOOKUP(AH9,Insc.!$A$1:$J$1000,2,FALSE),"")</f>
        <v>OSADA</v>
      </c>
      <c r="AJ9" s="195" t="str">
        <f>IF(AH9:AH9&gt;0,VLOOKUP(AH9,Insc.!$A$1:$J$1000,3,FALSE),"")</f>
        <v>ASAO</v>
      </c>
      <c r="AK9" s="196" t="str">
        <f>IF(AH9:AH9&gt;0,VLOOKUP(AH9,Insc.!$A$1:$J$1000,4,FALSE),"")</f>
        <v>M</v>
      </c>
      <c r="AL9" s="196" t="str">
        <f>IF(AH9:AH9&gt;0,VLOOKUP(AH9,Insc.!$A$1:$J$1000,5,FALSE),"")</f>
        <v>SOR</v>
      </c>
      <c r="AM9" s="20">
        <f>IF(AH9:AH9&gt;0,VLOOKUP(AH9,Insc.!$A$1:$J$1000,6,FALSE),"")</f>
        <v>13681</v>
      </c>
      <c r="AN9" s="196">
        <f>IF(AH9:AH9&gt;0,VLOOKUP(AH9,Insc.!$A$1:$J$1000,7,FALSE),"")</f>
        <v>6</v>
      </c>
      <c r="AO9" s="196" t="str">
        <f>IF(AH9:AH9&gt;0,VLOOKUP(AH9,Insc.!$A$1:$J$1000,8,FALSE),"")</f>
        <v>A</v>
      </c>
      <c r="AP9" s="196" t="str">
        <f>IF(AH9:AH9&gt;0,VLOOKUP(AH9,Insc.!$A$1:$J$1000,9,FALSE),"")</f>
        <v>LIB2026</v>
      </c>
      <c r="AQ9" s="196" t="str">
        <f>IF(AH9:AH9&gt;0,VLOOKUP(AH9,Insc.!$A$1:$J$1000,10,FALSE),"")</f>
        <v>MR</v>
      </c>
    </row>
    <row r="10" spans="1:43" ht="15.75">
      <c r="A10" s="201">
        <v>110</v>
      </c>
      <c r="B10" s="199">
        <v>1</v>
      </c>
      <c r="C10" s="194">
        <v>10</v>
      </c>
      <c r="D10" s="310" t="s">
        <v>754</v>
      </c>
      <c r="E10" s="195" t="str">
        <f>IF(D10:D10&gt;0,VLOOKUP(D10,Insc.!$A$1:$J$1000,2,FALSE),"")</f>
        <v>OKADA</v>
      </c>
      <c r="F10" s="195" t="str">
        <f>IF(D10:D10&gt;0,VLOOKUP(D10,Insc.!$A$1:$J$1000,3,FALSE),"")</f>
        <v>OLIMPIO</v>
      </c>
      <c r="G10" s="196" t="str">
        <f>IF(D10:D10&gt;0,VLOOKUP(D10,Insc.!$A$1:$J$1000,4,FALSE),"")</f>
        <v>M</v>
      </c>
      <c r="H10" s="196" t="str">
        <f>IF(D10:D10&gt;0,VLOOKUP(D10,Insc.!$A$1:$J$1000,5,FALSE),"")</f>
        <v>NCC</v>
      </c>
      <c r="I10" s="20">
        <f>IF(D10:D10&gt;0,VLOOKUP(D10,Insc.!$A$1:$J$1000,6,FALSE),"")</f>
        <v>19194</v>
      </c>
      <c r="J10" s="196">
        <f>IF(D10:D10&gt;0,VLOOKUP(D10,Insc.!$A$1:$J$1000,7,FALSE),"")</f>
        <v>0</v>
      </c>
      <c r="K10" s="196" t="str">
        <f>IF(D10:D10&gt;0,VLOOKUP(D10,Insc.!$A$1:$J$1000,8,FALSE),"")</f>
        <v>EX</v>
      </c>
      <c r="L10" s="196" t="str">
        <f>IF(D10:D10&gt;0,VLOOKUP(D10,Insc.!$A$1:$J$1000,9,FALSE),"")</f>
        <v>LIB2026</v>
      </c>
      <c r="M10" s="196" t="str">
        <f>IF(D10:D10&gt;0,VLOOKUP(D10,Insc.!$A$1:$J$1000,10,FALSE),"")</f>
        <v>NSR</v>
      </c>
      <c r="N10" s="310" t="s">
        <v>5</v>
      </c>
      <c r="O10" s="195" t="str">
        <f>IF(N10:N10&gt;0,VLOOKUP(N10,Insc.!$A$1:$J$1000,2,FALSE),"")</f>
        <v>IBUSUKI</v>
      </c>
      <c r="P10" s="195" t="str">
        <f>IF(N10:N10&gt;0,VLOOKUP(N10,Insc.!$A$1:$J$1000,3,FALSE),"")</f>
        <v>FUMIYOSHI</v>
      </c>
      <c r="Q10" s="196" t="str">
        <f>IF(N10:N10&gt;0,VLOOKUP(N10,Insc.!$A$1:$J$1000,4,FALSE),"")</f>
        <v>M</v>
      </c>
      <c r="R10" s="196" t="str">
        <f>IF(N10:N10&gt;0,VLOOKUP(N10,Insc.!$A$1:$J$1000,5,FALSE),"")</f>
        <v>PIE</v>
      </c>
      <c r="S10" s="20">
        <f>IF(N10:N10&gt;0,VLOOKUP(N10,Insc.!$A$1:$J$1000,6,FALSE),"")</f>
        <v>24985</v>
      </c>
      <c r="T10" s="196">
        <f>IF(N10:N10&gt;0,VLOOKUP(N10,Insc.!$A$1:$J$1000,7,FALSE),"")</f>
        <v>4</v>
      </c>
      <c r="U10" s="196" t="str">
        <f>IF(N10:N10&gt;0,VLOOKUP(N10,Insc.!$A$1:$J$1000,8,FALSE),"")</f>
        <v>A</v>
      </c>
      <c r="V10" s="196" t="str">
        <f>IF(N10:N10&gt;0,VLOOKUP(N10,Insc.!$A$1:$J$1000,9,FALSE),"")</f>
        <v>LIB2026</v>
      </c>
      <c r="W10" s="196" t="str">
        <f>IF(N10:N10&gt;0,VLOOKUP(N10,Insc.!$A$1:$J$1000,10,FALSE),"")</f>
        <v>NSR</v>
      </c>
      <c r="X10" s="310" t="s">
        <v>2430</v>
      </c>
      <c r="Y10" s="195" t="str">
        <f>IF(X10:X10&gt;0,VLOOKUP(X10,Insc.!$A$1:$J$1000,2,FALSE),"")</f>
        <v>ABEMATSU</v>
      </c>
      <c r="Z10" s="195" t="str">
        <f>IF(X10:X10&gt;0,VLOOKUP(X10,Insc.!$A$1:$J$1000,3,FALSE),"")</f>
        <v>KATSUYUKI</v>
      </c>
      <c r="AA10" s="196" t="str">
        <f>IF(X10:X10&gt;0,VLOOKUP(X10,Insc.!$A$1:$J$1000,4,FALSE),"")</f>
        <v>M</v>
      </c>
      <c r="AB10" s="196" t="str">
        <f>IF(X10:X10&gt;0,VLOOKUP(X10,Insc.!$A$1:$J$1000,5,FALSE),"")</f>
        <v>GSP</v>
      </c>
      <c r="AC10" s="20">
        <f>IF(X10:X10&gt;0,VLOOKUP(X10,Insc.!$A$1:$J$1000,6,FALSE),"")</f>
        <v>17411</v>
      </c>
      <c r="AD10" s="196">
        <f>IF(X10:X10&gt;0,VLOOKUP(X10,Insc.!$A$1:$J$1000,7,FALSE),"")</f>
        <v>5</v>
      </c>
      <c r="AE10" s="196" t="str">
        <f>IF(X10:X10&gt;0,VLOOKUP(X10,Insc.!$A$1:$J$1000,8,FALSE),"")</f>
        <v>A</v>
      </c>
      <c r="AF10" s="196" t="str">
        <f>IF(X10:X10&gt;0,VLOOKUP(X10,Insc.!$A$1:$J$1000,9,FALSE),"")</f>
        <v>LIB2026</v>
      </c>
      <c r="AG10" s="196" t="str">
        <f>IF(X10:X10&gt;0,VLOOKUP(X10,Insc.!$A$1:$J$1000,10,FALSE),"")</f>
        <v>SR</v>
      </c>
      <c r="AH10" s="310" t="s">
        <v>1503</v>
      </c>
      <c r="AI10" s="195" t="str">
        <f>IF(AH10:AH10&gt;0,VLOOKUP(AH10,Insc.!$A$1:$J$1000,2,FALSE),"")</f>
        <v>NAKANO</v>
      </c>
      <c r="AJ10" s="195" t="str">
        <f>IF(AH10:AH10&gt;0,VLOOKUP(AH10,Insc.!$A$1:$J$1000,3,FALSE),"")</f>
        <v>MARIA LUCIA</v>
      </c>
      <c r="AK10" s="196" t="str">
        <f>IF(AH10:AH10&gt;0,VLOOKUP(AH10,Insc.!$A$1:$J$1000,4,FALSE),"")</f>
        <v>F</v>
      </c>
      <c r="AL10" s="196" t="str">
        <f>IF(AH10:AH10&gt;0,VLOOKUP(AH10,Insc.!$A$1:$J$1000,5,FALSE),"")</f>
        <v>NCC</v>
      </c>
      <c r="AM10" s="20">
        <f>IF(AH10:AH10&gt;0,VLOOKUP(AH10,Insc.!$A$1:$J$1000,6,FALSE),"")</f>
        <v>18638</v>
      </c>
      <c r="AN10" s="196">
        <f>IF(AH10:AH10&gt;0,VLOOKUP(AH10,Insc.!$A$1:$J$1000,7,FALSE),"")</f>
        <v>6</v>
      </c>
      <c r="AO10" s="196" t="str">
        <f>IF(AH10:AH10&gt;0,VLOOKUP(AH10,Insc.!$A$1:$J$1000,8,FALSE),"")</f>
        <v>A</v>
      </c>
      <c r="AP10" s="196" t="str">
        <f>IF(AH10:AH10&gt;0,VLOOKUP(AH10,Insc.!$A$1:$J$1000,9,FALSE),"")</f>
        <v>LIB2026</v>
      </c>
      <c r="AQ10" s="196" t="str">
        <f>IF(AH10:AH10&gt;0,VLOOKUP(AH10,Insc.!$A$1:$J$1000,10,FALSE),"")</f>
        <v>SR</v>
      </c>
    </row>
    <row r="11" spans="1:43" ht="15.75">
      <c r="A11" s="200">
        <v>111</v>
      </c>
      <c r="B11" s="194">
        <v>1</v>
      </c>
      <c r="C11" s="199">
        <v>11</v>
      </c>
      <c r="D11" s="310" t="s">
        <v>1133</v>
      </c>
      <c r="E11" s="195" t="str">
        <f>IF(D11:D11&gt;0,VLOOKUP(D11,Insc.!$A$1:$J$1000,2,FALSE),"")</f>
        <v>YOSHIDA</v>
      </c>
      <c r="F11" s="195" t="str">
        <f>IF(D11:D11&gt;0,VLOOKUP(D11,Insc.!$A$1:$J$1000,3,FALSE),"")</f>
        <v>AKIMITSU</v>
      </c>
      <c r="G11" s="196" t="str">
        <f>IF(D11:D11&gt;0,VLOOKUP(D11,Insc.!$A$1:$J$1000,4,FALSE),"")</f>
        <v>M</v>
      </c>
      <c r="H11" s="196" t="str">
        <f>IF(D11:D11&gt;0,VLOOKUP(D11,Insc.!$A$1:$J$1000,5,FALSE),"")</f>
        <v>NCC</v>
      </c>
      <c r="I11" s="20">
        <f>IF(D11:D11&gt;0,VLOOKUP(D11,Insc.!$A$1:$J$1000,6,FALSE),"")</f>
        <v>16973</v>
      </c>
      <c r="J11" s="196">
        <f>IF(D11:D11&gt;0,VLOOKUP(D11,Insc.!$A$1:$J$1000,7,FALSE),"")</f>
        <v>1</v>
      </c>
      <c r="K11" s="196" t="str">
        <f>IF(D11:D11&gt;0,VLOOKUP(D11,Insc.!$A$1:$J$1000,8,FALSE),"")</f>
        <v>EX</v>
      </c>
      <c r="L11" s="196" t="str">
        <f>IF(D11:D11&gt;0,VLOOKUP(D11,Insc.!$A$1:$J$1000,9,FALSE),"")</f>
        <v>LIB2026</v>
      </c>
      <c r="M11" s="196" t="str">
        <f>IF(D11:D11&gt;0,VLOOKUP(D11,Insc.!$A$1:$J$1000,10,FALSE),"")</f>
        <v>SR</v>
      </c>
      <c r="N11" s="310" t="s">
        <v>2429</v>
      </c>
      <c r="O11" s="195" t="str">
        <f>IF(N11:N11&gt;0,VLOOKUP(N11,Insc.!$A$1:$J$1000,2,FALSE),"")</f>
        <v>UEMURA</v>
      </c>
      <c r="P11" s="195" t="str">
        <f>IF(N11:N11&gt;0,VLOOKUP(N11,Insc.!$A$1:$J$1000,3,FALSE),"")</f>
        <v>YASUGI</v>
      </c>
      <c r="Q11" s="196" t="str">
        <f>IF(N11:N11&gt;0,VLOOKUP(N11,Insc.!$A$1:$J$1000,4,FALSE),"")</f>
        <v>M</v>
      </c>
      <c r="R11" s="196" t="str">
        <f>IF(N11:N11&gt;0,VLOOKUP(N11,Insc.!$A$1:$J$1000,5,FALSE),"")</f>
        <v>GSP</v>
      </c>
      <c r="S11" s="20">
        <f>IF(N11:N11&gt;0,VLOOKUP(N11,Insc.!$A$1:$J$1000,6,FALSE),"")</f>
        <v>15220</v>
      </c>
      <c r="T11" s="196">
        <f>IF(N11:N11&gt;0,VLOOKUP(N11,Insc.!$A$1:$J$1000,7,FALSE),"")</f>
        <v>3</v>
      </c>
      <c r="U11" s="196" t="str">
        <f>IF(N11:N11&gt;0,VLOOKUP(N11,Insc.!$A$1:$J$1000,8,FALSE),"")</f>
        <v>EX</v>
      </c>
      <c r="V11" s="196" t="str">
        <f>IF(N11:N11&gt;0,VLOOKUP(N11,Insc.!$A$1:$J$1000,9,FALSE),"")</f>
        <v>LIB2026</v>
      </c>
      <c r="W11" s="196" t="str">
        <f>IF(N11:N11&gt;0,VLOOKUP(N11,Insc.!$A$1:$J$1000,10,FALSE),"")</f>
        <v>MR</v>
      </c>
      <c r="X11" s="310" t="s">
        <v>1041</v>
      </c>
      <c r="Y11" s="195" t="str">
        <f>IF(X11:X11&gt;0,VLOOKUP(X11,Insc.!$A$1:$J$1000,2,FALSE),"")</f>
        <v>SAKAGUTI</v>
      </c>
      <c r="Z11" s="195" t="str">
        <f>IF(X11:X11&gt;0,VLOOKUP(X11,Insc.!$A$1:$J$1000,3,FALSE),"")</f>
        <v>MARIO</v>
      </c>
      <c r="AA11" s="196" t="str">
        <f>IF(X11:X11&gt;0,VLOOKUP(X11,Insc.!$A$1:$J$1000,4,FALSE),"")</f>
        <v>M</v>
      </c>
      <c r="AB11" s="196" t="str">
        <f>IF(X11:X11&gt;0,VLOOKUP(X11,Insc.!$A$1:$J$1000,5,FALSE),"")</f>
        <v>PIE</v>
      </c>
      <c r="AC11" s="20">
        <f>IF(X11:X11&gt;0,VLOOKUP(X11,Insc.!$A$1:$J$1000,6,FALSE),"")</f>
        <v>28572</v>
      </c>
      <c r="AD11" s="196">
        <f>IF(X11:X11&gt;0,VLOOKUP(X11,Insc.!$A$1:$J$1000,7,FALSE),"")</f>
        <v>5</v>
      </c>
      <c r="AE11" s="196" t="str">
        <f>IF(X11:X11&gt;0,VLOOKUP(X11,Insc.!$A$1:$J$1000,8,FALSE),"")</f>
        <v>A</v>
      </c>
      <c r="AF11" s="196" t="str">
        <f>IF(X11:X11&gt;0,VLOOKUP(X11,Insc.!$A$1:$J$1000,9,FALSE),"")</f>
        <v>LIB2026</v>
      </c>
      <c r="AG11" s="196" t="str">
        <f>IF(X11:X11&gt;0,VLOOKUP(X11,Insc.!$A$1:$J$1000,10,FALSE),"")</f>
        <v>NSR</v>
      </c>
      <c r="AH11" s="310" t="s">
        <v>1004</v>
      </c>
      <c r="AI11" s="195" t="str">
        <f>IF(AH11:AH11&gt;0,VLOOKUP(AH11,Insc.!$A$1:$J$1000,2,FALSE),"")</f>
        <v>HITOMI</v>
      </c>
      <c r="AJ11" s="195" t="str">
        <f>IF(AH11:AH11&gt;0,VLOOKUP(AH11,Insc.!$A$1:$J$1000,3,FALSE),"")</f>
        <v>ITIRO</v>
      </c>
      <c r="AK11" s="196" t="str">
        <f>IF(AH11:AH11&gt;0,VLOOKUP(AH11,Insc.!$A$1:$J$1000,4,FALSE),"")</f>
        <v>M</v>
      </c>
      <c r="AL11" s="196" t="str">
        <f>IF(AH11:AH11&gt;0,VLOOKUP(AH11,Insc.!$A$1:$J$1000,5,FALSE),"")</f>
        <v>IBI</v>
      </c>
      <c r="AM11" s="20">
        <f>IF(AH11:AH11&gt;0,VLOOKUP(AH11,Insc.!$A$1:$J$1000,6,FALSE),"")</f>
        <v>16522</v>
      </c>
      <c r="AN11" s="196">
        <f>IF(AH11:AH11&gt;0,VLOOKUP(AH11,Insc.!$A$1:$J$1000,7,FALSE),"")</f>
        <v>6</v>
      </c>
      <c r="AO11" s="196" t="str">
        <f>IF(AH11:AH11&gt;0,VLOOKUP(AH11,Insc.!$A$1:$J$1000,8,FALSE),"")</f>
        <v>A</v>
      </c>
      <c r="AP11" s="196" t="str">
        <f>IF(AH11:AH11&gt;0,VLOOKUP(AH11,Insc.!$A$1:$J$1000,9,FALSE),"")</f>
        <v>LIB2026</v>
      </c>
      <c r="AQ11" s="196" t="str">
        <f>IF(AH11:AH11&gt;0,VLOOKUP(AH11,Insc.!$A$1:$J$1000,10,FALSE),"")</f>
        <v>SR</v>
      </c>
    </row>
    <row r="12" spans="1:43" ht="13.5" customHeight="1">
      <c r="A12" s="201">
        <v>112</v>
      </c>
      <c r="B12" s="199">
        <v>1</v>
      </c>
      <c r="C12" s="194">
        <v>12</v>
      </c>
      <c r="D12" s="310" t="s">
        <v>704</v>
      </c>
      <c r="E12" s="195" t="str">
        <f>IF(D12:D12&gt;0,VLOOKUP(D12,Insc.!$A$1:$J$1000,2,FALSE),"")</f>
        <v>KANAI</v>
      </c>
      <c r="F12" s="195" t="str">
        <f>IF(D12:D12&gt;0,VLOOKUP(D12,Insc.!$A$1:$J$1000,3,FALSE),"")</f>
        <v>MICHIO</v>
      </c>
      <c r="G12" s="196" t="str">
        <f>IF(D12:D12&gt;0,VLOOKUP(D12,Insc.!$A$1:$J$1000,4,FALSE),"")</f>
        <v>M</v>
      </c>
      <c r="H12" s="196" t="str">
        <f>IF(D12:D12&gt;0,VLOOKUP(D12,Insc.!$A$1:$J$1000,5,FALSE),"")</f>
        <v>PIE</v>
      </c>
      <c r="I12" s="20">
        <f>IF(D12:D12&gt;0,VLOOKUP(D12,Insc.!$A$1:$J$1000,6,FALSE),"")</f>
        <v>19641</v>
      </c>
      <c r="J12" s="196">
        <f>IF(D12:D12&gt;0,VLOOKUP(D12,Insc.!$A$1:$J$1000,7,FALSE),"")</f>
        <v>1</v>
      </c>
      <c r="K12" s="196" t="str">
        <f>IF(D12:D12&gt;0,VLOOKUP(D12,Insc.!$A$1:$J$1000,8,FALSE),"")</f>
        <v>EX</v>
      </c>
      <c r="L12" s="196" t="str">
        <f>IF(D12:D12&gt;0,VLOOKUP(D12,Insc.!$A$1:$J$1000,9,FALSE),"")</f>
        <v>LIB2026</v>
      </c>
      <c r="M12" s="196" t="str">
        <f>IF(D12:D12&gt;0,VLOOKUP(D12,Insc.!$A$1:$J$1000,10,FALSE),"")</f>
        <v>NSR</v>
      </c>
      <c r="N12" s="310" t="s">
        <v>1509</v>
      </c>
      <c r="O12" s="195" t="str">
        <f>IF(N12:N12&gt;0,VLOOKUP(N12,Insc.!$A$1:$J$1000,2,FALSE),"")</f>
        <v>HIGUCHI</v>
      </c>
      <c r="P12" s="195" t="str">
        <f>IF(N12:N12&gt;0,VLOOKUP(N12,Insc.!$A$1:$J$1000,3,FALSE),"")</f>
        <v>ARTUR KEN</v>
      </c>
      <c r="Q12" s="196" t="str">
        <f>IF(N12:N12&gt;0,VLOOKUP(N12,Insc.!$A$1:$J$1000,4,FALSE),"")</f>
        <v>M</v>
      </c>
      <c r="R12" s="196" t="str">
        <f>IF(N12:N12&gt;0,VLOOKUP(N12,Insc.!$A$1:$J$1000,5,FALSE),"")</f>
        <v>NCC</v>
      </c>
      <c r="S12" s="20">
        <f>IF(N12:N12&gt;0,VLOOKUP(N12,Insc.!$A$1:$J$1000,6,FALSE),"")</f>
        <v>19959</v>
      </c>
      <c r="T12" s="196">
        <f>IF(N12:N12&gt;0,VLOOKUP(N12,Insc.!$A$1:$J$1000,7,FALSE),"")</f>
        <v>3</v>
      </c>
      <c r="U12" s="196" t="str">
        <f>IF(N12:N12&gt;0,VLOOKUP(N12,Insc.!$A$1:$J$1000,8,FALSE),"")</f>
        <v>EX</v>
      </c>
      <c r="V12" s="196" t="str">
        <f>IF(N12:N12&gt;0,VLOOKUP(N12,Insc.!$A$1:$J$1000,9,FALSE),"")</f>
        <v>LIB2026</v>
      </c>
      <c r="W12" s="196" t="str">
        <f>IF(N12:N12&gt;0,VLOOKUP(N12,Insc.!$A$1:$J$1000,10,FALSE),"")</f>
        <v>NSR</v>
      </c>
      <c r="X12" s="310" t="s">
        <v>738</v>
      </c>
      <c r="Y12" s="195" t="str">
        <f>IF(X12:X12&gt;0,VLOOKUP(X12,Insc.!$A$1:$J$1000,2,FALSE),"")</f>
        <v>CYRINEO</v>
      </c>
      <c r="Z12" s="195" t="str">
        <f>IF(X12:X12&gt;0,VLOOKUP(X12,Insc.!$A$1:$J$1000,3,FALSE),"")</f>
        <v>JORGE</v>
      </c>
      <c r="AA12" s="196" t="str">
        <f>IF(X12:X12&gt;0,VLOOKUP(X12,Insc.!$A$1:$J$1000,4,FALSE),"")</f>
        <v>M</v>
      </c>
      <c r="AB12" s="196" t="str">
        <f>IF(X12:X12&gt;0,VLOOKUP(X12,Insc.!$A$1:$J$1000,5,FALSE),"")</f>
        <v>ITA</v>
      </c>
      <c r="AC12" s="20">
        <f>IF(X12:X12&gt;0,VLOOKUP(X12,Insc.!$A$1:$J$1000,6,FALSE),"")</f>
        <v>21169</v>
      </c>
      <c r="AD12" s="196">
        <f>IF(X12:X12&gt;0,VLOOKUP(X12,Insc.!$A$1:$J$1000,7,FALSE),"")</f>
        <v>5</v>
      </c>
      <c r="AE12" s="196" t="str">
        <f>IF(X12:X12&gt;0,VLOOKUP(X12,Insc.!$A$1:$J$1000,8,FALSE),"")</f>
        <v>A</v>
      </c>
      <c r="AF12" s="196" t="str">
        <f>IF(X12:X12&gt;0,VLOOKUP(X12,Insc.!$A$1:$J$1000,9,FALSE),"")</f>
        <v>LIB2026</v>
      </c>
      <c r="AG12" s="196" t="str">
        <f>IF(X12:X12&gt;0,VLOOKUP(X12,Insc.!$A$1:$J$1000,10,FALSE),"")</f>
        <v>NSR</v>
      </c>
      <c r="AH12" s="310" t="s">
        <v>547</v>
      </c>
      <c r="AI12" s="195" t="str">
        <f>IF(AH12:AH12&gt;0,VLOOKUP(AH12,Insc.!$A$1:$J$1000,2,FALSE),"")</f>
        <v>UEMURA</v>
      </c>
      <c r="AJ12" s="195" t="str">
        <f>IF(AH12:AH12&gt;0,VLOOKUP(AH12,Insc.!$A$1:$J$1000,3,FALSE),"")</f>
        <v>LUCIA</v>
      </c>
      <c r="AK12" s="196" t="str">
        <f>IF(AH12:AH12&gt;0,VLOOKUP(AH12,Insc.!$A$1:$J$1000,4,FALSE),"")</f>
        <v>F</v>
      </c>
      <c r="AL12" s="196" t="str">
        <f>IF(AH12:AH12&gt;0,VLOOKUP(AH12,Insc.!$A$1:$J$1000,5,FALSE),"")</f>
        <v>GSP</v>
      </c>
      <c r="AM12" s="20">
        <f>IF(AH12:AH12&gt;0,VLOOKUP(AH12,Insc.!$A$1:$J$1000,6,FALSE),"")</f>
        <v>17241</v>
      </c>
      <c r="AN12" s="196">
        <f>IF(AH12:AH12&gt;0,VLOOKUP(AH12,Insc.!$A$1:$J$1000,7,FALSE),"")</f>
        <v>6</v>
      </c>
      <c r="AO12" s="196" t="str">
        <f>IF(AH12:AH12&gt;0,VLOOKUP(AH12,Insc.!$A$1:$J$1000,8,FALSE),"")</f>
        <v>A</v>
      </c>
      <c r="AP12" s="196" t="str">
        <f>IF(AH12:AH12&gt;0,VLOOKUP(AH12,Insc.!$A$1:$J$1000,9,FALSE),"")</f>
        <v>LIB2026</v>
      </c>
      <c r="AQ12" s="196" t="str">
        <f>IF(AH12:AH12&gt;0,VLOOKUP(AH12,Insc.!$A$1:$J$1000,10,FALSE),"")</f>
        <v>SR</v>
      </c>
    </row>
    <row r="13" spans="1:43" ht="15.75">
      <c r="A13" s="200">
        <v>113</v>
      </c>
      <c r="B13" s="194">
        <v>1</v>
      </c>
      <c r="C13" s="194">
        <v>13</v>
      </c>
      <c r="D13" s="310" t="s">
        <v>670</v>
      </c>
      <c r="E13" s="195" t="str">
        <f>IF(D13:D13&gt;0,VLOOKUP(D13,Insc.!$A$1:$J$1000,2,FALSE),"")</f>
        <v>WATANABE</v>
      </c>
      <c r="F13" s="195" t="str">
        <f>IF(D13:D13&gt;0,VLOOKUP(D13,Insc.!$A$1:$J$1000,3,FALSE),"")</f>
        <v>HIROMI</v>
      </c>
      <c r="G13" s="196" t="str">
        <f>IF(D13:D13&gt;0,VLOOKUP(D13,Insc.!$A$1:$J$1000,4,FALSE),"")</f>
        <v>M</v>
      </c>
      <c r="H13" s="196" t="str">
        <f>IF(D13:D13&gt;0,VLOOKUP(D13,Insc.!$A$1:$J$1000,5,FALSE),"")</f>
        <v>SMA</v>
      </c>
      <c r="I13" s="20">
        <f>IF(D13:D13&gt;0,VLOOKUP(D13,Insc.!$A$1:$J$1000,6,FALSE),"")</f>
        <v>18070</v>
      </c>
      <c r="J13" s="196">
        <f>IF(D13:D13&gt;0,VLOOKUP(D13,Insc.!$A$1:$J$1000,7,FALSE),"")</f>
        <v>0</v>
      </c>
      <c r="K13" s="196" t="str">
        <f>IF(D13:D13&gt;0,VLOOKUP(D13,Insc.!$A$1:$J$1000,8,FALSE),"")</f>
        <v>EX</v>
      </c>
      <c r="L13" s="196" t="str">
        <f>IF(D13:D13&gt;0,VLOOKUP(D13,Insc.!$A$1:$J$1000,9,FALSE),"")</f>
        <v>LIB2026</v>
      </c>
      <c r="M13" s="196" t="str">
        <f>IF(D13:D13&gt;0,VLOOKUP(D13,Insc.!$A$1:$J$1000,10,FALSE),"")</f>
        <v>SR</v>
      </c>
      <c r="N13" s="310" t="s">
        <v>1486</v>
      </c>
      <c r="O13" s="195" t="str">
        <f>IF(N13:N13&gt;0,VLOOKUP(N13,Insc.!$A$1:$J$1000,2,FALSE),"")</f>
        <v>KATO</v>
      </c>
      <c r="P13" s="195" t="str">
        <f>IF(N13:N13&gt;0,VLOOKUP(N13,Insc.!$A$1:$J$1000,3,FALSE),"")</f>
        <v>MASSAKAZU</v>
      </c>
      <c r="Q13" s="196" t="str">
        <f>IF(N13:N13&gt;0,VLOOKUP(N13,Insc.!$A$1:$J$1000,4,FALSE),"")</f>
        <v>M</v>
      </c>
      <c r="R13" s="196" t="str">
        <f>IF(N13:N13&gt;0,VLOOKUP(N13,Insc.!$A$1:$J$1000,5,FALSE),"")</f>
        <v>PIE</v>
      </c>
      <c r="S13" s="20" t="str">
        <f>IF(N13:N13&gt;0,VLOOKUP(N13,Insc.!$A$1:$J$1000,6,FALSE),"")</f>
        <v>15/07/1960</v>
      </c>
      <c r="T13" s="196">
        <f>IF(N13:N13&gt;0,VLOOKUP(N13,Insc.!$A$1:$J$1000,7,FALSE),"")</f>
        <v>4</v>
      </c>
      <c r="U13" s="196" t="str">
        <f>IF(N13:N13&gt;0,VLOOKUP(N13,Insc.!$A$1:$J$1000,8,FALSE),"")</f>
        <v>A</v>
      </c>
      <c r="V13" s="196" t="str">
        <f>IF(N13:N13&gt;0,VLOOKUP(N13,Insc.!$A$1:$J$1000,9,FALSE),"")</f>
        <v>LIB2026</v>
      </c>
      <c r="W13" s="196" t="str">
        <f>IF(N13:N13&gt;0,VLOOKUP(N13,Insc.!$A$1:$J$1000,10,FALSE),"")</f>
        <v>NSR</v>
      </c>
      <c r="X13" s="310" t="s">
        <v>797</v>
      </c>
      <c r="Y13" s="195" t="str">
        <f>IF(X13:X13&gt;0,VLOOKUP(X13,Insc.!$A$1:$J$1000,2,FALSE),"")</f>
        <v>WAKABAYASHI</v>
      </c>
      <c r="Z13" s="195" t="str">
        <f>IF(X13:X13&gt;0,VLOOKUP(X13,Insc.!$A$1:$J$1000,3,FALSE),"")</f>
        <v>KOITI</v>
      </c>
      <c r="AA13" s="196" t="str">
        <f>IF(X13:X13&gt;0,VLOOKUP(X13,Insc.!$A$1:$J$1000,4,FALSE),"")</f>
        <v>M</v>
      </c>
      <c r="AB13" s="196" t="str">
        <f>IF(X13:X13&gt;0,VLOOKUP(X13,Insc.!$A$1:$J$1000,5,FALSE),"")</f>
        <v>NCC</v>
      </c>
      <c r="AC13" s="20">
        <f>IF(X13:X13&gt;0,VLOOKUP(X13,Insc.!$A$1:$J$1000,6,FALSE),"")</f>
        <v>15516</v>
      </c>
      <c r="AD13" s="196">
        <f>IF(X13:X13&gt;0,VLOOKUP(X13,Insc.!$A$1:$J$1000,7,FALSE),"")</f>
        <v>5</v>
      </c>
      <c r="AE13" s="196" t="str">
        <f>IF(X13:X13&gt;0,VLOOKUP(X13,Insc.!$A$1:$J$1000,8,FALSE),"")</f>
        <v>A</v>
      </c>
      <c r="AF13" s="196" t="str">
        <f>IF(X13:X13&gt;0,VLOOKUP(X13,Insc.!$A$1:$J$1000,9,FALSE),"")</f>
        <v>LIB2026</v>
      </c>
      <c r="AG13" s="196" t="str">
        <f>IF(X13:X13&gt;0,VLOOKUP(X13,Insc.!$A$1:$J$1000,10,FALSE),"")</f>
        <v>SR</v>
      </c>
      <c r="AH13" s="310" t="s">
        <v>804</v>
      </c>
      <c r="AI13" s="195" t="str">
        <f>IF(AH13:AH13&gt;0,VLOOKUP(AH13,Insc.!$A$1:$J$1000,2,FALSE),"")</f>
        <v>ISHII</v>
      </c>
      <c r="AJ13" s="195" t="str">
        <f>IF(AH13:AH13&gt;0,VLOOKUP(AH13,Insc.!$A$1:$J$1000,3,FALSE),"")</f>
        <v>ROBERTO</v>
      </c>
      <c r="AK13" s="196" t="str">
        <f>IF(AH13:AH13&gt;0,VLOOKUP(AH13,Insc.!$A$1:$J$1000,4,FALSE),"")</f>
        <v>M</v>
      </c>
      <c r="AL13" s="196" t="str">
        <f>IF(AH13:AH13&gt;0,VLOOKUP(AH13,Insc.!$A$1:$J$1000,5,FALSE),"")</f>
        <v>NCC</v>
      </c>
      <c r="AM13" s="20">
        <f>IF(AH13:AH13&gt;0,VLOOKUP(AH13,Insc.!$A$1:$J$1000,6,FALSE),"")</f>
        <v>19545</v>
      </c>
      <c r="AN13" s="196">
        <f>IF(AH13:AH13&gt;0,VLOOKUP(AH13,Insc.!$A$1:$J$1000,7,FALSE),"")</f>
        <v>6</v>
      </c>
      <c r="AO13" s="196" t="str">
        <f>IF(AH13:AH13&gt;0,VLOOKUP(AH13,Insc.!$A$1:$J$1000,8,FALSE),"")</f>
        <v>A</v>
      </c>
      <c r="AP13" s="196" t="str">
        <f>IF(AH13:AH13&gt;0,VLOOKUP(AH13,Insc.!$A$1:$J$1000,9,FALSE),"")</f>
        <v>LIB2026</v>
      </c>
      <c r="AQ13" s="196" t="str">
        <f>IF(AH13:AH13&gt;0,VLOOKUP(AH13,Insc.!$A$1:$J$1000,10,FALSE),"")</f>
        <v>NSR</v>
      </c>
    </row>
    <row r="14" spans="1:43" ht="15.75">
      <c r="A14" s="201">
        <v>114</v>
      </c>
      <c r="B14" s="199">
        <v>1</v>
      </c>
      <c r="C14" s="199">
        <v>14</v>
      </c>
      <c r="D14" s="310" t="s">
        <v>836</v>
      </c>
      <c r="E14" s="195" t="str">
        <f>IF(D14:D14&gt;0,VLOOKUP(D14,Insc.!$A$1:$J$1000,2,FALSE),"")</f>
        <v>KOJA</v>
      </c>
      <c r="F14" s="195" t="str">
        <f>IF(D14:D14&gt;0,VLOOKUP(D14,Insc.!$A$1:$J$1000,3,FALSE),"")</f>
        <v>J. JORGE</v>
      </c>
      <c r="G14" s="196" t="str">
        <f>IF(D14:D14&gt;0,VLOOKUP(D14,Insc.!$A$1:$J$1000,4,FALSE),"")</f>
        <v>M</v>
      </c>
      <c r="H14" s="196" t="str">
        <f>IF(D14:D14&gt;0,VLOOKUP(D14,Insc.!$A$1:$J$1000,5,FALSE),"")</f>
        <v>NCC</v>
      </c>
      <c r="I14" s="20">
        <f>IF(D14:D14&gt;0,VLOOKUP(D14,Insc.!$A$1:$J$1000,6,FALSE),"")</f>
        <v>16676</v>
      </c>
      <c r="J14" s="196">
        <f>IF(D14:D14&gt;0,VLOOKUP(D14,Insc.!$A$1:$J$1000,7,FALSE),"")</f>
        <v>2</v>
      </c>
      <c r="K14" s="196" t="str">
        <f>IF(D14:D14&gt;0,VLOOKUP(D14,Insc.!$A$1:$J$1000,8,FALSE),"")</f>
        <v>EX</v>
      </c>
      <c r="L14" s="196" t="str">
        <f>IF(D14:D14&gt;0,VLOOKUP(D14,Insc.!$A$1:$J$1000,9,FALSE),"")</f>
        <v>LIB2026</v>
      </c>
      <c r="M14" s="196" t="str">
        <f>IF(D14:D14&gt;0,VLOOKUP(D14,Insc.!$A$1:$J$1000,10,FALSE),"")</f>
        <v>SR</v>
      </c>
      <c r="N14" s="310" t="s">
        <v>625</v>
      </c>
      <c r="O14" s="195" t="str">
        <f>IF(N14:N14&gt;0,VLOOKUP(N14,Insc.!$A$1:$J$1000,2,FALSE),"")</f>
        <v>ODA</v>
      </c>
      <c r="P14" s="195" t="str">
        <f>IF(N14:N14&gt;0,VLOOKUP(N14,Insc.!$A$1:$J$1000,3,FALSE),"")</f>
        <v>TOMIKO</v>
      </c>
      <c r="Q14" s="196" t="str">
        <f>IF(N14:N14&gt;0,VLOOKUP(N14,Insc.!$A$1:$J$1000,4,FALSE),"")</f>
        <v>F</v>
      </c>
      <c r="R14" s="196" t="str">
        <f>IF(N14:N14&gt;0,VLOOKUP(N14,Insc.!$A$1:$J$1000,5,FALSE),"")</f>
        <v>GSP</v>
      </c>
      <c r="S14" s="20">
        <f>IF(N14:N14&gt;0,VLOOKUP(N14,Insc.!$A$1:$J$1000,6,FALSE),"")</f>
        <v>19438</v>
      </c>
      <c r="T14" s="196">
        <f>IF(N14:N14&gt;0,VLOOKUP(N14,Insc.!$A$1:$J$1000,7,FALSE),"")</f>
        <v>3</v>
      </c>
      <c r="U14" s="196" t="str">
        <f>IF(N14:N14&gt;0,VLOOKUP(N14,Insc.!$A$1:$J$1000,8,FALSE),"")</f>
        <v>EX</v>
      </c>
      <c r="V14" s="196" t="str">
        <f>IF(N14:N14&gt;0,VLOOKUP(N14,Insc.!$A$1:$J$1000,9,FALSE),"")</f>
        <v>LIB2026</v>
      </c>
      <c r="W14" s="196" t="str">
        <f>IF(N14:N14&gt;0,VLOOKUP(N14,Insc.!$A$1:$J$1000,10,FALSE),"")</f>
        <v>NSR</v>
      </c>
      <c r="X14" s="310" t="s">
        <v>1488</v>
      </c>
      <c r="Y14" s="195" t="str">
        <f>IF(X14:X14&gt;0,VLOOKUP(X14,Insc.!$A$1:$J$1000,2,FALSE),"")</f>
        <v>SACAMOTO</v>
      </c>
      <c r="Z14" s="195" t="str">
        <f>IF(X14:X14&gt;0,VLOOKUP(X14,Insc.!$A$1:$J$1000,3,FALSE),"")</f>
        <v>MORIO</v>
      </c>
      <c r="AA14" s="196" t="str">
        <f>IF(X14:X14&gt;0,VLOOKUP(X14,Insc.!$A$1:$J$1000,4,FALSE),"")</f>
        <v>M</v>
      </c>
      <c r="AB14" s="196" t="str">
        <f>IF(X14:X14&gt;0,VLOOKUP(X14,Insc.!$A$1:$J$1000,5,FALSE),"")</f>
        <v>PIE</v>
      </c>
      <c r="AC14" s="20">
        <f>IF(X14:X14&gt;0,VLOOKUP(X14,Insc.!$A$1:$J$1000,6,FALSE),"")</f>
        <v>23045</v>
      </c>
      <c r="AD14" s="196">
        <f>IF(X14:X14&gt;0,VLOOKUP(X14,Insc.!$A$1:$J$1000,7,FALSE),"")</f>
        <v>5</v>
      </c>
      <c r="AE14" s="196" t="str">
        <f>IF(X14:X14&gt;0,VLOOKUP(X14,Insc.!$A$1:$J$1000,8,FALSE),"")</f>
        <v>A</v>
      </c>
      <c r="AF14" s="196" t="str">
        <f>IF(X14:X14&gt;0,VLOOKUP(X14,Insc.!$A$1:$J$1000,9,FALSE),"")</f>
        <v>LIB2026</v>
      </c>
      <c r="AG14" s="196" t="str">
        <f>IF(X14:X14&gt;0,VLOOKUP(X14,Insc.!$A$1:$J$1000,10,FALSE),"")</f>
        <v>NSR</v>
      </c>
      <c r="AH14" s="310" t="s">
        <v>388</v>
      </c>
      <c r="AI14" s="195" t="str">
        <f>IF(AH14:AH14&gt;0,VLOOKUP(AH14,Insc.!$A$1:$J$1000,2,FALSE),"")</f>
        <v>HASHIZUME</v>
      </c>
      <c r="AJ14" s="195" t="str">
        <f>IF(AH14:AH14&gt;0,VLOOKUP(AH14,Insc.!$A$1:$J$1000,3,FALSE),"")</f>
        <v>AKIO</v>
      </c>
      <c r="AK14" s="196" t="str">
        <f>IF(AH14:AH14&gt;0,VLOOKUP(AH14,Insc.!$A$1:$J$1000,4,FALSE),"")</f>
        <v>M</v>
      </c>
      <c r="AL14" s="196" t="str">
        <f>IF(AH14:AH14&gt;0,VLOOKUP(AH14,Insc.!$A$1:$J$1000,5,FALSE),"")</f>
        <v>KOK</v>
      </c>
      <c r="AM14" s="20">
        <f>IF(AH14:AH14&gt;0,VLOOKUP(AH14,Insc.!$A$1:$J$1000,6,FALSE),"")</f>
        <v>16851</v>
      </c>
      <c r="AN14" s="196">
        <f>IF(AH14:AH14&gt;0,VLOOKUP(AH14,Insc.!$A$1:$J$1000,7,FALSE),"")</f>
        <v>6</v>
      </c>
      <c r="AO14" s="196" t="str">
        <f>IF(AH14:AH14&gt;0,VLOOKUP(AH14,Insc.!$A$1:$J$1000,8,FALSE),"")</f>
        <v>A</v>
      </c>
      <c r="AP14" s="196" t="str">
        <f>IF(AH14:AH14&gt;0,VLOOKUP(AH14,Insc.!$A$1:$J$1000,9,FALSE),"")</f>
        <v>LIB2026</v>
      </c>
      <c r="AQ14" s="196" t="str">
        <f>IF(AH14:AH14&gt;0,VLOOKUP(AH14,Insc.!$A$1:$J$1000,10,FALSE),"")</f>
        <v>SR</v>
      </c>
    </row>
    <row r="15" spans="1:43" ht="15.75">
      <c r="A15" s="200">
        <v>115</v>
      </c>
      <c r="B15" s="194">
        <v>1</v>
      </c>
      <c r="C15" s="194">
        <v>15</v>
      </c>
      <c r="D15" s="310" t="s">
        <v>886</v>
      </c>
      <c r="E15" s="195" t="str">
        <f>IF(D15:D15&gt;0,VLOOKUP(D15,Insc.!$A$1:$J$1000,2,FALSE),"")</f>
        <v>IWANAGA</v>
      </c>
      <c r="F15" s="195" t="str">
        <f>IF(D15:D15&gt;0,VLOOKUP(D15,Insc.!$A$1:$J$1000,3,FALSE),"")</f>
        <v>ERNESTO T.</v>
      </c>
      <c r="G15" s="196" t="str">
        <f>IF(D15:D15&gt;0,VLOOKUP(D15,Insc.!$A$1:$J$1000,4,FALSE),"")</f>
        <v>M</v>
      </c>
      <c r="H15" s="196" t="str">
        <f>IF(D15:D15&gt;0,VLOOKUP(D15,Insc.!$A$1:$J$1000,5,FALSE),"")</f>
        <v>NCC</v>
      </c>
      <c r="I15" s="20">
        <f>IF(D15:D15&gt;0,VLOOKUP(D15,Insc.!$A$1:$J$1000,6,FALSE),"")</f>
        <v>23071</v>
      </c>
      <c r="J15" s="196">
        <f>IF(D15:D15&gt;0,VLOOKUP(D15,Insc.!$A$1:$J$1000,7,FALSE),"")</f>
        <v>3</v>
      </c>
      <c r="K15" s="196" t="str">
        <f>IF(D15:D15&gt;0,VLOOKUP(D15,Insc.!$A$1:$J$1000,8,FALSE),"")</f>
        <v>EX</v>
      </c>
      <c r="L15" s="196" t="str">
        <f>IF(D15:D15&gt;0,VLOOKUP(D15,Insc.!$A$1:$J$1000,9,FALSE),"")</f>
        <v>LIB2026</v>
      </c>
      <c r="M15" s="196" t="str">
        <f>IF(D15:D15&gt;0,VLOOKUP(D15,Insc.!$A$1:$J$1000,10,FALSE),"")</f>
        <v>NSR</v>
      </c>
      <c r="N15" s="310" t="s">
        <v>560</v>
      </c>
      <c r="O15" s="195" t="str">
        <f>IF(N15:N15&gt;0,VLOOKUP(N15,Insc.!$A$1:$J$1000,2,FALSE),"")</f>
        <v>TOMABECHI</v>
      </c>
      <c r="P15" s="195" t="str">
        <f>IF(N15:N15&gt;0,VLOOKUP(N15,Insc.!$A$1:$J$1000,3,FALSE),"")</f>
        <v>SADAO</v>
      </c>
      <c r="Q15" s="196" t="str">
        <f>IF(N15:N15&gt;0,VLOOKUP(N15,Insc.!$A$1:$J$1000,4,FALSE),"")</f>
        <v>M</v>
      </c>
      <c r="R15" s="196" t="str">
        <f>IF(N15:N15&gt;0,VLOOKUP(N15,Insc.!$A$1:$J$1000,5,FALSE),"")</f>
        <v>GSP</v>
      </c>
      <c r="S15" s="20">
        <f>IF(N15:N15&gt;0,VLOOKUP(N15,Insc.!$A$1:$J$1000,6,FALSE),"")</f>
        <v>12932</v>
      </c>
      <c r="T15" s="196">
        <f>IF(N15:N15&gt;0,VLOOKUP(N15,Insc.!$A$1:$J$1000,7,FALSE),"")</f>
        <v>3</v>
      </c>
      <c r="U15" s="196" t="str">
        <f>IF(N15:N15&gt;0,VLOOKUP(N15,Insc.!$A$1:$J$1000,8,FALSE),"")</f>
        <v>EX</v>
      </c>
      <c r="V15" s="196" t="str">
        <f>IF(N15:N15&gt;0,VLOOKUP(N15,Insc.!$A$1:$J$1000,9,FALSE),"")</f>
        <v>LIB2026i</v>
      </c>
      <c r="W15" s="196" t="str">
        <f>IF(N15:N15&gt;0,VLOOKUP(N15,Insc.!$A$1:$J$1000,10,FALSE),"")</f>
        <v>MR</v>
      </c>
      <c r="X15" s="310" t="s">
        <v>366</v>
      </c>
      <c r="Y15" s="195" t="str">
        <f>IF(X15:X15&gt;0,VLOOKUP(X15,Insc.!$A$1:$J$1000,2,FALSE),"")</f>
        <v>NAGATA</v>
      </c>
      <c r="Z15" s="195" t="str">
        <f>IF(X15:X15&gt;0,VLOOKUP(X15,Insc.!$A$1:$J$1000,3,FALSE),"")</f>
        <v>AROLDO KOJI</v>
      </c>
      <c r="AA15" s="196" t="str">
        <f>IF(X15:X15&gt;0,VLOOKUP(X15,Insc.!$A$1:$J$1000,4,FALSE),"")</f>
        <v>M</v>
      </c>
      <c r="AB15" s="196" t="str">
        <f>IF(X15:X15&gt;0,VLOOKUP(X15,Insc.!$A$1:$J$1000,5,FALSE),"")</f>
        <v>COO</v>
      </c>
      <c r="AC15" s="20">
        <f>IF(X15:X15&gt;0,VLOOKUP(X15,Insc.!$A$1:$J$1000,6,FALSE),"")</f>
        <v>27807</v>
      </c>
      <c r="AD15" s="196">
        <f>IF(X15:X15&gt;0,VLOOKUP(X15,Insc.!$A$1:$J$1000,7,FALSE),"")</f>
        <v>5</v>
      </c>
      <c r="AE15" s="196" t="str">
        <f>IF(X15:X15&gt;0,VLOOKUP(X15,Insc.!$A$1:$J$1000,8,FALSE),"")</f>
        <v>A</v>
      </c>
      <c r="AF15" s="196" t="str">
        <f>IF(X15:X15&gt;0,VLOOKUP(X15,Insc.!$A$1:$J$1000,9,FALSE),"")</f>
        <v>LIB2026</v>
      </c>
      <c r="AG15" s="196" t="str">
        <f>IF(X15:X15&gt;0,VLOOKUP(X15,Insc.!$A$1:$J$1000,10,FALSE),"")</f>
        <v>NSR</v>
      </c>
      <c r="AH15" s="310" t="s">
        <v>404</v>
      </c>
      <c r="AI15" s="195" t="str">
        <f>IF(AH15:AH15&gt;0,VLOOKUP(AH15,Insc.!$A$1:$J$1000,2,FALSE),"")</f>
        <v>HASHIZUME</v>
      </c>
      <c r="AJ15" s="195" t="str">
        <f>IF(AH15:AH15&gt;0,VLOOKUP(AH15,Insc.!$A$1:$J$1000,3,FALSE),"")</f>
        <v>AKIKO</v>
      </c>
      <c r="AK15" s="196" t="str">
        <f>IF(AH15:AH15&gt;0,VLOOKUP(AH15,Insc.!$A$1:$J$1000,4,FALSE),"")</f>
        <v>F</v>
      </c>
      <c r="AL15" s="196" t="str">
        <f>IF(AH15:AH15&gt;0,VLOOKUP(AH15,Insc.!$A$1:$J$1000,5,FALSE),"")</f>
        <v>KOK</v>
      </c>
      <c r="AM15" s="20">
        <f>IF(AH15:AH15&gt;0,VLOOKUP(AH15,Insc.!$A$1:$J$1000,6,FALSE),"")</f>
        <v>18684</v>
      </c>
      <c r="AN15" s="196">
        <f>IF(AH15:AH15&gt;0,VLOOKUP(AH15,Insc.!$A$1:$J$1000,7,FALSE),"")</f>
        <v>6</v>
      </c>
      <c r="AO15" s="196" t="str">
        <f>IF(AH15:AH15&gt;0,VLOOKUP(AH15,Insc.!$A$1:$J$1000,8,FALSE),"")</f>
        <v>A</v>
      </c>
      <c r="AP15" s="196" t="str">
        <f>IF(AH15:AH15&gt;0,VLOOKUP(AH15,Insc.!$A$1:$J$1000,9,FALSE),"")</f>
        <v>LIB2026</v>
      </c>
      <c r="AQ15" s="196" t="str">
        <f>IF(AH15:AH15&gt;0,VLOOKUP(AH15,Insc.!$A$1:$J$1000,10,FALSE),"")</f>
        <v>SR</v>
      </c>
    </row>
    <row r="16" spans="1:43" ht="15.75">
      <c r="A16" s="201">
        <v>116</v>
      </c>
      <c r="B16" s="199">
        <v>1</v>
      </c>
      <c r="C16" s="194">
        <v>16</v>
      </c>
      <c r="D16" s="310" t="s">
        <v>1111</v>
      </c>
      <c r="E16" s="195" t="str">
        <f>IF(D16:D16&gt;0,VLOOKUP(D16,Insc.!$A$1:$J$1000,2,FALSE),"")</f>
        <v>TANIGUTI</v>
      </c>
      <c r="F16" s="195" t="str">
        <f>IF(D16:D16&gt;0,VLOOKUP(D16,Insc.!$A$1:$J$1000,3,FALSE),"")</f>
        <v>PAULO HIDEAKI</v>
      </c>
      <c r="G16" s="196" t="str">
        <f>IF(D16:D16&gt;0,VLOOKUP(D16,Insc.!$A$1:$J$1000,4,FALSE),"")</f>
        <v>M</v>
      </c>
      <c r="H16" s="196" t="str">
        <f>IF(D16:D16&gt;0,VLOOKUP(D16,Insc.!$A$1:$J$1000,5,FALSE),"")</f>
        <v>SUM</v>
      </c>
      <c r="I16" s="20">
        <f>IF(D16:D16&gt;0,VLOOKUP(D16,Insc.!$A$1:$J$1000,6,FALSE),"")</f>
        <v>19749</v>
      </c>
      <c r="J16" s="196">
        <f>IF(D16:D16&gt;0,VLOOKUP(D16,Insc.!$A$1:$J$1000,7,FALSE),"")</f>
        <v>1</v>
      </c>
      <c r="K16" s="196" t="str">
        <f>IF(D16:D16&gt;0,VLOOKUP(D16,Insc.!$A$1:$J$1000,8,FALSE),"")</f>
        <v>EX</v>
      </c>
      <c r="L16" s="196" t="str">
        <f>IF(D16:D16&gt;0,VLOOKUP(D16,Insc.!$A$1:$J$1000,9,FALSE),"")</f>
        <v>LIB2026</v>
      </c>
      <c r="M16" s="196" t="str">
        <f>IF(D16:D16&gt;0,VLOOKUP(D16,Insc.!$A$1:$J$1000,10,FALSE),"")</f>
        <v>NSR</v>
      </c>
      <c r="N16" s="310" t="s">
        <v>563</v>
      </c>
      <c r="O16" s="195" t="str">
        <f>IF(N16:N16&gt;0,VLOOKUP(N16,Insc.!$A$1:$J$1000,2,FALSE),"")</f>
        <v>OGATA</v>
      </c>
      <c r="P16" s="195" t="str">
        <f>IF(N16:N16&gt;0,VLOOKUP(N16,Insc.!$A$1:$J$1000,3,FALSE),"")</f>
        <v>NELSON</v>
      </c>
      <c r="Q16" s="196" t="str">
        <f>IF(N16:N16&gt;0,VLOOKUP(N16,Insc.!$A$1:$J$1000,4,FALSE),"")</f>
        <v>M</v>
      </c>
      <c r="R16" s="196" t="str">
        <f>IF(N16:N16&gt;0,VLOOKUP(N16,Insc.!$A$1:$J$1000,5,FALSE),"")</f>
        <v>GSP</v>
      </c>
      <c r="S16" s="20">
        <f>IF(N16:N16&gt;0,VLOOKUP(N16,Insc.!$A$1:$J$1000,6,FALSE),"")</f>
        <v>19753</v>
      </c>
      <c r="T16" s="196">
        <f>IF(N16:N16&gt;0,VLOOKUP(N16,Insc.!$A$1:$J$1000,7,FALSE),"")</f>
        <v>3</v>
      </c>
      <c r="U16" s="196" t="str">
        <f>IF(N16:N16&gt;0,VLOOKUP(N16,Insc.!$A$1:$J$1000,8,FALSE),"")</f>
        <v>EX</v>
      </c>
      <c r="V16" s="196" t="str">
        <f>IF(N16:N16&gt;0,VLOOKUP(N16,Insc.!$A$1:$J$1000,9,FALSE),"")</f>
        <v>LIB2026</v>
      </c>
      <c r="W16" s="196" t="str">
        <f>IF(N16:N16&gt;0,VLOOKUP(N16,Insc.!$A$1:$J$1000,10,FALSE),"")</f>
        <v>NSR</v>
      </c>
      <c r="X16" s="310" t="s">
        <v>184</v>
      </c>
      <c r="Y16" s="195" t="str">
        <f>IF(X16:X16&gt;0,VLOOKUP(X16,Insc.!$A$1:$J$1000,2,FALSE),"")</f>
        <v>OZAKI</v>
      </c>
      <c r="Z16" s="195" t="str">
        <f>IF(X16:X16&gt;0,VLOOKUP(X16,Insc.!$A$1:$J$1000,3,FALSE),"")</f>
        <v>MIE</v>
      </c>
      <c r="AA16" s="196" t="str">
        <f>IF(X16:X16&gt;0,VLOOKUP(X16,Insc.!$A$1:$J$1000,4,FALSE),"")</f>
        <v>F</v>
      </c>
      <c r="AB16" s="196" t="str">
        <f>IF(X16:X16&gt;0,VLOOKUP(X16,Insc.!$A$1:$J$1000,5,FALSE),"")</f>
        <v>IBI</v>
      </c>
      <c r="AC16" s="20">
        <f>IF(X16:X16&gt;0,VLOOKUP(X16,Insc.!$A$1:$J$1000,6,FALSE),"")</f>
        <v>15211</v>
      </c>
      <c r="AD16" s="196">
        <f>IF(X16:X16&gt;0,VLOOKUP(X16,Insc.!$A$1:$J$1000,7,FALSE),"")</f>
        <v>5</v>
      </c>
      <c r="AE16" s="196" t="str">
        <f>IF(X16:X16&gt;0,VLOOKUP(X16,Insc.!$A$1:$J$1000,8,FALSE),"")</f>
        <v>A</v>
      </c>
      <c r="AF16" s="196" t="str">
        <f>IF(X16:X16&gt;0,VLOOKUP(X16,Insc.!$A$1:$J$1000,9,FALSE),"")</f>
        <v>LIB2026</v>
      </c>
      <c r="AG16" s="196" t="str">
        <f>IF(X16:X16&gt;0,VLOOKUP(X16,Insc.!$A$1:$J$1000,10,FALSE),"")</f>
        <v>MR</v>
      </c>
      <c r="AH16" s="310" t="s">
        <v>1504</v>
      </c>
      <c r="AI16" s="195" t="str">
        <f>IF(AH16:AH16&gt;0,VLOOKUP(AH16,Insc.!$A$1:$J$1000,2,FALSE),"")</f>
        <v>NAKANO</v>
      </c>
      <c r="AJ16" s="195" t="str">
        <f>IF(AH16:AH16&gt;0,VLOOKUP(AH16,Insc.!$A$1:$J$1000,3,FALSE),"")</f>
        <v>RUBENS SHOZI</v>
      </c>
      <c r="AK16" s="196" t="str">
        <f>IF(AH16:AH16&gt;0,VLOOKUP(AH16,Insc.!$A$1:$J$1000,4,FALSE),"")</f>
        <v>M</v>
      </c>
      <c r="AL16" s="196" t="str">
        <f>IF(AH16:AH16&gt;0,VLOOKUP(AH16,Insc.!$A$1:$J$1000,5,FALSE),"")</f>
        <v>NCC</v>
      </c>
      <c r="AM16" s="20">
        <f>IF(AH16:AH16&gt;0,VLOOKUP(AH16,Insc.!$A$1:$J$1000,6,FALSE),"")</f>
        <v>17547</v>
      </c>
      <c r="AN16" s="196">
        <f>IF(AH16:AH16&gt;0,VLOOKUP(AH16,Insc.!$A$1:$J$1000,7,FALSE),"")</f>
        <v>6</v>
      </c>
      <c r="AO16" s="196" t="str">
        <f>IF(AH16:AH16&gt;0,VLOOKUP(AH16,Insc.!$A$1:$J$1000,8,FALSE),"")</f>
        <v>A</v>
      </c>
      <c r="AP16" s="196" t="str">
        <f>IF(AH16:AH16&gt;0,VLOOKUP(AH16,Insc.!$A$1:$J$1000,9,FALSE),"")</f>
        <v>LIB2026</v>
      </c>
      <c r="AQ16" s="196" t="str">
        <f>IF(AH16:AH16&gt;0,VLOOKUP(AH16,Insc.!$A$1:$J$1000,10,FALSE),"")</f>
        <v>SR</v>
      </c>
    </row>
    <row r="17" spans="1:43" ht="15.75">
      <c r="A17" s="200">
        <v>117</v>
      </c>
      <c r="B17" s="194">
        <v>1</v>
      </c>
      <c r="C17" s="199">
        <v>17</v>
      </c>
      <c r="D17" s="310" t="s">
        <v>1088</v>
      </c>
      <c r="E17" s="195" t="str">
        <f>IF(D17:D17&gt;0,VLOOKUP(D17,Insc.!$A$1:$J$1000,2,FALSE),"")</f>
        <v>KANOMATA</v>
      </c>
      <c r="F17" s="195" t="str">
        <f>IF(D17:D17&gt;0,VLOOKUP(D17,Insc.!$A$1:$J$1000,3,FALSE),"")</f>
        <v>KOKI</v>
      </c>
      <c r="G17" s="196" t="str">
        <f>IF(D17:D17&gt;0,VLOOKUP(D17,Insc.!$A$1:$J$1000,4,FALSE),"")</f>
        <v>M</v>
      </c>
      <c r="H17" s="196" t="str">
        <f>IF(D17:D17&gt;0,VLOOKUP(D17,Insc.!$A$1:$J$1000,5,FALSE),"")</f>
        <v>BIR</v>
      </c>
      <c r="I17" s="20">
        <f>IF(D17:D17&gt;0,VLOOKUP(D17,Insc.!$A$1:$J$1000,6,FALSE),"")</f>
        <v>24950</v>
      </c>
      <c r="J17" s="196">
        <f>IF(D17:D17&gt;0,VLOOKUP(D17,Insc.!$A$1:$J$1000,7,FALSE),"")</f>
        <v>0</v>
      </c>
      <c r="K17" s="196" t="str">
        <f>IF(D17:D17&gt;0,VLOOKUP(D17,Insc.!$A$1:$J$1000,8,FALSE),"")</f>
        <v>EX</v>
      </c>
      <c r="L17" s="196" t="str">
        <f>IF(D17:D17&gt;0,VLOOKUP(D17,Insc.!$A$1:$J$1000,9,FALSE),"")</f>
        <v>LIB2026</v>
      </c>
      <c r="M17" s="196" t="str">
        <f>IF(D17:D17&gt;0,VLOOKUP(D17,Insc.!$A$1:$J$1000,10,FALSE),"")</f>
        <v>NSR</v>
      </c>
      <c r="N17" s="310" t="s">
        <v>2219</v>
      </c>
      <c r="O17" s="195" t="str">
        <f>IF(N17:N17&gt;0,VLOOKUP(N17,Insc.!$A$1:$J$1000,2,FALSE),"")</f>
        <v>NAKAMURA</v>
      </c>
      <c r="P17" s="195" t="str">
        <f>IF(N17:N17&gt;0,VLOOKUP(N17,Insc.!$A$1:$J$1000,3,FALSE),"")</f>
        <v>EDSON</v>
      </c>
      <c r="Q17" s="196" t="str">
        <f>IF(N17:N17&gt;0,VLOOKUP(N17,Insc.!$A$1:$J$1000,4,FALSE),"")</f>
        <v>M</v>
      </c>
      <c r="R17" s="196" t="str">
        <f>IF(N17:N17&gt;0,VLOOKUP(N17,Insc.!$A$1:$J$1000,5,FALSE),"")</f>
        <v>PIE</v>
      </c>
      <c r="S17" s="20">
        <f>IF(N17:N17&gt;0,VLOOKUP(N17,Insc.!$A$1:$J$1000,6,FALSE),"")</f>
        <v>21525</v>
      </c>
      <c r="T17" s="196">
        <f>IF(N17:N17&gt;0,VLOOKUP(N17,Insc.!$A$1:$J$1000,7,FALSE),"")</f>
        <v>4</v>
      </c>
      <c r="U17" s="196" t="str">
        <f>IF(N17:N17&gt;0,VLOOKUP(N17,Insc.!$A$1:$J$1000,8,FALSE),"")</f>
        <v>A</v>
      </c>
      <c r="V17" s="196" t="str">
        <f>IF(N17:N17&gt;0,VLOOKUP(N17,Insc.!$A$1:$J$1000,9,FALSE),"")</f>
        <v>LIB2026</v>
      </c>
      <c r="W17" s="196" t="str">
        <f>IF(N17:N17&gt;0,VLOOKUP(N17,Insc.!$A$1:$J$1000,10,FALSE),"")</f>
        <v>NSR</v>
      </c>
      <c r="X17" s="193" t="s">
        <v>1637</v>
      </c>
      <c r="Y17" s="195" t="str">
        <f>IF(X17:X17&gt;0,VLOOKUP(X17,Insc.!$A$1:$J$1000,2,FALSE),"")</f>
        <v>DOS SANTOS</v>
      </c>
      <c r="Z17" s="195" t="str">
        <f>IF(X17:X17&gt;0,VLOOKUP(X17,Insc.!$A$1:$J$1000,3,FALSE),"")</f>
        <v>GERSON ARAUJO</v>
      </c>
      <c r="AA17" s="196" t="str">
        <f>IF(X17:X17&gt;0,VLOOKUP(X17,Insc.!$A$1:$J$1000,4,FALSE),"")</f>
        <v>M</v>
      </c>
      <c r="AB17" s="196" t="str">
        <f>IF(X17:X17&gt;0,VLOOKUP(X17,Insc.!$A$1:$J$1000,5,FALSE),"")</f>
        <v>NCC</v>
      </c>
      <c r="AC17" s="20">
        <f>IF(X17:X17&gt;0,VLOOKUP(X17,Insc.!$A$1:$J$1000,6,FALSE),"")</f>
        <v>26370</v>
      </c>
      <c r="AD17" s="196">
        <f>IF(X17:X17&gt;0,VLOOKUP(X17,Insc.!$A$1:$J$1000,7,FALSE),"")</f>
        <v>4</v>
      </c>
      <c r="AE17" s="196" t="str">
        <f>IF(X17:X17&gt;0,VLOOKUP(X17,Insc.!$A$1:$J$1000,8,FALSE),"")</f>
        <v>A</v>
      </c>
      <c r="AF17" s="196" t="str">
        <f>IF(X17:X17&gt;0,VLOOKUP(X17,Insc.!$A$1:$J$1000,9,FALSE),"")</f>
        <v>LIB2026</v>
      </c>
      <c r="AG17" s="196" t="str">
        <f>IF(X17:X17&gt;0,VLOOKUP(X17,Insc.!$A$1:$J$1000,10,FALSE),"")</f>
        <v>NSR</v>
      </c>
      <c r="AH17" s="310" t="s">
        <v>1511</v>
      </c>
      <c r="AI17" s="195" t="str">
        <f>IF(AH17:AH17&gt;0,VLOOKUP(AH17,Insc.!$A$1:$J$1000,2,FALSE),"")</f>
        <v>SIGAKI HIGUCHI</v>
      </c>
      <c r="AJ17" s="195" t="str">
        <f>IF(AH17:AH17&gt;0,VLOOKUP(AH17,Insc.!$A$1:$J$1000,3,FALSE),"")</f>
        <v>LOURDES YASSUKO</v>
      </c>
      <c r="AK17" s="196" t="str">
        <f>IF(AH17:AH17&gt;0,VLOOKUP(AH17,Insc.!$A$1:$J$1000,4,FALSE),"")</f>
        <v>F</v>
      </c>
      <c r="AL17" s="196" t="str">
        <f>IF(AH17:AH17&gt;0,VLOOKUP(AH17,Insc.!$A$1:$J$1000,5,FALSE),"")</f>
        <v>NCC</v>
      </c>
      <c r="AM17" s="20">
        <f>IF(AH17:AH17&gt;0,VLOOKUP(AH17,Insc.!$A$1:$J$1000,6,FALSE),"")</f>
        <v>20585</v>
      </c>
      <c r="AN17" s="196">
        <f>IF(AH17:AH17&gt;0,VLOOKUP(AH17,Insc.!$A$1:$J$1000,7,FALSE),"")</f>
        <v>6</v>
      </c>
      <c r="AO17" s="196" t="str">
        <f>IF(AH17:AH17&gt;0,VLOOKUP(AH17,Insc.!$A$1:$J$1000,8,FALSE),"")</f>
        <v>A</v>
      </c>
      <c r="AP17" s="196" t="str">
        <f>IF(AH17:AH17&gt;0,VLOOKUP(AH17,Insc.!$A$1:$J$1000,9,FALSE),"")</f>
        <v>LIB2026</v>
      </c>
      <c r="AQ17" s="196" t="str">
        <f>IF(AH17:AH17&gt;0,VLOOKUP(AH17,Insc.!$A$1:$J$1000,10,FALSE),"")</f>
        <v>NSR</v>
      </c>
    </row>
    <row r="18" spans="1:43" ht="15.75">
      <c r="A18" s="201">
        <v>118</v>
      </c>
      <c r="B18" s="199">
        <v>1</v>
      </c>
      <c r="C18" s="194">
        <v>18</v>
      </c>
      <c r="D18" s="310" t="s">
        <v>1101</v>
      </c>
      <c r="E18" s="195" t="str">
        <f>IF(D18:D18&gt;0,VLOOKUP(D18,Insc.!$A$1:$J$1000,2,FALSE),"")</f>
        <v>KANOMATA</v>
      </c>
      <c r="F18" s="195" t="str">
        <f>IF(D18:D18&gt;0,VLOOKUP(D18,Insc.!$A$1:$J$1000,3,FALSE),"")</f>
        <v>NELSON</v>
      </c>
      <c r="G18" s="196" t="str">
        <f>IF(D18:D18&gt;0,VLOOKUP(D18,Insc.!$A$1:$J$1000,4,FALSE),"")</f>
        <v>M</v>
      </c>
      <c r="H18" s="196" t="str">
        <f>IF(D18:D18&gt;0,VLOOKUP(D18,Insc.!$A$1:$J$1000,5,FALSE),"")</f>
        <v>BIR</v>
      </c>
      <c r="I18" s="20">
        <f>IF(D18:D18&gt;0,VLOOKUP(D18,Insc.!$A$1:$J$1000,6,FALSE),"")</f>
        <v>23124</v>
      </c>
      <c r="J18" s="196">
        <f>IF(D18:D18&gt;0,VLOOKUP(D18,Insc.!$A$1:$J$1000,7,FALSE),"")</f>
        <v>3</v>
      </c>
      <c r="K18" s="196" t="str">
        <f>IF(D18:D18&gt;0,VLOOKUP(D18,Insc.!$A$1:$J$1000,8,FALSE),"")</f>
        <v>EX</v>
      </c>
      <c r="L18" s="196" t="str">
        <f>IF(D18:D18&gt;0,VLOOKUP(D18,Insc.!$A$1:$J$1000,9,FALSE),"")</f>
        <v>LIB2026</v>
      </c>
      <c r="M18" s="196" t="str">
        <f>IF(D18:D18&gt;0,VLOOKUP(D18,Insc.!$A$1:$J$1000,10,FALSE),"")</f>
        <v>NSR</v>
      </c>
      <c r="N18" s="217" t="s">
        <v>1109</v>
      </c>
      <c r="O18" s="195" t="str">
        <f>IF(N18:N18&gt;0,VLOOKUP(N18,Insc.!$A$1:$J$1000,2,FALSE),"")</f>
        <v>DE MELO DE JESUS</v>
      </c>
      <c r="P18" s="195" t="str">
        <f>IF(N18:N18&gt;0,VLOOKUP(N18,Insc.!$A$1:$J$1000,3,FALSE),"")</f>
        <v>BRUNO</v>
      </c>
      <c r="Q18" s="196" t="str">
        <f>IF(N18:N18&gt;0,VLOOKUP(N18,Insc.!$A$1:$J$1000,4,FALSE),"")</f>
        <v>M</v>
      </c>
      <c r="R18" s="196" t="str">
        <f>IF(N18:N18&gt;0,VLOOKUP(N18,Insc.!$A$1:$J$1000,5,FALSE),"")</f>
        <v>PIE</v>
      </c>
      <c r="S18" s="20">
        <f>IF(N18:N18&gt;0,VLOOKUP(N18,Insc.!$A$1:$J$1000,6,FALSE),"")</f>
        <v>34349</v>
      </c>
      <c r="T18" s="196">
        <f>IF(N18:N18&gt;0,VLOOKUP(N18,Insc.!$A$1:$J$1000,7,FALSE),"")</f>
        <v>4</v>
      </c>
      <c r="U18" s="196" t="str">
        <f>IF(N18:N18&gt;0,VLOOKUP(N18,Insc.!$A$1:$J$1000,8,FALSE),"")</f>
        <v>A</v>
      </c>
      <c r="V18" s="196" t="str">
        <f>IF(N18:N18&gt;0,VLOOKUP(N18,Insc.!$A$1:$J$1000,9,FALSE),"")</f>
        <v>LIB2026</v>
      </c>
      <c r="W18" s="196" t="str">
        <f>IF(N18:N18&gt;0,VLOOKUP(N18,Insc.!$A$1:$J$1000,10,FALSE),"")</f>
        <v>NSR</v>
      </c>
      <c r="X18" s="193" t="s">
        <v>303</v>
      </c>
      <c r="Y18" s="195" t="str">
        <f>IF(X18:X18&gt;0,VLOOKUP(X18,Insc.!$A$1:$J$1000,2,FALSE),"")</f>
        <v>HORITA</v>
      </c>
      <c r="Z18" s="195" t="str">
        <f>IF(X18:X18&gt;0,VLOOKUP(X18,Insc.!$A$1:$J$1000,3,FALSE),"")</f>
        <v>SETSUOMI</v>
      </c>
      <c r="AA18" s="196" t="str">
        <f>IF(X18:X18&gt;0,VLOOKUP(X18,Insc.!$A$1:$J$1000,4,FALSE),"")</f>
        <v>M</v>
      </c>
      <c r="AB18" s="196" t="str">
        <f>IF(X18:X18&gt;0,VLOOKUP(X18,Insc.!$A$1:$J$1000,5,FALSE),"")</f>
        <v>NCC</v>
      </c>
      <c r="AC18" s="20">
        <f>IF(X18:X18&gt;0,VLOOKUP(X18,Insc.!$A$1:$J$1000,6,FALSE),"")</f>
        <v>16582</v>
      </c>
      <c r="AD18" s="196">
        <f>IF(X18:X18&gt;0,VLOOKUP(X18,Insc.!$A$1:$J$1000,7,FALSE),"")</f>
        <v>4</v>
      </c>
      <c r="AE18" s="196" t="str">
        <f>IF(X18:X18&gt;0,VLOOKUP(X18,Insc.!$A$1:$J$1000,8,FALSE),"")</f>
        <v>A</v>
      </c>
      <c r="AF18" s="196" t="str">
        <f>IF(X18:X18&gt;0,VLOOKUP(X18,Insc.!$A$1:$J$1000,9,FALSE),"")</f>
        <v>LIB2026</v>
      </c>
      <c r="AG18" s="196" t="str">
        <f>IF(X18:X18&gt;0,VLOOKUP(X18,Insc.!$A$1:$J$1000,10,FALSE),"")</f>
        <v>SR</v>
      </c>
      <c r="AH18" s="193" t="s">
        <v>558</v>
      </c>
      <c r="AI18" s="195" t="str">
        <f>IF(AH18:AH18&gt;0,VLOOKUP(AH18,Insc.!$A$1:$J$1000,2,FALSE),"")</f>
        <v>MORITA</v>
      </c>
      <c r="AJ18" s="195" t="str">
        <f>IF(AH18:AH18&gt;0,VLOOKUP(AH18,Insc.!$A$1:$J$1000,3,FALSE),"")</f>
        <v>IROKO</v>
      </c>
      <c r="AK18" s="196" t="str">
        <f>IF(AH18:AH18&gt;0,VLOOKUP(AH18,Insc.!$A$1:$J$1000,4,FALSE),"")</f>
        <v>F</v>
      </c>
      <c r="AL18" s="196" t="str">
        <f>IF(AH18:AH18&gt;0,VLOOKUP(AH18,Insc.!$A$1:$J$1000,5,FALSE),"")</f>
        <v>GSP</v>
      </c>
      <c r="AM18" s="20">
        <f>IF(AH18:AH18&gt;0,VLOOKUP(AH18,Insc.!$A$1:$J$1000,6,FALSE),"")</f>
        <v>16580</v>
      </c>
      <c r="AN18" s="196">
        <f>IF(AH18:AH18&gt;0,VLOOKUP(AH18,Insc.!$A$1:$J$1000,7,FALSE),"")</f>
        <v>6</v>
      </c>
      <c r="AO18" s="196" t="str">
        <f>IF(AH18:AH18&gt;0,VLOOKUP(AH18,Insc.!$A$1:$J$1000,8,FALSE),"")</f>
        <v>A</v>
      </c>
      <c r="AP18" s="196" t="str">
        <f>IF(AH18:AH18&gt;0,VLOOKUP(AH18,Insc.!$A$1:$J$1000,9,FALSE),"")</f>
        <v>LIB2026</v>
      </c>
      <c r="AQ18" s="196" t="str">
        <f>IF(AH18:AH18&gt;0,VLOOKUP(AH18,Insc.!$A$1:$J$1000,10,FALSE),"")</f>
        <v>SR</v>
      </c>
    </row>
    <row r="19" spans="1:43" ht="15.75">
      <c r="A19" s="200">
        <v>201</v>
      </c>
      <c r="B19" s="194">
        <v>2</v>
      </c>
      <c r="C19" s="194">
        <v>1</v>
      </c>
      <c r="D19" s="310" t="s">
        <v>87</v>
      </c>
      <c r="E19" s="195" t="str">
        <f>IF(D19:D19&gt;0,VLOOKUP(D19,Insc.!$A$1:$J$1000,2,FALSE),"")</f>
        <v>UEMURA</v>
      </c>
      <c r="F19" s="195" t="str">
        <f>IF(D19:D19&gt;0,VLOOKUP(D19,Insc.!$A$1:$J$1000,3,FALSE),"")</f>
        <v>JORGE</v>
      </c>
      <c r="G19" s="196" t="str">
        <f>IF(D19:D19&gt;0,VLOOKUP(D19,Insc.!$A$1:$J$1000,4,FALSE),"")</f>
        <v>M</v>
      </c>
      <c r="H19" s="196" t="str">
        <f>IF(D19:D19&gt;0,VLOOKUP(D19,Insc.!$A$1:$J$1000,5,FALSE),"")</f>
        <v>PIE</v>
      </c>
      <c r="I19" s="20">
        <f>IF(D19:D19&gt;0,VLOOKUP(D19,Insc.!$A$1:$J$1000,6,FALSE),"")</f>
        <v>29247</v>
      </c>
      <c r="J19" s="196">
        <f>IF(D19:D19&gt;0,VLOOKUP(D19,Insc.!$A$1:$J$1000,7,FALSE),"")</f>
        <v>9</v>
      </c>
      <c r="K19" s="196" t="str">
        <f>IF(D19:D19&gt;0,VLOOKUP(D19,Insc.!$A$1:$J$1000,8,FALSE),"")</f>
        <v>B</v>
      </c>
      <c r="L19" s="196" t="str">
        <f>IF(D19:D19&gt;0,VLOOKUP(D19,Insc.!$A$1:$J$1000,9,FALSE),"")</f>
        <v>LIB2026</v>
      </c>
      <c r="M19" s="196" t="str">
        <f>IF(D19:D19&gt;0,VLOOKUP(D19,Insc.!$A$1:$J$1000,10,FALSE),"")</f>
        <v>NSR</v>
      </c>
      <c r="N19" s="193" t="s">
        <v>1493</v>
      </c>
      <c r="O19" s="218" t="str">
        <f>IF(N19:N19&gt;0,VLOOKUP(N19,Insc.!$A$1:$J$1000,2,FALSE),"")</f>
        <v>SHINOZAKI</v>
      </c>
      <c r="P19" s="218" t="str">
        <f>IF(N19:N19&gt;0,VLOOKUP(N19,Insc.!$A$1:$J$1000,3,FALSE),"")</f>
        <v>TERUMI</v>
      </c>
      <c r="Q19" s="219" t="str">
        <f>IF(N19:N19&gt;0,VLOOKUP(N19,Insc.!$A$1:$J$1000,4,FALSE),"")</f>
        <v>F</v>
      </c>
      <c r="R19" s="219" t="str">
        <f>IF(N19:N19&gt;0,VLOOKUP(N19,Insc.!$A$1:$J$1000,5,FALSE),"")</f>
        <v>SMA</v>
      </c>
      <c r="S19" s="20">
        <f>IF(N19:N19&gt;0,VLOOKUP(N19,Insc.!$A$1:$J$1000,6,FALSE),"")</f>
        <v>18579</v>
      </c>
      <c r="T19" s="196">
        <f>IF(N19:N19&gt;0,VLOOKUP(N19,Insc.!$A$1:$J$1000,7,FALSE),"")</f>
        <v>9</v>
      </c>
      <c r="U19" s="196" t="str">
        <f>IF(N19:N19&gt;0,VLOOKUP(N19,Insc.!$A$1:$J$1000,8,FALSE),"")</f>
        <v>B</v>
      </c>
      <c r="V19" s="196" t="str">
        <f>IF(N19:N19&gt;0,VLOOKUP(N19,Insc.!$A$1:$J$1000,9,FALSE),"")</f>
        <v>LIB2026</v>
      </c>
      <c r="W19" s="196" t="str">
        <f>IF(N19:N19&gt;0,VLOOKUP(N19,Insc.!$A$1:$J$1000,10,FALSE),"")</f>
        <v>SR</v>
      </c>
      <c r="X19" s="193" t="s">
        <v>500</v>
      </c>
      <c r="Y19" s="195" t="str">
        <f>IF(X19:X19&gt;0,VLOOKUP(X19,Insc.!$A$1:$J$1000,2,FALSE),"")</f>
        <v>DOS SANTOS LUZ LIMA</v>
      </c>
      <c r="Z19" s="195" t="str">
        <f>IF(X19:X19&gt;0,VLOOKUP(X19,Insc.!$A$1:$J$1000,3,FALSE),"")</f>
        <v>LUCILENA</v>
      </c>
      <c r="AA19" s="196" t="str">
        <f>IF(X19:X19&gt;0,VLOOKUP(X19,Insc.!$A$1:$J$1000,4,FALSE),"")</f>
        <v>F</v>
      </c>
      <c r="AB19" s="196" t="str">
        <f>IF(X19:X19&gt;0,VLOOKUP(X19,Insc.!$A$1:$J$1000,5,FALSE),"")</f>
        <v>SOR</v>
      </c>
      <c r="AC19" s="20">
        <f>IF(X19:X19&gt;0,VLOOKUP(X19,Insc.!$A$1:$J$1000,6,FALSE),"")</f>
        <v>25513</v>
      </c>
      <c r="AD19" s="196">
        <f>IF(X19:X19&gt;0,VLOOKUP(X19,Insc.!$A$1:$J$1000,7,FALSE),"")</f>
        <v>12</v>
      </c>
      <c r="AE19" s="196" t="str">
        <f>IF(X19:X19&gt;0,VLOOKUP(X19,Insc.!$A$1:$J$1000,8,FALSE),"")</f>
        <v>C</v>
      </c>
      <c r="AF19" s="196" t="str">
        <f>IF(X19:X19&gt;0,VLOOKUP(X19,Insc.!$A$1:$J$1000,9,FALSE),"")</f>
        <v>LIB2026</v>
      </c>
      <c r="AG19" s="196" t="str">
        <f>IF(X19:X19&gt;0,VLOOKUP(X19,Insc.!$A$1:$J$1000,10,FALSE),"")</f>
        <v>NSR</v>
      </c>
      <c r="AH19" s="193" t="s">
        <v>632</v>
      </c>
      <c r="AI19" s="195" t="str">
        <f>IF(AH19:AH19&gt;0,VLOOKUP(AH19,Insc.!$A$1:$J$1000,2,FALSE),"")</f>
        <v>OKUYAMA</v>
      </c>
      <c r="AJ19" s="195" t="str">
        <f>IF(AH19:AH19&gt;0,VLOOKUP(AH19,Insc.!$A$1:$J$1000,3,FALSE),"")</f>
        <v>NOBORU</v>
      </c>
      <c r="AK19" s="196" t="str">
        <f>IF(AH19:AH19&gt;0,VLOOKUP(AH19,Insc.!$A$1:$J$1000,4,FALSE),"")</f>
        <v>M</v>
      </c>
      <c r="AL19" s="196" t="str">
        <f>IF(AH19:AH19&gt;0,VLOOKUP(AH19,Insc.!$A$1:$J$1000,5,FALSE),"")</f>
        <v>KOK</v>
      </c>
      <c r="AM19" s="20">
        <f>IF(AH19:AH19&gt;0,VLOOKUP(AH19,Insc.!$A$1:$J$1000,6,FALSE),"")</f>
        <v>17489</v>
      </c>
      <c r="AN19" s="196">
        <f>IF(AH19:AH19&gt;0,VLOOKUP(AH19,Insc.!$A$1:$J$1000,7,FALSE),"")</f>
        <v>12</v>
      </c>
      <c r="AO19" s="196" t="str">
        <f>IF(AH19:AH19&gt;0,VLOOKUP(AH19,Insc.!$A$1:$J$1000,8,FALSE),"")</f>
        <v>C</v>
      </c>
      <c r="AP19" s="196" t="str">
        <f>IF(AH19:AH19&gt;0,VLOOKUP(AH19,Insc.!$A$1:$J$1000,9,FALSE),"")</f>
        <v>LIB2026</v>
      </c>
      <c r="AQ19" s="196" t="str">
        <f>IF(AH19:AH19&gt;0,VLOOKUP(AH19,Insc.!$A$1:$J$1000,10,FALSE),"")</f>
        <v>SR</v>
      </c>
    </row>
    <row r="20" spans="1:43" ht="15.75">
      <c r="A20" s="201">
        <v>202</v>
      </c>
      <c r="B20" s="194">
        <v>2</v>
      </c>
      <c r="C20" s="194">
        <v>2</v>
      </c>
      <c r="D20" s="310" t="s">
        <v>411</v>
      </c>
      <c r="E20" s="195" t="str">
        <f>IF(D20:D20&gt;0,VLOOKUP(D20,Insc.!$A$1:$J$1000,2,FALSE),"")</f>
        <v>SILVA</v>
      </c>
      <c r="F20" s="195" t="str">
        <f>IF(D20:D20&gt;0,VLOOKUP(D20,Insc.!$A$1:$J$1000,3,FALSE),"")</f>
        <v>MANOEL</v>
      </c>
      <c r="G20" s="196" t="str">
        <f>IF(D20:D20&gt;0,VLOOKUP(D20,Insc.!$A$1:$J$1000,4,FALSE),"")</f>
        <v>M</v>
      </c>
      <c r="H20" s="196" t="str">
        <f>IF(D20:D20&gt;0,VLOOKUP(D20,Insc.!$A$1:$J$1000,5,FALSE),"")</f>
        <v>KOK</v>
      </c>
      <c r="I20" s="20">
        <f>IF(D20:D20&gt;0,VLOOKUP(D20,Insc.!$A$1:$J$1000,6,FALSE),"")</f>
        <v>20205</v>
      </c>
      <c r="J20" s="196">
        <f>IF(D20:D20&gt;0,VLOOKUP(D20,Insc.!$A$1:$J$1000,7,FALSE),"")</f>
        <v>9</v>
      </c>
      <c r="K20" s="196" t="str">
        <f>IF(D20:D20&gt;0,VLOOKUP(D20,Insc.!$A$1:$J$1000,8,FALSE),"")</f>
        <v>B</v>
      </c>
      <c r="L20" s="196" t="str">
        <f>IF(D20:D20&gt;0,VLOOKUP(D20,Insc.!$A$1:$J$1000,9,FALSE),"")</f>
        <v>LIB2026</v>
      </c>
      <c r="M20" s="196" t="str">
        <f>IF(D20:D20&gt;0,VLOOKUP(D20,Insc.!$A$1:$J$1000,10,FALSE),"")</f>
        <v>NSR</v>
      </c>
      <c r="N20" s="193" t="s">
        <v>49</v>
      </c>
      <c r="O20" s="195" t="str">
        <f>IF(N20:N20&gt;0,VLOOKUP(N20,Insc.!$A$1:$J$1000,2,FALSE),"")</f>
        <v>UEYAMA</v>
      </c>
      <c r="P20" s="195" t="str">
        <f>IF(N20:N20&gt;0,VLOOKUP(N20,Insc.!$A$1:$J$1000,3,FALSE),"")</f>
        <v>MARIA KIYOKO</v>
      </c>
      <c r="Q20" s="196" t="str">
        <f>IF(N20:N20&gt;0,VLOOKUP(N20,Insc.!$A$1:$J$1000,4,FALSE),"")</f>
        <v>F</v>
      </c>
      <c r="R20" s="196" t="str">
        <f>IF(N20:N20&gt;0,VLOOKUP(N20,Insc.!$A$1:$J$1000,5,FALSE),"")</f>
        <v>PIE</v>
      </c>
      <c r="S20" s="20">
        <f>IF(N20:N20&gt;0,VLOOKUP(N20,Insc.!$A$1:$J$1000,6,FALSE),"")</f>
        <v>14975</v>
      </c>
      <c r="T20" s="196">
        <f>IF(N20:N20&gt;0,VLOOKUP(N20,Insc.!$A$1:$J$1000,7,FALSE),"")</f>
        <v>9</v>
      </c>
      <c r="U20" s="196" t="str">
        <f>IF(N20:N20&gt;0,VLOOKUP(N20,Insc.!$A$1:$J$1000,8,FALSE),"")</f>
        <v>B</v>
      </c>
      <c r="V20" s="196" t="str">
        <f>IF(N20:N20&gt;0,VLOOKUP(N20,Insc.!$A$1:$J$1000,9,FALSE),"")</f>
        <v>LIB2026</v>
      </c>
      <c r="W20" s="196" t="str">
        <f>IF(N20:N20&gt;0,VLOOKUP(N20,Insc.!$A$1:$J$1000,10,FALSE),"")</f>
        <v>MR</v>
      </c>
      <c r="X20" s="193" t="s">
        <v>338</v>
      </c>
      <c r="Y20" s="195" t="str">
        <f>IF(X20:X20&gt;0,VLOOKUP(X20,Insc.!$A$1:$J$1000,2,FALSE),"")</f>
        <v>HIRANO</v>
      </c>
      <c r="Z20" s="195" t="str">
        <f>IF(X20:X20&gt;0,VLOOKUP(X20,Insc.!$A$1:$J$1000,3,FALSE),"")</f>
        <v>KAZUNORI</v>
      </c>
      <c r="AA20" s="196" t="str">
        <f>IF(X20:X20&gt;0,VLOOKUP(X20,Insc.!$A$1:$J$1000,4,FALSE),"")</f>
        <v>M</v>
      </c>
      <c r="AB20" s="196" t="str">
        <f>IF(X20:X20&gt;0,VLOOKUP(X20,Insc.!$A$1:$J$1000,5,FALSE),"")</f>
        <v>BIR</v>
      </c>
      <c r="AC20" s="20">
        <f>IF(X20:X20&gt;0,VLOOKUP(X20,Insc.!$A$1:$J$1000,6,FALSE),"")</f>
        <v>16804</v>
      </c>
      <c r="AD20" s="196">
        <f>IF(X20:X20&gt;0,VLOOKUP(X20,Insc.!$A$1:$J$1000,7,FALSE),"")</f>
        <v>8</v>
      </c>
      <c r="AE20" s="196" t="str">
        <f>IF(X20:X20&gt;0,VLOOKUP(X20,Insc.!$A$1:$J$1000,8,FALSE),"")</f>
        <v>B</v>
      </c>
      <c r="AF20" s="196" t="str">
        <f>IF(X20:X20&gt;0,VLOOKUP(X20,Insc.!$A$1:$J$1000,9,FALSE),"")</f>
        <v>LIB2026</v>
      </c>
      <c r="AG20" s="196" t="str">
        <f>IF(X20:X20&gt;0,VLOOKUP(X20,Insc.!$A$1:$J$1000,10,FALSE),"")</f>
        <v>SR</v>
      </c>
      <c r="AH20" s="193" t="s">
        <v>1537</v>
      </c>
      <c r="AI20" s="195" t="str">
        <f>IF(AH20:AH20&gt;0,VLOOKUP(AH20,Insc.!$A$1:$J$1000,2,FALSE),"")</f>
        <v>SAITO</v>
      </c>
      <c r="AJ20" s="195" t="str">
        <f>IF(AH20:AH20&gt;0,VLOOKUP(AH20,Insc.!$A$1:$J$1000,3,FALSE),"")</f>
        <v>YOLANDO TOSHIO</v>
      </c>
      <c r="AK20" s="196" t="str">
        <f>IF(AH20:AH20&gt;0,VLOOKUP(AH20,Insc.!$A$1:$J$1000,4,FALSE),"")</f>
        <v>M</v>
      </c>
      <c r="AL20" s="196" t="str">
        <f>IF(AH20:AH20&gt;0,VLOOKUP(AH20,Insc.!$A$1:$J$1000,5,FALSE),"")</f>
        <v>COO</v>
      </c>
      <c r="AM20" s="20">
        <f>IF(AH20:AH20&gt;0,VLOOKUP(AH20,Insc.!$A$1:$J$1000,6,FALSE),"")</f>
        <v>18875</v>
      </c>
      <c r="AN20" s="196">
        <f>IF(AH20:AH20&gt;0,VLOOKUP(AH20,Insc.!$A$1:$J$1000,7,FALSE),"")</f>
        <v>12</v>
      </c>
      <c r="AO20" s="196" t="str">
        <f>IF(AH20:AH20&gt;0,VLOOKUP(AH20,Insc.!$A$1:$J$1000,8,FALSE),"")</f>
        <v>C</v>
      </c>
      <c r="AP20" s="196" t="str">
        <f>IF(AH20:AH20&gt;0,VLOOKUP(AH20,Insc.!$A$1:$J$1000,9,FALSE),"")</f>
        <v>LIB2026</v>
      </c>
      <c r="AQ20" s="196" t="str">
        <f>IF(AH20:AH20&gt;0,VLOOKUP(AH20,Insc.!$A$1:$J$1000,10,FALSE),"")</f>
        <v>SR</v>
      </c>
    </row>
    <row r="21" spans="1:43" ht="15.75">
      <c r="A21" s="200">
        <v>203</v>
      </c>
      <c r="B21" s="194">
        <v>2</v>
      </c>
      <c r="C21" s="194">
        <v>3</v>
      </c>
      <c r="D21" s="310" t="s">
        <v>2434</v>
      </c>
      <c r="E21" s="195" t="str">
        <f>IF(D21:D21&gt;0,VLOOKUP(D21,Insc.!$A$1:$J$1000,2,FALSE),"")</f>
        <v>MORIOKA</v>
      </c>
      <c r="F21" s="195" t="str">
        <f>IF(D21:D21&gt;0,VLOOKUP(D21,Insc.!$A$1:$J$1000,3,FALSE),"")</f>
        <v>SAIOKO KOTAMA</v>
      </c>
      <c r="G21" s="196" t="str">
        <f>IF(D21:D21&gt;0,VLOOKUP(D21,Insc.!$A$1:$J$1000,4,FALSE),"")</f>
        <v>F</v>
      </c>
      <c r="H21" s="196" t="str">
        <f>IF(D21:D21&gt;0,VLOOKUP(D21,Insc.!$A$1:$J$1000,5,FALSE),"")</f>
        <v>KOK</v>
      </c>
      <c r="I21" s="20">
        <f>IF(D21:D21&gt;0,VLOOKUP(D21,Insc.!$A$1:$J$1000,6,FALSE),"")</f>
        <v>19066</v>
      </c>
      <c r="J21" s="196">
        <f>IF(D21:D21&gt;0,VLOOKUP(D21,Insc.!$A$1:$J$1000,7,FALSE),"")</f>
        <v>9</v>
      </c>
      <c r="K21" s="196" t="str">
        <f>IF(D21:D21&gt;0,VLOOKUP(D21,Insc.!$A$1:$J$1000,8,FALSE),"")</f>
        <v>B</v>
      </c>
      <c r="L21" s="196" t="str">
        <f>IF(D21:D21&gt;0,VLOOKUP(D21,Insc.!$A$1:$J$1000,9,FALSE),"")</f>
        <v>LIB2026</v>
      </c>
      <c r="M21" s="196" t="str">
        <f>IF(D21:D21&gt;0,VLOOKUP(D21,Insc.!$A$1:$J$1000,10,FALSE),"")</f>
        <v>NSR</v>
      </c>
      <c r="N21" s="193" t="s">
        <v>132</v>
      </c>
      <c r="O21" s="195" t="str">
        <f>IF(N21:N21&gt;0,VLOOKUP(N21,Insc.!$A$1:$J$1000,2,FALSE),"")</f>
        <v>SHIMOYAMA</v>
      </c>
      <c r="P21" s="195" t="str">
        <f>IF(N21:N21&gt;0,VLOOKUP(N21,Insc.!$A$1:$J$1000,3,FALSE),"")</f>
        <v>KAZUKO</v>
      </c>
      <c r="Q21" s="196" t="str">
        <f>IF(N21:N21&gt;0,VLOOKUP(N21,Insc.!$A$1:$J$1000,4,FALSE),"")</f>
        <v>F</v>
      </c>
      <c r="R21" s="196" t="str">
        <f>IF(N21:N21&gt;0,VLOOKUP(N21,Insc.!$A$1:$J$1000,5,FALSE),"")</f>
        <v>IBI</v>
      </c>
      <c r="S21" s="20">
        <f>IF(N21:N21&gt;0,VLOOKUP(N21,Insc.!$A$1:$J$1000,6,FALSE),"")</f>
        <v>14507</v>
      </c>
      <c r="T21" s="196">
        <f>IF(N21:N21&gt;0,VLOOKUP(N21,Insc.!$A$1:$J$1000,7,FALSE),"")</f>
        <v>8</v>
      </c>
      <c r="U21" s="196" t="str">
        <f>IF(N21:N21&gt;0,VLOOKUP(N21,Insc.!$A$1:$J$1000,8,FALSE),"")</f>
        <v>B</v>
      </c>
      <c r="V21" s="196" t="str">
        <f>IF(N21:N21&gt;0,VLOOKUP(N21,Insc.!$A$1:$J$1000,9,FALSE),"")</f>
        <v>LIB2026</v>
      </c>
      <c r="W21" s="196" t="str">
        <f>IF(N21:N21&gt;0,VLOOKUP(N21,Insc.!$A$1:$J$1000,10,FALSE),"")</f>
        <v>MR</v>
      </c>
      <c r="X21" s="193" t="s">
        <v>1119</v>
      </c>
      <c r="Y21" s="195" t="str">
        <f>IF(X21:X21&gt;0,VLOOKUP(X21,Insc.!$A$1:$J$1000,2,FALSE),"")</f>
        <v xml:space="preserve">KODA </v>
      </c>
      <c r="Z21" s="195" t="str">
        <f>IF(X21:X21&gt;0,VLOOKUP(X21,Insc.!$A$1:$J$1000,3,FALSE),"")</f>
        <v>MASAO</v>
      </c>
      <c r="AA21" s="196" t="str">
        <f>IF(X21:X21&gt;0,VLOOKUP(X21,Insc.!$A$1:$J$1000,4,FALSE),"")</f>
        <v>M</v>
      </c>
      <c r="AB21" s="196" t="str">
        <f>IF(X21:X21&gt;0,VLOOKUP(X21,Insc.!$A$1:$J$1000,5,FALSE),"")</f>
        <v>COO</v>
      </c>
      <c r="AC21" s="20">
        <f>IF(X21:X21&gt;0,VLOOKUP(X21,Insc.!$A$1:$J$1000,6,FALSE),"")</f>
        <v>16228</v>
      </c>
      <c r="AD21" s="196">
        <f>IF(X21:X21&gt;0,VLOOKUP(X21,Insc.!$A$1:$J$1000,7,FALSE),"")</f>
        <v>7</v>
      </c>
      <c r="AE21" s="196" t="str">
        <f>IF(X21:X21&gt;0,VLOOKUP(X21,Insc.!$A$1:$J$1000,8,FALSE),"")</f>
        <v>B</v>
      </c>
      <c r="AF21" s="196" t="str">
        <f>IF(X21:X21&gt;0,VLOOKUP(X21,Insc.!$A$1:$J$1000,9,FALSE),"")</f>
        <v>LIB2026</v>
      </c>
      <c r="AG21" s="196" t="str">
        <f>IF(X21:X21&gt;0,VLOOKUP(X21,Insc.!$A$1:$J$1000,10,FALSE),"")</f>
        <v>SR</v>
      </c>
      <c r="AH21" s="193" t="s">
        <v>295</v>
      </c>
      <c r="AI21" s="195" t="str">
        <f>IF(AH21:AH21&gt;0,VLOOKUP(AH21,Insc.!$A$1:$J$1000,2,FALSE),"")</f>
        <v>AKITA</v>
      </c>
      <c r="AJ21" s="195" t="str">
        <f>IF(AH21:AH21&gt;0,VLOOKUP(AH21,Insc.!$A$1:$J$1000,3,FALSE),"")</f>
        <v>KUNIAKI</v>
      </c>
      <c r="AK21" s="196" t="str">
        <f>IF(AH21:AH21&gt;0,VLOOKUP(AH21,Insc.!$A$1:$J$1000,4,FALSE),"")</f>
        <v>M</v>
      </c>
      <c r="AL21" s="196" t="str">
        <f>IF(AH21:AH21&gt;0,VLOOKUP(AH21,Insc.!$A$1:$J$1000,5,FALSE),"")</f>
        <v>BIR</v>
      </c>
      <c r="AM21" s="20">
        <f>IF(AH21:AH21&gt;0,VLOOKUP(AH21,Insc.!$A$1:$J$1000,6,FALSE),"")</f>
        <v>16355</v>
      </c>
      <c r="AN21" s="196">
        <f>IF(AH21:AH21&gt;0,VLOOKUP(AH21,Insc.!$A$1:$J$1000,7,FALSE),"")</f>
        <v>9</v>
      </c>
      <c r="AO21" s="196" t="str">
        <f>IF(AH21:AH21&gt;0,VLOOKUP(AH21,Insc.!$A$1:$J$1000,8,FALSE),"")</f>
        <v>B</v>
      </c>
      <c r="AP21" s="196" t="str">
        <f>IF(AH21:AH21&gt;0,VLOOKUP(AH21,Insc.!$A$1:$J$1000,9,FALSE),"")</f>
        <v>LIB2026</v>
      </c>
      <c r="AQ21" s="196" t="str">
        <f>IF(AH21:AH21&gt;0,VLOOKUP(AH21,Insc.!$A$1:$J$1000,10,FALSE),"")</f>
        <v>SR</v>
      </c>
    </row>
    <row r="22" spans="1:43" ht="15.75">
      <c r="A22" s="201">
        <v>204</v>
      </c>
      <c r="B22" s="194">
        <v>2</v>
      </c>
      <c r="C22" s="194">
        <v>4</v>
      </c>
      <c r="D22" s="310" t="s">
        <v>621</v>
      </c>
      <c r="E22" s="195" t="str">
        <f>IF(D22:D22&gt;0,VLOOKUP(D22,Insc.!$A$1:$J$1000,2,FALSE),"")</f>
        <v>HANAI</v>
      </c>
      <c r="F22" s="195" t="str">
        <f>IF(D22:D22&gt;0,VLOOKUP(D22,Insc.!$A$1:$J$1000,3,FALSE),"")</f>
        <v>TSUGUIKO</v>
      </c>
      <c r="G22" s="196" t="str">
        <f>IF(D22:D22&gt;0,VLOOKUP(D22,Insc.!$A$1:$J$1000,4,FALSE),"")</f>
        <v>F</v>
      </c>
      <c r="H22" s="196" t="str">
        <f>IF(D22:D22&gt;0,VLOOKUP(D22,Insc.!$A$1:$J$1000,5,FALSE),"")</f>
        <v>KOK</v>
      </c>
      <c r="I22" s="20">
        <f>IF(D22:D22&gt;0,VLOOKUP(D22,Insc.!$A$1:$J$1000,6,FALSE),"")</f>
        <v>20434</v>
      </c>
      <c r="J22" s="196">
        <f>IF(D22:D22&gt;0,VLOOKUP(D22,Insc.!$A$1:$J$1000,7,FALSE),"")</f>
        <v>8</v>
      </c>
      <c r="K22" s="196" t="str">
        <f>IF(D22:D22&gt;0,VLOOKUP(D22,Insc.!$A$1:$J$1000,8,FALSE),"")</f>
        <v>B</v>
      </c>
      <c r="L22" s="196" t="str">
        <f>IF(D22:D22&gt;0,VLOOKUP(D22,Insc.!$A$1:$J$1000,9,FALSE),"")</f>
        <v>LIB2026</v>
      </c>
      <c r="M22" s="196" t="str">
        <f>IF(D22:D22&gt;0,VLOOKUP(D22,Insc.!$A$1:$J$1000,10,FALSE),"")</f>
        <v>NSR</v>
      </c>
      <c r="N22" s="193" t="s">
        <v>639</v>
      </c>
      <c r="O22" s="195" t="str">
        <f>IF(N22:N22&gt;0,VLOOKUP(N22,Insc.!$A$1:$J$1000,2,FALSE),"")</f>
        <v>FUGIKAWA</v>
      </c>
      <c r="P22" s="195" t="str">
        <f>IF(N22:N22&gt;0,VLOOKUP(N22,Insc.!$A$1:$J$1000,3,FALSE),"")</f>
        <v>MARINA JUNKO</v>
      </c>
      <c r="Q22" s="196" t="str">
        <f>IF(N22:N22&gt;0,VLOOKUP(N22,Insc.!$A$1:$J$1000,4,FALSE),"")</f>
        <v>F</v>
      </c>
      <c r="R22" s="196" t="str">
        <f>IF(N22:N22&gt;0,VLOOKUP(N22,Insc.!$A$1:$J$1000,5,FALSE),"")</f>
        <v>SMA</v>
      </c>
      <c r="S22" s="20">
        <f>IF(N22:N22&gt;0,VLOOKUP(N22,Insc.!$A$1:$J$1000,6,FALSE),"")</f>
        <v>17739</v>
      </c>
      <c r="T22" s="196">
        <f>IF(N22:N22&gt;0,VLOOKUP(N22,Insc.!$A$1:$J$1000,7,FALSE),"")</f>
        <v>7</v>
      </c>
      <c r="U22" s="196" t="str">
        <f>IF(N22:N22&gt;0,VLOOKUP(N22,Insc.!$A$1:$J$1000,8,FALSE),"")</f>
        <v>B</v>
      </c>
      <c r="V22" s="196" t="str">
        <f>IF(N22:N22&gt;0,VLOOKUP(N22,Insc.!$A$1:$J$1000,9,FALSE),"")</f>
        <v>LIB2026</v>
      </c>
      <c r="W22" s="196" t="str">
        <f>IF(N22:N22&gt;0,VLOOKUP(N22,Insc.!$A$1:$J$1000,10,FALSE),"")</f>
        <v>SR</v>
      </c>
      <c r="X22" s="193" t="s">
        <v>724</v>
      </c>
      <c r="Y22" s="195" t="str">
        <f>IF(X22:X22&gt;0,VLOOKUP(X22,Insc.!$A$1:$J$1000,2,FALSE),"")</f>
        <v>PINTO</v>
      </c>
      <c r="Z22" s="195" t="str">
        <f>IF(X22:X22&gt;0,VLOOKUP(X22,Insc.!$A$1:$J$1000,3,FALSE),"")</f>
        <v>JOSE GONCALVES</v>
      </c>
      <c r="AA22" s="196" t="str">
        <f>IF(X22:X22&gt;0,VLOOKUP(X22,Insc.!$A$1:$J$1000,4,FALSE),"")</f>
        <v>M</v>
      </c>
      <c r="AB22" s="196" t="str">
        <f>IF(X22:X22&gt;0,VLOOKUP(X22,Insc.!$A$1:$J$1000,5,FALSE),"")</f>
        <v>ITA</v>
      </c>
      <c r="AC22" s="20">
        <f>IF(X22:X22&gt;0,VLOOKUP(X22,Insc.!$A$1:$J$1000,6,FALSE),"")</f>
        <v>12745</v>
      </c>
      <c r="AD22" s="196">
        <f>IF(X22:X22&gt;0,VLOOKUP(X22,Insc.!$A$1:$J$1000,7,FALSE),"")</f>
        <v>9</v>
      </c>
      <c r="AE22" s="196" t="str">
        <f>IF(X22:X22&gt;0,VLOOKUP(X22,Insc.!$A$1:$J$1000,8,FALSE),"")</f>
        <v>B</v>
      </c>
      <c r="AF22" s="196" t="str">
        <f>IF(X22:X22&gt;0,VLOOKUP(X22,Insc.!$A$1:$J$1000,9,FALSE),"")</f>
        <v>LIB2026i</v>
      </c>
      <c r="AG22" s="196" t="str">
        <f>IF(X22:X22&gt;0,VLOOKUP(X22,Insc.!$A$1:$J$1000,10,FALSE),"")</f>
        <v>MR</v>
      </c>
      <c r="AH22" s="193" t="s">
        <v>984</v>
      </c>
      <c r="AI22" s="195" t="str">
        <f>IF(AH22:AH22&gt;0,VLOOKUP(AH22,Insc.!$A$1:$J$1000,2,FALSE),"")</f>
        <v>ANZAI</v>
      </c>
      <c r="AJ22" s="195" t="str">
        <f>IF(AH22:AH22&gt;0,VLOOKUP(AH22,Insc.!$A$1:$J$1000,3,FALSE),"")</f>
        <v>YOSHIO</v>
      </c>
      <c r="AK22" s="196" t="str">
        <f>IF(AH22:AH22&gt;0,VLOOKUP(AH22,Insc.!$A$1:$J$1000,4,FALSE),"")</f>
        <v>M</v>
      </c>
      <c r="AL22" s="196" t="str">
        <f>IF(AH22:AH22&gt;0,VLOOKUP(AH22,Insc.!$A$1:$J$1000,5,FALSE),"")</f>
        <v>COO</v>
      </c>
      <c r="AM22" s="20">
        <f>IF(AH22:AH22&gt;0,VLOOKUP(AH22,Insc.!$A$1:$J$1000,6,FALSE),"")</f>
        <v>17424</v>
      </c>
      <c r="AN22" s="196">
        <f>IF(AH22:AH22&gt;0,VLOOKUP(AH22,Insc.!$A$1:$J$1000,7,FALSE),"")</f>
        <v>12</v>
      </c>
      <c r="AO22" s="196" t="str">
        <f>IF(AH22:AH22&gt;0,VLOOKUP(AH22,Insc.!$A$1:$J$1000,8,FALSE),"")</f>
        <v>C</v>
      </c>
      <c r="AP22" s="196" t="str">
        <f>IF(AH22:AH22&gt;0,VLOOKUP(AH22,Insc.!$A$1:$J$1000,9,FALSE),"")</f>
        <v>LIB2026</v>
      </c>
      <c r="AQ22" s="196" t="str">
        <f>IF(AH22:AH22&gt;0,VLOOKUP(AH22,Insc.!$A$1:$J$1000,10,FALSE),"")</f>
        <v>SR</v>
      </c>
    </row>
    <row r="23" spans="1:43" ht="15.75">
      <c r="A23" s="200">
        <v>205</v>
      </c>
      <c r="B23" s="194">
        <v>2</v>
      </c>
      <c r="C23" s="194">
        <v>5</v>
      </c>
      <c r="D23" s="310" t="s">
        <v>1471</v>
      </c>
      <c r="E23" s="195" t="str">
        <f>IF(D23:D23&gt;0,VLOOKUP(D23,Insc.!$A$1:$J$1000,2,FALSE),"")</f>
        <v>SATO YOSHINO</v>
      </c>
      <c r="F23" s="195" t="str">
        <f>IF(D23:D23&gt;0,VLOOKUP(D23,Insc.!$A$1:$J$1000,3,FALSE),"")</f>
        <v>MARLI</v>
      </c>
      <c r="G23" s="196" t="str">
        <f>IF(D23:D23&gt;0,VLOOKUP(D23,Insc.!$A$1:$J$1000,4,FALSE),"")</f>
        <v>F</v>
      </c>
      <c r="H23" s="196" t="str">
        <f>IF(D23:D23&gt;0,VLOOKUP(D23,Insc.!$A$1:$J$1000,5,FALSE),"")</f>
        <v>NCC</v>
      </c>
      <c r="I23" s="20">
        <f>IF(D23:D23&gt;0,VLOOKUP(D23,Insc.!$A$1:$J$1000,6,FALSE),"")</f>
        <v>22208</v>
      </c>
      <c r="J23" s="196">
        <f>IF(D23:D23&gt;0,VLOOKUP(D23,Insc.!$A$1:$J$1000,7,FALSE),"")</f>
        <v>9</v>
      </c>
      <c r="K23" s="196" t="str">
        <f>IF(D23:D23&gt;0,VLOOKUP(D23,Insc.!$A$1:$J$1000,8,FALSE),"")</f>
        <v>B</v>
      </c>
      <c r="L23" s="196" t="str">
        <f>IF(D23:D23&gt;0,VLOOKUP(D23,Insc.!$A$1:$J$1000,9,FALSE),"")</f>
        <v>LIB2026</v>
      </c>
      <c r="M23" s="196" t="str">
        <f>IF(D23:D23&gt;0,VLOOKUP(D23,Insc.!$A$1:$J$1000,10,FALSE),"")</f>
        <v>NSR</v>
      </c>
      <c r="N23" s="193" t="s">
        <v>1678</v>
      </c>
      <c r="O23" s="195" t="str">
        <f>IF(N23:N23&gt;0,VLOOKUP(N23,Insc.!$A$1:$J$1000,2,FALSE),"")</f>
        <v>KAWASAKI</v>
      </c>
      <c r="P23" s="195" t="str">
        <f>IF(N23:N23&gt;0,VLOOKUP(N23,Insc.!$A$1:$J$1000,3,FALSE),"")</f>
        <v>TOSHIO</v>
      </c>
      <c r="Q23" s="196" t="str">
        <f>IF(N23:N23&gt;0,VLOOKUP(N23,Insc.!$A$1:$J$1000,4,FALSE),"")</f>
        <v>M</v>
      </c>
      <c r="R23" s="196" t="str">
        <f>IF(N23:N23&gt;0,VLOOKUP(N23,Insc.!$A$1:$J$1000,5,FALSE),"")</f>
        <v>KOK</v>
      </c>
      <c r="S23" s="20">
        <f>IF(N23:N23&gt;0,VLOOKUP(N23,Insc.!$A$1:$J$1000,6,FALSE),"")</f>
        <v>14865</v>
      </c>
      <c r="T23" s="196">
        <f>IF(N23:N23&gt;0,VLOOKUP(N23,Insc.!$A$1:$J$1000,7,FALSE),"")</f>
        <v>9</v>
      </c>
      <c r="U23" s="196" t="str">
        <f>IF(N23:N23&gt;0,VLOOKUP(N23,Insc.!$A$1:$J$1000,8,FALSE),"")</f>
        <v>B</v>
      </c>
      <c r="V23" s="196" t="str">
        <f>IF(N23:N23&gt;0,VLOOKUP(N23,Insc.!$A$1:$J$1000,9,FALSE),"")</f>
        <v>LIB2026</v>
      </c>
      <c r="W23" s="196" t="str">
        <f>IF(N23:N23&gt;0,VLOOKUP(N23,Insc.!$A$1:$J$1000,10,FALSE),"")</f>
        <v>MR</v>
      </c>
      <c r="X23" s="193" t="s">
        <v>1693</v>
      </c>
      <c r="Y23" s="195" t="str">
        <f>IF(X23:X23&gt;0,VLOOKUP(X23,Insc.!$A$1:$J$1000,2,FALSE),"")</f>
        <v>TOYONAGA</v>
      </c>
      <c r="Z23" s="195" t="str">
        <f>IF(X23:X23&gt;0,VLOOKUP(X23,Insc.!$A$1:$J$1000,3,FALSE),"")</f>
        <v>SEIJIN</v>
      </c>
      <c r="AA23" s="196" t="str">
        <f>IF(X23:X23&gt;0,VLOOKUP(X23,Insc.!$A$1:$J$1000,4,FALSE),"")</f>
        <v>M</v>
      </c>
      <c r="AB23" s="196" t="str">
        <f>IF(X23:X23&gt;0,VLOOKUP(X23,Insc.!$A$1:$J$1000,5,FALSE),"")</f>
        <v>SUM</v>
      </c>
      <c r="AC23" s="20">
        <f>IF(X23:X23&gt;0,VLOOKUP(X23,Insc.!$A$1:$J$1000,6,FALSE),"")</f>
        <v>19733</v>
      </c>
      <c r="AD23" s="196">
        <f>IF(X23:X23&gt;0,VLOOKUP(X23,Insc.!$A$1:$J$1000,7,FALSE),"")</f>
        <v>9</v>
      </c>
      <c r="AE23" s="196" t="str">
        <f>IF(X23:X23&gt;0,VLOOKUP(X23,Insc.!$A$1:$J$1000,8,FALSE),"")</f>
        <v>B</v>
      </c>
      <c r="AF23" s="196" t="str">
        <f>IF(X23:X23&gt;0,VLOOKUP(X23,Insc.!$A$1:$J$1000,9,FALSE),"")</f>
        <v>LIB2026</v>
      </c>
      <c r="AG23" s="196" t="str">
        <f>IF(X23:X23&gt;0,VLOOKUP(X23,Insc.!$A$1:$J$1000,10,FALSE),"")</f>
        <v>NSR</v>
      </c>
      <c r="AH23" s="193" t="s">
        <v>17</v>
      </c>
      <c r="AI23" s="195" t="str">
        <f>IF(AH23:AH23&gt;0,VLOOKUP(AH23,Insc.!$A$1:$J$1000,2,FALSE),"")</f>
        <v>INUTSUKA</v>
      </c>
      <c r="AJ23" s="195" t="str">
        <f>IF(AH23:AH23&gt;0,VLOOKUP(AH23,Insc.!$A$1:$J$1000,3,FALSE),"")</f>
        <v>TIYOKO</v>
      </c>
      <c r="AK23" s="196" t="str">
        <f>IF(AH23:AH23&gt;0,VLOOKUP(AH23,Insc.!$A$1:$J$1000,4,FALSE),"")</f>
        <v>F</v>
      </c>
      <c r="AL23" s="196" t="str">
        <f>IF(AH23:AH23&gt;0,VLOOKUP(AH23,Insc.!$A$1:$J$1000,5,FALSE),"")</f>
        <v>PIE</v>
      </c>
      <c r="AM23" s="20">
        <f>IF(AH23:AH23&gt;0,VLOOKUP(AH23,Insc.!$A$1:$J$1000,6,FALSE),"")</f>
        <v>15534</v>
      </c>
      <c r="AN23" s="196">
        <f>IF(AH23:AH23&gt;0,VLOOKUP(AH23,Insc.!$A$1:$J$1000,7,FALSE),"")</f>
        <v>9</v>
      </c>
      <c r="AO23" s="196" t="str">
        <f>IF(AH23:AH23&gt;0,VLOOKUP(AH23,Insc.!$A$1:$J$1000,8,FALSE),"")</f>
        <v>B</v>
      </c>
      <c r="AP23" s="196" t="str">
        <f>IF(AH23:AH23&gt;0,VLOOKUP(AH23,Insc.!$A$1:$J$1000,9,FALSE),"")</f>
        <v>LIB2026</v>
      </c>
      <c r="AQ23" s="196" t="str">
        <f>IF(AH23:AH23&gt;0,VLOOKUP(AH23,Insc.!$A$1:$J$1000,10,FALSE),"")</f>
        <v>SR</v>
      </c>
    </row>
    <row r="24" spans="1:43" ht="15.75">
      <c r="A24" s="201">
        <v>206</v>
      </c>
      <c r="B24" s="194">
        <v>2</v>
      </c>
      <c r="C24" s="194">
        <v>6</v>
      </c>
      <c r="D24" s="310" t="s">
        <v>79</v>
      </c>
      <c r="E24" s="195" t="str">
        <f>IF(D24:D24&gt;0,VLOOKUP(D24,Insc.!$A$1:$J$1000,2,FALSE),"")</f>
        <v>HIRATA</v>
      </c>
      <c r="F24" s="195" t="str">
        <f>IF(D24:D24&gt;0,VLOOKUP(D24,Insc.!$A$1:$J$1000,3,FALSE),"")</f>
        <v>IRINEU YASSAYUKI</v>
      </c>
      <c r="G24" s="196" t="str">
        <f>IF(D24:D24&gt;0,VLOOKUP(D24,Insc.!$A$1:$J$1000,4,FALSE),"")</f>
        <v>M</v>
      </c>
      <c r="H24" s="196" t="str">
        <f>IF(D24:D24&gt;0,VLOOKUP(D24,Insc.!$A$1:$J$1000,5,FALSE),"")</f>
        <v>KOK</v>
      </c>
      <c r="I24" s="20">
        <f>IF(D24:D24&gt;0,VLOOKUP(D24,Insc.!$A$1:$J$1000,6,FALSE),"")</f>
        <v>24162</v>
      </c>
      <c r="J24" s="196">
        <f>IF(D24:D24&gt;0,VLOOKUP(D24,Insc.!$A$1:$J$1000,7,FALSE),"")</f>
        <v>8</v>
      </c>
      <c r="K24" s="196" t="str">
        <f>IF(D24:D24&gt;0,VLOOKUP(D24,Insc.!$A$1:$J$1000,8,FALSE),"")</f>
        <v>B</v>
      </c>
      <c r="L24" s="196" t="str">
        <f>IF(D24:D24&gt;0,VLOOKUP(D24,Insc.!$A$1:$J$1000,9,FALSE),"")</f>
        <v>LIB2026</v>
      </c>
      <c r="M24" s="196" t="str">
        <f>IF(D24:D24&gt;0,VLOOKUP(D24,Insc.!$A$1:$J$1000,10,FALSE),"")</f>
        <v>NSR</v>
      </c>
      <c r="N24" s="193" t="s">
        <v>1175</v>
      </c>
      <c r="O24" s="195" t="str">
        <f>IF(N24:N24&gt;0,VLOOKUP(N24,Insc.!$A$1:$J$1000,2,FALSE),"")</f>
        <v>NAGAE</v>
      </c>
      <c r="P24" s="195" t="str">
        <f>IF(N24:N24&gt;0,VLOOKUP(N24,Insc.!$A$1:$J$1000,3,FALSE),"")</f>
        <v>TOMIKO</v>
      </c>
      <c r="Q24" s="196" t="str">
        <f>IF(N24:N24&gt;0,VLOOKUP(N24,Insc.!$A$1:$J$1000,4,FALSE),"")</f>
        <v>F</v>
      </c>
      <c r="R24" s="196" t="str">
        <f>IF(N24:N24&gt;0,VLOOKUP(N24,Insc.!$A$1:$J$1000,5,FALSE),"")</f>
        <v>SOR</v>
      </c>
      <c r="S24" s="20">
        <f>IF(N24:N24&gt;0,VLOOKUP(N24,Insc.!$A$1:$J$1000,6,FALSE),"")</f>
        <v>14991</v>
      </c>
      <c r="T24" s="196">
        <f>IF(N24:N24&gt;0,VLOOKUP(N24,Insc.!$A$1:$J$1000,7,FALSE),"")</f>
        <v>9</v>
      </c>
      <c r="U24" s="196" t="str">
        <f>IF(N24:N24&gt;0,VLOOKUP(N24,Insc.!$A$1:$J$1000,8,FALSE),"")</f>
        <v>B</v>
      </c>
      <c r="V24" s="196" t="str">
        <f>IF(N24:N24&gt;0,VLOOKUP(N24,Insc.!$A$1:$J$1000,9,FALSE),"")</f>
        <v>LIB2026</v>
      </c>
      <c r="W24" s="196" t="str">
        <f>IF(N24:N24&gt;0,VLOOKUP(N24,Insc.!$A$1:$J$1000,10,FALSE),"")</f>
        <v>MR</v>
      </c>
      <c r="X24" s="193" t="s">
        <v>323</v>
      </c>
      <c r="Y24" s="195" t="str">
        <f>IF(X24:X24&gt;0,VLOOKUP(X24,Insc.!$A$1:$J$1000,2,FALSE),"")</f>
        <v>TAKAHASHI</v>
      </c>
      <c r="Z24" s="195" t="str">
        <f>IF(X24:X24&gt;0,VLOOKUP(X24,Insc.!$A$1:$J$1000,3,FALSE),"")</f>
        <v>KATUMI</v>
      </c>
      <c r="AA24" s="196" t="str">
        <f>IF(X24:X24&gt;0,VLOOKUP(X24,Insc.!$A$1:$J$1000,4,FALSE),"")</f>
        <v>F</v>
      </c>
      <c r="AB24" s="196" t="str">
        <f>IF(X24:X24&gt;0,VLOOKUP(X24,Insc.!$A$1:$J$1000,5,FALSE),"")</f>
        <v>COO</v>
      </c>
      <c r="AC24" s="20">
        <f>IF(X24:X24&gt;0,VLOOKUP(X24,Insc.!$A$1:$J$1000,6,FALSE),"")</f>
        <v>16757</v>
      </c>
      <c r="AD24" s="196">
        <f>IF(X24:X24&gt;0,VLOOKUP(X24,Insc.!$A$1:$J$1000,7,FALSE),"")</f>
        <v>9</v>
      </c>
      <c r="AE24" s="196" t="str">
        <f>IF(X24:X24&gt;0,VLOOKUP(X24,Insc.!$A$1:$J$1000,8,FALSE),"")</f>
        <v>B</v>
      </c>
      <c r="AF24" s="196" t="str">
        <f>IF(X24:X24&gt;0,VLOOKUP(X24,Insc.!$A$1:$J$1000,9,FALSE),"")</f>
        <v>LIB2026</v>
      </c>
      <c r="AG24" s="196" t="str">
        <f>IF(X24:X24&gt;0,VLOOKUP(X24,Insc.!$A$1:$J$1000,10,FALSE),"")</f>
        <v>SR</v>
      </c>
      <c r="AH24" s="193" t="s">
        <v>589</v>
      </c>
      <c r="AI24" s="195" t="str">
        <f>IF(AH24:AH24&gt;0,VLOOKUP(AH24,Insc.!$A$1:$J$1000,2,FALSE),"")</f>
        <v>HARA TABATA</v>
      </c>
      <c r="AJ24" s="195" t="str">
        <f>IF(AH24:AH24&gt;0,VLOOKUP(AH24,Insc.!$A$1:$J$1000,3,FALSE),"")</f>
        <v>ROSA HIDEKO</v>
      </c>
      <c r="AK24" s="196" t="str">
        <f>IF(AH24:AH24&gt;0,VLOOKUP(AH24,Insc.!$A$1:$J$1000,4,FALSE),"")</f>
        <v>F</v>
      </c>
      <c r="AL24" s="196" t="str">
        <f>IF(AH24:AH24&gt;0,VLOOKUP(AH24,Insc.!$A$1:$J$1000,5,FALSE),"")</f>
        <v>GSP</v>
      </c>
      <c r="AM24" s="20">
        <f>IF(AH24:AH24&gt;0,VLOOKUP(AH24,Insc.!$A$1:$J$1000,6,FALSE),"")</f>
        <v>18830</v>
      </c>
      <c r="AN24" s="196">
        <f>IF(AH24:AH24&gt;0,VLOOKUP(AH24,Insc.!$A$1:$J$1000,7,FALSE),"")</f>
        <v>12</v>
      </c>
      <c r="AO24" s="196" t="str">
        <f>IF(AH24:AH24&gt;0,VLOOKUP(AH24,Insc.!$A$1:$J$1000,8,FALSE),"")</f>
        <v>C</v>
      </c>
      <c r="AP24" s="196" t="str">
        <f>IF(AH24:AH24&gt;0,VLOOKUP(AH24,Insc.!$A$1:$J$1000,9,FALSE),"")</f>
        <v>LIB2026</v>
      </c>
      <c r="AQ24" s="196" t="str">
        <f>IF(AH24:AH24&gt;0,VLOOKUP(AH24,Insc.!$A$1:$J$1000,10,FALSE),"")</f>
        <v>SR</v>
      </c>
    </row>
    <row r="25" spans="1:43" ht="15.75">
      <c r="A25" s="200">
        <v>207</v>
      </c>
      <c r="B25" s="194">
        <v>2</v>
      </c>
      <c r="C25" s="194">
        <v>7</v>
      </c>
      <c r="D25" s="310" t="s">
        <v>1064</v>
      </c>
      <c r="E25" s="195" t="str">
        <f>IF(D25:D25&gt;0,VLOOKUP(D25,Insc.!$A$1:$J$1000,2,FALSE),"")</f>
        <v>MINAMI</v>
      </c>
      <c r="F25" s="195" t="str">
        <f>IF(D25:D25&gt;0,VLOOKUP(D25,Insc.!$A$1:$J$1000,3,FALSE),"")</f>
        <v>TADAHIRO</v>
      </c>
      <c r="G25" s="196" t="str">
        <f>IF(D25:D25&gt;0,VLOOKUP(D25,Insc.!$A$1:$J$1000,4,FALSE),"")</f>
        <v>M</v>
      </c>
      <c r="H25" s="196" t="str">
        <f>IF(D25:D25&gt;0,VLOOKUP(D25,Insc.!$A$1:$J$1000,5,FALSE),"")</f>
        <v>BIR</v>
      </c>
      <c r="I25" s="20">
        <f>IF(D25:D25&gt;0,VLOOKUP(D25,Insc.!$A$1:$J$1000,6,FALSE),"")</f>
        <v>19440</v>
      </c>
      <c r="J25" s="196">
        <f>IF(D25:D25&gt;0,VLOOKUP(D25,Insc.!$A$1:$J$1000,7,FALSE),"")</f>
        <v>7</v>
      </c>
      <c r="K25" s="196" t="str">
        <f>IF(D25:D25&gt;0,VLOOKUP(D25,Insc.!$A$1:$J$1000,8,FALSE),"")</f>
        <v>B</v>
      </c>
      <c r="L25" s="196" t="str">
        <f>IF(D25:D25&gt;0,VLOOKUP(D25,Insc.!$A$1:$J$1000,9,FALSE),"")</f>
        <v>LIB2026</v>
      </c>
      <c r="M25" s="196" t="str">
        <f>IF(D25:D25&gt;0,VLOOKUP(D25,Insc.!$A$1:$J$1000,10,FALSE),"")</f>
        <v>NSR</v>
      </c>
      <c r="N25" s="193" t="s">
        <v>687</v>
      </c>
      <c r="O25" s="195" t="str">
        <f>IF(N25:N25&gt;0,VLOOKUP(N25,Insc.!$A$1:$J$1000,2,FALSE),"")</f>
        <v>KANEGANE</v>
      </c>
      <c r="P25" s="195" t="str">
        <f>IF(N25:N25&gt;0,VLOOKUP(N25,Insc.!$A$1:$J$1000,3,FALSE),"")</f>
        <v>FUMIYOSHI</v>
      </c>
      <c r="Q25" s="196" t="str">
        <f>IF(N25:N25&gt;0,VLOOKUP(N25,Insc.!$A$1:$J$1000,4,FALSE),"")</f>
        <v>M</v>
      </c>
      <c r="R25" s="196" t="str">
        <f>IF(N25:N25&gt;0,VLOOKUP(N25,Insc.!$A$1:$J$1000,5,FALSE),"")</f>
        <v>SMA</v>
      </c>
      <c r="S25" s="20">
        <f>IF(N25:N25&gt;0,VLOOKUP(N25,Insc.!$A$1:$J$1000,6,FALSE),"")</f>
        <v>14528</v>
      </c>
      <c r="T25" s="196">
        <f>IF(N25:N25&gt;0,VLOOKUP(N25,Insc.!$A$1:$J$1000,7,FALSE),"")</f>
        <v>9</v>
      </c>
      <c r="U25" s="196" t="str">
        <f>IF(N25:N25&gt;0,VLOOKUP(N25,Insc.!$A$1:$J$1000,8,FALSE),"")</f>
        <v>B</v>
      </c>
      <c r="V25" s="196" t="str">
        <f>IF(N25:N25&gt;0,VLOOKUP(N25,Insc.!$A$1:$J$1000,9,FALSE),"")</f>
        <v>LIB2026</v>
      </c>
      <c r="W25" s="196" t="str">
        <f>IF(N25:N25&gt;0,VLOOKUP(N25,Insc.!$A$1:$J$1000,10,FALSE),"")</f>
        <v>MR</v>
      </c>
      <c r="X25" s="193" t="s">
        <v>1027</v>
      </c>
      <c r="Y25" s="195" t="str">
        <f>IF(X25:X25&gt;0,VLOOKUP(X25,Insc.!$A$1:$J$1000,2,FALSE),"")</f>
        <v>SOTOTUKA</v>
      </c>
      <c r="Z25" s="195" t="str">
        <f>IF(X25:X25&gt;0,VLOOKUP(X25,Insc.!$A$1:$J$1000,3,FALSE),"")</f>
        <v>MASSAHIKO</v>
      </c>
      <c r="AA25" s="196" t="str">
        <f>IF(X25:X25&gt;0,VLOOKUP(X25,Insc.!$A$1:$J$1000,4,FALSE),"")</f>
        <v>M</v>
      </c>
      <c r="AB25" s="196" t="str">
        <f>IF(X25:X25&gt;0,VLOOKUP(X25,Insc.!$A$1:$J$1000,5,FALSE),"")</f>
        <v>COO</v>
      </c>
      <c r="AC25" s="20">
        <f>IF(X25:X25&gt;0,VLOOKUP(X25,Insc.!$A$1:$J$1000,6,FALSE),"")</f>
        <v>17868</v>
      </c>
      <c r="AD25" s="196">
        <f>IF(X25:X25&gt;0,VLOOKUP(X25,Insc.!$A$1:$J$1000,7,FALSE),"")</f>
        <v>9</v>
      </c>
      <c r="AE25" s="196" t="str">
        <f>IF(X25:X25&gt;0,VLOOKUP(X25,Insc.!$A$1:$J$1000,8,FALSE),"")</f>
        <v>B</v>
      </c>
      <c r="AF25" s="196" t="str">
        <f>IF(X25:X25&gt;0,VLOOKUP(X25,Insc.!$A$1:$J$1000,9,FALSE),"")</f>
        <v>LIB2026</v>
      </c>
      <c r="AG25" s="196" t="str">
        <f>IF(X25:X25&gt;0,VLOOKUP(X25,Insc.!$A$1:$J$1000,10,FALSE),"")</f>
        <v>SR</v>
      </c>
      <c r="AH25" s="193" t="s">
        <v>2338</v>
      </c>
      <c r="AI25" s="195" t="str">
        <f>IF(AH25:AH25&gt;0,VLOOKUP(AH25,Insc.!$A$1:$J$1000,2,FALSE),"")</f>
        <v>SHAKUDA</v>
      </c>
      <c r="AJ25" s="195" t="str">
        <f>IF(AH25:AH25&gt;0,VLOOKUP(AH25,Insc.!$A$1:$J$1000,3,FALSE),"")</f>
        <v>MIYOKO</v>
      </c>
      <c r="AK25" s="196" t="str">
        <f>IF(AH25:AH25&gt;0,VLOOKUP(AH25,Insc.!$A$1:$J$1000,4,FALSE),"")</f>
        <v>F</v>
      </c>
      <c r="AL25" s="196" t="str">
        <f>IF(AH25:AH25&gt;0,VLOOKUP(AH25,Insc.!$A$1:$J$1000,5,FALSE),"")</f>
        <v>KOK</v>
      </c>
      <c r="AM25" s="20">
        <f>IF(AH25:AH25&gt;0,VLOOKUP(AH25,Insc.!$A$1:$J$1000,6,FALSE),"")</f>
        <v>15849</v>
      </c>
      <c r="AN25" s="196">
        <f>IF(AH25:AH25&gt;0,VLOOKUP(AH25,Insc.!$A$1:$J$1000,7,FALSE),"")</f>
        <v>12</v>
      </c>
      <c r="AO25" s="196" t="str">
        <f>IF(AH25:AH25&gt;0,VLOOKUP(AH25,Insc.!$A$1:$J$1000,8,FALSE),"")</f>
        <v>C</v>
      </c>
      <c r="AP25" s="196" t="str">
        <f>IF(AH25:AH25&gt;0,VLOOKUP(AH25,Insc.!$A$1:$J$1000,9,FALSE),"")</f>
        <v>LIB2026</v>
      </c>
      <c r="AQ25" s="196" t="str">
        <f>IF(AH25:AH25&gt;0,VLOOKUP(AH25,Insc.!$A$1:$J$1000,10,FALSE),"")</f>
        <v>SR</v>
      </c>
    </row>
    <row r="26" spans="1:43" ht="15.75">
      <c r="A26" s="201">
        <v>208</v>
      </c>
      <c r="B26" s="194">
        <v>2</v>
      </c>
      <c r="C26" s="194">
        <v>8</v>
      </c>
      <c r="D26" s="310" t="s">
        <v>491</v>
      </c>
      <c r="E26" s="195" t="str">
        <f>IF(D26:D26&gt;0,VLOOKUP(D26,Insc.!$A$1:$J$1000,2,FALSE),"")</f>
        <v>KADOWAKI</v>
      </c>
      <c r="F26" s="195" t="str">
        <f>IF(D26:D26&gt;0,VLOOKUP(D26,Insc.!$A$1:$J$1000,3,FALSE),"")</f>
        <v>SUELY</v>
      </c>
      <c r="G26" s="196" t="str">
        <f>IF(D26:D26&gt;0,VLOOKUP(D26,Insc.!$A$1:$J$1000,4,FALSE),"")</f>
        <v>F</v>
      </c>
      <c r="H26" s="196" t="str">
        <f>IF(D26:D26&gt;0,VLOOKUP(D26,Insc.!$A$1:$J$1000,5,FALSE),"")</f>
        <v>KOK</v>
      </c>
      <c r="I26" s="20">
        <f>IF(D26:D26&gt;0,VLOOKUP(D26,Insc.!$A$1:$J$1000,6,FALSE),"")</f>
        <v>20147</v>
      </c>
      <c r="J26" s="196">
        <f>IF(D26:D26&gt;0,VLOOKUP(D26,Insc.!$A$1:$J$1000,7,FALSE),"")</f>
        <v>12</v>
      </c>
      <c r="K26" s="196" t="str">
        <f>IF(D26:D26&gt;0,VLOOKUP(D26,Insc.!$A$1:$J$1000,8,FALSE),"")</f>
        <v>C</v>
      </c>
      <c r="L26" s="196" t="str">
        <f>IF(D26:D26&gt;0,VLOOKUP(D26,Insc.!$A$1:$J$1000,9,FALSE),"")</f>
        <v>LIB2026</v>
      </c>
      <c r="M26" s="196" t="str">
        <f>IF(D26:D26&gt;0,VLOOKUP(D26,Insc.!$A$1:$J$1000,10,FALSE),"")</f>
        <v>NSR</v>
      </c>
      <c r="N26" s="193" t="s">
        <v>2466</v>
      </c>
      <c r="O26" s="195" t="str">
        <f>IF(N26:N26&gt;0,VLOOKUP(N26,Insc.!$A$1:$J$1000,2,FALSE),"")</f>
        <v>LAFAIETE</v>
      </c>
      <c r="P26" s="195" t="str">
        <f>IF(N26:N26&gt;0,VLOOKUP(N26,Insc.!$A$1:$J$1000,3,FALSE),"")</f>
        <v>CELSO APARECIDO</v>
      </c>
      <c r="Q26" s="196" t="str">
        <f>IF(N26:N26&gt;0,VLOOKUP(N26,Insc.!$A$1:$J$1000,4,FALSE),"")</f>
        <v>M</v>
      </c>
      <c r="R26" s="196" t="str">
        <f>IF(N26:N26&gt;0,VLOOKUP(N26,Insc.!$A$1:$J$1000,5,FALSE),"")</f>
        <v>SOR</v>
      </c>
      <c r="S26" s="20">
        <f>IF(N26:N26&gt;0,VLOOKUP(N26,Insc.!$A$1:$J$1000,6,FALSE),"")</f>
        <v>16918</v>
      </c>
      <c r="T26" s="196">
        <f>IF(N26:N26&gt;0,VLOOKUP(N26,Insc.!$A$1:$J$1000,7,FALSE),"")</f>
        <v>9</v>
      </c>
      <c r="U26" s="196" t="str">
        <f>IF(N26:N26&gt;0,VLOOKUP(N26,Insc.!$A$1:$J$1000,8,FALSE),"")</f>
        <v>B</v>
      </c>
      <c r="V26" s="196" t="str">
        <f>IF(N26:N26&gt;0,VLOOKUP(N26,Insc.!$A$1:$J$1000,9,FALSE),"")</f>
        <v>LIB2026</v>
      </c>
      <c r="W26" s="196" t="str">
        <f>IF(N26:N26&gt;0,VLOOKUP(N26,Insc.!$A$1:$J$1000,10,FALSE),"")</f>
        <v>SR</v>
      </c>
      <c r="X26" s="193" t="s">
        <v>576</v>
      </c>
      <c r="Y26" s="195" t="str">
        <f>IF(X26:X26&gt;0,VLOOKUP(X26,Insc.!$A$1:$J$1000,2,FALSE),"")</f>
        <v>GUNJI</v>
      </c>
      <c r="Z26" s="195" t="str">
        <f>IF(X26:X26&gt;0,VLOOKUP(X26,Insc.!$A$1:$J$1000,3,FALSE),"")</f>
        <v>TOSHIO</v>
      </c>
      <c r="AA26" s="196" t="str">
        <f>IF(X26:X26&gt;0,VLOOKUP(X26,Insc.!$A$1:$J$1000,4,FALSE),"")</f>
        <v>M</v>
      </c>
      <c r="AB26" s="196" t="str">
        <f>IF(X26:X26&gt;0,VLOOKUP(X26,Insc.!$A$1:$J$1000,5,FALSE),"")</f>
        <v>BIR</v>
      </c>
      <c r="AC26" s="20">
        <f>IF(X26:X26&gt;0,VLOOKUP(X26,Insc.!$A$1:$J$1000,6,FALSE),"")</f>
        <v>13888</v>
      </c>
      <c r="AD26" s="196">
        <f>IF(X26:X26&gt;0,VLOOKUP(X26,Insc.!$A$1:$J$1000,7,FALSE),"")</f>
        <v>9</v>
      </c>
      <c r="AE26" s="196" t="str">
        <f>IF(X26:X26&gt;0,VLOOKUP(X26,Insc.!$A$1:$J$1000,8,FALSE),"")</f>
        <v>B</v>
      </c>
      <c r="AF26" s="196" t="str">
        <f>IF(X26:X26&gt;0,VLOOKUP(X26,Insc.!$A$1:$J$1000,9,FALSE),"")</f>
        <v>LIB2026</v>
      </c>
      <c r="AG26" s="196" t="str">
        <f>IF(X26:X26&gt;0,VLOOKUP(X26,Insc.!$A$1:$J$1000,10,FALSE),"")</f>
        <v>MR</v>
      </c>
      <c r="AH26" s="193" t="s">
        <v>846</v>
      </c>
      <c r="AI26" s="195" t="str">
        <f>IF(AH26:AH26&gt;0,VLOOKUP(AH26,Insc.!$A$1:$J$1000,2,FALSE),"")</f>
        <v>SHIMOYAMA</v>
      </c>
      <c r="AJ26" s="195" t="str">
        <f>IF(AH26:AH26&gt;0,VLOOKUP(AH26,Insc.!$A$1:$J$1000,3,FALSE),"")</f>
        <v>MIYUKI</v>
      </c>
      <c r="AK26" s="196" t="str">
        <f>IF(AH26:AH26&gt;0,VLOOKUP(AH26,Insc.!$A$1:$J$1000,4,FALSE),"")</f>
        <v>F</v>
      </c>
      <c r="AL26" s="196" t="str">
        <f>IF(AH26:AH26&gt;0,VLOOKUP(AH26,Insc.!$A$1:$J$1000,5,FALSE),"")</f>
        <v>IBI</v>
      </c>
      <c r="AM26" s="20">
        <f>IF(AH26:AH26&gt;0,VLOOKUP(AH26,Insc.!$A$1:$J$1000,6,FALSE),"")</f>
        <v>25386</v>
      </c>
      <c r="AN26" s="196">
        <f>IF(AH26:AH26&gt;0,VLOOKUP(AH26,Insc.!$A$1:$J$1000,7,FALSE),"")</f>
        <v>12</v>
      </c>
      <c r="AO26" s="196" t="str">
        <f>IF(AH26:AH26&gt;0,VLOOKUP(AH26,Insc.!$A$1:$J$1000,8,FALSE),"")</f>
        <v>C</v>
      </c>
      <c r="AP26" s="196" t="str">
        <f>IF(AH26:AH26&gt;0,VLOOKUP(AH26,Insc.!$A$1:$J$1000,9,FALSE),"")</f>
        <v>LIB2026</v>
      </c>
      <c r="AQ26" s="196" t="str">
        <f>IF(AH26:AH26&gt;0,VLOOKUP(AH26,Insc.!$A$1:$J$1000,10,FALSE),"")</f>
        <v>NSR</v>
      </c>
    </row>
    <row r="27" spans="1:43" ht="15.75">
      <c r="A27" s="200">
        <v>209</v>
      </c>
      <c r="B27" s="194">
        <v>2</v>
      </c>
      <c r="C27" s="194">
        <v>9</v>
      </c>
      <c r="D27" s="193" t="s">
        <v>1162</v>
      </c>
      <c r="E27" s="195" t="str">
        <f>IF(D27:D27&gt;0,VLOOKUP(D27,Insc.!$A$1:$J$1000,2,FALSE),"")</f>
        <v>MORI</v>
      </c>
      <c r="F27" s="195" t="str">
        <f>IF(D27:D27&gt;0,VLOOKUP(D27,Insc.!$A$1:$J$1000,3,FALSE),"")</f>
        <v>SADAO</v>
      </c>
      <c r="G27" s="196" t="str">
        <f>IF(D27:D27&gt;0,VLOOKUP(D27,Insc.!$A$1:$J$1000,4,FALSE),"")</f>
        <v>M</v>
      </c>
      <c r="H27" s="196" t="str">
        <f>IF(D27:D27&gt;0,VLOOKUP(D27,Insc.!$A$1:$J$1000,5,FALSE),"")</f>
        <v>PIE</v>
      </c>
      <c r="I27" s="20">
        <f>IF(D27:D27&gt;0,VLOOKUP(D27,Insc.!$A$1:$J$1000,6,FALSE),"")</f>
        <v>19729</v>
      </c>
      <c r="J27" s="196">
        <f>IF(D27:D27&gt;0,VLOOKUP(D27,Insc.!$A$1:$J$1000,7,FALSE),"")</f>
        <v>8</v>
      </c>
      <c r="K27" s="196" t="str">
        <f>IF(D27:D27&gt;0,VLOOKUP(D27,Insc.!$A$1:$J$1000,8,FALSE),"")</f>
        <v>B</v>
      </c>
      <c r="L27" s="196" t="str">
        <f>IF(D27:D27&gt;0,VLOOKUP(D27,Insc.!$A$1:$J$1000,9,FALSE),"")</f>
        <v>LIB2026</v>
      </c>
      <c r="M27" s="196" t="str">
        <f>IF(D27:D27&gt;0,VLOOKUP(D27,Insc.!$A$1:$J$1000,10,FALSE),"")</f>
        <v>NSR</v>
      </c>
      <c r="N27" s="193" t="s">
        <v>1640</v>
      </c>
      <c r="O27" s="195" t="str">
        <f>IF(N27:N27&gt;0,VLOOKUP(N27,Insc.!$A$1:$J$1000,2,FALSE),"")</f>
        <v>KUNII</v>
      </c>
      <c r="P27" s="195" t="str">
        <f>IF(N27:N27&gt;0,VLOOKUP(N27,Insc.!$A$1:$J$1000,3,FALSE),"")</f>
        <v>EMIKO</v>
      </c>
      <c r="Q27" s="196" t="str">
        <f>IF(N27:N27&gt;0,VLOOKUP(N27,Insc.!$A$1:$J$1000,4,FALSE),"")</f>
        <v>F</v>
      </c>
      <c r="R27" s="196" t="str">
        <f>IF(N27:N27&gt;0,VLOOKUP(N27,Insc.!$A$1:$J$1000,5,FALSE),"")</f>
        <v>GSP</v>
      </c>
      <c r="S27" s="20">
        <f>IF(N27:N27&gt;0,VLOOKUP(N27,Insc.!$A$1:$J$1000,6,FALSE),"")</f>
        <v>14124</v>
      </c>
      <c r="T27" s="196">
        <f>IF(N27:N27&gt;0,VLOOKUP(N27,Insc.!$A$1:$J$1000,7,FALSE),"")</f>
        <v>9</v>
      </c>
      <c r="U27" s="196" t="str">
        <f>IF(N27:N27&gt;0,VLOOKUP(N27,Insc.!$A$1:$J$1000,8,FALSE),"")</f>
        <v>B</v>
      </c>
      <c r="V27" s="196" t="str">
        <f>IF(N27:N27&gt;0,VLOOKUP(N27,Insc.!$A$1:$J$1000,9,FALSE),"")</f>
        <v>LIB2026</v>
      </c>
      <c r="W27" s="196" t="str">
        <f>IF(N27:N27&gt;0,VLOOKUP(N27,Insc.!$A$1:$J$1000,10,FALSE),"")</f>
        <v>MR</v>
      </c>
      <c r="X27" s="193" t="s">
        <v>1628</v>
      </c>
      <c r="Y27" s="195" t="str">
        <f>IF(X27:X27&gt;0,VLOOKUP(X27,Insc.!$A$1:$J$1000,2,FALSE),"")</f>
        <v>MAEDA</v>
      </c>
      <c r="Z27" s="195" t="str">
        <f>IF(X27:X27&gt;0,VLOOKUP(X27,Insc.!$A$1:$J$1000,3,FALSE),"")</f>
        <v>KAUSSEI</v>
      </c>
      <c r="AA27" s="196" t="str">
        <f>IF(X27:X27&gt;0,VLOOKUP(X27,Insc.!$A$1:$J$1000,4,FALSE),"")</f>
        <v>M</v>
      </c>
      <c r="AB27" s="196" t="str">
        <f>IF(X27:X27&gt;0,VLOOKUP(X27,Insc.!$A$1:$J$1000,5,FALSE),"")</f>
        <v>KOK</v>
      </c>
      <c r="AC27" s="20">
        <f>IF(X27:X27&gt;0,VLOOKUP(X27,Insc.!$A$1:$J$1000,6,FALSE),"")</f>
        <v>18515</v>
      </c>
      <c r="AD27" s="196">
        <f>IF(X27:X27&gt;0,VLOOKUP(X27,Insc.!$A$1:$J$1000,7,FALSE),"")</f>
        <v>12</v>
      </c>
      <c r="AE27" s="196" t="str">
        <f>IF(X27:X27&gt;0,VLOOKUP(X27,Insc.!$A$1:$J$1000,8,FALSE),"")</f>
        <v>C</v>
      </c>
      <c r="AF27" s="196" t="str">
        <f>IF(X27:X27&gt;0,VLOOKUP(X27,Insc.!$A$1:$J$1000,9,FALSE),"")</f>
        <v>LIB2026</v>
      </c>
      <c r="AG27" s="196" t="str">
        <f>IF(X27:X27&gt;0,VLOOKUP(X27,Insc.!$A$1:$J$1000,10,FALSE),"")</f>
        <v>SR</v>
      </c>
      <c r="AH27" s="193" t="s">
        <v>1048</v>
      </c>
      <c r="AI27" s="195" t="str">
        <f>IF(AH27:AH27&gt;0,VLOOKUP(AH27,Insc.!$A$1:$J$1000,2,FALSE),"")</f>
        <v>YASSUDA</v>
      </c>
      <c r="AJ27" s="195" t="str">
        <f>IF(AH27:AH27&gt;0,VLOOKUP(AH27,Insc.!$A$1:$J$1000,3,FALSE),"")</f>
        <v>LENITA NOBUKO</v>
      </c>
      <c r="AK27" s="196" t="str">
        <f>IF(AH27:AH27&gt;0,VLOOKUP(AH27,Insc.!$A$1:$J$1000,4,FALSE),"")</f>
        <v>F</v>
      </c>
      <c r="AL27" s="196" t="str">
        <f>IF(AH27:AH27&gt;0,VLOOKUP(AH27,Insc.!$A$1:$J$1000,5,FALSE),"")</f>
        <v>COO</v>
      </c>
      <c r="AM27" s="20">
        <f>IF(AH27:AH27&gt;0,VLOOKUP(AH27,Insc.!$A$1:$J$1000,6,FALSE),"")</f>
        <v>16949</v>
      </c>
      <c r="AN27" s="196">
        <f>IF(AH27:AH27&gt;0,VLOOKUP(AH27,Insc.!$A$1:$J$1000,7,FALSE),"")</f>
        <v>12</v>
      </c>
      <c r="AO27" s="196" t="str">
        <f>IF(AH27:AH27&gt;0,VLOOKUP(AH27,Insc.!$A$1:$J$1000,8,FALSE),"")</f>
        <v>C</v>
      </c>
      <c r="AP27" s="196" t="str">
        <f>IF(AH27:AH27&gt;0,VLOOKUP(AH27,Insc.!$A$1:$J$1000,9,FALSE),"")</f>
        <v>LIB2026</v>
      </c>
      <c r="AQ27" s="196" t="str">
        <f>IF(AH27:AH27&gt;0,VLOOKUP(AH27,Insc.!$A$1:$J$1000,10,FALSE),"")</f>
        <v>SR</v>
      </c>
    </row>
    <row r="28" spans="1:43" ht="15.75">
      <c r="A28" s="201">
        <v>210</v>
      </c>
      <c r="B28" s="194">
        <v>2</v>
      </c>
      <c r="C28" s="194">
        <v>10</v>
      </c>
      <c r="D28" s="193" t="s">
        <v>1500</v>
      </c>
      <c r="E28" s="195" t="str">
        <f>IF(D28:D28&gt;0,VLOOKUP(D28,Insc.!$A$1:$J$1000,2,FALSE),"")</f>
        <v>HAGUIMOTO</v>
      </c>
      <c r="F28" s="195" t="str">
        <f>IF(D28:D28&gt;0,VLOOKUP(D28,Insc.!$A$1:$J$1000,3,FALSE),"")</f>
        <v>LUCIA HIROKO</v>
      </c>
      <c r="G28" s="196" t="str">
        <f>IF(D28:D28&gt;0,VLOOKUP(D28,Insc.!$A$1:$J$1000,4,FALSE),"")</f>
        <v>F</v>
      </c>
      <c r="H28" s="196" t="str">
        <f>IF(D28:D28&gt;0,VLOOKUP(D28,Insc.!$A$1:$J$1000,5,FALSE),"")</f>
        <v>IBI</v>
      </c>
      <c r="I28" s="20">
        <f>IF(D28:D28&gt;0,VLOOKUP(D28,Insc.!$A$1:$J$1000,6,FALSE),"")</f>
        <v>22015</v>
      </c>
      <c r="J28" s="196">
        <f>IF(D28:D28&gt;0,VLOOKUP(D28,Insc.!$A$1:$J$1000,7,FALSE),"")</f>
        <v>9</v>
      </c>
      <c r="K28" s="196" t="str">
        <f>IF(D28:D28&gt;0,VLOOKUP(D28,Insc.!$A$1:$J$1000,8,FALSE),"")</f>
        <v>B</v>
      </c>
      <c r="L28" s="196" t="str">
        <f>IF(D28:D28&gt;0,VLOOKUP(D28,Insc.!$A$1:$J$1000,9,FALSE),"")</f>
        <v>LIB2026</v>
      </c>
      <c r="M28" s="196" t="str">
        <f>IF(D28:D28&gt;0,VLOOKUP(D28,Insc.!$A$1:$J$1000,10,FALSE),"")</f>
        <v>NSR</v>
      </c>
      <c r="N28" s="193" t="s">
        <v>360</v>
      </c>
      <c r="O28" s="195" t="str">
        <f>IF(N28:N28&gt;0,VLOOKUP(N28,Insc.!$A$1:$J$1000,2,FALSE),"")</f>
        <v>YAMATO</v>
      </c>
      <c r="P28" s="195" t="str">
        <f>IF(N28:N28&gt;0,VLOOKUP(N28,Insc.!$A$1:$J$1000,3,FALSE),"")</f>
        <v>EDUARDO HIROSHI</v>
      </c>
      <c r="Q28" s="196" t="str">
        <f>IF(N28:N28&gt;0,VLOOKUP(N28,Insc.!$A$1:$J$1000,4,FALSE),"")</f>
        <v>M</v>
      </c>
      <c r="R28" s="196" t="str">
        <f>IF(N28:N28&gt;0,VLOOKUP(N28,Insc.!$A$1:$J$1000,5,FALSE),"")</f>
        <v>KOK</v>
      </c>
      <c r="S28" s="20">
        <f>IF(N28:N28&gt;0,VLOOKUP(N28,Insc.!$A$1:$J$1000,6,FALSE),"")</f>
        <v>18271</v>
      </c>
      <c r="T28" s="196">
        <f>IF(N28:N28&gt;0,VLOOKUP(N28,Insc.!$A$1:$J$1000,7,FALSE),"")</f>
        <v>9</v>
      </c>
      <c r="U28" s="196" t="str">
        <f>IF(N28:N28&gt;0,VLOOKUP(N28,Insc.!$A$1:$J$1000,8,FALSE),"")</f>
        <v>B</v>
      </c>
      <c r="V28" s="196" t="str">
        <f>IF(N28:N28&gt;0,VLOOKUP(N28,Insc.!$A$1:$J$1000,9,FALSE),"")</f>
        <v>LIB2026</v>
      </c>
      <c r="W28" s="196" t="str">
        <f>IF(N28:N28&gt;0,VLOOKUP(N28,Insc.!$A$1:$J$1000,10,FALSE),"")</f>
        <v>SR</v>
      </c>
      <c r="X28" s="193" t="s">
        <v>940</v>
      </c>
      <c r="Y28" s="195" t="str">
        <f>IF(X28:X28&gt;0,VLOOKUP(X28,Insc.!$A$1:$J$1000,2,FALSE),"")</f>
        <v>NAGATA</v>
      </c>
      <c r="Z28" s="195" t="str">
        <f>IF(X28:X28&gt;0,VLOOKUP(X28,Insc.!$A$1:$J$1000,3,FALSE),"")</f>
        <v>MASARU</v>
      </c>
      <c r="AA28" s="196" t="str">
        <f>IF(X28:X28&gt;0,VLOOKUP(X28,Insc.!$A$1:$J$1000,4,FALSE),"")</f>
        <v>M</v>
      </c>
      <c r="AB28" s="196" t="str">
        <f>IF(X28:X28&gt;0,VLOOKUP(X28,Insc.!$A$1:$J$1000,5,FALSE),"")</f>
        <v>COO</v>
      </c>
      <c r="AC28" s="20">
        <f>IF(X28:X28&gt;0,VLOOKUP(X28,Insc.!$A$1:$J$1000,6,FALSE),"")</f>
        <v>14590</v>
      </c>
      <c r="AD28" s="196">
        <f>IF(X28:X28&gt;0,VLOOKUP(X28,Insc.!$A$1:$J$1000,7,FALSE),"")</f>
        <v>9</v>
      </c>
      <c r="AE28" s="196" t="str">
        <f>IF(X28:X28&gt;0,VLOOKUP(X28,Insc.!$A$1:$J$1000,8,FALSE),"")</f>
        <v>B</v>
      </c>
      <c r="AF28" s="196" t="str">
        <f>IF(X28:X28&gt;0,VLOOKUP(X28,Insc.!$A$1:$J$1000,9,FALSE),"")</f>
        <v>LIB2026</v>
      </c>
      <c r="AG28" s="196" t="str">
        <f>IF(X28:X28&gt;0,VLOOKUP(X28,Insc.!$A$1:$J$1000,10,FALSE),"")</f>
        <v>MR</v>
      </c>
      <c r="AH28" s="193" t="s">
        <v>689</v>
      </c>
      <c r="AI28" s="195" t="str">
        <f>IF(AH28:AH28&gt;0,VLOOKUP(AH28,Insc.!$A$1:$J$1000,2,FALSE),"")</f>
        <v>KANEGANE</v>
      </c>
      <c r="AJ28" s="195" t="str">
        <f>IF(AH28:AH28&gt;0,VLOOKUP(AH28,Insc.!$A$1:$J$1000,3,FALSE),"")</f>
        <v>MINEKO</v>
      </c>
      <c r="AK28" s="196" t="str">
        <f>IF(AH28:AH28&gt;0,VLOOKUP(AH28,Insc.!$A$1:$J$1000,4,FALSE),"")</f>
        <v>F</v>
      </c>
      <c r="AL28" s="196" t="str">
        <f>IF(AH28:AH28&gt;0,VLOOKUP(AH28,Insc.!$A$1:$J$1000,5,FALSE),"")</f>
        <v>SMA</v>
      </c>
      <c r="AM28" s="20">
        <f>IF(AH28:AH28&gt;0,VLOOKUP(AH28,Insc.!$A$1:$J$1000,6,FALSE),"")</f>
        <v>15760</v>
      </c>
      <c r="AN28" s="196">
        <f>IF(AH28:AH28&gt;0,VLOOKUP(AH28,Insc.!$A$1:$J$1000,7,FALSE),"")</f>
        <v>12</v>
      </c>
      <c r="AO28" s="196" t="str">
        <f>IF(AH28:AH28&gt;0,VLOOKUP(AH28,Insc.!$A$1:$J$1000,8,FALSE),"")</f>
        <v>C</v>
      </c>
      <c r="AP28" s="196" t="str">
        <f>IF(AH28:AH28&gt;0,VLOOKUP(AH28,Insc.!$A$1:$J$1000,9,FALSE),"")</f>
        <v>LIB2026</v>
      </c>
      <c r="AQ28" s="196" t="str">
        <f>IF(AH28:AH28&gt;0,VLOOKUP(AH28,Insc.!$A$1:$J$1000,10,FALSE),"")</f>
        <v>SR</v>
      </c>
    </row>
    <row r="29" spans="1:43" ht="15.75">
      <c r="A29" s="200">
        <v>211</v>
      </c>
      <c r="B29" s="194">
        <v>2</v>
      </c>
      <c r="C29" s="194">
        <v>11</v>
      </c>
      <c r="D29" s="193" t="s">
        <v>363</v>
      </c>
      <c r="E29" s="195" t="str">
        <f>IF(D29:D29&gt;0,VLOOKUP(D29,Insc.!$A$1:$J$1000,2,FALSE),"")</f>
        <v>SATAKE</v>
      </c>
      <c r="F29" s="195" t="str">
        <f>IF(D29:D29&gt;0,VLOOKUP(D29,Insc.!$A$1:$J$1000,3,FALSE),"")</f>
        <v>MILTON TSUTOMU</v>
      </c>
      <c r="G29" s="196" t="str">
        <f>IF(D29:D29&gt;0,VLOOKUP(D29,Insc.!$A$1:$J$1000,4,FALSE),"")</f>
        <v>M</v>
      </c>
      <c r="H29" s="196" t="str">
        <f>IF(D29:D29&gt;0,VLOOKUP(D29,Insc.!$A$1:$J$1000,5,FALSE),"")</f>
        <v>SUM</v>
      </c>
      <c r="I29" s="20">
        <f>IF(D29:D29&gt;0,VLOOKUP(D29,Insc.!$A$1:$J$1000,6,FALSE),"")</f>
        <v>19651</v>
      </c>
      <c r="J29" s="196">
        <f>IF(D29:D29&gt;0,VLOOKUP(D29,Insc.!$A$1:$J$1000,7,FALSE),"")</f>
        <v>9</v>
      </c>
      <c r="K29" s="196" t="str">
        <f>IF(D29:D29&gt;0,VLOOKUP(D29,Insc.!$A$1:$J$1000,8,FALSE),"")</f>
        <v>B</v>
      </c>
      <c r="L29" s="196" t="str">
        <f>IF(D29:D29&gt;0,VLOOKUP(D29,Insc.!$A$1:$J$1000,9,FALSE),"")</f>
        <v>LIB2026</v>
      </c>
      <c r="M29" s="196" t="str">
        <f>IF(D29:D29&gt;0,VLOOKUP(D29,Insc.!$A$1:$J$1000,10,FALSE),"")</f>
        <v>NSR</v>
      </c>
      <c r="N29" s="193" t="s">
        <v>760</v>
      </c>
      <c r="O29" s="195" t="str">
        <f>IF(N29:N29&gt;0,VLOOKUP(N29,Insc.!$A$1:$J$1000,2,FALSE),"")</f>
        <v>UTSUNOMIYA</v>
      </c>
      <c r="P29" s="195" t="str">
        <f>IF(N29:N29&gt;0,VLOOKUP(N29,Insc.!$A$1:$J$1000,3,FALSE),"")</f>
        <v>YUKIO</v>
      </c>
      <c r="Q29" s="196" t="str">
        <f>IF(N29:N29&gt;0,VLOOKUP(N29,Insc.!$A$1:$J$1000,4,FALSE),"")</f>
        <v>M</v>
      </c>
      <c r="R29" s="196" t="str">
        <f>IF(N29:N29&gt;0,VLOOKUP(N29,Insc.!$A$1:$J$1000,5,FALSE),"")</f>
        <v>NCC</v>
      </c>
      <c r="S29" s="20">
        <f>IF(N29:N29&gt;0,VLOOKUP(N29,Insc.!$A$1:$J$1000,6,FALSE),"")</f>
        <v>18980</v>
      </c>
      <c r="T29" s="196">
        <f>IF(N29:N29&gt;0,VLOOKUP(N29,Insc.!$A$1:$J$1000,7,FALSE),"")</f>
        <v>9</v>
      </c>
      <c r="U29" s="196" t="str">
        <f>IF(N29:N29&gt;0,VLOOKUP(N29,Insc.!$A$1:$J$1000,8,FALSE),"")</f>
        <v>B</v>
      </c>
      <c r="V29" s="196" t="str">
        <f>IF(N29:N29&gt;0,VLOOKUP(N29,Insc.!$A$1:$J$1000,9,FALSE),"")</f>
        <v>LIB2026</v>
      </c>
      <c r="W29" s="196" t="str">
        <f>IF(N29:N29&gt;0,VLOOKUP(N29,Insc.!$A$1:$J$1000,10,FALSE),"")</f>
        <v>SR</v>
      </c>
      <c r="X29" s="193" t="s">
        <v>46</v>
      </c>
      <c r="Y29" s="195" t="str">
        <f>IF(X29:X29&gt;0,VLOOKUP(X29,Insc.!$A$1:$J$1000,2,FALSE),"")</f>
        <v>TOYODA</v>
      </c>
      <c r="Z29" s="195" t="str">
        <f>IF(X29:X29&gt;0,VLOOKUP(X29,Insc.!$A$1:$J$1000,3,FALSE),"")</f>
        <v>MATOMU</v>
      </c>
      <c r="AA29" s="196" t="str">
        <f>IF(X29:X29&gt;0,VLOOKUP(X29,Insc.!$A$1:$J$1000,4,FALSE),"")</f>
        <v>M</v>
      </c>
      <c r="AB29" s="196" t="str">
        <f>IF(X29:X29&gt;0,VLOOKUP(X29,Insc.!$A$1:$J$1000,5,FALSE),"")</f>
        <v>PIE</v>
      </c>
      <c r="AC29" s="20">
        <f>IF(X29:X29&gt;0,VLOOKUP(X29,Insc.!$A$1:$J$1000,6,FALSE),"")</f>
        <v>13051</v>
      </c>
      <c r="AD29" s="196">
        <f>IF(X29:X29&gt;0,VLOOKUP(X29,Insc.!$A$1:$J$1000,7,FALSE),"")</f>
        <v>12</v>
      </c>
      <c r="AE29" s="196" t="str">
        <f>IF(X29:X29&gt;0,VLOOKUP(X29,Insc.!$A$1:$J$1000,8,FALSE),"")</f>
        <v>C</v>
      </c>
      <c r="AF29" s="196" t="str">
        <f>IF(X29:X29&gt;0,VLOOKUP(X29,Insc.!$A$1:$J$1000,9,FALSE),"")</f>
        <v>LIB2026i</v>
      </c>
      <c r="AG29" s="196" t="str">
        <f>IF(X29:X29&gt;0,VLOOKUP(X29,Insc.!$A$1:$J$1000,10,FALSE),"")</f>
        <v>MR</v>
      </c>
      <c r="AH29" s="193" t="s">
        <v>1629</v>
      </c>
      <c r="AI29" s="195" t="str">
        <f>IF(AH29:AH29&gt;0,VLOOKUP(AH29,Insc.!$A$1:$J$1000,2,FALSE),"")</f>
        <v>IWAMOTO MAEDA</v>
      </c>
      <c r="AJ29" s="195" t="str">
        <f>IF(AH29:AH29&gt;0,VLOOKUP(AH29,Insc.!$A$1:$J$1000,3,FALSE),"")</f>
        <v>IOSHIMI</v>
      </c>
      <c r="AK29" s="196" t="str">
        <f>IF(AH29:AH29&gt;0,VLOOKUP(AH29,Insc.!$A$1:$J$1000,4,FALSE),"")</f>
        <v>F</v>
      </c>
      <c r="AL29" s="196" t="str">
        <f>IF(AH29:AH29&gt;0,VLOOKUP(AH29,Insc.!$A$1:$J$1000,5,FALSE),"")</f>
        <v>KOK</v>
      </c>
      <c r="AM29" s="20">
        <f>IF(AH29:AH29&gt;0,VLOOKUP(AH29,Insc.!$A$1:$J$1000,6,FALSE),"")</f>
        <v>20443</v>
      </c>
      <c r="AN29" s="196">
        <f>IF(AH29:AH29&gt;0,VLOOKUP(AH29,Insc.!$A$1:$J$1000,7,FALSE),"")</f>
        <v>12</v>
      </c>
      <c r="AO29" s="196" t="str">
        <f>IF(AH29:AH29&gt;0,VLOOKUP(AH29,Insc.!$A$1:$J$1000,8,FALSE),"")</f>
        <v>C</v>
      </c>
      <c r="AP29" s="196" t="str">
        <f>IF(AH29:AH29&gt;0,VLOOKUP(AH29,Insc.!$A$1:$J$1000,9,FALSE),"")</f>
        <v>LIB2026</v>
      </c>
      <c r="AQ29" s="196" t="str">
        <f>IF(AH29:AH29&gt;0,VLOOKUP(AH29,Insc.!$A$1:$J$1000,10,FALSE),"")</f>
        <v>NSR</v>
      </c>
    </row>
    <row r="30" spans="1:43" ht="15.75">
      <c r="A30" s="201">
        <v>212</v>
      </c>
      <c r="B30" s="199">
        <v>2</v>
      </c>
      <c r="C30" s="199">
        <v>12</v>
      </c>
      <c r="D30" s="217" t="s">
        <v>218</v>
      </c>
      <c r="E30" s="195" t="str">
        <f>IF(D30:D30&gt;0,VLOOKUP(D30,Insc.!$A$1:$J$1000,2,FALSE),"")</f>
        <v>MUKAYAMA</v>
      </c>
      <c r="F30" s="195" t="str">
        <f>IF(D30:D30&gt;0,VLOOKUP(D30,Insc.!$A$1:$J$1000,3,FALSE),"")</f>
        <v>AMELIA</v>
      </c>
      <c r="G30" s="196" t="str">
        <f>IF(D30:D30&gt;0,VLOOKUP(D30,Insc.!$A$1:$J$1000,4,FALSE),"")</f>
        <v>F</v>
      </c>
      <c r="H30" s="196" t="str">
        <f>IF(D30:D30&gt;0,VLOOKUP(D30,Insc.!$A$1:$J$1000,5,FALSE),"")</f>
        <v>IBI</v>
      </c>
      <c r="I30" s="20">
        <f>IF(D30:D30&gt;0,VLOOKUP(D30,Insc.!$A$1:$J$1000,6,FALSE),"")</f>
        <v>19188</v>
      </c>
      <c r="J30" s="196">
        <f>IF(D30:D30&gt;0,VLOOKUP(D30,Insc.!$A$1:$J$1000,7,FALSE),"")</f>
        <v>7</v>
      </c>
      <c r="K30" s="196" t="str">
        <f>IF(D30:D30&gt;0,VLOOKUP(D30,Insc.!$A$1:$J$1000,8,FALSE),"")</f>
        <v>B</v>
      </c>
      <c r="L30" s="196" t="str">
        <f>IF(D30:D30&gt;0,VLOOKUP(D30,Insc.!$A$1:$J$1000,9,FALSE),"")</f>
        <v>LIB2026</v>
      </c>
      <c r="M30" s="196" t="str">
        <f>IF(D30:D30&gt;0,VLOOKUP(D30,Insc.!$A$1:$J$1000,10,FALSE),"")</f>
        <v>NSR</v>
      </c>
      <c r="N30" s="217" t="s">
        <v>400</v>
      </c>
      <c r="O30" s="195" t="str">
        <f>IF(N30:N30&gt;0,VLOOKUP(N30,Insc.!$A$1:$J$1000,2,FALSE),"")</f>
        <v>SHIRAHATA</v>
      </c>
      <c r="P30" s="195" t="str">
        <f>IF(N30:N30&gt;0,VLOOKUP(N30,Insc.!$A$1:$J$1000,3,FALSE),"")</f>
        <v>MAKOTO</v>
      </c>
      <c r="Q30" s="196" t="str">
        <f>IF(N30:N30&gt;0,VLOOKUP(N30,Insc.!$A$1:$J$1000,4,FALSE),"")</f>
        <v>M</v>
      </c>
      <c r="R30" s="196" t="str">
        <f>IF(N30:N30&gt;0,VLOOKUP(N30,Insc.!$A$1:$J$1000,5,FALSE),"")</f>
        <v>KOK</v>
      </c>
      <c r="S30" s="20">
        <f>IF(N30:N30&gt;0,VLOOKUP(N30,Insc.!$A$1:$J$1000,6,FALSE),"")</f>
        <v>13189</v>
      </c>
      <c r="T30" s="196">
        <f>IF(N30:N30&gt;0,VLOOKUP(N30,Insc.!$A$1:$J$1000,7,FALSE),"")</f>
        <v>9</v>
      </c>
      <c r="U30" s="196" t="str">
        <f>IF(N30:N30&gt;0,VLOOKUP(N30,Insc.!$A$1:$J$1000,8,FALSE),"")</f>
        <v>B</v>
      </c>
      <c r="V30" s="196" t="str">
        <f>IF(N30:N30&gt;0,VLOOKUP(N30,Insc.!$A$1:$J$1000,9,FALSE),"")</f>
        <v>LIB2026i</v>
      </c>
      <c r="W30" s="196" t="str">
        <f>IF(N30:N30&gt;0,VLOOKUP(N30,Insc.!$A$1:$J$1000,10,FALSE),"")</f>
        <v>MR</v>
      </c>
      <c r="X30" s="193" t="s">
        <v>515</v>
      </c>
      <c r="Y30" s="195" t="str">
        <f>IF(X30:X30&gt;0,VLOOKUP(X30,Insc.!$A$1:$J$1000,2,FALSE),"")</f>
        <v>SAKAGUTI KAWANAKA</v>
      </c>
      <c r="Z30" s="195" t="str">
        <f>IF(X30:X30&gt;0,VLOOKUP(X30,Insc.!$A$1:$J$1000,3,FALSE),"")</f>
        <v>YOUKO</v>
      </c>
      <c r="AA30" s="196" t="str">
        <f>IF(X30:X30&gt;0,VLOOKUP(X30,Insc.!$A$1:$J$1000,4,FALSE),"")</f>
        <v>F</v>
      </c>
      <c r="AB30" s="196" t="str">
        <f>IF(X30:X30&gt;0,VLOOKUP(X30,Insc.!$A$1:$J$1000,5,FALSE),"")</f>
        <v>PIE</v>
      </c>
      <c r="AC30" s="20">
        <f>IF(X30:X30&gt;0,VLOOKUP(X30,Insc.!$A$1:$J$1000,6,FALSE),"")</f>
        <v>18970</v>
      </c>
      <c r="AD30" s="196">
        <f>IF(X30:X30&gt;0,VLOOKUP(X30,Insc.!$A$1:$J$1000,7,FALSE),"")</f>
        <v>12</v>
      </c>
      <c r="AE30" s="196" t="str">
        <f>IF(X30:X30&gt;0,VLOOKUP(X30,Insc.!$A$1:$J$1000,8,FALSE),"")</f>
        <v>C</v>
      </c>
      <c r="AF30" s="196" t="str">
        <f>IF(X30:X30&gt;0,VLOOKUP(X30,Insc.!$A$1:$J$1000,9,FALSE),"")</f>
        <v>LIB2026</v>
      </c>
      <c r="AG30" s="196" t="str">
        <f>IF(X30:X30&gt;0,VLOOKUP(X30,Insc.!$A$1:$J$1000,10,FALSE),"")</f>
        <v>SR</v>
      </c>
      <c r="AH30" s="193" t="s">
        <v>733</v>
      </c>
      <c r="AI30" s="195" t="str">
        <f>IF(AH30:AH30&gt;0,VLOOKUP(AH30,Insc.!$A$1:$J$1000,2,FALSE),"")</f>
        <v>FREITAS MENDES</v>
      </c>
      <c r="AJ30" s="195" t="str">
        <f>IF(AH30:AH30&gt;0,VLOOKUP(AH30,Insc.!$A$1:$J$1000,3,FALSE),"")</f>
        <v>BENEDITO</v>
      </c>
      <c r="AK30" s="196" t="str">
        <f>IF(AH30:AH30&gt;0,VLOOKUP(AH30,Insc.!$A$1:$J$1000,4,FALSE),"")</f>
        <v>M</v>
      </c>
      <c r="AL30" s="196" t="str">
        <f>IF(AH30:AH30&gt;0,VLOOKUP(AH30,Insc.!$A$1:$J$1000,5,FALSE),"")</f>
        <v>ITA</v>
      </c>
      <c r="AM30" s="20">
        <f>IF(AH30:AH30&gt;0,VLOOKUP(AH30,Insc.!$A$1:$J$1000,6,FALSE),"")</f>
        <v>17592</v>
      </c>
      <c r="AN30" s="196">
        <f>IF(AH30:AH30&gt;0,VLOOKUP(AH30,Insc.!$A$1:$J$1000,7,FALSE),"")</f>
        <v>12</v>
      </c>
      <c r="AO30" s="196" t="str">
        <f>IF(AH30:AH30&gt;0,VLOOKUP(AH30,Insc.!$A$1:$J$1000,8,FALSE),"")</f>
        <v>C</v>
      </c>
      <c r="AP30" s="196" t="str">
        <f>IF(AH30:AH30&gt;0,VLOOKUP(AH30,Insc.!$A$1:$J$1000,9,FALSE),"")</f>
        <v>LIB2026</v>
      </c>
      <c r="AQ30" s="196" t="str">
        <f>IF(AH30:AH30&gt;0,VLOOKUP(AH30,Insc.!$A$1:$J$1000,10,FALSE),"")</f>
        <v>SR</v>
      </c>
    </row>
    <row r="31" spans="1:43" ht="15.75">
      <c r="A31" s="200">
        <v>213</v>
      </c>
      <c r="B31" s="194">
        <v>2</v>
      </c>
      <c r="C31" s="194">
        <v>13</v>
      </c>
      <c r="D31" s="193" t="s">
        <v>1161</v>
      </c>
      <c r="E31" s="218" t="str">
        <f>IF(D31:D31&gt;0,VLOOKUP(D31,Insc.!$A$1:$J$1000,2,FALSE),"")</f>
        <v>OGAWA</v>
      </c>
      <c r="F31" s="218" t="str">
        <f>IF(D31:D31&gt;0,VLOOKUP(D31,Insc.!$A$1:$J$1000,3,FALSE),"")</f>
        <v>ARNALDO</v>
      </c>
      <c r="G31" s="219" t="str">
        <f>IF(D31:D31&gt;0,VLOOKUP(D31,Insc.!$A$1:$J$1000,4,FALSE),"")</f>
        <v>M</v>
      </c>
      <c r="H31" s="219" t="str">
        <f>IF(D31:D31&gt;0,VLOOKUP(D31,Insc.!$A$1:$J$1000,5,FALSE),"")</f>
        <v>BIR</v>
      </c>
      <c r="I31" s="220">
        <f>IF(D31:D31&gt;0,VLOOKUP(D31,Insc.!$A$1:$J$1000,6,FALSE),"")</f>
        <v>21814</v>
      </c>
      <c r="J31" s="219">
        <f>IF(D31:D31&gt;0,VLOOKUP(D31,Insc.!$A$1:$J$1000,7,FALSE),"")</f>
        <v>10</v>
      </c>
      <c r="K31" s="219" t="str">
        <f>IF(D31:D31&gt;0,VLOOKUP(D31,Insc.!$A$1:$J$1000,8,FALSE),"")</f>
        <v>C</v>
      </c>
      <c r="L31" s="219" t="str">
        <f>IF(D31:D31&gt;0,VLOOKUP(D31,Insc.!$A$1:$J$1000,9,FALSE),"")</f>
        <v>LIB2026</v>
      </c>
      <c r="M31" s="219" t="str">
        <f>IF(D31:D31&gt;0,VLOOKUP(D31,Insc.!$A$1:$J$1000,10,FALSE),"")</f>
        <v>NSR</v>
      </c>
      <c r="N31" s="193" t="s">
        <v>577</v>
      </c>
      <c r="O31" s="218" t="str">
        <f>IF(N31:N31&gt;0,VLOOKUP(N31,Insc.!$A$1:$J$1000,2,FALSE),"")</f>
        <v>HAYAKAWA</v>
      </c>
      <c r="P31" s="218" t="str">
        <f>IF(N31:N31&gt;0,VLOOKUP(N31,Insc.!$A$1:$J$1000,3,FALSE),"")</f>
        <v>EIKO</v>
      </c>
      <c r="Q31" s="219" t="str">
        <f>IF(N31:N31&gt;0,VLOOKUP(N31,Insc.!$A$1:$J$1000,4,FALSE),"")</f>
        <v>F</v>
      </c>
      <c r="R31" s="219" t="str">
        <f>IF(N31:N31&gt;0,VLOOKUP(N31,Insc.!$A$1:$J$1000,5,FALSE),"")</f>
        <v>GSP</v>
      </c>
      <c r="S31" s="20">
        <f>IF(N31:N31&gt;0,VLOOKUP(N31,Insc.!$A$1:$J$1000,6,FALSE),"")</f>
        <v>13575</v>
      </c>
      <c r="T31" s="196">
        <f>IF(N31:N31&gt;0,VLOOKUP(N31,Insc.!$A$1:$J$1000,7,FALSE),"")</f>
        <v>9</v>
      </c>
      <c r="U31" s="196" t="str">
        <f>IF(N31:N31&gt;0,VLOOKUP(N31,Insc.!$A$1:$J$1000,8,FALSE),"")</f>
        <v>B</v>
      </c>
      <c r="V31" s="196" t="str">
        <f>IF(N31:N31&gt;0,VLOOKUP(N31,Insc.!$A$1:$J$1000,9,FALSE),"")</f>
        <v>LIB2026</v>
      </c>
      <c r="W31" s="196" t="str">
        <f>IF(N31:N31&gt;0,VLOOKUP(N31,Insc.!$A$1:$J$1000,10,FALSE),"")</f>
        <v>MR</v>
      </c>
      <c r="X31" s="193" t="s">
        <v>925</v>
      </c>
      <c r="Y31" s="195" t="str">
        <f>IF(X31:X31&gt;0,VLOOKUP(X31,Insc.!$A$1:$J$1000,2,FALSE),"")</f>
        <v>HASOBE</v>
      </c>
      <c r="Z31" s="195" t="str">
        <f>IF(X31:X31&gt;0,VLOOKUP(X31,Insc.!$A$1:$J$1000,3,FALSE),"")</f>
        <v>MIEKO</v>
      </c>
      <c r="AA31" s="196" t="str">
        <f>IF(X31:X31&gt;0,VLOOKUP(X31,Insc.!$A$1:$J$1000,4,FALSE),"")</f>
        <v>F</v>
      </c>
      <c r="AB31" s="196" t="str">
        <f>IF(X31:X31&gt;0,VLOOKUP(X31,Insc.!$A$1:$J$1000,5,FALSE),"")</f>
        <v>NCC</v>
      </c>
      <c r="AC31" s="20">
        <f>IF(X31:X31&gt;0,VLOOKUP(X31,Insc.!$A$1:$J$1000,6,FALSE),"")</f>
        <v>17840</v>
      </c>
      <c r="AD31" s="196">
        <f>IF(X31:X31&gt;0,VLOOKUP(X31,Insc.!$A$1:$J$1000,7,FALSE),"")</f>
        <v>9</v>
      </c>
      <c r="AE31" s="196" t="str">
        <f>IF(X31:X31&gt;0,VLOOKUP(X31,Insc.!$A$1:$J$1000,8,FALSE),"")</f>
        <v>B</v>
      </c>
      <c r="AF31" s="196" t="str">
        <f>IF(X31:X31&gt;0,VLOOKUP(X31,Insc.!$A$1:$J$1000,9,FALSE),"")</f>
        <v>LIB2026</v>
      </c>
      <c r="AG31" s="196" t="str">
        <f>IF(X31:X31&gt;0,VLOOKUP(X31,Insc.!$A$1:$J$1000,10,FALSE),"")</f>
        <v>SR</v>
      </c>
      <c r="AH31" s="193" t="s">
        <v>610</v>
      </c>
      <c r="AI31" s="195" t="str">
        <f>IF(AH31:AH31&gt;0,VLOOKUP(AH31,Insc.!$A$1:$J$1000,2,FALSE),"")</f>
        <v>VIDAL BARRETO</v>
      </c>
      <c r="AJ31" s="195" t="str">
        <f>IF(AH31:AH31&gt;0,VLOOKUP(AH31,Insc.!$A$1:$J$1000,3,FALSE),"")</f>
        <v>MARIA VALDICE</v>
      </c>
      <c r="AK31" s="196" t="str">
        <f>IF(AH31:AH31&gt;0,VLOOKUP(AH31,Insc.!$A$1:$J$1000,4,FALSE),"")</f>
        <v>F</v>
      </c>
      <c r="AL31" s="196" t="str">
        <f>IF(AH31:AH31&gt;0,VLOOKUP(AH31,Insc.!$A$1:$J$1000,5,FALSE),"")</f>
        <v>KOK</v>
      </c>
      <c r="AM31" s="20">
        <f>IF(AH31:AH31&gt;0,VLOOKUP(AH31,Insc.!$A$1:$J$1000,6,FALSE),"")</f>
        <v>20185</v>
      </c>
      <c r="AN31" s="196">
        <f>IF(AH31:AH31&gt;0,VLOOKUP(AH31,Insc.!$A$1:$J$1000,7,FALSE),"")</f>
        <v>12</v>
      </c>
      <c r="AO31" s="196" t="str">
        <f>IF(AH31:AH31&gt;0,VLOOKUP(AH31,Insc.!$A$1:$J$1000,8,FALSE),"")</f>
        <v>C</v>
      </c>
      <c r="AP31" s="196" t="str">
        <f>IF(AH31:AH31&gt;0,VLOOKUP(AH31,Insc.!$A$1:$J$1000,9,FALSE),"")</f>
        <v>LIB2026</v>
      </c>
      <c r="AQ31" s="196" t="str">
        <f>IF(AH31:AH31&gt;0,VLOOKUP(AH31,Insc.!$A$1:$J$1000,10,FALSE),"")</f>
        <v>NSR</v>
      </c>
    </row>
    <row r="32" spans="1:43" ht="15.75">
      <c r="A32" s="201">
        <v>214</v>
      </c>
      <c r="B32" s="199">
        <v>2</v>
      </c>
      <c r="C32" s="199">
        <v>14</v>
      </c>
      <c r="D32" s="193" t="s">
        <v>587</v>
      </c>
      <c r="E32" s="195" t="str">
        <f>IF(D32:D32&gt;0,VLOOKUP(D32,Insc.!$A$1:$J$1000,2,FALSE),"")</f>
        <v>YADOYA</v>
      </c>
      <c r="F32" s="195" t="str">
        <f>IF(D32:D32&gt;0,VLOOKUP(D32,Insc.!$A$1:$J$1000,3,FALSE),"")</f>
        <v>KITARO</v>
      </c>
      <c r="G32" s="196" t="str">
        <f>IF(D32:D32&gt;0,VLOOKUP(D32,Insc.!$A$1:$J$1000,4,FALSE),"")</f>
        <v>M</v>
      </c>
      <c r="H32" s="196" t="str">
        <f>IF(D32:D32&gt;0,VLOOKUP(D32,Insc.!$A$1:$J$1000,5,FALSE),"")</f>
        <v>GSP</v>
      </c>
      <c r="I32" s="20">
        <f>IF(D32:D32&gt;0,VLOOKUP(D32,Insc.!$A$1:$J$1000,6,FALSE),"")</f>
        <v>23259</v>
      </c>
      <c r="J32" s="196">
        <f>IF(D32:D32&gt;0,VLOOKUP(D32,Insc.!$A$1:$J$1000,7,FALSE),"")</f>
        <v>9</v>
      </c>
      <c r="K32" s="196" t="str">
        <f>IF(D32:D32&gt;0,VLOOKUP(D32,Insc.!$A$1:$J$1000,8,FALSE),"")</f>
        <v>B</v>
      </c>
      <c r="L32" s="196" t="str">
        <f>IF(D32:D32&gt;0,VLOOKUP(D32,Insc.!$A$1:$J$1000,9,FALSE),"")</f>
        <v>LIB2026</v>
      </c>
      <c r="M32" s="196" t="str">
        <f>IF(D32:D32&gt;0,VLOOKUP(D32,Insc.!$A$1:$J$1000,10,FALSE),"")</f>
        <v>NSR</v>
      </c>
      <c r="N32" s="193" t="s">
        <v>367</v>
      </c>
      <c r="O32" s="195" t="str">
        <f>IF(N32:N32&gt;0,VLOOKUP(N32,Insc.!$A$1:$J$1000,2,FALSE),"")</f>
        <v>MUKAI</v>
      </c>
      <c r="P32" s="195" t="str">
        <f>IF(N32:N32&gt;0,VLOOKUP(N32,Insc.!$A$1:$J$1000,3,FALSE),"")</f>
        <v>MASAAKI</v>
      </c>
      <c r="Q32" s="196" t="str">
        <f>IF(N32:N32&gt;0,VLOOKUP(N32,Insc.!$A$1:$J$1000,4,FALSE),"")</f>
        <v>M</v>
      </c>
      <c r="R32" s="196" t="str">
        <f>IF(N32:N32&gt;0,VLOOKUP(N32,Insc.!$A$1:$J$1000,5,FALSE),"")</f>
        <v>BIR</v>
      </c>
      <c r="S32" s="20">
        <f>IF(N32:N32&gt;0,VLOOKUP(N32,Insc.!$A$1:$J$1000,6,FALSE),"")</f>
        <v>17335</v>
      </c>
      <c r="T32" s="196">
        <f>IF(N32:N32&gt;0,VLOOKUP(N32,Insc.!$A$1:$J$1000,7,FALSE),"")</f>
        <v>8</v>
      </c>
      <c r="U32" s="196" t="str">
        <f>IF(N32:N32&gt;0,VLOOKUP(N32,Insc.!$A$1:$J$1000,8,FALSE),"")</f>
        <v>B</v>
      </c>
      <c r="V32" s="196" t="str">
        <f>IF(N32:N32&gt;0,VLOOKUP(N32,Insc.!$A$1:$J$1000,9,FALSE),"")</f>
        <v>LIB2026</v>
      </c>
      <c r="W32" s="196" t="str">
        <f>IF(N32:N32&gt;0,VLOOKUP(N32,Insc.!$A$1:$J$1000,10,FALSE),"")</f>
        <v>SR</v>
      </c>
      <c r="X32" s="193" t="s">
        <v>1697</v>
      </c>
      <c r="Y32" s="195" t="str">
        <f>IF(X32:X32&gt;0,VLOOKUP(X32,Insc.!$A$1:$J$1000,2,FALSE),"")</f>
        <v>OGATA</v>
      </c>
      <c r="Z32" s="195" t="str">
        <f>IF(X32:X32&gt;0,VLOOKUP(X32,Insc.!$A$1:$J$1000,3,FALSE),"")</f>
        <v>MITIKO</v>
      </c>
      <c r="AA32" s="196" t="str">
        <f>IF(X32:X32&gt;0,VLOOKUP(X32,Insc.!$A$1:$J$1000,4,FALSE),"")</f>
        <v>F</v>
      </c>
      <c r="AB32" s="196" t="str">
        <f>IF(X32:X32&gt;0,VLOOKUP(X32,Insc.!$A$1:$J$1000,5,FALSE),"")</f>
        <v>COO</v>
      </c>
      <c r="AC32" s="20">
        <f>IF(X32:X32&gt;0,VLOOKUP(X32,Insc.!$A$1:$J$1000,6,FALSE),"")</f>
        <v>20316</v>
      </c>
      <c r="AD32" s="196">
        <f>IF(X32:X32&gt;0,VLOOKUP(X32,Insc.!$A$1:$J$1000,7,FALSE),"")</f>
        <v>9</v>
      </c>
      <c r="AE32" s="196" t="str">
        <f>IF(X32:X32&gt;0,VLOOKUP(X32,Insc.!$A$1:$J$1000,8,FALSE),"")</f>
        <v>B</v>
      </c>
      <c r="AF32" s="196" t="str">
        <f>IF(X32:X32&gt;0,VLOOKUP(X32,Insc.!$A$1:$J$1000,9,FALSE),"")</f>
        <v>LIB2026</v>
      </c>
      <c r="AG32" s="196" t="str">
        <f>IF(X32:X32&gt;0,VLOOKUP(X32,Insc.!$A$1:$J$1000,10,FALSE),"")</f>
        <v>NSR</v>
      </c>
      <c r="AH32" s="193" t="s">
        <v>409</v>
      </c>
      <c r="AI32" s="195" t="str">
        <f>IF(AH32:AH32&gt;0,VLOOKUP(AH32,Insc.!$A$1:$J$1000,2,FALSE),"")</f>
        <v>NOZAWA</v>
      </c>
      <c r="AJ32" s="195" t="str">
        <f>IF(AH32:AH32&gt;0,VLOOKUP(AH32,Insc.!$A$1:$J$1000,3,FALSE),"")</f>
        <v>YURIKO</v>
      </c>
      <c r="AK32" s="196" t="str">
        <f>IF(AH32:AH32&gt;0,VLOOKUP(AH32,Insc.!$A$1:$J$1000,4,FALSE),"")</f>
        <v>F</v>
      </c>
      <c r="AL32" s="196" t="str">
        <f>IF(AH32:AH32&gt;0,VLOOKUP(AH32,Insc.!$A$1:$J$1000,5,FALSE),"")</f>
        <v>KOK</v>
      </c>
      <c r="AM32" s="20">
        <f>IF(AH32:AH32&gt;0,VLOOKUP(AH32,Insc.!$A$1:$J$1000,6,FALSE),"")</f>
        <v>13844</v>
      </c>
      <c r="AN32" s="196">
        <f>IF(AH32:AH32&gt;0,VLOOKUP(AH32,Insc.!$A$1:$J$1000,7,FALSE),"")</f>
        <v>12</v>
      </c>
      <c r="AO32" s="196" t="str">
        <f>IF(AH32:AH32&gt;0,VLOOKUP(AH32,Insc.!$A$1:$J$1000,8,FALSE),"")</f>
        <v>C</v>
      </c>
      <c r="AP32" s="196" t="str">
        <f>IF(AH32:AH32&gt;0,VLOOKUP(AH32,Insc.!$A$1:$J$1000,9,FALSE),"")</f>
        <v>LIB2026</v>
      </c>
      <c r="AQ32" s="196" t="str">
        <f>IF(AH32:AH32&gt;0,VLOOKUP(AH32,Insc.!$A$1:$J$1000,10,FALSE),"")</f>
        <v>MR</v>
      </c>
    </row>
    <row r="33" spans="1:43" ht="15.75">
      <c r="A33" s="200">
        <v>215</v>
      </c>
      <c r="B33" s="199">
        <v>2</v>
      </c>
      <c r="C33" s="199">
        <v>15</v>
      </c>
      <c r="D33" s="193" t="s">
        <v>490</v>
      </c>
      <c r="E33" s="195" t="str">
        <f>IF(D33:D33&gt;0,VLOOKUP(D33,Insc.!$A$1:$J$1000,2,FALSE),"")</f>
        <v>FUKUZAWA</v>
      </c>
      <c r="F33" s="195" t="str">
        <f>IF(D33:D33&gt;0,VLOOKUP(D33,Insc.!$A$1:$J$1000,3,FALSE),"")</f>
        <v>ISAURA</v>
      </c>
      <c r="G33" s="196" t="str">
        <f>IF(D33:D33&gt;0,VLOOKUP(D33,Insc.!$A$1:$J$1000,4,FALSE),"")</f>
        <v>F</v>
      </c>
      <c r="H33" s="196" t="str">
        <f>IF(D33:D33&gt;0,VLOOKUP(D33,Insc.!$A$1:$J$1000,5,FALSE),"")</f>
        <v>KOK</v>
      </c>
      <c r="I33" s="20">
        <f>IF(D33:D33&gt;0,VLOOKUP(D33,Insc.!$A$1:$J$1000,6,FALSE),"")</f>
        <v>19670</v>
      </c>
      <c r="J33" s="196">
        <f>IF(D33:D33&gt;0,VLOOKUP(D33,Insc.!$A$1:$J$1000,7,FALSE),"")</f>
        <v>8</v>
      </c>
      <c r="K33" s="196" t="str">
        <f>IF(D33:D33&gt;0,VLOOKUP(D33,Insc.!$A$1:$J$1000,8,FALSE),"")</f>
        <v>B</v>
      </c>
      <c r="L33" s="196" t="str">
        <f>IF(D33:D33&gt;0,VLOOKUP(D33,Insc.!$A$1:$J$1000,9,FALSE),"")</f>
        <v>LIB2026</v>
      </c>
      <c r="M33" s="196" t="str">
        <f>IF(D33:D33&gt;0,VLOOKUP(D33,Insc.!$A$1:$J$1000,10,FALSE),"")</f>
        <v>NSR</v>
      </c>
      <c r="N33" s="193" t="s">
        <v>1078</v>
      </c>
      <c r="O33" s="195" t="str">
        <f>IF(N33:N33&gt;0,VLOOKUP(N33,Insc.!$A$1:$J$1000,2,FALSE),"")</f>
        <v>TOMITA</v>
      </c>
      <c r="P33" s="195" t="str">
        <f>IF(N33:N33&gt;0,VLOOKUP(N33,Insc.!$A$1:$J$1000,3,FALSE),"")</f>
        <v>LUIZA</v>
      </c>
      <c r="Q33" s="196" t="str">
        <f>IF(N33:N33&gt;0,VLOOKUP(N33,Insc.!$A$1:$J$1000,4,FALSE),"")</f>
        <v>F</v>
      </c>
      <c r="R33" s="196" t="str">
        <f>IF(N33:N33&gt;0,VLOOKUP(N33,Insc.!$A$1:$J$1000,5,FALSE),"")</f>
        <v>BIR</v>
      </c>
      <c r="S33" s="20">
        <f>IF(N33:N33&gt;0,VLOOKUP(N33,Insc.!$A$1:$J$1000,6,FALSE),"")</f>
        <v>17976</v>
      </c>
      <c r="T33" s="196">
        <f>IF(N33:N33&gt;0,VLOOKUP(N33,Insc.!$A$1:$J$1000,7,FALSE),"")</f>
        <v>9</v>
      </c>
      <c r="U33" s="196" t="str">
        <f>IF(N33:N33&gt;0,VLOOKUP(N33,Insc.!$A$1:$J$1000,8,FALSE),"")</f>
        <v>B</v>
      </c>
      <c r="V33" s="196" t="str">
        <f>IF(N33:N33&gt;0,VLOOKUP(N33,Insc.!$A$1:$J$1000,9,FALSE),"")</f>
        <v>LIB2026</v>
      </c>
      <c r="W33" s="196" t="str">
        <f>IF(N33:N33&gt;0,VLOOKUP(N33,Insc.!$A$1:$J$1000,10,FALSE),"")</f>
        <v>SR</v>
      </c>
      <c r="X33" s="193" t="s">
        <v>1462</v>
      </c>
      <c r="Y33" s="195" t="str">
        <f>IF(X33:X33&gt;0,VLOOKUP(X33,Insc.!$A$1:$J$1000,2,FALSE),"")</f>
        <v>KANNO</v>
      </c>
      <c r="Z33" s="195" t="str">
        <f>IF(X33:X33&gt;0,VLOOKUP(X33,Insc.!$A$1:$J$1000,3,FALSE),"")</f>
        <v>HELIO MINORU</v>
      </c>
      <c r="AA33" s="196" t="str">
        <f>IF(X33:X33&gt;0,VLOOKUP(X33,Insc.!$A$1:$J$1000,4,FALSE),"")</f>
        <v>M</v>
      </c>
      <c r="AB33" s="196" t="str">
        <f>IF(X33:X33&gt;0,VLOOKUP(X33,Insc.!$A$1:$J$1000,5,FALSE),"")</f>
        <v>PIE</v>
      </c>
      <c r="AC33" s="20">
        <f>IF(X33:X33&gt;0,VLOOKUP(X33,Insc.!$A$1:$J$1000,6,FALSE),"")</f>
        <v>26227</v>
      </c>
      <c r="AD33" s="196">
        <f>IF(X33:X33&gt;0,VLOOKUP(X33,Insc.!$A$1:$J$1000,7,FALSE),"")</f>
        <v>12</v>
      </c>
      <c r="AE33" s="196" t="str">
        <f>IF(X33:X33&gt;0,VLOOKUP(X33,Insc.!$A$1:$J$1000,8,FALSE),"")</f>
        <v>C</v>
      </c>
      <c r="AF33" s="196" t="str">
        <f>IF(X33:X33&gt;0,VLOOKUP(X33,Insc.!$A$1:$J$1000,9,FALSE),"")</f>
        <v>LIB2026</v>
      </c>
      <c r="AG33" s="196" t="str">
        <f>IF(X33:X33&gt;0,VLOOKUP(X33,Insc.!$A$1:$J$1000,10,FALSE),"")</f>
        <v>NSR</v>
      </c>
      <c r="AH33" s="193" t="s">
        <v>1167</v>
      </c>
      <c r="AI33" s="195" t="str">
        <f>IF(AH33:AH33&gt;0,VLOOKUP(AH33,Insc.!$A$1:$J$1000,2,FALSE),"")</f>
        <v>KAMIMURA</v>
      </c>
      <c r="AJ33" s="195" t="str">
        <f>IF(AH33:AH33&gt;0,VLOOKUP(AH33,Insc.!$A$1:$J$1000,3,FALSE),"")</f>
        <v>MERCIA KIMIE</v>
      </c>
      <c r="AK33" s="196" t="str">
        <f>IF(AH33:AH33&gt;0,VLOOKUP(AH33,Insc.!$A$1:$J$1000,4,FALSE),"")</f>
        <v>F</v>
      </c>
      <c r="AL33" s="196" t="str">
        <f>IF(AH33:AH33&gt;0,VLOOKUP(AH33,Insc.!$A$1:$J$1000,5,FALSE),"")</f>
        <v>NCC</v>
      </c>
      <c r="AM33" s="20">
        <f>IF(AH33:AH33&gt;0,VLOOKUP(AH33,Insc.!$A$1:$J$1000,6,FALSE),"")</f>
        <v>23817</v>
      </c>
      <c r="AN33" s="196">
        <f>IF(AH33:AH33&gt;0,VLOOKUP(AH33,Insc.!$A$1:$J$1000,7,FALSE),"")</f>
        <v>12</v>
      </c>
      <c r="AO33" s="196" t="str">
        <f>IF(AH33:AH33&gt;0,VLOOKUP(AH33,Insc.!$A$1:$J$1000,8,FALSE),"")</f>
        <v>C</v>
      </c>
      <c r="AP33" s="196" t="str">
        <f>IF(AH33:AH33&gt;0,VLOOKUP(AH33,Insc.!$A$1:$J$1000,9,FALSE),"")</f>
        <v>LIB2026</v>
      </c>
      <c r="AQ33" s="196" t="str">
        <f>IF(AH33:AH33&gt;0,VLOOKUP(AH33,Insc.!$A$1:$J$1000,10,FALSE),"")</f>
        <v>NSR</v>
      </c>
    </row>
    <row r="34" spans="1:43" ht="15.75">
      <c r="A34" s="201">
        <v>216</v>
      </c>
      <c r="B34" s="199">
        <v>2</v>
      </c>
      <c r="C34" s="199">
        <v>16</v>
      </c>
      <c r="D34" s="193" t="s">
        <v>83</v>
      </c>
      <c r="E34" s="195" t="str">
        <f>IF(D34:D34&gt;0,VLOOKUP(D34,Insc.!$A$1:$J$1000,2,FALSE),"")</f>
        <v>MAEDA</v>
      </c>
      <c r="F34" s="195" t="str">
        <f>IF(D34:D34&gt;0,VLOOKUP(D34,Insc.!$A$1:$J$1000,3,FALSE),"")</f>
        <v>ALLAN YUJI</v>
      </c>
      <c r="G34" s="196" t="str">
        <f>IF(D34:D34&gt;0,VLOOKUP(D34,Insc.!$A$1:$J$1000,4,FALSE),"")</f>
        <v>M</v>
      </c>
      <c r="H34" s="196" t="str">
        <f>IF(D34:D34&gt;0,VLOOKUP(D34,Insc.!$A$1:$J$1000,5,FALSE),"")</f>
        <v>IBI</v>
      </c>
      <c r="I34" s="20">
        <f>IF(D34:D34&gt;0,VLOOKUP(D34,Insc.!$A$1:$J$1000,6,FALSE),"")</f>
        <v>32498</v>
      </c>
      <c r="J34" s="196">
        <f>IF(D34:D34&gt;0,VLOOKUP(D34,Insc.!$A$1:$J$1000,7,FALSE),"")</f>
        <v>7</v>
      </c>
      <c r="K34" s="196" t="str">
        <f>IF(D34:D34&gt;0,VLOOKUP(D34,Insc.!$A$1:$J$1000,8,FALSE),"")</f>
        <v>B</v>
      </c>
      <c r="L34" s="196" t="str">
        <f>IF(D34:D34&gt;0,VLOOKUP(D34,Insc.!$A$1:$J$1000,9,FALSE),"")</f>
        <v>LIB2026</v>
      </c>
      <c r="M34" s="196" t="str">
        <f>IF(D34:D34&gt;0,VLOOKUP(D34,Insc.!$A$1:$J$1000,10,FALSE),"")</f>
        <v>NSR</v>
      </c>
      <c r="N34" s="193" t="s">
        <v>2204</v>
      </c>
      <c r="O34" s="195" t="str">
        <f>IF(N34:N34&gt;0,VLOOKUP(N34,Insc.!$A$1:$J$1000,2,FALSE),"")</f>
        <v>ISHII</v>
      </c>
      <c r="P34" s="195" t="str">
        <f>IF(N34:N34&gt;0,VLOOKUP(N34,Insc.!$A$1:$J$1000,3,FALSE),"")</f>
        <v>HISANOBU</v>
      </c>
      <c r="Q34" s="196" t="str">
        <f>IF(N34:N34&gt;0,VLOOKUP(N34,Insc.!$A$1:$J$1000,4,FALSE),"")</f>
        <v>M</v>
      </c>
      <c r="R34" s="196" t="str">
        <f>IF(N34:N34&gt;0,VLOOKUP(N34,Insc.!$A$1:$J$1000,5,FALSE),"")</f>
        <v>KOK</v>
      </c>
      <c r="S34" s="20">
        <f>IF(N34:N34&gt;0,VLOOKUP(N34,Insc.!$A$1:$J$1000,6,FALSE),"")</f>
        <v>14088</v>
      </c>
      <c r="T34" s="196">
        <f>IF(N34:N34&gt;0,VLOOKUP(N34,Insc.!$A$1:$J$1000,7,FALSE),"")</f>
        <v>9</v>
      </c>
      <c r="U34" s="196" t="str">
        <f>IF(N34:N34&gt;0,VLOOKUP(N34,Insc.!$A$1:$J$1000,8,FALSE),"")</f>
        <v>B</v>
      </c>
      <c r="V34" s="196" t="str">
        <f>IF(N34:N34&gt;0,VLOOKUP(N34,Insc.!$A$1:$J$1000,9,FALSE),"")</f>
        <v>LIB2026</v>
      </c>
      <c r="W34" s="196" t="str">
        <f>IF(N34:N34&gt;0,VLOOKUP(N34,Insc.!$A$1:$J$1000,10,FALSE),"")</f>
        <v>MR</v>
      </c>
      <c r="X34" s="193" t="s">
        <v>1677</v>
      </c>
      <c r="Y34" s="195" t="str">
        <f>IF(X34:X34&gt;0,VLOOKUP(X34,Insc.!$A$1:$J$1000,2,FALSE),"")</f>
        <v>KUADA</v>
      </c>
      <c r="Z34" s="195" t="str">
        <f>IF(X34:X34&gt;0,VLOOKUP(X34,Insc.!$A$1:$J$1000,3,FALSE),"")</f>
        <v>TEREZINHA ARICO</v>
      </c>
      <c r="AA34" s="196" t="str">
        <f>IF(X34:X34&gt;0,VLOOKUP(X34,Insc.!$A$1:$J$1000,4,FALSE),"")</f>
        <v>F</v>
      </c>
      <c r="AB34" s="196" t="str">
        <f>IF(X34:X34&gt;0,VLOOKUP(X34,Insc.!$A$1:$J$1000,5,FALSE),"")</f>
        <v>COO</v>
      </c>
      <c r="AC34" s="20">
        <f>IF(X34:X34&gt;0,VLOOKUP(X34,Insc.!$A$1:$J$1000,6,FALSE),"")</f>
        <v>19916</v>
      </c>
      <c r="AD34" s="196">
        <f>IF(X34:X34&gt;0,VLOOKUP(X34,Insc.!$A$1:$J$1000,7,FALSE),"")</f>
        <v>9</v>
      </c>
      <c r="AE34" s="196" t="str">
        <f>IF(X34:X34&gt;0,VLOOKUP(X34,Insc.!$A$1:$J$1000,8,FALSE),"")</f>
        <v>B</v>
      </c>
      <c r="AF34" s="196" t="str">
        <f>IF(X34:X34&gt;0,VLOOKUP(X34,Insc.!$A$1:$J$1000,9,FALSE),"")</f>
        <v>LIB2026</v>
      </c>
      <c r="AG34" s="196" t="str">
        <f>IF(X34:X34&gt;0,VLOOKUP(X34,Insc.!$A$1:$J$1000,10,FALSE),"")</f>
        <v>NSR</v>
      </c>
      <c r="AH34" s="193" t="s">
        <v>891</v>
      </c>
      <c r="AI34" s="195" t="str">
        <f>IF(AH34:AH34&gt;0,VLOOKUP(AH34,Insc.!$A$1:$J$1000,2,FALSE),"")</f>
        <v>ABEMATSU</v>
      </c>
      <c r="AJ34" s="195" t="str">
        <f>IF(AH34:AH34&gt;0,VLOOKUP(AH34,Insc.!$A$1:$J$1000,3,FALSE),"")</f>
        <v>EMILIA TERUKO</v>
      </c>
      <c r="AK34" s="196" t="str">
        <f>IF(AH34:AH34&gt;0,VLOOKUP(AH34,Insc.!$A$1:$J$1000,4,FALSE),"")</f>
        <v>F</v>
      </c>
      <c r="AL34" s="196" t="str">
        <f>IF(AH34:AH34&gt;0,VLOOKUP(AH34,Insc.!$A$1:$J$1000,5,FALSE),"")</f>
        <v>GSP</v>
      </c>
      <c r="AM34" s="20">
        <f>IF(AH34:AH34&gt;0,VLOOKUP(AH34,Insc.!$A$1:$J$1000,6,FALSE),"")</f>
        <v>18352</v>
      </c>
      <c r="AN34" s="196">
        <f>IF(AH34:AH34&gt;0,VLOOKUP(AH34,Insc.!$A$1:$J$1000,7,FALSE),"")</f>
        <v>12</v>
      </c>
      <c r="AO34" s="196" t="str">
        <f>IF(AH34:AH34&gt;0,VLOOKUP(AH34,Insc.!$A$1:$J$1000,8,FALSE),"")</f>
        <v>C</v>
      </c>
      <c r="AP34" s="196" t="str">
        <f>IF(AH34:AH34&gt;0,VLOOKUP(AH34,Insc.!$A$1:$J$1000,9,FALSE),"")</f>
        <v>LIB2026</v>
      </c>
      <c r="AQ34" s="196" t="str">
        <f>IF(AH34:AH34&gt;0,VLOOKUP(AH34,Insc.!$A$1:$J$1000,10,FALSE),"")</f>
        <v>SR</v>
      </c>
    </row>
    <row r="35" spans="1:43" ht="15.75">
      <c r="A35" s="200">
        <v>217</v>
      </c>
      <c r="B35" s="199">
        <v>2</v>
      </c>
      <c r="C35" s="199">
        <v>17</v>
      </c>
      <c r="D35" s="193" t="s">
        <v>1074</v>
      </c>
      <c r="E35" s="195" t="str">
        <f>IF(D35:D35&gt;0,VLOOKUP(D35,Insc.!$A$1:$J$1000,2,FALSE),"")</f>
        <v>MINAMI</v>
      </c>
      <c r="F35" s="195" t="str">
        <f>IF(D35:D35&gt;0,VLOOKUP(D35,Insc.!$A$1:$J$1000,3,FALSE),"")</f>
        <v>TEREZA</v>
      </c>
      <c r="G35" s="196" t="str">
        <f>IF(D35:D35&gt;0,VLOOKUP(D35,Insc.!$A$1:$J$1000,4,FALSE),"")</f>
        <v>F</v>
      </c>
      <c r="H35" s="196" t="str">
        <f>IF(D35:D35&gt;0,VLOOKUP(D35,Insc.!$A$1:$J$1000,5,FALSE),"")</f>
        <v>BIR</v>
      </c>
      <c r="I35" s="20">
        <f>IF(D35:D35&gt;0,VLOOKUP(D35,Insc.!$A$1:$J$1000,6,FALSE),"")</f>
        <v>18584</v>
      </c>
      <c r="J35" s="196">
        <f>IF(D35:D35&gt;0,VLOOKUP(D35,Insc.!$A$1:$J$1000,7,FALSE),"")</f>
        <v>7</v>
      </c>
      <c r="K35" s="196" t="str">
        <f>IF(D35:D35&gt;0,VLOOKUP(D35,Insc.!$A$1:$J$1000,8,FALSE),"")</f>
        <v>B</v>
      </c>
      <c r="L35" s="196" t="str">
        <f>IF(D35:D35&gt;0,VLOOKUP(D35,Insc.!$A$1:$J$1000,9,FALSE),"")</f>
        <v>LIB2026</v>
      </c>
      <c r="M35" s="196" t="str">
        <f>IF(D35:D35&gt;0,VLOOKUP(D35,Insc.!$A$1:$J$1000,10,FALSE),"")</f>
        <v>SR</v>
      </c>
      <c r="N35" s="193" t="s">
        <v>460</v>
      </c>
      <c r="O35" s="195" t="str">
        <f>IF(N35:N35&gt;0,VLOOKUP(N35,Insc.!$A$1:$J$1000,2,FALSE),"")</f>
        <v>SHAKUDA</v>
      </c>
      <c r="P35" s="195" t="str">
        <f>IF(N35:N35&gt;0,VLOOKUP(N35,Insc.!$A$1:$J$1000,3,FALSE),"")</f>
        <v>TADASHI</v>
      </c>
      <c r="Q35" s="196" t="str">
        <f>IF(N35:N35&gt;0,VLOOKUP(N35,Insc.!$A$1:$J$1000,4,FALSE),"")</f>
        <v>M</v>
      </c>
      <c r="R35" s="196" t="str">
        <f>IF(N35:N35&gt;0,VLOOKUP(N35,Insc.!$A$1:$J$1000,5,FALSE),"")</f>
        <v>KOK</v>
      </c>
      <c r="S35" s="20">
        <f>IF(N35:N35&gt;0,VLOOKUP(N35,Insc.!$A$1:$J$1000,6,FALSE),"")</f>
        <v>15013</v>
      </c>
      <c r="T35" s="196">
        <f>IF(N35:N35&gt;0,VLOOKUP(N35,Insc.!$A$1:$J$1000,7,FALSE),"")</f>
        <v>7</v>
      </c>
      <c r="U35" s="196" t="str">
        <f>IF(N35:N35&gt;0,VLOOKUP(N35,Insc.!$A$1:$J$1000,8,FALSE),"")</f>
        <v>B</v>
      </c>
      <c r="V35" s="196" t="str">
        <f>IF(N35:N35&gt;0,VLOOKUP(N35,Insc.!$A$1:$J$1000,9,FALSE),"")</f>
        <v>LIB2026</v>
      </c>
      <c r="W35" s="196" t="str">
        <f>IF(N35:N35&gt;0,VLOOKUP(N35,Insc.!$A$1:$J$1000,10,FALSE),"")</f>
        <v>MR</v>
      </c>
      <c r="X35" s="193" t="s">
        <v>1597</v>
      </c>
      <c r="Y35" s="195" t="str">
        <f>IF(X35:X35&gt;0,VLOOKUP(X35,Insc.!$A$1:$J$1000,2,FALSE),"")</f>
        <v>YOKOTI</v>
      </c>
      <c r="Z35" s="195" t="str">
        <f>IF(X35:X35&gt;0,VLOOKUP(X35,Insc.!$A$1:$J$1000,3,FALSE),"")</f>
        <v>MINORU</v>
      </c>
      <c r="AA35" s="196" t="str">
        <f>IF(X35:X35&gt;0,VLOOKUP(X35,Insc.!$A$1:$J$1000,4,FALSE),"")</f>
        <v>M</v>
      </c>
      <c r="AB35" s="196" t="str">
        <f>IF(X35:X35&gt;0,VLOOKUP(X35,Insc.!$A$1:$J$1000,5,FALSE),"")</f>
        <v>GSP</v>
      </c>
      <c r="AC35" s="20">
        <f>IF(X35:X35&gt;0,VLOOKUP(X35,Insc.!$A$1:$J$1000,6,FALSE),"")</f>
        <v>11642</v>
      </c>
      <c r="AD35" s="196">
        <f>IF(X35:X35&gt;0,VLOOKUP(X35,Insc.!$A$1:$J$1000,7,FALSE),"")</f>
        <v>10</v>
      </c>
      <c r="AE35" s="196" t="str">
        <f>IF(X35:X35&gt;0,VLOOKUP(X35,Insc.!$A$1:$J$1000,8,FALSE),"")</f>
        <v>C</v>
      </c>
      <c r="AF35" s="196" t="str">
        <f>IF(X35:X35&gt;0,VLOOKUP(X35,Insc.!$A$1:$J$1000,9,FALSE),"")</f>
        <v>LIB2026i</v>
      </c>
      <c r="AG35" s="196" t="str">
        <f>IF(X35:X35&gt;0,VLOOKUP(X35,Insc.!$A$1:$J$1000,10,FALSE),"")</f>
        <v>MR</v>
      </c>
      <c r="AH35" s="193" t="s">
        <v>878</v>
      </c>
      <c r="AI35" s="195" t="str">
        <f>IF(AH35:AH35&gt;0,VLOOKUP(AH35,Insc.!$A$1:$J$1000,2,FALSE),"")</f>
        <v>BARBOSA DE LIMA</v>
      </c>
      <c r="AJ35" s="195" t="str">
        <f>IF(AH35:AH35&gt;0,VLOOKUP(AH35,Insc.!$A$1:$J$1000,3,FALSE),"")</f>
        <v>JOSE HILTON</v>
      </c>
      <c r="AK35" s="196" t="str">
        <f>IF(AH35:AH35&gt;0,VLOOKUP(AH35,Insc.!$A$1:$J$1000,4,FALSE),"")</f>
        <v>M</v>
      </c>
      <c r="AL35" s="196" t="str">
        <f>IF(AH35:AH35&gt;0,VLOOKUP(AH35,Insc.!$A$1:$J$1000,5,FALSE),"")</f>
        <v>SOR</v>
      </c>
      <c r="AM35" s="20">
        <f>IF(AH35:AH35&gt;0,VLOOKUP(AH35,Insc.!$A$1:$J$1000,6,FALSE),"")</f>
        <v>24988</v>
      </c>
      <c r="AN35" s="196">
        <f>IF(AH35:AH35&gt;0,VLOOKUP(AH35,Insc.!$A$1:$J$1000,7,FALSE),"")</f>
        <v>12</v>
      </c>
      <c r="AO35" s="196" t="str">
        <f>IF(AH35:AH35&gt;0,VLOOKUP(AH35,Insc.!$A$1:$J$1000,8,FALSE),"")</f>
        <v>C</v>
      </c>
      <c r="AP35" s="196" t="str">
        <f>IF(AH35:AH35&gt;0,VLOOKUP(AH35,Insc.!$A$1:$J$1000,9,FALSE),"")</f>
        <v>LIB2026</v>
      </c>
      <c r="AQ35" s="196" t="str">
        <f>IF(AH35:AH35&gt;0,VLOOKUP(AH35,Insc.!$A$1:$J$1000,10,FALSE),"")</f>
        <v>NSR</v>
      </c>
    </row>
    <row r="36" spans="1:43" ht="15.75">
      <c r="A36" s="201">
        <v>218</v>
      </c>
      <c r="B36" s="199">
        <v>2</v>
      </c>
      <c r="C36" s="199">
        <v>18</v>
      </c>
      <c r="D36" s="193" t="s">
        <v>1459</v>
      </c>
      <c r="E36" s="195" t="str">
        <f>IF(D36:D36&gt;0,VLOOKUP(D36,Insc.!$A$1:$J$1000,2,FALSE),"")</f>
        <v>MURAKAMI DOKAN</v>
      </c>
      <c r="F36" s="195" t="str">
        <f>IF(D36:D36&gt;0,VLOOKUP(D36,Insc.!$A$1:$J$1000,3,FALSE),"")</f>
        <v>RUMI</v>
      </c>
      <c r="G36" s="196" t="str">
        <f>IF(D36:D36&gt;0,VLOOKUP(D36,Insc.!$A$1:$J$1000,4,FALSE),"")</f>
        <v>F</v>
      </c>
      <c r="H36" s="196" t="str">
        <f>IF(D36:D36&gt;0,VLOOKUP(D36,Insc.!$A$1:$J$1000,5,FALSE),"")</f>
        <v>PIE</v>
      </c>
      <c r="I36" s="20">
        <f>IF(D36:D36&gt;0,VLOOKUP(D36,Insc.!$A$1:$J$1000,6,FALSE),"")</f>
        <v>23097</v>
      </c>
      <c r="J36" s="196">
        <f>IF(D36:D36&gt;0,VLOOKUP(D36,Insc.!$A$1:$J$1000,7,FALSE),"")</f>
        <v>12</v>
      </c>
      <c r="K36" s="196" t="str">
        <f>IF(D36:D36&gt;0,VLOOKUP(D36,Insc.!$A$1:$J$1000,8,FALSE),"")</f>
        <v>C</v>
      </c>
      <c r="L36" s="196" t="str">
        <f>IF(D36:D36&gt;0,VLOOKUP(D36,Insc.!$A$1:$J$1000,9,FALSE),"")</f>
        <v>LIB2026</v>
      </c>
      <c r="M36" s="196" t="str">
        <f>IF(D36:D36&gt;0,VLOOKUP(D36,Insc.!$A$1:$J$1000,10,FALSE),"")</f>
        <v>NSR</v>
      </c>
      <c r="N36" s="193" t="s">
        <v>1596</v>
      </c>
      <c r="O36" s="195" t="str">
        <f>IF(N36:N36&gt;0,VLOOKUP(N36,Insc.!$A$1:$J$1000,2,FALSE),"")</f>
        <v>OGATA</v>
      </c>
      <c r="P36" s="195" t="str">
        <f>IF(N36:N36&gt;0,VLOOKUP(N36,Insc.!$A$1:$J$1000,3,FALSE),"")</f>
        <v>SEISHI</v>
      </c>
      <c r="Q36" s="196" t="str">
        <f>IF(N36:N36&gt;0,VLOOKUP(N36,Insc.!$A$1:$J$1000,4,FALSE),"")</f>
        <v>M</v>
      </c>
      <c r="R36" s="196" t="str">
        <f>IF(N36:N36&gt;0,VLOOKUP(N36,Insc.!$A$1:$J$1000,5,FALSE),"")</f>
        <v>BIR</v>
      </c>
      <c r="S36" s="20">
        <f>IF(N36:N36&gt;0,VLOOKUP(N36,Insc.!$A$1:$J$1000,6,FALSE),"")</f>
        <v>17605</v>
      </c>
      <c r="T36" s="196">
        <f>IF(N36:N36&gt;0,VLOOKUP(N36,Insc.!$A$1:$J$1000,7,FALSE),"")</f>
        <v>9</v>
      </c>
      <c r="U36" s="196" t="str">
        <f>IF(N36:N36&gt;0,VLOOKUP(N36,Insc.!$A$1:$J$1000,8,FALSE),"")</f>
        <v>B</v>
      </c>
      <c r="V36" s="196" t="str">
        <f>IF(N36:N36&gt;0,VLOOKUP(N36,Insc.!$A$1:$J$1000,9,FALSE),"")</f>
        <v>LIB2026</v>
      </c>
      <c r="W36" s="196" t="str">
        <f>IF(N36:N36&gt;0,VLOOKUP(N36,Insc.!$A$1:$J$1000,10,FALSE),"")</f>
        <v>SR</v>
      </c>
      <c r="X36" s="193" t="s">
        <v>1523</v>
      </c>
      <c r="Y36" s="195" t="str">
        <f>IF(X36:X36&gt;0,VLOOKUP(X36,Insc.!$A$1:$J$1000,2,FALSE),"")</f>
        <v>SHIMANOE</v>
      </c>
      <c r="Z36" s="195" t="str">
        <f>IF(X36:X36&gt;0,VLOOKUP(X36,Insc.!$A$1:$J$1000,3,FALSE),"")</f>
        <v>PAULO MASSATO</v>
      </c>
      <c r="AA36" s="196" t="str">
        <f>IF(X36:X36&gt;0,VLOOKUP(X36,Insc.!$A$1:$J$1000,4,FALSE),"")</f>
        <v>M</v>
      </c>
      <c r="AB36" s="196" t="str">
        <f>IF(X36:X36&gt;0,VLOOKUP(X36,Insc.!$A$1:$J$1000,5,FALSE),"")</f>
        <v>COO</v>
      </c>
      <c r="AC36" s="20">
        <f>IF(X36:X36&gt;0,VLOOKUP(X36,Insc.!$A$1:$J$1000,6,FALSE),"")</f>
        <v>18911</v>
      </c>
      <c r="AD36" s="196">
        <f>IF(X36:X36&gt;0,VLOOKUP(X36,Insc.!$A$1:$J$1000,7,FALSE),"")</f>
        <v>9</v>
      </c>
      <c r="AE36" s="196" t="str">
        <f>IF(X36:X36&gt;0,VLOOKUP(X36,Insc.!$A$1:$J$1000,8,FALSE),"")</f>
        <v>B</v>
      </c>
      <c r="AF36" s="196" t="str">
        <f>IF(X36:X36&gt;0,VLOOKUP(X36,Insc.!$A$1:$J$1000,9,FALSE),"")</f>
        <v>LIB2026</v>
      </c>
      <c r="AG36" s="196" t="str">
        <f>IF(X36:X36&gt;0,VLOOKUP(X36,Insc.!$A$1:$J$1000,10,FALSE),"")</f>
        <v>SR</v>
      </c>
      <c r="AH36" s="193" t="s">
        <v>1023</v>
      </c>
      <c r="AI36" s="195" t="str">
        <f>IF(AH36:AH36&gt;0,VLOOKUP(AH36,Insc.!$A$1:$J$1000,2,FALSE),"")</f>
        <v>MARTINS DE MELLO</v>
      </c>
      <c r="AJ36" s="195" t="str">
        <f>IF(AH36:AH36&gt;0,VLOOKUP(AH36,Insc.!$A$1:$J$1000,3,FALSE),"")</f>
        <v>VANESSA</v>
      </c>
      <c r="AK36" s="196" t="str">
        <f>IF(AH36:AH36&gt;0,VLOOKUP(AH36,Insc.!$A$1:$J$1000,4,FALSE),"")</f>
        <v>F</v>
      </c>
      <c r="AL36" s="196" t="str">
        <f>IF(AH36:AH36&gt;0,VLOOKUP(AH36,Insc.!$A$1:$J$1000,5,FALSE),"")</f>
        <v>KOK</v>
      </c>
      <c r="AM36" s="20">
        <f>IF(AH36:AH36&gt;0,VLOOKUP(AH36,Insc.!$A$1:$J$1000,6,FALSE),"")</f>
        <v>28169</v>
      </c>
      <c r="AN36" s="196">
        <f>IF(AH36:AH36&gt;0,VLOOKUP(AH36,Insc.!$A$1:$J$1000,7,FALSE),"")</f>
        <v>12</v>
      </c>
      <c r="AO36" s="196" t="str">
        <f>IF(AH36:AH36&gt;0,VLOOKUP(AH36,Insc.!$A$1:$J$1000,8,FALSE),"")</f>
        <v>C</v>
      </c>
      <c r="AP36" s="196" t="str">
        <f>IF(AH36:AH36&gt;0,VLOOKUP(AH36,Insc.!$A$1:$J$1000,9,FALSE),"")</f>
        <v>LIB2026</v>
      </c>
      <c r="AQ36" s="196" t="str">
        <f>IF(AH36:AH36&gt;0,VLOOKUP(AH36,Insc.!$A$1:$J$1000,10,FALSE),"")</f>
        <v>NSR</v>
      </c>
    </row>
    <row r="37" spans="1:43" ht="15.75">
      <c r="A37" s="200">
        <v>301</v>
      </c>
      <c r="B37" s="194">
        <v>1</v>
      </c>
      <c r="C37" s="194">
        <v>1</v>
      </c>
      <c r="D37" s="193" t="s">
        <v>1670</v>
      </c>
      <c r="E37" s="195" t="str">
        <f>IF(D37:D37&gt;0,VLOOKUP(D37,Insc.!$A$1:$J$1000,2,FALSE),"")</f>
        <v>KOMOTO SATAKE</v>
      </c>
      <c r="F37" s="195" t="str">
        <f>IF(D37:D37&gt;0,VLOOKUP(D37,Insc.!$A$1:$J$1000,3,FALSE),"")</f>
        <v>TOSHIE</v>
      </c>
      <c r="G37" s="196" t="str">
        <f>IF(D37:D37&gt;0,VLOOKUP(D37,Insc.!$A$1:$J$1000,4,FALSE),"")</f>
        <v>F</v>
      </c>
      <c r="H37" s="196" t="str">
        <f>IF(D37:D37&gt;0,VLOOKUP(D37,Insc.!$A$1:$J$1000,5,FALSE),"")</f>
        <v>BIR</v>
      </c>
      <c r="I37" s="20">
        <f>IF(D37:D37&gt;0,VLOOKUP(D37,Insc.!$A$1:$J$1000,6,FALSE),"")</f>
        <v>21677</v>
      </c>
      <c r="J37" s="196">
        <f>IF(D37:D37&gt;0,VLOOKUP(D37,Insc.!$A$1:$J$1000,7,FALSE),"")</f>
        <v>8</v>
      </c>
      <c r="K37" s="196" t="str">
        <f>IF(D37:D37&gt;0,VLOOKUP(D37,Insc.!$A$1:$J$1000,8,FALSE),"")</f>
        <v>B</v>
      </c>
      <c r="L37" s="196" t="str">
        <f>IF(D37:D37&gt;0,VLOOKUP(D37,Insc.!$A$1:$J$1000,9,FALSE),"")</f>
        <v>LIB2026</v>
      </c>
      <c r="M37" s="196" t="str">
        <f>IF(D37:D37&gt;0,VLOOKUP(D37,Insc.!$A$1:$J$1000,10,FALSE),"")</f>
        <v>NSR</v>
      </c>
      <c r="N37" s="193" t="s">
        <v>504</v>
      </c>
      <c r="O37" s="195" t="str">
        <f>IF(N37:N37&gt;0,VLOOKUP(N37,Insc.!$A$1:$J$1000,2,FALSE),"")</f>
        <v>SATO</v>
      </c>
      <c r="P37" s="195" t="str">
        <f>IF(N37:N37&gt;0,VLOOKUP(N37,Insc.!$A$1:$J$1000,3,FALSE),"")</f>
        <v>NOBUO</v>
      </c>
      <c r="Q37" s="196" t="str">
        <f>IF(N37:N37&gt;0,VLOOKUP(N37,Insc.!$A$1:$J$1000,4,FALSE),"")</f>
        <v>M</v>
      </c>
      <c r="R37" s="196" t="str">
        <f>IF(N37:N37&gt;0,VLOOKUP(N37,Insc.!$A$1:$J$1000,5,FALSE),"")</f>
        <v>KOK</v>
      </c>
      <c r="S37" s="20">
        <f>IF(N37:N37&gt;0,VLOOKUP(N37,Insc.!$A$1:$J$1000,6,FALSE),"")</f>
        <v>16524</v>
      </c>
      <c r="T37" s="196">
        <f>IF(N37:N37&gt;0,VLOOKUP(N37,Insc.!$A$1:$J$1000,7,FALSE),"")</f>
        <v>9</v>
      </c>
      <c r="U37" s="196" t="str">
        <f>IF(N37:N37&gt;0,VLOOKUP(N37,Insc.!$A$1:$J$1000,8,FALSE),"")</f>
        <v>B</v>
      </c>
      <c r="V37" s="196" t="str">
        <f>IF(N37:N37&gt;0,VLOOKUP(N37,Insc.!$A$1:$J$1000,9,FALSE),"")</f>
        <v>LIB2026</v>
      </c>
      <c r="W37" s="196" t="str">
        <f>IF(N37:N37&gt;0,VLOOKUP(N37,Insc.!$A$1:$J$1000,10,FALSE),"")</f>
        <v>SR</v>
      </c>
      <c r="X37" s="193" t="s">
        <v>1163</v>
      </c>
      <c r="Y37" s="195" t="str">
        <f>IF(X37:X37&gt;0,VLOOKUP(X37,Insc.!$A$1:$J$1000,2,FALSE),"")</f>
        <v>DE ARAUJO A. GOMES</v>
      </c>
      <c r="Z37" s="195" t="str">
        <f>IF(X37:X37&gt;0,VLOOKUP(X37,Insc.!$A$1:$J$1000,3,FALSE),"")</f>
        <v>ROSIMAR</v>
      </c>
      <c r="AA37" s="196" t="str">
        <f>IF(X37:X37&gt;0,VLOOKUP(X37,Insc.!$A$1:$J$1000,4,FALSE),"")</f>
        <v>F</v>
      </c>
      <c r="AB37" s="196" t="str">
        <f>IF(X37:X37&gt;0,VLOOKUP(X37,Insc.!$A$1:$J$1000,5,FALSE),"")</f>
        <v>NCC</v>
      </c>
      <c r="AC37" s="20">
        <f>IF(X37:X37&gt;0,VLOOKUP(X37,Insc.!$A$1:$J$1000,6,FALSE),"")</f>
        <v>23484</v>
      </c>
      <c r="AD37" s="196">
        <f>IF(X37:X37&gt;0,VLOOKUP(X37,Insc.!$A$1:$J$1000,7,FALSE),"")</f>
        <v>9</v>
      </c>
      <c r="AE37" s="196" t="str">
        <f>IF(X37:X37&gt;0,VLOOKUP(X37,Insc.!$A$1:$J$1000,8,FALSE),"")</f>
        <v>B</v>
      </c>
      <c r="AF37" s="196" t="str">
        <f>IF(X37:X37&gt;0,VLOOKUP(X37,Insc.!$A$1:$J$1000,9,FALSE),"")</f>
        <v>LIB2026</v>
      </c>
      <c r="AG37" s="196" t="str">
        <f>IF(X37:X37&gt;0,VLOOKUP(X37,Insc.!$A$1:$J$1000,10,FALSE),"")</f>
        <v>NSR</v>
      </c>
      <c r="AH37" s="193" t="s">
        <v>1165</v>
      </c>
      <c r="AI37" s="195" t="str">
        <f>IF(AH37:AH37&gt;0,VLOOKUP(AH37,Insc.!$A$1:$J$1000,2,FALSE),"")</f>
        <v>KANDA</v>
      </c>
      <c r="AJ37" s="195" t="str">
        <f>IF(AH37:AH37&gt;0,VLOOKUP(AH37,Insc.!$A$1:$J$1000,3,FALSE),"")</f>
        <v>LUIZA</v>
      </c>
      <c r="AK37" s="196" t="str">
        <f>IF(AH37:AH37&gt;0,VLOOKUP(AH37,Insc.!$A$1:$J$1000,4,FALSE),"")</f>
        <v>F</v>
      </c>
      <c r="AL37" s="196" t="str">
        <f>IF(AH37:AH37&gt;0,VLOOKUP(AH37,Insc.!$A$1:$J$1000,5,FALSE),"")</f>
        <v>SOR</v>
      </c>
      <c r="AM37" s="20">
        <f>IF(AH37:AH37&gt;0,VLOOKUP(AH37,Insc.!$A$1:$J$1000,6,FALSE),"")</f>
        <v>20897</v>
      </c>
      <c r="AN37" s="196">
        <f>IF(AH37:AH37&gt;0,VLOOKUP(AH37,Insc.!$A$1:$J$1000,7,FALSE),"")</f>
        <v>12</v>
      </c>
      <c r="AO37" s="196" t="str">
        <f>IF(AH37:AH37&gt;0,VLOOKUP(AH37,Insc.!$A$1:$J$1000,8,FALSE),"")</f>
        <v>C</v>
      </c>
      <c r="AP37" s="196" t="str">
        <f>IF(AH37:AH37&gt;0,VLOOKUP(AH37,Insc.!$A$1:$J$1000,9,FALSE),"")</f>
        <v>LIB2026</v>
      </c>
      <c r="AQ37" s="196" t="str">
        <f>IF(AH37:AH37&gt;0,VLOOKUP(AH37,Insc.!$A$1:$J$1000,10,FALSE),"")</f>
        <v>NSR</v>
      </c>
    </row>
    <row r="38" spans="1:43" ht="15.75">
      <c r="A38" s="200">
        <v>303</v>
      </c>
      <c r="B38" s="194">
        <v>1</v>
      </c>
      <c r="C38" s="194">
        <v>3</v>
      </c>
      <c r="D38" s="193" t="s">
        <v>1644</v>
      </c>
      <c r="E38" s="195" t="str">
        <f>IF(D38:D38&gt;0,VLOOKUP(D38,Insc.!$A$1:$J$1000,2,FALSE),"")</f>
        <v>SAKATA</v>
      </c>
      <c r="F38" s="195" t="str">
        <f>IF(D38:D38&gt;0,VLOOKUP(D38,Insc.!$A$1:$J$1000,3,FALSE),"")</f>
        <v>JORGE</v>
      </c>
      <c r="G38" s="196" t="str">
        <f>IF(D38:D38&gt;0,VLOOKUP(D38,Insc.!$A$1:$J$1000,4,FALSE),"")</f>
        <v>M</v>
      </c>
      <c r="H38" s="196" t="str">
        <f>IF(D38:D38&gt;0,VLOOKUP(D38,Insc.!$A$1:$J$1000,5,FALSE),"")</f>
        <v>SOR</v>
      </c>
      <c r="I38" s="20">
        <f>IF(D38:D38&gt;0,VLOOKUP(D38,Insc.!$A$1:$J$1000,6,FALSE),"")</f>
        <v>19445</v>
      </c>
      <c r="J38" s="196">
        <f>IF(D38:D38&gt;0,VLOOKUP(D38,Insc.!$A$1:$J$1000,7,FALSE),"")</f>
        <v>9</v>
      </c>
      <c r="K38" s="196" t="str">
        <f>IF(D38:D38&gt;0,VLOOKUP(D38,Insc.!$A$1:$J$1000,8,FALSE),"")</f>
        <v>B</v>
      </c>
      <c r="L38" s="196" t="str">
        <f>IF(D38:D38&gt;0,VLOOKUP(D38,Insc.!$A$1:$J$1000,9,FALSE),"")</f>
        <v>LIB2026</v>
      </c>
      <c r="M38" s="196" t="str">
        <f>IF(D38:D38&gt;0,VLOOKUP(D38,Insc.!$A$1:$J$1000,10,FALSE),"")</f>
        <v>NSR</v>
      </c>
      <c r="N38" s="193" t="s">
        <v>1157</v>
      </c>
      <c r="O38" s="195" t="str">
        <f>IF(N38:N38&gt;0,VLOOKUP(N38,Insc.!$A$1:$J$1000,2,FALSE),"")</f>
        <v>TABATA</v>
      </c>
      <c r="P38" s="195" t="str">
        <f>IF(N38:N38&gt;0,VLOOKUP(N38,Insc.!$A$1:$J$1000,3,FALSE),"")</f>
        <v>MARIO KAZUNORI</v>
      </c>
      <c r="Q38" s="196" t="str">
        <f>IF(N38:N38&gt;0,VLOOKUP(N38,Insc.!$A$1:$J$1000,4,FALSE),"")</f>
        <v>M</v>
      </c>
      <c r="R38" s="196" t="str">
        <f>IF(N38:N38&gt;0,VLOOKUP(N38,Insc.!$A$1:$J$1000,5,FALSE),"")</f>
        <v>GSP</v>
      </c>
      <c r="S38" s="20">
        <f>IF(N38:N38&gt;0,VLOOKUP(N38,Insc.!$A$1:$J$1000,6,FALSE),"")</f>
        <v>18853</v>
      </c>
      <c r="T38" s="196">
        <f>IF(N38:N38&gt;0,VLOOKUP(N38,Insc.!$A$1:$J$1000,7,FALSE),"")</f>
        <v>8</v>
      </c>
      <c r="U38" s="196" t="str">
        <f>IF(N38:N38&gt;0,VLOOKUP(N38,Insc.!$A$1:$J$1000,8,FALSE),"")</f>
        <v>B</v>
      </c>
      <c r="V38" s="196" t="str">
        <f>IF(N38:N38&gt;0,VLOOKUP(N38,Insc.!$A$1:$J$1000,9,FALSE),"")</f>
        <v>LIB2026</v>
      </c>
      <c r="W38" s="196" t="str">
        <f>IF(N38:N38&gt;0,VLOOKUP(N38,Insc.!$A$1:$J$1000,10,FALSE),"")</f>
        <v>SR</v>
      </c>
      <c r="X38" s="193" t="s">
        <v>257</v>
      </c>
      <c r="Y38" s="195" t="str">
        <f>IF(X38:X38&gt;0,VLOOKUP(X38,Insc.!$A$1:$J$1000,2,FALSE),"")</f>
        <v>KOJA</v>
      </c>
      <c r="Z38" s="195" t="str">
        <f>IF(X38:X38&gt;0,VLOOKUP(X38,Insc.!$A$1:$J$1000,3,FALSE),"")</f>
        <v>MARIO</v>
      </c>
      <c r="AA38" s="196" t="str">
        <f>IF(X38:X38&gt;0,VLOOKUP(X38,Insc.!$A$1:$J$1000,4,FALSE),"")</f>
        <v>M</v>
      </c>
      <c r="AB38" s="196" t="str">
        <f>IF(X38:X38&gt;0,VLOOKUP(X38,Insc.!$A$1:$J$1000,5,FALSE),"")</f>
        <v>NCC</v>
      </c>
      <c r="AC38" s="20">
        <f>IF(X38:X38&gt;0,VLOOKUP(X38,Insc.!$A$1:$J$1000,6,FALSE),"")</f>
        <v>18155</v>
      </c>
      <c r="AD38" s="196">
        <f>IF(X38:X38&gt;0,VLOOKUP(X38,Insc.!$A$1:$J$1000,7,FALSE),"")</f>
        <v>9</v>
      </c>
      <c r="AE38" s="196" t="str">
        <f>IF(X38:X38&gt;0,VLOOKUP(X38,Insc.!$A$1:$J$1000,8,FALSE),"")</f>
        <v>B</v>
      </c>
      <c r="AF38" s="196" t="str">
        <f>IF(X38:X38&gt;0,VLOOKUP(X38,Insc.!$A$1:$J$1000,9,FALSE),"")</f>
        <v>LIB2026</v>
      </c>
      <c r="AG38" s="196" t="str">
        <f>IF(X38:X38&gt;0,VLOOKUP(X38,Insc.!$A$1:$J$1000,10,FALSE),"")</f>
        <v>SR</v>
      </c>
      <c r="AH38" s="193" t="s">
        <v>1631</v>
      </c>
      <c r="AI38" s="195" t="str">
        <f>IF(AH38:AH38&gt;0,VLOOKUP(AH38,Insc.!$A$1:$J$1000,2,FALSE),"")</f>
        <v>IWAMOTO HIRAKAWA</v>
      </c>
      <c r="AJ38" s="195" t="str">
        <f>IF(AH38:AH38&gt;0,VLOOKUP(AH38,Insc.!$A$1:$J$1000,3,FALSE),"")</f>
        <v>NORIE</v>
      </c>
      <c r="AK38" s="196" t="str">
        <f>IF(AH38:AH38&gt;0,VLOOKUP(AH38,Insc.!$A$1:$J$1000,4,FALSE),"")</f>
        <v>F</v>
      </c>
      <c r="AL38" s="196" t="str">
        <f>IF(AH38:AH38&gt;0,VLOOKUP(AH38,Insc.!$A$1:$J$1000,5,FALSE),"")</f>
        <v>KOK</v>
      </c>
      <c r="AM38" s="20">
        <f>IF(AH38:AH38&gt;0,VLOOKUP(AH38,Insc.!$A$1:$J$1000,6,FALSE),"")</f>
        <v>19766</v>
      </c>
      <c r="AN38" s="196">
        <f>IF(AH38:AH38&gt;0,VLOOKUP(AH38,Insc.!$A$1:$J$1000,7,FALSE),"")</f>
        <v>12</v>
      </c>
      <c r="AO38" s="196" t="str">
        <f>IF(AH38:AH38&gt;0,VLOOKUP(AH38,Insc.!$A$1:$J$1000,8,FALSE),"")</f>
        <v>C</v>
      </c>
      <c r="AP38" s="196" t="str">
        <f>IF(AH38:AH38&gt;0,VLOOKUP(AH38,Insc.!$A$1:$J$1000,9,FALSE),"")</f>
        <v>LIB2026</v>
      </c>
      <c r="AQ38" s="196" t="str">
        <f>IF(AH38:AH38&gt;0,VLOOKUP(AH38,Insc.!$A$1:$J$1000,10,FALSE),"")</f>
        <v>NSR</v>
      </c>
    </row>
    <row r="39" spans="1:43" ht="15.75">
      <c r="A39" s="200">
        <v>306</v>
      </c>
      <c r="B39" s="194">
        <v>1</v>
      </c>
      <c r="C39" s="194">
        <v>6</v>
      </c>
      <c r="D39" s="193" t="s">
        <v>1090</v>
      </c>
      <c r="E39" s="195" t="str">
        <f>IF(D39:D39&gt;0,VLOOKUP(D39,Insc.!$A$1:$J$1000,2,FALSE),"")</f>
        <v>NOZAWA</v>
      </c>
      <c r="F39" s="195" t="str">
        <f>IF(D39:D39&gt;0,VLOOKUP(D39,Insc.!$A$1:$J$1000,3,FALSE),"")</f>
        <v>CARLOS MASAYUKI</v>
      </c>
      <c r="G39" s="196" t="str">
        <f>IF(D39:D39&gt;0,VLOOKUP(D39,Insc.!$A$1:$J$1000,4,FALSE),"")</f>
        <v>M</v>
      </c>
      <c r="H39" s="196" t="str">
        <f>IF(D39:D39&gt;0,VLOOKUP(D39,Insc.!$A$1:$J$1000,5,FALSE),"")</f>
        <v>KOK</v>
      </c>
      <c r="I39" s="20">
        <f>IF(D39:D39&gt;0,VLOOKUP(D39,Insc.!$A$1:$J$1000,6,FALSE),"")</f>
        <v>24027</v>
      </c>
      <c r="J39" s="196">
        <f>IF(D39:D39&gt;0,VLOOKUP(D39,Insc.!$A$1:$J$1000,7,FALSE),"")</f>
        <v>9</v>
      </c>
      <c r="K39" s="196" t="str">
        <f>IF(D39:D39&gt;0,VLOOKUP(D39,Insc.!$A$1:$J$1000,8,FALSE),"")</f>
        <v>B</v>
      </c>
      <c r="L39" s="196" t="str">
        <f>IF(D39:D39&gt;0,VLOOKUP(D39,Insc.!$A$1:$J$1000,9,FALSE),"")</f>
        <v>LIB2026</v>
      </c>
      <c r="M39" s="196" t="str">
        <f>IF(D39:D39&gt;0,VLOOKUP(D39,Insc.!$A$1:$J$1000,10,FALSE),"")</f>
        <v>NSR</v>
      </c>
      <c r="N39" s="193" t="s">
        <v>1124</v>
      </c>
      <c r="O39" s="195" t="str">
        <f>IF(N39:N39&gt;0,VLOOKUP(N39,Insc.!$A$1:$J$1000,2,FALSE),"")</f>
        <v>NAKAGAWA</v>
      </c>
      <c r="P39" s="195" t="str">
        <f>IF(N39:N39&gt;0,VLOOKUP(N39,Insc.!$A$1:$J$1000,3,FALSE),"")</f>
        <v>MARIA</v>
      </c>
      <c r="Q39" s="196" t="str">
        <f>IF(N39:N39&gt;0,VLOOKUP(N39,Insc.!$A$1:$J$1000,4,FALSE),"")</f>
        <v>F</v>
      </c>
      <c r="R39" s="196" t="str">
        <f>IF(N39:N39&gt;0,VLOOKUP(N39,Insc.!$A$1:$J$1000,5,FALSE),"")</f>
        <v>SUM</v>
      </c>
      <c r="S39" s="20">
        <f>IF(N39:N39&gt;0,VLOOKUP(N39,Insc.!$A$1:$J$1000,6,FALSE),"")</f>
        <v>16657</v>
      </c>
      <c r="T39" s="196">
        <f>IF(N39:N39&gt;0,VLOOKUP(N39,Insc.!$A$1:$J$1000,7,FALSE),"")</f>
        <v>8</v>
      </c>
      <c r="U39" s="196" t="str">
        <f>IF(N39:N39&gt;0,VLOOKUP(N39,Insc.!$A$1:$J$1000,8,FALSE),"")</f>
        <v>B</v>
      </c>
      <c r="V39" s="196" t="str">
        <f>IF(N39:N39&gt;0,VLOOKUP(N39,Insc.!$A$1:$J$1000,9,FALSE),"")</f>
        <v>LIB2026</v>
      </c>
      <c r="W39" s="196" t="str">
        <f>IF(N39:N39&gt;0,VLOOKUP(N39,Insc.!$A$1:$J$1000,10,FALSE),"")</f>
        <v>SR</v>
      </c>
      <c r="X39" s="193" t="s">
        <v>1698</v>
      </c>
      <c r="Y39" s="195" t="str">
        <f>IF(X39:X39&gt;0,VLOOKUP(X39,Insc.!$A$1:$J$1000,2,FALSE),"")</f>
        <v>NUNES</v>
      </c>
      <c r="Z39" s="195" t="str">
        <f>IF(X39:X39&gt;0,VLOOKUP(X39,Insc.!$A$1:$J$1000,3,FALSE),"")</f>
        <v>MARIA HELENA</v>
      </c>
      <c r="AA39" s="196" t="str">
        <f>IF(X39:X39&gt;0,VLOOKUP(X39,Insc.!$A$1:$J$1000,4,FALSE),"")</f>
        <v>F</v>
      </c>
      <c r="AB39" s="196" t="str">
        <f>IF(X39:X39&gt;0,VLOOKUP(X39,Insc.!$A$1:$J$1000,5,FALSE),"")</f>
        <v>PIE</v>
      </c>
      <c r="AC39" s="20">
        <f>IF(X39:X39&gt;0,VLOOKUP(X39,Insc.!$A$1:$J$1000,6,FALSE),"")</f>
        <v>16884</v>
      </c>
      <c r="AD39" s="196">
        <f>IF(X39:X39&gt;0,VLOOKUP(X39,Insc.!$A$1:$J$1000,7,FALSE),"")</f>
        <v>12</v>
      </c>
      <c r="AE39" s="196" t="str">
        <f>IF(X39:X39&gt;0,VLOOKUP(X39,Insc.!$A$1:$J$1000,8,FALSE),"")</f>
        <v>C</v>
      </c>
      <c r="AF39" s="196" t="str">
        <f>IF(X39:X39&gt;0,VLOOKUP(X39,Insc.!$A$1:$J$1000,9,FALSE),"")</f>
        <v>LIB2026</v>
      </c>
      <c r="AG39" s="196" t="str">
        <f>IF(X39:X39&gt;0,VLOOKUP(X39,Insc.!$A$1:$J$1000,10,FALSE),"")</f>
        <v>SR</v>
      </c>
      <c r="AH39" s="193" t="s">
        <v>1268</v>
      </c>
      <c r="AI39" s="195" t="str">
        <f>IF(AH39:AH39&gt;0,VLOOKUP(AH39,Insc.!$A$1:$J$1000,2,FALSE),"")</f>
        <v>YAMANOUCHI</v>
      </c>
      <c r="AJ39" s="195" t="str">
        <f>IF(AH39:AH39&gt;0,VLOOKUP(AH39,Insc.!$A$1:$J$1000,3,FALSE),"")</f>
        <v>HIROKO</v>
      </c>
      <c r="AK39" s="196" t="str">
        <f>IF(AH39:AH39&gt;0,VLOOKUP(AH39,Insc.!$A$1:$J$1000,4,FALSE),"")</f>
        <v>F</v>
      </c>
      <c r="AL39" s="196" t="str">
        <f>IF(AH39:AH39&gt;0,VLOOKUP(AH39,Insc.!$A$1:$J$1000,5,FALSE),"")</f>
        <v>IBI</v>
      </c>
      <c r="AM39" s="20">
        <f>IF(AH39:AH39&gt;0,VLOOKUP(AH39,Insc.!$A$1:$J$1000,6,FALSE),"")</f>
        <v>13448</v>
      </c>
      <c r="AN39" s="196">
        <f>IF(AH39:AH39&gt;0,VLOOKUP(AH39,Insc.!$A$1:$J$1000,7,FALSE),"")</f>
        <v>12</v>
      </c>
      <c r="AO39" s="196" t="str">
        <f>IF(AH39:AH39&gt;0,VLOOKUP(AH39,Insc.!$A$1:$J$1000,8,FALSE),"")</f>
        <v>C</v>
      </c>
      <c r="AP39" s="196" t="str">
        <f>IF(AH39:AH39&gt;0,VLOOKUP(AH39,Insc.!$A$1:$J$1000,9,FALSE),"")</f>
        <v>LIB2026</v>
      </c>
      <c r="AQ39" s="196" t="str">
        <f>IF(AH39:AH39&gt;0,VLOOKUP(AH39,Insc.!$A$1:$J$1000,10,FALSE),"")</f>
        <v>MR</v>
      </c>
    </row>
    <row r="40" spans="1:43" ht="15.75">
      <c r="A40" s="200">
        <v>308</v>
      </c>
      <c r="B40" s="194">
        <v>1</v>
      </c>
      <c r="C40" s="194">
        <v>8</v>
      </c>
      <c r="D40" s="193" t="s">
        <v>2223</v>
      </c>
      <c r="E40" s="195" t="str">
        <f>IF(D40:D40&gt;0,VLOOKUP(D40,Insc.!$A$1:$J$1000,2,FALSE),"")</f>
        <v>NAKAMURA</v>
      </c>
      <c r="F40" s="195" t="str">
        <f>IF(D40:D40&gt;0,VLOOKUP(D40,Insc.!$A$1:$J$1000,3,FALSE),"")</f>
        <v>EMI KAWAKAMI</v>
      </c>
      <c r="G40" s="196" t="str">
        <f>IF(D40:D40&gt;0,VLOOKUP(D40,Insc.!$A$1:$J$1000,4,FALSE),"")</f>
        <v>F</v>
      </c>
      <c r="H40" s="196" t="str">
        <f>IF(D40:D40&gt;0,VLOOKUP(D40,Insc.!$A$1:$J$1000,5,FALSE),"")</f>
        <v>PIE</v>
      </c>
      <c r="I40" s="20">
        <f>IF(D40:D40&gt;0,VLOOKUP(D40,Insc.!$A$1:$J$1000,6,FALSE),"")</f>
        <v>21828</v>
      </c>
      <c r="J40" s="196">
        <f>IF(D40:D40&gt;0,VLOOKUP(D40,Insc.!$A$1:$J$1000,7,FALSE),"")</f>
        <v>12</v>
      </c>
      <c r="K40" s="196" t="str">
        <f>IF(D40:D40&gt;0,VLOOKUP(D40,Insc.!$A$1:$J$1000,8,FALSE),"")</f>
        <v>C</v>
      </c>
      <c r="L40" s="196" t="str">
        <f>IF(D40:D40&gt;0,VLOOKUP(D40,Insc.!$A$1:$J$1000,9,FALSE),"")</f>
        <v>LIB2026</v>
      </c>
      <c r="M40" s="196" t="str">
        <f>IF(D40:D40&gt;0,VLOOKUP(D40,Insc.!$A$1:$J$1000,10,FALSE),"")</f>
        <v>NSR</v>
      </c>
      <c r="N40" s="193" t="s">
        <v>1075</v>
      </c>
      <c r="O40" s="195" t="str">
        <f>IF(N40:N40&gt;0,VLOOKUP(N40,Insc.!$A$1:$J$1000,2,FALSE),"")</f>
        <v>GUNJI</v>
      </c>
      <c r="P40" s="195" t="str">
        <f>IF(N40:N40&gt;0,VLOOKUP(N40,Insc.!$A$1:$J$1000,3,FALSE),"")</f>
        <v>YOSHIE</v>
      </c>
      <c r="Q40" s="196" t="str">
        <f>IF(N40:N40&gt;0,VLOOKUP(N40,Insc.!$A$1:$J$1000,4,FALSE),"")</f>
        <v>F</v>
      </c>
      <c r="R40" s="196" t="str">
        <f>IF(N40:N40&gt;0,VLOOKUP(N40,Insc.!$A$1:$J$1000,5,FALSE),"")</f>
        <v>BIR</v>
      </c>
      <c r="S40" s="20">
        <f>IF(N40:N40&gt;0,VLOOKUP(N40,Insc.!$A$1:$J$1000,6,FALSE),"")</f>
        <v>18222</v>
      </c>
      <c r="T40" s="196">
        <f>IF(N40:N40&gt;0,VLOOKUP(N40,Insc.!$A$1:$J$1000,7,FALSE),"")</f>
        <v>9</v>
      </c>
      <c r="U40" s="196" t="str">
        <f>IF(N40:N40&gt;0,VLOOKUP(N40,Insc.!$A$1:$J$1000,8,FALSE),"")</f>
        <v>B</v>
      </c>
      <c r="V40" s="196" t="str">
        <f>IF(N40:N40&gt;0,VLOOKUP(N40,Insc.!$A$1:$J$1000,9,FALSE),"")</f>
        <v>LIB2026</v>
      </c>
      <c r="W40" s="196" t="str">
        <f>IF(N40:N40&gt;0,VLOOKUP(N40,Insc.!$A$1:$J$1000,10,FALSE),"")</f>
        <v>SR</v>
      </c>
      <c r="X40" s="193" t="s">
        <v>1117</v>
      </c>
      <c r="Y40" s="195" t="str">
        <f>IF(X40:X40&gt;0,VLOOKUP(X40,Insc.!$A$1:$J$1000,2,FALSE),"")</f>
        <v>TOYAMA</v>
      </c>
      <c r="Z40" s="195" t="str">
        <f>IF(X40:X40&gt;0,VLOOKUP(X40,Insc.!$A$1:$J$1000,3,FALSE),"")</f>
        <v>MINAYUKI</v>
      </c>
      <c r="AA40" s="196" t="str">
        <f>IF(X40:X40&gt;0,VLOOKUP(X40,Insc.!$A$1:$J$1000,4,FALSE),"")</f>
        <v>M</v>
      </c>
      <c r="AB40" s="196" t="str">
        <f>IF(X40:X40&gt;0,VLOOKUP(X40,Insc.!$A$1:$J$1000,5,FALSE),"")</f>
        <v>COO</v>
      </c>
      <c r="AC40" s="20">
        <f>IF(X40:X40&gt;0,VLOOKUP(X40,Insc.!$A$1:$J$1000,6,FALSE),"")</f>
        <v>14759</v>
      </c>
      <c r="AD40" s="196">
        <f>IF(X40:X40&gt;0,VLOOKUP(X40,Insc.!$A$1:$J$1000,7,FALSE),"")</f>
        <v>9</v>
      </c>
      <c r="AE40" s="196" t="str">
        <f>IF(X40:X40&gt;0,VLOOKUP(X40,Insc.!$A$1:$J$1000,8,FALSE),"")</f>
        <v>B</v>
      </c>
      <c r="AF40" s="196" t="str">
        <f>IF(X40:X40&gt;0,VLOOKUP(X40,Insc.!$A$1:$J$1000,9,FALSE),"")</f>
        <v>LIB2026</v>
      </c>
      <c r="AG40" s="196" t="str">
        <f>IF(X40:X40&gt;0,VLOOKUP(X40,Insc.!$A$1:$J$1000,10,FALSE),"")</f>
        <v>MR</v>
      </c>
      <c r="AH40" s="193" t="s">
        <v>1464</v>
      </c>
      <c r="AI40" s="195" t="str">
        <f>IF(AH40:AH40&gt;0,VLOOKUP(AH40,Insc.!$A$1:$J$1000,2,FALSE),"")</f>
        <v>0ZAKI</v>
      </c>
      <c r="AJ40" s="195" t="str">
        <f>IF(AH40:AH40&gt;0,VLOOKUP(AH40,Insc.!$A$1:$J$1000,3,FALSE),"")</f>
        <v>RAPHAEL M.</v>
      </c>
      <c r="AK40" s="196" t="str">
        <f>IF(AH40:AH40&gt;0,VLOOKUP(AH40,Insc.!$A$1:$J$1000,4,FALSE),"")</f>
        <v>M</v>
      </c>
      <c r="AL40" s="196" t="str">
        <f>IF(AH40:AH40&gt;0,VLOOKUP(AH40,Insc.!$A$1:$J$1000,5,FALSE),"")</f>
        <v>KOK</v>
      </c>
      <c r="AM40" s="20">
        <f>IF(AH40:AH40&gt;0,VLOOKUP(AH40,Insc.!$A$1:$J$1000,6,FALSE),"")</f>
        <v>32446</v>
      </c>
      <c r="AN40" s="196">
        <f>IF(AH40:AH40&gt;0,VLOOKUP(AH40,Insc.!$A$1:$J$1000,7,FALSE),"")</f>
        <v>12</v>
      </c>
      <c r="AO40" s="196" t="str">
        <f>IF(AH40:AH40&gt;0,VLOOKUP(AH40,Insc.!$A$1:$J$1000,8,FALSE),"")</f>
        <v>C</v>
      </c>
      <c r="AP40" s="196" t="str">
        <f>IF(AH40:AH40&gt;0,VLOOKUP(AH40,Insc.!$A$1:$J$1000,9,FALSE),"")</f>
        <v>LIB2026</v>
      </c>
      <c r="AQ40" s="196" t="str">
        <f>IF(AH40:AH40&gt;0,VLOOKUP(AH40,Insc.!$A$1:$J$1000,10,FALSE),"")</f>
        <v>NSR</v>
      </c>
    </row>
    <row r="41" spans="1:43" ht="15.75">
      <c r="A41" s="200">
        <v>310</v>
      </c>
      <c r="B41" s="194">
        <v>1</v>
      </c>
      <c r="C41" s="194">
        <v>10</v>
      </c>
      <c r="D41" s="193" t="s">
        <v>458</v>
      </c>
      <c r="E41" s="195" t="str">
        <f>IF(D41:D41&gt;0,VLOOKUP(D41,Insc.!$A$1:$J$1000,2,FALSE),"")</f>
        <v>NOZAWA</v>
      </c>
      <c r="F41" s="195" t="str">
        <f>IF(D41:D41&gt;0,VLOOKUP(D41,Insc.!$A$1:$J$1000,3,FALSE),"")</f>
        <v>ASSAMI</v>
      </c>
      <c r="G41" s="196" t="str">
        <f>IF(D41:D41&gt;0,VLOOKUP(D41,Insc.!$A$1:$J$1000,4,FALSE),"")</f>
        <v>F</v>
      </c>
      <c r="H41" s="196" t="str">
        <f>IF(D41:D41&gt;0,VLOOKUP(D41,Insc.!$A$1:$J$1000,5,FALSE),"")</f>
        <v>KOK</v>
      </c>
      <c r="I41" s="20">
        <f>IF(D41:D41&gt;0,VLOOKUP(D41,Insc.!$A$1:$J$1000,6,FALSE),"")</f>
        <v>23351</v>
      </c>
      <c r="J41" s="196">
        <f>IF(D41:D41&gt;0,VLOOKUP(D41,Insc.!$A$1:$J$1000,7,FALSE),"")</f>
        <v>12</v>
      </c>
      <c r="K41" s="196" t="str">
        <f>IF(D41:D41&gt;0,VLOOKUP(D41,Insc.!$A$1:$J$1000,8,FALSE),"")</f>
        <v>C</v>
      </c>
      <c r="L41" s="196" t="str">
        <f>IF(D41:D41&gt;0,VLOOKUP(D41,Insc.!$A$1:$J$1000,9,FALSE),"")</f>
        <v>LIB2026</v>
      </c>
      <c r="M41" s="196" t="str">
        <f>IF(D41:D41&gt;0,VLOOKUP(D41,Insc.!$A$1:$J$1000,10,FALSE),"")</f>
        <v>NSR</v>
      </c>
      <c r="N41" s="193" t="s">
        <v>2433</v>
      </c>
      <c r="O41" s="195" t="str">
        <f>IF(N41:N41&gt;0,VLOOKUP(N41,Insc.!$A$1:$J$1000,2,FALSE),"")</f>
        <v>P. DA S. DE OLIVEIRA</v>
      </c>
      <c r="P41" s="195" t="str">
        <f>IF(N41:N41&gt;0,VLOOKUP(N41,Insc.!$A$1:$J$1000,3,FALSE),"")</f>
        <v>MARIA APARECIDA</v>
      </c>
      <c r="Q41" s="196" t="str">
        <f>IF(N41:N41&gt;0,VLOOKUP(N41,Insc.!$A$1:$J$1000,4,FALSE),"")</f>
        <v>F</v>
      </c>
      <c r="R41" s="196" t="str">
        <f>IF(N41:N41&gt;0,VLOOKUP(N41,Insc.!$A$1:$J$1000,5,FALSE),"")</f>
        <v>SOR</v>
      </c>
      <c r="S41" s="20">
        <f>IF(N41:N41&gt;0,VLOOKUP(N41,Insc.!$A$1:$J$1000,6,FALSE),"")</f>
        <v>22044</v>
      </c>
      <c r="T41" s="196">
        <f>IF(N41:N41&gt;0,VLOOKUP(N41,Insc.!$A$1:$J$1000,7,FALSE),"")</f>
        <v>9</v>
      </c>
      <c r="U41" s="196" t="str">
        <f>IF(N41:N41&gt;0,VLOOKUP(N41,Insc.!$A$1:$J$1000,8,FALSE),"")</f>
        <v>B</v>
      </c>
      <c r="V41" s="196" t="str">
        <f>IF(N41:N41&gt;0,VLOOKUP(N41,Insc.!$A$1:$J$1000,9,FALSE),"")</f>
        <v>LIB2026</v>
      </c>
      <c r="W41" s="196" t="str">
        <f>IF(N41:N41&gt;0,VLOOKUP(N41,Insc.!$A$1:$J$1000,10,FALSE),"")</f>
        <v>NSR</v>
      </c>
      <c r="X41" s="193" t="s">
        <v>108</v>
      </c>
      <c r="Y41" s="195" t="str">
        <f>IF(X41:X41&gt;0,VLOOKUP(X41,Insc.!$A$1:$J$1000,2,FALSE),"")</f>
        <v>SAITO</v>
      </c>
      <c r="Z41" s="195" t="str">
        <f>IF(X41:X41&gt;0,VLOOKUP(X41,Insc.!$A$1:$J$1000,3,FALSE),"")</f>
        <v>SETSUKO</v>
      </c>
      <c r="AA41" s="196" t="str">
        <f>IF(X41:X41&gt;0,VLOOKUP(X41,Insc.!$A$1:$J$1000,4,FALSE),"")</f>
        <v>F</v>
      </c>
      <c r="AB41" s="196" t="str">
        <f>IF(X41:X41&gt;0,VLOOKUP(X41,Insc.!$A$1:$J$1000,5,FALSE),"")</f>
        <v>IBI</v>
      </c>
      <c r="AC41" s="20">
        <f>IF(X41:X41&gt;0,VLOOKUP(X41,Insc.!$A$1:$J$1000,6,FALSE),"")</f>
        <v>15412</v>
      </c>
      <c r="AD41" s="196">
        <f>IF(X41:X41&gt;0,VLOOKUP(X41,Insc.!$A$1:$J$1000,7,FALSE),"")</f>
        <v>7</v>
      </c>
      <c r="AE41" s="196" t="str">
        <f>IF(X41:X41&gt;0,VLOOKUP(X41,Insc.!$A$1:$J$1000,8,FALSE),"")</f>
        <v>B</v>
      </c>
      <c r="AF41" s="196" t="str">
        <f>IF(X41:X41&gt;0,VLOOKUP(X41,Insc.!$A$1:$J$1000,9,FALSE),"")</f>
        <v>LIB2026</v>
      </c>
      <c r="AG41" s="196" t="str">
        <f>IF(X41:X41&gt;0,VLOOKUP(X41,Insc.!$A$1:$J$1000,10,FALSE),"")</f>
        <v>SR</v>
      </c>
      <c r="AH41" s="193" t="s">
        <v>354</v>
      </c>
      <c r="AI41" s="195" t="str">
        <f>IF(AH41:AH41&gt;0,VLOOKUP(AH41,Insc.!$A$1:$J$1000,2,FALSE),"")</f>
        <v>RIBEIRO</v>
      </c>
      <c r="AJ41" s="195" t="str">
        <f>IF(AH41:AH41&gt;0,VLOOKUP(AH41,Insc.!$A$1:$J$1000,3,FALSE),"")</f>
        <v>JORGE LUIZ</v>
      </c>
      <c r="AK41" s="196" t="str">
        <f>IF(AH41:AH41&gt;0,VLOOKUP(AH41,Insc.!$A$1:$J$1000,4,FALSE),"")</f>
        <v>M</v>
      </c>
      <c r="AL41" s="196" t="str">
        <f>IF(AH41:AH41&gt;0,VLOOKUP(AH41,Insc.!$A$1:$J$1000,5,FALSE),"")</f>
        <v>ITA</v>
      </c>
      <c r="AM41" s="20">
        <f>IF(AH41:AH41&gt;0,VLOOKUP(AH41,Insc.!$A$1:$J$1000,6,FALSE),"")</f>
        <v>19037</v>
      </c>
      <c r="AN41" s="196">
        <f>IF(AH41:AH41&gt;0,VLOOKUP(AH41,Insc.!$A$1:$J$1000,7,FALSE),"")</f>
        <v>12</v>
      </c>
      <c r="AO41" s="196" t="str">
        <f>IF(AH41:AH41&gt;0,VLOOKUP(AH41,Insc.!$A$1:$J$1000,8,FALSE),"")</f>
        <v>C</v>
      </c>
      <c r="AP41" s="196" t="str">
        <f>IF(AH41:AH41&gt;0,VLOOKUP(AH41,Insc.!$A$1:$J$1000,9,FALSE),"")</f>
        <v>LIB2026</v>
      </c>
      <c r="AQ41" s="196" t="str">
        <f>IF(AH41:AH41&gt;0,VLOOKUP(AH41,Insc.!$A$1:$J$1000,10,FALSE),"")</f>
        <v>NSR</v>
      </c>
    </row>
    <row r="42" spans="1:43" ht="15.75">
      <c r="A42" s="200">
        <v>312</v>
      </c>
      <c r="B42" s="194">
        <v>1</v>
      </c>
      <c r="C42" s="194">
        <v>12</v>
      </c>
      <c r="D42" s="193" t="s">
        <v>1562</v>
      </c>
      <c r="E42" s="195" t="str">
        <f>IF(D42:D42&gt;0,VLOOKUP(D42,Insc.!$A$1:$J$1000,2,FALSE),"")</f>
        <v>TAKAHASHI</v>
      </c>
      <c r="F42" s="195" t="str">
        <f>IF(D42:D42&gt;0,VLOOKUP(D42,Insc.!$A$1:$J$1000,3,FALSE),"")</f>
        <v>EDSON SHOJI</v>
      </c>
      <c r="G42" s="196" t="str">
        <f>IF(D42:D42&gt;0,VLOOKUP(D42,Insc.!$A$1:$J$1000,4,FALSE),"")</f>
        <v>M</v>
      </c>
      <c r="H42" s="196" t="str">
        <f>IF(D42:D42&gt;0,VLOOKUP(D42,Insc.!$A$1:$J$1000,5,FALSE),"")</f>
        <v>SOR</v>
      </c>
      <c r="I42" s="20">
        <f>IF(D42:D42&gt;0,VLOOKUP(D42,Insc.!$A$1:$J$1000,6,FALSE),"")</f>
        <v>27163</v>
      </c>
      <c r="J42" s="196">
        <f>IF(D42:D42&gt;0,VLOOKUP(D42,Insc.!$A$1:$J$1000,7,FALSE),"")</f>
        <v>2</v>
      </c>
      <c r="K42" s="196" t="str">
        <f>IF(D42:D42&gt;0,VLOOKUP(D42,Insc.!$A$1:$J$1000,8,FALSE),"")</f>
        <v>EX</v>
      </c>
      <c r="L42" s="196" t="str">
        <f>IF(D42:D42&gt;0,VLOOKUP(D42,Insc.!$A$1:$J$1000,9,FALSE),"")</f>
        <v>LIB2026</v>
      </c>
      <c r="M42" s="196" t="str">
        <f>IF(D42:D42&gt;0,VLOOKUP(D42,Insc.!$A$1:$J$1000,10,FALSE),"")</f>
        <v>NSR</v>
      </c>
      <c r="N42" s="193" t="s">
        <v>496</v>
      </c>
      <c r="O42" s="195" t="str">
        <f>IF(N42:N42&gt;0,VLOOKUP(N42,Insc.!$A$1:$J$1000,2,FALSE),"")</f>
        <v>MORIOKA</v>
      </c>
      <c r="P42" s="195" t="str">
        <f>IF(N42:N42&gt;0,VLOOKUP(N42,Insc.!$A$1:$J$1000,3,FALSE),"")</f>
        <v>HIROMICHI</v>
      </c>
      <c r="Q42" s="196" t="str">
        <f>IF(N42:N42&gt;0,VLOOKUP(N42,Insc.!$A$1:$J$1000,4,FALSE),"")</f>
        <v>M</v>
      </c>
      <c r="R42" s="196" t="str">
        <f>IF(N42:N42&gt;0,VLOOKUP(N42,Insc.!$A$1:$J$1000,5,FALSE),"")</f>
        <v>KOK</v>
      </c>
      <c r="S42" s="20">
        <f>IF(N42:N42&gt;0,VLOOKUP(N42,Insc.!$A$1:$J$1000,6,FALSE),"")</f>
        <v>17997</v>
      </c>
      <c r="T42" s="196">
        <f>IF(N42:N42&gt;0,VLOOKUP(N42,Insc.!$A$1:$J$1000,7,FALSE),"")</f>
        <v>3</v>
      </c>
      <c r="U42" s="196" t="str">
        <f>IF(N42:N42&gt;0,VLOOKUP(N42,Insc.!$A$1:$J$1000,8,FALSE),"")</f>
        <v>EX</v>
      </c>
      <c r="V42" s="196" t="str">
        <f>IF(N42:N42&gt;0,VLOOKUP(N42,Insc.!$A$1:$J$1000,9,FALSE),"")</f>
        <v>LIB2026</v>
      </c>
      <c r="W42" s="196" t="str">
        <f>IF(N42:N42&gt;0,VLOOKUP(N42,Insc.!$A$1:$J$1000,10,FALSE),"")</f>
        <v>SR</v>
      </c>
      <c r="X42" s="193" t="s">
        <v>335</v>
      </c>
      <c r="Y42" s="195" t="str">
        <f>IF(X42:X42&gt;0,VLOOKUP(X42,Insc.!$A$1:$J$1000,2,FALSE),"")</f>
        <v>NAKANO</v>
      </c>
      <c r="Z42" s="195" t="str">
        <f>IF(X42:X42&gt;0,VLOOKUP(X42,Insc.!$A$1:$J$1000,3,FALSE),"")</f>
        <v>MARIO K.</v>
      </c>
      <c r="AA42" s="196" t="str">
        <f>IF(X42:X42&gt;0,VLOOKUP(X42,Insc.!$A$1:$J$1000,4,FALSE),"")</f>
        <v>M</v>
      </c>
      <c r="AB42" s="196" t="str">
        <f>IF(X42:X42&gt;0,VLOOKUP(X42,Insc.!$A$1:$J$1000,5,FALSE),"")</f>
        <v>NCC</v>
      </c>
      <c r="AC42" s="20">
        <f>IF(X42:X42&gt;0,VLOOKUP(X42,Insc.!$A$1:$J$1000,6,FALSE),"")</f>
        <v>18534</v>
      </c>
      <c r="AD42" s="196">
        <f>IF(X42:X42&gt;0,VLOOKUP(X42,Insc.!$A$1:$J$1000,7,FALSE),"")</f>
        <v>5</v>
      </c>
      <c r="AE42" s="196" t="str">
        <f>IF(X42:X42&gt;0,VLOOKUP(X42,Insc.!$A$1:$J$1000,8,FALSE),"")</f>
        <v>A</v>
      </c>
      <c r="AF42" s="196" t="str">
        <f>IF(X42:X42&gt;0,VLOOKUP(X42,Insc.!$A$1:$J$1000,9,FALSE),"")</f>
        <v>LIB2026</v>
      </c>
      <c r="AG42" s="196" t="str">
        <f>IF(X42:X42&gt;0,VLOOKUP(X42,Insc.!$A$1:$J$1000,10,FALSE),"")</f>
        <v>SR</v>
      </c>
      <c r="AH42" s="193" t="s">
        <v>503</v>
      </c>
      <c r="AI42" s="195" t="str">
        <f>IF(AH42:AH42&gt;0,VLOOKUP(AH42,Insc.!$A$1:$J$1000,2,FALSE),"")</f>
        <v>FURUKAWA</v>
      </c>
      <c r="AJ42" s="195" t="str">
        <f>IF(AH42:AH42&gt;0,VLOOKUP(AH42,Insc.!$A$1:$J$1000,3,FALSE),"")</f>
        <v>HIROSHI</v>
      </c>
      <c r="AK42" s="196" t="str">
        <f>IF(AH42:AH42&gt;0,VLOOKUP(AH42,Insc.!$A$1:$J$1000,4,FALSE),"")</f>
        <v>M</v>
      </c>
      <c r="AL42" s="196" t="str">
        <f>IF(AH42:AH42&gt;0,VLOOKUP(AH42,Insc.!$A$1:$J$1000,5,FALSE),"")</f>
        <v>KOK</v>
      </c>
      <c r="AM42" s="20">
        <f>IF(AH42:AH42&gt;0,VLOOKUP(AH42,Insc.!$A$1:$J$1000,6,FALSE),"")</f>
        <v>14567</v>
      </c>
      <c r="AN42" s="196">
        <f>IF(AH42:AH42&gt;0,VLOOKUP(AH42,Insc.!$A$1:$J$1000,7,FALSE),"")</f>
        <v>6</v>
      </c>
      <c r="AO42" s="196" t="str">
        <f>IF(AH42:AH42&gt;0,VLOOKUP(AH42,Insc.!$A$1:$J$1000,8,FALSE),"")</f>
        <v>A</v>
      </c>
      <c r="AP42" s="196" t="str">
        <f>IF(AH42:AH42&gt;0,VLOOKUP(AH42,Insc.!$A$1:$J$1000,9,FALSE),"")</f>
        <v>LIB2026</v>
      </c>
      <c r="AQ42" s="196" t="str">
        <f>IF(AH42:AH42&gt;0,VLOOKUP(AH42,Insc.!$A$1:$J$1000,10,FALSE),"")</f>
        <v>MR</v>
      </c>
    </row>
    <row r="43" spans="1:43" ht="15.75">
      <c r="A43" s="200">
        <v>315</v>
      </c>
      <c r="B43" s="194">
        <v>1</v>
      </c>
      <c r="C43" s="194">
        <v>15</v>
      </c>
      <c r="D43" s="193" t="s">
        <v>742</v>
      </c>
      <c r="E43" s="195" t="str">
        <f>IF(D43:D43&gt;0,VLOOKUP(D43,Insc.!$A$1:$J$1000,2,FALSE),"")</f>
        <v>YAMAKAWA</v>
      </c>
      <c r="F43" s="195" t="str">
        <f>IF(D43:D43&gt;0,VLOOKUP(D43,Insc.!$A$1:$J$1000,3,FALSE),"")</f>
        <v>YOCHINOBU</v>
      </c>
      <c r="G43" s="196" t="str">
        <f>IF(D43:D43&gt;0,VLOOKUP(D43,Insc.!$A$1:$J$1000,4,FALSE),"")</f>
        <v>M</v>
      </c>
      <c r="H43" s="196" t="str">
        <f>IF(D43:D43&gt;0,VLOOKUP(D43,Insc.!$A$1:$J$1000,5,FALSE),"")</f>
        <v>NCC</v>
      </c>
      <c r="I43" s="20">
        <f>IF(D43:D43&gt;0,VLOOKUP(D43,Insc.!$A$1:$J$1000,6,FALSE),"")</f>
        <v>17962</v>
      </c>
      <c r="J43" s="196">
        <f>IF(D43:D43&gt;0,VLOOKUP(D43,Insc.!$A$1:$J$1000,7,FALSE),"")</f>
        <v>2</v>
      </c>
      <c r="K43" s="196" t="str">
        <f>IF(D43:D43&gt;0,VLOOKUP(D43,Insc.!$A$1:$J$1000,8,FALSE),"")</f>
        <v>EX</v>
      </c>
      <c r="L43" s="196" t="str">
        <f>IF(D43:D43&gt;0,VLOOKUP(D43,Insc.!$A$1:$J$1000,9,FALSE),"")</f>
        <v>LIB2026</v>
      </c>
      <c r="M43" s="196" t="str">
        <f>IF(D43:D43&gt;0,VLOOKUP(D43,Insc.!$A$1:$J$1000,10,FALSE),"")</f>
        <v>SR</v>
      </c>
      <c r="N43" s="193" t="s">
        <v>1585</v>
      </c>
      <c r="O43" s="195" t="str">
        <f>IF(N43:N43&gt;0,VLOOKUP(N43,Insc.!$A$1:$J$1000,2,FALSE),"")</f>
        <v>DOKAN</v>
      </c>
      <c r="P43" s="195" t="str">
        <f>IF(N43:N43&gt;0,VLOOKUP(N43,Insc.!$A$1:$J$1000,3,FALSE),"")</f>
        <v>CARLOS EIITI</v>
      </c>
      <c r="Q43" s="196" t="str">
        <f>IF(N43:N43&gt;0,VLOOKUP(N43,Insc.!$A$1:$J$1000,4,FALSE),"")</f>
        <v>M</v>
      </c>
      <c r="R43" s="196" t="str">
        <f>IF(N43:N43&gt;0,VLOOKUP(N43,Insc.!$A$1:$J$1000,5,FALSE),"")</f>
        <v>PIE</v>
      </c>
      <c r="S43" s="20">
        <f>IF(N43:N43&gt;0,VLOOKUP(N43,Insc.!$A$1:$J$1000,6,FALSE),"")</f>
        <v>22800</v>
      </c>
      <c r="T43" s="196">
        <f>IF(N43:N43&gt;0,VLOOKUP(N43,Insc.!$A$1:$J$1000,7,FALSE),"")</f>
        <v>4</v>
      </c>
      <c r="U43" s="196" t="str">
        <f>IF(N43:N43&gt;0,VLOOKUP(N43,Insc.!$A$1:$J$1000,8,FALSE),"")</f>
        <v>A</v>
      </c>
      <c r="V43" s="196" t="str">
        <f>IF(N43:N43&gt;0,VLOOKUP(N43,Insc.!$A$1:$J$1000,9,FALSE),"")</f>
        <v>LIB2026</v>
      </c>
      <c r="W43" s="196" t="str">
        <f>IF(N43:N43&gt;0,VLOOKUP(N43,Insc.!$A$1:$J$1000,10,FALSE),"")</f>
        <v>NSR</v>
      </c>
      <c r="X43" s="193" t="s">
        <v>267</v>
      </c>
      <c r="Y43" s="195" t="str">
        <f>IF(X43:X43&gt;0,VLOOKUP(X43,Insc.!$A$1:$J$1000,2,FALSE),"")</f>
        <v>YAMANO</v>
      </c>
      <c r="Z43" s="195" t="str">
        <f>IF(X43:X43&gt;0,VLOOKUP(X43,Insc.!$A$1:$J$1000,3,FALSE),"")</f>
        <v>MASSAKATSU</v>
      </c>
      <c r="AA43" s="196" t="str">
        <f>IF(X43:X43&gt;0,VLOOKUP(X43,Insc.!$A$1:$J$1000,4,FALSE),"")</f>
        <v>M</v>
      </c>
      <c r="AB43" s="196" t="str">
        <f>IF(X43:X43&gt;0,VLOOKUP(X43,Insc.!$A$1:$J$1000,5,FALSE),"")</f>
        <v>IBI</v>
      </c>
      <c r="AC43" s="20">
        <f>IF(X43:X43&gt;0,VLOOKUP(X43,Insc.!$A$1:$J$1000,6,FALSE),"")</f>
        <v>16365</v>
      </c>
      <c r="AD43" s="196">
        <f>IF(X43:X43&gt;0,VLOOKUP(X43,Insc.!$A$1:$J$1000,7,FALSE),"")</f>
        <v>5</v>
      </c>
      <c r="AE43" s="196" t="str">
        <f>IF(X43:X43&gt;0,VLOOKUP(X43,Insc.!$A$1:$J$1000,8,FALSE),"")</f>
        <v>A</v>
      </c>
      <c r="AF43" s="196" t="str">
        <f>IF(X43:X43&gt;0,VLOOKUP(X43,Insc.!$A$1:$J$1000,9,FALSE),"")</f>
        <v>LIB2026</v>
      </c>
      <c r="AG43" s="196" t="str">
        <f>IF(X43:X43&gt;0,VLOOKUP(X43,Insc.!$A$1:$J$1000,10,FALSE),"")</f>
        <v>SR</v>
      </c>
      <c r="AH43" s="193" t="s">
        <v>1650</v>
      </c>
      <c r="AI43" s="195" t="str">
        <f>IF(AH43:AH43&gt;0,VLOOKUP(AH43,Insc.!$A$1:$J$1000,2,FALSE),"")</f>
        <v>ANTAL MASUDA</v>
      </c>
      <c r="AJ43" s="195" t="str">
        <f>IF(AH43:AH43&gt;0,VLOOKUP(AH43,Insc.!$A$1:$J$1000,3,FALSE),"")</f>
        <v>RODRIGO YUJI</v>
      </c>
      <c r="AK43" s="196" t="str">
        <f>IF(AH43:AH43&gt;0,VLOOKUP(AH43,Insc.!$A$1:$J$1000,4,FALSE),"")</f>
        <v>M</v>
      </c>
      <c r="AL43" s="196" t="str">
        <f>IF(AH43:AH43&gt;0,VLOOKUP(AH43,Insc.!$A$1:$J$1000,5,FALSE),"")</f>
        <v>PIE</v>
      </c>
      <c r="AM43" s="20">
        <f>IF(AH43:AH43&gt;0,VLOOKUP(AH43,Insc.!$A$1:$J$1000,6,FALSE),"")</f>
        <v>41082</v>
      </c>
      <c r="AN43" s="196">
        <f>IF(AH43:AH43&gt;0,VLOOKUP(AH43,Insc.!$A$1:$J$1000,7,FALSE),"")</f>
        <v>12</v>
      </c>
      <c r="AO43" s="196" t="str">
        <f>IF(AH43:AH43&gt;0,VLOOKUP(AH43,Insc.!$A$1:$J$1000,8,FALSE),"")</f>
        <v>C</v>
      </c>
      <c r="AP43" s="196" t="str">
        <f>IF(AH43:AH43&gt;0,VLOOKUP(AH43,Insc.!$A$1:$J$1000,9,FALSE),"")</f>
        <v>LIB2026</v>
      </c>
      <c r="AQ43" s="196" t="str">
        <f>IF(AH43:AH43&gt;0,VLOOKUP(AH43,Insc.!$A$1:$J$1000,10,FALSE),"")</f>
        <v>NSR</v>
      </c>
    </row>
    <row r="44" spans="1:43" ht="15.75">
      <c r="A44" s="200">
        <v>317</v>
      </c>
      <c r="B44" s="194">
        <v>1</v>
      </c>
      <c r="C44" s="194">
        <v>17</v>
      </c>
      <c r="D44" s="193" t="s">
        <v>573</v>
      </c>
      <c r="E44" s="195" t="str">
        <f>IF(D44:D44&gt;0,VLOOKUP(D44,Insc.!$A$1:$J$1000,2,FALSE),"")</f>
        <v>SHIMURA</v>
      </c>
      <c r="F44" s="195" t="str">
        <f>IF(D44:D44&gt;0,VLOOKUP(D44,Insc.!$A$1:$J$1000,3,FALSE),"")</f>
        <v>ALICE MIWAKO</v>
      </c>
      <c r="G44" s="196" t="str">
        <f>IF(D44:D44&gt;0,VLOOKUP(D44,Insc.!$A$1:$J$1000,4,FALSE),"")</f>
        <v>F</v>
      </c>
      <c r="H44" s="196" t="str">
        <f>IF(D44:D44&gt;0,VLOOKUP(D44,Insc.!$A$1:$J$1000,5,FALSE),"")</f>
        <v>GSP</v>
      </c>
      <c r="I44" s="20">
        <f>IF(D44:D44&gt;0,VLOOKUP(D44,Insc.!$A$1:$J$1000,6,FALSE),"")</f>
        <v>21468</v>
      </c>
      <c r="J44" s="196">
        <f>IF(D44:D44&gt;0,VLOOKUP(D44,Insc.!$A$1:$J$1000,7,FALSE),"")</f>
        <v>2</v>
      </c>
      <c r="K44" s="196" t="str">
        <f>IF(D44:D44&gt;0,VLOOKUP(D44,Insc.!$A$1:$J$1000,8,FALSE),"")</f>
        <v>EX</v>
      </c>
      <c r="L44" s="196" t="str">
        <f>IF(D44:D44&gt;0,VLOOKUP(D44,Insc.!$A$1:$J$1000,9,FALSE),"")</f>
        <v>LIB2026</v>
      </c>
      <c r="M44" s="196" t="str">
        <f>IF(D44:D44&gt;0,VLOOKUP(D44,Insc.!$A$1:$J$1000,10,FALSE),"")</f>
        <v>NSR</v>
      </c>
      <c r="N44" s="193" t="s">
        <v>507</v>
      </c>
      <c r="O44" s="195" t="str">
        <f>IF(N44:N44&gt;0,VLOOKUP(N44,Insc.!$A$1:$J$1000,2,FALSE),"")</f>
        <v>T. NISHIKAWA</v>
      </c>
      <c r="P44" s="195" t="str">
        <f>IF(N44:N44&gt;0,VLOOKUP(N44,Insc.!$A$1:$J$1000,3,FALSE),"")</f>
        <v>RUI</v>
      </c>
      <c r="Q44" s="196" t="str">
        <f>IF(N44:N44&gt;0,VLOOKUP(N44,Insc.!$A$1:$J$1000,4,FALSE),"")</f>
        <v>M</v>
      </c>
      <c r="R44" s="196" t="str">
        <f>IF(N44:N44&gt;0,VLOOKUP(N44,Insc.!$A$1:$J$1000,5,FALSE),"")</f>
        <v>NCC</v>
      </c>
      <c r="S44" s="20">
        <f>IF(N44:N44&gt;0,VLOOKUP(N44,Insc.!$A$1:$J$1000,6,FALSE),"")</f>
        <v>21731</v>
      </c>
      <c r="T44" s="196">
        <f>IF(N44:N44&gt;0,VLOOKUP(N44,Insc.!$A$1:$J$1000,7,FALSE),"")</f>
        <v>3</v>
      </c>
      <c r="U44" s="196" t="str">
        <f>IF(N44:N44&gt;0,VLOOKUP(N44,Insc.!$A$1:$J$1000,8,FALSE),"")</f>
        <v>EX</v>
      </c>
      <c r="V44" s="196" t="str">
        <f>IF(N44:N44&gt;0,VLOOKUP(N44,Insc.!$A$1:$J$1000,9,FALSE),"")</f>
        <v>LIB2026</v>
      </c>
      <c r="W44" s="196" t="str">
        <f>IF(N44:N44&gt;0,VLOOKUP(N44,Insc.!$A$1:$J$1000,10,FALSE),"")</f>
        <v>NSR</v>
      </c>
      <c r="X44" s="193" t="s">
        <v>260</v>
      </c>
      <c r="Y44" s="195" t="str">
        <f>IF(X44:X44&gt;0,VLOOKUP(X44,Insc.!$A$1:$J$1000,2,FALSE),"")</f>
        <v>TAKANO</v>
      </c>
      <c r="Z44" s="195" t="str">
        <f>IF(X44:X44&gt;0,VLOOKUP(X44,Insc.!$A$1:$J$1000,3,FALSE),"")</f>
        <v>NOBUKI</v>
      </c>
      <c r="AA44" s="196" t="str">
        <f>IF(X44:X44&gt;0,VLOOKUP(X44,Insc.!$A$1:$J$1000,4,FALSE),"")</f>
        <v>M</v>
      </c>
      <c r="AB44" s="196" t="str">
        <f>IF(X44:X44&gt;0,VLOOKUP(X44,Insc.!$A$1:$J$1000,5,FALSE),"")</f>
        <v>IBI</v>
      </c>
      <c r="AC44" s="20">
        <f>IF(X44:X44&gt;0,VLOOKUP(X44,Insc.!$A$1:$J$1000,6,FALSE),"")</f>
        <v>17060</v>
      </c>
      <c r="AD44" s="196">
        <f>IF(X44:X44&gt;0,VLOOKUP(X44,Insc.!$A$1:$J$1000,7,FALSE),"")</f>
        <v>4</v>
      </c>
      <c r="AE44" s="196" t="str">
        <f>IF(X44:X44&gt;0,VLOOKUP(X44,Insc.!$A$1:$J$1000,8,FALSE),"")</f>
        <v>A</v>
      </c>
      <c r="AF44" s="196" t="str">
        <f>IF(X44:X44&gt;0,VLOOKUP(X44,Insc.!$A$1:$J$1000,9,FALSE),"")</f>
        <v>LIB2026</v>
      </c>
      <c r="AG44" s="196" t="str">
        <f>IF(X44:X44&gt;0,VLOOKUP(X44,Insc.!$A$1:$J$1000,10,FALSE),"")</f>
        <v>SR</v>
      </c>
      <c r="AH44" s="193" t="s">
        <v>1540</v>
      </c>
      <c r="AI44" s="195" t="str">
        <f>IF(AH44:AH44&gt;0,VLOOKUP(AH44,Insc.!$A$1:$J$1000,2,FALSE),"")</f>
        <v>TSUTSUMI</v>
      </c>
      <c r="AJ44" s="195" t="str">
        <f>IF(AH44:AH44&gt;0,VLOOKUP(AH44,Insc.!$A$1:$J$1000,3,FALSE),"")</f>
        <v>HIROSHI</v>
      </c>
      <c r="AK44" s="196" t="str">
        <f>IF(AH44:AH44&gt;0,VLOOKUP(AH44,Insc.!$A$1:$J$1000,4,FALSE),"")</f>
        <v>M</v>
      </c>
      <c r="AL44" s="196" t="str">
        <f>IF(AH44:AH44&gt;0,VLOOKUP(AH44,Insc.!$A$1:$J$1000,5,FALSE),"")</f>
        <v>BIR</v>
      </c>
      <c r="AM44" s="20">
        <f>IF(AH44:AH44&gt;0,VLOOKUP(AH44,Insc.!$A$1:$J$1000,6,FALSE),"")</f>
        <v>17992</v>
      </c>
      <c r="AN44" s="196">
        <f>IF(AH44:AH44&gt;0,VLOOKUP(AH44,Insc.!$A$1:$J$1000,7,FALSE),"")</f>
        <v>6</v>
      </c>
      <c r="AO44" s="196" t="str">
        <f>IF(AH44:AH44&gt;0,VLOOKUP(AH44,Insc.!$A$1:$J$1000,8,FALSE),"")</f>
        <v>A</v>
      </c>
      <c r="AP44" s="196" t="str">
        <f>IF(AH44:AH44&gt;0,VLOOKUP(AH44,Insc.!$A$1:$J$1000,9,FALSE),"")</f>
        <v>LIB2026</v>
      </c>
      <c r="AQ44" s="196" t="str">
        <f>IF(AH44:AH44&gt;0,VLOOKUP(AH44,Insc.!$A$1:$J$1000,10,FALSE),"")</f>
        <v>SR</v>
      </c>
    </row>
    <row r="45" spans="1:43" ht="15.75">
      <c r="A45" s="200">
        <v>401</v>
      </c>
      <c r="B45" s="194">
        <v>2</v>
      </c>
      <c r="C45" s="194">
        <v>1</v>
      </c>
      <c r="D45" s="193" t="s">
        <v>1686</v>
      </c>
      <c r="E45" s="195" t="str">
        <f>IF(D45:D45&gt;0,VLOOKUP(D45,Insc.!$A$1:$J$1000,2,FALSE),"")</f>
        <v>AYKAWA</v>
      </c>
      <c r="F45" s="195" t="str">
        <f>IF(D45:D45&gt;0,VLOOKUP(D45,Insc.!$A$1:$J$1000,3,FALSE),"")</f>
        <v>LUIZA MITIE</v>
      </c>
      <c r="G45" s="196" t="str">
        <f>IF(D45:D45&gt;0,VLOOKUP(D45,Insc.!$A$1:$J$1000,4,FALSE),"")</f>
        <v>F</v>
      </c>
      <c r="H45" s="196" t="str">
        <f>IF(D45:D45&gt;0,VLOOKUP(D45,Insc.!$A$1:$J$1000,5,FALSE),"")</f>
        <v>SUM</v>
      </c>
      <c r="I45" s="20">
        <f>IF(D45:D45&gt;0,VLOOKUP(D45,Insc.!$A$1:$J$1000,6,FALSE),"")</f>
        <v>22652</v>
      </c>
      <c r="J45" s="196">
        <f>IF(D45:D45&gt;0,VLOOKUP(D45,Insc.!$A$1:$J$1000,7,FALSE),"")</f>
        <v>9</v>
      </c>
      <c r="K45" s="196" t="str">
        <f>IF(D45:D45&gt;0,VLOOKUP(D45,Insc.!$A$1:$J$1000,8,FALSE),"")</f>
        <v>B</v>
      </c>
      <c r="L45" s="196" t="str">
        <f>IF(D45:D45&gt;0,VLOOKUP(D45,Insc.!$A$1:$J$1000,9,FALSE),"")</f>
        <v>LIB2026</v>
      </c>
      <c r="M45" s="196" t="str">
        <f>IF(D45:D45&gt;0,VLOOKUP(D45,Insc.!$A$1:$J$1000,10,FALSE),"")</f>
        <v>NSR</v>
      </c>
      <c r="N45" s="193" t="s">
        <v>232</v>
      </c>
      <c r="O45" s="195" t="str">
        <f>IF(N45:N45&gt;0,VLOOKUP(N45,Insc.!$A$1:$J$1000,2,FALSE),"")</f>
        <v>KAWANO</v>
      </c>
      <c r="P45" s="195" t="str">
        <f>IF(N45:N45&gt;0,VLOOKUP(N45,Insc.!$A$1:$J$1000,3,FALSE),"")</f>
        <v>KIYOKO</v>
      </c>
      <c r="Q45" s="196" t="str">
        <f>IF(N45:N45&gt;0,VLOOKUP(N45,Insc.!$A$1:$J$1000,4,FALSE),"")</f>
        <v>F</v>
      </c>
      <c r="R45" s="196" t="str">
        <f>IF(N45:N45&gt;0,VLOOKUP(N45,Insc.!$A$1:$J$1000,5,FALSE),"")</f>
        <v>IBI</v>
      </c>
      <c r="S45" s="20">
        <f>IF(N45:N45&gt;0,VLOOKUP(N45,Insc.!$A$1:$J$1000,6,FALSE),"")</f>
        <v>16772</v>
      </c>
      <c r="T45" s="196">
        <f>IF(N45:N45&gt;0,VLOOKUP(N45,Insc.!$A$1:$J$1000,7,FALSE),"")</f>
        <v>7</v>
      </c>
      <c r="U45" s="196" t="str">
        <f>IF(N45:N45&gt;0,VLOOKUP(N45,Insc.!$A$1:$J$1000,8,FALSE),"")</f>
        <v>B</v>
      </c>
      <c r="V45" s="196" t="str">
        <f>IF(N45:N45&gt;0,VLOOKUP(N45,Insc.!$A$1:$J$1000,9,FALSE),"")</f>
        <v>LIB2026</v>
      </c>
      <c r="W45" s="196" t="str">
        <f>IF(N45:N45&gt;0,VLOOKUP(N45,Insc.!$A$1:$J$1000,10,FALSE),"")</f>
        <v>SR</v>
      </c>
      <c r="X45" s="193" t="s">
        <v>973</v>
      </c>
      <c r="Y45" s="195" t="str">
        <f>IF(X45:X45&gt;0,VLOOKUP(X45,Insc.!$A$1:$J$1000,2,FALSE),"")</f>
        <v>KIYOHARA</v>
      </c>
      <c r="Z45" s="195" t="str">
        <f>IF(X45:X45&gt;0,VLOOKUP(X45,Insc.!$A$1:$J$1000,3,FALSE),"")</f>
        <v>IKUO</v>
      </c>
      <c r="AA45" s="196" t="str">
        <f>IF(X45:X45&gt;0,VLOOKUP(X45,Insc.!$A$1:$J$1000,4,FALSE),"")</f>
        <v>M</v>
      </c>
      <c r="AB45" s="196" t="str">
        <f>IF(X45:X45&gt;0,VLOOKUP(X45,Insc.!$A$1:$J$1000,5,FALSE),"")</f>
        <v>NCC</v>
      </c>
      <c r="AC45" s="20">
        <f>IF(X45:X45&gt;0,VLOOKUP(X45,Insc.!$A$1:$J$1000,6,FALSE),"")</f>
        <v>14496</v>
      </c>
      <c r="AD45" s="196">
        <f>IF(X45:X45&gt;0,VLOOKUP(X45,Insc.!$A$1:$J$1000,7,FALSE),"")</f>
        <v>9</v>
      </c>
      <c r="AE45" s="196" t="str">
        <f>IF(X45:X45&gt;0,VLOOKUP(X45,Insc.!$A$1:$J$1000,8,FALSE),"")</f>
        <v>B</v>
      </c>
      <c r="AF45" s="196" t="str">
        <f>IF(X45:X45&gt;0,VLOOKUP(X45,Insc.!$A$1:$J$1000,9,FALSE),"")</f>
        <v>LIB2026</v>
      </c>
      <c r="AG45" s="196" t="str">
        <f>IF(X45:X45&gt;0,VLOOKUP(X45,Insc.!$A$1:$J$1000,10,FALSE),"")</f>
        <v>MR</v>
      </c>
      <c r="AH45" s="193" t="s">
        <v>1578</v>
      </c>
      <c r="AI45" s="195" t="str">
        <f>IF(AH45:AH45&gt;0,VLOOKUP(AH45,Insc.!$A$1:$J$1000,2,FALSE),"")</f>
        <v>ABE</v>
      </c>
      <c r="AJ45" s="195" t="str">
        <f>IF(AH45:AH45&gt;0,VLOOKUP(AH45,Insc.!$A$1:$J$1000,3,FALSE),"")</f>
        <v>TETSUO</v>
      </c>
      <c r="AK45" s="196" t="str">
        <f>IF(AH45:AH45&gt;0,VLOOKUP(AH45,Insc.!$A$1:$J$1000,4,FALSE),"")</f>
        <v>M</v>
      </c>
      <c r="AL45" s="196" t="str">
        <f>IF(AH45:AH45&gt;0,VLOOKUP(AH45,Insc.!$A$1:$J$1000,5,FALSE),"")</f>
        <v>KOK</v>
      </c>
      <c r="AM45" s="20">
        <f>IF(AH45:AH45&gt;0,VLOOKUP(AH45,Insc.!$A$1:$J$1000,6,FALSE),"")</f>
        <v>12082</v>
      </c>
      <c r="AN45" s="196">
        <f>IF(AH45:AH45&gt;0,VLOOKUP(AH45,Insc.!$A$1:$J$1000,7,FALSE),"")</f>
        <v>8</v>
      </c>
      <c r="AO45" s="196" t="str">
        <f>IF(AH45:AH45&gt;0,VLOOKUP(AH45,Insc.!$A$1:$J$1000,8,FALSE),"")</f>
        <v>B</v>
      </c>
      <c r="AP45" s="196" t="str">
        <f>IF(AH45:AH45&gt;0,VLOOKUP(AH45,Insc.!$A$1:$J$1000,9,FALSE),"")</f>
        <v>LIB2026i</v>
      </c>
      <c r="AQ45" s="196" t="str">
        <f>IF(AH45:AH45&gt;0,VLOOKUP(AH45,Insc.!$A$1:$J$1000,10,FALSE),"")</f>
        <v>MR</v>
      </c>
    </row>
    <row r="46" spans="1:43" ht="15.75">
      <c r="A46" s="200">
        <v>403</v>
      </c>
      <c r="B46" s="194">
        <v>2</v>
      </c>
      <c r="C46" s="194">
        <v>3</v>
      </c>
      <c r="D46" s="193" t="s">
        <v>564</v>
      </c>
      <c r="E46" s="195" t="str">
        <f>IF(D46:D46&gt;0,VLOOKUP(D46,Insc.!$A$1:$J$1000,2,FALSE),"")</f>
        <v>OGATA</v>
      </c>
      <c r="F46" s="195" t="str">
        <f>IF(D46:D46&gt;0,VLOOKUP(D46,Insc.!$A$1:$J$1000,3,FALSE),"")</f>
        <v>MEGUMI</v>
      </c>
      <c r="G46" s="196" t="str">
        <f>IF(D46:D46&gt;0,VLOOKUP(D46,Insc.!$A$1:$J$1000,4,FALSE),"")</f>
        <v>F</v>
      </c>
      <c r="H46" s="196" t="str">
        <f>IF(D46:D46&gt;0,VLOOKUP(D46,Insc.!$A$1:$J$1000,5,FALSE),"")</f>
        <v>GSP</v>
      </c>
      <c r="I46" s="20">
        <f>IF(D46:D46&gt;0,VLOOKUP(D46,Insc.!$A$1:$J$1000,6,FALSE),"")</f>
        <v>19169</v>
      </c>
      <c r="J46" s="196">
        <f>IF(D46:D46&gt;0,VLOOKUP(D46,Insc.!$A$1:$J$1000,7,FALSE),"")</f>
        <v>9</v>
      </c>
      <c r="K46" s="196" t="str">
        <f>IF(D46:D46&gt;0,VLOOKUP(D46,Insc.!$A$1:$J$1000,8,FALSE),"")</f>
        <v>B</v>
      </c>
      <c r="L46" s="196" t="str">
        <f>IF(D46:D46&gt;0,VLOOKUP(D46,Insc.!$A$1:$J$1000,9,FALSE),"")</f>
        <v>LIB2026</v>
      </c>
      <c r="M46" s="196" t="str">
        <f>IF(D46:D46&gt;0,VLOOKUP(D46,Insc.!$A$1:$J$1000,10,FALSE),"")</f>
        <v>NSR</v>
      </c>
      <c r="N46" s="193" t="s">
        <v>1696</v>
      </c>
      <c r="O46" s="195" t="str">
        <f>IF(N46:N46&gt;0,VLOOKUP(N46,Insc.!$A$1:$J$1000,2,FALSE),"")</f>
        <v>OGATA</v>
      </c>
      <c r="P46" s="195" t="str">
        <f>IF(N46:N46&gt;0,VLOOKUP(N46,Insc.!$A$1:$J$1000,3,FALSE),"")</f>
        <v>YOSHITAKA</v>
      </c>
      <c r="Q46" s="196" t="str">
        <f>IF(N46:N46&gt;0,VLOOKUP(N46,Insc.!$A$1:$J$1000,4,FALSE),"")</f>
        <v>M</v>
      </c>
      <c r="R46" s="196" t="str">
        <f>IF(N46:N46&gt;0,VLOOKUP(N46,Insc.!$A$1:$J$1000,5,FALSE),"")</f>
        <v>COO</v>
      </c>
      <c r="S46" s="20">
        <f>IF(N46:N46&gt;0,VLOOKUP(N46,Insc.!$A$1:$J$1000,6,FALSE),"")</f>
        <v>16971</v>
      </c>
      <c r="T46" s="196">
        <f>IF(N46:N46&gt;0,VLOOKUP(N46,Insc.!$A$1:$J$1000,7,FALSE),"")</f>
        <v>7</v>
      </c>
      <c r="U46" s="196" t="str">
        <f>IF(N46:N46&gt;0,VLOOKUP(N46,Insc.!$A$1:$J$1000,8,FALSE),"")</f>
        <v>B</v>
      </c>
      <c r="V46" s="196" t="str">
        <f>IF(N46:N46&gt;0,VLOOKUP(N46,Insc.!$A$1:$J$1000,9,FALSE),"")</f>
        <v>LIB2026</v>
      </c>
      <c r="W46" s="196" t="str">
        <f>IF(N46:N46&gt;0,VLOOKUP(N46,Insc.!$A$1:$J$1000,10,FALSE),"")</f>
        <v>SR</v>
      </c>
      <c r="X46" s="193" t="s">
        <v>714</v>
      </c>
      <c r="Y46" s="195" t="str">
        <f>IF(X46:X46&gt;0,VLOOKUP(X46,Insc.!$A$1:$J$1000,2,FALSE),"")</f>
        <v>ITO</v>
      </c>
      <c r="Z46" s="195" t="str">
        <f>IF(X46:X46&gt;0,VLOOKUP(X46,Insc.!$A$1:$J$1000,3,FALSE),"")</f>
        <v>MINORU</v>
      </c>
      <c r="AA46" s="196" t="str">
        <f>IF(X46:X46&gt;0,VLOOKUP(X46,Insc.!$A$1:$J$1000,4,FALSE),"")</f>
        <v>M</v>
      </c>
      <c r="AB46" s="196" t="str">
        <f>IF(X46:X46&gt;0,VLOOKUP(X46,Insc.!$A$1:$J$1000,5,FALSE),"")</f>
        <v>ITA</v>
      </c>
      <c r="AC46" s="20">
        <f>IF(X46:X46&gt;0,VLOOKUP(X46,Insc.!$A$1:$J$1000,6,FALSE),"")</f>
        <v>14704</v>
      </c>
      <c r="AD46" s="196">
        <f>IF(X46:X46&gt;0,VLOOKUP(X46,Insc.!$A$1:$J$1000,7,FALSE),"")</f>
        <v>9</v>
      </c>
      <c r="AE46" s="196" t="str">
        <f>IF(X46:X46&gt;0,VLOOKUP(X46,Insc.!$A$1:$J$1000,8,FALSE),"")</f>
        <v>B</v>
      </c>
      <c r="AF46" s="196" t="str">
        <f>IF(X46:X46&gt;0,VLOOKUP(X46,Insc.!$A$1:$J$1000,9,FALSE),"")</f>
        <v>LIB2026</v>
      </c>
      <c r="AG46" s="196" t="str">
        <f>IF(X46:X46&gt;0,VLOOKUP(X46,Insc.!$A$1:$J$1000,10,FALSE),"")</f>
        <v>MR</v>
      </c>
      <c r="AH46" s="193" t="s">
        <v>1632</v>
      </c>
      <c r="AI46" s="195" t="str">
        <f>IF(AH46:AH46&gt;0,VLOOKUP(AH46,Insc.!$A$1:$J$1000,2,FALSE),"")</f>
        <v>MADUREIRA</v>
      </c>
      <c r="AJ46" s="195" t="str">
        <f>IF(AH46:AH46&gt;0,VLOOKUP(AH46,Insc.!$A$1:$J$1000,3,FALSE),"")</f>
        <v>CESAR AUGUSTO</v>
      </c>
      <c r="AK46" s="196" t="str">
        <f>IF(AH46:AH46&gt;0,VLOOKUP(AH46,Insc.!$A$1:$J$1000,4,FALSE),"")</f>
        <v>M</v>
      </c>
      <c r="AL46" s="196" t="str">
        <f>IF(AH46:AH46&gt;0,VLOOKUP(AH46,Insc.!$A$1:$J$1000,5,FALSE),"")</f>
        <v>KOK</v>
      </c>
      <c r="AM46" s="20">
        <f>IF(AH46:AH46&gt;0,VLOOKUP(AH46,Insc.!$A$1:$J$1000,6,FALSE),"")</f>
        <v>19956</v>
      </c>
      <c r="AN46" s="196">
        <f>IF(AH46:AH46&gt;0,VLOOKUP(AH46,Insc.!$A$1:$J$1000,7,FALSE),"")</f>
        <v>12</v>
      </c>
      <c r="AO46" s="196" t="str">
        <f>IF(AH46:AH46&gt;0,VLOOKUP(AH46,Insc.!$A$1:$J$1000,8,FALSE),"")</f>
        <v>C</v>
      </c>
      <c r="AP46" s="196" t="str">
        <f>IF(AH46:AH46&gt;0,VLOOKUP(AH46,Insc.!$A$1:$J$1000,9,FALSE),"")</f>
        <v>LIB2026</v>
      </c>
      <c r="AQ46" s="196" t="str">
        <f>IF(AH46:AH46&gt;0,VLOOKUP(AH46,Insc.!$A$1:$J$1000,10,FALSE),"")</f>
        <v>NSR</v>
      </c>
    </row>
    <row r="47" spans="1:43" ht="15.75">
      <c r="A47" s="200">
        <v>406</v>
      </c>
      <c r="B47" s="194">
        <v>2</v>
      </c>
      <c r="C47" s="194">
        <v>6</v>
      </c>
      <c r="D47" s="193" t="s">
        <v>1581</v>
      </c>
      <c r="E47" s="195" t="str">
        <f>IF(D47:D47&gt;0,VLOOKUP(D47,Insc.!$A$1:$J$1000,2,FALSE),"")</f>
        <v>NAKASHIMA</v>
      </c>
      <c r="F47" s="195" t="str">
        <f>IF(D47:D47&gt;0,VLOOKUP(D47,Insc.!$A$1:$J$1000,3,FALSE),"")</f>
        <v>MITSUKO</v>
      </c>
      <c r="G47" s="196" t="str">
        <f>IF(D47:D47&gt;0,VLOOKUP(D47,Insc.!$A$1:$J$1000,4,FALSE),"")</f>
        <v>F</v>
      </c>
      <c r="H47" s="196" t="str">
        <f>IF(D47:D47&gt;0,VLOOKUP(D47,Insc.!$A$1:$J$1000,5,FALSE),"")</f>
        <v>KOK</v>
      </c>
      <c r="I47" s="20">
        <f>IF(D47:D47&gt;0,VLOOKUP(D47,Insc.!$A$1:$J$1000,6,FALSE),"")</f>
        <v>19177</v>
      </c>
      <c r="J47" s="196">
        <f>IF(D47:D47&gt;0,VLOOKUP(D47,Insc.!$A$1:$J$1000,7,FALSE),"")</f>
        <v>9</v>
      </c>
      <c r="K47" s="196" t="str">
        <f>IF(D47:D47&gt;0,VLOOKUP(D47,Insc.!$A$1:$J$1000,8,FALSE),"")</f>
        <v>B</v>
      </c>
      <c r="L47" s="196" t="str">
        <f>IF(D47:D47&gt;0,VLOOKUP(D47,Insc.!$A$1:$J$1000,9,FALSE),"")</f>
        <v>LIB2026</v>
      </c>
      <c r="M47" s="196" t="str">
        <f>IF(D47:D47&gt;0,VLOOKUP(D47,Insc.!$A$1:$J$1000,10,FALSE),"")</f>
        <v>NSR</v>
      </c>
      <c r="N47" s="193" t="s">
        <v>1066</v>
      </c>
      <c r="O47" s="195" t="str">
        <f>IF(N47:N47&gt;0,VLOOKUP(N47,Insc.!$A$1:$J$1000,2,FALSE),"")</f>
        <v>MORIYA</v>
      </c>
      <c r="P47" s="195" t="str">
        <f>IF(N47:N47&gt;0,VLOOKUP(N47,Insc.!$A$1:$J$1000,3,FALSE),"")</f>
        <v>KAZUO</v>
      </c>
      <c r="Q47" s="196" t="str">
        <f>IF(N47:N47&gt;0,VLOOKUP(N47,Insc.!$A$1:$J$1000,4,FALSE),"")</f>
        <v>M</v>
      </c>
      <c r="R47" s="196" t="str">
        <f>IF(N47:N47&gt;0,VLOOKUP(N47,Insc.!$A$1:$J$1000,5,FALSE),"")</f>
        <v>BIR</v>
      </c>
      <c r="S47" s="20">
        <f>IF(N47:N47&gt;0,VLOOKUP(N47,Insc.!$A$1:$J$1000,6,FALSE),"")</f>
        <v>15211</v>
      </c>
      <c r="T47" s="196">
        <f>IF(N47:N47&gt;0,VLOOKUP(N47,Insc.!$A$1:$J$1000,7,FALSE),"")</f>
        <v>9</v>
      </c>
      <c r="U47" s="196" t="str">
        <f>IF(N47:N47&gt;0,VLOOKUP(N47,Insc.!$A$1:$J$1000,8,FALSE),"")</f>
        <v>B</v>
      </c>
      <c r="V47" s="196" t="str">
        <f>IF(N47:N47&gt;0,VLOOKUP(N47,Insc.!$A$1:$J$1000,9,FALSE),"")</f>
        <v>LIB2026</v>
      </c>
      <c r="W47" s="196" t="str">
        <f>IF(N47:N47&gt;0,VLOOKUP(N47,Insc.!$A$1:$J$1000,10,FALSE),"")</f>
        <v>MR</v>
      </c>
      <c r="X47" s="193" t="s">
        <v>1546</v>
      </c>
      <c r="Y47" s="195" t="str">
        <f>IF(X47:X47&gt;0,VLOOKUP(X47,Insc.!$A$1:$J$1000,2,FALSE),"")</f>
        <v>MARUYA</v>
      </c>
      <c r="Z47" s="195" t="str">
        <f>IF(X47:X47&gt;0,VLOOKUP(X47,Insc.!$A$1:$J$1000,3,FALSE),"")</f>
        <v>MINEO</v>
      </c>
      <c r="AA47" s="196" t="str">
        <f>IF(X47:X47&gt;0,VLOOKUP(X47,Insc.!$A$1:$J$1000,4,FALSE),"")</f>
        <v>M</v>
      </c>
      <c r="AB47" s="196" t="str">
        <f>IF(X47:X47&gt;0,VLOOKUP(X47,Insc.!$A$1:$J$1000,5,FALSE),"")</f>
        <v>SMA</v>
      </c>
      <c r="AC47" s="20">
        <f>IF(X47:X47&gt;0,VLOOKUP(X47,Insc.!$A$1:$J$1000,6,FALSE),"")</f>
        <v>16175</v>
      </c>
      <c r="AD47" s="196">
        <f>IF(X47:X47&gt;0,VLOOKUP(X47,Insc.!$A$1:$J$1000,7,FALSE),"")</f>
        <v>8</v>
      </c>
      <c r="AE47" s="196" t="str">
        <f>IF(X47:X47&gt;0,VLOOKUP(X47,Insc.!$A$1:$J$1000,8,FALSE),"")</f>
        <v>B</v>
      </c>
      <c r="AF47" s="196" t="str">
        <f>IF(X47:X47&gt;0,VLOOKUP(X47,Insc.!$A$1:$J$1000,9,FALSE),"")</f>
        <v>LIB2026</v>
      </c>
      <c r="AG47" s="196" t="str">
        <f>IF(X47:X47&gt;0,VLOOKUP(X47,Insc.!$A$1:$J$1000,10,FALSE),"")</f>
        <v>SR</v>
      </c>
      <c r="AH47" s="193" t="s">
        <v>1458</v>
      </c>
      <c r="AI47" s="195" t="str">
        <f>IF(AH47:AH47&gt;0,VLOOKUP(AH47,Insc.!$A$1:$J$1000,2,FALSE),"")</f>
        <v>NAKAZATO</v>
      </c>
      <c r="AJ47" s="195" t="str">
        <f>IF(AH47:AH47&gt;0,VLOOKUP(AH47,Insc.!$A$1:$J$1000,3,FALSE),"")</f>
        <v>JORGE SHITOMI</v>
      </c>
      <c r="AK47" s="196" t="str">
        <f>IF(AH47:AH47&gt;0,VLOOKUP(AH47,Insc.!$A$1:$J$1000,4,FALSE),"")</f>
        <v>M</v>
      </c>
      <c r="AL47" s="196" t="str">
        <f>IF(AH47:AH47&gt;0,VLOOKUP(AH47,Insc.!$A$1:$J$1000,5,FALSE),"")</f>
        <v>PIE</v>
      </c>
      <c r="AM47" s="20">
        <f>IF(AH47:AH47&gt;0,VLOOKUP(AH47,Insc.!$A$1:$J$1000,6,FALSE),"")</f>
        <v>16003</v>
      </c>
      <c r="AN47" s="196">
        <f>IF(AH47:AH47&gt;0,VLOOKUP(AH47,Insc.!$A$1:$J$1000,7,FALSE),"")</f>
        <v>12</v>
      </c>
      <c r="AO47" s="196" t="str">
        <f>IF(AH47:AH47&gt;0,VLOOKUP(AH47,Insc.!$A$1:$J$1000,8,FALSE),"")</f>
        <v>C</v>
      </c>
      <c r="AP47" s="196" t="str">
        <f>IF(AH47:AH47&gt;0,VLOOKUP(AH47,Insc.!$A$1:$J$1000,9,FALSE),"")</f>
        <v>LIB2026</v>
      </c>
      <c r="AQ47" s="196" t="str">
        <f>IF(AH47:AH47&gt;0,VLOOKUP(AH47,Insc.!$A$1:$J$1000,10,FALSE),"")</f>
        <v>SR</v>
      </c>
    </row>
    <row r="48" spans="1:43" ht="15.75">
      <c r="A48" s="200">
        <v>408</v>
      </c>
      <c r="B48" s="199">
        <v>2</v>
      </c>
      <c r="C48" s="194">
        <v>8</v>
      </c>
      <c r="D48" s="193" t="s">
        <v>265</v>
      </c>
      <c r="E48" s="195" t="str">
        <f>IF(D48:D48&gt;0,VLOOKUP(D48,Insc.!$A$1:$J$1000,2,FALSE),"")</f>
        <v>YAMANO</v>
      </c>
      <c r="F48" s="195" t="str">
        <f>IF(D48:D48&gt;0,VLOOKUP(D48,Insc.!$A$1:$J$1000,3,FALSE),"")</f>
        <v>ROSA</v>
      </c>
      <c r="G48" s="196" t="str">
        <f>IF(D48:D48&gt;0,VLOOKUP(D48,Insc.!$A$1:$J$1000,4,FALSE),"")</f>
        <v>F</v>
      </c>
      <c r="H48" s="196" t="str">
        <f>IF(D48:D48&gt;0,VLOOKUP(D48,Insc.!$A$1:$J$1000,5,FALSE),"")</f>
        <v>IBI</v>
      </c>
      <c r="I48" s="20">
        <f>IF(D48:D48&gt;0,VLOOKUP(D48,Insc.!$A$1:$J$1000,6,FALSE),"")</f>
        <v>20212</v>
      </c>
      <c r="J48" s="196">
        <f>IF(D48:D48&gt;0,VLOOKUP(D48,Insc.!$A$1:$J$1000,7,FALSE),"")</f>
        <v>8</v>
      </c>
      <c r="K48" s="196" t="str">
        <f>IF(D48:D48&gt;0,VLOOKUP(D48,Insc.!$A$1:$J$1000,8,FALSE),"")</f>
        <v>B</v>
      </c>
      <c r="L48" s="196" t="str">
        <f>IF(D48:D48&gt;0,VLOOKUP(D48,Insc.!$A$1:$J$1000,9,FALSE),"")</f>
        <v>LIB2026</v>
      </c>
      <c r="M48" s="196" t="str">
        <f>IF(D48:D48&gt;0,VLOOKUP(D48,Insc.!$A$1:$J$1000,10,FALSE),"")</f>
        <v>NSR</v>
      </c>
      <c r="N48" s="193" t="s">
        <v>76</v>
      </c>
      <c r="O48" s="195" t="str">
        <f>IF(N48:N48&gt;0,VLOOKUP(N48,Insc.!$A$1:$J$1000,2,FALSE),"")</f>
        <v>TAKAMUNE</v>
      </c>
      <c r="P48" s="195" t="str">
        <f>IF(N48:N48&gt;0,VLOOKUP(N48,Insc.!$A$1:$J$1000,3,FALSE),"")</f>
        <v>ATSUSHI</v>
      </c>
      <c r="Q48" s="196" t="str">
        <f>IF(N48:N48&gt;0,VLOOKUP(N48,Insc.!$A$1:$J$1000,4,FALSE),"")</f>
        <v>M</v>
      </c>
      <c r="R48" s="196" t="str">
        <f>IF(N48:N48&gt;0,VLOOKUP(N48,Insc.!$A$1:$J$1000,5,FALSE),"")</f>
        <v>PIE</v>
      </c>
      <c r="S48" s="20">
        <f>IF(N48:N48&gt;0,VLOOKUP(N48,Insc.!$A$1:$J$1000,6,FALSE),"")</f>
        <v>16893</v>
      </c>
      <c r="T48" s="196">
        <f>IF(N48:N48&gt;0,VLOOKUP(N48,Insc.!$A$1:$J$1000,7,FALSE),"")</f>
        <v>8</v>
      </c>
      <c r="U48" s="196" t="str">
        <f>IF(N48:N48&gt;0,VLOOKUP(N48,Insc.!$A$1:$J$1000,8,FALSE),"")</f>
        <v>B</v>
      </c>
      <c r="V48" s="196" t="str">
        <f>IF(N48:N48&gt;0,VLOOKUP(N48,Insc.!$A$1:$J$1000,9,FALSE),"")</f>
        <v>LIB2026</v>
      </c>
      <c r="W48" s="196" t="str">
        <f>IF(N48:N48&gt;0,VLOOKUP(N48,Insc.!$A$1:$J$1000,10,FALSE),"")</f>
        <v>SR</v>
      </c>
      <c r="X48" s="193" t="s">
        <v>1102</v>
      </c>
      <c r="Y48" s="195" t="str">
        <f>IF(X48:X48&gt;0,VLOOKUP(X48,Insc.!$A$1:$J$1000,2,FALSE),"")</f>
        <v>MATSUMURA</v>
      </c>
      <c r="Z48" s="195" t="str">
        <f>IF(X48:X48&gt;0,VLOOKUP(X48,Insc.!$A$1:$J$1000,3,FALSE),"")</f>
        <v>TERUAKI</v>
      </c>
      <c r="AA48" s="196" t="str">
        <f>IF(X48:X48&gt;0,VLOOKUP(X48,Insc.!$A$1:$J$1000,4,FALSE),"")</f>
        <v>M</v>
      </c>
      <c r="AB48" s="196" t="str">
        <f>IF(X48:X48&gt;0,VLOOKUP(X48,Insc.!$A$1:$J$1000,5,FALSE),"")</f>
        <v>KOK</v>
      </c>
      <c r="AC48" s="20">
        <f>IF(X48:X48&gt;0,VLOOKUP(X48,Insc.!$A$1:$J$1000,6,FALSE),"")</f>
        <v>15766</v>
      </c>
      <c r="AD48" s="196">
        <f>IF(X48:X48&gt;0,VLOOKUP(X48,Insc.!$A$1:$J$1000,7,FALSE),"")</f>
        <v>9</v>
      </c>
      <c r="AE48" s="196" t="str">
        <f>IF(X48:X48&gt;0,VLOOKUP(X48,Insc.!$A$1:$J$1000,8,FALSE),"")</f>
        <v>B</v>
      </c>
      <c r="AF48" s="196" t="str">
        <f>IF(X48:X48&gt;0,VLOOKUP(X48,Insc.!$A$1:$J$1000,9,FALSE),"")</f>
        <v>LIB2026</v>
      </c>
      <c r="AG48" s="196" t="str">
        <f>IF(X48:X48&gt;0,VLOOKUP(X48,Insc.!$A$1:$J$1000,10,FALSE),"")</f>
        <v>SR</v>
      </c>
      <c r="AH48" s="193" t="s">
        <v>80</v>
      </c>
      <c r="AI48" s="195" t="str">
        <f>IF(AH48:AH48&gt;0,VLOOKUP(AH48,Insc.!$A$1:$J$1000,2,FALSE),"")</f>
        <v>PEREIRA T. MACHADO</v>
      </c>
      <c r="AJ48" s="195" t="str">
        <f>IF(AH48:AH48&gt;0,VLOOKUP(AH48,Insc.!$A$1:$J$1000,3,FALSE),"")</f>
        <v>MARIA DO SOCORRO</v>
      </c>
      <c r="AK48" s="196" t="str">
        <f>IF(AH48:AH48&gt;0,VLOOKUP(AH48,Insc.!$A$1:$J$1000,4,FALSE),"")</f>
        <v>F</v>
      </c>
      <c r="AL48" s="196" t="str">
        <f>IF(AH48:AH48&gt;0,VLOOKUP(AH48,Insc.!$A$1:$J$1000,5,FALSE),"")</f>
        <v>SOR</v>
      </c>
      <c r="AM48" s="20">
        <f>IF(AH48:AH48&gt;0,VLOOKUP(AH48,Insc.!$A$1:$J$1000,6,FALSE),"")</f>
        <v>21554</v>
      </c>
      <c r="AN48" s="196">
        <f>IF(AH48:AH48&gt;0,VLOOKUP(AH48,Insc.!$A$1:$J$1000,7,FALSE),"")</f>
        <v>12</v>
      </c>
      <c r="AO48" s="196" t="str">
        <f>IF(AH48:AH48&gt;0,VLOOKUP(AH48,Insc.!$A$1:$J$1000,8,FALSE),"")</f>
        <v>C</v>
      </c>
      <c r="AP48" s="196" t="str">
        <f>IF(AH48:AH48&gt;0,VLOOKUP(AH48,Insc.!$A$1:$J$1000,9,FALSE),"")</f>
        <v>LIB2026</v>
      </c>
      <c r="AQ48" s="196" t="str">
        <f>IF(AH48:AH48&gt;0,VLOOKUP(AH48,Insc.!$A$1:$J$1000,10,FALSE),"")</f>
        <v>NSR</v>
      </c>
    </row>
    <row r="49" spans="1:43" ht="15.75">
      <c r="A49" s="201">
        <v>410</v>
      </c>
      <c r="B49" s="194">
        <v>2</v>
      </c>
      <c r="C49" s="194">
        <v>10</v>
      </c>
      <c r="D49" s="193" t="s">
        <v>1676</v>
      </c>
      <c r="E49" s="195" t="str">
        <f>IF(D49:D49&gt;0,VLOOKUP(D49,Insc.!$A$1:$J$1000,2,FALSE),"")</f>
        <v>SATAKE</v>
      </c>
      <c r="F49" s="195" t="str">
        <f>IF(D49:D49&gt;0,VLOOKUP(D49,Insc.!$A$1:$J$1000,3,FALSE),"")</f>
        <v>MARIO KANEYUKI</v>
      </c>
      <c r="G49" s="196" t="str">
        <f>IF(D49:D49&gt;0,VLOOKUP(D49,Insc.!$A$1:$J$1000,4,FALSE),"")</f>
        <v>M</v>
      </c>
      <c r="H49" s="196" t="str">
        <f>IF(D49:D49&gt;0,VLOOKUP(D49,Insc.!$A$1:$J$1000,5,FALSE),"")</f>
        <v>BIR</v>
      </c>
      <c r="I49" s="20">
        <f>IF(D49:D49&gt;0,VLOOKUP(D49,Insc.!$A$1:$J$1000,6,FALSE),"")</f>
        <v>21302</v>
      </c>
      <c r="J49" s="196">
        <f>IF(D49:D49&gt;0,VLOOKUP(D49,Insc.!$A$1:$J$1000,7,FALSE),"")</f>
        <v>7</v>
      </c>
      <c r="K49" s="196" t="str">
        <f>IF(D49:D49&gt;0,VLOOKUP(D49,Insc.!$A$1:$J$1000,8,FALSE),"")</f>
        <v>B</v>
      </c>
      <c r="L49" s="196" t="str">
        <f>IF(D49:D49&gt;0,VLOOKUP(D49,Insc.!$A$1:$J$1000,9,FALSE),"")</f>
        <v>LIB2026</v>
      </c>
      <c r="M49" s="196" t="str">
        <f>IF(D49:D49&gt;0,VLOOKUP(D49,Insc.!$A$1:$J$1000,10,FALSE),"")</f>
        <v>NSR</v>
      </c>
      <c r="N49" s="193" t="s">
        <v>555</v>
      </c>
      <c r="O49" s="195" t="str">
        <f>IF(N49:N49&gt;0,VLOOKUP(N49,Insc.!$A$1:$J$1000,2,FALSE),"")</f>
        <v>NISHIWAKI</v>
      </c>
      <c r="P49" s="195" t="str">
        <f>IF(N49:N49&gt;0,VLOOKUP(N49,Insc.!$A$1:$J$1000,3,FALSE),"")</f>
        <v>TERUKO</v>
      </c>
      <c r="Q49" s="196" t="str">
        <f>IF(N49:N49&gt;0,VLOOKUP(N49,Insc.!$A$1:$J$1000,4,FALSE),"")</f>
        <v>F</v>
      </c>
      <c r="R49" s="196" t="str">
        <f>IF(N49:N49&gt;0,VLOOKUP(N49,Insc.!$A$1:$J$1000,5,FALSE),"")</f>
        <v>GSP</v>
      </c>
      <c r="S49" s="20">
        <f>IF(N49:N49&gt;0,VLOOKUP(N49,Insc.!$A$1:$J$1000,6,FALSE),"")</f>
        <v>16338</v>
      </c>
      <c r="T49" s="196">
        <f>IF(N49:N49&gt;0,VLOOKUP(N49,Insc.!$A$1:$J$1000,7,FALSE),"")</f>
        <v>9</v>
      </c>
      <c r="U49" s="196" t="str">
        <f>IF(N49:N49&gt;0,VLOOKUP(N49,Insc.!$A$1:$J$1000,8,FALSE),"")</f>
        <v>B</v>
      </c>
      <c r="V49" s="196" t="str">
        <f>IF(N49:N49&gt;0,VLOOKUP(N49,Insc.!$A$1:$J$1000,9,FALSE),"")</f>
        <v>LIB2026</v>
      </c>
      <c r="W49" s="196" t="str">
        <f>IF(N49:N49&gt;0,VLOOKUP(N49,Insc.!$A$1:$J$1000,10,FALSE),"")</f>
        <v>SR</v>
      </c>
      <c r="X49" s="193" t="s">
        <v>269</v>
      </c>
      <c r="Y49" s="195" t="str">
        <f>IF(X49:X49&gt;0,VLOOKUP(X49,Insc.!$A$1:$J$1000,2,FALSE),"")</f>
        <v>YAMANO</v>
      </c>
      <c r="Z49" s="195" t="str">
        <f>IF(X49:X49&gt;0,VLOOKUP(X49,Insc.!$A$1:$J$1000,3,FALSE),"")</f>
        <v>ISABEL TIYOKO</v>
      </c>
      <c r="AA49" s="196" t="str">
        <f>IF(X49:X49&gt;0,VLOOKUP(X49,Insc.!$A$1:$J$1000,4,FALSE),"")</f>
        <v>F</v>
      </c>
      <c r="AB49" s="196" t="str">
        <f>IF(X49:X49&gt;0,VLOOKUP(X49,Insc.!$A$1:$J$1000,5,FALSE),"")</f>
        <v>IBI</v>
      </c>
      <c r="AC49" s="20">
        <f>IF(X49:X49&gt;0,VLOOKUP(X49,Insc.!$A$1:$J$1000,6,FALSE),"")</f>
        <v>18926</v>
      </c>
      <c r="AD49" s="196">
        <f>IF(X49:X49&gt;0,VLOOKUP(X49,Insc.!$A$1:$J$1000,7,FALSE),"")</f>
        <v>9</v>
      </c>
      <c r="AE49" s="196" t="str">
        <f>IF(X49:X49&gt;0,VLOOKUP(X49,Insc.!$A$1:$J$1000,8,FALSE),"")</f>
        <v>B</v>
      </c>
      <c r="AF49" s="196" t="str">
        <f>IF(X49:X49&gt;0,VLOOKUP(X49,Insc.!$A$1:$J$1000,9,FALSE),"")</f>
        <v>LIB2026</v>
      </c>
      <c r="AG49" s="196" t="str">
        <f>IF(X49:X49&gt;0,VLOOKUP(X49,Insc.!$A$1:$J$1000,10,FALSE),"")</f>
        <v>SR</v>
      </c>
      <c r="AH49" s="193" t="s">
        <v>1465</v>
      </c>
      <c r="AI49" s="195" t="str">
        <f>IF(AH49:AH49&gt;0,VLOOKUP(AH49,Insc.!$A$1:$J$1000,2,FALSE),"")</f>
        <v>VALERO ARIAS</v>
      </c>
      <c r="AJ49" s="195" t="str">
        <f>IF(AH49:AH49&gt;0,VLOOKUP(AH49,Insc.!$A$1:$J$1000,3,FALSE),"")</f>
        <v>CARMEN</v>
      </c>
      <c r="AK49" s="196" t="str">
        <f>IF(AH49:AH49&gt;0,VLOOKUP(AH49,Insc.!$A$1:$J$1000,4,FALSE),"")</f>
        <v>F</v>
      </c>
      <c r="AL49" s="196" t="str">
        <f>IF(AH49:AH49&gt;0,VLOOKUP(AH49,Insc.!$A$1:$J$1000,5,FALSE),"")</f>
        <v>KOK</v>
      </c>
      <c r="AM49" s="20">
        <f>IF(AH49:AH49&gt;0,VLOOKUP(AH49,Insc.!$A$1:$J$1000,6,FALSE),"")</f>
        <v>21451</v>
      </c>
      <c r="AN49" s="196">
        <f>IF(AH49:AH49&gt;0,VLOOKUP(AH49,Insc.!$A$1:$J$1000,7,FALSE),"")</f>
        <v>12</v>
      </c>
      <c r="AO49" s="196" t="str">
        <f>IF(AH49:AH49&gt;0,VLOOKUP(AH49,Insc.!$A$1:$J$1000,8,FALSE),"")</f>
        <v>C</v>
      </c>
      <c r="AP49" s="196" t="str">
        <f>IF(AH49:AH49&gt;0,VLOOKUP(AH49,Insc.!$A$1:$J$1000,9,FALSE),"")</f>
        <v>LIB2026</v>
      </c>
      <c r="AQ49" s="196" t="str">
        <f>IF(AH49:AH49&gt;0,VLOOKUP(AH49,Insc.!$A$1:$J$1000,10,FALSE),"")</f>
        <v>NSR</v>
      </c>
    </row>
    <row r="50" spans="1:43" ht="15.75">
      <c r="A50" s="200">
        <v>412</v>
      </c>
      <c r="B50" s="199">
        <v>2</v>
      </c>
      <c r="C50" s="194">
        <v>12</v>
      </c>
      <c r="D50" s="193" t="s">
        <v>321</v>
      </c>
      <c r="E50" s="195" t="str">
        <f>IF(D50:D50&gt;0,VLOOKUP(D50,Insc.!$A$1:$J$1000,2,FALSE),"")</f>
        <v>CASSIMIRO</v>
      </c>
      <c r="F50" s="195" t="str">
        <f>IF(D50:D50&gt;0,VLOOKUP(D50,Insc.!$A$1:$J$1000,3,FALSE),"")</f>
        <v>LUIZ CARLOS</v>
      </c>
      <c r="G50" s="196" t="str">
        <f>IF(D50:D50&gt;0,VLOOKUP(D50,Insc.!$A$1:$J$1000,4,FALSE),"")</f>
        <v>M</v>
      </c>
      <c r="H50" s="196" t="str">
        <f>IF(D50:D50&gt;0,VLOOKUP(D50,Insc.!$A$1:$J$1000,5,FALSE),"")</f>
        <v>SUM</v>
      </c>
      <c r="I50" s="20">
        <f>IF(D50:D50&gt;0,VLOOKUP(D50,Insc.!$A$1:$J$1000,6,FALSE),"")</f>
        <v>21936</v>
      </c>
      <c r="J50" s="196">
        <f>IF(D50:D50&gt;0,VLOOKUP(D50,Insc.!$A$1:$J$1000,7,FALSE),"")</f>
        <v>7</v>
      </c>
      <c r="K50" s="196" t="str">
        <f>IF(D50:D50&gt;0,VLOOKUP(D50,Insc.!$A$1:$J$1000,8,FALSE),"")</f>
        <v>B</v>
      </c>
      <c r="L50" s="196" t="str">
        <f>IF(D50:D50&gt;0,VLOOKUP(D50,Insc.!$A$1:$J$1000,9,FALSE),"")</f>
        <v>LIB2026</v>
      </c>
      <c r="M50" s="196" t="str">
        <f>IF(D50:D50&gt;0,VLOOKUP(D50,Insc.!$A$1:$J$1000,10,FALSE),"")</f>
        <v>NSR</v>
      </c>
      <c r="N50" s="193" t="s">
        <v>1579</v>
      </c>
      <c r="O50" s="195" t="str">
        <f>IF(N50:N50&gt;0,VLOOKUP(N50,Insc.!$A$1:$J$1000,2,FALSE),"")</f>
        <v>ABE</v>
      </c>
      <c r="P50" s="195" t="str">
        <f>IF(N50:N50&gt;0,VLOOKUP(N50,Insc.!$A$1:$J$1000,3,FALSE),"")</f>
        <v>KAZUKO</v>
      </c>
      <c r="Q50" s="196" t="str">
        <f>IF(N50:N50&gt;0,VLOOKUP(N50,Insc.!$A$1:$J$1000,4,FALSE),"")</f>
        <v>F</v>
      </c>
      <c r="R50" s="196" t="str">
        <f>IF(N50:N50&gt;0,VLOOKUP(N50,Insc.!$A$1:$J$1000,5,FALSE),"")</f>
        <v>KOK</v>
      </c>
      <c r="S50" s="20">
        <f>IF(N50:N50&gt;0,VLOOKUP(N50,Insc.!$A$1:$J$1000,6,FALSE),"")</f>
        <v>18129</v>
      </c>
      <c r="T50" s="196">
        <f>IF(N50:N50&gt;0,VLOOKUP(N50,Insc.!$A$1:$J$1000,7,FALSE),"")</f>
        <v>9</v>
      </c>
      <c r="U50" s="196" t="str">
        <f>IF(N50:N50&gt;0,VLOOKUP(N50,Insc.!$A$1:$J$1000,8,FALSE),"")</f>
        <v>B</v>
      </c>
      <c r="V50" s="196" t="str">
        <f>IF(N50:N50&gt;0,VLOOKUP(N50,Insc.!$A$1:$J$1000,9,FALSE),"")</f>
        <v>LIB2026</v>
      </c>
      <c r="W50" s="196" t="str">
        <f>IF(N50:N50&gt;0,VLOOKUP(N50,Insc.!$A$1:$J$1000,10,FALSE),"")</f>
        <v>SR</v>
      </c>
      <c r="X50" s="193" t="s">
        <v>258</v>
      </c>
      <c r="Y50" s="195" t="str">
        <f>IF(X50:X50&gt;0,VLOOKUP(X50,Insc.!$A$1:$J$1000,2,FALSE),"")</f>
        <v>MATSUMOTO</v>
      </c>
      <c r="Z50" s="195" t="str">
        <f>IF(X50:X50&gt;0,VLOOKUP(X50,Insc.!$A$1:$J$1000,3,FALSE),"")</f>
        <v>KAZUKO</v>
      </c>
      <c r="AA50" s="196" t="str">
        <f>IF(X50:X50&gt;0,VLOOKUP(X50,Insc.!$A$1:$J$1000,4,FALSE),"")</f>
        <v>F</v>
      </c>
      <c r="AB50" s="196" t="str">
        <f>IF(X50:X50&gt;0,VLOOKUP(X50,Insc.!$A$1:$J$1000,5,FALSE),"")</f>
        <v>IBI</v>
      </c>
      <c r="AC50" s="20">
        <f>IF(X50:X50&gt;0,VLOOKUP(X50,Insc.!$A$1:$J$1000,6,FALSE),"")</f>
        <v>13623</v>
      </c>
      <c r="AD50" s="196">
        <f>IF(X50:X50&gt;0,VLOOKUP(X50,Insc.!$A$1:$J$1000,7,FALSE),"")</f>
        <v>9</v>
      </c>
      <c r="AE50" s="196" t="str">
        <f>IF(X50:X50&gt;0,VLOOKUP(X50,Insc.!$A$1:$J$1000,8,FALSE),"")</f>
        <v>B</v>
      </c>
      <c r="AF50" s="196" t="str">
        <f>IF(X50:X50&gt;0,VLOOKUP(X50,Insc.!$A$1:$J$1000,9,FALSE),"")</f>
        <v>LIB2026</v>
      </c>
      <c r="AG50" s="196" t="str">
        <f>IF(X50:X50&gt;0,VLOOKUP(X50,Insc.!$A$1:$J$1000,10,FALSE),"")</f>
        <v>MR</v>
      </c>
      <c r="AH50" s="193" t="s">
        <v>1470</v>
      </c>
      <c r="AI50" s="195" t="str">
        <f>IF(AH50:AH50&gt;0,VLOOKUP(AH50,Insc.!$A$1:$J$1000,2,FALSE),"")</f>
        <v>YOSHINO</v>
      </c>
      <c r="AJ50" s="195" t="str">
        <f>IF(AH50:AH50&gt;0,VLOOKUP(AH50,Insc.!$A$1:$J$1000,3,FALSE),"")</f>
        <v>GUIDO YOSHIAKI</v>
      </c>
      <c r="AK50" s="196" t="str">
        <f>IF(AH50:AH50&gt;0,VLOOKUP(AH50,Insc.!$A$1:$J$1000,4,FALSE),"")</f>
        <v>M</v>
      </c>
      <c r="AL50" s="196" t="str">
        <f>IF(AH50:AH50&gt;0,VLOOKUP(AH50,Insc.!$A$1:$J$1000,5,FALSE),"")</f>
        <v>NCC</v>
      </c>
      <c r="AM50" s="20">
        <f>IF(AH50:AH50&gt;0,VLOOKUP(AH50,Insc.!$A$1:$J$1000,6,FALSE),"")</f>
        <v>21607</v>
      </c>
      <c r="AN50" s="196">
        <f>IF(AH50:AH50&gt;0,VLOOKUP(AH50,Insc.!$A$1:$J$1000,7,FALSE),"")</f>
        <v>12</v>
      </c>
      <c r="AO50" s="196" t="str">
        <f>IF(AH50:AH50&gt;0,VLOOKUP(AH50,Insc.!$A$1:$J$1000,8,FALSE),"")</f>
        <v>C</v>
      </c>
      <c r="AP50" s="196" t="str">
        <f>IF(AH50:AH50&gt;0,VLOOKUP(AH50,Insc.!$A$1:$J$1000,9,FALSE),"")</f>
        <v>LIB2026i</v>
      </c>
      <c r="AQ50" s="196" t="str">
        <f>IF(AH50:AH50&gt;0,VLOOKUP(AH50,Insc.!$A$1:$J$1000,10,FALSE),"")</f>
        <v>NSR</v>
      </c>
    </row>
    <row r="51" spans="1:43" ht="15.75">
      <c r="A51" s="200">
        <v>415</v>
      </c>
      <c r="B51" s="194">
        <v>2</v>
      </c>
      <c r="C51" s="194">
        <v>15</v>
      </c>
      <c r="D51" s="193" t="s">
        <v>736</v>
      </c>
      <c r="E51" s="195" t="str">
        <f>IF(D51:D51&gt;0,VLOOKUP(D51,Insc.!$A$1:$J$1000,2,FALSE),"")</f>
        <v>MISOBUSHI</v>
      </c>
      <c r="F51" s="195" t="str">
        <f>IF(D51:D51&gt;0,VLOOKUP(D51,Insc.!$A$1:$J$1000,3,FALSE),"")</f>
        <v>ARMANDO KOMI</v>
      </c>
      <c r="G51" s="196" t="str">
        <f>IF(D51:D51&gt;0,VLOOKUP(D51,Insc.!$A$1:$J$1000,4,FALSE),"")</f>
        <v>M</v>
      </c>
      <c r="H51" s="196" t="str">
        <f>IF(D51:D51&gt;0,VLOOKUP(D51,Insc.!$A$1:$J$1000,5,FALSE),"")</f>
        <v>PIE</v>
      </c>
      <c r="I51" s="20">
        <f>IF(D51:D51&gt;0,VLOOKUP(D51,Insc.!$A$1:$J$1000,6,FALSE),"")</f>
        <v>21065</v>
      </c>
      <c r="J51" s="196">
        <f>IF(D51:D51&gt;0,VLOOKUP(D51,Insc.!$A$1:$J$1000,7,FALSE),"")</f>
        <v>11</v>
      </c>
      <c r="K51" s="196" t="str">
        <f>IF(D51:D51&gt;0,VLOOKUP(D51,Insc.!$A$1:$J$1000,8,FALSE),"")</f>
        <v>C</v>
      </c>
      <c r="L51" s="196" t="str">
        <f>IF(D51:D51&gt;0,VLOOKUP(D51,Insc.!$A$1:$J$1000,9,FALSE),"")</f>
        <v>LIB2026</v>
      </c>
      <c r="M51" s="196" t="str">
        <f>IF(D51:D51&gt;0,VLOOKUP(D51,Insc.!$A$1:$J$1000,10,FALSE),"")</f>
        <v>NSR</v>
      </c>
      <c r="N51" s="193" t="s">
        <v>593</v>
      </c>
      <c r="O51" s="195" t="str">
        <f>IF(N51:N51&gt;0,VLOOKUP(N51,Insc.!$A$1:$J$1000,2,FALSE),"")</f>
        <v>NISHIMURA</v>
      </c>
      <c r="P51" s="195" t="str">
        <f>IF(N51:N51&gt;0,VLOOKUP(N51,Insc.!$A$1:$J$1000,3,FALSE),"")</f>
        <v>ELENA</v>
      </c>
      <c r="Q51" s="196" t="str">
        <f>IF(N51:N51&gt;0,VLOOKUP(N51,Insc.!$A$1:$J$1000,4,FALSE),"")</f>
        <v>F</v>
      </c>
      <c r="R51" s="196" t="str">
        <f>IF(N51:N51&gt;0,VLOOKUP(N51,Insc.!$A$1:$J$1000,5,FALSE),"")</f>
        <v>GSP</v>
      </c>
      <c r="S51" s="20">
        <f>IF(N51:N51&gt;0,VLOOKUP(N51,Insc.!$A$1:$J$1000,6,FALSE),"")</f>
        <v>16868</v>
      </c>
      <c r="T51" s="196">
        <f>IF(N51:N51&gt;0,VLOOKUP(N51,Insc.!$A$1:$J$1000,7,FALSE),"")</f>
        <v>8</v>
      </c>
      <c r="U51" s="196" t="str">
        <f>IF(N51:N51&gt;0,VLOOKUP(N51,Insc.!$A$1:$J$1000,8,FALSE),"")</f>
        <v>B</v>
      </c>
      <c r="V51" s="196" t="str">
        <f>IF(N51:N51&gt;0,VLOOKUP(N51,Insc.!$A$1:$J$1000,9,FALSE),"")</f>
        <v>LIB2026</v>
      </c>
      <c r="W51" s="196" t="str">
        <f>IF(N51:N51&gt;0,VLOOKUP(N51,Insc.!$A$1:$J$1000,10,FALSE),"")</f>
        <v>SR</v>
      </c>
      <c r="X51" s="193" t="s">
        <v>2404</v>
      </c>
      <c r="Y51" s="195" t="str">
        <f>IF(X51:X51&gt;0,VLOOKUP(X51,Insc.!$A$1:$J$1000,2,FALSE),"")</f>
        <v>FUJIMOTO YAMANO</v>
      </c>
      <c r="Z51" s="195" t="str">
        <f>IF(X51:X51&gt;0,VLOOKUP(X51,Insc.!$A$1:$J$1000,3,FALSE),"")</f>
        <v>LAURA</v>
      </c>
      <c r="AA51" s="196" t="str">
        <f>IF(X51:X51&gt;0,VLOOKUP(X51,Insc.!$A$1:$J$1000,4,FALSE),"")</f>
        <v>F</v>
      </c>
      <c r="AB51" s="196" t="str">
        <f>IF(X51:X51&gt;0,VLOOKUP(X51,Insc.!$A$1:$J$1000,5,FALSE),"")</f>
        <v>IBI</v>
      </c>
      <c r="AC51" s="20">
        <f>IF(X51:X51&gt;0,VLOOKUP(X51,Insc.!$A$1:$J$1000,6,FALSE),"")</f>
        <v>18195</v>
      </c>
      <c r="AD51" s="196">
        <f>IF(X51:X51&gt;0,VLOOKUP(X51,Insc.!$A$1:$J$1000,7,FALSE),"")</f>
        <v>9</v>
      </c>
      <c r="AE51" s="196" t="str">
        <f>IF(X51:X51&gt;0,VLOOKUP(X51,Insc.!$A$1:$J$1000,8,FALSE),"")</f>
        <v>B</v>
      </c>
      <c r="AF51" s="196" t="str">
        <f>IF(X51:X51&gt;0,VLOOKUP(X51,Insc.!$A$1:$J$1000,9,FALSE),"")</f>
        <v>LIB2026</v>
      </c>
      <c r="AG51" s="196" t="str">
        <f>IF(X51:X51&gt;0,VLOOKUP(X51,Insc.!$A$1:$J$1000,10,FALSE),"")</f>
        <v>SR</v>
      </c>
      <c r="AH51" s="193" t="s">
        <v>1510</v>
      </c>
      <c r="AI51" s="195" t="str">
        <f>IF(AH51:AH51&gt;0,VLOOKUP(AH51,Insc.!$A$1:$J$1000,2,FALSE),"")</f>
        <v>SATO</v>
      </c>
      <c r="AJ51" s="195" t="str">
        <f>IF(AH51:AH51&gt;0,VLOOKUP(AH51,Insc.!$A$1:$J$1000,3,FALSE),"")</f>
        <v>EDSON ATUSHI</v>
      </c>
      <c r="AK51" s="196" t="str">
        <f>IF(AH51:AH51&gt;0,VLOOKUP(AH51,Insc.!$A$1:$J$1000,4,FALSE),"")</f>
        <v>M</v>
      </c>
      <c r="AL51" s="196" t="str">
        <f>IF(AH51:AH51&gt;0,VLOOKUP(AH51,Insc.!$A$1:$J$1000,5,FALSE),"")</f>
        <v>NCC</v>
      </c>
      <c r="AM51" s="20">
        <f>IF(AH51:AH51&gt;0,VLOOKUP(AH51,Insc.!$A$1:$J$1000,6,FALSE),"")</f>
        <v>15912</v>
      </c>
      <c r="AN51" s="196">
        <f>IF(AH51:AH51&gt;0,VLOOKUP(AH51,Insc.!$A$1:$J$1000,7,FALSE),"")</f>
        <v>12</v>
      </c>
      <c r="AO51" s="196" t="str">
        <f>IF(AH51:AH51&gt;0,VLOOKUP(AH51,Insc.!$A$1:$J$1000,8,FALSE),"")</f>
        <v>C</v>
      </c>
      <c r="AP51" s="196" t="str">
        <f>IF(AH51:AH51&gt;0,VLOOKUP(AH51,Insc.!$A$1:$J$1000,9,FALSE),"")</f>
        <v>LIB2026</v>
      </c>
      <c r="AQ51" s="196" t="str">
        <f>IF(AH51:AH51&gt;0,VLOOKUP(AH51,Insc.!$A$1:$J$1000,10,FALSE),"")</f>
        <v>SR</v>
      </c>
    </row>
    <row r="52" spans="1:43" ht="15.75">
      <c r="A52" s="200">
        <v>417</v>
      </c>
      <c r="B52" s="199">
        <v>2</v>
      </c>
      <c r="C52" s="194">
        <v>17</v>
      </c>
      <c r="D52" s="193" t="s">
        <v>1691</v>
      </c>
      <c r="E52" s="195" t="str">
        <f>IF(D52:D52&gt;0,VLOOKUP(D52,Insc.!$A$1:$J$1000,2,FALSE),"")</f>
        <v>A. GOMES</v>
      </c>
      <c r="F52" s="195" t="str">
        <f>IF(D52:D52&gt;0,VLOOKUP(D52,Insc.!$A$1:$J$1000,3,FALSE),"")</f>
        <v>CLAUDEMIR</v>
      </c>
      <c r="G52" s="196" t="str">
        <f>IF(D52:D52&gt;0,VLOOKUP(D52,Insc.!$A$1:$J$1000,4,FALSE),"")</f>
        <v>M</v>
      </c>
      <c r="H52" s="196" t="str">
        <f>IF(D52:D52&gt;0,VLOOKUP(D52,Insc.!$A$1:$J$1000,5,FALSE),"")</f>
        <v>NCC</v>
      </c>
      <c r="I52" s="20">
        <f>IF(D52:D52&gt;0,VLOOKUP(D52,Insc.!$A$1:$J$1000,6,FALSE),"")</f>
        <v>28815</v>
      </c>
      <c r="J52" s="196">
        <f>IF(D52:D52&gt;0,VLOOKUP(D52,Insc.!$A$1:$J$1000,7,FALSE),"")</f>
        <v>8</v>
      </c>
      <c r="K52" s="196" t="str">
        <f>IF(D52:D52&gt;0,VLOOKUP(D52,Insc.!$A$1:$J$1000,8,FALSE),"")</f>
        <v>B</v>
      </c>
      <c r="L52" s="196" t="str">
        <f>IF(D52:D52&gt;0,VLOOKUP(D52,Insc.!$A$1:$J$1000,9,FALSE),"")</f>
        <v>LIB2026</v>
      </c>
      <c r="M52" s="196" t="str">
        <f>IF(D52:D52&gt;0,VLOOKUP(D52,Insc.!$A$1:$J$1000,10,FALSE),"")</f>
        <v>NSR</v>
      </c>
      <c r="N52" s="193" t="s">
        <v>1610</v>
      </c>
      <c r="O52" s="195" t="str">
        <f>IF(N52:N52&gt;0,VLOOKUP(N52,Insc.!$A$1:$J$1000,2,FALSE),"")</f>
        <v>FURUKAWA</v>
      </c>
      <c r="P52" s="195" t="str">
        <f>IF(N52:N52&gt;0,VLOOKUP(N52,Insc.!$A$1:$J$1000,3,FALSE),"")</f>
        <v>KOITI</v>
      </c>
      <c r="Q52" s="196" t="str">
        <f>IF(N52:N52&gt;0,VLOOKUP(N52,Insc.!$A$1:$J$1000,4,FALSE),"")</f>
        <v>M</v>
      </c>
      <c r="R52" s="196" t="str">
        <f>IF(N52:N52&gt;0,VLOOKUP(N52,Insc.!$A$1:$J$1000,5,FALSE),"")</f>
        <v>KOK</v>
      </c>
      <c r="S52" s="20">
        <f>IF(N52:N52&gt;0,VLOOKUP(N52,Insc.!$A$1:$J$1000,6,FALSE),"")</f>
        <v>16653</v>
      </c>
      <c r="T52" s="196">
        <f>IF(N52:N52&gt;0,VLOOKUP(N52,Insc.!$A$1:$J$1000,7,FALSE),"")</f>
        <v>9</v>
      </c>
      <c r="U52" s="196" t="str">
        <f>IF(N52:N52&gt;0,VLOOKUP(N52,Insc.!$A$1:$J$1000,8,FALSE),"")</f>
        <v>B</v>
      </c>
      <c r="V52" s="196" t="str">
        <f>IF(N52:N52&gt;0,VLOOKUP(N52,Insc.!$A$1:$J$1000,9,FALSE),"")</f>
        <v>LIB2026</v>
      </c>
      <c r="W52" s="196" t="str">
        <f>IF(N52:N52&gt;0,VLOOKUP(N52,Insc.!$A$1:$J$1000,10,FALSE),"")</f>
        <v>SR</v>
      </c>
      <c r="X52" s="193" t="s">
        <v>249</v>
      </c>
      <c r="Y52" s="195" t="str">
        <f>IF(X52:X52&gt;0,VLOOKUP(X52,Insc.!$A$1:$J$1000,2,FALSE),"")</f>
        <v>TANAKA</v>
      </c>
      <c r="Z52" s="195" t="str">
        <f>IF(X52:X52&gt;0,VLOOKUP(X52,Insc.!$A$1:$J$1000,3,FALSE),"")</f>
        <v>TAKAAKI</v>
      </c>
      <c r="AA52" s="196" t="str">
        <f>IF(X52:X52&gt;0,VLOOKUP(X52,Insc.!$A$1:$J$1000,4,FALSE),"")</f>
        <v>M</v>
      </c>
      <c r="AB52" s="196" t="str">
        <f>IF(X52:X52&gt;0,VLOOKUP(X52,Insc.!$A$1:$J$1000,5,FALSE),"")</f>
        <v>IBI</v>
      </c>
      <c r="AC52" s="20">
        <f>IF(X52:X52&gt;0,VLOOKUP(X52,Insc.!$A$1:$J$1000,6,FALSE),"")</f>
        <v>14124</v>
      </c>
      <c r="AD52" s="196">
        <f>IF(X52:X52&gt;0,VLOOKUP(X52,Insc.!$A$1:$J$1000,7,FALSE),"")</f>
        <v>12</v>
      </c>
      <c r="AE52" s="196" t="str">
        <f>IF(X52:X52&gt;0,VLOOKUP(X52,Insc.!$A$1:$J$1000,8,FALSE),"")</f>
        <v>C</v>
      </c>
      <c r="AF52" s="196" t="str">
        <f>IF(X52:X52&gt;0,VLOOKUP(X52,Insc.!$A$1:$J$1000,9,FALSE),"")</f>
        <v>LIB2026</v>
      </c>
      <c r="AG52" s="196" t="str">
        <f>IF(X52:X52&gt;0,VLOOKUP(X52,Insc.!$A$1:$J$1000,10,FALSE),"")</f>
        <v>MR</v>
      </c>
      <c r="AH52" s="193" t="s">
        <v>1627</v>
      </c>
      <c r="AI52" s="195" t="str">
        <f>IF(AH52:AH52&gt;0,VLOOKUP(AH52,Insc.!$A$1:$J$1000,2,FALSE),"")</f>
        <v>M. SILVA YADOYA</v>
      </c>
      <c r="AJ52" s="195" t="str">
        <f>IF(AH52:AH52&gt;0,VLOOKUP(AH52,Insc.!$A$1:$J$1000,3,FALSE),"")</f>
        <v>ROSILEIDE</v>
      </c>
      <c r="AK52" s="196" t="str">
        <f>IF(AH52:AH52&gt;0,VLOOKUP(AH52,Insc.!$A$1:$J$1000,4,FALSE),"")</f>
        <v>F</v>
      </c>
      <c r="AL52" s="196" t="str">
        <f>IF(AH52:AH52&gt;0,VLOOKUP(AH52,Insc.!$A$1:$J$1000,5,FALSE),"")</f>
        <v>GSP</v>
      </c>
      <c r="AM52" s="20">
        <f>IF(AH52:AH52&gt;0,VLOOKUP(AH52,Insc.!$A$1:$J$1000,6,FALSE),"")</f>
        <v>26071</v>
      </c>
      <c r="AN52" s="196">
        <f>IF(AH52:AH52&gt;0,VLOOKUP(AH52,Insc.!$A$1:$J$1000,7,FALSE),"")</f>
        <v>12</v>
      </c>
      <c r="AO52" s="196" t="str">
        <f>IF(AH52:AH52&gt;0,VLOOKUP(AH52,Insc.!$A$1:$J$1000,8,FALSE),"")</f>
        <v>C</v>
      </c>
      <c r="AP52" s="196" t="str">
        <f>IF(AH52:AH52&gt;0,VLOOKUP(AH52,Insc.!$A$1:$J$1000,9,FALSE),"")</f>
        <v>LIB2026</v>
      </c>
      <c r="AQ52" s="196" t="str">
        <f>IF(AH52:AH52&gt;0,VLOOKUP(AH52,Insc.!$A$1:$J$1000,10,FALSE),"")</f>
        <v>NSR</v>
      </c>
    </row>
    <row r="53" spans="1:43" ht="15.75">
      <c r="A53" s="201"/>
      <c r="B53" s="194"/>
      <c r="C53" s="199"/>
      <c r="D53" s="193"/>
      <c r="E53" s="195" t="str">
        <f>IF(D53:D53&gt;0,VLOOKUP(D53,Insc.!$A$1:$J$1000,2,FALSE),"")</f>
        <v/>
      </c>
      <c r="F53" s="195" t="str">
        <f>IF(D53:D53&gt;0,VLOOKUP(D53,Insc.!$A$1:$J$1000,3,FALSE),"")</f>
        <v/>
      </c>
      <c r="G53" s="196" t="str">
        <f>IF(D53:D53&gt;0,VLOOKUP(D53,Insc.!$A$1:$J$1000,4,FALSE),"")</f>
        <v/>
      </c>
      <c r="H53" s="196" t="str">
        <f>IF(D53:D53&gt;0,VLOOKUP(D53,Insc.!$A$1:$J$1000,5,FALSE),"")</f>
        <v/>
      </c>
      <c r="I53" s="20" t="str">
        <f>IF(D53:D53&gt;0,VLOOKUP(D53,Insc.!$A$1:$J$1000,6,FALSE),"")</f>
        <v/>
      </c>
      <c r="J53" s="196" t="str">
        <f>IF(D53:D53&gt;0,VLOOKUP(D53,Insc.!$A$1:$J$1000,7,FALSE),"")</f>
        <v/>
      </c>
      <c r="K53" s="196" t="str">
        <f>IF(D53:D53&gt;0,VLOOKUP(D53,Insc.!$A$1:$J$1000,8,FALSE),"")</f>
        <v/>
      </c>
      <c r="L53" s="196" t="str">
        <f>IF(D53:D53&gt;0,VLOOKUP(D53,Insc.!$A$1:$J$1000,9,FALSE),"")</f>
        <v/>
      </c>
      <c r="M53" s="196" t="str">
        <f>IF(D53:D53&gt;0,VLOOKUP(D53,Insc.!$A$1:$J$1000,10,FALSE),"")</f>
        <v/>
      </c>
      <c r="N53" s="193"/>
      <c r="O53" s="195" t="str">
        <f>IF(N53:N53&gt;0,VLOOKUP(N53,Insc.!$A$1:$J$1000,2,FALSE),"")</f>
        <v/>
      </c>
      <c r="P53" s="195" t="str">
        <f>IF(N53:N53&gt;0,VLOOKUP(N53,Insc.!$A$1:$J$1000,3,FALSE),"")</f>
        <v/>
      </c>
      <c r="Q53" s="196" t="str">
        <f>IF(N53:N53&gt;0,VLOOKUP(N53,Insc.!$A$1:$J$1000,4,FALSE),"")</f>
        <v/>
      </c>
      <c r="R53" s="196" t="str">
        <f>IF(N53:N53&gt;0,VLOOKUP(N53,Insc.!$A$1:$J$1000,5,FALSE),"")</f>
        <v/>
      </c>
      <c r="S53" s="20" t="str">
        <f>IF(N53:N53&gt;0,VLOOKUP(N53,Insc.!$A$1:$J$1000,6,FALSE),"")</f>
        <v/>
      </c>
      <c r="T53" s="196" t="str">
        <f>IF(N53:N53&gt;0,VLOOKUP(N53,Insc.!$A$1:$J$1000,7,FALSE),"")</f>
        <v/>
      </c>
      <c r="U53" s="196" t="str">
        <f>IF(N53:N53&gt;0,VLOOKUP(N53,Insc.!$A$1:$J$1000,8,FALSE),"")</f>
        <v/>
      </c>
      <c r="V53" s="196" t="str">
        <f>IF(N53:N53&gt;0,VLOOKUP(N53,Insc.!$A$1:$J$1000,9,FALSE),"")</f>
        <v/>
      </c>
      <c r="W53" s="196" t="str">
        <f>IF(N53:N53&gt;0,VLOOKUP(N53,Insc.!$A$1:$J$1000,10,FALSE),"")</f>
        <v/>
      </c>
      <c r="X53" s="193"/>
      <c r="Y53" s="195" t="str">
        <f>IF(X53:X53&gt;0,VLOOKUP(X53,Insc.!$A$1:$J$1000,2,FALSE),"")</f>
        <v/>
      </c>
      <c r="Z53" s="195" t="str">
        <f>IF(X53:X53&gt;0,VLOOKUP(X53,Insc.!$A$1:$J$1000,3,FALSE),"")</f>
        <v/>
      </c>
      <c r="AA53" s="196" t="str">
        <f>IF(X53:X53&gt;0,VLOOKUP(X53,Insc.!$A$1:$J$1000,4,FALSE),"")</f>
        <v/>
      </c>
      <c r="AB53" s="196" t="str">
        <f>IF(X53:X53&gt;0,VLOOKUP(X53,Insc.!$A$1:$J$1000,5,FALSE),"")</f>
        <v/>
      </c>
      <c r="AC53" s="20" t="str">
        <f>IF(X53:X53&gt;0,VLOOKUP(X53,Insc.!$A$1:$J$1000,6,FALSE),"")</f>
        <v/>
      </c>
      <c r="AD53" s="196" t="str">
        <f>IF(X53:X53&gt;0,VLOOKUP(X53,Insc.!$A$1:$J$1000,7,FALSE),"")</f>
        <v/>
      </c>
      <c r="AE53" s="196" t="str">
        <f>IF(X53:X53&gt;0,VLOOKUP(X53,Insc.!$A$1:$J$1000,8,FALSE),"")</f>
        <v/>
      </c>
      <c r="AF53" s="196" t="str">
        <f>IF(X53:X53&gt;0,VLOOKUP(X53,Insc.!$A$1:$J$1000,9,FALSE),"")</f>
        <v/>
      </c>
      <c r="AG53" s="196" t="str">
        <f>IF(X53:X53&gt;0,VLOOKUP(X53,Insc.!$A$1:$J$1000,10,FALSE),"")</f>
        <v/>
      </c>
      <c r="AH53" s="193"/>
      <c r="AI53" s="195" t="str">
        <f>IF(AH53:AH53&gt;0,VLOOKUP(AH53,Insc.!$A$1:$J$1000,2,FALSE),"")</f>
        <v/>
      </c>
      <c r="AJ53" s="195" t="str">
        <f>IF(AH53:AH53&gt;0,VLOOKUP(AH53,Insc.!$A$1:$J$1000,3,FALSE),"")</f>
        <v/>
      </c>
      <c r="AK53" s="196" t="str">
        <f>IF(AH53:AH53&gt;0,VLOOKUP(AH53,Insc.!$A$1:$J$1000,4,FALSE),"")</f>
        <v/>
      </c>
      <c r="AL53" s="196" t="str">
        <f>IF(AH53:AH53&gt;0,VLOOKUP(AH53,Insc.!$A$1:$J$1000,5,FALSE),"")</f>
        <v/>
      </c>
      <c r="AM53" s="20" t="str">
        <f>IF(AH53:AH53&gt;0,VLOOKUP(AH53,Insc.!$A$1:$J$1000,6,FALSE),"")</f>
        <v/>
      </c>
      <c r="AN53" s="196" t="str">
        <f>IF(AH53:AH53&gt;0,VLOOKUP(AH53,Insc.!$A$1:$J$1000,7,FALSE),"")</f>
        <v/>
      </c>
      <c r="AO53" s="196" t="str">
        <f>IF(AH53:AH53&gt;0,VLOOKUP(AH53,Insc.!$A$1:$J$1000,8,FALSE),"")</f>
        <v/>
      </c>
      <c r="AP53" s="196" t="str">
        <f>IF(AH53:AH53&gt;0,VLOOKUP(AH53,Insc.!$A$1:$J$1000,9,FALSE),"")</f>
        <v/>
      </c>
      <c r="AQ53" s="196" t="str">
        <f>IF(AH53:AH53&gt;0,VLOOKUP(AH53,Insc.!$A$1:$J$1000,10,FALSE),"")</f>
        <v/>
      </c>
    </row>
    <row r="54" spans="1:43" ht="15.75">
      <c r="A54" s="200"/>
      <c r="B54" s="199"/>
      <c r="C54" s="194"/>
      <c r="D54" s="193"/>
      <c r="E54" s="195" t="str">
        <f>IF(D54:D54&gt;0,VLOOKUP(D54,Insc.!$A$1:$J$1000,2,FALSE),"")</f>
        <v/>
      </c>
      <c r="F54" s="195" t="str">
        <f>IF(D54:D54&gt;0,VLOOKUP(D54,Insc.!$A$1:$J$1000,3,FALSE),"")</f>
        <v/>
      </c>
      <c r="G54" s="196" t="str">
        <f>IF(D54:D54&gt;0,VLOOKUP(D54,Insc.!$A$1:$J$1000,4,FALSE),"")</f>
        <v/>
      </c>
      <c r="H54" s="196" t="str">
        <f>IF(D54:D54&gt;0,VLOOKUP(D54,Insc.!$A$1:$J$1000,5,FALSE),"")</f>
        <v/>
      </c>
      <c r="I54" s="20" t="str">
        <f>IF(D54:D54&gt;0,VLOOKUP(D54,Insc.!$A$1:$J$1000,6,FALSE),"")</f>
        <v/>
      </c>
      <c r="J54" s="196" t="str">
        <f>IF(D54:D54&gt;0,VLOOKUP(D54,Insc.!$A$1:$J$1000,7,FALSE),"")</f>
        <v/>
      </c>
      <c r="K54" s="196" t="str">
        <f>IF(D54:D54&gt;0,VLOOKUP(D54,Insc.!$A$1:$J$1000,8,FALSE),"")</f>
        <v/>
      </c>
      <c r="L54" s="196" t="str">
        <f>IF(D54:D54&gt;0,VLOOKUP(D54,Insc.!$A$1:$J$1000,9,FALSE),"")</f>
        <v/>
      </c>
      <c r="M54" s="196" t="str">
        <f>IF(D54:D54&gt;0,VLOOKUP(D54,Insc.!$A$1:$J$1000,10,FALSE),"")</f>
        <v/>
      </c>
      <c r="N54" s="193"/>
      <c r="O54" s="195" t="str">
        <f>IF(N54:N54&gt;0,VLOOKUP(N54,Insc.!$A$1:$J$1000,2,FALSE),"")</f>
        <v/>
      </c>
      <c r="P54" s="195" t="str">
        <f>IF(N54:N54&gt;0,VLOOKUP(N54,Insc.!$A$1:$J$1000,3,FALSE),"")</f>
        <v/>
      </c>
      <c r="Q54" s="196" t="str">
        <f>IF(N54:N54&gt;0,VLOOKUP(N54,Insc.!$A$1:$J$1000,4,FALSE),"")</f>
        <v/>
      </c>
      <c r="R54" s="196" t="str">
        <f>IF(N54:N54&gt;0,VLOOKUP(N54,Insc.!$A$1:$J$1000,5,FALSE),"")</f>
        <v/>
      </c>
      <c r="S54" s="20" t="str">
        <f>IF(N54:N54&gt;0,VLOOKUP(N54,Insc.!$A$1:$J$1000,6,FALSE),"")</f>
        <v/>
      </c>
      <c r="T54" s="196" t="str">
        <f>IF(N54:N54&gt;0,VLOOKUP(N54,Insc.!$A$1:$J$1000,7,FALSE),"")</f>
        <v/>
      </c>
      <c r="U54" s="196" t="str">
        <f>IF(N54:N54&gt;0,VLOOKUP(N54,Insc.!$A$1:$J$1000,8,FALSE),"")</f>
        <v/>
      </c>
      <c r="V54" s="196" t="str">
        <f>IF(N54:N54&gt;0,VLOOKUP(N54,Insc.!$A$1:$J$1000,9,FALSE),"")</f>
        <v/>
      </c>
      <c r="W54" s="196" t="str">
        <f>IF(N54:N54&gt;0,VLOOKUP(N54,Insc.!$A$1:$J$1000,10,FALSE),"")</f>
        <v/>
      </c>
      <c r="X54" s="193"/>
      <c r="Y54" s="195" t="str">
        <f>IF(X54:X54&gt;0,VLOOKUP(X54,Insc.!$A$1:$J$1000,2,FALSE),"")</f>
        <v/>
      </c>
      <c r="Z54" s="195" t="str">
        <f>IF(X54:X54&gt;0,VLOOKUP(X54,Insc.!$A$1:$J$1000,3,FALSE),"")</f>
        <v/>
      </c>
      <c r="AA54" s="196" t="str">
        <f>IF(X54:X54&gt;0,VLOOKUP(X54,Insc.!$A$1:$J$1000,4,FALSE),"")</f>
        <v/>
      </c>
      <c r="AB54" s="196" t="str">
        <f>IF(X54:X54&gt;0,VLOOKUP(X54,Insc.!$A$1:$J$1000,5,FALSE),"")</f>
        <v/>
      </c>
      <c r="AC54" s="20" t="str">
        <f>IF(X54:X54&gt;0,VLOOKUP(X54,Insc.!$A$1:$J$1000,6,FALSE),"")</f>
        <v/>
      </c>
      <c r="AD54" s="196" t="str">
        <f>IF(X54:X54&gt;0,VLOOKUP(X54,Insc.!$A$1:$J$1000,7,FALSE),"")</f>
        <v/>
      </c>
      <c r="AE54" s="196" t="str">
        <f>IF(X54:X54&gt;0,VLOOKUP(X54,Insc.!$A$1:$J$1000,8,FALSE),"")</f>
        <v/>
      </c>
      <c r="AF54" s="196" t="str">
        <f>IF(X54:X54&gt;0,VLOOKUP(X54,Insc.!$A$1:$J$1000,9,FALSE),"")</f>
        <v/>
      </c>
      <c r="AG54" s="196" t="str">
        <f>IF(X54:X54&gt;0,VLOOKUP(X54,Insc.!$A$1:$J$1000,10,FALSE),"")</f>
        <v/>
      </c>
      <c r="AH54" s="193"/>
      <c r="AI54" s="195" t="str">
        <f>IF(AH54:AH54&gt;0,VLOOKUP(AH54,Insc.!$A$1:$J$1000,2,FALSE),"")</f>
        <v/>
      </c>
      <c r="AJ54" s="195" t="str">
        <f>IF(AH54:AH54&gt;0,VLOOKUP(AH54,Insc.!$A$1:$J$1000,3,FALSE),"")</f>
        <v/>
      </c>
      <c r="AK54" s="196" t="str">
        <f>IF(AH54:AH54&gt;0,VLOOKUP(AH54,Insc.!$A$1:$J$1000,4,FALSE),"")</f>
        <v/>
      </c>
      <c r="AL54" s="196" t="str">
        <f>IF(AH54:AH54&gt;0,VLOOKUP(AH54,Insc.!$A$1:$J$1000,5,FALSE),"")</f>
        <v/>
      </c>
      <c r="AM54" s="20" t="str">
        <f>IF(AH54:AH54&gt;0,VLOOKUP(AH54,Insc.!$A$1:$J$1000,6,FALSE),"")</f>
        <v/>
      </c>
      <c r="AN54" s="196" t="str">
        <f>IF(AH54:AH54&gt;0,VLOOKUP(AH54,Insc.!$A$1:$J$1000,7,FALSE),"")</f>
        <v/>
      </c>
      <c r="AO54" s="196" t="str">
        <f>IF(AH54:AH54&gt;0,VLOOKUP(AH54,Insc.!$A$1:$J$1000,8,FALSE),"")</f>
        <v/>
      </c>
      <c r="AP54" s="196" t="str">
        <f>IF(AH54:AH54&gt;0,VLOOKUP(AH54,Insc.!$A$1:$J$1000,9,FALSE),"")</f>
        <v/>
      </c>
      <c r="AQ54" s="196" t="str">
        <f>IF(AH54:AH54&gt;0,VLOOKUP(AH54,Insc.!$A$1:$J$1000,10,FALSE),"")</f>
        <v/>
      </c>
    </row>
    <row r="55" spans="1:43" ht="15.75">
      <c r="A55" s="200"/>
      <c r="B55" s="194"/>
      <c r="C55" s="194"/>
      <c r="D55" s="193"/>
      <c r="E55" s="195" t="str">
        <f>IF(D55:D55&gt;0,VLOOKUP(D55,Insc.!$A$1:$J$1000,2,FALSE),"")</f>
        <v/>
      </c>
      <c r="F55" s="195" t="str">
        <f>IF(D55:D55&gt;0,VLOOKUP(D55,Insc.!$A$1:$J$1000,3,FALSE),"")</f>
        <v/>
      </c>
      <c r="G55" s="196" t="str">
        <f>IF(D55:D55&gt;0,VLOOKUP(D55,Insc.!$A$1:$J$1000,4,FALSE),"")</f>
        <v/>
      </c>
      <c r="H55" s="196" t="str">
        <f>IF(D55:D55&gt;0,VLOOKUP(D55,Insc.!$A$1:$J$1000,5,FALSE),"")</f>
        <v/>
      </c>
      <c r="I55" s="20" t="str">
        <f>IF(D55:D55&gt;0,VLOOKUP(D55,Insc.!$A$1:$J$1000,6,FALSE),"")</f>
        <v/>
      </c>
      <c r="J55" s="196" t="str">
        <f>IF(D55:D55&gt;0,VLOOKUP(D55,Insc.!$A$1:$J$1000,7,FALSE),"")</f>
        <v/>
      </c>
      <c r="K55" s="196" t="str">
        <f>IF(D55:D55&gt;0,VLOOKUP(D55,Insc.!$A$1:$J$1000,8,FALSE),"")</f>
        <v/>
      </c>
      <c r="L55" s="196" t="str">
        <f>IF(D55:D55&gt;0,VLOOKUP(D55,Insc.!$A$1:$J$1000,9,FALSE),"")</f>
        <v/>
      </c>
      <c r="M55" s="196" t="str">
        <f>IF(D55:D55&gt;0,VLOOKUP(D55,Insc.!$A$1:$J$1000,10,FALSE),"")</f>
        <v/>
      </c>
      <c r="N55" s="193"/>
      <c r="O55" s="195" t="str">
        <f>IF(N55:N55&gt;0,VLOOKUP(N55,Insc.!$A$1:$J$1000,2,FALSE),"")</f>
        <v/>
      </c>
      <c r="P55" s="195" t="str">
        <f>IF(N55:N55&gt;0,VLOOKUP(N55,Insc.!$A$1:$J$1000,3,FALSE),"")</f>
        <v/>
      </c>
      <c r="Q55" s="196" t="str">
        <f>IF(N55:N55&gt;0,VLOOKUP(N55,Insc.!$A$1:$J$1000,4,FALSE),"")</f>
        <v/>
      </c>
      <c r="R55" s="196" t="str">
        <f>IF(N55:N55&gt;0,VLOOKUP(N55,Insc.!$A$1:$J$1000,5,FALSE),"")</f>
        <v/>
      </c>
      <c r="S55" s="20" t="str">
        <f>IF(N55:N55&gt;0,VLOOKUP(N55,Insc.!$A$1:$J$1000,6,FALSE),"")</f>
        <v/>
      </c>
      <c r="T55" s="196" t="str">
        <f>IF(N55:N55&gt;0,VLOOKUP(N55,Insc.!$A$1:$J$1000,7,FALSE),"")</f>
        <v/>
      </c>
      <c r="U55" s="196" t="str">
        <f>IF(N55:N55&gt;0,VLOOKUP(N55,Insc.!$A$1:$J$1000,8,FALSE),"")</f>
        <v/>
      </c>
      <c r="V55" s="196" t="str">
        <f>IF(N55:N55&gt;0,VLOOKUP(N55,Insc.!$A$1:$J$1000,9,FALSE),"")</f>
        <v/>
      </c>
      <c r="W55" s="196" t="str">
        <f>IF(N55:N55&gt;0,VLOOKUP(N55,Insc.!$A$1:$J$1000,10,FALSE),"")</f>
        <v/>
      </c>
      <c r="X55" s="193"/>
      <c r="Y55" s="195" t="str">
        <f>IF(X55:X55&gt;0,VLOOKUP(X55,Insc.!$A$1:$J$1000,2,FALSE),"")</f>
        <v/>
      </c>
      <c r="Z55" s="195" t="str">
        <f>IF(X55:X55&gt;0,VLOOKUP(X55,Insc.!$A$1:$J$1000,3,FALSE),"")</f>
        <v/>
      </c>
      <c r="AA55" s="196" t="str">
        <f>IF(X55:X55&gt;0,VLOOKUP(X55,Insc.!$A$1:$J$1000,4,FALSE),"")</f>
        <v/>
      </c>
      <c r="AB55" s="196" t="str">
        <f>IF(X55:X55&gt;0,VLOOKUP(X55,Insc.!$A$1:$J$1000,5,FALSE),"")</f>
        <v/>
      </c>
      <c r="AC55" s="20" t="str">
        <f>IF(X55:X55&gt;0,VLOOKUP(X55,Insc.!$A$1:$J$1000,6,FALSE),"")</f>
        <v/>
      </c>
      <c r="AD55" s="196" t="str">
        <f>IF(X55:X55&gt;0,VLOOKUP(X55,Insc.!$A$1:$J$1000,7,FALSE),"")</f>
        <v/>
      </c>
      <c r="AE55" s="196" t="str">
        <f>IF(X55:X55&gt;0,VLOOKUP(X55,Insc.!$A$1:$J$1000,8,FALSE),"")</f>
        <v/>
      </c>
      <c r="AF55" s="196" t="str">
        <f>IF(X55:X55&gt;0,VLOOKUP(X55,Insc.!$A$1:$J$1000,9,FALSE),"")</f>
        <v/>
      </c>
      <c r="AG55" s="196" t="str">
        <f>IF(X55:X55&gt;0,VLOOKUP(X55,Insc.!$A$1:$J$1000,10,FALSE),"")</f>
        <v/>
      </c>
      <c r="AH55" s="193"/>
      <c r="AI55" s="195" t="str">
        <f>IF(AH55:AH55&gt;0,VLOOKUP(AH55,Insc.!$A$1:$J$1000,2,FALSE),"")</f>
        <v/>
      </c>
      <c r="AJ55" s="195" t="str">
        <f>IF(AH55:AH55&gt;0,VLOOKUP(AH55,Insc.!$A$1:$J$1000,3,FALSE),"")</f>
        <v/>
      </c>
      <c r="AK55" s="196" t="str">
        <f>IF(AH55:AH55&gt;0,VLOOKUP(AH55,Insc.!$A$1:$J$1000,4,FALSE),"")</f>
        <v/>
      </c>
      <c r="AL55" s="196" t="str">
        <f>IF(AH55:AH55&gt;0,VLOOKUP(AH55,Insc.!$A$1:$J$1000,5,FALSE),"")</f>
        <v/>
      </c>
      <c r="AM55" s="20" t="str">
        <f>IF(AH55:AH55&gt;0,VLOOKUP(AH55,Insc.!$A$1:$J$1000,6,FALSE),"")</f>
        <v/>
      </c>
      <c r="AN55" s="196" t="str">
        <f>IF(AH55:AH55&gt;0,VLOOKUP(AH55,Insc.!$A$1:$J$1000,7,FALSE),"")</f>
        <v/>
      </c>
      <c r="AO55" s="196" t="str">
        <f>IF(AH55:AH55&gt;0,VLOOKUP(AH55,Insc.!$A$1:$J$1000,8,FALSE),"")</f>
        <v/>
      </c>
      <c r="AP55" s="196" t="str">
        <f>IF(AH55:AH55&gt;0,VLOOKUP(AH55,Insc.!$A$1:$J$1000,9,FALSE),"")</f>
        <v/>
      </c>
      <c r="AQ55" s="196" t="str">
        <f>IF(AH55:AH55&gt;0,VLOOKUP(AH55,Insc.!$A$1:$J$1000,10,FALSE),"")</f>
        <v/>
      </c>
    </row>
    <row r="56" spans="1:43" ht="15.75">
      <c r="A56" s="200"/>
      <c r="B56" s="194"/>
      <c r="C56" s="194"/>
      <c r="D56" s="193"/>
      <c r="E56" s="195" t="str">
        <f>IF(D56:D56&gt;0,VLOOKUP(D56,Insc.!$A$1:$J$1000,2,FALSE),"")</f>
        <v/>
      </c>
      <c r="F56" s="195" t="str">
        <f>IF(D56:D56&gt;0,VLOOKUP(D56,Insc.!$A$1:$J$1000,3,FALSE),"")</f>
        <v/>
      </c>
      <c r="G56" s="196" t="str">
        <f>IF(D56:D56&gt;0,VLOOKUP(D56,Insc.!$A$1:$J$1000,4,FALSE),"")</f>
        <v/>
      </c>
      <c r="H56" s="196" t="str">
        <f>IF(D56:D56&gt;0,VLOOKUP(D56,Insc.!$A$1:$J$1000,5,FALSE),"")</f>
        <v/>
      </c>
      <c r="I56" s="20" t="str">
        <f>IF(D56:D56&gt;0,VLOOKUP(D56,Insc.!$A$1:$J$1000,6,FALSE),"")</f>
        <v/>
      </c>
      <c r="J56" s="196" t="str">
        <f>IF(D56:D56&gt;0,VLOOKUP(D56,Insc.!$A$1:$J$1000,7,FALSE),"")</f>
        <v/>
      </c>
      <c r="K56" s="196" t="str">
        <f>IF(D56:D56&gt;0,VLOOKUP(D56,Insc.!$A$1:$J$1000,8,FALSE),"")</f>
        <v/>
      </c>
      <c r="L56" s="196" t="str">
        <f>IF(D56:D56&gt;0,VLOOKUP(D56,Insc.!$A$1:$J$1000,9,FALSE),"")</f>
        <v/>
      </c>
      <c r="M56" s="196" t="str">
        <f>IF(D56:D56&gt;0,VLOOKUP(D56,Insc.!$A$1:$J$1000,10,FALSE),"")</f>
        <v/>
      </c>
      <c r="N56" s="193"/>
      <c r="O56" s="195" t="str">
        <f>IF(N56:N56&gt;0,VLOOKUP(N56,Insc.!$A$1:$J$1000,2,FALSE),"")</f>
        <v/>
      </c>
      <c r="P56" s="195" t="str">
        <f>IF(N56:N56&gt;0,VLOOKUP(N56,Insc.!$A$1:$J$1000,3,FALSE),"")</f>
        <v/>
      </c>
      <c r="Q56" s="196" t="str">
        <f>IF(N56:N56&gt;0,VLOOKUP(N56,Insc.!$A$1:$J$1000,4,FALSE),"")</f>
        <v/>
      </c>
      <c r="R56" s="196" t="str">
        <f>IF(N56:N56&gt;0,VLOOKUP(N56,Insc.!$A$1:$J$1000,5,FALSE),"")</f>
        <v/>
      </c>
      <c r="S56" s="20" t="str">
        <f>IF(N56:N56&gt;0,VLOOKUP(N56,Insc.!$A$1:$J$1000,6,FALSE),"")</f>
        <v/>
      </c>
      <c r="T56" s="196" t="str">
        <f>IF(N56:N56&gt;0,VLOOKUP(N56,Insc.!$A$1:$J$1000,7,FALSE),"")</f>
        <v/>
      </c>
      <c r="U56" s="196" t="str">
        <f>IF(N56:N56&gt;0,VLOOKUP(N56,Insc.!$A$1:$J$1000,8,FALSE),"")</f>
        <v/>
      </c>
      <c r="V56" s="196" t="str">
        <f>IF(N56:N56&gt;0,VLOOKUP(N56,Insc.!$A$1:$J$1000,9,FALSE),"")</f>
        <v/>
      </c>
      <c r="W56" s="196" t="str">
        <f>IF(N56:N56&gt;0,VLOOKUP(N56,Insc.!$A$1:$J$1000,10,FALSE),"")</f>
        <v/>
      </c>
      <c r="X56" s="193"/>
      <c r="Y56" s="195" t="str">
        <f>IF(X56:X56&gt;0,VLOOKUP(X56,Insc.!$A$1:$J$1000,2,FALSE),"")</f>
        <v/>
      </c>
      <c r="Z56" s="195" t="str">
        <f>IF(X56:X56&gt;0,VLOOKUP(X56,Insc.!$A$1:$J$1000,3,FALSE),"")</f>
        <v/>
      </c>
      <c r="AA56" s="196" t="str">
        <f>IF(X56:X56&gt;0,VLOOKUP(X56,Insc.!$A$1:$J$1000,4,FALSE),"")</f>
        <v/>
      </c>
      <c r="AB56" s="196" t="str">
        <f>IF(X56:X56&gt;0,VLOOKUP(X56,Insc.!$A$1:$J$1000,5,FALSE),"")</f>
        <v/>
      </c>
      <c r="AC56" s="20" t="str">
        <f>IF(X56:X56&gt;0,VLOOKUP(X56,Insc.!$A$1:$J$1000,6,FALSE),"")</f>
        <v/>
      </c>
      <c r="AD56" s="196" t="str">
        <f>IF(X56:X56&gt;0,VLOOKUP(X56,Insc.!$A$1:$J$1000,7,FALSE),"")</f>
        <v/>
      </c>
      <c r="AE56" s="196" t="str">
        <f>IF(X56:X56&gt;0,VLOOKUP(X56,Insc.!$A$1:$J$1000,8,FALSE),"")</f>
        <v/>
      </c>
      <c r="AF56" s="196" t="str">
        <f>IF(X56:X56&gt;0,VLOOKUP(X56,Insc.!$A$1:$J$1000,9,FALSE),"")</f>
        <v/>
      </c>
      <c r="AG56" s="196" t="str">
        <f>IF(X56:X56&gt;0,VLOOKUP(X56,Insc.!$A$1:$J$1000,10,FALSE),"")</f>
        <v/>
      </c>
      <c r="AH56" s="193"/>
      <c r="AI56" s="195" t="str">
        <f>IF(AH56:AH56&gt;0,VLOOKUP(AH56,Insc.!$A$1:$J$1000,2,FALSE),"")</f>
        <v/>
      </c>
      <c r="AJ56" s="195" t="str">
        <f>IF(AH56:AH56&gt;0,VLOOKUP(AH56,Insc.!$A$1:$J$1000,3,FALSE),"")</f>
        <v/>
      </c>
      <c r="AK56" s="196" t="str">
        <f>IF(AH56:AH56&gt;0,VLOOKUP(AH56,Insc.!$A$1:$J$1000,4,FALSE),"")</f>
        <v/>
      </c>
      <c r="AL56" s="196" t="str">
        <f>IF(AH56:AH56&gt;0,VLOOKUP(AH56,Insc.!$A$1:$J$1000,5,FALSE),"")</f>
        <v/>
      </c>
      <c r="AM56" s="20" t="str">
        <f>IF(AH56:AH56&gt;0,VLOOKUP(AH56,Insc.!$A$1:$J$1000,6,FALSE),"")</f>
        <v/>
      </c>
      <c r="AN56" s="196" t="str">
        <f>IF(AH56:AH56&gt;0,VLOOKUP(AH56,Insc.!$A$1:$J$1000,7,FALSE),"")</f>
        <v/>
      </c>
      <c r="AO56" s="196" t="str">
        <f>IF(AH56:AH56&gt;0,VLOOKUP(AH56,Insc.!$A$1:$J$1000,8,FALSE),"")</f>
        <v/>
      </c>
      <c r="AP56" s="196" t="str">
        <f>IF(AH56:AH56&gt;0,VLOOKUP(AH56,Insc.!$A$1:$J$1000,9,FALSE),"")</f>
        <v/>
      </c>
      <c r="AQ56" s="196" t="str">
        <f>IF(AH56:AH56&gt;0,VLOOKUP(AH56,Insc.!$A$1:$J$1000,10,FALSE),"")</f>
        <v/>
      </c>
    </row>
    <row r="57" spans="1:43" ht="15.75">
      <c r="A57" s="201"/>
      <c r="B57" s="194"/>
      <c r="C57" s="194"/>
      <c r="D57" s="193"/>
      <c r="E57" s="195" t="str">
        <f>IF(D57:D57&gt;0,VLOOKUP(D57,Insc.!$A$1:$J$1000,2,FALSE),"")</f>
        <v/>
      </c>
      <c r="F57" s="195" t="str">
        <f>IF(D57:D57&gt;0,VLOOKUP(D57,Insc.!$A$1:$J$1000,3,FALSE),"")</f>
        <v/>
      </c>
      <c r="G57" s="196" t="str">
        <f>IF(D57:D57&gt;0,VLOOKUP(D57,Insc.!$A$1:$J$1000,4,FALSE),"")</f>
        <v/>
      </c>
      <c r="H57" s="196" t="str">
        <f>IF(D57:D57&gt;0,VLOOKUP(D57,Insc.!$A$1:$J$1000,5,FALSE),"")</f>
        <v/>
      </c>
      <c r="I57" s="20" t="str">
        <f>IF(D57:D57&gt;0,VLOOKUP(D57,Insc.!$A$1:$J$1000,6,FALSE),"")</f>
        <v/>
      </c>
      <c r="J57" s="196" t="str">
        <f>IF(D57:D57&gt;0,VLOOKUP(D57,Insc.!$A$1:$J$1000,7,FALSE),"")</f>
        <v/>
      </c>
      <c r="K57" s="196" t="str">
        <f>IF(D57:D57&gt;0,VLOOKUP(D57,Insc.!$A$1:$J$1000,8,FALSE),"")</f>
        <v/>
      </c>
      <c r="L57" s="196" t="str">
        <f>IF(D57:D57&gt;0,VLOOKUP(D57,Insc.!$A$1:$J$1000,9,FALSE),"")</f>
        <v/>
      </c>
      <c r="M57" s="196" t="str">
        <f>IF(D57:D57&gt;0,VLOOKUP(D57,Insc.!$A$1:$J$1000,10,FALSE),"")</f>
        <v/>
      </c>
      <c r="N57" s="193"/>
      <c r="O57" s="195" t="str">
        <f>IF(N57:N57&gt;0,VLOOKUP(N57,Insc.!$A$1:$J$1000,2,FALSE),"")</f>
        <v/>
      </c>
      <c r="P57" s="195" t="str">
        <f>IF(N57:N57&gt;0,VLOOKUP(N57,Insc.!$A$1:$J$1000,3,FALSE),"")</f>
        <v/>
      </c>
      <c r="Q57" s="196" t="str">
        <f>IF(N57:N57&gt;0,VLOOKUP(N57,Insc.!$A$1:$J$1000,4,FALSE),"")</f>
        <v/>
      </c>
      <c r="R57" s="196" t="str">
        <f>IF(N57:N57&gt;0,VLOOKUP(N57,Insc.!$A$1:$J$1000,5,FALSE),"")</f>
        <v/>
      </c>
      <c r="S57" s="20" t="str">
        <f>IF(N57:N57&gt;0,VLOOKUP(N57,Insc.!$A$1:$J$1000,6,FALSE),"")</f>
        <v/>
      </c>
      <c r="T57" s="196" t="str">
        <f>IF(N57:N57&gt;0,VLOOKUP(N57,Insc.!$A$1:$J$1000,7,FALSE),"")</f>
        <v/>
      </c>
      <c r="U57" s="196" t="str">
        <f>IF(N57:N57&gt;0,VLOOKUP(N57,Insc.!$A$1:$J$1000,8,FALSE),"")</f>
        <v/>
      </c>
      <c r="V57" s="196" t="str">
        <f>IF(N57:N57&gt;0,VLOOKUP(N57,Insc.!$A$1:$J$1000,9,FALSE),"")</f>
        <v/>
      </c>
      <c r="W57" s="196" t="str">
        <f>IF(N57:N57&gt;0,VLOOKUP(N57,Insc.!$A$1:$J$1000,10,FALSE),"")</f>
        <v/>
      </c>
      <c r="X57" s="193"/>
      <c r="Y57" s="195" t="str">
        <f>IF(X57:X57&gt;0,VLOOKUP(X57,Insc.!$A$1:$J$1000,2,FALSE),"")</f>
        <v/>
      </c>
      <c r="Z57" s="195" t="str">
        <f>IF(X57:X57&gt;0,VLOOKUP(X57,Insc.!$A$1:$J$1000,3,FALSE),"")</f>
        <v/>
      </c>
      <c r="AA57" s="196" t="str">
        <f>IF(X57:X57&gt;0,VLOOKUP(X57,Insc.!$A$1:$J$1000,4,FALSE),"")</f>
        <v/>
      </c>
      <c r="AB57" s="196" t="str">
        <f>IF(X57:X57&gt;0,VLOOKUP(X57,Insc.!$A$1:$J$1000,5,FALSE),"")</f>
        <v/>
      </c>
      <c r="AC57" s="20" t="str">
        <f>IF(X57:X57&gt;0,VLOOKUP(X57,Insc.!$A$1:$J$1000,6,FALSE),"")</f>
        <v/>
      </c>
      <c r="AD57" s="196" t="str">
        <f>IF(X57:X57&gt;0,VLOOKUP(X57,Insc.!$A$1:$J$1000,7,FALSE),"")</f>
        <v/>
      </c>
      <c r="AE57" s="196" t="str">
        <f>IF(X57:X57&gt;0,VLOOKUP(X57,Insc.!$A$1:$J$1000,8,FALSE),"")</f>
        <v/>
      </c>
      <c r="AF57" s="196" t="str">
        <f>IF(X57:X57&gt;0,VLOOKUP(X57,Insc.!$A$1:$J$1000,9,FALSE),"")</f>
        <v/>
      </c>
      <c r="AG57" s="196" t="str">
        <f>IF(X57:X57&gt;0,VLOOKUP(X57,Insc.!$A$1:$J$1000,10,FALSE),"")</f>
        <v/>
      </c>
      <c r="AH57" s="193"/>
      <c r="AI57" s="195" t="str">
        <f>IF(AH57:AH57&gt;0,VLOOKUP(AH57,Insc.!$A$1:$J$1000,2,FALSE),"")</f>
        <v/>
      </c>
      <c r="AJ57" s="195" t="str">
        <f>IF(AH57:AH57&gt;0,VLOOKUP(AH57,Insc.!$A$1:$J$1000,3,FALSE),"")</f>
        <v/>
      </c>
      <c r="AK57" s="196" t="str">
        <f>IF(AH57:AH57&gt;0,VLOOKUP(AH57,Insc.!$A$1:$J$1000,4,FALSE),"")</f>
        <v/>
      </c>
      <c r="AL57" s="196" t="str">
        <f>IF(AH57:AH57&gt;0,VLOOKUP(AH57,Insc.!$A$1:$J$1000,5,FALSE),"")</f>
        <v/>
      </c>
      <c r="AM57" s="20" t="str">
        <f>IF(AH57:AH57&gt;0,VLOOKUP(AH57,Insc.!$A$1:$J$1000,6,FALSE),"")</f>
        <v/>
      </c>
      <c r="AN57" s="196" t="str">
        <f>IF(AH57:AH57&gt;0,VLOOKUP(AH57,Insc.!$A$1:$J$1000,7,FALSE),"")</f>
        <v/>
      </c>
      <c r="AO57" s="196" t="str">
        <f>IF(AH57:AH57&gt;0,VLOOKUP(AH57,Insc.!$A$1:$J$1000,8,FALSE),"")</f>
        <v/>
      </c>
      <c r="AP57" s="196" t="str">
        <f>IF(AH57:AH57&gt;0,VLOOKUP(AH57,Insc.!$A$1:$J$1000,9,FALSE),"")</f>
        <v/>
      </c>
      <c r="AQ57" s="196" t="str">
        <f>IF(AH57:AH57&gt;0,VLOOKUP(AH57,Insc.!$A$1:$J$1000,10,FALSE),"")</f>
        <v/>
      </c>
    </row>
    <row r="58" spans="1:43" ht="15.75">
      <c r="A58" s="200">
        <v>58</v>
      </c>
      <c r="B58" s="194">
        <v>2</v>
      </c>
      <c r="C58" s="194">
        <v>4</v>
      </c>
      <c r="D58" s="193"/>
      <c r="E58" s="195" t="str">
        <f>IF(D58:D58&gt;0,VLOOKUP(D58,Insc.!$A$1:$J$1000,2,FALSE),"")</f>
        <v/>
      </c>
      <c r="F58" s="195" t="str">
        <f>IF(D58:D58&gt;0,VLOOKUP(D58,Insc.!$A$1:$J$1000,3,FALSE),"")</f>
        <v/>
      </c>
      <c r="G58" s="196" t="str">
        <f>IF(D58:D58&gt;0,VLOOKUP(D58,Insc.!$A$1:$J$1000,4,FALSE),"")</f>
        <v/>
      </c>
      <c r="H58" s="196" t="str">
        <f>IF(D58:D58&gt;0,VLOOKUP(D58,Insc.!$A$1:$J$1000,5,FALSE),"")</f>
        <v/>
      </c>
      <c r="I58" s="20" t="str">
        <f>IF(D58:D58&gt;0,VLOOKUP(D58,Insc.!$A$1:$J$1000,6,FALSE),"")</f>
        <v/>
      </c>
      <c r="J58" s="196" t="str">
        <f>IF(D58:D58&gt;0,VLOOKUP(D58,Insc.!$A$1:$J$1000,7,FALSE),"")</f>
        <v/>
      </c>
      <c r="K58" s="196" t="str">
        <f>IF(D58:D58&gt;0,VLOOKUP(D58,Insc.!$A$1:$J$1000,8,FALSE),"")</f>
        <v/>
      </c>
      <c r="L58" s="196" t="str">
        <f>IF(D58:D58&gt;0,VLOOKUP(D58,Insc.!$A$1:$J$1000,9,FALSE),"")</f>
        <v/>
      </c>
      <c r="M58" s="196" t="str">
        <f>IF(D58:D58&gt;0,VLOOKUP(D58,Insc.!$A$1:$J$1000,10,FALSE),"")</f>
        <v/>
      </c>
      <c r="N58" s="193"/>
      <c r="O58" s="195" t="str">
        <f>IF(N58:N58&gt;0,VLOOKUP(N58,Insc.!$A$1:$J$1000,2,FALSE),"")</f>
        <v/>
      </c>
      <c r="P58" s="195" t="str">
        <f>IF(N58:N58&gt;0,VLOOKUP(N58,Insc.!$A$1:$J$1000,3,FALSE),"")</f>
        <v/>
      </c>
      <c r="Q58" s="196" t="str">
        <f>IF(N58:N58&gt;0,VLOOKUP(N58,Insc.!$A$1:$J$1000,4,FALSE),"")</f>
        <v/>
      </c>
      <c r="R58" s="196" t="str">
        <f>IF(N58:N58&gt;0,VLOOKUP(N58,Insc.!$A$1:$J$1000,5,FALSE),"")</f>
        <v/>
      </c>
      <c r="S58" s="20" t="str">
        <f>IF(N58:N58&gt;0,VLOOKUP(N58,Insc.!$A$1:$J$1000,6,FALSE),"")</f>
        <v/>
      </c>
      <c r="T58" s="196" t="str">
        <f>IF(N58:N58&gt;0,VLOOKUP(N58,Insc.!$A$1:$J$1000,7,FALSE),"")</f>
        <v/>
      </c>
      <c r="U58" s="196" t="str">
        <f>IF(N58:N58&gt;0,VLOOKUP(N58,Insc.!$A$1:$J$1000,8,FALSE),"")</f>
        <v/>
      </c>
      <c r="V58" s="196" t="str">
        <f>IF(N58:N58&gt;0,VLOOKUP(N58,Insc.!$A$1:$J$1000,9,FALSE),"")</f>
        <v/>
      </c>
      <c r="W58" s="196" t="str">
        <f>IF(N58:N58&gt;0,VLOOKUP(N58,Insc.!$A$1:$J$1000,10,FALSE),"")</f>
        <v/>
      </c>
      <c r="X58" s="193"/>
      <c r="Y58" s="195" t="str">
        <f>IF(X58:X58&gt;0,VLOOKUP(X58,Insc.!$A$1:$J$1000,2,FALSE),"")</f>
        <v/>
      </c>
      <c r="Z58" s="195" t="str">
        <f>IF(X58:X58&gt;0,VLOOKUP(X58,Insc.!$A$1:$J$1000,3,FALSE),"")</f>
        <v/>
      </c>
      <c r="AA58" s="196" t="str">
        <f>IF(X58:X58&gt;0,VLOOKUP(X58,Insc.!$A$1:$J$1000,4,FALSE),"")</f>
        <v/>
      </c>
      <c r="AB58" s="196" t="str">
        <f>IF(X58:X58&gt;0,VLOOKUP(X58,Insc.!$A$1:$J$1000,5,FALSE),"")</f>
        <v/>
      </c>
      <c r="AC58" s="20" t="str">
        <f>IF(X58:X58&gt;0,VLOOKUP(X58,Insc.!$A$1:$J$1000,6,FALSE),"")</f>
        <v/>
      </c>
      <c r="AD58" s="196" t="str">
        <f>IF(X58:X58&gt;0,VLOOKUP(X58,Insc.!$A$1:$J$1000,7,FALSE),"")</f>
        <v/>
      </c>
      <c r="AE58" s="196" t="str">
        <f>IF(X58:X58&gt;0,VLOOKUP(X58,Insc.!$A$1:$J$1000,8,FALSE),"")</f>
        <v/>
      </c>
      <c r="AF58" s="196" t="str">
        <f>IF(X58:X58&gt;0,VLOOKUP(X58,Insc.!$A$1:$J$1000,9,FALSE),"")</f>
        <v/>
      </c>
      <c r="AG58" s="196" t="str">
        <f>IF(X58:X58&gt;0,VLOOKUP(X58,Insc.!$A$1:$J$1000,10,FALSE),"")</f>
        <v/>
      </c>
      <c r="AH58" s="193"/>
      <c r="AI58" s="195" t="str">
        <f>IF(AH58:AH58&gt;0,VLOOKUP(AH58,Insc.!$A$1:$J$1000,2,FALSE),"")</f>
        <v/>
      </c>
      <c r="AJ58" s="195" t="str">
        <f>IF(AH58:AH58&gt;0,VLOOKUP(AH58,Insc.!$A$1:$J$1000,3,FALSE),"")</f>
        <v/>
      </c>
      <c r="AK58" s="196" t="str">
        <f>IF(AH58:AH58&gt;0,VLOOKUP(AH58,Insc.!$A$1:$J$1000,4,FALSE),"")</f>
        <v/>
      </c>
      <c r="AL58" s="196" t="str">
        <f>IF(AH58:AH58&gt;0,VLOOKUP(AH58,Insc.!$A$1:$J$1000,5,FALSE),"")</f>
        <v/>
      </c>
      <c r="AM58" s="20" t="str">
        <f>IF(AH58:AH58&gt;0,VLOOKUP(AH58,Insc.!$A$1:$J$1000,6,FALSE),"")</f>
        <v/>
      </c>
      <c r="AN58" s="196" t="str">
        <f>IF(AH58:AH58&gt;0,VLOOKUP(AH58,Insc.!$A$1:$J$1000,7,FALSE),"")</f>
        <v/>
      </c>
      <c r="AO58" s="196" t="str">
        <f>IF(AH58:AH58&gt;0,VLOOKUP(AH58,Insc.!$A$1:$J$1000,8,FALSE),"")</f>
        <v/>
      </c>
      <c r="AP58" s="196" t="str">
        <f>IF(AH58:AH58&gt;0,VLOOKUP(AH58,Insc.!$A$1:$J$1000,9,FALSE),"")</f>
        <v/>
      </c>
      <c r="AQ58" s="196" t="str">
        <f>IF(AH58:AH58&gt;0,VLOOKUP(AH58,Insc.!$A$1:$J$1000,10,FALSE),"")</f>
        <v/>
      </c>
    </row>
    <row r="59" spans="1:43" ht="15.75">
      <c r="A59" s="200">
        <v>59</v>
      </c>
      <c r="B59" s="194">
        <v>2</v>
      </c>
      <c r="C59" s="194">
        <v>5</v>
      </c>
      <c r="D59" s="193"/>
      <c r="E59" s="195" t="str">
        <f>IF(D59:D59&gt;0,VLOOKUP(D59,Insc.!$A$1:$J$1000,2,FALSE),"")</f>
        <v/>
      </c>
      <c r="F59" s="195" t="str">
        <f>IF(D59:D59&gt;0,VLOOKUP(D59,Insc.!$A$1:$J$1000,3,FALSE),"")</f>
        <v/>
      </c>
      <c r="G59" s="196" t="str">
        <f>IF(D59:D59&gt;0,VLOOKUP(D59,Insc.!$A$1:$J$1000,4,FALSE),"")</f>
        <v/>
      </c>
      <c r="H59" s="196" t="str">
        <f>IF(D59:D59&gt;0,VLOOKUP(D59,Insc.!$A$1:$J$1000,5,FALSE),"")</f>
        <v/>
      </c>
      <c r="I59" s="20" t="str">
        <f>IF(D59:D59&gt;0,VLOOKUP(D59,Insc.!$A$1:$J$1000,6,FALSE),"")</f>
        <v/>
      </c>
      <c r="J59" s="196" t="str">
        <f>IF(D59:D59&gt;0,VLOOKUP(D59,Insc.!$A$1:$J$1000,7,FALSE),"")</f>
        <v/>
      </c>
      <c r="K59" s="196" t="str">
        <f>IF(D59:D59&gt;0,VLOOKUP(D59,Insc.!$A$1:$J$1000,8,FALSE),"")</f>
        <v/>
      </c>
      <c r="L59" s="196" t="str">
        <f>IF(D59:D59&gt;0,VLOOKUP(D59,Insc.!$A$1:$J$1000,9,FALSE),"")</f>
        <v/>
      </c>
      <c r="M59" s="196" t="str">
        <f>IF(D59:D59&gt;0,VLOOKUP(D59,Insc.!$A$1:$J$1000,10,FALSE),"")</f>
        <v/>
      </c>
      <c r="N59" s="193"/>
      <c r="O59" s="195" t="str">
        <f>IF(N59:N59&gt;0,VLOOKUP(N59,Insc.!$A$1:$J$1000,2,FALSE),"")</f>
        <v/>
      </c>
      <c r="P59" s="195" t="str">
        <f>IF(N59:N59&gt;0,VLOOKUP(N59,Insc.!$A$1:$J$1000,3,FALSE),"")</f>
        <v/>
      </c>
      <c r="Q59" s="196" t="str">
        <f>IF(N59:N59&gt;0,VLOOKUP(N59,Insc.!$A$1:$J$1000,4,FALSE),"")</f>
        <v/>
      </c>
      <c r="R59" s="196" t="str">
        <f>IF(N59:N59&gt;0,VLOOKUP(N59,Insc.!$A$1:$J$1000,5,FALSE),"")</f>
        <v/>
      </c>
      <c r="S59" s="20" t="str">
        <f>IF(N59:N59&gt;0,VLOOKUP(N59,Insc.!$A$1:$J$1000,6,FALSE),"")</f>
        <v/>
      </c>
      <c r="T59" s="196" t="str">
        <f>IF(N59:N59&gt;0,VLOOKUP(N59,Insc.!$A$1:$J$1000,7,FALSE),"")</f>
        <v/>
      </c>
      <c r="U59" s="196" t="str">
        <f>IF(N59:N59&gt;0,VLOOKUP(N59,Insc.!$A$1:$J$1000,8,FALSE),"")</f>
        <v/>
      </c>
      <c r="V59" s="196" t="str">
        <f>IF(N59:N59&gt;0,VLOOKUP(N59,Insc.!$A$1:$J$1000,9,FALSE),"")</f>
        <v/>
      </c>
      <c r="W59" s="196" t="str">
        <f>IF(N59:N59&gt;0,VLOOKUP(N59,Insc.!$A$1:$J$1000,10,FALSE),"")</f>
        <v/>
      </c>
      <c r="X59" s="193"/>
      <c r="Y59" s="195" t="str">
        <f>IF(X59:X59&gt;0,VLOOKUP(X59,Insc.!$A$1:$J$1000,2,FALSE),"")</f>
        <v/>
      </c>
      <c r="Z59" s="195" t="str">
        <f>IF(X59:X59&gt;0,VLOOKUP(X59,Insc.!$A$1:$J$1000,3,FALSE),"")</f>
        <v/>
      </c>
      <c r="AA59" s="196" t="str">
        <f>IF(X59:X59&gt;0,VLOOKUP(X59,Insc.!$A$1:$J$1000,4,FALSE),"")</f>
        <v/>
      </c>
      <c r="AB59" s="196" t="str">
        <f>IF(X59:X59&gt;0,VLOOKUP(X59,Insc.!$A$1:$J$1000,5,FALSE),"")</f>
        <v/>
      </c>
      <c r="AC59" s="20" t="str">
        <f>IF(X59:X59&gt;0,VLOOKUP(X59,Insc.!$A$1:$J$1000,6,FALSE),"")</f>
        <v/>
      </c>
      <c r="AD59" s="196" t="str">
        <f>IF(X59:X59&gt;0,VLOOKUP(X59,Insc.!$A$1:$J$1000,7,FALSE),"")</f>
        <v/>
      </c>
      <c r="AE59" s="196" t="str">
        <f>IF(X59:X59&gt;0,VLOOKUP(X59,Insc.!$A$1:$J$1000,8,FALSE),"")</f>
        <v/>
      </c>
      <c r="AF59" s="196" t="str">
        <f>IF(X59:X59&gt;0,VLOOKUP(X59,Insc.!$A$1:$J$1000,9,FALSE),"")</f>
        <v/>
      </c>
      <c r="AG59" s="196" t="str">
        <f>IF(X59:X59&gt;0,VLOOKUP(X59,Insc.!$A$1:$J$1000,10,FALSE),"")</f>
        <v/>
      </c>
      <c r="AH59" s="193"/>
      <c r="AI59" s="195" t="str">
        <f>IF(AH59:AH59&gt;0,VLOOKUP(AH59,Insc.!$A$1:$J$1000,2,FALSE),"")</f>
        <v/>
      </c>
      <c r="AJ59" s="195" t="str">
        <f>IF(AH59:AH59&gt;0,VLOOKUP(AH59,Insc.!$A$1:$J$1000,3,FALSE),"")</f>
        <v/>
      </c>
      <c r="AK59" s="196" t="str">
        <f>IF(AH59:AH59&gt;0,VLOOKUP(AH59,Insc.!$A$1:$J$1000,4,FALSE),"")</f>
        <v/>
      </c>
      <c r="AL59" s="196" t="str">
        <f>IF(AH59:AH59&gt;0,VLOOKUP(AH59,Insc.!$A$1:$J$1000,5,FALSE),"")</f>
        <v/>
      </c>
      <c r="AM59" s="20" t="str">
        <f>IF(AH59:AH59&gt;0,VLOOKUP(AH59,Insc.!$A$1:$J$1000,6,FALSE),"")</f>
        <v/>
      </c>
      <c r="AN59" s="196" t="str">
        <f>IF(AH59:AH59&gt;0,VLOOKUP(AH59,Insc.!$A$1:$J$1000,7,FALSE),"")</f>
        <v/>
      </c>
      <c r="AO59" s="196" t="str">
        <f>IF(AH59:AH59&gt;0,VLOOKUP(AH59,Insc.!$A$1:$J$1000,8,FALSE),"")</f>
        <v/>
      </c>
      <c r="AP59" s="196" t="str">
        <f>IF(AH59:AH59&gt;0,VLOOKUP(AH59,Insc.!$A$1:$J$1000,9,FALSE),"")</f>
        <v/>
      </c>
      <c r="AQ59" s="196" t="str">
        <f>IF(AH59:AH59&gt;0,VLOOKUP(AH59,Insc.!$A$1:$J$1000,10,FALSE),"")</f>
        <v/>
      </c>
    </row>
    <row r="60" spans="1:43" ht="15.75">
      <c r="A60" s="200">
        <v>60</v>
      </c>
      <c r="B60" s="194">
        <v>2</v>
      </c>
      <c r="C60" s="194">
        <v>6</v>
      </c>
      <c r="D60" s="193"/>
      <c r="E60" s="195" t="str">
        <f>IF(D60:D60&gt;0,VLOOKUP(D60,Insc.!$A$1:$J$1000,2,FALSE),"")</f>
        <v/>
      </c>
      <c r="F60" s="195" t="str">
        <f>IF(D60:D60&gt;0,VLOOKUP(D60,Insc.!$A$1:$J$1000,3,FALSE),"")</f>
        <v/>
      </c>
      <c r="G60" s="196" t="str">
        <f>IF(D60:D60&gt;0,VLOOKUP(D60,Insc.!$A$1:$J$1000,4,FALSE),"")</f>
        <v/>
      </c>
      <c r="H60" s="196" t="str">
        <f>IF(D60:D60&gt;0,VLOOKUP(D60,Insc.!$A$1:$J$1000,5,FALSE),"")</f>
        <v/>
      </c>
      <c r="I60" s="20" t="str">
        <f>IF(D60:D60&gt;0,VLOOKUP(D60,Insc.!$A$1:$J$1000,6,FALSE),"")</f>
        <v/>
      </c>
      <c r="J60" s="196" t="str">
        <f>IF(D60:D60&gt;0,VLOOKUP(D60,Insc.!$A$1:$J$1000,7,FALSE),"")</f>
        <v/>
      </c>
      <c r="K60" s="196" t="str">
        <f>IF(D60:D60&gt;0,VLOOKUP(D60,Insc.!$A$1:$J$1000,8,FALSE),"")</f>
        <v/>
      </c>
      <c r="L60" s="196" t="str">
        <f>IF(D60:D60&gt;0,VLOOKUP(D60,Insc.!$A$1:$J$1000,9,FALSE),"")</f>
        <v/>
      </c>
      <c r="M60" s="196" t="str">
        <f>IF(D60:D60&gt;0,VLOOKUP(D60,Insc.!$A$1:$J$1000,10,FALSE),"")</f>
        <v/>
      </c>
      <c r="N60" s="193"/>
      <c r="O60" s="195" t="str">
        <f>IF(N60:N60&gt;0,VLOOKUP(N60,Insc.!$A$1:$J$1000,2,FALSE),"")</f>
        <v/>
      </c>
      <c r="P60" s="195" t="str">
        <f>IF(N60:N60&gt;0,VLOOKUP(N60,Insc.!$A$1:$J$1000,3,FALSE),"")</f>
        <v/>
      </c>
      <c r="Q60" s="196" t="str">
        <f>IF(N60:N60&gt;0,VLOOKUP(N60,Insc.!$A$1:$J$1000,4,FALSE),"")</f>
        <v/>
      </c>
      <c r="R60" s="196" t="str">
        <f>IF(N60:N60&gt;0,VLOOKUP(N60,Insc.!$A$1:$J$1000,5,FALSE),"")</f>
        <v/>
      </c>
      <c r="S60" s="20" t="str">
        <f>IF(N60:N60&gt;0,VLOOKUP(N60,Insc.!$A$1:$J$1000,6,FALSE),"")</f>
        <v/>
      </c>
      <c r="T60" s="196" t="str">
        <f>IF(N60:N60&gt;0,VLOOKUP(N60,Insc.!$A$1:$J$1000,7,FALSE),"")</f>
        <v/>
      </c>
      <c r="U60" s="196" t="str">
        <f>IF(N60:N60&gt;0,VLOOKUP(N60,Insc.!$A$1:$J$1000,8,FALSE),"")</f>
        <v/>
      </c>
      <c r="V60" s="196" t="str">
        <f>IF(N60:N60&gt;0,VLOOKUP(N60,Insc.!$A$1:$J$1000,9,FALSE),"")</f>
        <v/>
      </c>
      <c r="W60" s="196" t="str">
        <f>IF(N60:N60&gt;0,VLOOKUP(N60,Insc.!$A$1:$J$1000,10,FALSE),"")</f>
        <v/>
      </c>
      <c r="X60" s="193"/>
      <c r="Y60" s="195" t="str">
        <f>IF(X60:X60&gt;0,VLOOKUP(X60,Insc.!$A$1:$J$1000,2,FALSE),"")</f>
        <v/>
      </c>
      <c r="Z60" s="195" t="str">
        <f>IF(X60:X60&gt;0,VLOOKUP(X60,Insc.!$A$1:$J$1000,3,FALSE),"")</f>
        <v/>
      </c>
      <c r="AA60" s="196" t="str">
        <f>IF(X60:X60&gt;0,VLOOKUP(X60,Insc.!$A$1:$J$1000,4,FALSE),"")</f>
        <v/>
      </c>
      <c r="AB60" s="196" t="str">
        <f>IF(X60:X60&gt;0,VLOOKUP(X60,Insc.!$A$1:$J$1000,5,FALSE),"")</f>
        <v/>
      </c>
      <c r="AC60" s="20" t="str">
        <f>IF(X60:X60&gt;0,VLOOKUP(X60,Insc.!$A$1:$J$1000,6,FALSE),"")</f>
        <v/>
      </c>
      <c r="AD60" s="196" t="str">
        <f>IF(X60:X60&gt;0,VLOOKUP(X60,Insc.!$A$1:$J$1000,7,FALSE),"")</f>
        <v/>
      </c>
      <c r="AE60" s="196" t="str">
        <f>IF(X60:X60&gt;0,VLOOKUP(X60,Insc.!$A$1:$J$1000,8,FALSE),"")</f>
        <v/>
      </c>
      <c r="AF60" s="196" t="str">
        <f>IF(X60:X60&gt;0,VLOOKUP(X60,Insc.!$A$1:$J$1000,9,FALSE),"")</f>
        <v/>
      </c>
      <c r="AG60" s="196" t="str">
        <f>IF(X60:X60&gt;0,VLOOKUP(X60,Insc.!$A$1:$J$1000,10,FALSE),"")</f>
        <v/>
      </c>
      <c r="AH60" s="193"/>
      <c r="AI60" s="195" t="str">
        <f>IF(AH60:AH60&gt;0,VLOOKUP(AH60,Insc.!$A$1:$J$1000,2,FALSE),"")</f>
        <v/>
      </c>
      <c r="AJ60" s="195" t="str">
        <f>IF(AH60:AH60&gt;0,VLOOKUP(AH60,Insc.!$A$1:$J$1000,3,FALSE),"")</f>
        <v/>
      </c>
      <c r="AK60" s="196" t="str">
        <f>IF(AH60:AH60&gt;0,VLOOKUP(AH60,Insc.!$A$1:$J$1000,4,FALSE),"")</f>
        <v/>
      </c>
      <c r="AL60" s="196" t="str">
        <f>IF(AH60:AH60&gt;0,VLOOKUP(AH60,Insc.!$A$1:$J$1000,5,FALSE),"")</f>
        <v/>
      </c>
      <c r="AM60" s="20" t="str">
        <f>IF(AH60:AH60&gt;0,VLOOKUP(AH60,Insc.!$A$1:$J$1000,6,FALSE),"")</f>
        <v/>
      </c>
      <c r="AN60" s="196" t="str">
        <f>IF(AH60:AH60&gt;0,VLOOKUP(AH60,Insc.!$A$1:$J$1000,7,FALSE),"")</f>
        <v/>
      </c>
      <c r="AO60" s="196" t="str">
        <f>IF(AH60:AH60&gt;0,VLOOKUP(AH60,Insc.!$A$1:$J$1000,8,FALSE),"")</f>
        <v/>
      </c>
      <c r="AP60" s="196" t="str">
        <f>IF(AH60:AH60&gt;0,VLOOKUP(AH60,Insc.!$A$1:$J$1000,9,FALSE),"")</f>
        <v/>
      </c>
      <c r="AQ60" s="196" t="str">
        <f>IF(AH60:AH60&gt;0,VLOOKUP(AH60,Insc.!$A$1:$J$1000,10,FALSE),"")</f>
        <v/>
      </c>
    </row>
    <row r="61" spans="1:43" ht="15.75">
      <c r="A61" s="201">
        <v>61</v>
      </c>
      <c r="B61" s="194">
        <v>2</v>
      </c>
      <c r="C61" s="194">
        <v>7</v>
      </c>
      <c r="D61" s="193"/>
      <c r="E61" s="195" t="str">
        <f>IF(D61:D61&gt;0,VLOOKUP(D61,Insc.!$A$1:$J$1000,2,FALSE),"")</f>
        <v/>
      </c>
      <c r="F61" s="195" t="str">
        <f>IF(D61:D61&gt;0,VLOOKUP(D61,Insc.!$A$1:$J$1000,3,FALSE),"")</f>
        <v/>
      </c>
      <c r="G61" s="196" t="str">
        <f>IF(D61:D61&gt;0,VLOOKUP(D61,Insc.!$A$1:$J$1000,4,FALSE),"")</f>
        <v/>
      </c>
      <c r="H61" s="196" t="str">
        <f>IF(D61:D61&gt;0,VLOOKUP(D61,Insc.!$A$1:$J$1000,5,FALSE),"")</f>
        <v/>
      </c>
      <c r="I61" s="20" t="str">
        <f>IF(D61:D61&gt;0,VLOOKUP(D61,Insc.!$A$1:$J$1000,6,FALSE),"")</f>
        <v/>
      </c>
      <c r="J61" s="196" t="str">
        <f>IF(D61:D61&gt;0,VLOOKUP(D61,Insc.!$A$1:$J$1000,7,FALSE),"")</f>
        <v/>
      </c>
      <c r="K61" s="196" t="str">
        <f>IF(D61:D61&gt;0,VLOOKUP(D61,Insc.!$A$1:$J$1000,8,FALSE),"")</f>
        <v/>
      </c>
      <c r="L61" s="196" t="str">
        <f>IF(D61:D61&gt;0,VLOOKUP(D61,Insc.!$A$1:$J$1000,9,FALSE),"")</f>
        <v/>
      </c>
      <c r="M61" s="196" t="str">
        <f>IF(D61:D61&gt;0,VLOOKUP(D61,Insc.!$A$1:$J$1000,10,FALSE),"")</f>
        <v/>
      </c>
      <c r="N61" s="193"/>
      <c r="O61" s="195" t="str">
        <f>IF(N61:N61&gt;0,VLOOKUP(N61,Insc.!$A$1:$J$1000,2,FALSE),"")</f>
        <v/>
      </c>
      <c r="P61" s="195" t="str">
        <f>IF(N61:N61&gt;0,VLOOKUP(N61,Insc.!$A$1:$J$1000,3,FALSE),"")</f>
        <v/>
      </c>
      <c r="Q61" s="196" t="str">
        <f>IF(N61:N61&gt;0,VLOOKUP(N61,Insc.!$A$1:$J$1000,4,FALSE),"")</f>
        <v/>
      </c>
      <c r="R61" s="196" t="str">
        <f>IF(N61:N61&gt;0,VLOOKUP(N61,Insc.!$A$1:$J$1000,5,FALSE),"")</f>
        <v/>
      </c>
      <c r="S61" s="20" t="str">
        <f>IF(N61:N61&gt;0,VLOOKUP(N61,Insc.!$A$1:$J$1000,6,FALSE),"")</f>
        <v/>
      </c>
      <c r="T61" s="196" t="str">
        <f>IF(N61:N61&gt;0,VLOOKUP(N61,Insc.!$A$1:$J$1000,7,FALSE),"")</f>
        <v/>
      </c>
      <c r="U61" s="196" t="str">
        <f>IF(N61:N61&gt;0,VLOOKUP(N61,Insc.!$A$1:$J$1000,8,FALSE),"")</f>
        <v/>
      </c>
      <c r="V61" s="196" t="str">
        <f>IF(N61:N61&gt;0,VLOOKUP(N61,Insc.!$A$1:$J$1000,9,FALSE),"")</f>
        <v/>
      </c>
      <c r="W61" s="196" t="str">
        <f>IF(N61:N61&gt;0,VLOOKUP(N61,Insc.!$A$1:$J$1000,10,FALSE),"")</f>
        <v/>
      </c>
      <c r="X61" s="193"/>
      <c r="Y61" s="195" t="str">
        <f>IF(X61:X61&gt;0,VLOOKUP(X61,Insc.!$A$1:$J$1000,2,FALSE),"")</f>
        <v/>
      </c>
      <c r="Z61" s="195" t="str">
        <f>IF(X61:X61&gt;0,VLOOKUP(X61,Insc.!$A$1:$J$1000,3,FALSE),"")</f>
        <v/>
      </c>
      <c r="AA61" s="196" t="str">
        <f>IF(X61:X61&gt;0,VLOOKUP(X61,Insc.!$A$1:$J$1000,4,FALSE),"")</f>
        <v/>
      </c>
      <c r="AB61" s="196" t="str">
        <f>IF(X61:X61&gt;0,VLOOKUP(X61,Insc.!$A$1:$J$1000,5,FALSE),"")</f>
        <v/>
      </c>
      <c r="AC61" s="20" t="str">
        <f>IF(X61:X61&gt;0,VLOOKUP(X61,Insc.!$A$1:$J$1000,6,FALSE),"")</f>
        <v/>
      </c>
      <c r="AD61" s="196" t="str">
        <f>IF(X61:X61&gt;0,VLOOKUP(X61,Insc.!$A$1:$J$1000,7,FALSE),"")</f>
        <v/>
      </c>
      <c r="AE61" s="196" t="str">
        <f>IF(X61:X61&gt;0,VLOOKUP(X61,Insc.!$A$1:$J$1000,8,FALSE),"")</f>
        <v/>
      </c>
      <c r="AF61" s="196" t="str">
        <f>IF(X61:X61&gt;0,VLOOKUP(X61,Insc.!$A$1:$J$1000,9,FALSE),"")</f>
        <v/>
      </c>
      <c r="AG61" s="196" t="str">
        <f>IF(X61:X61&gt;0,VLOOKUP(X61,Insc.!$A$1:$J$1000,10,FALSE),"")</f>
        <v/>
      </c>
      <c r="AH61" s="193"/>
      <c r="AI61" s="195" t="str">
        <f>IF(AH61:AH61&gt;0,VLOOKUP(AH61,Insc.!$A$1:$J$1000,2,FALSE),"")</f>
        <v/>
      </c>
      <c r="AJ61" s="195" t="str">
        <f>IF(AH61:AH61&gt;0,VLOOKUP(AH61,Insc.!$A$1:$J$1000,3,FALSE),"")</f>
        <v/>
      </c>
      <c r="AK61" s="196" t="str">
        <f>IF(AH61:AH61&gt;0,VLOOKUP(AH61,Insc.!$A$1:$J$1000,4,FALSE),"")</f>
        <v/>
      </c>
      <c r="AL61" s="196" t="str">
        <f>IF(AH61:AH61&gt;0,VLOOKUP(AH61,Insc.!$A$1:$J$1000,5,FALSE),"")</f>
        <v/>
      </c>
      <c r="AM61" s="20" t="str">
        <f>IF(AH61:AH61&gt;0,VLOOKUP(AH61,Insc.!$A$1:$J$1000,6,FALSE),"")</f>
        <v/>
      </c>
      <c r="AN61" s="196" t="str">
        <f>IF(AH61:AH61&gt;0,VLOOKUP(AH61,Insc.!$A$1:$J$1000,7,FALSE),"")</f>
        <v/>
      </c>
      <c r="AO61" s="196" t="str">
        <f>IF(AH61:AH61&gt;0,VLOOKUP(AH61,Insc.!$A$1:$J$1000,8,FALSE),"")</f>
        <v/>
      </c>
      <c r="AP61" s="196" t="str">
        <f>IF(AH61:AH61&gt;0,VLOOKUP(AH61,Insc.!$A$1:$J$1000,9,FALSE),"")</f>
        <v/>
      </c>
      <c r="AQ61" s="196" t="str">
        <f>IF(AH61:AH61&gt;0,VLOOKUP(AH61,Insc.!$A$1:$J$1000,10,FALSE),"")</f>
        <v/>
      </c>
    </row>
    <row r="62" spans="1:43" ht="15.75">
      <c r="A62" s="200">
        <v>62</v>
      </c>
      <c r="B62" s="194">
        <v>2</v>
      </c>
      <c r="C62" s="194">
        <v>8</v>
      </c>
      <c r="D62" s="193"/>
      <c r="E62" s="195" t="str">
        <f>IF(D62:D62&gt;0,VLOOKUP(D62,Insc.!$A$1:$J$1000,2,FALSE),"")</f>
        <v/>
      </c>
      <c r="F62" s="195" t="str">
        <f>IF(D62:D62&gt;0,VLOOKUP(D62,Insc.!$A$1:$J$1000,3,FALSE),"")</f>
        <v/>
      </c>
      <c r="G62" s="196" t="str">
        <f>IF(D62:D62&gt;0,VLOOKUP(D62,Insc.!$A$1:$J$1000,4,FALSE),"")</f>
        <v/>
      </c>
      <c r="H62" s="196" t="str">
        <f>IF(D62:D62&gt;0,VLOOKUP(D62,Insc.!$A$1:$J$1000,5,FALSE),"")</f>
        <v/>
      </c>
      <c r="I62" s="20" t="str">
        <f>IF(D62:D62&gt;0,VLOOKUP(D62,Insc.!$A$1:$J$1000,6,FALSE),"")</f>
        <v/>
      </c>
      <c r="J62" s="196" t="str">
        <f>IF(D62:D62&gt;0,VLOOKUP(D62,Insc.!$A$1:$J$1000,7,FALSE),"")</f>
        <v/>
      </c>
      <c r="K62" s="196" t="str">
        <f>IF(D62:D62&gt;0,VLOOKUP(D62,Insc.!$A$1:$J$1000,8,FALSE),"")</f>
        <v/>
      </c>
      <c r="L62" s="196" t="str">
        <f>IF(D62:D62&gt;0,VLOOKUP(D62,Insc.!$A$1:$J$1000,9,FALSE),"")</f>
        <v/>
      </c>
      <c r="M62" s="196" t="str">
        <f>IF(D62:D62&gt;0,VLOOKUP(D62,Insc.!$A$1:$J$1000,10,FALSE),"")</f>
        <v/>
      </c>
      <c r="N62" s="193"/>
      <c r="O62" s="195" t="str">
        <f>IF(N62:N62&gt;0,VLOOKUP(N62,Insc.!$A$1:$J$1000,2,FALSE),"")</f>
        <v/>
      </c>
      <c r="P62" s="195" t="str">
        <f>IF(N62:N62&gt;0,VLOOKUP(N62,Insc.!$A$1:$J$1000,3,FALSE),"")</f>
        <v/>
      </c>
      <c r="Q62" s="196" t="str">
        <f>IF(N62:N62&gt;0,VLOOKUP(N62,Insc.!$A$1:$J$1000,4,FALSE),"")</f>
        <v/>
      </c>
      <c r="R62" s="196" t="str">
        <f>IF(N62:N62&gt;0,VLOOKUP(N62,Insc.!$A$1:$J$1000,5,FALSE),"")</f>
        <v/>
      </c>
      <c r="S62" s="20" t="str">
        <f>IF(N62:N62&gt;0,VLOOKUP(N62,Insc.!$A$1:$J$1000,6,FALSE),"")</f>
        <v/>
      </c>
      <c r="T62" s="196" t="str">
        <f>IF(N62:N62&gt;0,VLOOKUP(N62,Insc.!$A$1:$J$1000,7,FALSE),"")</f>
        <v/>
      </c>
      <c r="U62" s="196" t="str">
        <f>IF(N62:N62&gt;0,VLOOKUP(N62,Insc.!$A$1:$J$1000,8,FALSE),"")</f>
        <v/>
      </c>
      <c r="V62" s="196" t="str">
        <f>IF(N62:N62&gt;0,VLOOKUP(N62,Insc.!$A$1:$J$1000,9,FALSE),"")</f>
        <v/>
      </c>
      <c r="W62" s="196" t="str">
        <f>IF(N62:N62&gt;0,VLOOKUP(N62,Insc.!$A$1:$J$1000,10,FALSE),"")</f>
        <v/>
      </c>
      <c r="X62" s="193"/>
      <c r="Y62" s="195" t="str">
        <f>IF(X62:X62&gt;0,VLOOKUP(X62,Insc.!$A$1:$J$1000,2,FALSE),"")</f>
        <v/>
      </c>
      <c r="Z62" s="195" t="str">
        <f>IF(X62:X62&gt;0,VLOOKUP(X62,Insc.!$A$1:$J$1000,3,FALSE),"")</f>
        <v/>
      </c>
      <c r="AA62" s="196" t="str">
        <f>IF(X62:X62&gt;0,VLOOKUP(X62,Insc.!$A$1:$J$1000,4,FALSE),"")</f>
        <v/>
      </c>
      <c r="AB62" s="196" t="str">
        <f>IF(X62:X62&gt;0,VLOOKUP(X62,Insc.!$A$1:$J$1000,5,FALSE),"")</f>
        <v/>
      </c>
      <c r="AC62" s="20" t="str">
        <f>IF(X62:X62&gt;0,VLOOKUP(X62,Insc.!$A$1:$J$1000,6,FALSE),"")</f>
        <v/>
      </c>
      <c r="AD62" s="196" t="str">
        <f>IF(X62:X62&gt;0,VLOOKUP(X62,Insc.!$A$1:$J$1000,7,FALSE),"")</f>
        <v/>
      </c>
      <c r="AE62" s="196" t="str">
        <f>IF(X62:X62&gt;0,VLOOKUP(X62,Insc.!$A$1:$J$1000,8,FALSE),"")</f>
        <v/>
      </c>
      <c r="AF62" s="196" t="str">
        <f>IF(X62:X62&gt;0,VLOOKUP(X62,Insc.!$A$1:$J$1000,9,FALSE),"")</f>
        <v/>
      </c>
      <c r="AG62" s="196" t="str">
        <f>IF(X62:X62&gt;0,VLOOKUP(X62,Insc.!$A$1:$J$1000,10,FALSE),"")</f>
        <v/>
      </c>
      <c r="AH62" s="193"/>
      <c r="AI62" s="195" t="str">
        <f>IF(AH62:AH62&gt;0,VLOOKUP(AH62,Insc.!$A$1:$J$1000,2,FALSE),"")</f>
        <v/>
      </c>
      <c r="AJ62" s="195" t="str">
        <f>IF(AH62:AH62&gt;0,VLOOKUP(AH62,Insc.!$A$1:$J$1000,3,FALSE),"")</f>
        <v/>
      </c>
      <c r="AK62" s="196" t="str">
        <f>IF(AH62:AH62&gt;0,VLOOKUP(AH62,Insc.!$A$1:$J$1000,4,FALSE),"")</f>
        <v/>
      </c>
      <c r="AL62" s="196" t="str">
        <f>IF(AH62:AH62&gt;0,VLOOKUP(AH62,Insc.!$A$1:$J$1000,5,FALSE),"")</f>
        <v/>
      </c>
      <c r="AM62" s="20" t="str">
        <f>IF(AH62:AH62&gt;0,VLOOKUP(AH62,Insc.!$A$1:$J$1000,6,FALSE),"")</f>
        <v/>
      </c>
      <c r="AN62" s="196" t="str">
        <f>IF(AH62:AH62&gt;0,VLOOKUP(AH62,Insc.!$A$1:$J$1000,7,FALSE),"")</f>
        <v/>
      </c>
      <c r="AO62" s="196" t="str">
        <f>IF(AH62:AH62&gt;0,VLOOKUP(AH62,Insc.!$A$1:$J$1000,8,FALSE),"")</f>
        <v/>
      </c>
      <c r="AP62" s="196" t="str">
        <f>IF(AH62:AH62&gt;0,VLOOKUP(AH62,Insc.!$A$1:$J$1000,9,FALSE),"")</f>
        <v/>
      </c>
      <c r="AQ62" s="196" t="str">
        <f>IF(AH62:AH62&gt;0,VLOOKUP(AH62,Insc.!$A$1:$J$1000,10,FALSE),"")</f>
        <v/>
      </c>
    </row>
    <row r="63" spans="1:43" ht="15.75">
      <c r="A63" s="200">
        <v>63</v>
      </c>
      <c r="B63" s="194">
        <v>2</v>
      </c>
      <c r="C63" s="194">
        <v>9</v>
      </c>
      <c r="D63" s="193"/>
      <c r="E63" s="195" t="str">
        <f>IF(D63:D63&gt;0,VLOOKUP(D63,Insc.!$A$1:$J$1000,2,FALSE),"")</f>
        <v/>
      </c>
      <c r="F63" s="195" t="str">
        <f>IF(D63:D63&gt;0,VLOOKUP(D63,Insc.!$A$1:$J$1000,3,FALSE),"")</f>
        <v/>
      </c>
      <c r="G63" s="196" t="str">
        <f>IF(D63:D63&gt;0,VLOOKUP(D63,Insc.!$A$1:$J$1000,4,FALSE),"")</f>
        <v/>
      </c>
      <c r="H63" s="196" t="str">
        <f>IF(D63:D63&gt;0,VLOOKUP(D63,Insc.!$A$1:$J$1000,5,FALSE),"")</f>
        <v/>
      </c>
      <c r="I63" s="20" t="str">
        <f>IF(D63:D63&gt;0,VLOOKUP(D63,Insc.!$A$1:$J$1000,6,FALSE),"")</f>
        <v/>
      </c>
      <c r="J63" s="196" t="str">
        <f>IF(D63:D63&gt;0,VLOOKUP(D63,Insc.!$A$1:$J$1000,7,FALSE),"")</f>
        <v/>
      </c>
      <c r="K63" s="196" t="str">
        <f>IF(D63:D63&gt;0,VLOOKUP(D63,Insc.!$A$1:$J$1000,8,FALSE),"")</f>
        <v/>
      </c>
      <c r="L63" s="196" t="str">
        <f>IF(D63:D63&gt;0,VLOOKUP(D63,Insc.!$A$1:$J$1000,9,FALSE),"")</f>
        <v/>
      </c>
      <c r="M63" s="196" t="str">
        <f>IF(D63:D63&gt;0,VLOOKUP(D63,Insc.!$A$1:$J$1000,10,FALSE),"")</f>
        <v/>
      </c>
      <c r="N63" s="193"/>
      <c r="O63" s="195" t="str">
        <f>IF(N63:N63&gt;0,VLOOKUP(N63,Insc.!$A$1:$J$1000,2,FALSE),"")</f>
        <v/>
      </c>
      <c r="P63" s="195" t="str">
        <f>IF(N63:N63&gt;0,VLOOKUP(N63,Insc.!$A$1:$J$1000,3,FALSE),"")</f>
        <v/>
      </c>
      <c r="Q63" s="196" t="str">
        <f>IF(N63:N63&gt;0,VLOOKUP(N63,Insc.!$A$1:$J$1000,4,FALSE),"")</f>
        <v/>
      </c>
      <c r="R63" s="196" t="str">
        <f>IF(N63:N63&gt;0,VLOOKUP(N63,Insc.!$A$1:$J$1000,5,FALSE),"")</f>
        <v/>
      </c>
      <c r="S63" s="20" t="str">
        <f>IF(N63:N63&gt;0,VLOOKUP(N63,Insc.!$A$1:$J$1000,6,FALSE),"")</f>
        <v/>
      </c>
      <c r="T63" s="196" t="str">
        <f>IF(N63:N63&gt;0,VLOOKUP(N63,Insc.!$A$1:$J$1000,7,FALSE),"")</f>
        <v/>
      </c>
      <c r="U63" s="196" t="str">
        <f>IF(N63:N63&gt;0,VLOOKUP(N63,Insc.!$A$1:$J$1000,8,FALSE),"")</f>
        <v/>
      </c>
      <c r="V63" s="196" t="str">
        <f>IF(N63:N63&gt;0,VLOOKUP(N63,Insc.!$A$1:$J$1000,9,FALSE),"")</f>
        <v/>
      </c>
      <c r="W63" s="196" t="str">
        <f>IF(N63:N63&gt;0,VLOOKUP(N63,Insc.!$A$1:$J$1000,10,FALSE),"")</f>
        <v/>
      </c>
      <c r="X63" s="193"/>
      <c r="Y63" s="195" t="str">
        <f>IF(X63:X63&gt;0,VLOOKUP(X63,Insc.!$A$1:$J$1000,2,FALSE),"")</f>
        <v/>
      </c>
      <c r="Z63" s="195" t="str">
        <f>IF(X63:X63&gt;0,VLOOKUP(X63,Insc.!$A$1:$J$1000,3,FALSE),"")</f>
        <v/>
      </c>
      <c r="AA63" s="196" t="str">
        <f>IF(X63:X63&gt;0,VLOOKUP(X63,Insc.!$A$1:$J$1000,4,FALSE),"")</f>
        <v/>
      </c>
      <c r="AB63" s="196" t="str">
        <f>IF(X63:X63&gt;0,VLOOKUP(X63,Insc.!$A$1:$J$1000,5,FALSE),"")</f>
        <v/>
      </c>
      <c r="AC63" s="20" t="str">
        <f>IF(X63:X63&gt;0,VLOOKUP(X63,Insc.!$A$1:$J$1000,6,FALSE),"")</f>
        <v/>
      </c>
      <c r="AD63" s="196" t="str">
        <f>IF(X63:X63&gt;0,VLOOKUP(X63,Insc.!$A$1:$J$1000,7,FALSE),"")</f>
        <v/>
      </c>
      <c r="AE63" s="196" t="str">
        <f>IF(X63:X63&gt;0,VLOOKUP(X63,Insc.!$A$1:$J$1000,8,FALSE),"")</f>
        <v/>
      </c>
      <c r="AF63" s="196" t="str">
        <f>IF(X63:X63&gt;0,VLOOKUP(X63,Insc.!$A$1:$J$1000,9,FALSE),"")</f>
        <v/>
      </c>
      <c r="AG63" s="196" t="str">
        <f>IF(X63:X63&gt;0,VLOOKUP(X63,Insc.!$A$1:$J$1000,10,FALSE),"")</f>
        <v/>
      </c>
      <c r="AH63" s="193"/>
      <c r="AI63" s="195" t="str">
        <f>IF(AH63:AH63&gt;0,VLOOKUP(AH63,Insc.!$A$1:$J$1000,2,FALSE),"")</f>
        <v/>
      </c>
      <c r="AJ63" s="195" t="str">
        <f>IF(AH63:AH63&gt;0,VLOOKUP(AH63,Insc.!$A$1:$J$1000,3,FALSE),"")</f>
        <v/>
      </c>
      <c r="AK63" s="196" t="str">
        <f>IF(AH63:AH63&gt;0,VLOOKUP(AH63,Insc.!$A$1:$J$1000,4,FALSE),"")</f>
        <v/>
      </c>
      <c r="AL63" s="196" t="str">
        <f>IF(AH63:AH63&gt;0,VLOOKUP(AH63,Insc.!$A$1:$J$1000,5,FALSE),"")</f>
        <v/>
      </c>
      <c r="AM63" s="20" t="str">
        <f>IF(AH63:AH63&gt;0,VLOOKUP(AH63,Insc.!$A$1:$J$1000,6,FALSE),"")</f>
        <v/>
      </c>
      <c r="AN63" s="196" t="str">
        <f>IF(AH63:AH63&gt;0,VLOOKUP(AH63,Insc.!$A$1:$J$1000,7,FALSE),"")</f>
        <v/>
      </c>
      <c r="AO63" s="196" t="str">
        <f>IF(AH63:AH63&gt;0,VLOOKUP(AH63,Insc.!$A$1:$J$1000,8,FALSE),"")</f>
        <v/>
      </c>
      <c r="AP63" s="196" t="str">
        <f>IF(AH63:AH63&gt;0,VLOOKUP(AH63,Insc.!$A$1:$J$1000,9,FALSE),"")</f>
        <v/>
      </c>
      <c r="AQ63" s="196" t="str">
        <f>IF(AH63:AH63&gt;0,VLOOKUP(AH63,Insc.!$A$1:$J$1000,10,FALSE),"")</f>
        <v/>
      </c>
    </row>
    <row r="64" spans="1:43" ht="15.75">
      <c r="A64" s="200">
        <v>64</v>
      </c>
      <c r="B64" s="194">
        <v>2</v>
      </c>
      <c r="C64" s="194">
        <v>10</v>
      </c>
      <c r="D64" s="193"/>
      <c r="E64" s="195" t="str">
        <f>IF(D64:D64&gt;0,VLOOKUP(D64,Insc.!$A$1:$J$1000,2,FALSE),"")</f>
        <v/>
      </c>
      <c r="F64" s="195" t="str">
        <f>IF(D64:D64&gt;0,VLOOKUP(D64,Insc.!$A$1:$J$1000,3,FALSE),"")</f>
        <v/>
      </c>
      <c r="G64" s="196" t="str">
        <f>IF(D64:D64&gt;0,VLOOKUP(D64,Insc.!$A$1:$J$1000,4,FALSE),"")</f>
        <v/>
      </c>
      <c r="H64" s="196" t="str">
        <f>IF(D64:D64&gt;0,VLOOKUP(D64,Insc.!$A$1:$J$1000,5,FALSE),"")</f>
        <v/>
      </c>
      <c r="I64" s="20" t="str">
        <f>IF(D64:D64&gt;0,VLOOKUP(D64,Insc.!$A$1:$J$1000,6,FALSE),"")</f>
        <v/>
      </c>
      <c r="J64" s="196" t="str">
        <f>IF(D64:D64&gt;0,VLOOKUP(D64,Insc.!$A$1:$J$1000,7,FALSE),"")</f>
        <v/>
      </c>
      <c r="K64" s="196" t="str">
        <f>IF(D64:D64&gt;0,VLOOKUP(D64,Insc.!$A$1:$J$1000,8,FALSE),"")</f>
        <v/>
      </c>
      <c r="L64" s="196" t="str">
        <f>IF(D64:D64&gt;0,VLOOKUP(D64,Insc.!$A$1:$J$1000,9,FALSE),"")</f>
        <v/>
      </c>
      <c r="M64" s="196" t="str">
        <f>IF(D64:D64&gt;0,VLOOKUP(D64,Insc.!$A$1:$J$1000,10,FALSE),"")</f>
        <v/>
      </c>
      <c r="N64" s="193"/>
      <c r="O64" s="195" t="str">
        <f>IF(N64:N64&gt;0,VLOOKUP(N64,Insc.!$A$1:$J$1000,2,FALSE),"")</f>
        <v/>
      </c>
      <c r="P64" s="195" t="str">
        <f>IF(N64:N64&gt;0,VLOOKUP(N64,Insc.!$A$1:$J$1000,3,FALSE),"")</f>
        <v/>
      </c>
      <c r="Q64" s="196" t="str">
        <f>IF(N64:N64&gt;0,VLOOKUP(N64,Insc.!$A$1:$J$1000,4,FALSE),"")</f>
        <v/>
      </c>
      <c r="R64" s="196" t="str">
        <f>IF(N64:N64&gt;0,VLOOKUP(N64,Insc.!$A$1:$J$1000,5,FALSE),"")</f>
        <v/>
      </c>
      <c r="S64" s="20" t="str">
        <f>IF(N64:N64&gt;0,VLOOKUP(N64,Insc.!$A$1:$J$1000,6,FALSE),"")</f>
        <v/>
      </c>
      <c r="T64" s="196" t="str">
        <f>IF(N64:N64&gt;0,VLOOKUP(N64,Insc.!$A$1:$J$1000,7,FALSE),"")</f>
        <v/>
      </c>
      <c r="U64" s="196" t="str">
        <f>IF(N64:N64&gt;0,VLOOKUP(N64,Insc.!$A$1:$J$1000,8,FALSE),"")</f>
        <v/>
      </c>
      <c r="V64" s="196" t="str">
        <f>IF(N64:N64&gt;0,VLOOKUP(N64,Insc.!$A$1:$J$1000,9,FALSE),"")</f>
        <v/>
      </c>
      <c r="W64" s="196" t="str">
        <f>IF(N64:N64&gt;0,VLOOKUP(N64,Insc.!$A$1:$J$1000,10,FALSE),"")</f>
        <v/>
      </c>
      <c r="X64" s="193"/>
      <c r="Y64" s="195" t="str">
        <f>IF(X64:X64&gt;0,VLOOKUP(X64,Insc.!$A$1:$J$1000,2,FALSE),"")</f>
        <v/>
      </c>
      <c r="Z64" s="195" t="str">
        <f>IF(X64:X64&gt;0,VLOOKUP(X64,Insc.!$A$1:$J$1000,3,FALSE),"")</f>
        <v/>
      </c>
      <c r="AA64" s="196" t="str">
        <f>IF(X64:X64&gt;0,VLOOKUP(X64,Insc.!$A$1:$J$1000,4,FALSE),"")</f>
        <v/>
      </c>
      <c r="AB64" s="196" t="str">
        <f>IF(X64:X64&gt;0,VLOOKUP(X64,Insc.!$A$1:$J$1000,5,FALSE),"")</f>
        <v/>
      </c>
      <c r="AC64" s="20" t="str">
        <f>IF(X64:X64&gt;0,VLOOKUP(X64,Insc.!$A$1:$J$1000,6,FALSE),"")</f>
        <v/>
      </c>
      <c r="AD64" s="196" t="str">
        <f>IF(X64:X64&gt;0,VLOOKUP(X64,Insc.!$A$1:$J$1000,7,FALSE),"")</f>
        <v/>
      </c>
      <c r="AE64" s="196" t="str">
        <f>IF(X64:X64&gt;0,VLOOKUP(X64,Insc.!$A$1:$J$1000,8,FALSE),"")</f>
        <v/>
      </c>
      <c r="AF64" s="196" t="str">
        <f>IF(X64:X64&gt;0,VLOOKUP(X64,Insc.!$A$1:$J$1000,9,FALSE),"")</f>
        <v/>
      </c>
      <c r="AG64" s="196" t="str">
        <f>IF(X64:X64&gt;0,VLOOKUP(X64,Insc.!$A$1:$J$1000,10,FALSE),"")</f>
        <v/>
      </c>
      <c r="AH64" s="193"/>
      <c r="AI64" s="195" t="str">
        <f>IF(AH64:AH64&gt;0,VLOOKUP(AH64,Insc.!$A$1:$J$1000,2,FALSE),"")</f>
        <v/>
      </c>
      <c r="AJ64" s="195" t="str">
        <f>IF(AH64:AH64&gt;0,VLOOKUP(AH64,Insc.!$A$1:$J$1000,3,FALSE),"")</f>
        <v/>
      </c>
      <c r="AK64" s="196" t="str">
        <f>IF(AH64:AH64&gt;0,VLOOKUP(AH64,Insc.!$A$1:$J$1000,4,FALSE),"")</f>
        <v/>
      </c>
      <c r="AL64" s="196" t="str">
        <f>IF(AH64:AH64&gt;0,VLOOKUP(AH64,Insc.!$A$1:$J$1000,5,FALSE),"")</f>
        <v/>
      </c>
      <c r="AM64" s="20" t="str">
        <f>IF(AH64:AH64&gt;0,VLOOKUP(AH64,Insc.!$A$1:$J$1000,6,FALSE),"")</f>
        <v/>
      </c>
      <c r="AN64" s="196" t="str">
        <f>IF(AH64:AH64&gt;0,VLOOKUP(AH64,Insc.!$A$1:$J$1000,7,FALSE),"")</f>
        <v/>
      </c>
      <c r="AO64" s="196" t="str">
        <f>IF(AH64:AH64&gt;0,VLOOKUP(AH64,Insc.!$A$1:$J$1000,8,FALSE),"")</f>
        <v/>
      </c>
      <c r="AP64" s="196" t="str">
        <f>IF(AH64:AH64&gt;0,VLOOKUP(AH64,Insc.!$A$1:$J$1000,9,FALSE),"")</f>
        <v/>
      </c>
      <c r="AQ64" s="196" t="str">
        <f>IF(AH64:AH64&gt;0,VLOOKUP(AH64,Insc.!$A$1:$J$1000,10,FALSE),"")</f>
        <v/>
      </c>
    </row>
    <row r="65" spans="1:43" ht="15.75">
      <c r="A65" s="201">
        <v>65</v>
      </c>
      <c r="B65" s="194">
        <v>2</v>
      </c>
      <c r="C65" s="194">
        <v>11</v>
      </c>
      <c r="D65" s="193"/>
      <c r="E65" s="195" t="str">
        <f>IF(D65:D65&gt;0,VLOOKUP(D65,Insc.!$A$1:$J$1000,2,FALSE),"")</f>
        <v/>
      </c>
      <c r="F65" s="195" t="str">
        <f>IF(D65:D65&gt;0,VLOOKUP(D65,Insc.!$A$1:$J$1000,3,FALSE),"")</f>
        <v/>
      </c>
      <c r="G65" s="196" t="str">
        <f>IF(D65:D65&gt;0,VLOOKUP(D65,Insc.!$A$1:$J$1000,4,FALSE),"")</f>
        <v/>
      </c>
      <c r="H65" s="196" t="str">
        <f>IF(D65:D65&gt;0,VLOOKUP(D65,Insc.!$A$1:$J$1000,5,FALSE),"")</f>
        <v/>
      </c>
      <c r="I65" s="20" t="str">
        <f>IF(D65:D65&gt;0,VLOOKUP(D65,Insc.!$A$1:$J$1000,6,FALSE),"")</f>
        <v/>
      </c>
      <c r="J65" s="196" t="str">
        <f>IF(D65:D65&gt;0,VLOOKUP(D65,Insc.!$A$1:$J$1000,7,FALSE),"")</f>
        <v/>
      </c>
      <c r="K65" s="196" t="str">
        <f>IF(D65:D65&gt;0,VLOOKUP(D65,Insc.!$A$1:$J$1000,8,FALSE),"")</f>
        <v/>
      </c>
      <c r="L65" s="196" t="str">
        <f>IF(D65:D65&gt;0,VLOOKUP(D65,Insc.!$A$1:$J$1000,9,FALSE),"")</f>
        <v/>
      </c>
      <c r="M65" s="196" t="str">
        <f>IF(D65:D65&gt;0,VLOOKUP(D65,Insc.!$A$1:$J$1000,10,FALSE),"")</f>
        <v/>
      </c>
      <c r="N65" s="193"/>
      <c r="O65" s="195" t="str">
        <f>IF(N65:N65&gt;0,VLOOKUP(N65,Insc.!$A$1:$J$1000,2,FALSE),"")</f>
        <v/>
      </c>
      <c r="P65" s="195" t="str">
        <f>IF(N65:N65&gt;0,VLOOKUP(N65,Insc.!$A$1:$J$1000,3,FALSE),"")</f>
        <v/>
      </c>
      <c r="Q65" s="196" t="str">
        <f>IF(N65:N65&gt;0,VLOOKUP(N65,Insc.!$A$1:$J$1000,4,FALSE),"")</f>
        <v/>
      </c>
      <c r="R65" s="196" t="str">
        <f>IF(N65:N65&gt;0,VLOOKUP(N65,Insc.!$A$1:$J$1000,5,FALSE),"")</f>
        <v/>
      </c>
      <c r="S65" s="20" t="str">
        <f>IF(N65:N65&gt;0,VLOOKUP(N65,Insc.!$A$1:$J$1000,6,FALSE),"")</f>
        <v/>
      </c>
      <c r="T65" s="196" t="str">
        <f>IF(N65:N65&gt;0,VLOOKUP(N65,Insc.!$A$1:$J$1000,7,FALSE),"")</f>
        <v/>
      </c>
      <c r="U65" s="196" t="str">
        <f>IF(N65:N65&gt;0,VLOOKUP(N65,Insc.!$A$1:$J$1000,8,FALSE),"")</f>
        <v/>
      </c>
      <c r="V65" s="196" t="str">
        <f>IF(N65:N65&gt;0,VLOOKUP(N65,Insc.!$A$1:$J$1000,9,FALSE),"")</f>
        <v/>
      </c>
      <c r="W65" s="196" t="str">
        <f>IF(N65:N65&gt;0,VLOOKUP(N65,Insc.!$A$1:$J$1000,10,FALSE),"")</f>
        <v/>
      </c>
      <c r="X65" s="193"/>
      <c r="Y65" s="195" t="str">
        <f>IF(X65:X65&gt;0,VLOOKUP(X65,Insc.!$A$1:$J$1000,2,FALSE),"")</f>
        <v/>
      </c>
      <c r="Z65" s="195" t="str">
        <f>IF(X65:X65&gt;0,VLOOKUP(X65,Insc.!$A$1:$J$1000,3,FALSE),"")</f>
        <v/>
      </c>
      <c r="AA65" s="196" t="str">
        <f>IF(X65:X65&gt;0,VLOOKUP(X65,Insc.!$A$1:$J$1000,4,FALSE),"")</f>
        <v/>
      </c>
      <c r="AB65" s="196" t="str">
        <f>IF(X65:X65&gt;0,VLOOKUP(X65,Insc.!$A$1:$J$1000,5,FALSE),"")</f>
        <v/>
      </c>
      <c r="AC65" s="20" t="str">
        <f>IF(X65:X65&gt;0,VLOOKUP(X65,Insc.!$A$1:$J$1000,6,FALSE),"")</f>
        <v/>
      </c>
      <c r="AD65" s="196" t="str">
        <f>IF(X65:X65&gt;0,VLOOKUP(X65,Insc.!$A$1:$J$1000,7,FALSE),"")</f>
        <v/>
      </c>
      <c r="AE65" s="196" t="str">
        <f>IF(X65:X65&gt;0,VLOOKUP(X65,Insc.!$A$1:$J$1000,8,FALSE),"")</f>
        <v/>
      </c>
      <c r="AF65" s="196" t="str">
        <f>IF(X65:X65&gt;0,VLOOKUP(X65,Insc.!$A$1:$J$1000,9,FALSE),"")</f>
        <v/>
      </c>
      <c r="AG65" s="196" t="str">
        <f>IF(X65:X65&gt;0,VLOOKUP(X65,Insc.!$A$1:$J$1000,10,FALSE),"")</f>
        <v/>
      </c>
      <c r="AH65" s="193"/>
      <c r="AI65" s="195" t="str">
        <f>IF(AH65:AH65&gt;0,VLOOKUP(AH65,Insc.!$A$1:$J$1000,2,FALSE),"")</f>
        <v/>
      </c>
      <c r="AJ65" s="195" t="str">
        <f>IF(AH65:AH65&gt;0,VLOOKUP(AH65,Insc.!$A$1:$J$1000,3,FALSE),"")</f>
        <v/>
      </c>
      <c r="AK65" s="196" t="str">
        <f>IF(AH65:AH65&gt;0,VLOOKUP(AH65,Insc.!$A$1:$J$1000,4,FALSE),"")</f>
        <v/>
      </c>
      <c r="AL65" s="196" t="str">
        <f>IF(AH65:AH65&gt;0,VLOOKUP(AH65,Insc.!$A$1:$J$1000,5,FALSE),"")</f>
        <v/>
      </c>
      <c r="AM65" s="20" t="str">
        <f>IF(AH65:AH65&gt;0,VLOOKUP(AH65,Insc.!$A$1:$J$1000,6,FALSE),"")</f>
        <v/>
      </c>
      <c r="AN65" s="196" t="str">
        <f>IF(AH65:AH65&gt;0,VLOOKUP(AH65,Insc.!$A$1:$J$1000,7,FALSE),"")</f>
        <v/>
      </c>
      <c r="AO65" s="196" t="str">
        <f>IF(AH65:AH65&gt;0,VLOOKUP(AH65,Insc.!$A$1:$J$1000,8,FALSE),"")</f>
        <v/>
      </c>
      <c r="AP65" s="196" t="str">
        <f>IF(AH65:AH65&gt;0,VLOOKUP(AH65,Insc.!$A$1:$J$1000,9,FALSE),"")</f>
        <v/>
      </c>
      <c r="AQ65" s="196" t="str">
        <f>IF(AH65:AH65&gt;0,VLOOKUP(AH65,Insc.!$A$1:$J$1000,10,FALSE),"")</f>
        <v/>
      </c>
    </row>
    <row r="66" spans="1:43" ht="15.75">
      <c r="A66" s="200">
        <v>66</v>
      </c>
      <c r="B66" s="199">
        <v>2</v>
      </c>
      <c r="C66" s="199">
        <v>12</v>
      </c>
      <c r="D66" s="193"/>
      <c r="E66" s="195" t="str">
        <f>IF(D66:D66&gt;0,VLOOKUP(D66,Insc.!$A$1:$J$1000,2,FALSE),"")</f>
        <v/>
      </c>
      <c r="F66" s="195" t="str">
        <f>IF(D66:D66&gt;0,VLOOKUP(D66,Insc.!$A$1:$J$1000,3,FALSE),"")</f>
        <v/>
      </c>
      <c r="G66" s="196" t="str">
        <f>IF(D66:D66&gt;0,VLOOKUP(D66,Insc.!$A$1:$J$1000,4,FALSE),"")</f>
        <v/>
      </c>
      <c r="H66" s="196" t="str">
        <f>IF(D66:D66&gt;0,VLOOKUP(D66,Insc.!$A$1:$J$1000,5,FALSE),"")</f>
        <v/>
      </c>
      <c r="I66" s="20" t="str">
        <f>IF(D66:D66&gt;0,VLOOKUP(D66,Insc.!$A$1:$J$1000,6,FALSE),"")</f>
        <v/>
      </c>
      <c r="J66" s="196" t="str">
        <f>IF(D66:D66&gt;0,VLOOKUP(D66,Insc.!$A$1:$J$1000,7,FALSE),"")</f>
        <v/>
      </c>
      <c r="K66" s="196" t="str">
        <f>IF(D66:D66&gt;0,VLOOKUP(D66,Insc.!$A$1:$J$1000,8,FALSE),"")</f>
        <v/>
      </c>
      <c r="L66" s="196" t="str">
        <f>IF(D66:D66&gt;0,VLOOKUP(D66,Insc.!$A$1:$J$1000,9,FALSE),"")</f>
        <v/>
      </c>
      <c r="M66" s="196" t="str">
        <f>IF(D66:D66&gt;0,VLOOKUP(D66,Insc.!$A$1:$J$1000,10,FALSE),"")</f>
        <v/>
      </c>
      <c r="N66" s="193"/>
      <c r="O66" s="195" t="str">
        <f>IF(N66:N66&gt;0,VLOOKUP(N66,Insc.!$A$1:$J$1000,2,FALSE),"")</f>
        <v/>
      </c>
      <c r="P66" s="195" t="str">
        <f>IF(N66:N66&gt;0,VLOOKUP(N66,Insc.!$A$1:$J$1000,3,FALSE),"")</f>
        <v/>
      </c>
      <c r="Q66" s="196" t="str">
        <f>IF(N66:N66&gt;0,VLOOKUP(N66,Insc.!$A$1:$J$1000,4,FALSE),"")</f>
        <v/>
      </c>
      <c r="R66" s="196" t="str">
        <f>IF(N66:N66&gt;0,VLOOKUP(N66,Insc.!$A$1:$J$1000,5,FALSE),"")</f>
        <v/>
      </c>
      <c r="S66" s="20" t="str">
        <f>IF(N66:N66&gt;0,VLOOKUP(N66,Insc.!$A$1:$J$1000,6,FALSE),"")</f>
        <v/>
      </c>
      <c r="T66" s="196" t="str">
        <f>IF(N66:N66&gt;0,VLOOKUP(N66,Insc.!$A$1:$J$1000,7,FALSE),"")</f>
        <v/>
      </c>
      <c r="U66" s="196" t="str">
        <f>IF(N66:N66&gt;0,VLOOKUP(N66,Insc.!$A$1:$J$1000,8,FALSE),"")</f>
        <v/>
      </c>
      <c r="V66" s="196" t="str">
        <f>IF(N66:N66&gt;0,VLOOKUP(N66,Insc.!$A$1:$J$1000,9,FALSE),"")</f>
        <v/>
      </c>
      <c r="W66" s="196" t="str">
        <f>IF(N66:N66&gt;0,VLOOKUP(N66,Insc.!$A$1:$J$1000,10,FALSE),"")</f>
        <v/>
      </c>
      <c r="X66" s="193"/>
      <c r="Y66" s="195" t="str">
        <f>IF(X66:X66&gt;0,VLOOKUP(X66,Insc.!$A$1:$J$1000,2,FALSE),"")</f>
        <v/>
      </c>
      <c r="Z66" s="195" t="str">
        <f>IF(X66:X66&gt;0,VLOOKUP(X66,Insc.!$A$1:$J$1000,3,FALSE),"")</f>
        <v/>
      </c>
      <c r="AA66" s="196" t="str">
        <f>IF(X66:X66&gt;0,VLOOKUP(X66,Insc.!$A$1:$J$1000,4,FALSE),"")</f>
        <v/>
      </c>
      <c r="AB66" s="196" t="str">
        <f>IF(X66:X66&gt;0,VLOOKUP(X66,Insc.!$A$1:$J$1000,5,FALSE),"")</f>
        <v/>
      </c>
      <c r="AC66" s="20" t="str">
        <f>IF(X66:X66&gt;0,VLOOKUP(X66,Insc.!$A$1:$J$1000,6,FALSE),"")</f>
        <v/>
      </c>
      <c r="AD66" s="196" t="str">
        <f>IF(X66:X66&gt;0,VLOOKUP(X66,Insc.!$A$1:$J$1000,7,FALSE),"")</f>
        <v/>
      </c>
      <c r="AE66" s="196" t="str">
        <f>IF(X66:X66&gt;0,VLOOKUP(X66,Insc.!$A$1:$J$1000,8,FALSE),"")</f>
        <v/>
      </c>
      <c r="AF66" s="196" t="str">
        <f>IF(X66:X66&gt;0,VLOOKUP(X66,Insc.!$A$1:$J$1000,9,FALSE),"")</f>
        <v/>
      </c>
      <c r="AG66" s="196" t="str">
        <f>IF(X66:X66&gt;0,VLOOKUP(X66,Insc.!$A$1:$J$1000,10,FALSE),"")</f>
        <v/>
      </c>
      <c r="AH66" s="193"/>
      <c r="AI66" s="195" t="str">
        <f>IF(AH66:AH66&gt;0,VLOOKUP(AH66,Insc.!$A$1:$J$1000,2,FALSE),"")</f>
        <v/>
      </c>
      <c r="AJ66" s="195" t="str">
        <f>IF(AH66:AH66&gt;0,VLOOKUP(AH66,Insc.!$A$1:$J$1000,3,FALSE),"")</f>
        <v/>
      </c>
      <c r="AK66" s="196" t="str">
        <f>IF(AH66:AH66&gt;0,VLOOKUP(AH66,Insc.!$A$1:$J$1000,4,FALSE),"")</f>
        <v/>
      </c>
      <c r="AL66" s="196" t="str">
        <f>IF(AH66:AH66&gt;0,VLOOKUP(AH66,Insc.!$A$1:$J$1000,5,FALSE),"")</f>
        <v/>
      </c>
      <c r="AM66" s="20" t="str">
        <f>IF(AH66:AH66&gt;0,VLOOKUP(AH66,Insc.!$A$1:$J$1000,6,FALSE),"")</f>
        <v/>
      </c>
      <c r="AN66" s="196" t="str">
        <f>IF(AH66:AH66&gt;0,VLOOKUP(AH66,Insc.!$A$1:$J$1000,7,FALSE),"")</f>
        <v/>
      </c>
      <c r="AO66" s="196" t="str">
        <f>IF(AH66:AH66&gt;0,VLOOKUP(AH66,Insc.!$A$1:$J$1000,8,FALSE),"")</f>
        <v/>
      </c>
      <c r="AP66" s="196" t="str">
        <f>IF(AH66:AH66&gt;0,VLOOKUP(AH66,Insc.!$A$1:$J$1000,9,FALSE),"")</f>
        <v/>
      </c>
      <c r="AQ66" s="196" t="str">
        <f>IF(AH66:AH66&gt;0,VLOOKUP(AH66,Insc.!$A$1:$J$1000,10,FALSE),"")</f>
        <v/>
      </c>
    </row>
    <row r="67" spans="1:43" ht="15.75">
      <c r="A67" s="200">
        <v>67</v>
      </c>
      <c r="B67" s="194">
        <v>2</v>
      </c>
      <c r="C67" s="194">
        <v>13</v>
      </c>
      <c r="D67" s="193"/>
      <c r="E67" s="195" t="str">
        <f>IF(D67:D67&gt;0,VLOOKUP(D67,Insc.!$A$1:$J$1000,2,FALSE),"")</f>
        <v/>
      </c>
      <c r="F67" s="195" t="str">
        <f>IF(D67:D67&gt;0,VLOOKUP(D67,Insc.!$A$1:$J$1000,3,FALSE),"")</f>
        <v/>
      </c>
      <c r="G67" s="196" t="str">
        <f>IF(D67:D67&gt;0,VLOOKUP(D67,Insc.!$A$1:$J$1000,4,FALSE),"")</f>
        <v/>
      </c>
      <c r="H67" s="196" t="str">
        <f>IF(D67:D67&gt;0,VLOOKUP(D67,Insc.!$A$1:$J$1000,5,FALSE),"")</f>
        <v/>
      </c>
      <c r="I67" s="20" t="str">
        <f>IF(D67:D67&gt;0,VLOOKUP(D67,Insc.!$A$1:$J$1000,6,FALSE),"")</f>
        <v/>
      </c>
      <c r="J67" s="196" t="str">
        <f>IF(D67:D67&gt;0,VLOOKUP(D67,Insc.!$A$1:$J$1000,7,FALSE),"")</f>
        <v/>
      </c>
      <c r="K67" s="196" t="str">
        <f>IF(D67:D67&gt;0,VLOOKUP(D67,Insc.!$A$1:$J$1000,8,FALSE),"")</f>
        <v/>
      </c>
      <c r="L67" s="196" t="str">
        <f>IF(D67:D67&gt;0,VLOOKUP(D67,Insc.!$A$1:$J$1000,9,FALSE),"")</f>
        <v/>
      </c>
      <c r="M67" s="196" t="str">
        <f>IF(D67:D67&gt;0,VLOOKUP(D67,Insc.!$A$1:$J$1000,10,FALSE),"")</f>
        <v/>
      </c>
      <c r="N67" s="193"/>
      <c r="O67" s="195" t="str">
        <f>IF(N67:N67&gt;0,VLOOKUP(N67,Insc.!$A$1:$J$1000,2,FALSE),"")</f>
        <v/>
      </c>
      <c r="P67" s="195" t="str">
        <f>IF(N67:N67&gt;0,VLOOKUP(N67,Insc.!$A$1:$J$1000,3,FALSE),"")</f>
        <v/>
      </c>
      <c r="Q67" s="196" t="str">
        <f>IF(N67:N67&gt;0,VLOOKUP(N67,Insc.!$A$1:$J$1000,4,FALSE),"")</f>
        <v/>
      </c>
      <c r="R67" s="196" t="str">
        <f>IF(N67:N67&gt;0,VLOOKUP(N67,Insc.!$A$1:$J$1000,5,FALSE),"")</f>
        <v/>
      </c>
      <c r="S67" s="20" t="str">
        <f>IF(N67:N67&gt;0,VLOOKUP(N67,Insc.!$A$1:$J$1000,6,FALSE),"")</f>
        <v/>
      </c>
      <c r="T67" s="196" t="str">
        <f>IF(N67:N67&gt;0,VLOOKUP(N67,Insc.!$A$1:$J$1000,7,FALSE),"")</f>
        <v/>
      </c>
      <c r="U67" s="196" t="str">
        <f>IF(N67:N67&gt;0,VLOOKUP(N67,Insc.!$A$1:$J$1000,8,FALSE),"")</f>
        <v/>
      </c>
      <c r="V67" s="196" t="str">
        <f>IF(N67:N67&gt;0,VLOOKUP(N67,Insc.!$A$1:$J$1000,9,FALSE),"")</f>
        <v/>
      </c>
      <c r="W67" s="196" t="str">
        <f>IF(N67:N67&gt;0,VLOOKUP(N67,Insc.!$A$1:$J$1000,10,FALSE),"")</f>
        <v/>
      </c>
      <c r="X67" s="193"/>
      <c r="Y67" s="195" t="str">
        <f>IF(X67:X67&gt;0,VLOOKUP(X67,Insc.!$A$1:$J$1000,2,FALSE),"")</f>
        <v/>
      </c>
      <c r="Z67" s="195" t="str">
        <f>IF(X67:X67&gt;0,VLOOKUP(X67,Insc.!$A$1:$J$1000,3,FALSE),"")</f>
        <v/>
      </c>
      <c r="AA67" s="196" t="str">
        <f>IF(X67:X67&gt;0,VLOOKUP(X67,Insc.!$A$1:$J$1000,4,FALSE),"")</f>
        <v/>
      </c>
      <c r="AB67" s="196" t="str">
        <f>IF(X67:X67&gt;0,VLOOKUP(X67,Insc.!$A$1:$J$1000,5,FALSE),"")</f>
        <v/>
      </c>
      <c r="AC67" s="20" t="str">
        <f>IF(X67:X67&gt;0,VLOOKUP(X67,Insc.!$A$1:$J$1000,6,FALSE),"")</f>
        <v/>
      </c>
      <c r="AD67" s="196" t="str">
        <f>IF(X67:X67&gt;0,VLOOKUP(X67,Insc.!$A$1:$J$1000,7,FALSE),"")</f>
        <v/>
      </c>
      <c r="AE67" s="196" t="str">
        <f>IF(X67:X67&gt;0,VLOOKUP(X67,Insc.!$A$1:$J$1000,8,FALSE),"")</f>
        <v/>
      </c>
      <c r="AF67" s="196" t="str">
        <f>IF(X67:X67&gt;0,VLOOKUP(X67,Insc.!$A$1:$J$1000,9,FALSE),"")</f>
        <v/>
      </c>
      <c r="AG67" s="196" t="str">
        <f>IF(X67:X67&gt;0,VLOOKUP(X67,Insc.!$A$1:$J$1000,10,FALSE),"")</f>
        <v/>
      </c>
      <c r="AH67" s="193"/>
      <c r="AI67" s="195" t="str">
        <f>IF(AH67:AH67&gt;0,VLOOKUP(AH67,Insc.!$A$1:$J$1000,2,FALSE),"")</f>
        <v/>
      </c>
      <c r="AJ67" s="195" t="str">
        <f>IF(AH67:AH67&gt;0,VLOOKUP(AH67,Insc.!$A$1:$J$1000,3,FALSE),"")</f>
        <v/>
      </c>
      <c r="AK67" s="196" t="str">
        <f>IF(AH67:AH67&gt;0,VLOOKUP(AH67,Insc.!$A$1:$J$1000,4,FALSE),"")</f>
        <v/>
      </c>
      <c r="AL67" s="196" t="str">
        <f>IF(AH67:AH67&gt;0,VLOOKUP(AH67,Insc.!$A$1:$J$1000,5,FALSE),"")</f>
        <v/>
      </c>
      <c r="AM67" s="20" t="str">
        <f>IF(AH67:AH67&gt;0,VLOOKUP(AH67,Insc.!$A$1:$J$1000,6,FALSE),"")</f>
        <v/>
      </c>
      <c r="AN67" s="196" t="str">
        <f>IF(AH67:AH67&gt;0,VLOOKUP(AH67,Insc.!$A$1:$J$1000,7,FALSE),"")</f>
        <v/>
      </c>
      <c r="AO67" s="196" t="str">
        <f>IF(AH67:AH67&gt;0,VLOOKUP(AH67,Insc.!$A$1:$J$1000,8,FALSE),"")</f>
        <v/>
      </c>
      <c r="AP67" s="196" t="str">
        <f>IF(AH67:AH67&gt;0,VLOOKUP(AH67,Insc.!$A$1:$J$1000,9,FALSE),"")</f>
        <v/>
      </c>
      <c r="AQ67" s="196" t="str">
        <f>IF(AH67:AH67&gt;0,VLOOKUP(AH67,Insc.!$A$1:$J$1000,10,FALSE),"")</f>
        <v/>
      </c>
    </row>
    <row r="68" spans="1:43" ht="15.75">
      <c r="A68" s="200">
        <v>68</v>
      </c>
      <c r="B68" s="199">
        <v>2</v>
      </c>
      <c r="C68" s="199">
        <v>14</v>
      </c>
      <c r="D68" s="193"/>
      <c r="E68" s="195" t="str">
        <f>IF(D68:D68&gt;0,VLOOKUP(D68,Insc.!$A$1:$J$1000,2,FALSE),"")</f>
        <v/>
      </c>
      <c r="F68" s="195" t="str">
        <f>IF(D68:D68&gt;0,VLOOKUP(D68,Insc.!$A$1:$J$1000,3,FALSE),"")</f>
        <v/>
      </c>
      <c r="G68" s="196" t="str">
        <f>IF(D68:D68&gt;0,VLOOKUP(D68,Insc.!$A$1:$J$1000,4,FALSE),"")</f>
        <v/>
      </c>
      <c r="H68" s="196" t="str">
        <f>IF(D68:D68&gt;0,VLOOKUP(D68,Insc.!$A$1:$J$1000,5,FALSE),"")</f>
        <v/>
      </c>
      <c r="I68" s="20" t="str">
        <f>IF(D68:D68&gt;0,VLOOKUP(D68,Insc.!$A$1:$J$1000,6,FALSE),"")</f>
        <v/>
      </c>
      <c r="J68" s="196" t="str">
        <f>IF(D68:D68&gt;0,VLOOKUP(D68,Insc.!$A$1:$J$1000,7,FALSE),"")</f>
        <v/>
      </c>
      <c r="K68" s="196" t="str">
        <f>IF(D68:D68&gt;0,VLOOKUP(D68,Insc.!$A$1:$J$1000,8,FALSE),"")</f>
        <v/>
      </c>
      <c r="L68" s="196" t="str">
        <f>IF(D68:D68&gt;0,VLOOKUP(D68,Insc.!$A$1:$J$1000,9,FALSE),"")</f>
        <v/>
      </c>
      <c r="M68" s="196" t="str">
        <f>IF(D68:D68&gt;0,VLOOKUP(D68,Insc.!$A$1:$J$1000,10,FALSE),"")</f>
        <v/>
      </c>
      <c r="N68" s="193"/>
      <c r="O68" s="195" t="str">
        <f>IF(N68:N68&gt;0,VLOOKUP(N68,Insc.!$A$1:$J$1000,2,FALSE),"")</f>
        <v/>
      </c>
      <c r="P68" s="195" t="str">
        <f>IF(N68:N68&gt;0,VLOOKUP(N68,Insc.!$A$1:$J$1000,3,FALSE),"")</f>
        <v/>
      </c>
      <c r="Q68" s="196" t="str">
        <f>IF(N68:N68&gt;0,VLOOKUP(N68,Insc.!$A$1:$J$1000,4,FALSE),"")</f>
        <v/>
      </c>
      <c r="R68" s="196" t="str">
        <f>IF(N68:N68&gt;0,VLOOKUP(N68,Insc.!$A$1:$J$1000,5,FALSE),"")</f>
        <v/>
      </c>
      <c r="S68" s="20" t="str">
        <f>IF(N68:N68&gt;0,VLOOKUP(N68,Insc.!$A$1:$J$1000,6,FALSE),"")</f>
        <v/>
      </c>
      <c r="T68" s="196" t="str">
        <f>IF(N68:N68&gt;0,VLOOKUP(N68,Insc.!$A$1:$J$1000,7,FALSE),"")</f>
        <v/>
      </c>
      <c r="U68" s="196" t="str">
        <f>IF(N68:N68&gt;0,VLOOKUP(N68,Insc.!$A$1:$J$1000,8,FALSE),"")</f>
        <v/>
      </c>
      <c r="V68" s="196" t="str">
        <f>IF(N68:N68&gt;0,VLOOKUP(N68,Insc.!$A$1:$J$1000,9,FALSE),"")</f>
        <v/>
      </c>
      <c r="W68" s="196" t="str">
        <f>IF(N68:N68&gt;0,VLOOKUP(N68,Insc.!$A$1:$J$1000,10,FALSE),"")</f>
        <v/>
      </c>
      <c r="X68" s="193"/>
      <c r="Y68" s="195" t="str">
        <f>IF(X68:X68&gt;0,VLOOKUP(X68,Insc.!$A$1:$J$1000,2,FALSE),"")</f>
        <v/>
      </c>
      <c r="Z68" s="195" t="str">
        <f>IF(X68:X68&gt;0,VLOOKUP(X68,Insc.!$A$1:$J$1000,3,FALSE),"")</f>
        <v/>
      </c>
      <c r="AA68" s="196" t="str">
        <f>IF(X68:X68&gt;0,VLOOKUP(X68,Insc.!$A$1:$J$1000,4,FALSE),"")</f>
        <v/>
      </c>
      <c r="AB68" s="196" t="str">
        <f>IF(X68:X68&gt;0,VLOOKUP(X68,Insc.!$A$1:$J$1000,5,FALSE),"")</f>
        <v/>
      </c>
      <c r="AC68" s="20" t="str">
        <f>IF(X68:X68&gt;0,VLOOKUP(X68,Insc.!$A$1:$J$1000,6,FALSE),"")</f>
        <v/>
      </c>
      <c r="AD68" s="196" t="str">
        <f>IF(X68:X68&gt;0,VLOOKUP(X68,Insc.!$A$1:$J$1000,7,FALSE),"")</f>
        <v/>
      </c>
      <c r="AE68" s="196" t="str">
        <f>IF(X68:X68&gt;0,VLOOKUP(X68,Insc.!$A$1:$J$1000,8,FALSE),"")</f>
        <v/>
      </c>
      <c r="AF68" s="196" t="str">
        <f>IF(X68:X68&gt;0,VLOOKUP(X68,Insc.!$A$1:$J$1000,9,FALSE),"")</f>
        <v/>
      </c>
      <c r="AG68" s="196" t="str">
        <f>IF(X68:X68&gt;0,VLOOKUP(X68,Insc.!$A$1:$J$1000,10,FALSE),"")</f>
        <v/>
      </c>
      <c r="AH68" s="193"/>
      <c r="AI68" s="195" t="str">
        <f>IF(AH68:AH68&gt;0,VLOOKUP(AH68,Insc.!$A$1:$J$1000,2,FALSE),"")</f>
        <v/>
      </c>
      <c r="AJ68" s="195" t="str">
        <f>IF(AH68:AH68&gt;0,VLOOKUP(AH68,Insc.!$A$1:$J$1000,3,FALSE),"")</f>
        <v/>
      </c>
      <c r="AK68" s="196" t="str">
        <f>IF(AH68:AH68&gt;0,VLOOKUP(AH68,Insc.!$A$1:$J$1000,4,FALSE),"")</f>
        <v/>
      </c>
      <c r="AL68" s="196" t="str">
        <f>IF(AH68:AH68&gt;0,VLOOKUP(AH68,Insc.!$A$1:$J$1000,5,FALSE),"")</f>
        <v/>
      </c>
      <c r="AM68" s="20" t="str">
        <f>IF(AH68:AH68&gt;0,VLOOKUP(AH68,Insc.!$A$1:$J$1000,6,FALSE),"")</f>
        <v/>
      </c>
      <c r="AN68" s="196" t="str">
        <f>IF(AH68:AH68&gt;0,VLOOKUP(AH68,Insc.!$A$1:$J$1000,7,FALSE),"")</f>
        <v/>
      </c>
      <c r="AO68" s="196" t="str">
        <f>IF(AH68:AH68&gt;0,VLOOKUP(AH68,Insc.!$A$1:$J$1000,8,FALSE),"")</f>
        <v/>
      </c>
      <c r="AP68" s="196" t="str">
        <f>IF(AH68:AH68&gt;0,VLOOKUP(AH68,Insc.!$A$1:$J$1000,9,FALSE),"")</f>
        <v/>
      </c>
      <c r="AQ68" s="196" t="str">
        <f>IF(AH68:AH68&gt;0,VLOOKUP(AH68,Insc.!$A$1:$J$1000,10,FALSE),"")</f>
        <v/>
      </c>
    </row>
    <row r="69" spans="1:43" ht="15.75">
      <c r="A69" s="201">
        <v>69</v>
      </c>
      <c r="B69" s="199">
        <v>2</v>
      </c>
      <c r="C69" s="199">
        <v>15</v>
      </c>
      <c r="D69" s="193"/>
      <c r="E69" s="195" t="str">
        <f>IF(D69:D69&gt;0,VLOOKUP(D69,Insc.!$A$1:$J$1000,2,FALSE),"")</f>
        <v/>
      </c>
      <c r="F69" s="195" t="str">
        <f>IF(D69:D69&gt;0,VLOOKUP(D69,Insc.!$A$1:$J$1000,3,FALSE),"")</f>
        <v/>
      </c>
      <c r="G69" s="196" t="str">
        <f>IF(D69:D69&gt;0,VLOOKUP(D69,Insc.!$A$1:$J$1000,4,FALSE),"")</f>
        <v/>
      </c>
      <c r="H69" s="196" t="str">
        <f>IF(D69:D69&gt;0,VLOOKUP(D69,Insc.!$A$1:$J$1000,5,FALSE),"")</f>
        <v/>
      </c>
      <c r="I69" s="20" t="str">
        <f>IF(D69:D69&gt;0,VLOOKUP(D69,Insc.!$A$1:$J$1000,6,FALSE),"")</f>
        <v/>
      </c>
      <c r="J69" s="196" t="str">
        <f>IF(D69:D69&gt;0,VLOOKUP(D69,Insc.!$A$1:$J$1000,7,FALSE),"")</f>
        <v/>
      </c>
      <c r="K69" s="196" t="str">
        <f>IF(D69:D69&gt;0,VLOOKUP(D69,Insc.!$A$1:$J$1000,8,FALSE),"")</f>
        <v/>
      </c>
      <c r="L69" s="196" t="str">
        <f>IF(D69:D69&gt;0,VLOOKUP(D69,Insc.!$A$1:$J$1000,9,FALSE),"")</f>
        <v/>
      </c>
      <c r="M69" s="196" t="str">
        <f>IF(D69:D69&gt;0,VLOOKUP(D69,Insc.!$A$1:$J$1000,10,FALSE),"")</f>
        <v/>
      </c>
      <c r="N69" s="193"/>
      <c r="O69" s="195" t="str">
        <f>IF(N69:N69&gt;0,VLOOKUP(N69,Insc.!$A$1:$J$1000,2,FALSE),"")</f>
        <v/>
      </c>
      <c r="P69" s="195" t="str">
        <f>IF(N69:N69&gt;0,VLOOKUP(N69,Insc.!$A$1:$J$1000,3,FALSE),"")</f>
        <v/>
      </c>
      <c r="Q69" s="196" t="str">
        <f>IF(N69:N69&gt;0,VLOOKUP(N69,Insc.!$A$1:$J$1000,4,FALSE),"")</f>
        <v/>
      </c>
      <c r="R69" s="196" t="str">
        <f>IF(N69:N69&gt;0,VLOOKUP(N69,Insc.!$A$1:$J$1000,5,FALSE),"")</f>
        <v/>
      </c>
      <c r="S69" s="20" t="str">
        <f>IF(N69:N69&gt;0,VLOOKUP(N69,Insc.!$A$1:$J$1000,6,FALSE),"")</f>
        <v/>
      </c>
      <c r="T69" s="196" t="str">
        <f>IF(N69:N69&gt;0,VLOOKUP(N69,Insc.!$A$1:$J$1000,7,FALSE),"")</f>
        <v/>
      </c>
      <c r="U69" s="196" t="str">
        <f>IF(N69:N69&gt;0,VLOOKUP(N69,Insc.!$A$1:$J$1000,8,FALSE),"")</f>
        <v/>
      </c>
      <c r="V69" s="196" t="str">
        <f>IF(N69:N69&gt;0,VLOOKUP(N69,Insc.!$A$1:$J$1000,9,FALSE),"")</f>
        <v/>
      </c>
      <c r="W69" s="196" t="str">
        <f>IF(N69:N69&gt;0,VLOOKUP(N69,Insc.!$A$1:$J$1000,10,FALSE),"")</f>
        <v/>
      </c>
      <c r="X69" s="193"/>
      <c r="Y69" s="195" t="str">
        <f>IF(X69:X69&gt;0,VLOOKUP(X69,Insc.!$A$1:$J$1000,2,FALSE),"")</f>
        <v/>
      </c>
      <c r="Z69" s="195" t="str">
        <f>IF(X69:X69&gt;0,VLOOKUP(X69,Insc.!$A$1:$J$1000,3,FALSE),"")</f>
        <v/>
      </c>
      <c r="AA69" s="196" t="str">
        <f>IF(X69:X69&gt;0,VLOOKUP(X69,Insc.!$A$1:$J$1000,4,FALSE),"")</f>
        <v/>
      </c>
      <c r="AB69" s="196" t="str">
        <f>IF(X69:X69&gt;0,VLOOKUP(X69,Insc.!$A$1:$J$1000,5,FALSE),"")</f>
        <v/>
      </c>
      <c r="AC69" s="20" t="str">
        <f>IF(X69:X69&gt;0,VLOOKUP(X69,Insc.!$A$1:$J$1000,6,FALSE),"")</f>
        <v/>
      </c>
      <c r="AD69" s="196" t="str">
        <f>IF(X69:X69&gt;0,VLOOKUP(X69,Insc.!$A$1:$J$1000,7,FALSE),"")</f>
        <v/>
      </c>
      <c r="AE69" s="196" t="str">
        <f>IF(X69:X69&gt;0,VLOOKUP(X69,Insc.!$A$1:$J$1000,8,FALSE),"")</f>
        <v/>
      </c>
      <c r="AF69" s="196" t="str">
        <f>IF(X69:X69&gt;0,VLOOKUP(X69,Insc.!$A$1:$J$1000,9,FALSE),"")</f>
        <v/>
      </c>
      <c r="AG69" s="196" t="str">
        <f>IF(X69:X69&gt;0,VLOOKUP(X69,Insc.!$A$1:$J$1000,10,FALSE),"")</f>
        <v/>
      </c>
      <c r="AH69" s="193"/>
      <c r="AI69" s="195" t="str">
        <f>IF(AH69:AH69&gt;0,VLOOKUP(AH69,Insc.!$A$1:$J$1000,2,FALSE),"")</f>
        <v/>
      </c>
      <c r="AJ69" s="195" t="str">
        <f>IF(AH69:AH69&gt;0,VLOOKUP(AH69,Insc.!$A$1:$J$1000,3,FALSE),"")</f>
        <v/>
      </c>
      <c r="AK69" s="196" t="str">
        <f>IF(AH69:AH69&gt;0,VLOOKUP(AH69,Insc.!$A$1:$J$1000,4,FALSE),"")</f>
        <v/>
      </c>
      <c r="AL69" s="196" t="str">
        <f>IF(AH69:AH69&gt;0,VLOOKUP(AH69,Insc.!$A$1:$J$1000,5,FALSE),"")</f>
        <v/>
      </c>
      <c r="AM69" s="20" t="str">
        <f>IF(AH69:AH69&gt;0,VLOOKUP(AH69,Insc.!$A$1:$J$1000,6,FALSE),"")</f>
        <v/>
      </c>
      <c r="AN69" s="196" t="str">
        <f>IF(AH69:AH69&gt;0,VLOOKUP(AH69,Insc.!$A$1:$J$1000,7,FALSE),"")</f>
        <v/>
      </c>
      <c r="AO69" s="196" t="str">
        <f>IF(AH69:AH69&gt;0,VLOOKUP(AH69,Insc.!$A$1:$J$1000,8,FALSE),"")</f>
        <v/>
      </c>
      <c r="AP69" s="196" t="str">
        <f>IF(AH69:AH69&gt;0,VLOOKUP(AH69,Insc.!$A$1:$J$1000,9,FALSE),"")</f>
        <v/>
      </c>
      <c r="AQ69" s="196" t="str">
        <f>IF(AH69:AH69&gt;0,VLOOKUP(AH69,Insc.!$A$1:$J$1000,10,FALSE),"")</f>
        <v/>
      </c>
    </row>
    <row r="70" spans="1:43" ht="15.75">
      <c r="A70" s="200">
        <v>70</v>
      </c>
      <c r="B70" s="199">
        <v>2</v>
      </c>
      <c r="C70" s="199">
        <v>16</v>
      </c>
      <c r="D70" s="193"/>
      <c r="E70" s="195" t="str">
        <f>IF(D70:D70&gt;0,VLOOKUP(D70,Insc.!$A$1:$J$1000,2,FALSE),"")</f>
        <v/>
      </c>
      <c r="F70" s="195" t="str">
        <f>IF(D70:D70&gt;0,VLOOKUP(D70,Insc.!$A$1:$J$1000,3,FALSE),"")</f>
        <v/>
      </c>
      <c r="G70" s="196" t="str">
        <f>IF(D70:D70&gt;0,VLOOKUP(D70,Insc.!$A$1:$J$1000,4,FALSE),"")</f>
        <v/>
      </c>
      <c r="H70" s="196" t="str">
        <f>IF(D70:D70&gt;0,VLOOKUP(D70,Insc.!$A$1:$J$1000,5,FALSE),"")</f>
        <v/>
      </c>
      <c r="I70" s="20" t="str">
        <f>IF(D70:D70&gt;0,VLOOKUP(D70,Insc.!$A$1:$J$1000,6,FALSE),"")</f>
        <v/>
      </c>
      <c r="J70" s="196" t="str">
        <f>IF(D70:D70&gt;0,VLOOKUP(D70,Insc.!$A$1:$J$1000,7,FALSE),"")</f>
        <v/>
      </c>
      <c r="K70" s="196" t="str">
        <f>IF(D70:D70&gt;0,VLOOKUP(D70,Insc.!$A$1:$J$1000,8,FALSE),"")</f>
        <v/>
      </c>
      <c r="L70" s="196" t="str">
        <f>IF(D70:D70&gt;0,VLOOKUP(D70,Insc.!$A$1:$J$1000,9,FALSE),"")</f>
        <v/>
      </c>
      <c r="M70" s="196" t="str">
        <f>IF(D70:D70&gt;0,VLOOKUP(D70,Insc.!$A$1:$J$1000,10,FALSE),"")</f>
        <v/>
      </c>
      <c r="N70" s="193"/>
      <c r="O70" s="195" t="str">
        <f>IF(N70:N70&gt;0,VLOOKUP(N70,Insc.!$A$1:$J$1000,2,FALSE),"")</f>
        <v/>
      </c>
      <c r="P70" s="195" t="str">
        <f>IF(N70:N70&gt;0,VLOOKUP(N70,Insc.!$A$1:$J$1000,3,FALSE),"")</f>
        <v/>
      </c>
      <c r="Q70" s="196" t="str">
        <f>IF(N70:N70&gt;0,VLOOKUP(N70,Insc.!$A$1:$J$1000,4,FALSE),"")</f>
        <v/>
      </c>
      <c r="R70" s="196" t="str">
        <f>IF(N70:N70&gt;0,VLOOKUP(N70,Insc.!$A$1:$J$1000,5,FALSE),"")</f>
        <v/>
      </c>
      <c r="S70" s="20" t="str">
        <f>IF(N70:N70&gt;0,VLOOKUP(N70,Insc.!$A$1:$J$1000,6,FALSE),"")</f>
        <v/>
      </c>
      <c r="T70" s="196" t="str">
        <f>IF(N70:N70&gt;0,VLOOKUP(N70,Insc.!$A$1:$J$1000,7,FALSE),"")</f>
        <v/>
      </c>
      <c r="U70" s="196" t="str">
        <f>IF(N70:N70&gt;0,VLOOKUP(N70,Insc.!$A$1:$J$1000,8,FALSE),"")</f>
        <v/>
      </c>
      <c r="V70" s="196" t="str">
        <f>IF(N70:N70&gt;0,VLOOKUP(N70,Insc.!$A$1:$J$1000,9,FALSE),"")</f>
        <v/>
      </c>
      <c r="W70" s="196" t="str">
        <f>IF(N70:N70&gt;0,VLOOKUP(N70,Insc.!$A$1:$J$1000,10,FALSE),"")</f>
        <v/>
      </c>
      <c r="X70" s="193"/>
      <c r="Y70" s="195" t="str">
        <f>IF(X70:X70&gt;0,VLOOKUP(X70,Insc.!$A$1:$J$1000,2,FALSE),"")</f>
        <v/>
      </c>
      <c r="Z70" s="195" t="str">
        <f>IF(X70:X70&gt;0,VLOOKUP(X70,Insc.!$A$1:$J$1000,3,FALSE),"")</f>
        <v/>
      </c>
      <c r="AA70" s="196" t="str">
        <f>IF(X70:X70&gt;0,VLOOKUP(X70,Insc.!$A$1:$J$1000,4,FALSE),"")</f>
        <v/>
      </c>
      <c r="AB70" s="196" t="str">
        <f>IF(X70:X70&gt;0,VLOOKUP(X70,Insc.!$A$1:$J$1000,5,FALSE),"")</f>
        <v/>
      </c>
      <c r="AC70" s="20" t="str">
        <f>IF(X70:X70&gt;0,VLOOKUP(X70,Insc.!$A$1:$J$1000,6,FALSE),"")</f>
        <v/>
      </c>
      <c r="AD70" s="196" t="str">
        <f>IF(X70:X70&gt;0,VLOOKUP(X70,Insc.!$A$1:$J$1000,7,FALSE),"")</f>
        <v/>
      </c>
      <c r="AE70" s="196" t="str">
        <f>IF(X70:X70&gt;0,VLOOKUP(X70,Insc.!$A$1:$J$1000,8,FALSE),"")</f>
        <v/>
      </c>
      <c r="AF70" s="196" t="str">
        <f>IF(X70:X70&gt;0,VLOOKUP(X70,Insc.!$A$1:$J$1000,9,FALSE),"")</f>
        <v/>
      </c>
      <c r="AG70" s="196" t="str">
        <f>IF(X70:X70&gt;0,VLOOKUP(X70,Insc.!$A$1:$J$1000,10,FALSE),"")</f>
        <v/>
      </c>
      <c r="AH70" s="193"/>
      <c r="AI70" s="195" t="str">
        <f>IF(AH70:AH70&gt;0,VLOOKUP(AH70,Insc.!$A$1:$J$1000,2,FALSE),"")</f>
        <v/>
      </c>
      <c r="AJ70" s="195" t="str">
        <f>IF(AH70:AH70&gt;0,VLOOKUP(AH70,Insc.!$A$1:$J$1000,3,FALSE),"")</f>
        <v/>
      </c>
      <c r="AK70" s="196" t="str">
        <f>IF(AH70:AH70&gt;0,VLOOKUP(AH70,Insc.!$A$1:$J$1000,4,FALSE),"")</f>
        <v/>
      </c>
      <c r="AL70" s="196" t="str">
        <f>IF(AH70:AH70&gt;0,VLOOKUP(AH70,Insc.!$A$1:$J$1000,5,FALSE),"")</f>
        <v/>
      </c>
      <c r="AM70" s="20" t="str">
        <f>IF(AH70:AH70&gt;0,VLOOKUP(AH70,Insc.!$A$1:$J$1000,6,FALSE),"")</f>
        <v/>
      </c>
      <c r="AN70" s="196" t="str">
        <f>IF(AH70:AH70&gt;0,VLOOKUP(AH70,Insc.!$A$1:$J$1000,7,FALSE),"")</f>
        <v/>
      </c>
      <c r="AO70" s="196" t="str">
        <f>IF(AH70:AH70&gt;0,VLOOKUP(AH70,Insc.!$A$1:$J$1000,8,FALSE),"")</f>
        <v/>
      </c>
      <c r="AP70" s="196" t="str">
        <f>IF(AH70:AH70&gt;0,VLOOKUP(AH70,Insc.!$A$1:$J$1000,9,FALSE),"")</f>
        <v/>
      </c>
      <c r="AQ70" s="196" t="str">
        <f>IF(AH70:AH70&gt;0,VLOOKUP(AH70,Insc.!$A$1:$J$1000,10,FALSE),"")</f>
        <v/>
      </c>
    </row>
    <row r="71" spans="1:43" ht="15.75">
      <c r="A71" s="200">
        <v>71</v>
      </c>
      <c r="B71" s="199">
        <v>2</v>
      </c>
      <c r="C71" s="199">
        <v>17</v>
      </c>
      <c r="D71" s="193"/>
      <c r="E71" s="195" t="str">
        <f>IF(D71:D71&gt;0,VLOOKUP(D71,Insc.!$A$1:$J$1000,2,FALSE),"")</f>
        <v/>
      </c>
      <c r="F71" s="195" t="str">
        <f>IF(D71:D71&gt;0,VLOOKUP(D71,Insc.!$A$1:$J$1000,3,FALSE),"")</f>
        <v/>
      </c>
      <c r="G71" s="196" t="str">
        <f>IF(D71:D71&gt;0,VLOOKUP(D71,Insc.!$A$1:$J$1000,4,FALSE),"")</f>
        <v/>
      </c>
      <c r="H71" s="196" t="str">
        <f>IF(D71:D71&gt;0,VLOOKUP(D71,Insc.!$A$1:$J$1000,5,FALSE),"")</f>
        <v/>
      </c>
      <c r="I71" s="20" t="str">
        <f>IF(D71:D71&gt;0,VLOOKUP(D71,Insc.!$A$1:$J$1000,6,FALSE),"")</f>
        <v/>
      </c>
      <c r="J71" s="196" t="str">
        <f>IF(D71:D71&gt;0,VLOOKUP(D71,Insc.!$A$1:$J$1000,7,FALSE),"")</f>
        <v/>
      </c>
      <c r="K71" s="196" t="str">
        <f>IF(D71:D71&gt;0,VLOOKUP(D71,Insc.!$A$1:$J$1000,8,FALSE),"")</f>
        <v/>
      </c>
      <c r="L71" s="196" t="str">
        <f>IF(D71:D71&gt;0,VLOOKUP(D71,Insc.!$A$1:$J$1000,9,FALSE),"")</f>
        <v/>
      </c>
      <c r="M71" s="196" t="str">
        <f>IF(D71:D71&gt;0,VLOOKUP(D71,Insc.!$A$1:$J$1000,10,FALSE),"")</f>
        <v/>
      </c>
      <c r="N71" s="193"/>
      <c r="O71" s="195" t="str">
        <f>IF(N71:N71&gt;0,VLOOKUP(N71,Insc.!$A$1:$J$1000,2,FALSE),"")</f>
        <v/>
      </c>
      <c r="P71" s="195" t="str">
        <f>IF(N71:N71&gt;0,VLOOKUP(N71,Insc.!$A$1:$J$1000,3,FALSE),"")</f>
        <v/>
      </c>
      <c r="Q71" s="196" t="str">
        <f>IF(N71:N71&gt;0,VLOOKUP(N71,Insc.!$A$1:$J$1000,4,FALSE),"")</f>
        <v/>
      </c>
      <c r="R71" s="196" t="str">
        <f>IF(N71:N71&gt;0,VLOOKUP(N71,Insc.!$A$1:$J$1000,5,FALSE),"")</f>
        <v/>
      </c>
      <c r="S71" s="20" t="str">
        <f>IF(N71:N71&gt;0,VLOOKUP(N71,Insc.!$A$1:$J$1000,6,FALSE),"")</f>
        <v/>
      </c>
      <c r="T71" s="196" t="str">
        <f>IF(N71:N71&gt;0,VLOOKUP(N71,Insc.!$A$1:$J$1000,7,FALSE),"")</f>
        <v/>
      </c>
      <c r="U71" s="196" t="str">
        <f>IF(N71:N71&gt;0,VLOOKUP(N71,Insc.!$A$1:$J$1000,8,FALSE),"")</f>
        <v/>
      </c>
      <c r="V71" s="196" t="str">
        <f>IF(N71:N71&gt;0,VLOOKUP(N71,Insc.!$A$1:$J$1000,9,FALSE),"")</f>
        <v/>
      </c>
      <c r="W71" s="196" t="str">
        <f>IF(N71:N71&gt;0,VLOOKUP(N71,Insc.!$A$1:$J$1000,10,FALSE),"")</f>
        <v/>
      </c>
      <c r="X71" s="193"/>
      <c r="Y71" s="195" t="str">
        <f>IF(X71:X71&gt;0,VLOOKUP(X71,Insc.!$A$1:$J$1000,2,FALSE),"")</f>
        <v/>
      </c>
      <c r="Z71" s="195" t="str">
        <f>IF(X71:X71&gt;0,VLOOKUP(X71,Insc.!$A$1:$J$1000,3,FALSE),"")</f>
        <v/>
      </c>
      <c r="AA71" s="196" t="str">
        <f>IF(X71:X71&gt;0,VLOOKUP(X71,Insc.!$A$1:$J$1000,4,FALSE),"")</f>
        <v/>
      </c>
      <c r="AB71" s="196" t="str">
        <f>IF(X71:X71&gt;0,VLOOKUP(X71,Insc.!$A$1:$J$1000,5,FALSE),"")</f>
        <v/>
      </c>
      <c r="AC71" s="20" t="str">
        <f>IF(X71:X71&gt;0,VLOOKUP(X71,Insc.!$A$1:$J$1000,6,FALSE),"")</f>
        <v/>
      </c>
      <c r="AD71" s="196" t="str">
        <f>IF(X71:X71&gt;0,VLOOKUP(X71,Insc.!$A$1:$J$1000,7,FALSE),"")</f>
        <v/>
      </c>
      <c r="AE71" s="196" t="str">
        <f>IF(X71:X71&gt;0,VLOOKUP(X71,Insc.!$A$1:$J$1000,8,FALSE),"")</f>
        <v/>
      </c>
      <c r="AF71" s="196" t="str">
        <f>IF(X71:X71&gt;0,VLOOKUP(X71,Insc.!$A$1:$J$1000,9,FALSE),"")</f>
        <v/>
      </c>
      <c r="AG71" s="196" t="str">
        <f>IF(X71:X71&gt;0,VLOOKUP(X71,Insc.!$A$1:$J$1000,10,FALSE),"")</f>
        <v/>
      </c>
      <c r="AH71" s="193"/>
      <c r="AI71" s="195" t="str">
        <f>IF(AH71:AH71&gt;0,VLOOKUP(AH71,Insc.!$A$1:$J$1000,2,FALSE),"")</f>
        <v/>
      </c>
      <c r="AJ71" s="195" t="str">
        <f>IF(AH71:AH71&gt;0,VLOOKUP(AH71,Insc.!$A$1:$J$1000,3,FALSE),"")</f>
        <v/>
      </c>
      <c r="AK71" s="196" t="str">
        <f>IF(AH71:AH71&gt;0,VLOOKUP(AH71,Insc.!$A$1:$J$1000,4,FALSE),"")</f>
        <v/>
      </c>
      <c r="AL71" s="196" t="str">
        <f>IF(AH71:AH71&gt;0,VLOOKUP(AH71,Insc.!$A$1:$J$1000,5,FALSE),"")</f>
        <v/>
      </c>
      <c r="AM71" s="20" t="str">
        <f>IF(AH71:AH71&gt;0,VLOOKUP(AH71,Insc.!$A$1:$J$1000,6,FALSE),"")</f>
        <v/>
      </c>
      <c r="AN71" s="196" t="str">
        <f>IF(AH71:AH71&gt;0,VLOOKUP(AH71,Insc.!$A$1:$J$1000,7,FALSE),"")</f>
        <v/>
      </c>
      <c r="AO71" s="196" t="str">
        <f>IF(AH71:AH71&gt;0,VLOOKUP(AH71,Insc.!$A$1:$J$1000,8,FALSE),"")</f>
        <v/>
      </c>
      <c r="AP71" s="196" t="str">
        <f>IF(AH71:AH71&gt;0,VLOOKUP(AH71,Insc.!$A$1:$J$1000,9,FALSE),"")</f>
        <v/>
      </c>
      <c r="AQ71" s="196" t="str">
        <f>IF(AH71:AH71&gt;0,VLOOKUP(AH71,Insc.!$A$1:$J$1000,10,FALSE),"")</f>
        <v/>
      </c>
    </row>
    <row r="72" spans="1:43" ht="15.75">
      <c r="A72" s="200">
        <v>72</v>
      </c>
      <c r="B72" s="199">
        <v>2</v>
      </c>
      <c r="C72" s="199">
        <v>18</v>
      </c>
      <c r="D72" s="193"/>
      <c r="E72" s="195" t="str">
        <f>IF(D72:D72&gt;0,VLOOKUP(D72,Insc.!$A$1:$J$1000,2,FALSE),"")</f>
        <v/>
      </c>
      <c r="F72" s="195" t="str">
        <f>IF(D72:D72&gt;0,VLOOKUP(D72,Insc.!$A$1:$J$1000,3,FALSE),"")</f>
        <v/>
      </c>
      <c r="G72" s="196" t="str">
        <f>IF(D72:D72&gt;0,VLOOKUP(D72,Insc.!$A$1:$J$1000,4,FALSE),"")</f>
        <v/>
      </c>
      <c r="H72" s="196" t="str">
        <f>IF(D72:D72&gt;0,VLOOKUP(D72,Insc.!$A$1:$J$1000,5,FALSE),"")</f>
        <v/>
      </c>
      <c r="I72" s="20" t="str">
        <f>IF(D72:D72&gt;0,VLOOKUP(D72,Insc.!$A$1:$J$1000,6,FALSE),"")</f>
        <v/>
      </c>
      <c r="J72" s="196" t="str">
        <f>IF(D72:D72&gt;0,VLOOKUP(D72,Insc.!$A$1:$J$1000,7,FALSE),"")</f>
        <v/>
      </c>
      <c r="K72" s="196" t="str">
        <f>IF(D72:D72&gt;0,VLOOKUP(D72,Insc.!$A$1:$J$1000,8,FALSE),"")</f>
        <v/>
      </c>
      <c r="L72" s="196" t="str">
        <f>IF(D72:D72&gt;0,VLOOKUP(D72,Insc.!$A$1:$J$1000,9,FALSE),"")</f>
        <v/>
      </c>
      <c r="M72" s="196" t="str">
        <f>IF(D72:D72&gt;0,VLOOKUP(D72,Insc.!$A$1:$J$1000,10,FALSE),"")</f>
        <v/>
      </c>
      <c r="N72" s="193"/>
      <c r="O72" s="195" t="str">
        <f>IF(N72:N72&gt;0,VLOOKUP(N72,Insc.!$A$1:$J$1000,2,FALSE),"")</f>
        <v/>
      </c>
      <c r="P72" s="195" t="str">
        <f>IF(N72:N72&gt;0,VLOOKUP(N72,Insc.!$A$1:$J$1000,3,FALSE),"")</f>
        <v/>
      </c>
      <c r="Q72" s="196" t="str">
        <f>IF(N72:N72&gt;0,VLOOKUP(N72,Insc.!$A$1:$J$1000,4,FALSE),"")</f>
        <v/>
      </c>
      <c r="R72" s="196" t="str">
        <f>IF(N72:N72&gt;0,VLOOKUP(N72,Insc.!$A$1:$J$1000,5,FALSE),"")</f>
        <v/>
      </c>
      <c r="S72" s="20" t="str">
        <f>IF(N72:N72&gt;0,VLOOKUP(N72,Insc.!$A$1:$J$1000,6,FALSE),"")</f>
        <v/>
      </c>
      <c r="T72" s="196" t="str">
        <f>IF(N72:N72&gt;0,VLOOKUP(N72,Insc.!$A$1:$J$1000,7,FALSE),"")</f>
        <v/>
      </c>
      <c r="U72" s="196" t="str">
        <f>IF(N72:N72&gt;0,VLOOKUP(N72,Insc.!$A$1:$J$1000,8,FALSE),"")</f>
        <v/>
      </c>
      <c r="V72" s="196" t="str">
        <f>IF(N72:N72&gt;0,VLOOKUP(N72,Insc.!$A$1:$J$1000,9,FALSE),"")</f>
        <v/>
      </c>
      <c r="W72" s="196" t="str">
        <f>IF(N72:N72&gt;0,VLOOKUP(N72,Insc.!$A$1:$J$1000,10,FALSE),"")</f>
        <v/>
      </c>
      <c r="X72" s="193"/>
      <c r="Y72" s="195" t="str">
        <f>IF(X72:X72&gt;0,VLOOKUP(X72,Insc.!$A$1:$J$1000,2,FALSE),"")</f>
        <v/>
      </c>
      <c r="Z72" s="195" t="str">
        <f>IF(X72:X72&gt;0,VLOOKUP(X72,Insc.!$A$1:$J$1000,3,FALSE),"")</f>
        <v/>
      </c>
      <c r="AA72" s="196" t="str">
        <f>IF(X72:X72&gt;0,VLOOKUP(X72,Insc.!$A$1:$J$1000,4,FALSE),"")</f>
        <v/>
      </c>
      <c r="AB72" s="196" t="str">
        <f>IF(X72:X72&gt;0,VLOOKUP(X72,Insc.!$A$1:$J$1000,5,FALSE),"")</f>
        <v/>
      </c>
      <c r="AC72" s="20" t="str">
        <f>IF(X72:X72&gt;0,VLOOKUP(X72,Insc.!$A$1:$J$1000,6,FALSE),"")</f>
        <v/>
      </c>
      <c r="AD72" s="196" t="str">
        <f>IF(X72:X72&gt;0,VLOOKUP(X72,Insc.!$A$1:$J$1000,7,FALSE),"")</f>
        <v/>
      </c>
      <c r="AE72" s="196" t="str">
        <f>IF(X72:X72&gt;0,VLOOKUP(X72,Insc.!$A$1:$J$1000,8,FALSE),"")</f>
        <v/>
      </c>
      <c r="AF72" s="196" t="str">
        <f>IF(X72:X72&gt;0,VLOOKUP(X72,Insc.!$A$1:$J$1000,9,FALSE),"")</f>
        <v/>
      </c>
      <c r="AG72" s="196" t="str">
        <f>IF(X72:X72&gt;0,VLOOKUP(X72,Insc.!$A$1:$J$1000,10,FALSE),"")</f>
        <v/>
      </c>
      <c r="AH72" s="193"/>
      <c r="AI72" s="195" t="str">
        <f>IF(AH72:AH72&gt;0,VLOOKUP(AH72,Insc.!$A$1:$J$1000,2,FALSE),"")</f>
        <v/>
      </c>
      <c r="AJ72" s="195" t="str">
        <f>IF(AH72:AH72&gt;0,VLOOKUP(AH72,Insc.!$A$1:$J$1000,3,FALSE),"")</f>
        <v/>
      </c>
      <c r="AK72" s="196" t="str">
        <f>IF(AH72:AH72&gt;0,VLOOKUP(AH72,Insc.!$A$1:$J$1000,4,FALSE),"")</f>
        <v/>
      </c>
      <c r="AL72" s="196" t="str">
        <f>IF(AH72:AH72&gt;0,VLOOKUP(AH72,Insc.!$A$1:$J$1000,5,FALSE),"")</f>
        <v/>
      </c>
      <c r="AM72" s="20" t="str">
        <f>IF(AH72:AH72&gt;0,VLOOKUP(AH72,Insc.!$A$1:$J$1000,6,FALSE),"")</f>
        <v/>
      </c>
      <c r="AN72" s="196" t="str">
        <f>IF(AH72:AH72&gt;0,VLOOKUP(AH72,Insc.!$A$1:$J$1000,7,FALSE),"")</f>
        <v/>
      </c>
      <c r="AO72" s="196" t="str">
        <f>IF(AH72:AH72&gt;0,VLOOKUP(AH72,Insc.!$A$1:$J$1000,8,FALSE),"")</f>
        <v/>
      </c>
      <c r="AP72" s="196" t="str">
        <f>IF(AH72:AH72&gt;0,VLOOKUP(AH72,Insc.!$A$1:$J$1000,9,FALSE),"")</f>
        <v/>
      </c>
      <c r="AQ72" s="196" t="str">
        <f>IF(AH72:AH72&gt;0,VLOOKUP(AH72,Insc.!$A$1:$J$1000,10,FALSE),"")</f>
        <v/>
      </c>
    </row>
    <row r="73" spans="1:43" ht="15.75">
      <c r="A73" s="201">
        <v>73</v>
      </c>
      <c r="B73" s="194">
        <v>1</v>
      </c>
      <c r="C73" s="194">
        <v>1</v>
      </c>
      <c r="D73" s="193"/>
      <c r="E73" s="195" t="str">
        <f>IF(D73:D73&gt;0,VLOOKUP(D73,Insc.!$A$1:$J$1000,2,FALSE),"")</f>
        <v/>
      </c>
      <c r="F73" s="195" t="str">
        <f>IF(D73:D73&gt;0,VLOOKUP(D73,Insc.!$A$1:$J$1000,3,FALSE),"")</f>
        <v/>
      </c>
      <c r="G73" s="196" t="str">
        <f>IF(D73:D73&gt;0,VLOOKUP(D73,Insc.!$A$1:$J$1000,4,FALSE),"")</f>
        <v/>
      </c>
      <c r="H73" s="196" t="str">
        <f>IF(D73:D73&gt;0,VLOOKUP(D73,Insc.!$A$1:$J$1000,5,FALSE),"")</f>
        <v/>
      </c>
      <c r="I73" s="20" t="str">
        <f>IF(D73:D73&gt;0,VLOOKUP(D73,Insc.!$A$1:$J$1000,6,FALSE),"")</f>
        <v/>
      </c>
      <c r="J73" s="196" t="str">
        <f>IF(D73:D73&gt;0,VLOOKUP(D73,Insc.!$A$1:$J$1000,7,FALSE),"")</f>
        <v/>
      </c>
      <c r="K73" s="196" t="str">
        <f>IF(D73:D73&gt;0,VLOOKUP(D73,Insc.!$A$1:$J$1000,8,FALSE),"")</f>
        <v/>
      </c>
      <c r="L73" s="196" t="str">
        <f>IF(D73:D73&gt;0,VLOOKUP(D73,Insc.!$A$1:$J$1000,9,FALSE),"")</f>
        <v/>
      </c>
      <c r="M73" s="196" t="str">
        <f>IF(D73:D73&gt;0,VLOOKUP(D73,Insc.!$A$1:$J$1000,10,FALSE),"")</f>
        <v/>
      </c>
      <c r="N73" s="193"/>
      <c r="O73" s="195" t="str">
        <f>IF(N73:N73&gt;0,VLOOKUP(N73,Insc.!$A$1:$J$1000,2,FALSE),"")</f>
        <v/>
      </c>
      <c r="P73" s="195" t="str">
        <f>IF(N73:N73&gt;0,VLOOKUP(N73,Insc.!$A$1:$J$1000,3,FALSE),"")</f>
        <v/>
      </c>
      <c r="Q73" s="196" t="str">
        <f>IF(N73:N73&gt;0,VLOOKUP(N73,Insc.!$A$1:$J$1000,4,FALSE),"")</f>
        <v/>
      </c>
      <c r="R73" s="196" t="str">
        <f>IF(N73:N73&gt;0,VLOOKUP(N73,Insc.!$A$1:$J$1000,5,FALSE),"")</f>
        <v/>
      </c>
      <c r="S73" s="20" t="str">
        <f>IF(N73:N73&gt;0,VLOOKUP(N73,Insc.!$A$1:$J$1000,6,FALSE),"")</f>
        <v/>
      </c>
      <c r="T73" s="196" t="str">
        <f>IF(N73:N73&gt;0,VLOOKUP(N73,Insc.!$A$1:$J$1000,7,FALSE),"")</f>
        <v/>
      </c>
      <c r="U73" s="196" t="str">
        <f>IF(N73:N73&gt;0,VLOOKUP(N73,Insc.!$A$1:$J$1000,8,FALSE),"")</f>
        <v/>
      </c>
      <c r="V73" s="196" t="str">
        <f>IF(N73:N73&gt;0,VLOOKUP(N73,Insc.!$A$1:$J$1000,9,FALSE),"")</f>
        <v/>
      </c>
      <c r="W73" s="196" t="str">
        <f>IF(N73:N73&gt;0,VLOOKUP(N73,Insc.!$A$1:$J$1000,10,FALSE),"")</f>
        <v/>
      </c>
      <c r="X73" s="193"/>
      <c r="Y73" s="195" t="str">
        <f>IF(X73:X73&gt;0,VLOOKUP(X73,Insc.!$A$1:$J$1000,2,FALSE),"")</f>
        <v/>
      </c>
      <c r="Z73" s="195" t="str">
        <f>IF(X73:X73&gt;0,VLOOKUP(X73,Insc.!$A$1:$J$1000,3,FALSE),"")</f>
        <v/>
      </c>
      <c r="AA73" s="196" t="str">
        <f>IF(X73:X73&gt;0,VLOOKUP(X73,Insc.!$A$1:$J$1000,4,FALSE),"")</f>
        <v/>
      </c>
      <c r="AB73" s="196" t="str">
        <f>IF(X73:X73&gt;0,VLOOKUP(X73,Insc.!$A$1:$J$1000,5,FALSE),"")</f>
        <v/>
      </c>
      <c r="AC73" s="20" t="str">
        <f>IF(X73:X73&gt;0,VLOOKUP(X73,Insc.!$A$1:$J$1000,6,FALSE),"")</f>
        <v/>
      </c>
      <c r="AD73" s="196" t="str">
        <f>IF(X73:X73&gt;0,VLOOKUP(X73,Insc.!$A$1:$J$1000,7,FALSE),"")</f>
        <v/>
      </c>
      <c r="AE73" s="196" t="str">
        <f>IF(X73:X73&gt;0,VLOOKUP(X73,Insc.!$A$1:$J$1000,8,FALSE),"")</f>
        <v/>
      </c>
      <c r="AF73" s="196" t="str">
        <f>IF(X73:X73&gt;0,VLOOKUP(X73,Insc.!$A$1:$J$1000,9,FALSE),"")</f>
        <v/>
      </c>
      <c r="AG73" s="196" t="str">
        <f>IF(X73:X73&gt;0,VLOOKUP(X73,Insc.!$A$1:$J$1000,10,FALSE),"")</f>
        <v/>
      </c>
      <c r="AH73" s="193"/>
      <c r="AI73" s="195" t="str">
        <f>IF(AH73:AH73&gt;0,VLOOKUP(AH73,Insc.!$A$1:$J$1000,2,FALSE),"")</f>
        <v/>
      </c>
      <c r="AJ73" s="195" t="str">
        <f>IF(AH73:AH73&gt;0,VLOOKUP(AH73,Insc.!$A$1:$J$1000,3,FALSE),"")</f>
        <v/>
      </c>
      <c r="AK73" s="196" t="str">
        <f>IF(AH73:AH73&gt;0,VLOOKUP(AH73,Insc.!$A$1:$J$1000,4,FALSE),"")</f>
        <v/>
      </c>
      <c r="AL73" s="196" t="str">
        <f>IF(AH73:AH73&gt;0,VLOOKUP(AH73,Insc.!$A$1:$J$1000,5,FALSE),"")</f>
        <v/>
      </c>
      <c r="AM73" s="20" t="str">
        <f>IF(AH73:AH73&gt;0,VLOOKUP(AH73,Insc.!$A$1:$J$1000,6,FALSE),"")</f>
        <v/>
      </c>
      <c r="AN73" s="196" t="str">
        <f>IF(AH73:AH73&gt;0,VLOOKUP(AH73,Insc.!$A$1:$J$1000,7,FALSE),"")</f>
        <v/>
      </c>
      <c r="AO73" s="196" t="str">
        <f>IF(AH73:AH73&gt;0,VLOOKUP(AH73,Insc.!$A$1:$J$1000,8,FALSE),"")</f>
        <v/>
      </c>
      <c r="AP73" s="196" t="str">
        <f>IF(AH73:AH73&gt;0,VLOOKUP(AH73,Insc.!$A$1:$J$1000,9,FALSE),"")</f>
        <v/>
      </c>
      <c r="AQ73" s="196" t="str">
        <f>IF(AH73:AH73&gt;0,VLOOKUP(AH73,Insc.!$A$1:$J$1000,10,FALSE),"")</f>
        <v/>
      </c>
    </row>
    <row r="74" spans="1:43" ht="15.75">
      <c r="A74" s="200">
        <v>74</v>
      </c>
      <c r="B74" s="194">
        <v>1</v>
      </c>
      <c r="C74" s="194">
        <v>2</v>
      </c>
      <c r="D74" s="193"/>
      <c r="E74" s="195" t="str">
        <f>IF(D74:D74&gt;0,VLOOKUP(D74,Insc.!$A$1:$J$1000,2,FALSE),"")</f>
        <v/>
      </c>
      <c r="F74" s="195" t="str">
        <f>IF(D74:D74&gt;0,VLOOKUP(D74,Insc.!$A$1:$J$1000,3,FALSE),"")</f>
        <v/>
      </c>
      <c r="G74" s="196" t="str">
        <f>IF(D74:D74&gt;0,VLOOKUP(D74,Insc.!$A$1:$J$1000,4,FALSE),"")</f>
        <v/>
      </c>
      <c r="H74" s="196" t="str">
        <f>IF(D74:D74&gt;0,VLOOKUP(D74,Insc.!$A$1:$J$1000,5,FALSE),"")</f>
        <v/>
      </c>
      <c r="I74" s="20" t="str">
        <f>IF(D74:D74&gt;0,VLOOKUP(D74,Insc.!$A$1:$J$1000,6,FALSE),"")</f>
        <v/>
      </c>
      <c r="J74" s="196" t="str">
        <f>IF(D74:D74&gt;0,VLOOKUP(D74,Insc.!$A$1:$J$1000,7,FALSE),"")</f>
        <v/>
      </c>
      <c r="K74" s="196" t="str">
        <f>IF(D74:D74&gt;0,VLOOKUP(D74,Insc.!$A$1:$J$1000,8,FALSE),"")</f>
        <v/>
      </c>
      <c r="L74" s="196" t="str">
        <f>IF(D74:D74&gt;0,VLOOKUP(D74,Insc.!$A$1:$J$1000,9,FALSE),"")</f>
        <v/>
      </c>
      <c r="M74" s="196" t="str">
        <f>IF(D74:D74&gt;0,VLOOKUP(D74,Insc.!$A$1:$J$1000,10,FALSE),"")</f>
        <v/>
      </c>
      <c r="N74" s="193"/>
      <c r="O74" s="195" t="str">
        <f>IF(N74:N74&gt;0,VLOOKUP(N74,Insc.!$A$1:$J$1000,2,FALSE),"")</f>
        <v/>
      </c>
      <c r="P74" s="195" t="str">
        <f>IF(N74:N74&gt;0,VLOOKUP(N74,Insc.!$A$1:$J$1000,3,FALSE),"")</f>
        <v/>
      </c>
      <c r="Q74" s="196" t="str">
        <f>IF(N74:N74&gt;0,VLOOKUP(N74,Insc.!$A$1:$J$1000,4,FALSE),"")</f>
        <v/>
      </c>
      <c r="R74" s="196" t="str">
        <f>IF(N74:N74&gt;0,VLOOKUP(N74,Insc.!$A$1:$J$1000,5,FALSE),"")</f>
        <v/>
      </c>
      <c r="S74" s="20" t="str">
        <f>IF(N74:N74&gt;0,VLOOKUP(N74,Insc.!$A$1:$J$1000,6,FALSE),"")</f>
        <v/>
      </c>
      <c r="T74" s="196" t="str">
        <f>IF(N74:N74&gt;0,VLOOKUP(N74,Insc.!$A$1:$J$1000,7,FALSE),"")</f>
        <v/>
      </c>
      <c r="U74" s="196" t="str">
        <f>IF(N74:N74&gt;0,VLOOKUP(N74,Insc.!$A$1:$J$1000,8,FALSE),"")</f>
        <v/>
      </c>
      <c r="V74" s="196" t="str">
        <f>IF(N74:N74&gt;0,VLOOKUP(N74,Insc.!$A$1:$J$1000,9,FALSE),"")</f>
        <v/>
      </c>
      <c r="W74" s="196" t="str">
        <f>IF(N74:N74&gt;0,VLOOKUP(N74,Insc.!$A$1:$J$1000,10,FALSE),"")</f>
        <v/>
      </c>
      <c r="X74" s="193"/>
      <c r="Y74" s="195" t="str">
        <f>IF(X74:X74&gt;0,VLOOKUP(X74,Insc.!$A$1:$J$1000,2,FALSE),"")</f>
        <v/>
      </c>
      <c r="Z74" s="195" t="str">
        <f>IF(X74:X74&gt;0,VLOOKUP(X74,Insc.!$A$1:$J$1000,3,FALSE),"")</f>
        <v/>
      </c>
      <c r="AA74" s="196" t="str">
        <f>IF(X74:X74&gt;0,VLOOKUP(X74,Insc.!$A$1:$J$1000,4,FALSE),"")</f>
        <v/>
      </c>
      <c r="AB74" s="196" t="str">
        <f>IF(X74:X74&gt;0,VLOOKUP(X74,Insc.!$A$1:$J$1000,5,FALSE),"")</f>
        <v/>
      </c>
      <c r="AC74" s="20" t="str">
        <f>IF(X74:X74&gt;0,VLOOKUP(X74,Insc.!$A$1:$J$1000,6,FALSE),"")</f>
        <v/>
      </c>
      <c r="AD74" s="196" t="str">
        <f>IF(X74:X74&gt;0,VLOOKUP(X74,Insc.!$A$1:$J$1000,7,FALSE),"")</f>
        <v/>
      </c>
      <c r="AE74" s="196" t="str">
        <f>IF(X74:X74&gt;0,VLOOKUP(X74,Insc.!$A$1:$J$1000,8,FALSE),"")</f>
        <v/>
      </c>
      <c r="AF74" s="196" t="str">
        <f>IF(X74:X74&gt;0,VLOOKUP(X74,Insc.!$A$1:$J$1000,9,FALSE),"")</f>
        <v/>
      </c>
      <c r="AG74" s="196" t="str">
        <f>IF(X74:X74&gt;0,VLOOKUP(X74,Insc.!$A$1:$J$1000,10,FALSE),"")</f>
        <v/>
      </c>
      <c r="AH74" s="193"/>
      <c r="AI74" s="195" t="str">
        <f>IF(AH74:AH74&gt;0,VLOOKUP(AH74,Insc.!$A$1:$J$1000,2,FALSE),"")</f>
        <v/>
      </c>
      <c r="AJ74" s="195" t="str">
        <f>IF(AH74:AH74&gt;0,VLOOKUP(AH74,Insc.!$A$1:$J$1000,3,FALSE),"")</f>
        <v/>
      </c>
      <c r="AK74" s="196" t="str">
        <f>IF(AH74:AH74&gt;0,VLOOKUP(AH74,Insc.!$A$1:$J$1000,4,FALSE),"")</f>
        <v/>
      </c>
      <c r="AL74" s="196" t="str">
        <f>IF(AH74:AH74&gt;0,VLOOKUP(AH74,Insc.!$A$1:$J$1000,5,FALSE),"")</f>
        <v/>
      </c>
      <c r="AM74" s="20" t="str">
        <f>IF(AH74:AH74&gt;0,VLOOKUP(AH74,Insc.!$A$1:$J$1000,6,FALSE),"")</f>
        <v/>
      </c>
      <c r="AN74" s="196" t="str">
        <f>IF(AH74:AH74&gt;0,VLOOKUP(AH74,Insc.!$A$1:$J$1000,7,FALSE),"")</f>
        <v/>
      </c>
      <c r="AO74" s="196" t="str">
        <f>IF(AH74:AH74&gt;0,VLOOKUP(AH74,Insc.!$A$1:$J$1000,8,FALSE),"")</f>
        <v/>
      </c>
      <c r="AP74" s="196" t="str">
        <f>IF(AH74:AH74&gt;0,VLOOKUP(AH74,Insc.!$A$1:$J$1000,9,FALSE),"")</f>
        <v/>
      </c>
      <c r="AQ74" s="196" t="str">
        <f>IF(AH74:AH74&gt;0,VLOOKUP(AH74,Insc.!$A$1:$J$1000,10,FALSE),"")</f>
        <v/>
      </c>
    </row>
    <row r="75" spans="1:43" ht="15.75">
      <c r="A75" s="200">
        <v>75</v>
      </c>
      <c r="B75" s="194">
        <v>1</v>
      </c>
      <c r="C75" s="194">
        <v>3</v>
      </c>
      <c r="D75" s="193"/>
      <c r="E75" s="195" t="str">
        <f>IF(D75:D75&gt;0,VLOOKUP(D75,Insc.!$A$1:$J$1000,2,FALSE),"")</f>
        <v/>
      </c>
      <c r="F75" s="195" t="str">
        <f>IF(D75:D75&gt;0,VLOOKUP(D75,Insc.!$A$1:$J$1000,3,FALSE),"")</f>
        <v/>
      </c>
      <c r="G75" s="196" t="str">
        <f>IF(D75:D75&gt;0,VLOOKUP(D75,Insc.!$A$1:$J$1000,4,FALSE),"")</f>
        <v/>
      </c>
      <c r="H75" s="196" t="str">
        <f>IF(D75:D75&gt;0,VLOOKUP(D75,Insc.!$A$1:$J$1000,5,FALSE),"")</f>
        <v/>
      </c>
      <c r="I75" s="20" t="str">
        <f>IF(D75:D75&gt;0,VLOOKUP(D75,Insc.!$A$1:$J$1000,6,FALSE),"")</f>
        <v/>
      </c>
      <c r="J75" s="196" t="str">
        <f>IF(D75:D75&gt;0,VLOOKUP(D75,Insc.!$A$1:$J$1000,7,FALSE),"")</f>
        <v/>
      </c>
      <c r="K75" s="196" t="str">
        <f>IF(D75:D75&gt;0,VLOOKUP(D75,Insc.!$A$1:$J$1000,8,FALSE),"")</f>
        <v/>
      </c>
      <c r="L75" s="196" t="str">
        <f>IF(D75:D75&gt;0,VLOOKUP(D75,Insc.!$A$1:$J$1000,9,FALSE),"")</f>
        <v/>
      </c>
      <c r="M75" s="196" t="str">
        <f>IF(D75:D75&gt;0,VLOOKUP(D75,Insc.!$A$1:$J$1000,10,FALSE),"")</f>
        <v/>
      </c>
      <c r="N75" s="193"/>
      <c r="O75" s="195" t="str">
        <f>IF(N75:N75&gt;0,VLOOKUP(N75,Insc.!$A$1:$J$1000,2,FALSE),"")</f>
        <v/>
      </c>
      <c r="P75" s="195" t="str">
        <f>IF(N75:N75&gt;0,VLOOKUP(N75,Insc.!$A$1:$J$1000,3,FALSE),"")</f>
        <v/>
      </c>
      <c r="Q75" s="196" t="str">
        <f>IF(N75:N75&gt;0,VLOOKUP(N75,Insc.!$A$1:$J$1000,4,FALSE),"")</f>
        <v/>
      </c>
      <c r="R75" s="196" t="str">
        <f>IF(N75:N75&gt;0,VLOOKUP(N75,Insc.!$A$1:$J$1000,5,FALSE),"")</f>
        <v/>
      </c>
      <c r="S75" s="20" t="str">
        <f>IF(N75:N75&gt;0,VLOOKUP(N75,Insc.!$A$1:$J$1000,6,FALSE),"")</f>
        <v/>
      </c>
      <c r="T75" s="196" t="str">
        <f>IF(N75:N75&gt;0,VLOOKUP(N75,Insc.!$A$1:$J$1000,7,FALSE),"")</f>
        <v/>
      </c>
      <c r="U75" s="196" t="str">
        <f>IF(N75:N75&gt;0,VLOOKUP(N75,Insc.!$A$1:$J$1000,8,FALSE),"")</f>
        <v/>
      </c>
      <c r="V75" s="196" t="str">
        <f>IF(N75:N75&gt;0,VLOOKUP(N75,Insc.!$A$1:$J$1000,9,FALSE),"")</f>
        <v/>
      </c>
      <c r="W75" s="196" t="str">
        <f>IF(N75:N75&gt;0,VLOOKUP(N75,Insc.!$A$1:$J$1000,10,FALSE),"")</f>
        <v/>
      </c>
      <c r="X75" s="193"/>
      <c r="Y75" s="195" t="str">
        <f>IF(X75:X75&gt;0,VLOOKUP(X75,Insc.!$A$1:$J$1000,2,FALSE),"")</f>
        <v/>
      </c>
      <c r="Z75" s="195" t="str">
        <f>IF(X75:X75&gt;0,VLOOKUP(X75,Insc.!$A$1:$J$1000,3,FALSE),"")</f>
        <v/>
      </c>
      <c r="AA75" s="196" t="str">
        <f>IF(X75:X75&gt;0,VLOOKUP(X75,Insc.!$A$1:$J$1000,4,FALSE),"")</f>
        <v/>
      </c>
      <c r="AB75" s="196" t="str">
        <f>IF(X75:X75&gt;0,VLOOKUP(X75,Insc.!$A$1:$J$1000,5,FALSE),"")</f>
        <v/>
      </c>
      <c r="AC75" s="20" t="str">
        <f>IF(X75:X75&gt;0,VLOOKUP(X75,Insc.!$A$1:$J$1000,6,FALSE),"")</f>
        <v/>
      </c>
      <c r="AD75" s="196" t="str">
        <f>IF(X75:X75&gt;0,VLOOKUP(X75,Insc.!$A$1:$J$1000,7,FALSE),"")</f>
        <v/>
      </c>
      <c r="AE75" s="196" t="str">
        <f>IF(X75:X75&gt;0,VLOOKUP(X75,Insc.!$A$1:$J$1000,8,FALSE),"")</f>
        <v/>
      </c>
      <c r="AF75" s="196" t="str">
        <f>IF(X75:X75&gt;0,VLOOKUP(X75,Insc.!$A$1:$J$1000,9,FALSE),"")</f>
        <v/>
      </c>
      <c r="AG75" s="196" t="str">
        <f>IF(X75:X75&gt;0,VLOOKUP(X75,Insc.!$A$1:$J$1000,10,FALSE),"")</f>
        <v/>
      </c>
      <c r="AH75" s="193"/>
      <c r="AI75" s="195" t="str">
        <f>IF(AH75:AH75&gt;0,VLOOKUP(AH75,Insc.!$A$1:$J$1000,2,FALSE),"")</f>
        <v/>
      </c>
      <c r="AJ75" s="195" t="str">
        <f>IF(AH75:AH75&gt;0,VLOOKUP(AH75,Insc.!$A$1:$J$1000,3,FALSE),"")</f>
        <v/>
      </c>
      <c r="AK75" s="196" t="str">
        <f>IF(AH75:AH75&gt;0,VLOOKUP(AH75,Insc.!$A$1:$J$1000,4,FALSE),"")</f>
        <v/>
      </c>
      <c r="AL75" s="196" t="str">
        <f>IF(AH75:AH75&gt;0,VLOOKUP(AH75,Insc.!$A$1:$J$1000,5,FALSE),"")</f>
        <v/>
      </c>
      <c r="AM75" s="20" t="str">
        <f>IF(AH75:AH75&gt;0,VLOOKUP(AH75,Insc.!$A$1:$J$1000,6,FALSE),"")</f>
        <v/>
      </c>
      <c r="AN75" s="196" t="str">
        <f>IF(AH75:AH75&gt;0,VLOOKUP(AH75,Insc.!$A$1:$J$1000,7,FALSE),"")</f>
        <v/>
      </c>
      <c r="AO75" s="196" t="str">
        <f>IF(AH75:AH75&gt;0,VLOOKUP(AH75,Insc.!$A$1:$J$1000,8,FALSE),"")</f>
        <v/>
      </c>
      <c r="AP75" s="196" t="str">
        <f>IF(AH75:AH75&gt;0,VLOOKUP(AH75,Insc.!$A$1:$J$1000,9,FALSE),"")</f>
        <v/>
      </c>
      <c r="AQ75" s="196" t="str">
        <f>IF(AH75:AH75&gt;0,VLOOKUP(AH75,Insc.!$A$1:$J$1000,10,FALSE),"")</f>
        <v/>
      </c>
    </row>
    <row r="76" spans="1:43">
      <c r="A76" s="200"/>
      <c r="B76" s="194"/>
      <c r="C76" s="194"/>
      <c r="D76" s="197"/>
      <c r="E76" s="197"/>
      <c r="F76" s="197"/>
      <c r="G76" s="194"/>
      <c r="H76" s="194"/>
      <c r="I76" s="198"/>
      <c r="J76" s="194"/>
      <c r="K76" s="194"/>
      <c r="L76" s="194"/>
      <c r="M76" s="194"/>
      <c r="N76" s="197"/>
      <c r="O76" s="197"/>
      <c r="P76" s="197"/>
      <c r="Q76" s="194"/>
      <c r="R76" s="194"/>
      <c r="S76" s="194"/>
      <c r="T76" s="194"/>
      <c r="U76" s="194"/>
      <c r="V76" s="194"/>
      <c r="W76" s="194"/>
      <c r="X76" s="197"/>
      <c r="Y76" s="197"/>
      <c r="Z76" s="197"/>
      <c r="AA76" s="194"/>
      <c r="AB76" s="194"/>
      <c r="AC76" s="194"/>
      <c r="AD76" s="194"/>
      <c r="AE76" s="194"/>
      <c r="AF76" s="194"/>
      <c r="AG76" s="194"/>
      <c r="AH76" s="197"/>
      <c r="AI76" s="197"/>
      <c r="AJ76" s="194"/>
      <c r="AK76" s="194"/>
      <c r="AL76" s="198"/>
      <c r="AM76" s="194"/>
      <c r="AN76" s="194"/>
      <c r="AO76" s="194"/>
      <c r="AP76" s="194"/>
      <c r="AQ76" s="194"/>
    </row>
    <row r="77" spans="1:43">
      <c r="A77" s="200"/>
      <c r="B77" s="194"/>
      <c r="C77" s="194"/>
      <c r="D77" s="197"/>
      <c r="E77" s="197"/>
      <c r="F77" s="197"/>
      <c r="G77" s="194"/>
      <c r="H77" s="194"/>
      <c r="I77" s="198"/>
      <c r="J77" s="194"/>
      <c r="K77" s="194"/>
      <c r="L77" s="194"/>
      <c r="M77" s="194"/>
      <c r="N77" s="197"/>
      <c r="O77" s="197"/>
      <c r="P77" s="197"/>
      <c r="Q77" s="194"/>
      <c r="R77" s="194"/>
      <c r="S77" s="194"/>
      <c r="T77" s="194"/>
      <c r="U77" s="194"/>
      <c r="V77" s="194"/>
      <c r="W77" s="194"/>
      <c r="X77" s="197"/>
      <c r="Y77" s="197"/>
      <c r="Z77" s="197"/>
      <c r="AA77" s="194"/>
      <c r="AB77" s="194"/>
      <c r="AC77" s="194"/>
      <c r="AD77" s="194"/>
      <c r="AE77" s="194"/>
      <c r="AF77" s="194"/>
      <c r="AG77" s="194"/>
      <c r="AH77" s="197"/>
      <c r="AI77" s="197"/>
      <c r="AJ77" s="194"/>
      <c r="AK77" s="194"/>
      <c r="AL77" s="198"/>
      <c r="AM77" s="194"/>
      <c r="AN77" s="194"/>
      <c r="AO77" s="194"/>
      <c r="AP77" s="194"/>
      <c r="AQ77" s="194"/>
    </row>
    <row r="78" spans="1:43">
      <c r="A78" s="200"/>
      <c r="B78" s="194"/>
      <c r="C78" s="194"/>
      <c r="D78" s="197"/>
      <c r="E78" s="197"/>
      <c r="F78" s="197"/>
      <c r="G78" s="194"/>
      <c r="H78" s="194"/>
      <c r="I78" s="198"/>
      <c r="J78" s="194"/>
      <c r="K78" s="194"/>
      <c r="L78" s="194"/>
      <c r="M78" s="194"/>
      <c r="N78" s="197"/>
      <c r="O78" s="197"/>
      <c r="P78" s="197"/>
      <c r="Q78" s="194"/>
      <c r="R78" s="194"/>
      <c r="S78" s="194"/>
      <c r="T78" s="194"/>
      <c r="U78" s="194"/>
      <c r="V78" s="194"/>
      <c r="W78" s="194"/>
      <c r="X78" s="197"/>
      <c r="Y78" s="197"/>
      <c r="Z78" s="197"/>
      <c r="AA78" s="194"/>
      <c r="AB78" s="194"/>
      <c r="AC78" s="194"/>
      <c r="AD78" s="194"/>
      <c r="AE78" s="194"/>
      <c r="AF78" s="194"/>
      <c r="AG78" s="194"/>
      <c r="AH78" s="197"/>
      <c r="AI78" s="197"/>
      <c r="AJ78" s="194"/>
      <c r="AK78" s="194"/>
      <c r="AL78" s="198"/>
      <c r="AM78" s="194"/>
      <c r="AN78" s="194"/>
      <c r="AO78" s="194"/>
      <c r="AP78" s="194"/>
      <c r="AQ78" s="194"/>
    </row>
    <row r="79" spans="1:43">
      <c r="A79" s="200"/>
      <c r="B79" s="194"/>
      <c r="C79" s="194"/>
      <c r="D79" s="197"/>
      <c r="E79" s="197"/>
      <c r="F79" s="197"/>
      <c r="G79" s="194"/>
      <c r="H79" s="194"/>
      <c r="I79" s="198"/>
      <c r="J79" s="194"/>
      <c r="K79" s="194"/>
      <c r="L79" s="194"/>
      <c r="M79" s="194"/>
      <c r="N79" s="245"/>
      <c r="O79" s="113"/>
      <c r="P79" s="197"/>
      <c r="Q79" s="194"/>
      <c r="R79" s="194"/>
      <c r="S79" s="194"/>
      <c r="T79" s="194"/>
      <c r="U79" s="194"/>
      <c r="V79" s="194"/>
      <c r="W79" s="194"/>
      <c r="X79" s="197"/>
      <c r="Y79" s="197"/>
      <c r="Z79" s="197"/>
      <c r="AA79" s="194"/>
      <c r="AB79" s="194"/>
      <c r="AC79" s="194"/>
      <c r="AD79" s="194"/>
      <c r="AE79" s="194"/>
      <c r="AF79" s="194"/>
      <c r="AG79" s="194"/>
      <c r="AH79" s="197"/>
      <c r="AI79" s="197"/>
      <c r="AJ79" s="194"/>
      <c r="AK79" s="194"/>
      <c r="AL79" s="198"/>
      <c r="AM79" s="194"/>
      <c r="AN79" s="194"/>
      <c r="AO79" s="194"/>
      <c r="AP79" s="194"/>
      <c r="AQ79" s="194"/>
    </row>
    <row r="80" spans="1:43">
      <c r="A80" s="200"/>
      <c r="B80" s="194"/>
      <c r="C80" s="194"/>
      <c r="D80" s="197"/>
      <c r="E80" s="197"/>
      <c r="F80" s="197"/>
      <c r="G80" s="194"/>
      <c r="H80" s="194"/>
      <c r="I80" s="198"/>
      <c r="J80" s="194"/>
      <c r="K80" s="194"/>
      <c r="L80" s="194"/>
      <c r="M80" s="194"/>
      <c r="N80" s="113"/>
      <c r="O80" s="113"/>
      <c r="P80" s="197"/>
      <c r="Q80" s="194"/>
      <c r="R80" s="194"/>
      <c r="S80" s="194"/>
      <c r="T80" s="194"/>
      <c r="U80" s="194"/>
      <c r="V80" s="194"/>
      <c r="W80" s="194"/>
      <c r="X80" s="197"/>
      <c r="Y80" s="197"/>
      <c r="Z80" s="197"/>
      <c r="AA80" s="194"/>
      <c r="AB80" s="194"/>
      <c r="AC80" s="194"/>
      <c r="AD80" s="194"/>
      <c r="AE80" s="194"/>
      <c r="AF80" s="194"/>
      <c r="AG80" s="194"/>
      <c r="AH80" s="197"/>
      <c r="AI80" s="197"/>
      <c r="AJ80" s="194"/>
      <c r="AK80" s="194"/>
      <c r="AL80" s="198"/>
      <c r="AM80" s="194"/>
      <c r="AN80" s="194"/>
      <c r="AO80" s="194"/>
      <c r="AP80" s="194"/>
      <c r="AQ80" s="194"/>
    </row>
    <row r="81" spans="1:43">
      <c r="A81" s="200"/>
      <c r="B81" s="194"/>
      <c r="C81" s="194"/>
      <c r="D81" s="197"/>
      <c r="E81" s="197"/>
      <c r="F81" s="197"/>
      <c r="G81" s="194"/>
      <c r="H81" s="194"/>
      <c r="I81" s="198"/>
      <c r="J81" s="194"/>
      <c r="K81" s="194"/>
      <c r="L81" s="194"/>
      <c r="M81" s="194"/>
      <c r="N81" s="113"/>
      <c r="O81" s="113"/>
      <c r="P81" s="197"/>
      <c r="Q81" s="194"/>
      <c r="R81" s="194"/>
      <c r="S81" s="194"/>
      <c r="T81" s="194"/>
      <c r="U81" s="194"/>
      <c r="V81" s="194"/>
      <c r="W81" s="194"/>
      <c r="X81" s="197"/>
      <c r="Y81" s="197"/>
      <c r="Z81" s="197"/>
      <c r="AA81" s="194"/>
      <c r="AB81" s="194"/>
      <c r="AC81" s="194"/>
      <c r="AD81" s="194"/>
      <c r="AE81" s="194"/>
      <c r="AF81" s="194"/>
      <c r="AG81" s="194"/>
      <c r="AH81" s="197"/>
      <c r="AI81" s="197"/>
      <c r="AJ81" s="194"/>
      <c r="AK81" s="194"/>
      <c r="AL81" s="198"/>
      <c r="AM81" s="194"/>
      <c r="AN81" s="194"/>
      <c r="AO81" s="194"/>
      <c r="AP81" s="194"/>
      <c r="AQ81" s="194"/>
    </row>
    <row r="82" spans="1:43">
      <c r="A82" s="200"/>
      <c r="B82" s="194"/>
      <c r="C82" s="194"/>
      <c r="D82" s="197"/>
      <c r="E82" s="197"/>
      <c r="F82" s="197"/>
      <c r="G82" s="194"/>
      <c r="H82" s="194"/>
      <c r="I82" s="198"/>
      <c r="J82" s="194"/>
      <c r="K82" s="194"/>
      <c r="L82" s="194"/>
      <c r="M82" s="194"/>
      <c r="N82" s="113"/>
      <c r="O82" s="113"/>
      <c r="P82" s="197"/>
      <c r="Q82" s="194"/>
      <c r="R82" s="194"/>
      <c r="S82" s="194"/>
      <c r="T82" s="194"/>
      <c r="U82" s="194"/>
      <c r="V82" s="194"/>
      <c r="W82" s="194"/>
      <c r="X82" s="197"/>
      <c r="Y82" s="197"/>
      <c r="Z82" s="197"/>
      <c r="AA82" s="194"/>
      <c r="AB82" s="194"/>
      <c r="AC82" s="194"/>
      <c r="AD82" s="194"/>
      <c r="AE82" s="194"/>
      <c r="AF82" s="194"/>
      <c r="AG82" s="194"/>
      <c r="AH82" s="197"/>
      <c r="AI82" s="197"/>
      <c r="AJ82" s="194"/>
      <c r="AK82" s="194"/>
      <c r="AL82" s="198"/>
      <c r="AM82" s="194"/>
      <c r="AN82" s="194"/>
      <c r="AO82" s="194"/>
      <c r="AP82" s="194"/>
      <c r="AQ82" s="194"/>
    </row>
    <row r="83" spans="1:43">
      <c r="A83" s="200"/>
      <c r="B83" s="194"/>
      <c r="C83" s="194"/>
      <c r="D83" s="197"/>
      <c r="E83" s="197"/>
      <c r="F83" s="197"/>
      <c r="G83" s="194"/>
      <c r="H83" s="194"/>
      <c r="I83" s="198"/>
      <c r="J83" s="194"/>
      <c r="K83" s="194"/>
      <c r="L83" s="194"/>
      <c r="M83" s="194"/>
      <c r="N83" s="113"/>
      <c r="O83" s="113"/>
      <c r="P83" s="197"/>
      <c r="Q83" s="194"/>
      <c r="R83" s="194"/>
      <c r="S83" s="194"/>
      <c r="T83" s="194"/>
      <c r="U83" s="194"/>
      <c r="V83" s="194"/>
      <c r="W83" s="194"/>
      <c r="X83" s="197"/>
      <c r="Y83" s="197"/>
      <c r="Z83" s="197"/>
      <c r="AA83" s="194"/>
      <c r="AB83" s="194"/>
      <c r="AC83" s="194"/>
      <c r="AD83" s="194"/>
      <c r="AE83" s="194"/>
      <c r="AF83" s="194"/>
      <c r="AG83" s="194"/>
      <c r="AH83" s="197"/>
      <c r="AI83" s="197"/>
      <c r="AJ83" s="194"/>
      <c r="AK83" s="194"/>
      <c r="AL83" s="198"/>
      <c r="AM83" s="194"/>
      <c r="AN83" s="194"/>
      <c r="AO83" s="194"/>
      <c r="AP83" s="194"/>
      <c r="AQ83" s="194"/>
    </row>
    <row r="84" spans="1:43">
      <c r="A84" s="200"/>
      <c r="B84" s="194"/>
      <c r="C84" s="194"/>
      <c r="D84" s="197"/>
      <c r="E84" s="197"/>
      <c r="F84" s="197"/>
      <c r="G84" s="194"/>
      <c r="H84" s="194"/>
      <c r="I84" s="198"/>
      <c r="J84" s="194"/>
      <c r="K84" s="194"/>
      <c r="L84" s="194"/>
      <c r="M84" s="194"/>
      <c r="N84" s="113"/>
      <c r="O84" s="113"/>
      <c r="P84" s="197"/>
      <c r="Q84" s="194"/>
      <c r="R84" s="194"/>
      <c r="S84" s="194"/>
      <c r="T84" s="194"/>
      <c r="U84" s="194"/>
      <c r="V84" s="194"/>
      <c r="W84" s="194"/>
      <c r="X84" s="197"/>
      <c r="Y84" s="197"/>
      <c r="Z84" s="197"/>
      <c r="AA84" s="194"/>
      <c r="AB84" s="194"/>
      <c r="AC84" s="194"/>
      <c r="AD84" s="194"/>
      <c r="AE84" s="194"/>
      <c r="AF84" s="194"/>
      <c r="AG84" s="194"/>
      <c r="AH84" s="197"/>
      <c r="AI84" s="197"/>
      <c r="AJ84" s="194"/>
      <c r="AK84" s="194"/>
      <c r="AL84" s="198"/>
      <c r="AM84" s="194"/>
      <c r="AN84" s="194"/>
      <c r="AO84" s="194"/>
      <c r="AP84" s="194"/>
      <c r="AQ84" s="194"/>
    </row>
    <row r="85" spans="1:43">
      <c r="A85" s="200"/>
      <c r="B85" s="194"/>
      <c r="C85" s="194"/>
      <c r="D85" s="197"/>
      <c r="E85" s="197"/>
      <c r="F85" s="197"/>
      <c r="G85" s="194"/>
      <c r="H85" s="194"/>
      <c r="I85" s="198"/>
      <c r="J85" s="194"/>
      <c r="K85" s="194"/>
      <c r="L85" s="194"/>
      <c r="M85" s="194"/>
      <c r="N85" s="113"/>
      <c r="O85" s="113"/>
      <c r="P85" s="197"/>
      <c r="Q85" s="194"/>
      <c r="R85" s="194"/>
      <c r="S85" s="194"/>
      <c r="T85" s="194"/>
      <c r="U85" s="194"/>
      <c r="V85" s="194"/>
      <c r="W85" s="194"/>
      <c r="X85" s="197"/>
      <c r="Y85" s="197"/>
      <c r="Z85" s="197"/>
      <c r="AA85" s="194"/>
      <c r="AB85" s="194"/>
      <c r="AC85" s="194"/>
      <c r="AD85" s="194"/>
      <c r="AE85" s="194"/>
      <c r="AF85" s="194"/>
      <c r="AG85" s="194"/>
      <c r="AH85" s="197"/>
      <c r="AI85" s="197"/>
      <c r="AJ85" s="194"/>
      <c r="AK85" s="194"/>
      <c r="AL85" s="198"/>
      <c r="AM85" s="194"/>
      <c r="AN85" s="194"/>
      <c r="AO85" s="194"/>
      <c r="AP85" s="194"/>
      <c r="AQ85" s="194"/>
    </row>
    <row r="86" spans="1:43">
      <c r="A86" s="200"/>
      <c r="B86" s="194"/>
      <c r="C86" s="194"/>
      <c r="D86" s="197"/>
      <c r="E86" s="197"/>
      <c r="F86" s="197"/>
      <c r="G86" s="194"/>
      <c r="H86" s="194"/>
      <c r="I86" s="198"/>
      <c r="J86" s="194"/>
      <c r="K86" s="194"/>
      <c r="L86" s="194"/>
      <c r="M86" s="194"/>
      <c r="N86" s="113"/>
      <c r="O86" s="113"/>
      <c r="P86" s="197"/>
      <c r="Q86" s="194"/>
      <c r="R86" s="194"/>
      <c r="S86" s="194"/>
      <c r="T86" s="194"/>
      <c r="U86" s="194"/>
      <c r="V86" s="194"/>
      <c r="W86" s="194"/>
      <c r="X86" s="197"/>
      <c r="Y86" s="197"/>
      <c r="Z86" s="197"/>
      <c r="AA86" s="194"/>
      <c r="AB86" s="194"/>
      <c r="AC86" s="194"/>
      <c r="AD86" s="194"/>
      <c r="AE86" s="194"/>
      <c r="AF86" s="194"/>
      <c r="AG86" s="194"/>
      <c r="AH86" s="197"/>
      <c r="AI86" s="197"/>
      <c r="AJ86" s="194"/>
      <c r="AK86" s="194"/>
      <c r="AL86" s="198"/>
      <c r="AM86" s="194"/>
      <c r="AN86" s="194"/>
      <c r="AO86" s="194"/>
      <c r="AP86" s="194"/>
      <c r="AQ86" s="194"/>
    </row>
    <row r="87" spans="1:43">
      <c r="A87" s="200"/>
      <c r="B87" s="194"/>
      <c r="C87" s="194"/>
      <c r="D87" s="197"/>
      <c r="E87" s="197"/>
      <c r="F87" s="197"/>
      <c r="G87" s="194"/>
      <c r="H87" s="194"/>
      <c r="I87" s="198"/>
      <c r="J87" s="194"/>
      <c r="K87" s="194"/>
      <c r="L87" s="194"/>
      <c r="M87" s="194"/>
      <c r="N87" s="113"/>
      <c r="O87" s="113"/>
      <c r="P87" s="197"/>
      <c r="Q87" s="194"/>
      <c r="R87" s="194"/>
      <c r="S87" s="194"/>
      <c r="T87" s="194"/>
      <c r="U87" s="194"/>
      <c r="V87" s="194"/>
      <c r="W87" s="194"/>
      <c r="X87" s="197"/>
      <c r="Y87" s="197"/>
      <c r="Z87" s="197"/>
      <c r="AA87" s="194"/>
      <c r="AB87" s="194"/>
      <c r="AC87" s="194"/>
      <c r="AD87" s="194"/>
      <c r="AE87" s="194"/>
      <c r="AF87" s="194"/>
      <c r="AG87" s="194"/>
      <c r="AH87" s="197"/>
      <c r="AI87" s="197"/>
      <c r="AJ87" s="194"/>
      <c r="AK87" s="194"/>
      <c r="AL87" s="198"/>
      <c r="AM87" s="194"/>
      <c r="AN87" s="194"/>
      <c r="AO87" s="194"/>
      <c r="AP87" s="194"/>
      <c r="AQ87" s="194"/>
    </row>
    <row r="88" spans="1:43">
      <c r="A88" s="200"/>
      <c r="B88" s="194"/>
      <c r="C88" s="194"/>
      <c r="D88" s="197"/>
      <c r="E88" s="197"/>
      <c r="F88" s="197"/>
      <c r="G88" s="194"/>
      <c r="H88" s="194"/>
      <c r="I88" s="198"/>
      <c r="J88" s="194"/>
      <c r="K88" s="194"/>
      <c r="L88" s="194"/>
      <c r="M88" s="194"/>
      <c r="N88" s="113"/>
      <c r="O88" s="113"/>
      <c r="P88" s="197"/>
      <c r="Q88" s="194"/>
      <c r="R88" s="194"/>
      <c r="S88" s="194"/>
      <c r="T88" s="194"/>
      <c r="U88" s="194"/>
      <c r="V88" s="194"/>
      <c r="W88" s="194"/>
      <c r="X88" s="197"/>
      <c r="Y88" s="197"/>
      <c r="Z88" s="197"/>
      <c r="AA88" s="194"/>
      <c r="AB88" s="194"/>
      <c r="AC88" s="194"/>
      <c r="AD88" s="194"/>
      <c r="AE88" s="194"/>
      <c r="AF88" s="194"/>
      <c r="AG88" s="194"/>
      <c r="AH88" s="197"/>
      <c r="AI88" s="197"/>
      <c r="AJ88" s="194"/>
      <c r="AK88" s="194"/>
      <c r="AL88" s="198"/>
      <c r="AM88" s="194"/>
      <c r="AN88" s="194"/>
      <c r="AO88" s="194"/>
      <c r="AP88" s="194"/>
      <c r="AQ88" s="194"/>
    </row>
    <row r="89" spans="1:43">
      <c r="A89" s="200"/>
      <c r="B89" s="194"/>
      <c r="C89" s="194"/>
      <c r="D89" s="197"/>
      <c r="E89" s="197"/>
      <c r="F89" s="197"/>
      <c r="G89" s="194"/>
      <c r="H89" s="194"/>
      <c r="I89" s="198"/>
      <c r="J89" s="194"/>
      <c r="K89" s="194"/>
      <c r="L89" s="194"/>
      <c r="M89" s="194"/>
      <c r="N89" s="113"/>
      <c r="O89" s="113"/>
      <c r="P89" s="197"/>
      <c r="Q89" s="194"/>
      <c r="R89" s="194"/>
      <c r="S89" s="194"/>
      <c r="T89" s="194"/>
      <c r="U89" s="194"/>
      <c r="V89" s="194"/>
      <c r="W89" s="194"/>
      <c r="X89" s="197"/>
      <c r="Y89" s="197"/>
      <c r="Z89" s="197"/>
      <c r="AA89" s="194"/>
      <c r="AB89" s="194"/>
      <c r="AC89" s="194"/>
      <c r="AD89" s="194"/>
      <c r="AE89" s="194"/>
      <c r="AF89" s="194"/>
      <c r="AG89" s="194"/>
      <c r="AH89" s="197"/>
      <c r="AI89" s="197"/>
      <c r="AJ89" s="194"/>
      <c r="AK89" s="194"/>
      <c r="AL89" s="198"/>
      <c r="AM89" s="194"/>
      <c r="AN89" s="194"/>
      <c r="AO89" s="194"/>
      <c r="AP89" s="194"/>
      <c r="AQ89" s="194"/>
    </row>
    <row r="90" spans="1:43">
      <c r="A90" s="200"/>
      <c r="B90" s="194"/>
      <c r="C90" s="194"/>
      <c r="D90" s="197"/>
      <c r="E90" s="197"/>
      <c r="F90" s="197"/>
      <c r="G90" s="194"/>
      <c r="H90" s="194"/>
      <c r="I90" s="198"/>
      <c r="J90" s="194"/>
      <c r="K90" s="194"/>
      <c r="L90" s="194"/>
      <c r="M90" s="194"/>
      <c r="N90" s="113"/>
      <c r="O90" s="113"/>
      <c r="P90" s="197"/>
      <c r="Q90" s="194"/>
      <c r="R90" s="194"/>
      <c r="S90" s="194"/>
      <c r="T90" s="194"/>
      <c r="U90" s="194"/>
      <c r="V90" s="194"/>
      <c r="W90" s="194"/>
      <c r="X90" s="197"/>
      <c r="Y90" s="197"/>
      <c r="Z90" s="197"/>
      <c r="AA90" s="194"/>
      <c r="AB90" s="194"/>
      <c r="AC90" s="194"/>
      <c r="AD90" s="194"/>
      <c r="AE90" s="194"/>
      <c r="AF90" s="194"/>
      <c r="AG90" s="194"/>
      <c r="AH90" s="197"/>
      <c r="AI90" s="197"/>
      <c r="AJ90" s="194"/>
      <c r="AK90" s="194"/>
      <c r="AL90" s="198"/>
      <c r="AM90" s="194"/>
      <c r="AN90" s="194"/>
      <c r="AO90" s="194"/>
      <c r="AP90" s="194"/>
      <c r="AQ90" s="194"/>
    </row>
    <row r="91" spans="1:43">
      <c r="A91" s="200"/>
      <c r="B91" s="194"/>
      <c r="C91" s="194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13"/>
      <c r="O91" s="113"/>
      <c r="P91" s="197"/>
      <c r="Q91" s="194"/>
      <c r="R91" s="194"/>
      <c r="S91" s="194"/>
      <c r="T91" s="194"/>
      <c r="U91" s="194"/>
      <c r="V91" s="194"/>
      <c r="W91" s="194"/>
      <c r="X91" s="197"/>
      <c r="Y91" s="197"/>
      <c r="Z91" s="197"/>
      <c r="AA91" s="194"/>
      <c r="AB91" s="194"/>
      <c r="AC91" s="194"/>
      <c r="AD91" s="194"/>
      <c r="AE91" s="194"/>
      <c r="AF91" s="194"/>
      <c r="AG91" s="194"/>
      <c r="AH91" s="197"/>
      <c r="AI91" s="197"/>
      <c r="AJ91" s="194"/>
      <c r="AK91" s="194"/>
      <c r="AL91" s="198"/>
      <c r="AM91" s="194"/>
      <c r="AN91" s="194"/>
      <c r="AO91" s="194"/>
      <c r="AP91" s="194"/>
      <c r="AQ91" s="194"/>
    </row>
    <row r="92" spans="1:43">
      <c r="A92" s="200"/>
      <c r="B92" s="194"/>
      <c r="C92" s="194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13"/>
      <c r="O92" s="113"/>
      <c r="P92" s="197"/>
      <c r="Q92" s="194"/>
      <c r="R92" s="194"/>
      <c r="S92" s="194"/>
      <c r="T92" s="194"/>
      <c r="U92" s="194"/>
      <c r="V92" s="194"/>
      <c r="W92" s="194"/>
      <c r="X92" s="197"/>
      <c r="Y92" s="197"/>
      <c r="Z92" s="197"/>
      <c r="AA92" s="194"/>
      <c r="AB92" s="194"/>
      <c r="AC92" s="194"/>
      <c r="AD92" s="194"/>
      <c r="AE92" s="194"/>
      <c r="AF92" s="194"/>
      <c r="AG92" s="194"/>
      <c r="AH92" s="197"/>
      <c r="AI92" s="197"/>
      <c r="AJ92" s="194"/>
      <c r="AK92" s="194"/>
      <c r="AL92" s="198"/>
      <c r="AM92" s="194"/>
      <c r="AN92" s="194"/>
      <c r="AO92" s="194"/>
      <c r="AP92" s="194"/>
      <c r="AQ92" s="194"/>
    </row>
    <row r="93" spans="1:43">
      <c r="A93" s="200"/>
      <c r="B93" s="194"/>
      <c r="C93" s="194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4"/>
      <c r="AB93" s="194"/>
      <c r="AC93" s="194"/>
      <c r="AD93" s="194"/>
      <c r="AE93" s="194"/>
      <c r="AF93" s="194"/>
      <c r="AG93" s="194"/>
      <c r="AH93" s="197"/>
      <c r="AI93" s="197"/>
      <c r="AJ93" s="194"/>
      <c r="AK93" s="194"/>
      <c r="AL93" s="198"/>
      <c r="AM93" s="194"/>
      <c r="AN93" s="194"/>
      <c r="AO93" s="194"/>
      <c r="AP93" s="194"/>
      <c r="AQ93" s="194"/>
    </row>
    <row r="94" spans="1:43">
      <c r="A94" s="200"/>
      <c r="B94" s="194"/>
      <c r="C94" s="194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13"/>
      <c r="O94" s="113"/>
      <c r="P94" s="197"/>
      <c r="Q94" s="194"/>
      <c r="R94" s="194"/>
      <c r="S94" s="194"/>
      <c r="T94" s="194"/>
      <c r="U94" s="194"/>
      <c r="V94" s="194"/>
      <c r="W94" s="194"/>
      <c r="X94" s="197"/>
      <c r="Y94" s="197"/>
      <c r="Z94" s="197"/>
      <c r="AA94" s="194"/>
      <c r="AB94" s="194"/>
      <c r="AC94" s="194"/>
      <c r="AD94" s="194"/>
      <c r="AE94" s="194"/>
      <c r="AF94" s="194"/>
      <c r="AG94" s="194"/>
      <c r="AH94" s="197"/>
      <c r="AI94" s="197"/>
      <c r="AJ94" s="194"/>
      <c r="AK94" s="194"/>
      <c r="AL94" s="198"/>
      <c r="AM94" s="194"/>
      <c r="AN94" s="194"/>
      <c r="AO94" s="194"/>
      <c r="AP94" s="194"/>
      <c r="AQ94" s="194"/>
    </row>
    <row r="95" spans="1:43">
      <c r="A95" s="200"/>
      <c r="B95" s="194"/>
      <c r="C95" s="194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13"/>
      <c r="O95" s="113"/>
      <c r="P95" s="197"/>
      <c r="Q95" s="194"/>
      <c r="R95" s="194"/>
      <c r="S95" s="194"/>
      <c r="T95" s="194"/>
      <c r="U95" s="194"/>
      <c r="V95" s="194"/>
      <c r="W95" s="194"/>
      <c r="X95" s="197"/>
      <c r="Y95" s="197"/>
      <c r="Z95" s="197"/>
      <c r="AA95" s="194"/>
      <c r="AB95" s="194"/>
      <c r="AC95" s="194"/>
      <c r="AD95" s="194"/>
      <c r="AE95" s="194"/>
      <c r="AF95" s="194"/>
      <c r="AG95" s="194"/>
      <c r="AH95" s="197"/>
      <c r="AI95" s="197"/>
      <c r="AJ95" s="194"/>
      <c r="AK95" s="194"/>
      <c r="AL95" s="198"/>
      <c r="AM95" s="194"/>
      <c r="AN95" s="194"/>
      <c r="AO95" s="194"/>
      <c r="AP95" s="194"/>
      <c r="AQ95" s="194"/>
    </row>
    <row r="96" spans="1:43">
      <c r="A96" s="200"/>
      <c r="B96" s="194"/>
      <c r="C96" s="194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13"/>
      <c r="O96" s="113"/>
      <c r="P96" s="197"/>
      <c r="Q96" s="194"/>
      <c r="R96" s="194"/>
      <c r="S96" s="194"/>
      <c r="T96" s="194"/>
      <c r="U96" s="194"/>
      <c r="V96" s="194"/>
      <c r="W96" s="194"/>
      <c r="X96" s="197"/>
      <c r="Y96" s="197"/>
      <c r="Z96" s="197"/>
      <c r="AA96" s="194"/>
      <c r="AB96" s="194"/>
      <c r="AC96" s="194"/>
      <c r="AD96" s="194"/>
      <c r="AE96" s="194"/>
      <c r="AF96" s="194"/>
      <c r="AG96" s="194"/>
      <c r="AH96" s="197"/>
      <c r="AI96" s="197"/>
      <c r="AJ96" s="194"/>
      <c r="AK96" s="194"/>
      <c r="AL96" s="198"/>
      <c r="AM96" s="194"/>
      <c r="AN96" s="194"/>
      <c r="AO96" s="194"/>
      <c r="AP96" s="194"/>
      <c r="AQ96" s="194"/>
    </row>
    <row r="97" spans="1:43">
      <c r="A97" s="200"/>
      <c r="B97" s="194"/>
      <c r="C97" s="194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13"/>
      <c r="O97" s="113"/>
      <c r="P97" s="197"/>
      <c r="Q97" s="194"/>
      <c r="R97" s="194"/>
      <c r="S97" s="194"/>
      <c r="T97" s="194"/>
      <c r="U97" s="194"/>
      <c r="V97" s="194"/>
      <c r="W97" s="194"/>
      <c r="X97" s="197"/>
      <c r="Y97" s="197"/>
      <c r="Z97" s="197"/>
      <c r="AA97" s="194"/>
      <c r="AB97" s="194"/>
      <c r="AC97" s="194"/>
      <c r="AD97" s="194"/>
      <c r="AE97" s="194"/>
      <c r="AF97" s="194"/>
      <c r="AG97" s="194"/>
      <c r="AH97" s="197"/>
      <c r="AI97" s="197"/>
      <c r="AJ97" s="194"/>
      <c r="AK97" s="194"/>
      <c r="AL97" s="198"/>
      <c r="AM97" s="194"/>
      <c r="AN97" s="194"/>
      <c r="AO97" s="194"/>
      <c r="AP97" s="194"/>
      <c r="AQ97" s="194"/>
    </row>
    <row r="98" spans="1:43">
      <c r="A98" s="200"/>
      <c r="B98" s="194"/>
      <c r="C98" s="194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13"/>
      <c r="O98" s="113"/>
      <c r="P98" s="197"/>
      <c r="Q98" s="194"/>
      <c r="R98" s="194"/>
      <c r="S98" s="194"/>
      <c r="T98" s="194"/>
      <c r="U98" s="194"/>
      <c r="V98" s="194"/>
      <c r="W98" s="194"/>
      <c r="X98" s="197"/>
      <c r="Y98" s="197"/>
      <c r="Z98" s="197"/>
      <c r="AA98" s="194"/>
      <c r="AB98" s="194"/>
      <c r="AC98" s="194"/>
      <c r="AD98" s="194"/>
      <c r="AE98" s="194"/>
      <c r="AF98" s="194"/>
      <c r="AG98" s="194"/>
      <c r="AH98" s="197"/>
      <c r="AI98" s="197"/>
      <c r="AJ98" s="194"/>
      <c r="AK98" s="194"/>
      <c r="AL98" s="198"/>
      <c r="AM98" s="194"/>
      <c r="AN98" s="194"/>
      <c r="AO98" s="194"/>
      <c r="AP98" s="194"/>
      <c r="AQ98" s="194"/>
    </row>
    <row r="99" spans="1:43">
      <c r="A99" s="200"/>
      <c r="B99" s="194"/>
      <c r="C99" s="194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13"/>
      <c r="O99" s="113"/>
      <c r="P99" s="197"/>
      <c r="Q99" s="194"/>
      <c r="R99" s="194"/>
      <c r="S99" s="194"/>
      <c r="T99" s="194"/>
      <c r="U99" s="194"/>
      <c r="V99" s="194"/>
      <c r="W99" s="194"/>
      <c r="X99" s="197"/>
      <c r="Y99" s="197"/>
      <c r="Z99" s="197"/>
      <c r="AA99" s="194"/>
      <c r="AB99" s="194"/>
      <c r="AC99" s="194"/>
      <c r="AD99" s="194"/>
      <c r="AE99" s="194"/>
      <c r="AF99" s="194"/>
      <c r="AG99" s="194"/>
      <c r="AH99" s="197"/>
      <c r="AI99" s="197"/>
      <c r="AJ99" s="194"/>
      <c r="AK99" s="194"/>
      <c r="AL99" s="198"/>
      <c r="AM99" s="194"/>
      <c r="AN99" s="194"/>
      <c r="AO99" s="194"/>
      <c r="AP99" s="194"/>
      <c r="AQ99" s="194"/>
    </row>
    <row r="100" spans="1:43">
      <c r="A100" s="200"/>
      <c r="B100" s="194"/>
      <c r="C100" s="194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13"/>
      <c r="O100" s="113"/>
      <c r="P100" s="197"/>
      <c r="Q100" s="194"/>
      <c r="R100" s="194"/>
      <c r="S100" s="194"/>
      <c r="T100" s="194"/>
      <c r="U100" s="194"/>
      <c r="V100" s="194"/>
      <c r="W100" s="194"/>
      <c r="X100" s="197"/>
      <c r="Y100" s="197"/>
      <c r="Z100" s="197"/>
      <c r="AA100" s="194"/>
      <c r="AB100" s="194"/>
      <c r="AC100" s="194"/>
      <c r="AD100" s="194"/>
      <c r="AE100" s="194"/>
      <c r="AF100" s="194"/>
      <c r="AG100" s="194"/>
      <c r="AH100" s="197"/>
      <c r="AI100" s="197"/>
      <c r="AJ100" s="194"/>
      <c r="AK100" s="194"/>
      <c r="AL100" s="198"/>
      <c r="AM100" s="194"/>
      <c r="AN100" s="194"/>
      <c r="AO100" s="194"/>
      <c r="AP100" s="194"/>
      <c r="AQ100" s="194"/>
    </row>
    <row r="101" spans="1:43">
      <c r="A101" s="200"/>
      <c r="B101" s="194"/>
      <c r="C101" s="194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13"/>
      <c r="O101" s="113"/>
      <c r="P101" s="197"/>
      <c r="Q101" s="194"/>
      <c r="R101" s="194"/>
      <c r="S101" s="194"/>
      <c r="T101" s="194"/>
      <c r="U101" s="194"/>
      <c r="V101" s="194"/>
      <c r="W101" s="194"/>
      <c r="X101" s="197"/>
      <c r="Y101" s="197"/>
      <c r="Z101" s="197"/>
      <c r="AA101" s="194"/>
      <c r="AB101" s="194"/>
      <c r="AC101" s="194"/>
      <c r="AD101" s="194"/>
      <c r="AE101" s="194"/>
      <c r="AF101" s="194"/>
      <c r="AG101" s="194"/>
      <c r="AH101" s="197"/>
      <c r="AI101" s="197"/>
      <c r="AJ101" s="194"/>
      <c r="AK101" s="194"/>
      <c r="AL101" s="198"/>
      <c r="AM101" s="194"/>
      <c r="AN101" s="194"/>
      <c r="AO101" s="194"/>
      <c r="AP101" s="194"/>
      <c r="AQ101" s="194"/>
    </row>
    <row r="102" spans="1:43">
      <c r="A102" s="200"/>
      <c r="B102" s="194"/>
      <c r="C102" s="194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13"/>
      <c r="O102" s="113"/>
      <c r="P102" s="197"/>
      <c r="Q102" s="194"/>
      <c r="R102" s="194"/>
      <c r="S102" s="194"/>
      <c r="T102" s="194"/>
      <c r="U102" s="194"/>
      <c r="V102" s="194"/>
      <c r="W102" s="194"/>
      <c r="X102" s="197"/>
      <c r="Y102" s="197"/>
      <c r="Z102" s="197"/>
      <c r="AA102" s="194"/>
      <c r="AB102" s="194"/>
      <c r="AC102" s="194"/>
      <c r="AD102" s="194"/>
      <c r="AE102" s="194"/>
      <c r="AF102" s="194"/>
      <c r="AG102" s="194"/>
      <c r="AH102" s="197"/>
      <c r="AI102" s="197"/>
      <c r="AJ102" s="194"/>
      <c r="AK102" s="194"/>
      <c r="AL102" s="198"/>
      <c r="AM102" s="194"/>
      <c r="AN102" s="194"/>
      <c r="AO102" s="194"/>
      <c r="AP102" s="194"/>
      <c r="AQ102" s="194"/>
    </row>
    <row r="103" spans="1:43">
      <c r="A103" s="200"/>
      <c r="B103" s="194"/>
      <c r="C103" s="194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13"/>
      <c r="O103" s="113"/>
      <c r="P103" s="197"/>
      <c r="Q103" s="194"/>
      <c r="R103" s="194"/>
      <c r="S103" s="194"/>
      <c r="T103" s="194"/>
      <c r="U103" s="194"/>
      <c r="V103" s="194"/>
      <c r="W103" s="194"/>
      <c r="X103" s="197"/>
      <c r="Y103" s="197"/>
      <c r="Z103" s="197"/>
      <c r="AA103" s="194"/>
      <c r="AB103" s="194"/>
      <c r="AC103" s="194"/>
      <c r="AD103" s="194"/>
      <c r="AE103" s="194"/>
      <c r="AF103" s="194"/>
      <c r="AG103" s="194"/>
      <c r="AH103" s="197"/>
      <c r="AI103" s="197"/>
      <c r="AJ103" s="194"/>
      <c r="AK103" s="194"/>
      <c r="AL103" s="198"/>
      <c r="AM103" s="194"/>
      <c r="AN103" s="194"/>
      <c r="AO103" s="194"/>
      <c r="AP103" s="194"/>
      <c r="AQ103" s="194"/>
    </row>
    <row r="104" spans="1:43">
      <c r="A104" s="200"/>
      <c r="B104" s="194"/>
      <c r="C104" s="194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13"/>
      <c r="O104" s="113"/>
      <c r="P104" s="197"/>
      <c r="Q104" s="194"/>
      <c r="R104" s="194"/>
      <c r="S104" s="194"/>
      <c r="T104" s="194"/>
      <c r="U104" s="194"/>
      <c r="V104" s="194"/>
      <c r="W104" s="194"/>
      <c r="X104" s="197"/>
      <c r="Y104" s="197"/>
      <c r="Z104" s="197"/>
      <c r="AA104" s="194"/>
      <c r="AB104" s="194"/>
      <c r="AC104" s="194"/>
      <c r="AD104" s="194"/>
      <c r="AE104" s="194"/>
      <c r="AF104" s="194"/>
      <c r="AG104" s="194"/>
      <c r="AH104" s="197"/>
      <c r="AI104" s="197"/>
      <c r="AJ104" s="194"/>
      <c r="AK104" s="194"/>
      <c r="AL104" s="198"/>
      <c r="AM104" s="194"/>
      <c r="AN104" s="194"/>
      <c r="AO104" s="194"/>
      <c r="AP104" s="194"/>
      <c r="AQ104" s="194"/>
    </row>
    <row r="105" spans="1:43">
      <c r="A105" s="200"/>
      <c r="B105" s="194"/>
      <c r="C105" s="194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13"/>
      <c r="O105" s="113"/>
      <c r="P105" s="197"/>
      <c r="Q105" s="194"/>
      <c r="R105" s="194"/>
      <c r="S105" s="194"/>
      <c r="T105" s="194"/>
      <c r="U105" s="194"/>
      <c r="V105" s="194"/>
      <c r="W105" s="194"/>
      <c r="X105" s="197"/>
      <c r="Y105" s="197"/>
      <c r="Z105" s="197"/>
      <c r="AA105" s="194"/>
      <c r="AB105" s="194"/>
      <c r="AC105" s="194"/>
      <c r="AD105" s="194"/>
      <c r="AE105" s="194"/>
      <c r="AF105" s="194"/>
      <c r="AG105" s="194"/>
      <c r="AH105" s="197"/>
      <c r="AI105" s="197"/>
      <c r="AJ105" s="194"/>
      <c r="AK105" s="194"/>
      <c r="AL105" s="198"/>
      <c r="AM105" s="194"/>
      <c r="AN105" s="194"/>
      <c r="AO105" s="194"/>
      <c r="AP105" s="194"/>
      <c r="AQ105" s="194"/>
    </row>
    <row r="106" spans="1:43">
      <c r="A106" s="200"/>
      <c r="B106" s="194"/>
      <c r="C106" s="194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13"/>
      <c r="O106" s="113"/>
      <c r="P106" s="197"/>
      <c r="Q106" s="194"/>
      <c r="R106" s="194"/>
      <c r="S106" s="194"/>
      <c r="T106" s="194"/>
      <c r="U106" s="194"/>
      <c r="V106" s="194"/>
      <c r="W106" s="194"/>
      <c r="X106" s="197"/>
      <c r="Y106" s="197"/>
      <c r="Z106" s="197"/>
      <c r="AA106" s="194"/>
      <c r="AB106" s="194"/>
      <c r="AC106" s="194"/>
      <c r="AD106" s="194"/>
      <c r="AE106" s="194"/>
      <c r="AF106" s="194"/>
      <c r="AG106" s="194"/>
      <c r="AH106" s="197"/>
      <c r="AI106" s="197"/>
      <c r="AJ106" s="194"/>
      <c r="AK106" s="194"/>
      <c r="AL106" s="198"/>
      <c r="AM106" s="194"/>
      <c r="AN106" s="194"/>
      <c r="AO106" s="194"/>
      <c r="AP106" s="194"/>
      <c r="AQ106" s="194"/>
    </row>
    <row r="107" spans="1:43">
      <c r="A107" s="200"/>
      <c r="B107" s="194"/>
      <c r="C107" s="194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13"/>
      <c r="O107" s="113"/>
      <c r="P107" s="197"/>
      <c r="Q107" s="194"/>
      <c r="R107" s="194"/>
      <c r="S107" s="194"/>
      <c r="T107" s="194"/>
      <c r="U107" s="194"/>
      <c r="V107" s="194"/>
      <c r="W107" s="194"/>
      <c r="X107" s="197"/>
      <c r="Y107" s="197"/>
      <c r="Z107" s="197"/>
      <c r="AA107" s="194"/>
      <c r="AB107" s="194"/>
      <c r="AC107" s="194"/>
      <c r="AD107" s="194"/>
      <c r="AE107" s="194"/>
      <c r="AF107" s="194"/>
      <c r="AG107" s="194"/>
      <c r="AH107" s="197"/>
      <c r="AI107" s="197"/>
      <c r="AJ107" s="194"/>
      <c r="AK107" s="194"/>
      <c r="AL107" s="198"/>
      <c r="AM107" s="194"/>
      <c r="AN107" s="194"/>
      <c r="AO107" s="194"/>
      <c r="AP107" s="194"/>
      <c r="AQ107" s="194"/>
    </row>
    <row r="108" spans="1:43">
      <c r="A108" s="200"/>
      <c r="B108" s="194"/>
      <c r="C108" s="194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13"/>
      <c r="O108" s="113"/>
      <c r="P108" s="197"/>
      <c r="Q108" s="194"/>
      <c r="R108" s="194"/>
      <c r="S108" s="194"/>
      <c r="T108" s="194"/>
      <c r="U108" s="194"/>
      <c r="V108" s="194"/>
      <c r="W108" s="194"/>
      <c r="X108" s="197"/>
      <c r="Y108" s="197"/>
      <c r="Z108" s="197"/>
      <c r="AA108" s="194"/>
      <c r="AB108" s="194"/>
      <c r="AC108" s="194"/>
      <c r="AD108" s="194"/>
      <c r="AE108" s="194"/>
      <c r="AF108" s="194"/>
      <c r="AG108" s="194"/>
      <c r="AH108" s="197"/>
      <c r="AI108" s="197"/>
      <c r="AJ108" s="194"/>
      <c r="AK108" s="194"/>
      <c r="AL108" s="198"/>
      <c r="AM108" s="194"/>
      <c r="AN108" s="194"/>
      <c r="AO108" s="194"/>
      <c r="AP108" s="194"/>
      <c r="AQ108" s="194"/>
    </row>
    <row r="109" spans="1:43">
      <c r="A109" s="200"/>
      <c r="B109" s="194"/>
      <c r="C109" s="194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13"/>
      <c r="O109" s="113"/>
      <c r="P109" s="197"/>
      <c r="Q109" s="194"/>
      <c r="R109" s="194"/>
      <c r="S109" s="194"/>
      <c r="T109" s="194"/>
      <c r="U109" s="194"/>
      <c r="V109" s="194"/>
      <c r="W109" s="194"/>
      <c r="X109" s="197"/>
      <c r="Y109" s="197"/>
      <c r="Z109" s="197"/>
      <c r="AA109" s="194"/>
      <c r="AB109" s="194"/>
      <c r="AC109" s="194"/>
      <c r="AD109" s="194"/>
      <c r="AE109" s="194"/>
      <c r="AF109" s="194"/>
      <c r="AG109" s="194"/>
      <c r="AH109" s="197"/>
      <c r="AI109" s="197"/>
      <c r="AJ109" s="194"/>
      <c r="AK109" s="194"/>
      <c r="AL109" s="198"/>
      <c r="AM109" s="194"/>
      <c r="AN109" s="194"/>
      <c r="AO109" s="194"/>
      <c r="AP109" s="194"/>
      <c r="AQ109" s="194"/>
    </row>
    <row r="110" spans="1:43">
      <c r="A110" s="200"/>
      <c r="B110" s="194"/>
      <c r="C110" s="194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13"/>
      <c r="O110" s="113"/>
      <c r="P110" s="197"/>
      <c r="Q110" s="194"/>
      <c r="R110" s="194"/>
      <c r="S110" s="194"/>
      <c r="T110" s="194"/>
      <c r="U110" s="194"/>
      <c r="V110" s="194"/>
      <c r="W110" s="194"/>
      <c r="X110" s="197"/>
      <c r="Y110" s="197"/>
      <c r="Z110" s="197"/>
      <c r="AA110" s="194"/>
      <c r="AB110" s="194"/>
      <c r="AC110" s="194"/>
      <c r="AD110" s="194"/>
      <c r="AE110" s="194"/>
      <c r="AF110" s="194"/>
      <c r="AG110" s="194"/>
      <c r="AH110" s="197"/>
      <c r="AI110" s="197"/>
      <c r="AJ110" s="194"/>
      <c r="AK110" s="194"/>
      <c r="AL110" s="198"/>
      <c r="AM110" s="194"/>
      <c r="AN110" s="194"/>
      <c r="AO110" s="194"/>
      <c r="AP110" s="194"/>
      <c r="AQ110" s="194"/>
    </row>
    <row r="111" spans="1:43">
      <c r="A111" s="200"/>
      <c r="B111" s="194"/>
      <c r="C111" s="194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13"/>
      <c r="O111" s="113"/>
      <c r="P111" s="197"/>
      <c r="Q111" s="194"/>
      <c r="R111" s="194"/>
      <c r="S111" s="194"/>
      <c r="T111" s="194"/>
      <c r="U111" s="194"/>
      <c r="V111" s="194"/>
      <c r="W111" s="194"/>
      <c r="X111" s="197"/>
      <c r="Y111" s="197"/>
      <c r="Z111" s="197"/>
      <c r="AA111" s="194"/>
      <c r="AB111" s="194"/>
      <c r="AC111" s="194"/>
      <c r="AD111" s="194"/>
      <c r="AE111" s="194"/>
      <c r="AF111" s="194"/>
      <c r="AG111" s="194"/>
      <c r="AH111" s="197"/>
      <c r="AI111" s="197"/>
      <c r="AJ111" s="194"/>
      <c r="AK111" s="194"/>
      <c r="AL111" s="198"/>
      <c r="AM111" s="194"/>
      <c r="AN111" s="194"/>
      <c r="AO111" s="194"/>
      <c r="AP111" s="194"/>
      <c r="AQ111" s="194"/>
    </row>
    <row r="112" spans="1:43">
      <c r="A112" s="200"/>
      <c r="B112" s="194"/>
      <c r="C112" s="194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13"/>
      <c r="O112" s="113"/>
      <c r="P112" s="197"/>
      <c r="Q112" s="194"/>
      <c r="R112" s="194"/>
      <c r="S112" s="194"/>
      <c r="T112" s="194"/>
      <c r="U112" s="194"/>
      <c r="V112" s="194"/>
      <c r="W112" s="194"/>
      <c r="X112" s="197"/>
      <c r="Y112" s="197"/>
      <c r="Z112" s="197"/>
      <c r="AA112" s="194"/>
      <c r="AB112" s="194"/>
      <c r="AC112" s="194"/>
      <c r="AD112" s="194"/>
      <c r="AE112" s="194"/>
      <c r="AF112" s="194"/>
      <c r="AG112" s="194"/>
      <c r="AH112" s="197"/>
      <c r="AI112" s="197"/>
      <c r="AJ112" s="194"/>
      <c r="AK112" s="194"/>
      <c r="AL112" s="198"/>
      <c r="AM112" s="194"/>
      <c r="AN112" s="194"/>
      <c r="AO112" s="194"/>
      <c r="AP112" s="194"/>
      <c r="AQ112" s="194"/>
    </row>
    <row r="113" spans="1:43">
      <c r="A113" s="200"/>
      <c r="B113" s="194"/>
      <c r="C113" s="194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13"/>
      <c r="O113" s="113"/>
      <c r="P113" s="197"/>
      <c r="Q113" s="194"/>
      <c r="R113" s="194"/>
      <c r="S113" s="194"/>
      <c r="T113" s="194"/>
      <c r="U113" s="194"/>
      <c r="V113" s="194"/>
      <c r="W113" s="194"/>
      <c r="X113" s="197"/>
      <c r="Y113" s="197"/>
      <c r="Z113" s="197"/>
      <c r="AA113" s="194"/>
      <c r="AB113" s="194"/>
      <c r="AC113" s="194"/>
      <c r="AD113" s="194"/>
      <c r="AE113" s="194"/>
      <c r="AF113" s="194"/>
      <c r="AG113" s="194"/>
      <c r="AH113" s="197"/>
      <c r="AI113" s="197"/>
      <c r="AJ113" s="194"/>
      <c r="AK113" s="194"/>
      <c r="AL113" s="198"/>
      <c r="AM113" s="194"/>
      <c r="AN113" s="194"/>
      <c r="AO113" s="194"/>
      <c r="AP113" s="194"/>
      <c r="AQ113" s="194"/>
    </row>
    <row r="114" spans="1:43">
      <c r="G114" s="4"/>
      <c r="H114" s="4"/>
      <c r="I114" s="4"/>
      <c r="J114" s="4"/>
      <c r="K114" s="4"/>
      <c r="L114" s="4"/>
      <c r="M114" s="4"/>
      <c r="N114" s="2"/>
      <c r="O114" s="2"/>
    </row>
    <row r="115" spans="1:43">
      <c r="G115" s="4"/>
      <c r="H115" s="4"/>
      <c r="I115" s="4"/>
      <c r="J115" s="4"/>
      <c r="K115" s="4"/>
      <c r="L115" s="4"/>
      <c r="M115" s="4"/>
      <c r="N115" s="2"/>
      <c r="O115" s="2"/>
    </row>
    <row r="116" spans="1:43">
      <c r="G116" s="4"/>
      <c r="H116" s="4"/>
      <c r="I116" s="4"/>
      <c r="J116" s="4"/>
      <c r="K116" s="4"/>
      <c r="L116" s="4"/>
      <c r="M116" s="4"/>
      <c r="N116" s="2"/>
      <c r="O116" s="2"/>
    </row>
    <row r="117" spans="1:43">
      <c r="G117" s="4"/>
      <c r="H117" s="4"/>
      <c r="I117" s="4"/>
      <c r="J117" s="4"/>
      <c r="K117" s="4"/>
      <c r="L117" s="4"/>
      <c r="M117" s="4"/>
      <c r="N117" s="2"/>
      <c r="O117" s="2"/>
    </row>
    <row r="118" spans="1:43">
      <c r="G118" s="4"/>
      <c r="H118" s="4"/>
      <c r="I118" s="4"/>
      <c r="J118" s="4"/>
      <c r="K118" s="4"/>
      <c r="L118" s="4"/>
      <c r="M118" s="4"/>
      <c r="N118" s="2"/>
      <c r="O118" s="2"/>
    </row>
    <row r="119" spans="1:43">
      <c r="G119" s="4"/>
      <c r="H119" s="4"/>
      <c r="I119" s="4"/>
      <c r="J119" s="4"/>
      <c r="K119" s="4"/>
      <c r="L119" s="4"/>
      <c r="M119" s="4"/>
      <c r="N119" s="2"/>
      <c r="O119" s="2"/>
    </row>
    <row r="120" spans="1:43">
      <c r="G120" s="4"/>
      <c r="H120" s="4"/>
      <c r="I120" s="4"/>
      <c r="J120" s="4"/>
      <c r="K120" s="4"/>
      <c r="L120" s="4"/>
      <c r="M120" s="4"/>
      <c r="N120" s="2"/>
      <c r="O120" s="2"/>
    </row>
    <row r="121" spans="1:43">
      <c r="G121" s="4"/>
      <c r="H121" s="4"/>
      <c r="I121" s="4"/>
      <c r="J121" s="4"/>
      <c r="K121" s="4"/>
      <c r="L121" s="4"/>
      <c r="M121" s="4"/>
      <c r="N121" s="2"/>
      <c r="O121" s="2"/>
    </row>
    <row r="122" spans="1:43">
      <c r="G122" s="4"/>
      <c r="H122" s="4"/>
      <c r="I122" s="4"/>
      <c r="J122" s="4"/>
      <c r="K122" s="4"/>
      <c r="L122" s="4"/>
      <c r="M122" s="4"/>
      <c r="N122" s="2"/>
      <c r="O122" s="2"/>
    </row>
    <row r="123" spans="1:43">
      <c r="G123" s="4"/>
      <c r="H123" s="4"/>
      <c r="I123" s="4"/>
      <c r="J123" s="4"/>
      <c r="K123" s="4"/>
      <c r="L123" s="4"/>
      <c r="M123" s="4"/>
      <c r="N123" s="2"/>
      <c r="O123" s="2"/>
    </row>
    <row r="124" spans="1:43">
      <c r="G124" s="4"/>
      <c r="H124" s="4"/>
      <c r="I124" s="4"/>
      <c r="J124" s="4"/>
      <c r="K124" s="4"/>
      <c r="L124" s="4"/>
      <c r="M124" s="4"/>
      <c r="N124" s="2"/>
      <c r="O124" s="2"/>
    </row>
    <row r="125" spans="1:43">
      <c r="G125" s="4"/>
      <c r="H125" s="4"/>
      <c r="I125" s="4"/>
      <c r="J125" s="4"/>
      <c r="K125" s="4"/>
      <c r="L125" s="4"/>
      <c r="M125" s="4"/>
      <c r="N125" s="2"/>
      <c r="O125" s="2"/>
    </row>
    <row r="126" spans="1:43">
      <c r="G126" s="4"/>
      <c r="H126" s="4"/>
      <c r="I126" s="4"/>
      <c r="J126" s="4"/>
      <c r="K126" s="4"/>
      <c r="L126" s="4"/>
      <c r="M126" s="4"/>
      <c r="N126" s="2"/>
      <c r="O126" s="2"/>
    </row>
    <row r="127" spans="1:43">
      <c r="G127" s="4"/>
      <c r="H127" s="4"/>
      <c r="I127" s="4"/>
      <c r="J127" s="4"/>
      <c r="K127" s="4"/>
      <c r="L127" s="4"/>
      <c r="M127" s="4"/>
      <c r="N127" s="2"/>
      <c r="O127" s="2"/>
    </row>
    <row r="128" spans="1:43">
      <c r="G128" s="4"/>
      <c r="H128" s="4"/>
      <c r="I128" s="4"/>
      <c r="J128" s="4"/>
      <c r="K128" s="4"/>
      <c r="L128" s="4"/>
      <c r="M128" s="4"/>
      <c r="N128" s="2"/>
      <c r="O128" s="2"/>
    </row>
    <row r="129" spans="7:15">
      <c r="G129" s="4"/>
      <c r="H129" s="4"/>
      <c r="I129" s="4"/>
      <c r="J129" s="4"/>
      <c r="K129" s="4"/>
      <c r="L129" s="4"/>
      <c r="M129" s="4"/>
      <c r="N129" s="2"/>
      <c r="O129" s="2"/>
    </row>
    <row r="130" spans="7:15">
      <c r="G130" s="4"/>
      <c r="H130" s="4"/>
      <c r="I130" s="4"/>
      <c r="J130" s="4"/>
      <c r="K130" s="4"/>
      <c r="L130" s="4"/>
      <c r="M130" s="4"/>
      <c r="N130" s="2"/>
      <c r="O130" s="2"/>
    </row>
    <row r="131" spans="7:15">
      <c r="G131" s="4"/>
      <c r="H131" s="4"/>
      <c r="I131" s="4"/>
      <c r="J131" s="4"/>
      <c r="K131" s="4"/>
      <c r="L131" s="4"/>
      <c r="M131" s="4"/>
      <c r="N131" s="2"/>
      <c r="O131" s="2"/>
    </row>
    <row r="132" spans="7:15">
      <c r="G132" s="4"/>
      <c r="H132" s="4"/>
      <c r="I132" s="4"/>
      <c r="J132" s="4"/>
      <c r="K132" s="4"/>
      <c r="L132" s="4"/>
      <c r="M132" s="4"/>
      <c r="N132" s="2"/>
      <c r="O132" s="2"/>
    </row>
    <row r="133" spans="7:15">
      <c r="G133" s="4"/>
      <c r="H133" s="4"/>
      <c r="I133" s="4"/>
      <c r="J133" s="4"/>
      <c r="K133" s="4"/>
      <c r="L133" s="4"/>
      <c r="M133" s="4"/>
      <c r="N133" s="2"/>
      <c r="O133" s="2"/>
    </row>
    <row r="134" spans="7:15">
      <c r="G134" s="4"/>
      <c r="H134" s="4"/>
      <c r="I134" s="4"/>
      <c r="J134" s="4"/>
      <c r="K134" s="4"/>
      <c r="L134" s="4"/>
      <c r="M134" s="4"/>
      <c r="N134" s="2"/>
      <c r="O134" s="2"/>
    </row>
    <row r="135" spans="7:15">
      <c r="G135" s="4"/>
      <c r="H135" s="4"/>
      <c r="I135" s="4"/>
      <c r="J135" s="4"/>
      <c r="K135" s="4"/>
      <c r="L135" s="4"/>
      <c r="M135" s="4"/>
      <c r="N135" s="2"/>
      <c r="O135" s="2"/>
    </row>
    <row r="136" spans="7:15">
      <c r="G136" s="4"/>
      <c r="H136" s="4"/>
      <c r="I136" s="4"/>
      <c r="J136" s="4"/>
      <c r="K136" s="4"/>
      <c r="L136" s="4"/>
      <c r="M136" s="4"/>
      <c r="N136" s="2"/>
      <c r="O136" s="2"/>
    </row>
    <row r="137" spans="7:15">
      <c r="G137" s="4"/>
      <c r="H137" s="4"/>
      <c r="I137" s="4"/>
      <c r="J137" s="4"/>
      <c r="K137" s="4"/>
      <c r="L137" s="4"/>
      <c r="M137" s="4"/>
      <c r="N137" s="2"/>
      <c r="O137" s="2"/>
    </row>
    <row r="138" spans="7:15">
      <c r="G138" s="4"/>
      <c r="H138" s="4"/>
      <c r="I138" s="4"/>
      <c r="J138" s="4"/>
      <c r="K138" s="4"/>
      <c r="L138" s="4"/>
      <c r="M138" s="4"/>
      <c r="N138" s="2"/>
      <c r="O138" s="2"/>
    </row>
    <row r="139" spans="7:15">
      <c r="G139" s="4"/>
      <c r="H139" s="4"/>
      <c r="I139" s="4"/>
      <c r="J139" s="4"/>
      <c r="K139" s="4"/>
      <c r="L139" s="4"/>
      <c r="M139" s="4"/>
      <c r="N139" s="2"/>
      <c r="O139" s="2"/>
    </row>
    <row r="140" spans="7:15">
      <c r="G140" s="4"/>
      <c r="H140" s="4"/>
      <c r="I140" s="4"/>
      <c r="J140" s="4"/>
      <c r="K140" s="4"/>
      <c r="L140" s="4"/>
      <c r="M140" s="4"/>
      <c r="N140" s="2"/>
      <c r="O140" s="2"/>
    </row>
    <row r="141" spans="7:15">
      <c r="G141" s="4"/>
      <c r="H141" s="4"/>
      <c r="I141" s="4"/>
      <c r="J141" s="4"/>
      <c r="K141" s="4"/>
      <c r="L141" s="4"/>
      <c r="M141" s="4"/>
      <c r="N141" s="2"/>
      <c r="O141" s="2"/>
    </row>
    <row r="142" spans="7:15">
      <c r="G142" s="4"/>
      <c r="H142" s="4"/>
      <c r="I142" s="4"/>
      <c r="J142" s="4"/>
      <c r="K142" s="4"/>
      <c r="L142" s="4"/>
      <c r="M142" s="4"/>
      <c r="N142" s="2"/>
      <c r="O142" s="2"/>
    </row>
    <row r="143" spans="7:15">
      <c r="G143" s="4"/>
      <c r="H143" s="4"/>
      <c r="I143" s="4"/>
      <c r="J143" s="4"/>
      <c r="K143" s="4"/>
      <c r="L143" s="4"/>
      <c r="M143" s="4"/>
      <c r="N143" s="2"/>
      <c r="O143" s="2"/>
    </row>
    <row r="144" spans="7:15">
      <c r="G144" s="4"/>
      <c r="H144" s="4"/>
      <c r="I144" s="4"/>
      <c r="J144" s="4"/>
      <c r="K144" s="4"/>
      <c r="L144" s="4"/>
      <c r="M144" s="4"/>
      <c r="N144" s="2"/>
      <c r="O144" s="2"/>
    </row>
    <row r="145" spans="7:15">
      <c r="G145" s="4"/>
      <c r="H145" s="4"/>
      <c r="I145" s="4"/>
      <c r="J145" s="4"/>
      <c r="K145" s="4"/>
      <c r="L145" s="4"/>
      <c r="M145" s="4"/>
      <c r="N145" s="2"/>
      <c r="O145" s="2"/>
    </row>
    <row r="146" spans="7:15">
      <c r="G146" s="4"/>
      <c r="H146" s="4"/>
      <c r="I146" s="4"/>
      <c r="J146" s="4"/>
      <c r="K146" s="4"/>
      <c r="L146" s="4"/>
      <c r="M146" s="4"/>
      <c r="N146" s="2"/>
      <c r="O146" s="2"/>
    </row>
    <row r="147" spans="7:15">
      <c r="G147" s="4"/>
      <c r="H147" s="4"/>
      <c r="I147" s="4"/>
      <c r="J147" s="4"/>
      <c r="K147" s="4"/>
      <c r="L147" s="4"/>
      <c r="M147" s="4"/>
      <c r="N147" s="2"/>
      <c r="O147" s="2"/>
    </row>
    <row r="148" spans="7:15">
      <c r="G148" s="4"/>
      <c r="H148" s="4"/>
      <c r="I148" s="4"/>
      <c r="J148" s="4"/>
      <c r="K148" s="4"/>
      <c r="L148" s="4"/>
      <c r="M148" s="4"/>
      <c r="N148" s="2"/>
      <c r="O148" s="2"/>
    </row>
    <row r="149" spans="7:15">
      <c r="G149" s="4"/>
      <c r="H149" s="4"/>
      <c r="I149" s="4"/>
      <c r="J149" s="4"/>
      <c r="K149" s="4"/>
      <c r="L149" s="4"/>
      <c r="M149" s="4"/>
      <c r="N149" s="2"/>
      <c r="O149" s="2"/>
    </row>
    <row r="150" spans="7:15">
      <c r="G150" s="4"/>
      <c r="H150" s="4"/>
      <c r="I150" s="4"/>
      <c r="J150" s="4"/>
      <c r="K150" s="4"/>
      <c r="L150" s="4"/>
      <c r="M150" s="4"/>
      <c r="N150" s="2"/>
      <c r="O150" s="2"/>
    </row>
    <row r="151" spans="7:15">
      <c r="G151" s="4"/>
      <c r="H151" s="4"/>
      <c r="I151" s="4"/>
      <c r="J151" s="4"/>
      <c r="K151" s="4"/>
      <c r="L151" s="4"/>
      <c r="M151" s="4"/>
      <c r="N151" s="2"/>
      <c r="O151" s="2"/>
    </row>
    <row r="152" spans="7:15">
      <c r="G152" s="4"/>
      <c r="H152" s="4"/>
      <c r="I152" s="4"/>
      <c r="J152" s="4"/>
      <c r="K152" s="4"/>
      <c r="L152" s="4"/>
      <c r="M152" s="4"/>
      <c r="N152" s="2"/>
      <c r="O152" s="2"/>
    </row>
    <row r="153" spans="7:15">
      <c r="G153" s="4"/>
      <c r="H153" s="4"/>
      <c r="I153" s="4"/>
      <c r="J153" s="4"/>
      <c r="K153" s="4"/>
      <c r="L153" s="4"/>
      <c r="M153" s="4"/>
      <c r="N153" s="2"/>
      <c r="O153" s="2"/>
    </row>
    <row r="154" spans="7:15">
      <c r="G154" s="4"/>
      <c r="H154" s="4"/>
      <c r="I154" s="4"/>
      <c r="J154" s="4"/>
      <c r="K154" s="4"/>
      <c r="L154" s="4"/>
      <c r="M154" s="4"/>
      <c r="N154" s="2"/>
      <c r="O154" s="2"/>
    </row>
    <row r="155" spans="7:15">
      <c r="G155" s="4"/>
      <c r="H155" s="4"/>
      <c r="I155" s="4"/>
      <c r="J155" s="4"/>
      <c r="K155" s="4"/>
      <c r="L155" s="4"/>
      <c r="M155" s="4"/>
      <c r="N155" s="2"/>
      <c r="O155" s="2"/>
    </row>
    <row r="156" spans="7:15">
      <c r="G156" s="4"/>
      <c r="H156" s="4"/>
      <c r="I156" s="4"/>
      <c r="J156" s="4"/>
      <c r="K156" s="4"/>
      <c r="L156" s="4"/>
      <c r="M156" s="4"/>
      <c r="N156" s="2"/>
      <c r="O156" s="2"/>
    </row>
    <row r="157" spans="7:15">
      <c r="G157" s="4"/>
      <c r="H157" s="4"/>
      <c r="I157" s="4"/>
      <c r="J157" s="4"/>
      <c r="K157" s="4"/>
      <c r="L157" s="4"/>
      <c r="M157" s="4"/>
      <c r="N157" s="2"/>
      <c r="O157" s="2"/>
    </row>
    <row r="158" spans="7:15">
      <c r="G158" s="4"/>
      <c r="H158" s="4"/>
      <c r="I158" s="4"/>
      <c r="J158" s="4"/>
      <c r="K158" s="4"/>
      <c r="L158" s="4"/>
      <c r="M158" s="4"/>
      <c r="N158" s="2"/>
      <c r="O158" s="2"/>
    </row>
    <row r="159" spans="7:15">
      <c r="G159" s="4"/>
      <c r="H159" s="4"/>
      <c r="I159" s="4"/>
      <c r="J159" s="4"/>
      <c r="K159" s="4"/>
      <c r="L159" s="4"/>
      <c r="M159" s="4"/>
      <c r="N159" s="2"/>
      <c r="O159" s="2"/>
    </row>
    <row r="160" spans="7:15">
      <c r="G160" s="4"/>
      <c r="H160" s="4"/>
      <c r="I160" s="4"/>
      <c r="J160" s="4"/>
      <c r="K160" s="4"/>
      <c r="L160" s="4"/>
      <c r="M160" s="4"/>
      <c r="N160" s="2"/>
      <c r="O160" s="2"/>
    </row>
    <row r="161" spans="7:15">
      <c r="G161" s="4"/>
      <c r="H161" s="4"/>
      <c r="I161" s="4"/>
      <c r="J161" s="4"/>
      <c r="K161" s="4"/>
      <c r="L161" s="4"/>
      <c r="M161" s="4"/>
      <c r="N161" s="2"/>
      <c r="O161" s="2"/>
    </row>
    <row r="162" spans="7:15">
      <c r="G162" s="4"/>
      <c r="H162" s="4"/>
      <c r="I162" s="4"/>
      <c r="J162" s="4"/>
      <c r="K162" s="4"/>
      <c r="L162" s="4"/>
      <c r="M162" s="4"/>
      <c r="N162" s="2"/>
      <c r="O162" s="2"/>
    </row>
    <row r="163" spans="7:15">
      <c r="G163" s="4"/>
      <c r="H163" s="4"/>
      <c r="I163" s="4"/>
      <c r="J163" s="4"/>
      <c r="K163" s="4"/>
      <c r="L163" s="4"/>
      <c r="M163" s="4"/>
      <c r="N163" s="2"/>
      <c r="O163" s="2"/>
    </row>
    <row r="164" spans="7:15">
      <c r="G164" s="4"/>
      <c r="H164" s="4"/>
      <c r="I164" s="4"/>
      <c r="J164" s="4"/>
      <c r="K164" s="4"/>
      <c r="L164" s="4"/>
      <c r="M164" s="4"/>
      <c r="N164" s="2"/>
      <c r="O164" s="2"/>
    </row>
    <row r="165" spans="7:15">
      <c r="G165" s="4"/>
      <c r="H165" s="4"/>
      <c r="I165" s="4"/>
      <c r="J165" s="4"/>
      <c r="K165" s="4"/>
      <c r="L165" s="4"/>
      <c r="M165" s="4"/>
      <c r="N165" s="2"/>
      <c r="O165" s="2"/>
    </row>
    <row r="166" spans="7:15">
      <c r="G166" s="4"/>
      <c r="H166" s="4"/>
      <c r="I166" s="4"/>
      <c r="J166" s="4"/>
      <c r="K166" s="4"/>
      <c r="L166" s="4"/>
      <c r="M166" s="4"/>
      <c r="N166" s="2"/>
      <c r="O166" s="2"/>
    </row>
    <row r="167" spans="7:15">
      <c r="G167" s="4"/>
      <c r="H167" s="4"/>
      <c r="I167" s="4"/>
      <c r="J167" s="4"/>
      <c r="K167" s="4"/>
      <c r="L167" s="4"/>
      <c r="M167" s="4"/>
      <c r="N167" s="2"/>
      <c r="O167" s="2"/>
    </row>
    <row r="168" spans="7:15">
      <c r="G168" s="4"/>
      <c r="H168" s="4"/>
      <c r="I168" s="4"/>
      <c r="J168" s="4"/>
      <c r="K168" s="4"/>
      <c r="L168" s="4"/>
      <c r="M168" s="4"/>
      <c r="N168" s="2"/>
      <c r="O168" s="2"/>
    </row>
    <row r="169" spans="7:15">
      <c r="G169" s="4"/>
      <c r="H169" s="4"/>
      <c r="I169" s="4"/>
      <c r="J169" s="4"/>
      <c r="K169" s="4"/>
      <c r="L169" s="4"/>
      <c r="M169" s="4"/>
      <c r="N169" s="2"/>
      <c r="O169" s="2"/>
    </row>
    <row r="170" spans="7:15">
      <c r="G170" s="4"/>
      <c r="H170" s="4"/>
      <c r="I170" s="4"/>
      <c r="J170" s="4"/>
      <c r="K170" s="4"/>
      <c r="L170" s="4"/>
      <c r="M170" s="4"/>
      <c r="N170" s="2"/>
      <c r="O170" s="2"/>
    </row>
    <row r="171" spans="7:15">
      <c r="G171" s="4"/>
      <c r="H171" s="4"/>
      <c r="I171" s="4"/>
      <c r="J171" s="4"/>
      <c r="K171" s="4"/>
      <c r="L171" s="4"/>
      <c r="M171" s="4"/>
      <c r="N171" s="2"/>
      <c r="O171" s="2"/>
    </row>
    <row r="172" spans="7:15">
      <c r="G172" s="4"/>
      <c r="H172" s="4"/>
      <c r="I172" s="4"/>
      <c r="J172" s="4"/>
      <c r="K172" s="4"/>
      <c r="L172" s="4"/>
      <c r="M172" s="4"/>
      <c r="N172" s="2"/>
      <c r="O172" s="2"/>
    </row>
    <row r="173" spans="7:15">
      <c r="G173" s="4"/>
      <c r="H173" s="4"/>
      <c r="I173" s="4"/>
      <c r="J173" s="4"/>
      <c r="K173" s="4"/>
      <c r="L173" s="4"/>
      <c r="M173" s="4"/>
      <c r="N173" s="2"/>
      <c r="O173" s="2"/>
    </row>
    <row r="174" spans="7:15">
      <c r="G174" s="4"/>
      <c r="H174" s="4"/>
      <c r="I174" s="4"/>
      <c r="J174" s="4"/>
      <c r="K174" s="4"/>
      <c r="L174" s="4"/>
      <c r="M174" s="4"/>
      <c r="N174" s="2"/>
      <c r="O174" s="2"/>
    </row>
    <row r="175" spans="7:15">
      <c r="G175" s="4"/>
      <c r="H175" s="4"/>
      <c r="I175" s="4"/>
      <c r="J175" s="4"/>
      <c r="K175" s="4"/>
      <c r="L175" s="4"/>
      <c r="M175" s="4"/>
      <c r="N175" s="2"/>
      <c r="O175" s="2"/>
    </row>
    <row r="176" spans="7:15">
      <c r="G176" s="4"/>
      <c r="H176" s="4"/>
      <c r="I176" s="4"/>
      <c r="J176" s="4"/>
      <c r="K176" s="4"/>
      <c r="L176" s="4"/>
      <c r="M176" s="4"/>
      <c r="N176" s="2"/>
      <c r="O176" s="2"/>
    </row>
    <row r="177" spans="7:15">
      <c r="G177" s="4"/>
      <c r="H177" s="4"/>
      <c r="I177" s="4"/>
      <c r="J177" s="4"/>
      <c r="K177" s="4"/>
      <c r="L177" s="4"/>
      <c r="M177" s="4"/>
      <c r="N177" s="2"/>
      <c r="O177" s="2"/>
    </row>
    <row r="178" spans="7:15">
      <c r="G178" s="4"/>
      <c r="H178" s="4"/>
      <c r="I178" s="4"/>
      <c r="J178" s="4"/>
      <c r="K178" s="4"/>
      <c r="L178" s="4"/>
      <c r="M178" s="4"/>
      <c r="N178" s="2"/>
      <c r="O178" s="2"/>
    </row>
    <row r="179" spans="7:15">
      <c r="G179" s="4"/>
      <c r="H179" s="4"/>
      <c r="I179" s="4"/>
      <c r="J179" s="4"/>
      <c r="K179" s="4"/>
      <c r="L179" s="4"/>
      <c r="M179" s="4"/>
      <c r="N179" s="2"/>
      <c r="O179" s="2"/>
    </row>
    <row r="180" spans="7:15">
      <c r="G180" s="4"/>
      <c r="H180" s="4"/>
      <c r="I180" s="4"/>
      <c r="J180" s="4"/>
      <c r="K180" s="4"/>
      <c r="L180" s="4"/>
      <c r="M180" s="4"/>
      <c r="N180" s="2"/>
      <c r="O180" s="2"/>
    </row>
    <row r="181" spans="7:15">
      <c r="G181" s="4"/>
      <c r="H181" s="4"/>
      <c r="I181" s="4"/>
      <c r="J181" s="4"/>
      <c r="K181" s="4"/>
      <c r="L181" s="4"/>
      <c r="M181" s="4"/>
      <c r="N181" s="2"/>
      <c r="O181" s="2"/>
    </row>
    <row r="182" spans="7:15">
      <c r="G182" s="4"/>
      <c r="H182" s="4"/>
      <c r="I182" s="4"/>
      <c r="J182" s="4"/>
      <c r="K182" s="4"/>
      <c r="L182" s="4"/>
      <c r="M182" s="4"/>
      <c r="N182" s="2"/>
      <c r="O182" s="2"/>
    </row>
    <row r="183" spans="7:15">
      <c r="G183" s="4"/>
      <c r="H183" s="4"/>
      <c r="I183" s="4"/>
      <c r="J183" s="4"/>
      <c r="K183" s="4"/>
      <c r="L183" s="4"/>
      <c r="M183" s="4"/>
      <c r="N183" s="2"/>
      <c r="O183" s="2"/>
    </row>
    <row r="184" spans="7:15">
      <c r="G184" s="4"/>
      <c r="H184" s="4"/>
      <c r="I184" s="4"/>
      <c r="J184" s="4"/>
      <c r="K184" s="4"/>
      <c r="L184" s="4"/>
      <c r="M184" s="4"/>
      <c r="N184" s="2"/>
      <c r="O184" s="2"/>
    </row>
    <row r="185" spans="7:15">
      <c r="G185" s="4"/>
      <c r="H185" s="4"/>
      <c r="I185" s="4"/>
      <c r="J185" s="4"/>
      <c r="K185" s="4"/>
      <c r="L185" s="4"/>
      <c r="M185" s="4"/>
      <c r="N185" s="2"/>
      <c r="O185" s="2"/>
    </row>
    <row r="186" spans="7:15">
      <c r="G186" s="4"/>
      <c r="H186" s="4"/>
      <c r="I186" s="4"/>
      <c r="J186" s="4"/>
      <c r="K186" s="4"/>
      <c r="L186" s="4"/>
      <c r="M186" s="4"/>
      <c r="N186" s="2"/>
      <c r="O186" s="2"/>
    </row>
    <row r="187" spans="7:15">
      <c r="G187" s="4"/>
      <c r="H187" s="4"/>
      <c r="I187" s="4"/>
      <c r="J187" s="4"/>
      <c r="K187" s="4"/>
      <c r="L187" s="4"/>
      <c r="M187" s="4"/>
      <c r="N187" s="2"/>
      <c r="O187" s="2"/>
    </row>
    <row r="188" spans="7:15">
      <c r="G188" s="4"/>
      <c r="H188" s="4"/>
      <c r="I188" s="4"/>
      <c r="J188" s="4"/>
      <c r="K188" s="4"/>
      <c r="L188" s="4"/>
      <c r="M188" s="4"/>
      <c r="N188" s="2"/>
      <c r="O188" s="2"/>
    </row>
    <row r="189" spans="7:15">
      <c r="G189" s="4"/>
      <c r="H189" s="4"/>
      <c r="I189" s="4"/>
      <c r="J189" s="4"/>
      <c r="K189" s="4"/>
      <c r="L189" s="4"/>
      <c r="M189" s="4"/>
      <c r="N189" s="2"/>
      <c r="O189" s="2"/>
    </row>
    <row r="190" spans="7:15">
      <c r="G190" s="4"/>
      <c r="H190" s="4"/>
      <c r="I190" s="4"/>
      <c r="J190" s="4"/>
      <c r="K190" s="4"/>
      <c r="L190" s="4"/>
      <c r="M190" s="4"/>
      <c r="N190" s="2"/>
      <c r="O190" s="2"/>
    </row>
    <row r="191" spans="7:15">
      <c r="G191" s="4"/>
      <c r="H191" s="4"/>
      <c r="I191" s="4"/>
      <c r="J191" s="4"/>
      <c r="K191" s="4"/>
      <c r="L191" s="4"/>
      <c r="M191" s="4"/>
      <c r="N191" s="2"/>
      <c r="O191" s="2"/>
    </row>
    <row r="192" spans="7:15">
      <c r="G192" s="4"/>
      <c r="H192" s="4"/>
      <c r="I192" s="4"/>
      <c r="J192" s="4"/>
      <c r="K192" s="4"/>
      <c r="L192" s="4"/>
      <c r="M192" s="4"/>
      <c r="N192" s="2"/>
      <c r="O192" s="2"/>
    </row>
    <row r="193" spans="7:13">
      <c r="G193" s="4"/>
      <c r="H193" s="4"/>
      <c r="I193" s="4"/>
      <c r="J193" s="4"/>
      <c r="K193" s="4"/>
      <c r="L193" s="4"/>
      <c r="M193" s="4"/>
    </row>
    <row r="194" spans="7:13">
      <c r="G194" s="4"/>
      <c r="H194" s="4"/>
      <c r="I194" s="4"/>
      <c r="J194" s="4"/>
      <c r="K194" s="4"/>
      <c r="L194" s="4"/>
      <c r="M194" s="4"/>
    </row>
    <row r="195" spans="7:13">
      <c r="G195" s="4"/>
      <c r="H195" s="4"/>
      <c r="I195" s="4"/>
      <c r="J195" s="4"/>
      <c r="K195" s="4"/>
      <c r="L195" s="4"/>
      <c r="M195" s="4"/>
    </row>
    <row r="196" spans="7:13">
      <c r="G196" s="4"/>
      <c r="H196" s="4"/>
      <c r="I196" s="4"/>
      <c r="J196" s="4"/>
      <c r="K196" s="4"/>
      <c r="L196" s="4"/>
      <c r="M196" s="4"/>
    </row>
    <row r="197" spans="7:13">
      <c r="G197" s="4"/>
      <c r="H197" s="4"/>
      <c r="I197" s="4"/>
      <c r="J197" s="4"/>
      <c r="K197" s="4"/>
      <c r="L197" s="4"/>
      <c r="M197" s="4"/>
    </row>
    <row r="198" spans="7:13">
      <c r="G198" s="4"/>
      <c r="H198" s="4"/>
      <c r="I198" s="4"/>
      <c r="J198" s="4"/>
      <c r="K198" s="4"/>
      <c r="L198" s="4"/>
      <c r="M198" s="4"/>
    </row>
    <row r="199" spans="7:13">
      <c r="G199" s="4"/>
      <c r="H199" s="4"/>
      <c r="I199" s="4"/>
      <c r="J199" s="4"/>
      <c r="K199" s="4"/>
      <c r="L199" s="4"/>
      <c r="M199" s="4"/>
    </row>
    <row r="200" spans="7:13">
      <c r="G200" s="4"/>
      <c r="H200" s="4"/>
      <c r="I200" s="4"/>
      <c r="J200" s="4"/>
      <c r="K200" s="4"/>
      <c r="L200" s="4"/>
      <c r="M200" s="4"/>
    </row>
    <row r="201" spans="7:13">
      <c r="G201" s="4"/>
      <c r="H201" s="4"/>
      <c r="I201" s="4"/>
      <c r="J201" s="4"/>
      <c r="K201" s="4"/>
      <c r="L201" s="4"/>
      <c r="M201" s="4"/>
    </row>
    <row r="202" spans="7:13">
      <c r="G202" s="4"/>
      <c r="H202" s="4"/>
      <c r="I202" s="4"/>
      <c r="J202" s="4"/>
      <c r="K202" s="4"/>
      <c r="L202" s="4"/>
      <c r="M202" s="4"/>
    </row>
    <row r="203" spans="7:13">
      <c r="G203" s="4"/>
      <c r="H203" s="4"/>
      <c r="I203" s="4"/>
      <c r="J203" s="4"/>
      <c r="K203" s="4"/>
      <c r="L203" s="4"/>
      <c r="M203" s="4"/>
    </row>
    <row r="204" spans="7:13">
      <c r="G204" s="4"/>
      <c r="H204" s="4"/>
      <c r="I204" s="4"/>
      <c r="J204" s="4"/>
      <c r="K204" s="4"/>
      <c r="L204" s="4"/>
      <c r="M204" s="4"/>
    </row>
    <row r="205" spans="7:13">
      <c r="G205" s="4"/>
      <c r="H205" s="4"/>
      <c r="I205" s="4"/>
      <c r="J205" s="4"/>
      <c r="K205" s="4"/>
      <c r="L205" s="4"/>
      <c r="M205" s="4"/>
    </row>
    <row r="206" spans="7:13">
      <c r="G206" s="4"/>
      <c r="H206" s="4"/>
      <c r="I206" s="4"/>
      <c r="J206" s="4"/>
      <c r="K206" s="4"/>
      <c r="L206" s="4"/>
      <c r="M206" s="4"/>
    </row>
    <row r="207" spans="7:13">
      <c r="G207" s="4"/>
      <c r="H207" s="4"/>
      <c r="I207" s="4"/>
      <c r="J207" s="4"/>
      <c r="K207" s="4"/>
      <c r="L207" s="4"/>
      <c r="M207" s="4"/>
    </row>
    <row r="208" spans="7:13">
      <c r="G208" s="4"/>
      <c r="H208" s="4"/>
      <c r="I208" s="4"/>
      <c r="J208" s="4"/>
      <c r="K208" s="4"/>
      <c r="L208" s="4"/>
      <c r="M208" s="4"/>
    </row>
    <row r="209" spans="7:13">
      <c r="G209" s="4"/>
      <c r="H209" s="4"/>
      <c r="I209" s="4"/>
      <c r="J209" s="4"/>
      <c r="K209" s="4"/>
      <c r="L209" s="4"/>
      <c r="M209" s="4"/>
    </row>
    <row r="210" spans="7:13">
      <c r="G210" s="4"/>
      <c r="H210" s="4"/>
      <c r="I210" s="4"/>
      <c r="J210" s="4"/>
      <c r="K210" s="4"/>
      <c r="L210" s="4"/>
      <c r="M210" s="4"/>
    </row>
    <row r="211" spans="7:13">
      <c r="G211" s="4"/>
      <c r="H211" s="4"/>
      <c r="I211" s="4"/>
      <c r="J211" s="4"/>
      <c r="K211" s="4"/>
      <c r="L211" s="4"/>
      <c r="M211" s="4"/>
    </row>
  </sheetData>
  <sortState xmlns:xlrd2="http://schemas.microsoft.com/office/spreadsheetml/2017/richdata2" ref="D102:K142">
    <sortCondition ref="F102:F142"/>
  </sortState>
  <phoneticPr fontId="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M307"/>
  <sheetViews>
    <sheetView zoomScale="70" zoomScaleNormal="70" workbookViewId="0">
      <pane xSplit="3" ySplit="1" topLeftCell="D182" activePane="bottomRight" state="frozen"/>
      <selection pane="topRight" activeCell="D1" sqref="D1"/>
      <selection pane="bottomLeft" activeCell="A2" sqref="A2"/>
      <selection pane="bottomRight" activeCell="P166" sqref="P166"/>
    </sheetView>
  </sheetViews>
  <sheetFormatPr defaultColWidth="16.42578125" defaultRowHeight="18.75"/>
  <cols>
    <col min="1" max="1" width="10.7109375" style="210" customWidth="1"/>
    <col min="2" max="2" width="8.28515625" style="210" bestFit="1" customWidth="1"/>
    <col min="3" max="3" width="7.7109375" style="210" bestFit="1" customWidth="1"/>
    <col min="4" max="4" width="6.5703125" customWidth="1"/>
    <col min="5" max="5" width="18.5703125" bestFit="1" customWidth="1"/>
    <col min="6" max="6" width="22.140625" customWidth="1"/>
    <col min="7" max="7" width="7" style="2" customWidth="1"/>
    <col min="8" max="8" width="9.28515625" style="2" customWidth="1"/>
    <col min="9" max="9" width="13.7109375" style="5" customWidth="1"/>
    <col min="10" max="10" width="5.7109375" style="2" customWidth="1"/>
    <col min="11" max="11" width="6.7109375" style="2" customWidth="1"/>
    <col min="12" max="13" width="0" hidden="1" customWidth="1"/>
  </cols>
  <sheetData>
    <row r="1" spans="1:13" s="206" customFormat="1">
      <c r="A1" s="205" t="s">
        <v>1771</v>
      </c>
      <c r="B1" s="202" t="s">
        <v>1807</v>
      </c>
      <c r="C1" s="202" t="s">
        <v>1772</v>
      </c>
      <c r="D1" s="202" t="s">
        <v>1809</v>
      </c>
      <c r="E1" s="202" t="s">
        <v>1802</v>
      </c>
      <c r="F1" s="202" t="s">
        <v>1770</v>
      </c>
      <c r="G1" s="202" t="s">
        <v>1803</v>
      </c>
      <c r="H1" s="202" t="s">
        <v>1800</v>
      </c>
      <c r="I1" s="203" t="s">
        <v>1804</v>
      </c>
      <c r="J1" s="202" t="s">
        <v>1805</v>
      </c>
      <c r="K1" s="204" t="s">
        <v>1806</v>
      </c>
      <c r="L1" s="204" t="s">
        <v>1806</v>
      </c>
      <c r="M1" s="204" t="s">
        <v>1806</v>
      </c>
    </row>
    <row r="2" spans="1:13" ht="15.75">
      <c r="A2" s="717">
        <f>Sorteio!A1</f>
        <v>101</v>
      </c>
      <c r="B2" s="712">
        <f>Sorteio!B1</f>
        <v>1</v>
      </c>
      <c r="C2" s="712">
        <f>Sorteio!C1</f>
        <v>1</v>
      </c>
      <c r="D2" s="18" t="str">
        <f>Sorteio!D1</f>
        <v>860</v>
      </c>
      <c r="E2" s="18" t="str">
        <f>Sorteio!E1</f>
        <v>MORI</v>
      </c>
      <c r="F2" s="18" t="str">
        <f>Sorteio!F1</f>
        <v>TORAO</v>
      </c>
      <c r="G2" s="19" t="str">
        <f>Sorteio!G1</f>
        <v>M</v>
      </c>
      <c r="H2" s="19" t="str">
        <f>Sorteio!H1</f>
        <v>BIR</v>
      </c>
      <c r="I2" s="20">
        <f>Sorteio!I1</f>
        <v>22977</v>
      </c>
      <c r="J2" s="19">
        <f>Sorteio!J1</f>
        <v>2</v>
      </c>
      <c r="K2" s="61" t="str">
        <f>Sorteio!K1</f>
        <v>EX</v>
      </c>
      <c r="L2" s="61" t="str">
        <f>Sorteio!L1</f>
        <v>LIB2026</v>
      </c>
      <c r="M2" s="61" t="str">
        <f>Sorteio!M1</f>
        <v>NSR</v>
      </c>
    </row>
    <row r="3" spans="1:13" ht="15.75">
      <c r="A3" s="717"/>
      <c r="B3" s="712"/>
      <c r="C3" s="712"/>
      <c r="D3" s="18" t="str">
        <f>Sorteio!N1</f>
        <v>733</v>
      </c>
      <c r="E3" s="18" t="str">
        <f>Sorteio!O1</f>
        <v>WATANABE</v>
      </c>
      <c r="F3" s="18" t="str">
        <f>Sorteio!P1</f>
        <v>EMILIA</v>
      </c>
      <c r="G3" s="19" t="str">
        <f>Sorteio!Q1</f>
        <v>F</v>
      </c>
      <c r="H3" s="19" t="str">
        <f>Sorteio!R1</f>
        <v>NCC</v>
      </c>
      <c r="I3" s="20">
        <f>Sorteio!S1</f>
        <v>20589</v>
      </c>
      <c r="J3" s="19">
        <f>Sorteio!T1</f>
        <v>3</v>
      </c>
      <c r="K3" s="61" t="str">
        <f>Sorteio!U1</f>
        <v>EX</v>
      </c>
      <c r="L3" s="61" t="str">
        <f>Sorteio!V1</f>
        <v>LIB2026</v>
      </c>
      <c r="M3" s="61" t="str">
        <f>Sorteio!W1</f>
        <v>NSR</v>
      </c>
    </row>
    <row r="4" spans="1:13" ht="15.75">
      <c r="A4" s="717"/>
      <c r="B4" s="712"/>
      <c r="C4" s="712"/>
      <c r="D4" s="18" t="str">
        <f>Sorteio!X1</f>
        <v>030</v>
      </c>
      <c r="E4" s="18" t="str">
        <f>Sorteio!Y1</f>
        <v>FUGIKAWA</v>
      </c>
      <c r="F4" s="18" t="str">
        <f>Sorteio!Z1</f>
        <v>WATARU</v>
      </c>
      <c r="G4" s="19" t="str">
        <f>Sorteio!AA1</f>
        <v>M</v>
      </c>
      <c r="H4" s="19" t="str">
        <f>Sorteio!AB1</f>
        <v>SMA</v>
      </c>
      <c r="I4" s="20">
        <f>Sorteio!AC1</f>
        <v>15177</v>
      </c>
      <c r="J4" s="19">
        <f>Sorteio!AD1</f>
        <v>5</v>
      </c>
      <c r="K4" s="61" t="str">
        <f>Sorteio!AE1</f>
        <v>A</v>
      </c>
      <c r="L4" s="61" t="str">
        <f>Sorteio!AF1</f>
        <v>LIB2026</v>
      </c>
      <c r="M4" s="61" t="str">
        <f>Sorteio!AG1</f>
        <v>MR</v>
      </c>
    </row>
    <row r="5" spans="1:13" ht="16.5" thickBot="1">
      <c r="A5" s="718"/>
      <c r="B5" s="713"/>
      <c r="C5" s="713"/>
      <c r="D5" s="229" t="str">
        <f>Sorteio!AH1</f>
        <v>764</v>
      </c>
      <c r="E5" s="229" t="str">
        <f>Sorteio!AI1</f>
        <v>ISHIHARA</v>
      </c>
      <c r="F5" s="229" t="str">
        <f>Sorteio!AJ1</f>
        <v>HILTON HARUAKI</v>
      </c>
      <c r="G5" s="230" t="str">
        <f>Sorteio!AK1</f>
        <v>M</v>
      </c>
      <c r="H5" s="230" t="str">
        <f>Sorteio!AL1</f>
        <v>PIE</v>
      </c>
      <c r="I5" s="231">
        <f>Sorteio!AM1</f>
        <v>41116</v>
      </c>
      <c r="J5" s="230">
        <f>Sorteio!AN1</f>
        <v>12</v>
      </c>
      <c r="K5" s="232" t="str">
        <f>Sorteio!AO1</f>
        <v>C</v>
      </c>
      <c r="L5" s="232" t="str">
        <f>Sorteio!AP1</f>
        <v>LIB2026</v>
      </c>
      <c r="M5" s="232" t="str">
        <f>Sorteio!AQ1</f>
        <v>NSR</v>
      </c>
    </row>
    <row r="6" spans="1:13" ht="16.5" thickTop="1">
      <c r="A6" s="717">
        <f>Sorteio!A2</f>
        <v>102</v>
      </c>
      <c r="B6" s="712">
        <f>Sorteio!B2</f>
        <v>1</v>
      </c>
      <c r="C6" s="712">
        <f>Sorteio!C2</f>
        <v>2</v>
      </c>
      <c r="D6" s="18" t="str">
        <f>Sorteio!D2</f>
        <v>786</v>
      </c>
      <c r="E6" s="18" t="str">
        <f>Sorteio!E2</f>
        <v>KAMIMURA</v>
      </c>
      <c r="F6" s="18" t="str">
        <f>Sorteio!F2</f>
        <v>PAULO Y.</v>
      </c>
      <c r="G6" s="19" t="str">
        <f>Sorteio!G2</f>
        <v>M</v>
      </c>
      <c r="H6" s="19" t="str">
        <f>Sorteio!H2</f>
        <v>NCC</v>
      </c>
      <c r="I6" s="20">
        <f>Sorteio!I2</f>
        <v>23165</v>
      </c>
      <c r="J6" s="19">
        <f>Sorteio!J2</f>
        <v>2</v>
      </c>
      <c r="K6" s="61" t="str">
        <f>Sorteio!K2</f>
        <v>EX</v>
      </c>
      <c r="L6" s="61" t="str">
        <f>Sorteio!L2</f>
        <v>LIB2026</v>
      </c>
      <c r="M6" s="61" t="str">
        <f>Sorteio!M2</f>
        <v>NSR</v>
      </c>
    </row>
    <row r="7" spans="1:13" ht="15.75">
      <c r="A7" s="717"/>
      <c r="B7" s="712"/>
      <c r="C7" s="712"/>
      <c r="D7" s="18" t="str">
        <f>Sorteio!N2</f>
        <v>805</v>
      </c>
      <c r="E7" s="18" t="str">
        <f>Sorteio!O2</f>
        <v>SUZUKI KANOMATA</v>
      </c>
      <c r="F7" s="18" t="str">
        <f>Sorteio!P2</f>
        <v>ELENA TIKA</v>
      </c>
      <c r="G7" s="19" t="str">
        <f>Sorteio!Q2</f>
        <v>F</v>
      </c>
      <c r="H7" s="19" t="str">
        <f>Sorteio!R2</f>
        <v>BIR</v>
      </c>
      <c r="I7" s="20">
        <f>Sorteio!S2</f>
        <v>25014</v>
      </c>
      <c r="J7" s="19">
        <f>Sorteio!T2</f>
        <v>4</v>
      </c>
      <c r="K7" s="61" t="str">
        <f>Sorteio!U2</f>
        <v>A</v>
      </c>
      <c r="L7" s="61" t="str">
        <f>Sorteio!V2</f>
        <v>LIB2026</v>
      </c>
      <c r="M7" s="61" t="str">
        <f>Sorteio!W2</f>
        <v>NSR</v>
      </c>
    </row>
    <row r="8" spans="1:13" ht="15.75">
      <c r="A8" s="717"/>
      <c r="B8" s="712"/>
      <c r="C8" s="712"/>
      <c r="D8" s="18" t="str">
        <f>Sorteio!X2</f>
        <v>756</v>
      </c>
      <c r="E8" s="18" t="str">
        <f>Sorteio!Y2</f>
        <v>TABATA</v>
      </c>
      <c r="F8" s="18" t="str">
        <f>Sorteio!Z2</f>
        <v>PAULO YUKIHARU</v>
      </c>
      <c r="G8" s="19" t="str">
        <f>Sorteio!AA2</f>
        <v>M</v>
      </c>
      <c r="H8" s="19" t="str">
        <f>Sorteio!AB2</f>
        <v>GSP</v>
      </c>
      <c r="I8" s="20">
        <f>Sorteio!AC2</f>
        <v>22876</v>
      </c>
      <c r="J8" s="19">
        <f>Sorteio!AD2</f>
        <v>4</v>
      </c>
      <c r="K8" s="61" t="str">
        <f>Sorteio!AE2</f>
        <v>A</v>
      </c>
      <c r="L8" s="61" t="str">
        <f>Sorteio!AF2</f>
        <v>LIB2026</v>
      </c>
      <c r="M8" s="61" t="str">
        <f>Sorteio!AG2</f>
        <v>NSR</v>
      </c>
    </row>
    <row r="9" spans="1:13" ht="16.5" thickBot="1">
      <c r="A9" s="718"/>
      <c r="B9" s="713"/>
      <c r="C9" s="713"/>
      <c r="D9" s="229" t="str">
        <f>Sorteio!AH2</f>
        <v>073</v>
      </c>
      <c r="E9" s="229" t="str">
        <f>Sorteio!AI2</f>
        <v>TAKANO</v>
      </c>
      <c r="F9" s="229" t="str">
        <f>Sorteio!AJ2</f>
        <v>YASUO</v>
      </c>
      <c r="G9" s="230" t="str">
        <f>Sorteio!AK2</f>
        <v>M</v>
      </c>
      <c r="H9" s="230" t="str">
        <f>Sorteio!AL2</f>
        <v>IBI</v>
      </c>
      <c r="I9" s="231">
        <f>Sorteio!AM2</f>
        <v>16369</v>
      </c>
      <c r="J9" s="230">
        <f>Sorteio!AN2</f>
        <v>6</v>
      </c>
      <c r="K9" s="232" t="str">
        <f>Sorteio!AO2</f>
        <v>A</v>
      </c>
      <c r="L9" s="232" t="str">
        <f>Sorteio!AP2</f>
        <v>LIB2026</v>
      </c>
      <c r="M9" s="232" t="str">
        <f>Sorteio!AQ2</f>
        <v>SR</v>
      </c>
    </row>
    <row r="10" spans="1:13" ht="16.5" thickTop="1">
      <c r="A10" s="717">
        <f>Sorteio!A3</f>
        <v>103</v>
      </c>
      <c r="B10" s="712">
        <f>Sorteio!B3</f>
        <v>1</v>
      </c>
      <c r="C10" s="712">
        <f>Sorteio!C3</f>
        <v>3</v>
      </c>
      <c r="D10" s="253" t="str">
        <f>Sorteio!D3</f>
        <v>635</v>
      </c>
      <c r="E10" s="253" t="str">
        <f>Sorteio!E3</f>
        <v>BABATA</v>
      </c>
      <c r="F10" s="253" t="str">
        <f>Sorteio!F3</f>
        <v>JORGE TOSHIO</v>
      </c>
      <c r="G10" s="254" t="str">
        <f>Sorteio!G3</f>
        <v>M</v>
      </c>
      <c r="H10" s="254" t="str">
        <f>Sorteio!H3</f>
        <v>KOK</v>
      </c>
      <c r="I10" s="220">
        <f>Sorteio!I3</f>
        <v>21124</v>
      </c>
      <c r="J10" s="254">
        <f>Sorteio!J3</f>
        <v>3</v>
      </c>
      <c r="K10" s="255" t="str">
        <f>Sorteio!K3</f>
        <v>EX</v>
      </c>
      <c r="L10" s="255" t="str">
        <f>Sorteio!L3</f>
        <v>LIB2026</v>
      </c>
      <c r="M10" s="255" t="str">
        <f>Sorteio!M3</f>
        <v>NSR</v>
      </c>
    </row>
    <row r="11" spans="1:13" ht="15.75">
      <c r="A11" s="717"/>
      <c r="B11" s="712"/>
      <c r="C11" s="712"/>
      <c r="D11" s="253" t="str">
        <f>Sorteio!N3</f>
        <v>637</v>
      </c>
      <c r="E11" s="253" t="str">
        <f>Sorteio!O3</f>
        <v>RIBEIRO DE SOUZA</v>
      </c>
      <c r="F11" s="253" t="str">
        <f>Sorteio!P3</f>
        <v>TANIA DE FATIMA</v>
      </c>
      <c r="G11" s="254" t="str">
        <f>Sorteio!Q3</f>
        <v>F</v>
      </c>
      <c r="H11" s="254" t="str">
        <f>Sorteio!R3</f>
        <v>NCC</v>
      </c>
      <c r="I11" s="220">
        <f>Sorteio!S3</f>
        <v>23251</v>
      </c>
      <c r="J11" s="254">
        <f>Sorteio!T3</f>
        <v>3</v>
      </c>
      <c r="K11" s="255" t="str">
        <f>Sorteio!U3</f>
        <v>EX</v>
      </c>
      <c r="L11" s="255" t="str">
        <f>Sorteio!V3</f>
        <v>LIB2026</v>
      </c>
      <c r="M11" s="255" t="str">
        <f>Sorteio!W3</f>
        <v>NSR</v>
      </c>
    </row>
    <row r="12" spans="1:13" ht="15.75">
      <c r="A12" s="717"/>
      <c r="B12" s="712"/>
      <c r="C12" s="712"/>
      <c r="D12" s="253" t="str">
        <f>Sorteio!X3</f>
        <v>347</v>
      </c>
      <c r="E12" s="253" t="str">
        <f>Sorteio!Y3</f>
        <v>MASUDA</v>
      </c>
      <c r="F12" s="253" t="str">
        <f>Sorteio!Z3</f>
        <v>TIZUKO</v>
      </c>
      <c r="G12" s="254" t="str">
        <f>Sorteio!AA3</f>
        <v>F</v>
      </c>
      <c r="H12" s="254" t="str">
        <f>Sorteio!AB3</f>
        <v>PIE</v>
      </c>
      <c r="I12" s="220">
        <f>Sorteio!AC3</f>
        <v>15977</v>
      </c>
      <c r="J12" s="254">
        <f>Sorteio!AD3</f>
        <v>5</v>
      </c>
      <c r="K12" s="255" t="str">
        <f>Sorteio!AE3</f>
        <v>A</v>
      </c>
      <c r="L12" s="255" t="str">
        <f>Sorteio!AF3</f>
        <v>LIB2026</v>
      </c>
      <c r="M12" s="255" t="str">
        <f>Sorteio!AG3</f>
        <v>SR</v>
      </c>
    </row>
    <row r="13" spans="1:13" ht="16.5" thickBot="1">
      <c r="A13" s="718"/>
      <c r="B13" s="713"/>
      <c r="C13" s="713"/>
      <c r="D13" s="229" t="str">
        <f>Sorteio!AH3</f>
        <v>875</v>
      </c>
      <c r="E13" s="229" t="str">
        <f>Sorteio!AI3</f>
        <v>KAWASAKA</v>
      </c>
      <c r="F13" s="229" t="str">
        <f>Sorteio!AJ3</f>
        <v>M. INES KINUKO</v>
      </c>
      <c r="G13" s="230" t="str">
        <f>Sorteio!AK3</f>
        <v>F</v>
      </c>
      <c r="H13" s="230" t="str">
        <f>Sorteio!AL3</f>
        <v>GSP</v>
      </c>
      <c r="I13" s="231">
        <f>Sorteio!AM3</f>
        <v>18296</v>
      </c>
      <c r="J13" s="230">
        <f>Sorteio!AN3</f>
        <v>6</v>
      </c>
      <c r="K13" s="232" t="str">
        <f>Sorteio!AO3</f>
        <v>A</v>
      </c>
      <c r="L13" s="232" t="str">
        <f>Sorteio!AP3</f>
        <v>LIB2026</v>
      </c>
      <c r="M13" s="232" t="str">
        <f>Sorteio!AQ3</f>
        <v>SR</v>
      </c>
    </row>
    <row r="14" spans="1:13" ht="16.5" thickTop="1">
      <c r="A14" s="717">
        <f>Sorteio!A4</f>
        <v>104</v>
      </c>
      <c r="B14" s="712">
        <f>Sorteio!B4</f>
        <v>1</v>
      </c>
      <c r="C14" s="712">
        <f>Sorteio!C4</f>
        <v>4</v>
      </c>
      <c r="D14" s="253" t="str">
        <f>Sorteio!D4</f>
        <v>929</v>
      </c>
      <c r="E14" s="253" t="str">
        <f>Sorteio!E4</f>
        <v>MATSUMOTO</v>
      </c>
      <c r="F14" s="253" t="str">
        <f>Sorteio!F4</f>
        <v>ALESSANDRA A.</v>
      </c>
      <c r="G14" s="254" t="str">
        <f>Sorteio!G4</f>
        <v>F</v>
      </c>
      <c r="H14" s="254" t="str">
        <f>Sorteio!H4</f>
        <v>NCC</v>
      </c>
      <c r="I14" s="220">
        <f>Sorteio!I4</f>
        <v>26932</v>
      </c>
      <c r="J14" s="254">
        <f>Sorteio!J4</f>
        <v>3</v>
      </c>
      <c r="K14" s="255" t="str">
        <f>Sorteio!K4</f>
        <v>EX</v>
      </c>
      <c r="L14" s="255" t="str">
        <f>Sorteio!L4</f>
        <v>LIB2026</v>
      </c>
      <c r="M14" s="255" t="str">
        <f>Sorteio!M4</f>
        <v>NSR</v>
      </c>
    </row>
    <row r="15" spans="1:13" ht="15.75">
      <c r="A15" s="717"/>
      <c r="B15" s="712"/>
      <c r="C15" s="712"/>
      <c r="D15" s="253" t="str">
        <f>Sorteio!N4</f>
        <v>527</v>
      </c>
      <c r="E15" s="253" t="str">
        <f>Sorteio!O4</f>
        <v>KONDO</v>
      </c>
      <c r="F15" s="253" t="str">
        <f>Sorteio!P4</f>
        <v>JORGE</v>
      </c>
      <c r="G15" s="254" t="str">
        <f>Sorteio!Q4</f>
        <v>M</v>
      </c>
      <c r="H15" s="254" t="str">
        <f>Sorteio!R4</f>
        <v>COO</v>
      </c>
      <c r="I15" s="220">
        <f>Sorteio!S4</f>
        <v>16542</v>
      </c>
      <c r="J15" s="254">
        <f>Sorteio!T4</f>
        <v>3</v>
      </c>
      <c r="K15" s="255" t="str">
        <f>Sorteio!U4</f>
        <v>EX</v>
      </c>
      <c r="L15" s="255" t="str">
        <f>Sorteio!V4</f>
        <v>LIB2026</v>
      </c>
      <c r="M15" s="255" t="str">
        <f>Sorteio!W4</f>
        <v>SR</v>
      </c>
    </row>
    <row r="16" spans="1:13" ht="15.75">
      <c r="A16" s="717"/>
      <c r="B16" s="712"/>
      <c r="C16" s="712"/>
      <c r="D16" s="253" t="str">
        <f>Sorteio!X4</f>
        <v>489</v>
      </c>
      <c r="E16" s="253" t="str">
        <f>Sorteio!Y4</f>
        <v>TOGO</v>
      </c>
      <c r="F16" s="253" t="str">
        <f>Sorteio!Z4</f>
        <v>NARIKO</v>
      </c>
      <c r="G16" s="254" t="str">
        <f>Sorteio!AA4</f>
        <v>F</v>
      </c>
      <c r="H16" s="254" t="str">
        <f>Sorteio!AB4</f>
        <v>GSP</v>
      </c>
      <c r="I16" s="220">
        <f>Sorteio!AC4</f>
        <v>18327</v>
      </c>
      <c r="J16" s="254">
        <f>Sorteio!AD4</f>
        <v>4</v>
      </c>
      <c r="K16" s="255" t="str">
        <f>Sorteio!AE4</f>
        <v>A</v>
      </c>
      <c r="L16" s="255" t="str">
        <f>Sorteio!AF4</f>
        <v>LIB2026</v>
      </c>
      <c r="M16" s="255" t="str">
        <f>Sorteio!AG4</f>
        <v>SR</v>
      </c>
    </row>
    <row r="17" spans="1:13" ht="16.5" thickBot="1">
      <c r="A17" s="718"/>
      <c r="B17" s="713"/>
      <c r="C17" s="713"/>
      <c r="D17" s="229" t="str">
        <f>Sorteio!AH4</f>
        <v>555</v>
      </c>
      <c r="E17" s="229" t="str">
        <f>Sorteio!AI4</f>
        <v>SIQUEIRA OLIVEIRA</v>
      </c>
      <c r="F17" s="229" t="str">
        <f>Sorteio!AJ4</f>
        <v>HELVECIO</v>
      </c>
      <c r="G17" s="230" t="str">
        <f>Sorteio!AK4</f>
        <v>M</v>
      </c>
      <c r="H17" s="230" t="str">
        <f>Sorteio!AL4</f>
        <v>SOR</v>
      </c>
      <c r="I17" s="231">
        <f>Sorteio!AM4</f>
        <v>21411</v>
      </c>
      <c r="J17" s="230">
        <f>Sorteio!AN4</f>
        <v>6</v>
      </c>
      <c r="K17" s="232" t="str">
        <f>Sorteio!AO4</f>
        <v>A</v>
      </c>
      <c r="L17" s="232" t="str">
        <f>Sorteio!AP4</f>
        <v>LIB2026</v>
      </c>
      <c r="M17" s="232" t="str">
        <f>Sorteio!AQ4</f>
        <v>NSR</v>
      </c>
    </row>
    <row r="18" spans="1:13" ht="15" customHeight="1" thickTop="1">
      <c r="A18" s="717">
        <f>Sorteio!A5</f>
        <v>105</v>
      </c>
      <c r="B18" s="712">
        <f>Sorteio!B5</f>
        <v>1</v>
      </c>
      <c r="C18" s="712">
        <f>Sorteio!C5</f>
        <v>5</v>
      </c>
      <c r="D18" s="253" t="str">
        <f>Sorteio!D5</f>
        <v>342</v>
      </c>
      <c r="E18" s="253" t="str">
        <f>Sorteio!E5</f>
        <v>TOBIMATSU</v>
      </c>
      <c r="F18" s="253" t="str">
        <f>Sorteio!F5</f>
        <v>SHINYA</v>
      </c>
      <c r="G18" s="254" t="str">
        <f>Sorteio!G5</f>
        <v>M</v>
      </c>
      <c r="H18" s="254" t="str">
        <f>Sorteio!H5</f>
        <v>KOK</v>
      </c>
      <c r="I18" s="220">
        <f>Sorteio!I5</f>
        <v>17774</v>
      </c>
      <c r="J18" s="254">
        <f>Sorteio!J5</f>
        <v>1</v>
      </c>
      <c r="K18" s="255" t="str">
        <f>Sorteio!K5</f>
        <v>EX</v>
      </c>
      <c r="L18" s="255" t="str">
        <f>Sorteio!L5</f>
        <v>LIB2026</v>
      </c>
      <c r="M18" s="255" t="str">
        <f>Sorteio!M5</f>
        <v>SR</v>
      </c>
    </row>
    <row r="19" spans="1:13" ht="15" customHeight="1">
      <c r="A19" s="717"/>
      <c r="B19" s="712"/>
      <c r="C19" s="712"/>
      <c r="D19" s="253" t="str">
        <f>Sorteio!N5</f>
        <v>552</v>
      </c>
      <c r="E19" s="253" t="str">
        <f>Sorteio!O5</f>
        <v>NISHIOKA</v>
      </c>
      <c r="F19" s="253" t="str">
        <f>Sorteio!P5</f>
        <v>LAYUDO</v>
      </c>
      <c r="G19" s="254" t="str">
        <f>Sorteio!Q5</f>
        <v>M</v>
      </c>
      <c r="H19" s="254" t="str">
        <f>Sorteio!R5</f>
        <v>SMA</v>
      </c>
      <c r="I19" s="220">
        <f>Sorteio!S5</f>
        <v>25717</v>
      </c>
      <c r="J19" s="254">
        <f>Sorteio!T5</f>
        <v>3</v>
      </c>
      <c r="K19" s="255" t="str">
        <f>Sorteio!U5</f>
        <v>EX</v>
      </c>
      <c r="L19" s="255" t="str">
        <f>Sorteio!V5</f>
        <v>LIB2026</v>
      </c>
      <c r="M19" s="255" t="str">
        <f>Sorteio!W5</f>
        <v>NSR</v>
      </c>
    </row>
    <row r="20" spans="1:13" ht="14.25" customHeight="1">
      <c r="A20" s="717"/>
      <c r="B20" s="712"/>
      <c r="C20" s="712"/>
      <c r="D20" s="253" t="str">
        <f>Sorteio!X5</f>
        <v>178</v>
      </c>
      <c r="E20" s="253" t="str">
        <f>Sorteio!Y5</f>
        <v>KAWAKAMI</v>
      </c>
      <c r="F20" s="253" t="str">
        <f>Sorteio!Z5</f>
        <v>TETSUSHI</v>
      </c>
      <c r="G20" s="254" t="str">
        <f>Sorteio!AA5</f>
        <v>M</v>
      </c>
      <c r="H20" s="254" t="str">
        <f>Sorteio!AB5</f>
        <v>PIE</v>
      </c>
      <c r="I20" s="220">
        <f>Sorteio!AC5</f>
        <v>14323</v>
      </c>
      <c r="J20" s="254">
        <f>Sorteio!AD5</f>
        <v>6</v>
      </c>
      <c r="K20" s="255" t="str">
        <f>Sorteio!AE5</f>
        <v>A</v>
      </c>
      <c r="L20" s="255" t="str">
        <f>Sorteio!AF5</f>
        <v>LIB2026</v>
      </c>
      <c r="M20" s="255" t="str">
        <f>Sorteio!AG5</f>
        <v>MR</v>
      </c>
    </row>
    <row r="21" spans="1:13" ht="14.25" customHeight="1" thickBot="1">
      <c r="A21" s="718"/>
      <c r="B21" s="713"/>
      <c r="C21" s="713"/>
      <c r="D21" s="229" t="str">
        <f>Sorteio!AH5</f>
        <v>129</v>
      </c>
      <c r="E21" s="229" t="str">
        <f>Sorteio!AI5</f>
        <v>YAMAKAWA</v>
      </c>
      <c r="F21" s="229" t="str">
        <f>Sorteio!AJ5</f>
        <v>TAKAO</v>
      </c>
      <c r="G21" s="230" t="str">
        <f>Sorteio!AK5</f>
        <v>M</v>
      </c>
      <c r="H21" s="230" t="str">
        <f>Sorteio!AL5</f>
        <v>NCC</v>
      </c>
      <c r="I21" s="231">
        <f>Sorteio!AM5</f>
        <v>16818</v>
      </c>
      <c r="J21" s="230">
        <f>Sorteio!AN5</f>
        <v>6</v>
      </c>
      <c r="K21" s="232" t="str">
        <f>Sorteio!AO5</f>
        <v>A</v>
      </c>
      <c r="L21" s="232" t="str">
        <f>Sorteio!AP5</f>
        <v>LIB2026</v>
      </c>
      <c r="M21" s="232" t="str">
        <f>Sorteio!AQ5</f>
        <v>SR</v>
      </c>
    </row>
    <row r="22" spans="1:13" ht="15" customHeight="1" thickTop="1">
      <c r="A22" s="717">
        <f>Sorteio!A6</f>
        <v>106</v>
      </c>
      <c r="B22" s="712">
        <f>Sorteio!B6</f>
        <v>1</v>
      </c>
      <c r="C22" s="712">
        <f>Sorteio!C6</f>
        <v>6</v>
      </c>
      <c r="D22" s="253" t="str">
        <f>Sorteio!D6</f>
        <v>983</v>
      </c>
      <c r="E22" s="253" t="str">
        <f>Sorteio!E6</f>
        <v>OSAKO</v>
      </c>
      <c r="F22" s="253" t="str">
        <f>Sorteio!F6</f>
        <v>SERGIO</v>
      </c>
      <c r="G22" s="254" t="str">
        <f>Sorteio!G6</f>
        <v>M</v>
      </c>
      <c r="H22" s="254" t="str">
        <f>Sorteio!H6</f>
        <v>SOR</v>
      </c>
      <c r="I22" s="220">
        <f>Sorteio!I6</f>
        <v>16304</v>
      </c>
      <c r="J22" s="254">
        <f>Sorteio!J6</f>
        <v>3</v>
      </c>
      <c r="K22" s="255" t="str">
        <f>Sorteio!K6</f>
        <v>EX</v>
      </c>
      <c r="L22" s="255" t="str">
        <f>Sorteio!L6</f>
        <v>LIB2026</v>
      </c>
      <c r="M22" s="255" t="str">
        <f>Sorteio!M6</f>
        <v>SR</v>
      </c>
    </row>
    <row r="23" spans="1:13" ht="15" customHeight="1">
      <c r="A23" s="717"/>
      <c r="B23" s="712"/>
      <c r="C23" s="712"/>
      <c r="D23" s="253" t="str">
        <f>Sorteio!N6</f>
        <v>873</v>
      </c>
      <c r="E23" s="253" t="str">
        <f>Sorteio!O6</f>
        <v>M. TANIGUTI</v>
      </c>
      <c r="F23" s="253" t="str">
        <f>Sorteio!P6</f>
        <v>MARINA JUNKO</v>
      </c>
      <c r="G23" s="254" t="str">
        <f>Sorteio!Q6</f>
        <v>F</v>
      </c>
      <c r="H23" s="254" t="str">
        <f>Sorteio!R6</f>
        <v>SUM</v>
      </c>
      <c r="I23" s="220">
        <f>Sorteio!S6</f>
        <v>23431</v>
      </c>
      <c r="J23" s="254">
        <f>Sorteio!T6</f>
        <v>3</v>
      </c>
      <c r="K23" s="255" t="str">
        <f>Sorteio!U6</f>
        <v>EX</v>
      </c>
      <c r="L23" s="255" t="str">
        <f>Sorteio!V6</f>
        <v>LIB2026</v>
      </c>
      <c r="M23" s="255" t="str">
        <f>Sorteio!W6</f>
        <v>NSR</v>
      </c>
    </row>
    <row r="24" spans="1:13" ht="14.25" customHeight="1">
      <c r="A24" s="717"/>
      <c r="B24" s="712"/>
      <c r="C24" s="712"/>
      <c r="D24" s="253" t="str">
        <f>Sorteio!X6</f>
        <v>513</v>
      </c>
      <c r="E24" s="253" t="str">
        <f>Sorteio!Y6</f>
        <v>TIZUKA</v>
      </c>
      <c r="F24" s="253" t="str">
        <f>Sorteio!Z6</f>
        <v>SACHIKO</v>
      </c>
      <c r="G24" s="254" t="str">
        <f>Sorteio!AA6</f>
        <v>F</v>
      </c>
      <c r="H24" s="254" t="str">
        <f>Sorteio!AB6</f>
        <v>GSP</v>
      </c>
      <c r="I24" s="220">
        <f>Sorteio!AC6</f>
        <v>19170</v>
      </c>
      <c r="J24" s="254">
        <f>Sorteio!AD6</f>
        <v>4</v>
      </c>
      <c r="K24" s="255" t="str">
        <f>Sorteio!AE6</f>
        <v>A</v>
      </c>
      <c r="L24" s="255" t="str">
        <f>Sorteio!AF6</f>
        <v>LIB2026</v>
      </c>
      <c r="M24" s="255" t="str">
        <f>Sorteio!AG6</f>
        <v>NSR</v>
      </c>
    </row>
    <row r="25" spans="1:13" ht="14.25" customHeight="1" thickBot="1">
      <c r="A25" s="718"/>
      <c r="B25" s="713"/>
      <c r="C25" s="713"/>
      <c r="D25" s="229" t="str">
        <f>Sorteio!AH6</f>
        <v>850</v>
      </c>
      <c r="E25" s="229" t="str">
        <f>Sorteio!AI6</f>
        <v>OSHIRO</v>
      </c>
      <c r="F25" s="229" t="str">
        <f>Sorteio!AJ6</f>
        <v>TSUTOMU</v>
      </c>
      <c r="G25" s="230" t="str">
        <f>Sorteio!AK6</f>
        <v>M</v>
      </c>
      <c r="H25" s="230" t="str">
        <f>Sorteio!AL6</f>
        <v>NCC</v>
      </c>
      <c r="I25" s="231">
        <f>Sorteio!AM6</f>
        <v>20900</v>
      </c>
      <c r="J25" s="230">
        <f>Sorteio!AN6</f>
        <v>6</v>
      </c>
      <c r="K25" s="232" t="str">
        <f>Sorteio!AO6</f>
        <v>A</v>
      </c>
      <c r="L25" s="232" t="str">
        <f>Sorteio!AP6</f>
        <v>LIB2026</v>
      </c>
      <c r="M25" s="232" t="str">
        <f>Sorteio!AQ6</f>
        <v>NSR</v>
      </c>
    </row>
    <row r="26" spans="1:13" ht="15" customHeight="1" thickTop="1">
      <c r="A26" s="717">
        <f>Sorteio!A7</f>
        <v>107</v>
      </c>
      <c r="B26" s="712">
        <f>Sorteio!B7</f>
        <v>1</v>
      </c>
      <c r="C26" s="712">
        <f>Sorteio!C7</f>
        <v>7</v>
      </c>
      <c r="D26" s="253" t="str">
        <f>Sorteio!D7</f>
        <v>671</v>
      </c>
      <c r="E26" s="253" t="str">
        <f>Sorteio!E7</f>
        <v>OKAWARA</v>
      </c>
      <c r="F26" s="253" t="str">
        <f>Sorteio!F7</f>
        <v>TOSHIO</v>
      </c>
      <c r="G26" s="254" t="str">
        <f>Sorteio!G7</f>
        <v>M</v>
      </c>
      <c r="H26" s="254" t="str">
        <f>Sorteio!H7</f>
        <v>SMA</v>
      </c>
      <c r="I26" s="220">
        <f>Sorteio!I7</f>
        <v>24451</v>
      </c>
      <c r="J26" s="254">
        <f>Sorteio!J7</f>
        <v>2</v>
      </c>
      <c r="K26" s="255" t="str">
        <f>Sorteio!K7</f>
        <v>EX</v>
      </c>
      <c r="L26" s="255" t="str">
        <f>Sorteio!L7</f>
        <v>LIB2026</v>
      </c>
      <c r="M26" s="255" t="str">
        <f>Sorteio!M7</f>
        <v>NSR</v>
      </c>
    </row>
    <row r="27" spans="1:13" ht="15" customHeight="1">
      <c r="A27" s="717"/>
      <c r="B27" s="712"/>
      <c r="C27" s="712"/>
      <c r="D27" s="253" t="str">
        <f>Sorteio!N7</f>
        <v>201</v>
      </c>
      <c r="E27" s="253" t="str">
        <f>Sorteio!O7</f>
        <v>MASUDA</v>
      </c>
      <c r="F27" s="253" t="str">
        <f>Sorteio!P7</f>
        <v>TERUO</v>
      </c>
      <c r="G27" s="254" t="str">
        <f>Sorteio!Q7</f>
        <v>M</v>
      </c>
      <c r="H27" s="254" t="str">
        <f>Sorteio!R7</f>
        <v>PIE</v>
      </c>
      <c r="I27" s="220">
        <f>Sorteio!S7</f>
        <v>15336</v>
      </c>
      <c r="J27" s="254">
        <f>Sorteio!T7</f>
        <v>3</v>
      </c>
      <c r="K27" s="255" t="str">
        <f>Sorteio!U7</f>
        <v>EX</v>
      </c>
      <c r="L27" s="255" t="str">
        <f>Sorteio!V7</f>
        <v>LIB2026</v>
      </c>
      <c r="M27" s="255" t="str">
        <f>Sorteio!W7</f>
        <v>MR</v>
      </c>
    </row>
    <row r="28" spans="1:13" ht="14.25" customHeight="1">
      <c r="A28" s="717"/>
      <c r="B28" s="712"/>
      <c r="C28" s="712"/>
      <c r="D28" s="253" t="str">
        <f>Sorteio!X7</f>
        <v>677</v>
      </c>
      <c r="E28" s="253" t="str">
        <f>Sorteio!Y7</f>
        <v>KANASHIRO</v>
      </c>
      <c r="F28" s="253" t="str">
        <f>Sorteio!Z7</f>
        <v>TERUMI APARECIDO</v>
      </c>
      <c r="G28" s="254" t="str">
        <f>Sorteio!AA7</f>
        <v>M</v>
      </c>
      <c r="H28" s="254" t="str">
        <f>Sorteio!AB7</f>
        <v>NCC</v>
      </c>
      <c r="I28" s="220">
        <f>Sorteio!AC7</f>
        <v>19681</v>
      </c>
      <c r="J28" s="254">
        <f>Sorteio!AD7</f>
        <v>4</v>
      </c>
      <c r="K28" s="255" t="str">
        <f>Sorteio!AE7</f>
        <v>A</v>
      </c>
      <c r="L28" s="255" t="str">
        <f>Sorteio!AF7</f>
        <v>LIB2026</v>
      </c>
      <c r="M28" s="255" t="str">
        <f>Sorteio!AG7</f>
        <v>NSR</v>
      </c>
    </row>
    <row r="29" spans="1:13" ht="14.25" customHeight="1" thickBot="1">
      <c r="A29" s="718"/>
      <c r="B29" s="713"/>
      <c r="C29" s="713"/>
      <c r="D29" s="229" t="str">
        <f>Sorteio!AH7</f>
        <v>780</v>
      </c>
      <c r="E29" s="229" t="str">
        <f>Sorteio!AI7</f>
        <v>TOMITA</v>
      </c>
      <c r="F29" s="229" t="str">
        <f>Sorteio!AJ7</f>
        <v>LUIZ</v>
      </c>
      <c r="G29" s="230" t="str">
        <f>Sorteio!AK7</f>
        <v>M</v>
      </c>
      <c r="H29" s="230" t="str">
        <f>Sorteio!AL7</f>
        <v>BIR</v>
      </c>
      <c r="I29" s="231">
        <f>Sorteio!AM7</f>
        <v>17710</v>
      </c>
      <c r="J29" s="230">
        <f>Sorteio!AN7</f>
        <v>6</v>
      </c>
      <c r="K29" s="232" t="str">
        <f>Sorteio!AO7</f>
        <v>A</v>
      </c>
      <c r="L29" s="232" t="str">
        <f>Sorteio!AP7</f>
        <v>LIB2026</v>
      </c>
      <c r="M29" s="232" t="str">
        <f>Sorteio!AQ7</f>
        <v>SR</v>
      </c>
    </row>
    <row r="30" spans="1:13" ht="15" customHeight="1" thickTop="1">
      <c r="A30" s="717">
        <f>Sorteio!A8</f>
        <v>108</v>
      </c>
      <c r="B30" s="712">
        <f>Sorteio!B8</f>
        <v>1</v>
      </c>
      <c r="C30" s="712">
        <f>Sorteio!C8</f>
        <v>8</v>
      </c>
      <c r="D30" s="253" t="str">
        <f>Sorteio!D8</f>
        <v>952</v>
      </c>
      <c r="E30" s="253" t="str">
        <f>Sorteio!E8</f>
        <v>HAYASI ARIMORI</v>
      </c>
      <c r="F30" s="253" t="str">
        <f>Sorteio!F8</f>
        <v>IZAURA KAZUE</v>
      </c>
      <c r="G30" s="254" t="str">
        <f>Sorteio!G8</f>
        <v>F</v>
      </c>
      <c r="H30" s="254" t="str">
        <f>Sorteio!H8</f>
        <v>NCC</v>
      </c>
      <c r="I30" s="220">
        <f>Sorteio!I8</f>
        <v>22219</v>
      </c>
      <c r="J30" s="254">
        <f>Sorteio!J8</f>
        <v>1</v>
      </c>
      <c r="K30" s="255" t="str">
        <f>Sorteio!K8</f>
        <v>EX</v>
      </c>
      <c r="L30" s="255" t="str">
        <f>Sorteio!L8</f>
        <v>LIB2026</v>
      </c>
      <c r="M30" s="255" t="str">
        <f>Sorteio!M8</f>
        <v>NSR</v>
      </c>
    </row>
    <row r="31" spans="1:13" ht="15" customHeight="1">
      <c r="A31" s="717"/>
      <c r="B31" s="712"/>
      <c r="C31" s="712"/>
      <c r="D31" s="253" t="str">
        <f>Sorteio!N8</f>
        <v>177</v>
      </c>
      <c r="E31" s="253" t="str">
        <f>Sorteio!O8</f>
        <v>KAWAKAMI</v>
      </c>
      <c r="F31" s="253" t="str">
        <f>Sorteio!P8</f>
        <v>LIKA</v>
      </c>
      <c r="G31" s="254" t="str">
        <f>Sorteio!Q8</f>
        <v>F</v>
      </c>
      <c r="H31" s="254" t="str">
        <f>Sorteio!R8</f>
        <v>SMA</v>
      </c>
      <c r="I31" s="220">
        <f>Sorteio!S8</f>
        <v>26516</v>
      </c>
      <c r="J31" s="254">
        <f>Sorteio!T8</f>
        <v>3</v>
      </c>
      <c r="K31" s="255" t="str">
        <f>Sorteio!U8</f>
        <v>EX</v>
      </c>
      <c r="L31" s="255" t="str">
        <f>Sorteio!V8</f>
        <v>LIB2026</v>
      </c>
      <c r="M31" s="255" t="str">
        <f>Sorteio!W8</f>
        <v>NSR</v>
      </c>
    </row>
    <row r="32" spans="1:13" ht="14.25" customHeight="1">
      <c r="A32" s="717"/>
      <c r="B32" s="712"/>
      <c r="C32" s="712"/>
      <c r="D32" s="253" t="str">
        <f>Sorteio!X8</f>
        <v>442</v>
      </c>
      <c r="E32" s="253" t="str">
        <f>Sorteio!Y8</f>
        <v>ARIZAWA</v>
      </c>
      <c r="F32" s="253" t="str">
        <f>Sorteio!Z8</f>
        <v>MARIKO</v>
      </c>
      <c r="G32" s="254" t="str">
        <f>Sorteio!AA8</f>
        <v>F</v>
      </c>
      <c r="H32" s="254" t="str">
        <f>Sorteio!AB8</f>
        <v>PIE</v>
      </c>
      <c r="I32" s="220">
        <f>Sorteio!AC8</f>
        <v>17503</v>
      </c>
      <c r="J32" s="254">
        <f>Sorteio!AD8</f>
        <v>6</v>
      </c>
      <c r="K32" s="255" t="str">
        <f>Sorteio!AE8</f>
        <v>A</v>
      </c>
      <c r="L32" s="255" t="str">
        <f>Sorteio!AF8</f>
        <v>LIB2026</v>
      </c>
      <c r="M32" s="255" t="str">
        <f>Sorteio!AG8</f>
        <v>SR</v>
      </c>
    </row>
    <row r="33" spans="1:13" ht="14.25" customHeight="1" thickBot="1">
      <c r="A33" s="718"/>
      <c r="B33" s="713"/>
      <c r="C33" s="713"/>
      <c r="D33" s="229" t="str">
        <f>Sorteio!AH8</f>
        <v>834</v>
      </c>
      <c r="E33" s="229" t="str">
        <f>Sorteio!AI8</f>
        <v>YAMANO</v>
      </c>
      <c r="F33" s="229" t="str">
        <f>Sorteio!AJ8</f>
        <v>PAULO</v>
      </c>
      <c r="G33" s="230" t="str">
        <f>Sorteio!AK8</f>
        <v>M</v>
      </c>
      <c r="H33" s="230" t="str">
        <f>Sorteio!AL8</f>
        <v>IBI</v>
      </c>
      <c r="I33" s="231">
        <f>Sorteio!AM8</f>
        <v>17828</v>
      </c>
      <c r="J33" s="230">
        <f>Sorteio!AN8</f>
        <v>6</v>
      </c>
      <c r="K33" s="232" t="str">
        <f>Sorteio!AO8</f>
        <v>A</v>
      </c>
      <c r="L33" s="232" t="str">
        <f>Sorteio!AP8</f>
        <v>LIB2026</v>
      </c>
      <c r="M33" s="232" t="str">
        <f>Sorteio!AQ8</f>
        <v>SR</v>
      </c>
    </row>
    <row r="34" spans="1:13" ht="15" customHeight="1" thickTop="1">
      <c r="A34" s="717">
        <f>Sorteio!A9</f>
        <v>109</v>
      </c>
      <c r="B34" s="712">
        <f>Sorteio!B9</f>
        <v>1</v>
      </c>
      <c r="C34" s="712">
        <f>Sorteio!C9</f>
        <v>9</v>
      </c>
      <c r="D34" s="253" t="str">
        <f>Sorteio!D9</f>
        <v>800</v>
      </c>
      <c r="E34" s="253" t="str">
        <f>Sorteio!E9</f>
        <v>FIUZA DE OLIVEIRA</v>
      </c>
      <c r="F34" s="253" t="str">
        <f>Sorteio!F9</f>
        <v>IVAN</v>
      </c>
      <c r="G34" s="254" t="str">
        <f>Sorteio!G9</f>
        <v>M</v>
      </c>
      <c r="H34" s="254" t="str">
        <f>Sorteio!H9</f>
        <v>IBI</v>
      </c>
      <c r="I34" s="220">
        <f>Sorteio!I9</f>
        <v>29849</v>
      </c>
      <c r="J34" s="254">
        <f>Sorteio!J9</f>
        <v>2</v>
      </c>
      <c r="K34" s="255" t="str">
        <f>Sorteio!K9</f>
        <v>EX</v>
      </c>
      <c r="L34" s="255" t="str">
        <f>Sorteio!L9</f>
        <v>LIB2026</v>
      </c>
      <c r="M34" s="255" t="str">
        <f>Sorteio!M9</f>
        <v>NSR</v>
      </c>
    </row>
    <row r="35" spans="1:13" ht="15" customHeight="1">
      <c r="A35" s="717"/>
      <c r="B35" s="712"/>
      <c r="C35" s="712"/>
      <c r="D35" s="253" t="str">
        <f>Sorteio!N9</f>
        <v>676</v>
      </c>
      <c r="E35" s="253" t="str">
        <f>Sorteio!O9</f>
        <v>OKAWARA</v>
      </c>
      <c r="F35" s="253" t="str">
        <f>Sorteio!P9</f>
        <v>SUMIRE</v>
      </c>
      <c r="G35" s="254" t="str">
        <f>Sorteio!Q9</f>
        <v>F</v>
      </c>
      <c r="H35" s="254" t="str">
        <f>Sorteio!R9</f>
        <v>SMA</v>
      </c>
      <c r="I35" s="220">
        <f>Sorteio!S9</f>
        <v>23722</v>
      </c>
      <c r="J35" s="254">
        <f>Sorteio!T9</f>
        <v>4</v>
      </c>
      <c r="K35" s="255" t="str">
        <f>Sorteio!U9</f>
        <v>A</v>
      </c>
      <c r="L35" s="255" t="str">
        <f>Sorteio!V9</f>
        <v>LIB2026</v>
      </c>
      <c r="M35" s="255" t="str">
        <f>Sorteio!W9</f>
        <v>NSR</v>
      </c>
    </row>
    <row r="36" spans="1:13" ht="14.25" customHeight="1">
      <c r="A36" s="717"/>
      <c r="B36" s="712"/>
      <c r="C36" s="712"/>
      <c r="D36" s="253" t="str">
        <f>Sorteio!X9</f>
        <v>366</v>
      </c>
      <c r="E36" s="253" t="str">
        <f>Sorteio!Y9</f>
        <v>KOJA</v>
      </c>
      <c r="F36" s="253" t="str">
        <f>Sorteio!Z9</f>
        <v>T.EDISON</v>
      </c>
      <c r="G36" s="254" t="str">
        <f>Sorteio!AA9</f>
        <v>M</v>
      </c>
      <c r="H36" s="254" t="str">
        <f>Sorteio!AB9</f>
        <v>NCC</v>
      </c>
      <c r="I36" s="220">
        <f>Sorteio!AC9</f>
        <v>17495</v>
      </c>
      <c r="J36" s="254">
        <f>Sorteio!AD9</f>
        <v>4</v>
      </c>
      <c r="K36" s="255" t="str">
        <f>Sorteio!AE9</f>
        <v>A</v>
      </c>
      <c r="L36" s="255" t="str">
        <f>Sorteio!AF9</f>
        <v>LIB2026</v>
      </c>
      <c r="M36" s="255" t="str">
        <f>Sorteio!AG9</f>
        <v>SR</v>
      </c>
    </row>
    <row r="37" spans="1:13" ht="14.25" customHeight="1" thickBot="1">
      <c r="A37" s="718"/>
      <c r="B37" s="713"/>
      <c r="C37" s="713"/>
      <c r="D37" s="229" t="str">
        <f>Sorteio!AH9</f>
        <v>250</v>
      </c>
      <c r="E37" s="229" t="str">
        <f>Sorteio!AI9</f>
        <v>OSADA</v>
      </c>
      <c r="F37" s="229" t="str">
        <f>Sorteio!AJ9</f>
        <v>ASAO</v>
      </c>
      <c r="G37" s="230" t="str">
        <f>Sorteio!AK9</f>
        <v>M</v>
      </c>
      <c r="H37" s="230" t="str">
        <f>Sorteio!AL9</f>
        <v>SOR</v>
      </c>
      <c r="I37" s="231">
        <f>Sorteio!AM9</f>
        <v>13681</v>
      </c>
      <c r="J37" s="230">
        <f>Sorteio!AN9</f>
        <v>6</v>
      </c>
      <c r="K37" s="232" t="str">
        <f>Sorteio!AO9</f>
        <v>A</v>
      </c>
      <c r="L37" s="232" t="str">
        <f>Sorteio!AP9</f>
        <v>LIB2026</v>
      </c>
      <c r="M37" s="232" t="str">
        <f>Sorteio!AQ9</f>
        <v>MR</v>
      </c>
    </row>
    <row r="38" spans="1:13" ht="15" customHeight="1" thickTop="1">
      <c r="A38" s="717">
        <f>Sorteio!A10</f>
        <v>110</v>
      </c>
      <c r="B38" s="712">
        <f>Sorteio!B10</f>
        <v>1</v>
      </c>
      <c r="C38" s="712">
        <f>Sorteio!C10</f>
        <v>10</v>
      </c>
      <c r="D38" s="253" t="str">
        <f>Sorteio!D10</f>
        <v>292</v>
      </c>
      <c r="E38" s="253" t="str">
        <f>Sorteio!E10</f>
        <v>OKADA</v>
      </c>
      <c r="F38" s="253" t="str">
        <f>Sorteio!F10</f>
        <v>OLIMPIO</v>
      </c>
      <c r="G38" s="254" t="str">
        <f>Sorteio!G10</f>
        <v>M</v>
      </c>
      <c r="H38" s="254" t="str">
        <f>Sorteio!H10</f>
        <v>NCC</v>
      </c>
      <c r="I38" s="220">
        <f>Sorteio!I10</f>
        <v>19194</v>
      </c>
      <c r="J38" s="254">
        <f>Sorteio!J10</f>
        <v>0</v>
      </c>
      <c r="K38" s="255" t="str">
        <f>Sorteio!K10</f>
        <v>EX</v>
      </c>
      <c r="L38" s="255" t="str">
        <f>Sorteio!L10</f>
        <v>LIB2026</v>
      </c>
      <c r="M38" s="255" t="str">
        <f>Sorteio!M10</f>
        <v>NSR</v>
      </c>
    </row>
    <row r="39" spans="1:13" ht="15" customHeight="1">
      <c r="A39" s="717"/>
      <c r="B39" s="712"/>
      <c r="C39" s="712"/>
      <c r="D39" s="253" t="str">
        <f>Sorteio!N10</f>
        <v>131</v>
      </c>
      <c r="E39" s="253" t="str">
        <f>Sorteio!O10</f>
        <v>IBUSUKI</v>
      </c>
      <c r="F39" s="253" t="str">
        <f>Sorteio!P10</f>
        <v>FUMIYOSHI</v>
      </c>
      <c r="G39" s="254" t="str">
        <f>Sorteio!Q10</f>
        <v>M</v>
      </c>
      <c r="H39" s="254" t="str">
        <f>Sorteio!R10</f>
        <v>PIE</v>
      </c>
      <c r="I39" s="220">
        <f>Sorteio!S10</f>
        <v>24985</v>
      </c>
      <c r="J39" s="254">
        <f>Sorteio!T10</f>
        <v>4</v>
      </c>
      <c r="K39" s="255" t="str">
        <f>Sorteio!U10</f>
        <v>A</v>
      </c>
      <c r="L39" s="255" t="str">
        <f>Sorteio!V10</f>
        <v>LIB2026</v>
      </c>
      <c r="M39" s="255" t="str">
        <f>Sorteio!W10</f>
        <v>NSR</v>
      </c>
    </row>
    <row r="40" spans="1:13" ht="14.25" customHeight="1">
      <c r="A40" s="717"/>
      <c r="B40" s="712"/>
      <c r="C40" s="712"/>
      <c r="D40" s="253" t="str">
        <f>Sorteio!X10</f>
        <v>993</v>
      </c>
      <c r="E40" s="253" t="str">
        <f>Sorteio!Y10</f>
        <v>ABEMATSU</v>
      </c>
      <c r="F40" s="253" t="str">
        <f>Sorteio!Z10</f>
        <v>KATSUYUKI</v>
      </c>
      <c r="G40" s="254" t="str">
        <f>Sorteio!AA10</f>
        <v>M</v>
      </c>
      <c r="H40" s="254" t="str">
        <f>Sorteio!AB10</f>
        <v>GSP</v>
      </c>
      <c r="I40" s="220">
        <f>Sorteio!AC10</f>
        <v>17411</v>
      </c>
      <c r="J40" s="254">
        <f>Sorteio!AD10</f>
        <v>5</v>
      </c>
      <c r="K40" s="255" t="str">
        <f>Sorteio!AE10</f>
        <v>A</v>
      </c>
      <c r="L40" s="255" t="str">
        <f>Sorteio!AF10</f>
        <v>LIB2026</v>
      </c>
      <c r="M40" s="255" t="str">
        <f>Sorteio!AG10</f>
        <v>SR</v>
      </c>
    </row>
    <row r="41" spans="1:13" ht="14.25" customHeight="1" thickBot="1">
      <c r="A41" s="718"/>
      <c r="B41" s="713"/>
      <c r="C41" s="713"/>
      <c r="D41" s="229" t="str">
        <f>Sorteio!AH10</f>
        <v>472</v>
      </c>
      <c r="E41" s="229" t="str">
        <f>Sorteio!AI10</f>
        <v>NAKANO</v>
      </c>
      <c r="F41" s="229" t="str">
        <f>Sorteio!AJ10</f>
        <v>MARIA LUCIA</v>
      </c>
      <c r="G41" s="230" t="str">
        <f>Sorteio!AK10</f>
        <v>F</v>
      </c>
      <c r="H41" s="230" t="str">
        <f>Sorteio!AL10</f>
        <v>NCC</v>
      </c>
      <c r="I41" s="231">
        <f>Sorteio!AM10</f>
        <v>18638</v>
      </c>
      <c r="J41" s="230">
        <f>Sorteio!AN10</f>
        <v>6</v>
      </c>
      <c r="K41" s="232" t="str">
        <f>Sorteio!AO10</f>
        <v>A</v>
      </c>
      <c r="L41" s="232" t="str">
        <f>Sorteio!AP10</f>
        <v>LIB2026</v>
      </c>
      <c r="M41" s="232" t="str">
        <f>Sorteio!AQ10</f>
        <v>SR</v>
      </c>
    </row>
    <row r="42" spans="1:13" ht="15" customHeight="1" thickTop="1">
      <c r="A42" s="717">
        <f>Sorteio!A11</f>
        <v>111</v>
      </c>
      <c r="B42" s="712">
        <f>Sorteio!B11</f>
        <v>1</v>
      </c>
      <c r="C42" s="712">
        <f>Sorteio!C11</f>
        <v>11</v>
      </c>
      <c r="D42" s="253" t="str">
        <f>Sorteio!D11</f>
        <v>951</v>
      </c>
      <c r="E42" s="253" t="str">
        <f>Sorteio!E11</f>
        <v>YOSHIDA</v>
      </c>
      <c r="F42" s="253" t="str">
        <f>Sorteio!F11</f>
        <v>AKIMITSU</v>
      </c>
      <c r="G42" s="254" t="str">
        <f>Sorteio!G11</f>
        <v>M</v>
      </c>
      <c r="H42" s="254" t="str">
        <f>Sorteio!H11</f>
        <v>NCC</v>
      </c>
      <c r="I42" s="220">
        <f>Sorteio!I11</f>
        <v>16973</v>
      </c>
      <c r="J42" s="254">
        <f>Sorteio!J11</f>
        <v>1</v>
      </c>
      <c r="K42" s="255" t="str">
        <f>Sorteio!K11</f>
        <v>EX</v>
      </c>
      <c r="L42" s="255" t="str">
        <f>Sorteio!L11</f>
        <v>LIB2026</v>
      </c>
      <c r="M42" s="255" t="str">
        <f>Sorteio!M11</f>
        <v>SR</v>
      </c>
    </row>
    <row r="43" spans="1:13" ht="15" customHeight="1">
      <c r="A43" s="717"/>
      <c r="B43" s="712"/>
      <c r="C43" s="712"/>
      <c r="D43" s="253" t="str">
        <f>Sorteio!N11</f>
        <v>256</v>
      </c>
      <c r="E43" s="253" t="str">
        <f>Sorteio!O11</f>
        <v>UEMURA</v>
      </c>
      <c r="F43" s="253" t="str">
        <f>Sorteio!P11</f>
        <v>YASUGI</v>
      </c>
      <c r="G43" s="254" t="str">
        <f>Sorteio!Q11</f>
        <v>M</v>
      </c>
      <c r="H43" s="254" t="str">
        <f>Sorteio!R11</f>
        <v>GSP</v>
      </c>
      <c r="I43" s="220">
        <f>Sorteio!S11</f>
        <v>15220</v>
      </c>
      <c r="J43" s="254">
        <f>Sorteio!T11</f>
        <v>3</v>
      </c>
      <c r="K43" s="255" t="str">
        <f>Sorteio!U11</f>
        <v>EX</v>
      </c>
      <c r="L43" s="255" t="str">
        <f>Sorteio!V11</f>
        <v>LIB2026</v>
      </c>
      <c r="M43" s="255" t="str">
        <f>Sorteio!W11</f>
        <v>MR</v>
      </c>
    </row>
    <row r="44" spans="1:13" ht="14.25" customHeight="1">
      <c r="A44" s="717"/>
      <c r="B44" s="712"/>
      <c r="C44" s="712"/>
      <c r="D44" s="253" t="str">
        <f>Sorteio!X11</f>
        <v>866</v>
      </c>
      <c r="E44" s="253" t="str">
        <f>Sorteio!Y11</f>
        <v>SAKAGUTI</v>
      </c>
      <c r="F44" s="253" t="str">
        <f>Sorteio!Z11</f>
        <v>MARIO</v>
      </c>
      <c r="G44" s="254" t="str">
        <f>Sorteio!AA11</f>
        <v>M</v>
      </c>
      <c r="H44" s="254" t="str">
        <f>Sorteio!AB11</f>
        <v>PIE</v>
      </c>
      <c r="I44" s="220">
        <f>Sorteio!AC11</f>
        <v>28572</v>
      </c>
      <c r="J44" s="254">
        <f>Sorteio!AD11</f>
        <v>5</v>
      </c>
      <c r="K44" s="255" t="str">
        <f>Sorteio!AE11</f>
        <v>A</v>
      </c>
      <c r="L44" s="255" t="str">
        <f>Sorteio!AF11</f>
        <v>LIB2026</v>
      </c>
      <c r="M44" s="255" t="str">
        <f>Sorteio!AG11</f>
        <v>NSR</v>
      </c>
    </row>
    <row r="45" spans="1:13" ht="14.25" customHeight="1" thickBot="1">
      <c r="A45" s="718"/>
      <c r="B45" s="713"/>
      <c r="C45" s="713"/>
      <c r="D45" s="229" t="str">
        <f>Sorteio!AH11</f>
        <v>579</v>
      </c>
      <c r="E45" s="229" t="str">
        <f>Sorteio!AI11</f>
        <v>HITOMI</v>
      </c>
      <c r="F45" s="229" t="str">
        <f>Sorteio!AJ11</f>
        <v>ITIRO</v>
      </c>
      <c r="G45" s="230" t="str">
        <f>Sorteio!AK11</f>
        <v>M</v>
      </c>
      <c r="H45" s="230" t="str">
        <f>Sorteio!AL11</f>
        <v>IBI</v>
      </c>
      <c r="I45" s="231">
        <f>Sorteio!AM11</f>
        <v>16522</v>
      </c>
      <c r="J45" s="230">
        <f>Sorteio!AN11</f>
        <v>6</v>
      </c>
      <c r="K45" s="232" t="str">
        <f>Sorteio!AO11</f>
        <v>A</v>
      </c>
      <c r="L45" s="232" t="str">
        <f>Sorteio!AP11</f>
        <v>LIB2026</v>
      </c>
      <c r="M45" s="232" t="str">
        <f>Sorteio!AQ11</f>
        <v>SR</v>
      </c>
    </row>
    <row r="46" spans="1:13" ht="15" customHeight="1" thickTop="1">
      <c r="A46" s="717">
        <f>Sorteio!A12</f>
        <v>112</v>
      </c>
      <c r="B46" s="712">
        <f>Sorteio!B12</f>
        <v>1</v>
      </c>
      <c r="C46" s="712">
        <f>Sorteio!C12</f>
        <v>12</v>
      </c>
      <c r="D46" s="253" t="str">
        <f>Sorteio!D12</f>
        <v>991</v>
      </c>
      <c r="E46" s="253" t="str">
        <f>Sorteio!E12</f>
        <v>KANAI</v>
      </c>
      <c r="F46" s="253" t="str">
        <f>Sorteio!F12</f>
        <v>MICHIO</v>
      </c>
      <c r="G46" s="254" t="str">
        <f>Sorteio!G12</f>
        <v>M</v>
      </c>
      <c r="H46" s="254" t="str">
        <f>Sorteio!H12</f>
        <v>PIE</v>
      </c>
      <c r="I46" s="220">
        <f>Sorteio!I12</f>
        <v>19641</v>
      </c>
      <c r="J46" s="254">
        <f>Sorteio!J12</f>
        <v>1</v>
      </c>
      <c r="K46" s="255" t="str">
        <f>Sorteio!K12</f>
        <v>EX</v>
      </c>
      <c r="L46" s="255" t="str">
        <f>Sorteio!L12</f>
        <v>LIB2026</v>
      </c>
      <c r="M46" s="255" t="str">
        <f>Sorteio!M12</f>
        <v>NSR</v>
      </c>
    </row>
    <row r="47" spans="1:13" ht="15" customHeight="1">
      <c r="A47" s="717"/>
      <c r="B47" s="712"/>
      <c r="C47" s="712"/>
      <c r="D47" s="253" t="str">
        <f>Sorteio!N12</f>
        <v>478</v>
      </c>
      <c r="E47" s="253" t="str">
        <f>Sorteio!O12</f>
        <v>HIGUCHI</v>
      </c>
      <c r="F47" s="253" t="str">
        <f>Sorteio!P12</f>
        <v>ARTUR KEN</v>
      </c>
      <c r="G47" s="254" t="str">
        <f>Sorteio!Q12</f>
        <v>M</v>
      </c>
      <c r="H47" s="254" t="str">
        <f>Sorteio!R12</f>
        <v>NCC</v>
      </c>
      <c r="I47" s="220">
        <f>Sorteio!S12</f>
        <v>19959</v>
      </c>
      <c r="J47" s="254">
        <f>Sorteio!T12</f>
        <v>3</v>
      </c>
      <c r="K47" s="255" t="str">
        <f>Sorteio!U12</f>
        <v>EX</v>
      </c>
      <c r="L47" s="255" t="str">
        <f>Sorteio!V12</f>
        <v>LIB2026</v>
      </c>
      <c r="M47" s="255" t="str">
        <f>Sorteio!W12</f>
        <v>NSR</v>
      </c>
    </row>
    <row r="48" spans="1:13" ht="14.25" customHeight="1">
      <c r="A48" s="717"/>
      <c r="B48" s="712"/>
      <c r="C48" s="712"/>
      <c r="D48" s="253" t="str">
        <f>Sorteio!X12</f>
        <v>990</v>
      </c>
      <c r="E48" s="253" t="str">
        <f>Sorteio!Y12</f>
        <v>CYRINEO</v>
      </c>
      <c r="F48" s="253" t="str">
        <f>Sorteio!Z12</f>
        <v>JORGE</v>
      </c>
      <c r="G48" s="254" t="str">
        <f>Sorteio!AA12</f>
        <v>M</v>
      </c>
      <c r="H48" s="254" t="str">
        <f>Sorteio!AB12</f>
        <v>ITA</v>
      </c>
      <c r="I48" s="220">
        <f>Sorteio!AC12</f>
        <v>21169</v>
      </c>
      <c r="J48" s="254">
        <f>Sorteio!AD12</f>
        <v>5</v>
      </c>
      <c r="K48" s="255" t="str">
        <f>Sorteio!AE12</f>
        <v>A</v>
      </c>
      <c r="L48" s="255" t="str">
        <f>Sorteio!AF12</f>
        <v>LIB2026</v>
      </c>
      <c r="M48" s="255" t="str">
        <f>Sorteio!AG12</f>
        <v>NSR</v>
      </c>
    </row>
    <row r="49" spans="1:13" ht="14.25" customHeight="1" thickBot="1">
      <c r="A49" s="718"/>
      <c r="B49" s="713"/>
      <c r="C49" s="713"/>
      <c r="D49" s="229" t="str">
        <f>Sorteio!AH12</f>
        <v>395</v>
      </c>
      <c r="E49" s="229" t="str">
        <f>Sorteio!AI12</f>
        <v>UEMURA</v>
      </c>
      <c r="F49" s="229" t="str">
        <f>Sorteio!AJ12</f>
        <v>LUCIA</v>
      </c>
      <c r="G49" s="230" t="str">
        <f>Sorteio!AK12</f>
        <v>F</v>
      </c>
      <c r="H49" s="230" t="str">
        <f>Sorteio!AL12</f>
        <v>GSP</v>
      </c>
      <c r="I49" s="231">
        <f>Sorteio!AM12</f>
        <v>17241</v>
      </c>
      <c r="J49" s="230">
        <f>Sorteio!AN12</f>
        <v>6</v>
      </c>
      <c r="K49" s="232" t="str">
        <f>Sorteio!AO12</f>
        <v>A</v>
      </c>
      <c r="L49" s="232" t="str">
        <f>Sorteio!AP12</f>
        <v>LIB2026</v>
      </c>
      <c r="M49" s="232" t="str">
        <f>Sorteio!AQ12</f>
        <v>SR</v>
      </c>
    </row>
    <row r="50" spans="1:13" ht="15" customHeight="1" thickTop="1">
      <c r="A50" s="717">
        <f>Sorteio!A13</f>
        <v>113</v>
      </c>
      <c r="B50" s="712">
        <f>Sorteio!B13</f>
        <v>1</v>
      </c>
      <c r="C50" s="712">
        <f>Sorteio!C13</f>
        <v>13</v>
      </c>
      <c r="D50" s="253" t="str">
        <f>Sorteio!D13</f>
        <v>271</v>
      </c>
      <c r="E50" s="253" t="str">
        <f>Sorteio!E13</f>
        <v>WATANABE</v>
      </c>
      <c r="F50" s="253" t="str">
        <f>Sorteio!F13</f>
        <v>HIROMI</v>
      </c>
      <c r="G50" s="254" t="str">
        <f>Sorteio!G13</f>
        <v>M</v>
      </c>
      <c r="H50" s="254" t="str">
        <f>Sorteio!H13</f>
        <v>SMA</v>
      </c>
      <c r="I50" s="220">
        <f>Sorteio!I13</f>
        <v>18070</v>
      </c>
      <c r="J50" s="254">
        <f>Sorteio!J13</f>
        <v>0</v>
      </c>
      <c r="K50" s="255" t="str">
        <f>Sorteio!K13</f>
        <v>EX</v>
      </c>
      <c r="L50" s="255" t="str">
        <f>Sorteio!L13</f>
        <v>LIB2026</v>
      </c>
      <c r="M50" s="255" t="str">
        <f>Sorteio!M13</f>
        <v>SR</v>
      </c>
    </row>
    <row r="51" spans="1:13" ht="15" customHeight="1">
      <c r="A51" s="717"/>
      <c r="B51" s="712"/>
      <c r="C51" s="712"/>
      <c r="D51" s="253" t="str">
        <f>Sorteio!N13</f>
        <v>434</v>
      </c>
      <c r="E51" s="253" t="str">
        <f>Sorteio!O13</f>
        <v>KATO</v>
      </c>
      <c r="F51" s="253" t="str">
        <f>Sorteio!P13</f>
        <v>MASSAKAZU</v>
      </c>
      <c r="G51" s="254" t="str">
        <f>Sorteio!Q13</f>
        <v>M</v>
      </c>
      <c r="H51" s="254" t="str">
        <f>Sorteio!R13</f>
        <v>PIE</v>
      </c>
      <c r="I51" s="220" t="str">
        <f>Sorteio!S13</f>
        <v>15/07/1960</v>
      </c>
      <c r="J51" s="254">
        <f>Sorteio!T13</f>
        <v>4</v>
      </c>
      <c r="K51" s="255" t="str">
        <f>Sorteio!U13</f>
        <v>A</v>
      </c>
      <c r="L51" s="255" t="str">
        <f>Sorteio!V13</f>
        <v>LIB2026</v>
      </c>
      <c r="M51" s="255" t="str">
        <f>Sorteio!W13</f>
        <v>NSR</v>
      </c>
    </row>
    <row r="52" spans="1:13" ht="14.25" customHeight="1">
      <c r="A52" s="717"/>
      <c r="B52" s="712"/>
      <c r="C52" s="712"/>
      <c r="D52" s="253" t="str">
        <f>Sorteio!X13</f>
        <v>320</v>
      </c>
      <c r="E52" s="253" t="str">
        <f>Sorteio!Y13</f>
        <v>WAKABAYASHI</v>
      </c>
      <c r="F52" s="253" t="str">
        <f>Sorteio!Z13</f>
        <v>KOITI</v>
      </c>
      <c r="G52" s="254" t="str">
        <f>Sorteio!AA13</f>
        <v>M</v>
      </c>
      <c r="H52" s="254" t="str">
        <f>Sorteio!AB13</f>
        <v>NCC</v>
      </c>
      <c r="I52" s="220">
        <f>Sorteio!AC13</f>
        <v>15516</v>
      </c>
      <c r="J52" s="254">
        <f>Sorteio!AD13</f>
        <v>5</v>
      </c>
      <c r="K52" s="255" t="str">
        <f>Sorteio!AE13</f>
        <v>A</v>
      </c>
      <c r="L52" s="255" t="str">
        <f>Sorteio!AF13</f>
        <v>LIB2026</v>
      </c>
      <c r="M52" s="255" t="str">
        <f>Sorteio!AG13</f>
        <v>SR</v>
      </c>
    </row>
    <row r="53" spans="1:13" ht="14.25" customHeight="1" thickBot="1">
      <c r="A53" s="718"/>
      <c r="B53" s="713"/>
      <c r="C53" s="713"/>
      <c r="D53" s="256" t="str">
        <f>Sorteio!AH13</f>
        <v>326</v>
      </c>
      <c r="E53" s="256" t="str">
        <f>Sorteio!AI13</f>
        <v>ISHII</v>
      </c>
      <c r="F53" s="256" t="str">
        <f>Sorteio!AJ13</f>
        <v>ROBERTO</v>
      </c>
      <c r="G53" s="257" t="str">
        <f>Sorteio!AK13</f>
        <v>M</v>
      </c>
      <c r="H53" s="257" t="str">
        <f>Sorteio!AL13</f>
        <v>NCC</v>
      </c>
      <c r="I53" s="258">
        <f>Sorteio!AM13</f>
        <v>19545</v>
      </c>
      <c r="J53" s="257">
        <f>Sorteio!AN13</f>
        <v>6</v>
      </c>
      <c r="K53" s="259" t="str">
        <f>Sorteio!AO13</f>
        <v>A</v>
      </c>
      <c r="L53" s="259" t="str">
        <f>Sorteio!AP13</f>
        <v>LIB2026</v>
      </c>
      <c r="M53" s="259" t="str">
        <f>Sorteio!AQ13</f>
        <v>NSR</v>
      </c>
    </row>
    <row r="54" spans="1:13" ht="15" customHeight="1" thickTop="1">
      <c r="A54" s="717">
        <f>Sorteio!A14</f>
        <v>114</v>
      </c>
      <c r="B54" s="712">
        <f>Sorteio!B14</f>
        <v>1</v>
      </c>
      <c r="C54" s="712">
        <f>Sorteio!C14</f>
        <v>14</v>
      </c>
      <c r="D54" s="253" t="str">
        <f>Sorteio!D14</f>
        <v>375</v>
      </c>
      <c r="E54" s="253" t="str">
        <f>Sorteio!E14</f>
        <v>KOJA</v>
      </c>
      <c r="F54" s="253" t="str">
        <f>Sorteio!F14</f>
        <v>J. JORGE</v>
      </c>
      <c r="G54" s="254" t="str">
        <f>Sorteio!G14</f>
        <v>M</v>
      </c>
      <c r="H54" s="254" t="str">
        <f>Sorteio!H14</f>
        <v>NCC</v>
      </c>
      <c r="I54" s="220">
        <f>Sorteio!I14</f>
        <v>16676</v>
      </c>
      <c r="J54" s="254">
        <f>Sorteio!J14</f>
        <v>2</v>
      </c>
      <c r="K54" s="255" t="str">
        <f>Sorteio!K14</f>
        <v>EX</v>
      </c>
      <c r="L54" s="255" t="str">
        <f>Sorteio!L14</f>
        <v>LIB2026</v>
      </c>
      <c r="M54" s="255" t="str">
        <f>Sorteio!M14</f>
        <v>SR</v>
      </c>
    </row>
    <row r="55" spans="1:13" ht="15" customHeight="1">
      <c r="A55" s="717"/>
      <c r="B55" s="712"/>
      <c r="C55" s="712"/>
      <c r="D55" s="253" t="str">
        <f>Sorteio!N14</f>
        <v>914</v>
      </c>
      <c r="E55" s="253" t="str">
        <f>Sorteio!O14</f>
        <v>ODA</v>
      </c>
      <c r="F55" s="253" t="str">
        <f>Sorteio!P14</f>
        <v>TOMIKO</v>
      </c>
      <c r="G55" s="254" t="str">
        <f>Sorteio!Q14</f>
        <v>F</v>
      </c>
      <c r="H55" s="254" t="str">
        <f>Sorteio!R14</f>
        <v>GSP</v>
      </c>
      <c r="I55" s="220">
        <f>Sorteio!S14</f>
        <v>19438</v>
      </c>
      <c r="J55" s="254">
        <f>Sorteio!T14</f>
        <v>3</v>
      </c>
      <c r="K55" s="255" t="str">
        <f>Sorteio!U14</f>
        <v>EX</v>
      </c>
      <c r="L55" s="255" t="str">
        <f>Sorteio!V14</f>
        <v>LIB2026</v>
      </c>
      <c r="M55" s="255" t="str">
        <f>Sorteio!W14</f>
        <v>NSR</v>
      </c>
    </row>
    <row r="56" spans="1:13" ht="14.25" customHeight="1">
      <c r="A56" s="717"/>
      <c r="B56" s="712"/>
      <c r="C56" s="712"/>
      <c r="D56" s="253" t="str">
        <f>Sorteio!X14</f>
        <v>437</v>
      </c>
      <c r="E56" s="253" t="str">
        <f>Sorteio!Y14</f>
        <v>SACAMOTO</v>
      </c>
      <c r="F56" s="253" t="str">
        <f>Sorteio!Z14</f>
        <v>MORIO</v>
      </c>
      <c r="G56" s="254" t="str">
        <f>Sorteio!AA14</f>
        <v>M</v>
      </c>
      <c r="H56" s="254" t="str">
        <f>Sorteio!AB14</f>
        <v>PIE</v>
      </c>
      <c r="I56" s="220">
        <f>Sorteio!AC14</f>
        <v>23045</v>
      </c>
      <c r="J56" s="254">
        <f>Sorteio!AD14</f>
        <v>5</v>
      </c>
      <c r="K56" s="255" t="str">
        <f>Sorteio!AE14</f>
        <v>A</v>
      </c>
      <c r="L56" s="255" t="str">
        <f>Sorteio!AF14</f>
        <v>LIB2026</v>
      </c>
      <c r="M56" s="255" t="str">
        <f>Sorteio!AG14</f>
        <v>NSR</v>
      </c>
    </row>
    <row r="57" spans="1:13" ht="14.25" customHeight="1" thickBot="1">
      <c r="A57" s="718"/>
      <c r="B57" s="713"/>
      <c r="C57" s="713"/>
      <c r="D57" s="256" t="str">
        <f>Sorteio!AH14</f>
        <v>141</v>
      </c>
      <c r="E57" s="256" t="str">
        <f>Sorteio!AI14</f>
        <v>HASHIZUME</v>
      </c>
      <c r="F57" s="256" t="str">
        <f>Sorteio!AJ14</f>
        <v>AKIO</v>
      </c>
      <c r="G57" s="257" t="str">
        <f>Sorteio!AK14</f>
        <v>M</v>
      </c>
      <c r="H57" s="257" t="str">
        <f>Sorteio!AL14</f>
        <v>KOK</v>
      </c>
      <c r="I57" s="258">
        <f>Sorteio!AM14</f>
        <v>16851</v>
      </c>
      <c r="J57" s="257">
        <f>Sorteio!AN14</f>
        <v>6</v>
      </c>
      <c r="K57" s="259" t="str">
        <f>Sorteio!AO14</f>
        <v>A</v>
      </c>
      <c r="L57" s="259" t="str">
        <f>Sorteio!AP14</f>
        <v>LIB2026</v>
      </c>
      <c r="M57" s="259" t="str">
        <f>Sorteio!AQ14</f>
        <v>SR</v>
      </c>
    </row>
    <row r="58" spans="1:13" ht="15" customHeight="1" thickTop="1">
      <c r="A58" s="717">
        <f>Sorteio!A15</f>
        <v>115</v>
      </c>
      <c r="B58" s="712">
        <f>Sorteio!B15</f>
        <v>1</v>
      </c>
      <c r="C58" s="712">
        <f>Sorteio!C15</f>
        <v>15</v>
      </c>
      <c r="D58" s="253" t="str">
        <f>Sorteio!D15</f>
        <v>803</v>
      </c>
      <c r="E58" s="253" t="str">
        <f>Sorteio!E15</f>
        <v>IWANAGA</v>
      </c>
      <c r="F58" s="253" t="str">
        <f>Sorteio!F15</f>
        <v>ERNESTO T.</v>
      </c>
      <c r="G58" s="254" t="str">
        <f>Sorteio!G15</f>
        <v>M</v>
      </c>
      <c r="H58" s="254" t="str">
        <f>Sorteio!H15</f>
        <v>NCC</v>
      </c>
      <c r="I58" s="220">
        <f>Sorteio!I15</f>
        <v>23071</v>
      </c>
      <c r="J58" s="254">
        <f>Sorteio!J15</f>
        <v>3</v>
      </c>
      <c r="K58" s="255" t="str">
        <f>Sorteio!K15</f>
        <v>EX</v>
      </c>
      <c r="L58" s="255" t="str">
        <f>Sorteio!L15</f>
        <v>LIB2026</v>
      </c>
      <c r="M58" s="255" t="str">
        <f>Sorteio!M15</f>
        <v>NSR</v>
      </c>
    </row>
    <row r="59" spans="1:13" ht="15" customHeight="1">
      <c r="A59" s="717"/>
      <c r="B59" s="712"/>
      <c r="C59" s="712"/>
      <c r="D59" s="253" t="str">
        <f>Sorteio!N15</f>
        <v>619</v>
      </c>
      <c r="E59" s="253" t="str">
        <f>Sorteio!O15</f>
        <v>TOMABECHI</v>
      </c>
      <c r="F59" s="253" t="str">
        <f>Sorteio!P15</f>
        <v>SADAO</v>
      </c>
      <c r="G59" s="254" t="str">
        <f>Sorteio!Q15</f>
        <v>M</v>
      </c>
      <c r="H59" s="254" t="str">
        <f>Sorteio!R15</f>
        <v>GSP</v>
      </c>
      <c r="I59" s="220">
        <f>Sorteio!S15</f>
        <v>12932</v>
      </c>
      <c r="J59" s="254">
        <f>Sorteio!T15</f>
        <v>3</v>
      </c>
      <c r="K59" s="255" t="str">
        <f>Sorteio!U15</f>
        <v>EX</v>
      </c>
      <c r="L59" s="255" t="str">
        <f>Sorteio!V15</f>
        <v>LIB2026i</v>
      </c>
      <c r="M59" s="255" t="str">
        <f>Sorteio!W15</f>
        <v>MR</v>
      </c>
    </row>
    <row r="60" spans="1:13" ht="14.25" customHeight="1">
      <c r="A60" s="717"/>
      <c r="B60" s="712"/>
      <c r="C60" s="712"/>
      <c r="D60" s="253" t="str">
        <f>Sorteio!X15</f>
        <v>903</v>
      </c>
      <c r="E60" s="253" t="str">
        <f>Sorteio!Y15</f>
        <v>NAGATA</v>
      </c>
      <c r="F60" s="253" t="str">
        <f>Sorteio!Z15</f>
        <v>AROLDO KOJI</v>
      </c>
      <c r="G60" s="254" t="str">
        <f>Sorteio!AA15</f>
        <v>M</v>
      </c>
      <c r="H60" s="254" t="str">
        <f>Sorteio!AB15</f>
        <v>COO</v>
      </c>
      <c r="I60" s="220">
        <f>Sorteio!AC15</f>
        <v>27807</v>
      </c>
      <c r="J60" s="254">
        <f>Sorteio!AD15</f>
        <v>5</v>
      </c>
      <c r="K60" s="255" t="str">
        <f>Sorteio!AE15</f>
        <v>A</v>
      </c>
      <c r="L60" s="255" t="str">
        <f>Sorteio!AF15</f>
        <v>LIB2026</v>
      </c>
      <c r="M60" s="255" t="str">
        <f>Sorteio!AG15</f>
        <v>NSR</v>
      </c>
    </row>
    <row r="61" spans="1:13" ht="14.25" customHeight="1" thickBot="1">
      <c r="A61" s="719"/>
      <c r="B61" s="720"/>
      <c r="C61" s="720"/>
      <c r="D61" s="260" t="str">
        <f>Sorteio!AH15</f>
        <v>155</v>
      </c>
      <c r="E61" s="260" t="str">
        <f>Sorteio!AI15</f>
        <v>HASHIZUME</v>
      </c>
      <c r="F61" s="260" t="str">
        <f>Sorteio!AJ15</f>
        <v>AKIKO</v>
      </c>
      <c r="G61" s="261" t="str">
        <f>Sorteio!AK15</f>
        <v>F</v>
      </c>
      <c r="H61" s="261" t="str">
        <f>Sorteio!AL15</f>
        <v>KOK</v>
      </c>
      <c r="I61" s="262">
        <f>Sorteio!AM15</f>
        <v>18684</v>
      </c>
      <c r="J61" s="261">
        <f>Sorteio!AN15</f>
        <v>6</v>
      </c>
      <c r="K61" s="263" t="str">
        <f>Sorteio!AO15</f>
        <v>A</v>
      </c>
      <c r="L61" s="263" t="str">
        <f>Sorteio!AP15</f>
        <v>LIB2026</v>
      </c>
      <c r="M61" s="263" t="str">
        <f>Sorteio!AQ15</f>
        <v>SR</v>
      </c>
    </row>
    <row r="62" spans="1:13" ht="14.25" customHeight="1">
      <c r="A62" s="55" t="s">
        <v>1771</v>
      </c>
      <c r="B62" s="56" t="s">
        <v>1807</v>
      </c>
      <c r="C62" s="56" t="s">
        <v>1772</v>
      </c>
      <c r="D62" s="264" t="s">
        <v>1809</v>
      </c>
      <c r="E62" s="264" t="s">
        <v>1802</v>
      </c>
      <c r="F62" s="264" t="s">
        <v>1770</v>
      </c>
      <c r="G62" s="265" t="s">
        <v>1803</v>
      </c>
      <c r="H62" s="265" t="s">
        <v>1800</v>
      </c>
      <c r="I62" s="266" t="s">
        <v>1804</v>
      </c>
      <c r="J62" s="267" t="s">
        <v>1805</v>
      </c>
      <c r="K62" s="268" t="s">
        <v>1806</v>
      </c>
      <c r="L62" s="268" t="s">
        <v>1806</v>
      </c>
      <c r="M62" s="268" t="s">
        <v>1806</v>
      </c>
    </row>
    <row r="63" spans="1:13" ht="15" customHeight="1">
      <c r="A63" s="716">
        <f>Sorteio!A16</f>
        <v>116</v>
      </c>
      <c r="B63" s="716">
        <f>Sorteio!B16</f>
        <v>1</v>
      </c>
      <c r="C63" s="716">
        <f>Sorteio!C16</f>
        <v>16</v>
      </c>
      <c r="D63" s="269" t="str">
        <f>Sorteio!D16</f>
        <v>878</v>
      </c>
      <c r="E63" s="269" t="str">
        <f>Sorteio!E16</f>
        <v>TANIGUTI</v>
      </c>
      <c r="F63" s="269" t="str">
        <f>Sorteio!F16</f>
        <v>PAULO HIDEAKI</v>
      </c>
      <c r="G63" s="270" t="str">
        <f>Sorteio!G16</f>
        <v>M</v>
      </c>
      <c r="H63" s="270" t="str">
        <f>Sorteio!H16</f>
        <v>SUM</v>
      </c>
      <c r="I63" s="271">
        <f>Sorteio!I16</f>
        <v>19749</v>
      </c>
      <c r="J63" s="270">
        <f>Sorteio!J16</f>
        <v>1</v>
      </c>
      <c r="K63" s="270" t="str">
        <f>Sorteio!K16</f>
        <v>EX</v>
      </c>
      <c r="L63" s="270" t="str">
        <f>Sorteio!L16</f>
        <v>LIB2026</v>
      </c>
      <c r="M63" s="270" t="str">
        <f>Sorteio!M16</f>
        <v>NSR</v>
      </c>
    </row>
    <row r="64" spans="1:13" ht="15.75">
      <c r="A64" s="712"/>
      <c r="B64" s="712"/>
      <c r="C64" s="712"/>
      <c r="D64" s="253" t="str">
        <f>Sorteio!N16</f>
        <v>620</v>
      </c>
      <c r="E64" s="253" t="str">
        <f>Sorteio!O16</f>
        <v>OGATA</v>
      </c>
      <c r="F64" s="253" t="str">
        <f>Sorteio!P16</f>
        <v>NELSON</v>
      </c>
      <c r="G64" s="254" t="str">
        <f>Sorteio!Q16</f>
        <v>M</v>
      </c>
      <c r="H64" s="254" t="str">
        <f>Sorteio!R16</f>
        <v>GSP</v>
      </c>
      <c r="I64" s="220">
        <f>Sorteio!S16</f>
        <v>19753</v>
      </c>
      <c r="J64" s="254">
        <f>Sorteio!T16</f>
        <v>3</v>
      </c>
      <c r="K64" s="254" t="str">
        <f>Sorteio!U16</f>
        <v>EX</v>
      </c>
      <c r="L64" s="254" t="str">
        <f>Sorteio!V16</f>
        <v>LIB2026</v>
      </c>
      <c r="M64" s="254" t="str">
        <f>Sorteio!W16</f>
        <v>NSR</v>
      </c>
    </row>
    <row r="65" spans="1:13" ht="14.25" customHeight="1">
      <c r="A65" s="712"/>
      <c r="B65" s="712"/>
      <c r="C65" s="712"/>
      <c r="D65" s="253" t="str">
        <f>Sorteio!X16</f>
        <v>055</v>
      </c>
      <c r="E65" s="253" t="str">
        <f>Sorteio!Y16</f>
        <v>OZAKI</v>
      </c>
      <c r="F65" s="253" t="str">
        <f>Sorteio!Z16</f>
        <v>MIE</v>
      </c>
      <c r="G65" s="254" t="str">
        <f>Sorteio!AA16</f>
        <v>F</v>
      </c>
      <c r="H65" s="254" t="str">
        <f>Sorteio!AB16</f>
        <v>IBI</v>
      </c>
      <c r="I65" s="220">
        <f>Sorteio!AC16</f>
        <v>15211</v>
      </c>
      <c r="J65" s="254">
        <f>Sorteio!AD16</f>
        <v>5</v>
      </c>
      <c r="K65" s="254" t="str">
        <f>Sorteio!AE16</f>
        <v>A</v>
      </c>
      <c r="L65" s="254" t="str">
        <f>Sorteio!AF16</f>
        <v>LIB2026</v>
      </c>
      <c r="M65" s="254" t="str">
        <f>Sorteio!AG16</f>
        <v>MR</v>
      </c>
    </row>
    <row r="66" spans="1:13" ht="14.25" customHeight="1" thickBot="1">
      <c r="A66" s="713"/>
      <c r="B66" s="713"/>
      <c r="C66" s="713"/>
      <c r="D66" s="256" t="str">
        <f>Sorteio!AH16</f>
        <v>473</v>
      </c>
      <c r="E66" s="256" t="str">
        <f>Sorteio!AI16</f>
        <v>NAKANO</v>
      </c>
      <c r="F66" s="256" t="str">
        <f>Sorteio!AJ16</f>
        <v>RUBENS SHOZI</v>
      </c>
      <c r="G66" s="257" t="str">
        <f>Sorteio!AK16</f>
        <v>M</v>
      </c>
      <c r="H66" s="257" t="str">
        <f>Sorteio!AL16</f>
        <v>NCC</v>
      </c>
      <c r="I66" s="258">
        <f>Sorteio!AM16</f>
        <v>17547</v>
      </c>
      <c r="J66" s="257">
        <f>Sorteio!AN16</f>
        <v>6</v>
      </c>
      <c r="K66" s="257" t="str">
        <f>Sorteio!AO16</f>
        <v>A</v>
      </c>
      <c r="L66" s="257" t="str">
        <f>Sorteio!AP16</f>
        <v>LIB2026</v>
      </c>
      <c r="M66" s="257" t="str">
        <f>Sorteio!AQ16</f>
        <v>SR</v>
      </c>
    </row>
    <row r="67" spans="1:13" ht="14.25" customHeight="1" thickTop="1">
      <c r="A67" s="712">
        <f>Sorteio!A17</f>
        <v>117</v>
      </c>
      <c r="B67" s="712">
        <f>Sorteio!B17</f>
        <v>1</v>
      </c>
      <c r="C67" s="712">
        <f>Sorteio!C17</f>
        <v>17</v>
      </c>
      <c r="D67" s="253" t="str">
        <f>Sorteio!D17</f>
        <v>847</v>
      </c>
      <c r="E67" s="253" t="str">
        <f>Sorteio!E17</f>
        <v>KANOMATA</v>
      </c>
      <c r="F67" s="253" t="str">
        <f>Sorteio!F17</f>
        <v>KOKI</v>
      </c>
      <c r="G67" s="254" t="str">
        <f>Sorteio!G17</f>
        <v>M</v>
      </c>
      <c r="H67" s="254" t="str">
        <f>Sorteio!H17</f>
        <v>BIR</v>
      </c>
      <c r="I67" s="220">
        <f>Sorteio!I17</f>
        <v>24950</v>
      </c>
      <c r="J67" s="254">
        <f>Sorteio!J17</f>
        <v>0</v>
      </c>
      <c r="K67" s="254" t="str">
        <f>Sorteio!K17</f>
        <v>EX</v>
      </c>
      <c r="L67" s="254" t="str">
        <f>Sorteio!L17</f>
        <v>LIB2026</v>
      </c>
      <c r="M67" s="254" t="str">
        <f>Sorteio!M17</f>
        <v>NSR</v>
      </c>
    </row>
    <row r="68" spans="1:13" ht="15" customHeight="1">
      <c r="A68" s="712"/>
      <c r="B68" s="712"/>
      <c r="C68" s="712"/>
      <c r="D68" s="253" t="str">
        <f>Sorteio!N17</f>
        <v>203</v>
      </c>
      <c r="E68" s="253" t="str">
        <f>Sorteio!O17</f>
        <v>NAKAMURA</v>
      </c>
      <c r="F68" s="253" t="str">
        <f>Sorteio!P17</f>
        <v>EDSON</v>
      </c>
      <c r="G68" s="254" t="str">
        <f>Sorteio!Q17</f>
        <v>M</v>
      </c>
      <c r="H68" s="254" t="str">
        <f>Sorteio!R17</f>
        <v>PIE</v>
      </c>
      <c r="I68" s="220">
        <f>Sorteio!S17</f>
        <v>21525</v>
      </c>
      <c r="J68" s="254">
        <f>Sorteio!T17</f>
        <v>4</v>
      </c>
      <c r="K68" s="254" t="str">
        <f>Sorteio!U17</f>
        <v>A</v>
      </c>
      <c r="L68" s="254" t="str">
        <f>Sorteio!V17</f>
        <v>LIB2026</v>
      </c>
      <c r="M68" s="254" t="str">
        <f>Sorteio!W17</f>
        <v>NSR</v>
      </c>
    </row>
    <row r="69" spans="1:13" ht="15" customHeight="1">
      <c r="A69" s="712"/>
      <c r="B69" s="712"/>
      <c r="C69" s="712"/>
      <c r="D69" s="253" t="str">
        <f>Sorteio!X17</f>
        <v>722</v>
      </c>
      <c r="E69" s="253" t="str">
        <f>Sorteio!Y17</f>
        <v>DOS SANTOS</v>
      </c>
      <c r="F69" s="253" t="str">
        <f>Sorteio!Z17</f>
        <v>GERSON ARAUJO</v>
      </c>
      <c r="G69" s="254" t="str">
        <f>Sorteio!AA17</f>
        <v>M</v>
      </c>
      <c r="H69" s="254" t="str">
        <f>Sorteio!AB17</f>
        <v>NCC</v>
      </c>
      <c r="I69" s="220">
        <f>Sorteio!AC17</f>
        <v>26370</v>
      </c>
      <c r="J69" s="254">
        <f>Sorteio!AD17</f>
        <v>4</v>
      </c>
      <c r="K69" s="254" t="str">
        <f>Sorteio!AE17</f>
        <v>A</v>
      </c>
      <c r="L69" s="254" t="str">
        <f>Sorteio!AF17</f>
        <v>LIB2026</v>
      </c>
      <c r="M69" s="254" t="str">
        <f>Sorteio!AG17</f>
        <v>NSR</v>
      </c>
    </row>
    <row r="70" spans="1:13" ht="14.25" customHeight="1" thickBot="1">
      <c r="A70" s="713"/>
      <c r="B70" s="713"/>
      <c r="C70" s="713"/>
      <c r="D70" s="229" t="str">
        <f>Sorteio!AH17</f>
        <v>480</v>
      </c>
      <c r="E70" s="229" t="str">
        <f>Sorteio!AI17</f>
        <v>SIGAKI HIGUCHI</v>
      </c>
      <c r="F70" s="229" t="str">
        <f>Sorteio!AJ17</f>
        <v>LOURDES YASSUKO</v>
      </c>
      <c r="G70" s="230" t="str">
        <f>Sorteio!AK17</f>
        <v>F</v>
      </c>
      <c r="H70" s="230" t="str">
        <f>Sorteio!AL17</f>
        <v>NCC</v>
      </c>
      <c r="I70" s="231">
        <f>Sorteio!AM17</f>
        <v>20585</v>
      </c>
      <c r="J70" s="230">
        <f>Sorteio!AN17</f>
        <v>6</v>
      </c>
      <c r="K70" s="230" t="str">
        <f>Sorteio!AO17</f>
        <v>A</v>
      </c>
      <c r="L70" s="230" t="str">
        <f>Sorteio!AP17</f>
        <v>LIB2026</v>
      </c>
      <c r="M70" s="230" t="str">
        <f>Sorteio!AQ17</f>
        <v>NSR</v>
      </c>
    </row>
    <row r="71" spans="1:13" ht="14.25" customHeight="1" thickTop="1">
      <c r="A71" s="712">
        <f>Sorteio!A18</f>
        <v>118</v>
      </c>
      <c r="B71" s="712">
        <f>Sorteio!B18</f>
        <v>1</v>
      </c>
      <c r="C71" s="712">
        <f>Sorteio!C18</f>
        <v>18</v>
      </c>
      <c r="D71" s="253" t="str">
        <f>Sorteio!D18</f>
        <v>971</v>
      </c>
      <c r="E71" s="253" t="str">
        <f>Sorteio!E18</f>
        <v>KANOMATA</v>
      </c>
      <c r="F71" s="253" t="str">
        <f>Sorteio!F18</f>
        <v>NELSON</v>
      </c>
      <c r="G71" s="254" t="str">
        <f>Sorteio!G18</f>
        <v>M</v>
      </c>
      <c r="H71" s="254" t="str">
        <f>Sorteio!H18</f>
        <v>BIR</v>
      </c>
      <c r="I71" s="220">
        <f>Sorteio!I18</f>
        <v>23124</v>
      </c>
      <c r="J71" s="254">
        <f>Sorteio!J18</f>
        <v>3</v>
      </c>
      <c r="K71" s="254" t="str">
        <f>Sorteio!K18</f>
        <v>EX</v>
      </c>
      <c r="L71" s="254" t="str">
        <f>Sorteio!L18</f>
        <v>LIB2026</v>
      </c>
      <c r="M71" s="254" t="str">
        <f>Sorteio!M18</f>
        <v>NSR</v>
      </c>
    </row>
    <row r="72" spans="1:13" ht="15" customHeight="1">
      <c r="A72" s="712"/>
      <c r="B72" s="712"/>
      <c r="C72" s="712"/>
      <c r="D72" s="253" t="str">
        <f>Sorteio!N18</f>
        <v>876</v>
      </c>
      <c r="E72" s="253" t="str">
        <f>Sorteio!O18</f>
        <v>DE MELO DE JESUS</v>
      </c>
      <c r="F72" s="253" t="str">
        <f>Sorteio!P18</f>
        <v>BRUNO</v>
      </c>
      <c r="G72" s="254" t="str">
        <f>Sorteio!Q18</f>
        <v>M</v>
      </c>
      <c r="H72" s="254" t="str">
        <f>Sorteio!R18</f>
        <v>PIE</v>
      </c>
      <c r="I72" s="220">
        <f>Sorteio!S18</f>
        <v>34349</v>
      </c>
      <c r="J72" s="254">
        <f>Sorteio!T18</f>
        <v>4</v>
      </c>
      <c r="K72" s="254" t="str">
        <f>Sorteio!U18</f>
        <v>A</v>
      </c>
      <c r="L72" s="254" t="str">
        <f>Sorteio!V18</f>
        <v>LIB2026</v>
      </c>
      <c r="M72" s="254" t="str">
        <f>Sorteio!W18</f>
        <v>NSR</v>
      </c>
    </row>
    <row r="73" spans="1:13" ht="15" customHeight="1">
      <c r="A73" s="712"/>
      <c r="B73" s="712"/>
      <c r="C73" s="712"/>
      <c r="D73" s="253" t="str">
        <f>Sorteio!X18</f>
        <v>427</v>
      </c>
      <c r="E73" s="253" t="str">
        <f>Sorteio!Y18</f>
        <v>HORITA</v>
      </c>
      <c r="F73" s="253" t="str">
        <f>Sorteio!Z18</f>
        <v>SETSUOMI</v>
      </c>
      <c r="G73" s="254" t="str">
        <f>Sorteio!AA18</f>
        <v>M</v>
      </c>
      <c r="H73" s="254" t="str">
        <f>Sorteio!AB18</f>
        <v>NCC</v>
      </c>
      <c r="I73" s="220">
        <f>Sorteio!AC18</f>
        <v>16582</v>
      </c>
      <c r="J73" s="254">
        <f>Sorteio!AD18</f>
        <v>4</v>
      </c>
      <c r="K73" s="254" t="str">
        <f>Sorteio!AE18</f>
        <v>A</v>
      </c>
      <c r="L73" s="254" t="str">
        <f>Sorteio!AF18</f>
        <v>LIB2026</v>
      </c>
      <c r="M73" s="254" t="str">
        <f>Sorteio!AG18</f>
        <v>SR</v>
      </c>
    </row>
    <row r="74" spans="1:13" ht="14.25" customHeight="1" thickBot="1">
      <c r="A74" s="713"/>
      <c r="B74" s="713"/>
      <c r="C74" s="713"/>
      <c r="D74" s="256" t="str">
        <f>Sorteio!AH18</f>
        <v>616</v>
      </c>
      <c r="E74" s="256" t="str">
        <f>Sorteio!AI18</f>
        <v>MORITA</v>
      </c>
      <c r="F74" s="256" t="str">
        <f>Sorteio!AJ18</f>
        <v>IROKO</v>
      </c>
      <c r="G74" s="257" t="str">
        <f>Sorteio!AK18</f>
        <v>F</v>
      </c>
      <c r="H74" s="257" t="str">
        <f>Sorteio!AL18</f>
        <v>GSP</v>
      </c>
      <c r="I74" s="258">
        <f>Sorteio!AM18</f>
        <v>16580</v>
      </c>
      <c r="J74" s="257">
        <f>Sorteio!AN18</f>
        <v>6</v>
      </c>
      <c r="K74" s="257" t="str">
        <f>Sorteio!AO18</f>
        <v>A</v>
      </c>
      <c r="L74" s="257" t="str">
        <f>Sorteio!AP18</f>
        <v>LIB2026</v>
      </c>
      <c r="M74" s="257" t="str">
        <f>Sorteio!AQ18</f>
        <v>SR</v>
      </c>
    </row>
    <row r="75" spans="1:13" ht="14.25" customHeight="1" thickTop="1">
      <c r="A75" s="712">
        <f>Sorteio!A19</f>
        <v>201</v>
      </c>
      <c r="B75" s="712">
        <f>Sorteio!B19</f>
        <v>2</v>
      </c>
      <c r="C75" s="712">
        <f>Sorteio!C19</f>
        <v>1</v>
      </c>
      <c r="D75" s="253" t="str">
        <f>Sorteio!D19</f>
        <v>744</v>
      </c>
      <c r="E75" s="253" t="str">
        <f>Sorteio!E19</f>
        <v>UEMURA</v>
      </c>
      <c r="F75" s="253" t="str">
        <f>Sorteio!F19</f>
        <v>JORGE</v>
      </c>
      <c r="G75" s="254" t="str">
        <f>Sorteio!G19</f>
        <v>M</v>
      </c>
      <c r="H75" s="254" t="str">
        <f>Sorteio!H19</f>
        <v>PIE</v>
      </c>
      <c r="I75" s="220">
        <f>Sorteio!I19</f>
        <v>29247</v>
      </c>
      <c r="J75" s="254">
        <f>Sorteio!J19</f>
        <v>9</v>
      </c>
      <c r="K75" s="254" t="str">
        <f>Sorteio!K19</f>
        <v>B</v>
      </c>
      <c r="L75" s="254" t="str">
        <f>Sorteio!L19</f>
        <v>LIB2026</v>
      </c>
      <c r="M75" s="254" t="str">
        <f>Sorteio!M19</f>
        <v>NSR</v>
      </c>
    </row>
    <row r="76" spans="1:13" ht="15" customHeight="1">
      <c r="A76" s="712"/>
      <c r="B76" s="712"/>
      <c r="C76" s="712"/>
      <c r="D76" s="253" t="str">
        <f>Sorteio!N19</f>
        <v>453</v>
      </c>
      <c r="E76" s="253" t="str">
        <f>Sorteio!O19</f>
        <v>SHINOZAKI</v>
      </c>
      <c r="F76" s="253" t="str">
        <f>Sorteio!P19</f>
        <v>TERUMI</v>
      </c>
      <c r="G76" s="254" t="str">
        <f>Sorteio!Q19</f>
        <v>F</v>
      </c>
      <c r="H76" s="254" t="str">
        <f>Sorteio!R19</f>
        <v>SMA</v>
      </c>
      <c r="I76" s="220">
        <f>Sorteio!S19</f>
        <v>18579</v>
      </c>
      <c r="J76" s="254">
        <f>Sorteio!T19</f>
        <v>9</v>
      </c>
      <c r="K76" s="254" t="str">
        <f>Sorteio!U19</f>
        <v>B</v>
      </c>
      <c r="L76" s="254" t="str">
        <f>Sorteio!V19</f>
        <v>LIB2026</v>
      </c>
      <c r="M76" s="254" t="str">
        <f>Sorteio!W19</f>
        <v>SR</v>
      </c>
    </row>
    <row r="77" spans="1:13" ht="15.75" customHeight="1">
      <c r="A77" s="712"/>
      <c r="B77" s="712"/>
      <c r="C77" s="712"/>
      <c r="D77" s="253" t="str">
        <f>Sorteio!X19</f>
        <v>728</v>
      </c>
      <c r="E77" s="253" t="str">
        <f>Sorteio!Y19</f>
        <v>DOS SANTOS LUZ LIMA</v>
      </c>
      <c r="F77" s="253" t="str">
        <f>Sorteio!Z19</f>
        <v>LUCILENA</v>
      </c>
      <c r="G77" s="254" t="str">
        <f>Sorteio!AA19</f>
        <v>F</v>
      </c>
      <c r="H77" s="254" t="str">
        <f>Sorteio!AB19</f>
        <v>SOR</v>
      </c>
      <c r="I77" s="220">
        <f>Sorteio!AC19</f>
        <v>25513</v>
      </c>
      <c r="J77" s="254">
        <f>Sorteio!AD19</f>
        <v>12</v>
      </c>
      <c r="K77" s="254" t="str">
        <f>Sorteio!AE19</f>
        <v>C</v>
      </c>
      <c r="L77" s="254" t="str">
        <f>Sorteio!AF19</f>
        <v>LIB2026</v>
      </c>
      <c r="M77" s="254" t="str">
        <f>Sorteio!AG19</f>
        <v>NSR</v>
      </c>
    </row>
    <row r="78" spans="1:13" ht="14.25" customHeight="1" thickBot="1">
      <c r="A78" s="713"/>
      <c r="B78" s="713"/>
      <c r="C78" s="713"/>
      <c r="D78" s="256" t="str">
        <f>Sorteio!AH19</f>
        <v>941</v>
      </c>
      <c r="E78" s="256" t="str">
        <f>Sorteio!AI19</f>
        <v>OKUYAMA</v>
      </c>
      <c r="F78" s="256" t="str">
        <f>Sorteio!AJ19</f>
        <v>NOBORU</v>
      </c>
      <c r="G78" s="257" t="str">
        <f>Sorteio!AK19</f>
        <v>M</v>
      </c>
      <c r="H78" s="257" t="str">
        <f>Sorteio!AL19</f>
        <v>KOK</v>
      </c>
      <c r="I78" s="258">
        <f>Sorteio!AM19</f>
        <v>17489</v>
      </c>
      <c r="J78" s="257">
        <f>Sorteio!AN19</f>
        <v>12</v>
      </c>
      <c r="K78" s="257" t="str">
        <f>Sorteio!AO19</f>
        <v>C</v>
      </c>
      <c r="L78" s="257" t="str">
        <f>Sorteio!AP19</f>
        <v>LIB2026</v>
      </c>
      <c r="M78" s="257" t="str">
        <f>Sorteio!AQ19</f>
        <v>SR</v>
      </c>
    </row>
    <row r="79" spans="1:13" ht="14.25" customHeight="1" thickTop="1">
      <c r="A79" s="712">
        <f>Sorteio!A20</f>
        <v>202</v>
      </c>
      <c r="B79" s="712">
        <f>Sorteio!B20</f>
        <v>2</v>
      </c>
      <c r="C79" s="712">
        <f>Sorteio!C20</f>
        <v>2</v>
      </c>
      <c r="D79" s="18" t="str">
        <f>Sorteio!D20</f>
        <v>169</v>
      </c>
      <c r="E79" s="18" t="str">
        <f>Sorteio!E20</f>
        <v>SILVA</v>
      </c>
      <c r="F79" s="18" t="str">
        <f>Sorteio!F20</f>
        <v>MANOEL</v>
      </c>
      <c r="G79" s="19" t="str">
        <f>Sorteio!G20</f>
        <v>M</v>
      </c>
      <c r="H79" s="19" t="str">
        <f>Sorteio!H20</f>
        <v>KOK</v>
      </c>
      <c r="I79" s="20">
        <f>Sorteio!I20</f>
        <v>20205</v>
      </c>
      <c r="J79" s="19">
        <f>Sorteio!J20</f>
        <v>9</v>
      </c>
      <c r="K79" s="19" t="str">
        <f>Sorteio!K20</f>
        <v>B</v>
      </c>
      <c r="L79" s="19" t="str">
        <f>Sorteio!L20</f>
        <v>LIB2026</v>
      </c>
      <c r="M79" s="19" t="str">
        <f>Sorteio!M20</f>
        <v>NSR</v>
      </c>
    </row>
    <row r="80" spans="1:13" ht="15" customHeight="1">
      <c r="A80" s="712"/>
      <c r="B80" s="712"/>
      <c r="C80" s="712"/>
      <c r="D80" s="18" t="str">
        <f>Sorteio!N20</f>
        <v>267</v>
      </c>
      <c r="E80" s="18" t="str">
        <f>Sorteio!O20</f>
        <v>UEYAMA</v>
      </c>
      <c r="F80" s="18" t="str">
        <f>Sorteio!P20</f>
        <v>MARIA KIYOKO</v>
      </c>
      <c r="G80" s="19" t="str">
        <f>Sorteio!Q20</f>
        <v>F</v>
      </c>
      <c r="H80" s="19" t="str">
        <f>Sorteio!R20</f>
        <v>PIE</v>
      </c>
      <c r="I80" s="20">
        <f>Sorteio!S20</f>
        <v>14975</v>
      </c>
      <c r="J80" s="19">
        <f>Sorteio!T20</f>
        <v>9</v>
      </c>
      <c r="K80" s="19" t="str">
        <f>Sorteio!U20</f>
        <v>B</v>
      </c>
      <c r="L80" s="19" t="str">
        <f>Sorteio!V20</f>
        <v>LIB2026</v>
      </c>
      <c r="M80" s="19" t="str">
        <f>Sorteio!W20</f>
        <v>MR</v>
      </c>
    </row>
    <row r="81" spans="1:13" ht="15" customHeight="1">
      <c r="A81" s="712"/>
      <c r="B81" s="712"/>
      <c r="C81" s="712"/>
      <c r="D81" s="18" t="str">
        <f>Sorteio!X20</f>
        <v>749</v>
      </c>
      <c r="E81" s="18" t="str">
        <f>Sorteio!Y20</f>
        <v>HIRANO</v>
      </c>
      <c r="F81" s="18" t="str">
        <f>Sorteio!Z20</f>
        <v>KAZUNORI</v>
      </c>
      <c r="G81" s="19" t="str">
        <f>Sorteio!AA20</f>
        <v>M</v>
      </c>
      <c r="H81" s="19" t="str">
        <f>Sorteio!AB20</f>
        <v>BIR</v>
      </c>
      <c r="I81" s="20">
        <f>Sorteio!AC20</f>
        <v>16804</v>
      </c>
      <c r="J81" s="19">
        <f>Sorteio!AD20</f>
        <v>8</v>
      </c>
      <c r="K81" s="19" t="str">
        <f>Sorteio!AE20</f>
        <v>B</v>
      </c>
      <c r="L81" s="19" t="str">
        <f>Sorteio!AF20</f>
        <v>LIB2026</v>
      </c>
      <c r="M81" s="19" t="str">
        <f>Sorteio!AG20</f>
        <v>SR</v>
      </c>
    </row>
    <row r="82" spans="1:13" ht="14.25" customHeight="1" thickBot="1">
      <c r="A82" s="713"/>
      <c r="B82" s="713"/>
      <c r="C82" s="713"/>
      <c r="D82" s="21" t="str">
        <f>Sorteio!AH20</f>
        <v>550</v>
      </c>
      <c r="E82" s="21" t="str">
        <f>Sorteio!AI20</f>
        <v>SAITO</v>
      </c>
      <c r="F82" s="21" t="str">
        <f>Sorteio!AJ20</f>
        <v>YOLANDO TOSHIO</v>
      </c>
      <c r="G82" s="22" t="str">
        <f>Sorteio!AK20</f>
        <v>M</v>
      </c>
      <c r="H82" s="22" t="str">
        <f>Sorteio!AL20</f>
        <v>COO</v>
      </c>
      <c r="I82" s="23">
        <f>Sorteio!AM20</f>
        <v>18875</v>
      </c>
      <c r="J82" s="22">
        <f>Sorteio!AN20</f>
        <v>12</v>
      </c>
      <c r="K82" s="22" t="str">
        <f>Sorteio!AO20</f>
        <v>C</v>
      </c>
      <c r="L82" s="22" t="str">
        <f>Sorteio!AP20</f>
        <v>LIB2026</v>
      </c>
      <c r="M82" s="22" t="str">
        <f>Sorteio!AQ20</f>
        <v>SR</v>
      </c>
    </row>
    <row r="83" spans="1:13" ht="14.25" customHeight="1" thickTop="1">
      <c r="A83" s="712">
        <f>Sorteio!A21</f>
        <v>203</v>
      </c>
      <c r="B83" s="712">
        <f>Sorteio!B21</f>
        <v>2</v>
      </c>
      <c r="C83" s="712">
        <f>Sorteio!C21</f>
        <v>3</v>
      </c>
      <c r="D83" s="18" t="str">
        <f>Sorteio!D21</f>
        <v>746</v>
      </c>
      <c r="E83" s="18" t="str">
        <f>Sorteio!E21</f>
        <v>MORIOKA</v>
      </c>
      <c r="F83" s="18" t="str">
        <f>Sorteio!F21</f>
        <v>SAIOKO KOTAMA</v>
      </c>
      <c r="G83" s="19" t="str">
        <f>Sorteio!G21</f>
        <v>F</v>
      </c>
      <c r="H83" s="19" t="str">
        <f>Sorteio!H21</f>
        <v>KOK</v>
      </c>
      <c r="I83" s="20">
        <f>Sorteio!I21</f>
        <v>19066</v>
      </c>
      <c r="J83" s="19">
        <f>Sorteio!J21</f>
        <v>9</v>
      </c>
      <c r="K83" s="19" t="str">
        <f>Sorteio!K21</f>
        <v>B</v>
      </c>
      <c r="L83" s="19" t="str">
        <f>Sorteio!L21</f>
        <v>LIB2026</v>
      </c>
      <c r="M83" s="19" t="str">
        <f>Sorteio!M21</f>
        <v>NSR</v>
      </c>
    </row>
    <row r="84" spans="1:13" ht="15" customHeight="1">
      <c r="A84" s="712"/>
      <c r="B84" s="712"/>
      <c r="C84" s="712"/>
      <c r="D84" s="18" t="str">
        <f>Sorteio!N21</f>
        <v>017</v>
      </c>
      <c r="E84" s="18" t="str">
        <f>Sorteio!O21</f>
        <v>SHIMOYAMA</v>
      </c>
      <c r="F84" s="18" t="str">
        <f>Sorteio!P21</f>
        <v>KAZUKO</v>
      </c>
      <c r="G84" s="19" t="str">
        <f>Sorteio!Q21</f>
        <v>F</v>
      </c>
      <c r="H84" s="19" t="str">
        <f>Sorteio!R21</f>
        <v>IBI</v>
      </c>
      <c r="I84" s="20">
        <f>Sorteio!S21</f>
        <v>14507</v>
      </c>
      <c r="J84" s="19">
        <f>Sorteio!T21</f>
        <v>8</v>
      </c>
      <c r="K84" s="19" t="str">
        <f>Sorteio!U21</f>
        <v>B</v>
      </c>
      <c r="L84" s="19" t="str">
        <f>Sorteio!V21</f>
        <v>LIB2026</v>
      </c>
      <c r="M84" s="19" t="str">
        <f>Sorteio!W21</f>
        <v>MR</v>
      </c>
    </row>
    <row r="85" spans="1:13" ht="15" customHeight="1">
      <c r="A85" s="712"/>
      <c r="B85" s="712"/>
      <c r="C85" s="712"/>
      <c r="D85" s="18" t="str">
        <f>Sorteio!X21</f>
        <v>884</v>
      </c>
      <c r="E85" s="18" t="str">
        <f>Sorteio!Y21</f>
        <v xml:space="preserve">KODA </v>
      </c>
      <c r="F85" s="18" t="str">
        <f>Sorteio!Z21</f>
        <v>MASAO</v>
      </c>
      <c r="G85" s="19" t="str">
        <f>Sorteio!AA21</f>
        <v>M</v>
      </c>
      <c r="H85" s="19" t="str">
        <f>Sorteio!AB21</f>
        <v>COO</v>
      </c>
      <c r="I85" s="20">
        <f>Sorteio!AC21</f>
        <v>16228</v>
      </c>
      <c r="J85" s="19">
        <f>Sorteio!AD21</f>
        <v>7</v>
      </c>
      <c r="K85" s="19" t="str">
        <f>Sorteio!AE21</f>
        <v>B</v>
      </c>
      <c r="L85" s="19" t="str">
        <f>Sorteio!AF21</f>
        <v>LIB2026</v>
      </c>
      <c r="M85" s="19" t="str">
        <f>Sorteio!AG21</f>
        <v>SR</v>
      </c>
    </row>
    <row r="86" spans="1:13" ht="14.25" customHeight="1" thickBot="1">
      <c r="A86" s="713"/>
      <c r="B86" s="713"/>
      <c r="C86" s="713"/>
      <c r="D86" s="21" t="str">
        <f>Sorteio!AH21</f>
        <v>382</v>
      </c>
      <c r="E86" s="21" t="str">
        <f>Sorteio!AI21</f>
        <v>AKITA</v>
      </c>
      <c r="F86" s="21" t="str">
        <f>Sorteio!AJ21</f>
        <v>KUNIAKI</v>
      </c>
      <c r="G86" s="22" t="str">
        <f>Sorteio!AK21</f>
        <v>M</v>
      </c>
      <c r="H86" s="22" t="str">
        <f>Sorteio!AL21</f>
        <v>BIR</v>
      </c>
      <c r="I86" s="23">
        <f>Sorteio!AM21</f>
        <v>16355</v>
      </c>
      <c r="J86" s="22">
        <f>Sorteio!AN21</f>
        <v>9</v>
      </c>
      <c r="K86" s="22" t="str">
        <f>Sorteio!AO21</f>
        <v>B</v>
      </c>
      <c r="L86" s="22" t="str">
        <f>Sorteio!AP21</f>
        <v>LIB2026</v>
      </c>
      <c r="M86" s="22" t="str">
        <f>Sorteio!AQ21</f>
        <v>SR</v>
      </c>
    </row>
    <row r="87" spans="1:13" ht="14.25" customHeight="1" thickTop="1">
      <c r="A87" s="712">
        <f>Sorteio!A22</f>
        <v>204</v>
      </c>
      <c r="B87" s="712">
        <f>Sorteio!B22</f>
        <v>2</v>
      </c>
      <c r="C87" s="712">
        <f>Sorteio!C22</f>
        <v>4</v>
      </c>
      <c r="D87" s="18" t="str">
        <f>Sorteio!D22</f>
        <v>828</v>
      </c>
      <c r="E87" s="18" t="str">
        <f>Sorteio!E22</f>
        <v>HANAI</v>
      </c>
      <c r="F87" s="18" t="str">
        <f>Sorteio!F22</f>
        <v>TSUGUIKO</v>
      </c>
      <c r="G87" s="19" t="str">
        <f>Sorteio!G22</f>
        <v>F</v>
      </c>
      <c r="H87" s="19" t="str">
        <f>Sorteio!H22</f>
        <v>KOK</v>
      </c>
      <c r="I87" s="20">
        <f>Sorteio!I22</f>
        <v>20434</v>
      </c>
      <c r="J87" s="19">
        <f>Sorteio!J22</f>
        <v>8</v>
      </c>
      <c r="K87" s="19" t="str">
        <f>Sorteio!K22</f>
        <v>B</v>
      </c>
      <c r="L87" s="19" t="str">
        <f>Sorteio!L22</f>
        <v>LIB2026</v>
      </c>
      <c r="M87" s="19" t="str">
        <f>Sorteio!M22</f>
        <v>NSR</v>
      </c>
    </row>
    <row r="88" spans="1:13" ht="15" customHeight="1">
      <c r="A88" s="712"/>
      <c r="B88" s="712"/>
      <c r="C88" s="712"/>
      <c r="D88" s="18" t="str">
        <f>Sorteio!N22</f>
        <v>118</v>
      </c>
      <c r="E88" s="18" t="str">
        <f>Sorteio!O22</f>
        <v>FUGIKAWA</v>
      </c>
      <c r="F88" s="18" t="str">
        <f>Sorteio!P22</f>
        <v>MARINA JUNKO</v>
      </c>
      <c r="G88" s="19" t="str">
        <f>Sorteio!Q22</f>
        <v>F</v>
      </c>
      <c r="H88" s="19" t="str">
        <f>Sorteio!R22</f>
        <v>SMA</v>
      </c>
      <c r="I88" s="20">
        <f>Sorteio!S22</f>
        <v>17739</v>
      </c>
      <c r="J88" s="19">
        <f>Sorteio!T22</f>
        <v>7</v>
      </c>
      <c r="K88" s="19" t="str">
        <f>Sorteio!U22</f>
        <v>B</v>
      </c>
      <c r="L88" s="19" t="str">
        <f>Sorteio!V22</f>
        <v>LIB2026</v>
      </c>
      <c r="M88" s="19" t="str">
        <f>Sorteio!W22</f>
        <v>SR</v>
      </c>
    </row>
    <row r="89" spans="1:13" ht="15" customHeight="1">
      <c r="A89" s="712"/>
      <c r="B89" s="712"/>
      <c r="C89" s="712"/>
      <c r="D89" s="18" t="str">
        <f>Sorteio!X22</f>
        <v>247</v>
      </c>
      <c r="E89" s="18" t="str">
        <f>Sorteio!Y22</f>
        <v>PINTO</v>
      </c>
      <c r="F89" s="18" t="str">
        <f>Sorteio!Z22</f>
        <v>JOSE GONCALVES</v>
      </c>
      <c r="G89" s="19" t="str">
        <f>Sorteio!AA22</f>
        <v>M</v>
      </c>
      <c r="H89" s="19" t="str">
        <f>Sorteio!AB22</f>
        <v>ITA</v>
      </c>
      <c r="I89" s="20">
        <f>Sorteio!AC22</f>
        <v>12745</v>
      </c>
      <c r="J89" s="19">
        <f>Sorteio!AD22</f>
        <v>9</v>
      </c>
      <c r="K89" s="19" t="str">
        <f>Sorteio!AE22</f>
        <v>B</v>
      </c>
      <c r="L89" s="19" t="str">
        <f>Sorteio!AF22</f>
        <v>LIB2026i</v>
      </c>
      <c r="M89" s="19" t="str">
        <f>Sorteio!AG22</f>
        <v>MR</v>
      </c>
    </row>
    <row r="90" spans="1:13" ht="14.25" customHeight="1" thickBot="1">
      <c r="A90" s="713"/>
      <c r="B90" s="713"/>
      <c r="C90" s="713"/>
      <c r="D90" s="21" t="str">
        <f>Sorteio!AH22</f>
        <v>540</v>
      </c>
      <c r="E90" s="21" t="str">
        <f>Sorteio!AI22</f>
        <v>ANZAI</v>
      </c>
      <c r="F90" s="21" t="str">
        <f>Sorteio!AJ22</f>
        <v>YOSHIO</v>
      </c>
      <c r="G90" s="22" t="str">
        <f>Sorteio!AK22</f>
        <v>M</v>
      </c>
      <c r="H90" s="22" t="str">
        <f>Sorteio!AL22</f>
        <v>COO</v>
      </c>
      <c r="I90" s="23">
        <f>Sorteio!AM22</f>
        <v>17424</v>
      </c>
      <c r="J90" s="22">
        <f>Sorteio!AN22</f>
        <v>12</v>
      </c>
      <c r="K90" s="22" t="str">
        <f>Sorteio!AO22</f>
        <v>C</v>
      </c>
      <c r="L90" s="22" t="str">
        <f>Sorteio!AP22</f>
        <v>LIB2026</v>
      </c>
      <c r="M90" s="22" t="str">
        <f>Sorteio!AQ22</f>
        <v>SR</v>
      </c>
    </row>
    <row r="91" spans="1:13" ht="14.25" customHeight="1" thickTop="1">
      <c r="A91" s="712">
        <f>Sorteio!A23</f>
        <v>205</v>
      </c>
      <c r="B91" s="712">
        <f>Sorteio!B23</f>
        <v>2</v>
      </c>
      <c r="C91" s="712">
        <f>Sorteio!C23</f>
        <v>5</v>
      </c>
      <c r="D91" s="18" t="str">
        <f>Sorteio!D23</f>
        <v>411</v>
      </c>
      <c r="E91" s="18" t="str">
        <f>Sorteio!E23</f>
        <v>SATO YOSHINO</v>
      </c>
      <c r="F91" s="18" t="str">
        <f>Sorteio!F23</f>
        <v>MARLI</v>
      </c>
      <c r="G91" s="19" t="str">
        <f>Sorteio!G23</f>
        <v>F</v>
      </c>
      <c r="H91" s="19" t="str">
        <f>Sorteio!H23</f>
        <v>NCC</v>
      </c>
      <c r="I91" s="20">
        <f>Sorteio!I23</f>
        <v>22208</v>
      </c>
      <c r="J91" s="19">
        <f>Sorteio!J23</f>
        <v>9</v>
      </c>
      <c r="K91" s="19" t="str">
        <f>Sorteio!K23</f>
        <v>B</v>
      </c>
      <c r="L91" s="19" t="str">
        <f>Sorteio!L23</f>
        <v>LIB2026</v>
      </c>
      <c r="M91" s="19" t="str">
        <f>Sorteio!M23</f>
        <v>NSR</v>
      </c>
    </row>
    <row r="92" spans="1:13" ht="15" customHeight="1">
      <c r="A92" s="712"/>
      <c r="B92" s="712"/>
      <c r="C92" s="712"/>
      <c r="D92" s="18" t="str">
        <f>Sorteio!N23</f>
        <v>817</v>
      </c>
      <c r="E92" s="18" t="str">
        <f>Sorteio!O23</f>
        <v>KAWASAKI</v>
      </c>
      <c r="F92" s="18" t="str">
        <f>Sorteio!P23</f>
        <v>TOSHIO</v>
      </c>
      <c r="G92" s="19" t="str">
        <f>Sorteio!Q23</f>
        <v>M</v>
      </c>
      <c r="H92" s="19" t="str">
        <f>Sorteio!R23</f>
        <v>KOK</v>
      </c>
      <c r="I92" s="20">
        <f>Sorteio!S23</f>
        <v>14865</v>
      </c>
      <c r="J92" s="19">
        <f>Sorteio!T23</f>
        <v>9</v>
      </c>
      <c r="K92" s="19" t="str">
        <f>Sorteio!U23</f>
        <v>B</v>
      </c>
      <c r="L92" s="19" t="str">
        <f>Sorteio!V23</f>
        <v>LIB2026</v>
      </c>
      <c r="M92" s="19" t="str">
        <f>Sorteio!W23</f>
        <v>MR</v>
      </c>
    </row>
    <row r="93" spans="1:13" ht="15" customHeight="1">
      <c r="A93" s="712"/>
      <c r="B93" s="712"/>
      <c r="C93" s="712"/>
      <c r="D93" s="18" t="str">
        <f>Sorteio!X23</f>
        <v>895</v>
      </c>
      <c r="E93" s="18" t="str">
        <f>Sorteio!Y23</f>
        <v>TOYONAGA</v>
      </c>
      <c r="F93" s="18" t="str">
        <f>Sorteio!Z23</f>
        <v>SEIJIN</v>
      </c>
      <c r="G93" s="19" t="str">
        <f>Sorteio!AA23</f>
        <v>M</v>
      </c>
      <c r="H93" s="19" t="str">
        <f>Sorteio!AB23</f>
        <v>SUM</v>
      </c>
      <c r="I93" s="20">
        <f>Sorteio!AC23</f>
        <v>19733</v>
      </c>
      <c r="J93" s="19">
        <f>Sorteio!AD23</f>
        <v>9</v>
      </c>
      <c r="K93" s="19" t="str">
        <f>Sorteio!AE23</f>
        <v>B</v>
      </c>
      <c r="L93" s="19" t="str">
        <f>Sorteio!AF23</f>
        <v>LIB2026</v>
      </c>
      <c r="M93" s="19" t="str">
        <f>Sorteio!AG23</f>
        <v>NSR</v>
      </c>
    </row>
    <row r="94" spans="1:13" ht="14.25" customHeight="1" thickBot="1">
      <c r="A94" s="713"/>
      <c r="B94" s="713"/>
      <c r="C94" s="713"/>
      <c r="D94" s="21" t="str">
        <f>Sorteio!AH23</f>
        <v>168</v>
      </c>
      <c r="E94" s="21" t="str">
        <f>Sorteio!AI23</f>
        <v>INUTSUKA</v>
      </c>
      <c r="F94" s="21" t="str">
        <f>Sorteio!AJ23</f>
        <v>TIYOKO</v>
      </c>
      <c r="G94" s="22" t="str">
        <f>Sorteio!AK23</f>
        <v>F</v>
      </c>
      <c r="H94" s="22" t="str">
        <f>Sorteio!AL23</f>
        <v>PIE</v>
      </c>
      <c r="I94" s="23">
        <f>Sorteio!AM23</f>
        <v>15534</v>
      </c>
      <c r="J94" s="22">
        <f>Sorteio!AN23</f>
        <v>9</v>
      </c>
      <c r="K94" s="22" t="str">
        <f>Sorteio!AO23</f>
        <v>B</v>
      </c>
      <c r="L94" s="22" t="str">
        <f>Sorteio!AP23</f>
        <v>LIB2026</v>
      </c>
      <c r="M94" s="22" t="str">
        <f>Sorteio!AQ23</f>
        <v>SR</v>
      </c>
    </row>
    <row r="95" spans="1:13" ht="14.25" customHeight="1" thickTop="1">
      <c r="A95" s="712">
        <f>Sorteio!A24</f>
        <v>206</v>
      </c>
      <c r="B95" s="712">
        <f>Sorteio!B24</f>
        <v>2</v>
      </c>
      <c r="C95" s="712">
        <f>Sorteio!C24</f>
        <v>6</v>
      </c>
      <c r="D95" s="18" t="str">
        <f>Sorteio!D24</f>
        <v>691</v>
      </c>
      <c r="E95" s="18" t="str">
        <f>Sorteio!E24</f>
        <v>HIRATA</v>
      </c>
      <c r="F95" s="18" t="str">
        <f>Sorteio!F24</f>
        <v>IRINEU YASSAYUKI</v>
      </c>
      <c r="G95" s="19" t="str">
        <f>Sorteio!G24</f>
        <v>M</v>
      </c>
      <c r="H95" s="19" t="str">
        <f>Sorteio!H24</f>
        <v>KOK</v>
      </c>
      <c r="I95" s="20">
        <f>Sorteio!I24</f>
        <v>24162</v>
      </c>
      <c r="J95" s="19">
        <f>Sorteio!J24</f>
        <v>8</v>
      </c>
      <c r="K95" s="19" t="str">
        <f>Sorteio!K24</f>
        <v>B</v>
      </c>
      <c r="L95" s="19" t="str">
        <f>Sorteio!L24</f>
        <v>LIB2026</v>
      </c>
      <c r="M95" s="19" t="str">
        <f>Sorteio!M24</f>
        <v>NSR</v>
      </c>
    </row>
    <row r="96" spans="1:13" ht="15" customHeight="1">
      <c r="A96" s="712"/>
      <c r="B96" s="712"/>
      <c r="C96" s="712"/>
      <c r="D96" s="18" t="str">
        <f>Sorteio!N24</f>
        <v>986</v>
      </c>
      <c r="E96" s="18" t="str">
        <f>Sorteio!O24</f>
        <v>NAGAE</v>
      </c>
      <c r="F96" s="18" t="str">
        <f>Sorteio!P24</f>
        <v>TOMIKO</v>
      </c>
      <c r="G96" s="19" t="str">
        <f>Sorteio!Q24</f>
        <v>F</v>
      </c>
      <c r="H96" s="19" t="str">
        <f>Sorteio!R24</f>
        <v>SOR</v>
      </c>
      <c r="I96" s="20">
        <f>Sorteio!S24</f>
        <v>14991</v>
      </c>
      <c r="J96" s="19">
        <f>Sorteio!T24</f>
        <v>9</v>
      </c>
      <c r="K96" s="19" t="str">
        <f>Sorteio!U24</f>
        <v>B</v>
      </c>
      <c r="L96" s="19" t="str">
        <f>Sorteio!V24</f>
        <v>LIB2026</v>
      </c>
      <c r="M96" s="19" t="str">
        <f>Sorteio!W24</f>
        <v>MR</v>
      </c>
    </row>
    <row r="97" spans="1:13" ht="15" customHeight="1">
      <c r="A97" s="712"/>
      <c r="B97" s="712"/>
      <c r="C97" s="712"/>
      <c r="D97" s="18" t="str">
        <f>Sorteio!X24</f>
        <v>642</v>
      </c>
      <c r="E97" s="18" t="str">
        <f>Sorteio!Y24</f>
        <v>TAKAHASHI</v>
      </c>
      <c r="F97" s="18" t="str">
        <f>Sorteio!Z24</f>
        <v>KATUMI</v>
      </c>
      <c r="G97" s="19" t="str">
        <f>Sorteio!AA24</f>
        <v>F</v>
      </c>
      <c r="H97" s="19" t="str">
        <f>Sorteio!AB24</f>
        <v>COO</v>
      </c>
      <c r="I97" s="20">
        <f>Sorteio!AC24</f>
        <v>16757</v>
      </c>
      <c r="J97" s="19">
        <f>Sorteio!AD24</f>
        <v>9</v>
      </c>
      <c r="K97" s="19" t="str">
        <f>Sorteio!AE24</f>
        <v>B</v>
      </c>
      <c r="L97" s="19" t="str">
        <f>Sorteio!AF24</f>
        <v>LIB2026</v>
      </c>
      <c r="M97" s="19" t="str">
        <f>Sorteio!AG24</f>
        <v>SR</v>
      </c>
    </row>
    <row r="98" spans="1:13" ht="14.25" customHeight="1" thickBot="1">
      <c r="A98" s="713"/>
      <c r="B98" s="713"/>
      <c r="C98" s="713"/>
      <c r="D98" s="21" t="str">
        <f>Sorteio!AH24</f>
        <v>698</v>
      </c>
      <c r="E98" s="21" t="str">
        <f>Sorteio!AI24</f>
        <v>HARA TABATA</v>
      </c>
      <c r="F98" s="21" t="str">
        <f>Sorteio!AJ24</f>
        <v>ROSA HIDEKO</v>
      </c>
      <c r="G98" s="22" t="str">
        <f>Sorteio!AK24</f>
        <v>F</v>
      </c>
      <c r="H98" s="22" t="str">
        <f>Sorteio!AL24</f>
        <v>GSP</v>
      </c>
      <c r="I98" s="23">
        <f>Sorteio!AM24</f>
        <v>18830</v>
      </c>
      <c r="J98" s="22">
        <f>Sorteio!AN24</f>
        <v>12</v>
      </c>
      <c r="K98" s="22" t="str">
        <f>Sorteio!AO24</f>
        <v>C</v>
      </c>
      <c r="L98" s="22" t="str">
        <f>Sorteio!AP24</f>
        <v>LIB2026</v>
      </c>
      <c r="M98" s="22" t="str">
        <f>Sorteio!AQ24</f>
        <v>SR</v>
      </c>
    </row>
    <row r="99" spans="1:13" ht="14.25" customHeight="1" thickTop="1">
      <c r="A99" s="712">
        <f>Sorteio!A25</f>
        <v>207</v>
      </c>
      <c r="B99" s="712">
        <f>Sorteio!B25</f>
        <v>2</v>
      </c>
      <c r="C99" s="712">
        <f>Sorteio!C25</f>
        <v>7</v>
      </c>
      <c r="D99" s="18" t="str">
        <f>Sorteio!D25</f>
        <v>784</v>
      </c>
      <c r="E99" s="18" t="str">
        <f>Sorteio!E25</f>
        <v>MINAMI</v>
      </c>
      <c r="F99" s="18" t="str">
        <f>Sorteio!F25</f>
        <v>TADAHIRO</v>
      </c>
      <c r="G99" s="19" t="str">
        <f>Sorteio!G25</f>
        <v>M</v>
      </c>
      <c r="H99" s="19" t="str">
        <f>Sorteio!H25</f>
        <v>BIR</v>
      </c>
      <c r="I99" s="20">
        <f>Sorteio!I25</f>
        <v>19440</v>
      </c>
      <c r="J99" s="19">
        <f>Sorteio!J25</f>
        <v>7</v>
      </c>
      <c r="K99" s="19" t="str">
        <f>Sorteio!K25</f>
        <v>B</v>
      </c>
      <c r="L99" s="19" t="str">
        <f>Sorteio!L25</f>
        <v>LIB2026</v>
      </c>
      <c r="M99" s="19" t="str">
        <f>Sorteio!M25</f>
        <v>NSR</v>
      </c>
    </row>
    <row r="100" spans="1:13" ht="15" customHeight="1">
      <c r="A100" s="712"/>
      <c r="B100" s="712"/>
      <c r="C100" s="712"/>
      <c r="D100" s="18" t="str">
        <f>Sorteio!N25</f>
        <v>162</v>
      </c>
      <c r="E100" s="18" t="str">
        <f>Sorteio!O25</f>
        <v>KANEGANE</v>
      </c>
      <c r="F100" s="18" t="str">
        <f>Sorteio!P25</f>
        <v>FUMIYOSHI</v>
      </c>
      <c r="G100" s="19" t="str">
        <f>Sorteio!Q25</f>
        <v>M</v>
      </c>
      <c r="H100" s="19" t="str">
        <f>Sorteio!R25</f>
        <v>SMA</v>
      </c>
      <c r="I100" s="20">
        <f>Sorteio!S25</f>
        <v>14528</v>
      </c>
      <c r="J100" s="19">
        <f>Sorteio!T25</f>
        <v>9</v>
      </c>
      <c r="K100" s="19" t="str">
        <f>Sorteio!U25</f>
        <v>B</v>
      </c>
      <c r="L100" s="19" t="str">
        <f>Sorteio!V25</f>
        <v>LIB2026</v>
      </c>
      <c r="M100" s="19" t="str">
        <f>Sorteio!W25</f>
        <v>MR</v>
      </c>
    </row>
    <row r="101" spans="1:13" ht="15" customHeight="1">
      <c r="A101" s="712"/>
      <c r="B101" s="712"/>
      <c r="C101" s="712"/>
      <c r="D101" s="18" t="str">
        <f>Sorteio!X25</f>
        <v>769</v>
      </c>
      <c r="E101" s="18" t="str">
        <f>Sorteio!Y25</f>
        <v>SOTOTUKA</v>
      </c>
      <c r="F101" s="18" t="str">
        <f>Sorteio!Z25</f>
        <v>MASSAHIKO</v>
      </c>
      <c r="G101" s="19" t="str">
        <f>Sorteio!AA25</f>
        <v>M</v>
      </c>
      <c r="H101" s="19" t="str">
        <f>Sorteio!AB25</f>
        <v>COO</v>
      </c>
      <c r="I101" s="20">
        <f>Sorteio!AC25</f>
        <v>17868</v>
      </c>
      <c r="J101" s="19">
        <f>Sorteio!AD25</f>
        <v>9</v>
      </c>
      <c r="K101" s="19" t="str">
        <f>Sorteio!AE25</f>
        <v>B</v>
      </c>
      <c r="L101" s="19" t="str">
        <f>Sorteio!AF25</f>
        <v>LIB2026</v>
      </c>
      <c r="M101" s="19" t="str">
        <f>Sorteio!AG25</f>
        <v>SR</v>
      </c>
    </row>
    <row r="102" spans="1:13" ht="14.25" customHeight="1" thickBot="1">
      <c r="A102" s="713"/>
      <c r="B102" s="713"/>
      <c r="C102" s="713"/>
      <c r="D102" s="21" t="str">
        <f>Sorteio!AH25</f>
        <v>176</v>
      </c>
      <c r="E102" s="21" t="str">
        <f>Sorteio!AI25</f>
        <v>SHAKUDA</v>
      </c>
      <c r="F102" s="21" t="str">
        <f>Sorteio!AJ25</f>
        <v>MIYOKO</v>
      </c>
      <c r="G102" s="22" t="str">
        <f>Sorteio!AK25</f>
        <v>F</v>
      </c>
      <c r="H102" s="22" t="str">
        <f>Sorteio!AL25</f>
        <v>KOK</v>
      </c>
      <c r="I102" s="23">
        <f>Sorteio!AM25</f>
        <v>15849</v>
      </c>
      <c r="J102" s="22">
        <f>Sorteio!AN25</f>
        <v>12</v>
      </c>
      <c r="K102" s="22" t="str">
        <f>Sorteio!AO25</f>
        <v>C</v>
      </c>
      <c r="L102" s="22" t="str">
        <f>Sorteio!AP25</f>
        <v>LIB2026</v>
      </c>
      <c r="M102" s="22" t="str">
        <f>Sorteio!AQ25</f>
        <v>SR</v>
      </c>
    </row>
    <row r="103" spans="1:13" ht="14.25" customHeight="1" thickTop="1">
      <c r="A103" s="712">
        <f>Sorteio!A26</f>
        <v>208</v>
      </c>
      <c r="B103" s="712">
        <f>Sorteio!B26</f>
        <v>2</v>
      </c>
      <c r="C103" s="712">
        <f>Sorteio!C26</f>
        <v>8</v>
      </c>
      <c r="D103" s="18" t="str">
        <f>Sorteio!D26</f>
        <v>673</v>
      </c>
      <c r="E103" s="18" t="str">
        <f>Sorteio!E26</f>
        <v>KADOWAKI</v>
      </c>
      <c r="F103" s="18" t="str">
        <f>Sorteio!F26</f>
        <v>SUELY</v>
      </c>
      <c r="G103" s="19" t="str">
        <f>Sorteio!G26</f>
        <v>F</v>
      </c>
      <c r="H103" s="19" t="str">
        <f>Sorteio!H26</f>
        <v>KOK</v>
      </c>
      <c r="I103" s="20">
        <f>Sorteio!I26</f>
        <v>20147</v>
      </c>
      <c r="J103" s="19">
        <f>Sorteio!J26</f>
        <v>12</v>
      </c>
      <c r="K103" s="19" t="str">
        <f>Sorteio!K26</f>
        <v>C</v>
      </c>
      <c r="L103" s="19" t="str">
        <f>Sorteio!L26</f>
        <v>LIB2026</v>
      </c>
      <c r="M103" s="19" t="str">
        <f>Sorteio!M26</f>
        <v>NSR</v>
      </c>
    </row>
    <row r="104" spans="1:13" ht="15" customHeight="1">
      <c r="A104" s="712"/>
      <c r="B104" s="712"/>
      <c r="C104" s="712"/>
      <c r="D104" s="18" t="str">
        <f>Sorteio!N26</f>
        <v>891</v>
      </c>
      <c r="E104" s="18" t="str">
        <f>Sorteio!O26</f>
        <v>LAFAIETE</v>
      </c>
      <c r="F104" s="18" t="str">
        <f>Sorteio!P26</f>
        <v>CELSO APARECIDO</v>
      </c>
      <c r="G104" s="19" t="str">
        <f>Sorteio!Q26</f>
        <v>M</v>
      </c>
      <c r="H104" s="19" t="str">
        <f>Sorteio!R26</f>
        <v>SOR</v>
      </c>
      <c r="I104" s="20">
        <f>Sorteio!S26</f>
        <v>16918</v>
      </c>
      <c r="J104" s="19">
        <f>Sorteio!T26</f>
        <v>9</v>
      </c>
      <c r="K104" s="19" t="str">
        <f>Sorteio!U26</f>
        <v>B</v>
      </c>
      <c r="L104" s="19" t="str">
        <f>Sorteio!V26</f>
        <v>LIB2026</v>
      </c>
      <c r="M104" s="19" t="str">
        <f>Sorteio!W26</f>
        <v>SR</v>
      </c>
    </row>
    <row r="105" spans="1:13" ht="15" customHeight="1">
      <c r="A105" s="712"/>
      <c r="B105" s="712"/>
      <c r="C105" s="712"/>
      <c r="D105" s="18" t="str">
        <f>Sorteio!X26</f>
        <v>643</v>
      </c>
      <c r="E105" s="18" t="str">
        <f>Sorteio!Y26</f>
        <v>GUNJI</v>
      </c>
      <c r="F105" s="18" t="str">
        <f>Sorteio!Z26</f>
        <v>TOSHIO</v>
      </c>
      <c r="G105" s="19" t="str">
        <f>Sorteio!AA26</f>
        <v>M</v>
      </c>
      <c r="H105" s="19" t="str">
        <f>Sorteio!AB26</f>
        <v>BIR</v>
      </c>
      <c r="I105" s="20">
        <f>Sorteio!AC26</f>
        <v>13888</v>
      </c>
      <c r="J105" s="19">
        <f>Sorteio!AD26</f>
        <v>9</v>
      </c>
      <c r="K105" s="19" t="str">
        <f>Sorteio!AE26</f>
        <v>B</v>
      </c>
      <c r="L105" s="19" t="str">
        <f>Sorteio!AF26</f>
        <v>LIB2026</v>
      </c>
      <c r="M105" s="19" t="str">
        <f>Sorteio!AG26</f>
        <v>MR</v>
      </c>
    </row>
    <row r="106" spans="1:13" ht="14.25" customHeight="1" thickBot="1">
      <c r="A106" s="713"/>
      <c r="B106" s="713"/>
      <c r="C106" s="713"/>
      <c r="D106" s="21" t="str">
        <f>Sorteio!AH26</f>
        <v>403</v>
      </c>
      <c r="E106" s="21" t="str">
        <f>Sorteio!AI26</f>
        <v>SHIMOYAMA</v>
      </c>
      <c r="F106" s="21" t="str">
        <f>Sorteio!AJ26</f>
        <v>MIYUKI</v>
      </c>
      <c r="G106" s="22" t="str">
        <f>Sorteio!AK26</f>
        <v>F</v>
      </c>
      <c r="H106" s="22" t="str">
        <f>Sorteio!AL26</f>
        <v>IBI</v>
      </c>
      <c r="I106" s="23">
        <f>Sorteio!AM26</f>
        <v>25386</v>
      </c>
      <c r="J106" s="22">
        <f>Sorteio!AN26</f>
        <v>12</v>
      </c>
      <c r="K106" s="22" t="str">
        <f>Sorteio!AO26</f>
        <v>C</v>
      </c>
      <c r="L106" s="22" t="str">
        <f>Sorteio!AP26</f>
        <v>LIB2026</v>
      </c>
      <c r="M106" s="22" t="str">
        <f>Sorteio!AQ26</f>
        <v>NSR</v>
      </c>
    </row>
    <row r="107" spans="1:13" ht="14.25" customHeight="1" thickTop="1">
      <c r="A107" s="712">
        <f>Sorteio!A27</f>
        <v>209</v>
      </c>
      <c r="B107" s="712">
        <f>Sorteio!B27</f>
        <v>2</v>
      </c>
      <c r="C107" s="712">
        <f>Sorteio!C27</f>
        <v>9</v>
      </c>
      <c r="D107" s="18" t="str">
        <f>Sorteio!D27</f>
        <v>976</v>
      </c>
      <c r="E107" s="18" t="str">
        <f>Sorteio!E27</f>
        <v>MORI</v>
      </c>
      <c r="F107" s="18" t="str">
        <f>Sorteio!F27</f>
        <v>SADAO</v>
      </c>
      <c r="G107" s="19" t="str">
        <f>Sorteio!G27</f>
        <v>M</v>
      </c>
      <c r="H107" s="19" t="str">
        <f>Sorteio!H27</f>
        <v>PIE</v>
      </c>
      <c r="I107" s="20">
        <f>Sorteio!I27</f>
        <v>19729</v>
      </c>
      <c r="J107" s="19">
        <f>Sorteio!J27</f>
        <v>8</v>
      </c>
      <c r="K107" s="19" t="str">
        <f>Sorteio!K27</f>
        <v>B</v>
      </c>
      <c r="L107" s="19" t="str">
        <f>Sorteio!L27</f>
        <v>LIB2026</v>
      </c>
      <c r="M107" s="19" t="str">
        <f>Sorteio!M27</f>
        <v>NSR</v>
      </c>
    </row>
    <row r="108" spans="1:13" ht="15" customHeight="1">
      <c r="A108" s="712"/>
      <c r="B108" s="712"/>
      <c r="C108" s="712"/>
      <c r="D108" s="18" t="str">
        <f>Sorteio!N27</f>
        <v>725</v>
      </c>
      <c r="E108" s="18" t="str">
        <f>Sorteio!O27</f>
        <v>KUNII</v>
      </c>
      <c r="F108" s="18" t="str">
        <f>Sorteio!P27</f>
        <v>EMIKO</v>
      </c>
      <c r="G108" s="19" t="str">
        <f>Sorteio!Q27</f>
        <v>F</v>
      </c>
      <c r="H108" s="19" t="str">
        <f>Sorteio!R27</f>
        <v>GSP</v>
      </c>
      <c r="I108" s="20">
        <f>Sorteio!S27</f>
        <v>14124</v>
      </c>
      <c r="J108" s="19">
        <f>Sorteio!T27</f>
        <v>9</v>
      </c>
      <c r="K108" s="19" t="str">
        <f>Sorteio!U27</f>
        <v>B</v>
      </c>
      <c r="L108" s="19" t="str">
        <f>Sorteio!V27</f>
        <v>LIB2026</v>
      </c>
      <c r="M108" s="19" t="str">
        <f>Sorteio!W27</f>
        <v>MR</v>
      </c>
    </row>
    <row r="109" spans="1:13" ht="15" customHeight="1">
      <c r="A109" s="712"/>
      <c r="B109" s="712"/>
      <c r="C109" s="712"/>
      <c r="D109" s="18" t="str">
        <f>Sorteio!X27</f>
        <v>704</v>
      </c>
      <c r="E109" s="18" t="str">
        <f>Sorteio!Y27</f>
        <v>MAEDA</v>
      </c>
      <c r="F109" s="18" t="str">
        <f>Sorteio!Z27</f>
        <v>KAUSSEI</v>
      </c>
      <c r="G109" s="19" t="str">
        <f>Sorteio!AA27</f>
        <v>M</v>
      </c>
      <c r="H109" s="19" t="str">
        <f>Sorteio!AB27</f>
        <v>KOK</v>
      </c>
      <c r="I109" s="20">
        <f>Sorteio!AC27</f>
        <v>18515</v>
      </c>
      <c r="J109" s="19">
        <f>Sorteio!AD27</f>
        <v>12</v>
      </c>
      <c r="K109" s="19" t="str">
        <f>Sorteio!AE27</f>
        <v>C</v>
      </c>
      <c r="L109" s="19" t="str">
        <f>Sorteio!AF27</f>
        <v>LIB2026</v>
      </c>
      <c r="M109" s="19" t="str">
        <f>Sorteio!AG27</f>
        <v>SR</v>
      </c>
    </row>
    <row r="110" spans="1:13" ht="14.25" customHeight="1" thickBot="1">
      <c r="A110" s="713"/>
      <c r="B110" s="713"/>
      <c r="C110" s="713"/>
      <c r="D110" s="21" t="str">
        <f>Sorteio!AH27</f>
        <v>871</v>
      </c>
      <c r="E110" s="21" t="str">
        <f>Sorteio!AI27</f>
        <v>YASSUDA</v>
      </c>
      <c r="F110" s="21" t="str">
        <f>Sorteio!AJ27</f>
        <v>LENITA NOBUKO</v>
      </c>
      <c r="G110" s="22" t="str">
        <f>Sorteio!AK27</f>
        <v>F</v>
      </c>
      <c r="H110" s="22" t="str">
        <f>Sorteio!AL27</f>
        <v>COO</v>
      </c>
      <c r="I110" s="23">
        <f>Sorteio!AM27</f>
        <v>16949</v>
      </c>
      <c r="J110" s="22">
        <f>Sorteio!AN27</f>
        <v>12</v>
      </c>
      <c r="K110" s="22" t="str">
        <f>Sorteio!AO27</f>
        <v>C</v>
      </c>
      <c r="L110" s="22" t="str">
        <f>Sorteio!AP27</f>
        <v>LIB2026</v>
      </c>
      <c r="M110" s="22" t="str">
        <f>Sorteio!AQ27</f>
        <v>SR</v>
      </c>
    </row>
    <row r="111" spans="1:13" ht="14.25" customHeight="1" thickTop="1">
      <c r="A111" s="712">
        <f>Sorteio!A28</f>
        <v>210</v>
      </c>
      <c r="B111" s="712">
        <f>Sorteio!B28</f>
        <v>2</v>
      </c>
      <c r="C111" s="712">
        <f>Sorteio!C28</f>
        <v>10</v>
      </c>
      <c r="D111" s="18" t="str">
        <f>Sorteio!D28</f>
        <v>466</v>
      </c>
      <c r="E111" s="18" t="str">
        <f>Sorteio!E28</f>
        <v>HAGUIMOTO</v>
      </c>
      <c r="F111" s="18" t="str">
        <f>Sorteio!F28</f>
        <v>LUCIA HIROKO</v>
      </c>
      <c r="G111" s="19" t="str">
        <f>Sorteio!G28</f>
        <v>F</v>
      </c>
      <c r="H111" s="19" t="str">
        <f>Sorteio!H28</f>
        <v>IBI</v>
      </c>
      <c r="I111" s="20">
        <f>Sorteio!I28</f>
        <v>22015</v>
      </c>
      <c r="J111" s="19">
        <f>Sorteio!J28</f>
        <v>9</v>
      </c>
      <c r="K111" s="19" t="str">
        <f>Sorteio!K28</f>
        <v>B</v>
      </c>
      <c r="L111" s="19" t="str">
        <f>Sorteio!L28</f>
        <v>LIB2026</v>
      </c>
      <c r="M111" s="19" t="str">
        <f>Sorteio!M28</f>
        <v>NSR</v>
      </c>
    </row>
    <row r="112" spans="1:13" ht="15" customHeight="1">
      <c r="A112" s="712"/>
      <c r="B112" s="712"/>
      <c r="C112" s="712"/>
      <c r="D112" s="18" t="str">
        <f>Sorteio!N28</f>
        <v>831</v>
      </c>
      <c r="E112" s="18" t="str">
        <f>Sorteio!O28</f>
        <v>YAMATO</v>
      </c>
      <c r="F112" s="18" t="str">
        <f>Sorteio!P28</f>
        <v>EDUARDO HIROSHI</v>
      </c>
      <c r="G112" s="19" t="str">
        <f>Sorteio!Q28</f>
        <v>M</v>
      </c>
      <c r="H112" s="19" t="str">
        <f>Sorteio!R28</f>
        <v>KOK</v>
      </c>
      <c r="I112" s="20">
        <f>Sorteio!S28</f>
        <v>18271</v>
      </c>
      <c r="J112" s="19">
        <f>Sorteio!T28</f>
        <v>9</v>
      </c>
      <c r="K112" s="19" t="str">
        <f>Sorteio!U28</f>
        <v>B</v>
      </c>
      <c r="L112" s="19" t="str">
        <f>Sorteio!V28</f>
        <v>LIB2026</v>
      </c>
      <c r="M112" s="19" t="str">
        <f>Sorteio!W28</f>
        <v>SR</v>
      </c>
    </row>
    <row r="113" spans="1:13" ht="15" customHeight="1">
      <c r="A113" s="712"/>
      <c r="B113" s="712"/>
      <c r="C113" s="712"/>
      <c r="D113" s="18" t="str">
        <f>Sorteio!X28</f>
        <v>446</v>
      </c>
      <c r="E113" s="18" t="str">
        <f>Sorteio!Y28</f>
        <v>NAGATA</v>
      </c>
      <c r="F113" s="18" t="str">
        <f>Sorteio!Z28</f>
        <v>MASARU</v>
      </c>
      <c r="G113" s="19" t="str">
        <f>Sorteio!AA28</f>
        <v>M</v>
      </c>
      <c r="H113" s="19" t="str">
        <f>Sorteio!AB28</f>
        <v>COO</v>
      </c>
      <c r="I113" s="20">
        <f>Sorteio!AC28</f>
        <v>14590</v>
      </c>
      <c r="J113" s="19">
        <f>Sorteio!AD28</f>
        <v>9</v>
      </c>
      <c r="K113" s="19" t="str">
        <f>Sorteio!AE28</f>
        <v>B</v>
      </c>
      <c r="L113" s="19" t="str">
        <f>Sorteio!AF28</f>
        <v>LIB2026</v>
      </c>
      <c r="M113" s="19" t="str">
        <f>Sorteio!AG28</f>
        <v>MR</v>
      </c>
    </row>
    <row r="114" spans="1:13" ht="14.25" customHeight="1" thickBot="1">
      <c r="A114" s="713"/>
      <c r="B114" s="713"/>
      <c r="C114" s="713"/>
      <c r="D114" s="21" t="str">
        <f>Sorteio!AH28</f>
        <v>163</v>
      </c>
      <c r="E114" s="21" t="str">
        <f>Sorteio!AI28</f>
        <v>KANEGANE</v>
      </c>
      <c r="F114" s="21" t="str">
        <f>Sorteio!AJ28</f>
        <v>MINEKO</v>
      </c>
      <c r="G114" s="22" t="str">
        <f>Sorteio!AK28</f>
        <v>F</v>
      </c>
      <c r="H114" s="22" t="str">
        <f>Sorteio!AL28</f>
        <v>SMA</v>
      </c>
      <c r="I114" s="23">
        <f>Sorteio!AM28</f>
        <v>15760</v>
      </c>
      <c r="J114" s="22">
        <f>Sorteio!AN28</f>
        <v>12</v>
      </c>
      <c r="K114" s="22" t="str">
        <f>Sorteio!AO28</f>
        <v>C</v>
      </c>
      <c r="L114" s="22" t="str">
        <f>Sorteio!AP28</f>
        <v>LIB2026</v>
      </c>
      <c r="M114" s="22" t="str">
        <f>Sorteio!AQ28</f>
        <v>SR</v>
      </c>
    </row>
    <row r="115" spans="1:13" ht="14.25" customHeight="1" thickTop="1">
      <c r="A115" s="712">
        <f>Sorteio!A29</f>
        <v>211</v>
      </c>
      <c r="B115" s="712">
        <f>Sorteio!B29</f>
        <v>2</v>
      </c>
      <c r="C115" s="712">
        <f>Sorteio!C29</f>
        <v>11</v>
      </c>
      <c r="D115" s="18" t="str">
        <f>Sorteio!D29</f>
        <v>833</v>
      </c>
      <c r="E115" s="18" t="str">
        <f>Sorteio!E29</f>
        <v>SATAKE</v>
      </c>
      <c r="F115" s="18" t="str">
        <f>Sorteio!F29</f>
        <v>MILTON TSUTOMU</v>
      </c>
      <c r="G115" s="19" t="str">
        <f>Sorteio!G29</f>
        <v>M</v>
      </c>
      <c r="H115" s="19" t="str">
        <f>Sorteio!H29</f>
        <v>SUM</v>
      </c>
      <c r="I115" s="20">
        <f>Sorteio!I29</f>
        <v>19651</v>
      </c>
      <c r="J115" s="19">
        <f>Sorteio!J29</f>
        <v>9</v>
      </c>
      <c r="K115" s="19" t="str">
        <f>Sorteio!K29</f>
        <v>B</v>
      </c>
      <c r="L115" s="19" t="str">
        <f>Sorteio!L29</f>
        <v>LIB2026</v>
      </c>
      <c r="M115" s="19" t="str">
        <f>Sorteio!M29</f>
        <v>NSR</v>
      </c>
    </row>
    <row r="116" spans="1:13" ht="15" customHeight="1">
      <c r="A116" s="715"/>
      <c r="B116" s="715"/>
      <c r="C116" s="715"/>
      <c r="D116" s="18" t="str">
        <f>Sorteio!N29</f>
        <v>296</v>
      </c>
      <c r="E116" s="18" t="str">
        <f>Sorteio!O29</f>
        <v>UTSUNOMIYA</v>
      </c>
      <c r="F116" s="18" t="str">
        <f>Sorteio!P29</f>
        <v>YUKIO</v>
      </c>
      <c r="G116" s="19" t="str">
        <f>Sorteio!Q29</f>
        <v>M</v>
      </c>
      <c r="H116" s="19" t="str">
        <f>Sorteio!R29</f>
        <v>NCC</v>
      </c>
      <c r="I116" s="20">
        <f>Sorteio!S29</f>
        <v>18980</v>
      </c>
      <c r="J116" s="19">
        <f>Sorteio!T29</f>
        <v>9</v>
      </c>
      <c r="K116" s="19" t="str">
        <f>Sorteio!U29</f>
        <v>B</v>
      </c>
      <c r="L116" s="19" t="str">
        <f>Sorteio!V29</f>
        <v>LIB2026</v>
      </c>
      <c r="M116" s="19" t="str">
        <f>Sorteio!W29</f>
        <v>SR</v>
      </c>
    </row>
    <row r="117" spans="1:13" ht="15" customHeight="1">
      <c r="A117" s="712"/>
      <c r="B117" s="712"/>
      <c r="C117" s="712"/>
      <c r="D117" s="18" t="str">
        <f>Sorteio!X29</f>
        <v>266</v>
      </c>
      <c r="E117" s="18" t="str">
        <f>Sorteio!Y29</f>
        <v>TOYODA</v>
      </c>
      <c r="F117" s="18" t="str">
        <f>Sorteio!Z29</f>
        <v>MATOMU</v>
      </c>
      <c r="G117" s="19" t="str">
        <f>Sorteio!AA29</f>
        <v>M</v>
      </c>
      <c r="H117" s="19" t="str">
        <f>Sorteio!AB29</f>
        <v>PIE</v>
      </c>
      <c r="I117" s="20">
        <f>Sorteio!AC29</f>
        <v>13051</v>
      </c>
      <c r="J117" s="19">
        <f>Sorteio!AD29</f>
        <v>12</v>
      </c>
      <c r="K117" s="19" t="str">
        <f>Sorteio!AE29</f>
        <v>C</v>
      </c>
      <c r="L117" s="19" t="str">
        <f>Sorteio!AF29</f>
        <v>LIB2026i</v>
      </c>
      <c r="M117" s="19" t="str">
        <f>Sorteio!AG29</f>
        <v>MR</v>
      </c>
    </row>
    <row r="118" spans="1:13" ht="14.25" customHeight="1" thickBot="1">
      <c r="A118" s="713"/>
      <c r="B118" s="713"/>
      <c r="C118" s="713"/>
      <c r="D118" s="21" t="str">
        <f>Sorteio!AH29</f>
        <v>705</v>
      </c>
      <c r="E118" s="21" t="str">
        <f>Sorteio!AI29</f>
        <v>IWAMOTO MAEDA</v>
      </c>
      <c r="F118" s="21" t="str">
        <f>Sorteio!AJ29</f>
        <v>IOSHIMI</v>
      </c>
      <c r="G118" s="22" t="str">
        <f>Sorteio!AK29</f>
        <v>F</v>
      </c>
      <c r="H118" s="22" t="str">
        <f>Sorteio!AL29</f>
        <v>KOK</v>
      </c>
      <c r="I118" s="23">
        <f>Sorteio!AM29</f>
        <v>20443</v>
      </c>
      <c r="J118" s="22">
        <f>Sorteio!AN29</f>
        <v>12</v>
      </c>
      <c r="K118" s="22" t="str">
        <f>Sorteio!AO29</f>
        <v>C</v>
      </c>
      <c r="L118" s="22" t="str">
        <f>Sorteio!AP29</f>
        <v>LIB2026</v>
      </c>
      <c r="M118" s="22" t="str">
        <f>Sorteio!AQ29</f>
        <v>NSR</v>
      </c>
    </row>
    <row r="119" spans="1:13" ht="14.25" customHeight="1" thickTop="1">
      <c r="A119" s="712">
        <f>Sorteio!A30</f>
        <v>212</v>
      </c>
      <c r="B119" s="712">
        <f>Sorteio!B30</f>
        <v>2</v>
      </c>
      <c r="C119" s="712">
        <f>Sorteio!C30</f>
        <v>12</v>
      </c>
      <c r="D119" s="18" t="str">
        <f>Sorteio!D30</f>
        <v>097</v>
      </c>
      <c r="E119" s="18" t="str">
        <f>Sorteio!E30</f>
        <v>MUKAYAMA</v>
      </c>
      <c r="F119" s="18" t="str">
        <f>Sorteio!F30</f>
        <v>AMELIA</v>
      </c>
      <c r="G119" s="19" t="str">
        <f>Sorteio!G30</f>
        <v>F</v>
      </c>
      <c r="H119" s="19" t="str">
        <f>Sorteio!H30</f>
        <v>IBI</v>
      </c>
      <c r="I119" s="20">
        <f>Sorteio!I30</f>
        <v>19188</v>
      </c>
      <c r="J119" s="19">
        <f>Sorteio!J30</f>
        <v>7</v>
      </c>
      <c r="K119" s="19" t="str">
        <f>Sorteio!K30</f>
        <v>B</v>
      </c>
      <c r="L119" s="19" t="str">
        <f>Sorteio!L30</f>
        <v>LIB2026</v>
      </c>
      <c r="M119" s="19" t="str">
        <f>Sorteio!M30</f>
        <v>NSR</v>
      </c>
    </row>
    <row r="120" spans="1:13" ht="15" customHeight="1">
      <c r="A120" s="712"/>
      <c r="B120" s="712"/>
      <c r="C120" s="712"/>
      <c r="D120" s="18" t="str">
        <f>Sorteio!N30</f>
        <v>152</v>
      </c>
      <c r="E120" s="18" t="str">
        <f>Sorteio!O30</f>
        <v>SHIRAHATA</v>
      </c>
      <c r="F120" s="18" t="str">
        <f>Sorteio!P30</f>
        <v>MAKOTO</v>
      </c>
      <c r="G120" s="19" t="str">
        <f>Sorteio!Q30</f>
        <v>M</v>
      </c>
      <c r="H120" s="19" t="str">
        <f>Sorteio!R30</f>
        <v>KOK</v>
      </c>
      <c r="I120" s="20">
        <f>Sorteio!S30</f>
        <v>13189</v>
      </c>
      <c r="J120" s="19">
        <f>Sorteio!T30</f>
        <v>9</v>
      </c>
      <c r="K120" s="19" t="str">
        <f>Sorteio!U30</f>
        <v>B</v>
      </c>
      <c r="L120" s="19" t="str">
        <f>Sorteio!V30</f>
        <v>LIB2026i</v>
      </c>
      <c r="M120" s="19" t="str">
        <f>Sorteio!W30</f>
        <v>MR</v>
      </c>
    </row>
    <row r="121" spans="1:13" ht="15" customHeight="1">
      <c r="A121" s="715"/>
      <c r="B121" s="715"/>
      <c r="C121" s="715"/>
      <c r="D121" s="18" t="str">
        <f>Sorteio!X30</f>
        <v>917</v>
      </c>
      <c r="E121" s="18" t="str">
        <f>Sorteio!Y30</f>
        <v>SAKAGUTI KAWANAKA</v>
      </c>
      <c r="F121" s="18" t="str">
        <f>Sorteio!Z30</f>
        <v>YOUKO</v>
      </c>
      <c r="G121" s="19" t="str">
        <f>Sorteio!AA30</f>
        <v>F</v>
      </c>
      <c r="H121" s="19" t="str">
        <f>Sorteio!AB30</f>
        <v>PIE</v>
      </c>
      <c r="I121" s="20">
        <f>Sorteio!AC30</f>
        <v>18970</v>
      </c>
      <c r="J121" s="19">
        <f>Sorteio!AD30</f>
        <v>12</v>
      </c>
      <c r="K121" s="19" t="str">
        <f>Sorteio!AE30</f>
        <v>C</v>
      </c>
      <c r="L121" s="19" t="str">
        <f>Sorteio!AF30</f>
        <v>LIB2026</v>
      </c>
      <c r="M121" s="19" t="str">
        <f>Sorteio!AG30</f>
        <v>SR</v>
      </c>
    </row>
    <row r="122" spans="1:13" ht="14.25" customHeight="1" thickBot="1">
      <c r="A122" s="713"/>
      <c r="B122" s="713"/>
      <c r="C122" s="713"/>
      <c r="D122" s="21" t="str">
        <f>Sorteio!AH30</f>
        <v>532</v>
      </c>
      <c r="E122" s="21" t="str">
        <f>Sorteio!AI30</f>
        <v>FREITAS MENDES</v>
      </c>
      <c r="F122" s="21" t="str">
        <f>Sorteio!AJ30</f>
        <v>BENEDITO</v>
      </c>
      <c r="G122" s="22" t="str">
        <f>Sorteio!AK30</f>
        <v>M</v>
      </c>
      <c r="H122" s="22" t="str">
        <f>Sorteio!AL30</f>
        <v>ITA</v>
      </c>
      <c r="I122" s="23">
        <f>Sorteio!AM30</f>
        <v>17592</v>
      </c>
      <c r="J122" s="22">
        <f>Sorteio!AN30</f>
        <v>12</v>
      </c>
      <c r="K122" s="22" t="str">
        <f>Sorteio!AO30</f>
        <v>C</v>
      </c>
      <c r="L122" s="22" t="str">
        <f>Sorteio!AP30</f>
        <v>LIB2026</v>
      </c>
      <c r="M122" s="22" t="str">
        <f>Sorteio!AQ30</f>
        <v>SR</v>
      </c>
    </row>
    <row r="123" spans="1:13" ht="14.25" customHeight="1" thickTop="1">
      <c r="A123" s="55" t="s">
        <v>1771</v>
      </c>
      <c r="B123" s="56" t="s">
        <v>1807</v>
      </c>
      <c r="C123" s="56" t="s">
        <v>1772</v>
      </c>
      <c r="D123" s="56" t="s">
        <v>1809</v>
      </c>
      <c r="E123" s="56" t="s">
        <v>1802</v>
      </c>
      <c r="F123" s="56" t="s">
        <v>1770</v>
      </c>
      <c r="G123" s="57" t="s">
        <v>1803</v>
      </c>
      <c r="H123" s="57" t="s">
        <v>1800</v>
      </c>
      <c r="I123" s="58" t="s">
        <v>1804</v>
      </c>
      <c r="J123" s="59" t="s">
        <v>1805</v>
      </c>
      <c r="K123" s="60" t="s">
        <v>1806</v>
      </c>
      <c r="L123" s="60" t="s">
        <v>1806</v>
      </c>
      <c r="M123" s="60" t="s">
        <v>1806</v>
      </c>
    </row>
    <row r="124" spans="1:13" ht="14.25" customHeight="1">
      <c r="A124" s="712">
        <f>Sorteio!A31</f>
        <v>213</v>
      </c>
      <c r="B124" s="712">
        <f>Sorteio!B31</f>
        <v>2</v>
      </c>
      <c r="C124" s="712">
        <f>Sorteio!C31</f>
        <v>13</v>
      </c>
      <c r="D124" s="18" t="str">
        <f>Sorteio!D31</f>
        <v>975</v>
      </c>
      <c r="E124" s="18" t="str">
        <f>Sorteio!E31</f>
        <v>OGAWA</v>
      </c>
      <c r="F124" s="18" t="str">
        <f>Sorteio!F31</f>
        <v>ARNALDO</v>
      </c>
      <c r="G124" s="19" t="str">
        <f>Sorteio!G31</f>
        <v>M</v>
      </c>
      <c r="H124" s="19" t="str">
        <f>Sorteio!H31</f>
        <v>BIR</v>
      </c>
      <c r="I124" s="20">
        <f>Sorteio!I31</f>
        <v>21814</v>
      </c>
      <c r="J124" s="19">
        <f>Sorteio!J31</f>
        <v>10</v>
      </c>
      <c r="K124" s="19" t="str">
        <f>Sorteio!K31</f>
        <v>C</v>
      </c>
      <c r="L124" s="19" t="str">
        <f>Sorteio!L31</f>
        <v>LIB2026</v>
      </c>
      <c r="M124" s="19" t="str">
        <f>Sorteio!M31</f>
        <v>NSR</v>
      </c>
    </row>
    <row r="125" spans="1:13" ht="15" customHeight="1">
      <c r="A125" s="712"/>
      <c r="B125" s="712"/>
      <c r="C125" s="712"/>
      <c r="D125" s="18" t="str">
        <f>Sorteio!N31</f>
        <v>652</v>
      </c>
      <c r="E125" s="18" t="str">
        <f>Sorteio!O31</f>
        <v>HAYAKAWA</v>
      </c>
      <c r="F125" s="18" t="str">
        <f>Sorteio!P31</f>
        <v>EIKO</v>
      </c>
      <c r="G125" s="19" t="str">
        <f>Sorteio!Q31</f>
        <v>F</v>
      </c>
      <c r="H125" s="19" t="str">
        <f>Sorteio!R31</f>
        <v>GSP</v>
      </c>
      <c r="I125" s="20">
        <f>Sorteio!S31</f>
        <v>13575</v>
      </c>
      <c r="J125" s="19">
        <f>Sorteio!T31</f>
        <v>9</v>
      </c>
      <c r="K125" s="19" t="str">
        <f>Sorteio!U31</f>
        <v>B</v>
      </c>
      <c r="L125" s="19" t="str">
        <f>Sorteio!V31</f>
        <v>LIB2026</v>
      </c>
      <c r="M125" s="19" t="str">
        <f>Sorteio!W31</f>
        <v>MR</v>
      </c>
    </row>
    <row r="126" spans="1:13" ht="15.75">
      <c r="A126" s="712"/>
      <c r="B126" s="712"/>
      <c r="C126" s="712"/>
      <c r="D126" s="18" t="str">
        <f>Sorteio!X31</f>
        <v>943</v>
      </c>
      <c r="E126" s="18" t="str">
        <f>Sorteio!Y31</f>
        <v>HASOBE</v>
      </c>
      <c r="F126" s="18" t="str">
        <f>Sorteio!Z31</f>
        <v>MIEKO</v>
      </c>
      <c r="G126" s="19" t="str">
        <f>Sorteio!AA31</f>
        <v>F</v>
      </c>
      <c r="H126" s="19" t="str">
        <f>Sorteio!AB31</f>
        <v>NCC</v>
      </c>
      <c r="I126" s="20">
        <f>Sorteio!AC31</f>
        <v>17840</v>
      </c>
      <c r="J126" s="19">
        <f>Sorteio!AD31</f>
        <v>9</v>
      </c>
      <c r="K126" s="19" t="str">
        <f>Sorteio!AE31</f>
        <v>B</v>
      </c>
      <c r="L126" s="19" t="str">
        <f>Sorteio!AF31</f>
        <v>LIB2026</v>
      </c>
      <c r="M126" s="19" t="str">
        <f>Sorteio!AG31</f>
        <v>SR</v>
      </c>
    </row>
    <row r="127" spans="1:13" ht="14.25" customHeight="1" thickBot="1">
      <c r="A127" s="713"/>
      <c r="B127" s="713"/>
      <c r="C127" s="713"/>
      <c r="D127" s="21" t="str">
        <f>Sorteio!AH31</f>
        <v>757</v>
      </c>
      <c r="E127" s="21" t="str">
        <f>Sorteio!AI31</f>
        <v>VIDAL BARRETO</v>
      </c>
      <c r="F127" s="21" t="str">
        <f>Sorteio!AJ31</f>
        <v>MARIA VALDICE</v>
      </c>
      <c r="G127" s="22" t="str">
        <f>Sorteio!AK31</f>
        <v>F</v>
      </c>
      <c r="H127" s="22" t="str">
        <f>Sorteio!AL31</f>
        <v>KOK</v>
      </c>
      <c r="I127" s="23">
        <f>Sorteio!AM31</f>
        <v>20185</v>
      </c>
      <c r="J127" s="22">
        <f>Sorteio!AN31</f>
        <v>12</v>
      </c>
      <c r="K127" s="22" t="str">
        <f>Sorteio!AO31</f>
        <v>C</v>
      </c>
      <c r="L127" s="22" t="str">
        <f>Sorteio!AP31</f>
        <v>LIB2026</v>
      </c>
      <c r="M127" s="22" t="str">
        <f>Sorteio!AQ31</f>
        <v>NSR</v>
      </c>
    </row>
    <row r="128" spans="1:13" ht="14.25" customHeight="1" thickTop="1">
      <c r="A128" s="712">
        <f>Sorteio!A32</f>
        <v>214</v>
      </c>
      <c r="B128" s="712">
        <f>Sorteio!B32</f>
        <v>2</v>
      </c>
      <c r="C128" s="712">
        <f>Sorteio!C32</f>
        <v>14</v>
      </c>
      <c r="D128" s="18" t="str">
        <f>Sorteio!D32</f>
        <v>697</v>
      </c>
      <c r="E128" s="18" t="str">
        <f>Sorteio!E32</f>
        <v>YADOYA</v>
      </c>
      <c r="F128" s="18" t="str">
        <f>Sorteio!F32</f>
        <v>KITARO</v>
      </c>
      <c r="G128" s="19" t="str">
        <f>Sorteio!G32</f>
        <v>M</v>
      </c>
      <c r="H128" s="19" t="str">
        <f>Sorteio!H32</f>
        <v>GSP</v>
      </c>
      <c r="I128" s="20">
        <f>Sorteio!I32</f>
        <v>23259</v>
      </c>
      <c r="J128" s="19">
        <f>Sorteio!J32</f>
        <v>9</v>
      </c>
      <c r="K128" s="19" t="str">
        <f>Sorteio!K32</f>
        <v>B</v>
      </c>
      <c r="L128" s="19" t="str">
        <f>Sorteio!L32</f>
        <v>LIB2026</v>
      </c>
      <c r="M128" s="19" t="str">
        <f>Sorteio!M32</f>
        <v>NSR</v>
      </c>
    </row>
    <row r="129" spans="1:13" ht="14.25" customHeight="1">
      <c r="A129" s="712"/>
      <c r="B129" s="712"/>
      <c r="C129" s="712"/>
      <c r="D129" s="18" t="str">
        <f>Sorteio!N32</f>
        <v>907</v>
      </c>
      <c r="E129" s="18" t="str">
        <f>Sorteio!O32</f>
        <v>MUKAI</v>
      </c>
      <c r="F129" s="18" t="str">
        <f>Sorteio!P32</f>
        <v>MASAAKI</v>
      </c>
      <c r="G129" s="19" t="str">
        <f>Sorteio!Q32</f>
        <v>M</v>
      </c>
      <c r="H129" s="19" t="str">
        <f>Sorteio!R32</f>
        <v>BIR</v>
      </c>
      <c r="I129" s="20">
        <f>Sorteio!S32</f>
        <v>17335</v>
      </c>
      <c r="J129" s="19">
        <f>Sorteio!T32</f>
        <v>8</v>
      </c>
      <c r="K129" s="19" t="str">
        <f>Sorteio!U32</f>
        <v>B</v>
      </c>
      <c r="L129" s="19" t="str">
        <f>Sorteio!V32</f>
        <v>LIB2026</v>
      </c>
      <c r="M129" s="19" t="str">
        <f>Sorteio!W32</f>
        <v>SR</v>
      </c>
    </row>
    <row r="130" spans="1:13" ht="15" customHeight="1">
      <c r="A130" s="712"/>
      <c r="B130" s="712"/>
      <c r="C130" s="712"/>
      <c r="D130" s="18" t="str">
        <f>Sorteio!X32</f>
        <v>900</v>
      </c>
      <c r="E130" s="18" t="str">
        <f>Sorteio!Y32</f>
        <v>OGATA</v>
      </c>
      <c r="F130" s="18" t="str">
        <f>Sorteio!Z32</f>
        <v>MITIKO</v>
      </c>
      <c r="G130" s="19" t="str">
        <f>Sorteio!AA32</f>
        <v>F</v>
      </c>
      <c r="H130" s="19" t="str">
        <f>Sorteio!AB32</f>
        <v>COO</v>
      </c>
      <c r="I130" s="20">
        <f>Sorteio!AC32</f>
        <v>20316</v>
      </c>
      <c r="J130" s="19">
        <f>Sorteio!AD32</f>
        <v>9</v>
      </c>
      <c r="K130" s="19" t="str">
        <f>Sorteio!AE32</f>
        <v>B</v>
      </c>
      <c r="L130" s="19" t="str">
        <f>Sorteio!AF32</f>
        <v>LIB2026</v>
      </c>
      <c r="M130" s="19" t="str">
        <f>Sorteio!AG32</f>
        <v>NSR</v>
      </c>
    </row>
    <row r="131" spans="1:13" ht="15" customHeight="1" thickBot="1">
      <c r="A131" s="713"/>
      <c r="B131" s="713"/>
      <c r="C131" s="713"/>
      <c r="D131" s="21" t="str">
        <f>Sorteio!AH32</f>
        <v>167</v>
      </c>
      <c r="E131" s="21" t="str">
        <f>Sorteio!AI32</f>
        <v>NOZAWA</v>
      </c>
      <c r="F131" s="21" t="str">
        <f>Sorteio!AJ32</f>
        <v>YURIKO</v>
      </c>
      <c r="G131" s="22" t="str">
        <f>Sorteio!AK32</f>
        <v>F</v>
      </c>
      <c r="H131" s="22" t="str">
        <f>Sorteio!AL32</f>
        <v>KOK</v>
      </c>
      <c r="I131" s="23">
        <f>Sorteio!AM32</f>
        <v>13844</v>
      </c>
      <c r="J131" s="22">
        <f>Sorteio!AN32</f>
        <v>12</v>
      </c>
      <c r="K131" s="22" t="str">
        <f>Sorteio!AO32</f>
        <v>C</v>
      </c>
      <c r="L131" s="22" t="str">
        <f>Sorteio!AP32</f>
        <v>LIB2026</v>
      </c>
      <c r="M131" s="22" t="str">
        <f>Sorteio!AQ32</f>
        <v>MR</v>
      </c>
    </row>
    <row r="132" spans="1:13" ht="14.25" customHeight="1" thickTop="1">
      <c r="A132" s="712">
        <f>Sorteio!A33</f>
        <v>215</v>
      </c>
      <c r="B132" s="712">
        <f>Sorteio!B33</f>
        <v>2</v>
      </c>
      <c r="C132" s="712">
        <f>Sorteio!C33</f>
        <v>15</v>
      </c>
      <c r="D132" s="18" t="str">
        <f>Sorteio!D33</f>
        <v>672</v>
      </c>
      <c r="E132" s="18" t="str">
        <f>Sorteio!E33</f>
        <v>FUKUZAWA</v>
      </c>
      <c r="F132" s="18" t="str">
        <f>Sorteio!F33</f>
        <v>ISAURA</v>
      </c>
      <c r="G132" s="19" t="str">
        <f>Sorteio!G33</f>
        <v>F</v>
      </c>
      <c r="H132" s="19" t="str">
        <f>Sorteio!H33</f>
        <v>KOK</v>
      </c>
      <c r="I132" s="20">
        <f>Sorteio!I33</f>
        <v>19670</v>
      </c>
      <c r="J132" s="19">
        <f>Sorteio!J33</f>
        <v>8</v>
      </c>
      <c r="K132" s="19" t="str">
        <f>Sorteio!K33</f>
        <v>B</v>
      </c>
      <c r="L132" s="19" t="str">
        <f>Sorteio!L33</f>
        <v>LIB2026</v>
      </c>
      <c r="M132" s="19" t="str">
        <f>Sorteio!M33</f>
        <v>NSR</v>
      </c>
    </row>
    <row r="133" spans="1:13" ht="14.25" customHeight="1">
      <c r="A133" s="712"/>
      <c r="B133" s="712"/>
      <c r="C133" s="712"/>
      <c r="D133" s="18" t="str">
        <f>Sorteio!N33</f>
        <v>795</v>
      </c>
      <c r="E133" s="18" t="str">
        <f>Sorteio!O33</f>
        <v>TOMITA</v>
      </c>
      <c r="F133" s="18" t="str">
        <f>Sorteio!P33</f>
        <v>LUIZA</v>
      </c>
      <c r="G133" s="19" t="str">
        <f>Sorteio!Q33</f>
        <v>F</v>
      </c>
      <c r="H133" s="19" t="str">
        <f>Sorteio!R33</f>
        <v>BIR</v>
      </c>
      <c r="I133" s="20">
        <f>Sorteio!S33</f>
        <v>17976</v>
      </c>
      <c r="J133" s="19">
        <f>Sorteio!T33</f>
        <v>9</v>
      </c>
      <c r="K133" s="19" t="str">
        <f>Sorteio!U33</f>
        <v>B</v>
      </c>
      <c r="L133" s="19" t="str">
        <f>Sorteio!V33</f>
        <v>LIB2026</v>
      </c>
      <c r="M133" s="19" t="str">
        <f>Sorteio!W33</f>
        <v>SR</v>
      </c>
    </row>
    <row r="134" spans="1:13" ht="15" customHeight="1">
      <c r="A134" s="712"/>
      <c r="B134" s="712"/>
      <c r="C134" s="712"/>
      <c r="D134" s="18" t="str">
        <f>Sorteio!X33</f>
        <v>401</v>
      </c>
      <c r="E134" s="18" t="str">
        <f>Sorteio!Y33</f>
        <v>KANNO</v>
      </c>
      <c r="F134" s="18" t="str">
        <f>Sorteio!Z33</f>
        <v>HELIO MINORU</v>
      </c>
      <c r="G134" s="19" t="str">
        <f>Sorteio!AA33</f>
        <v>M</v>
      </c>
      <c r="H134" s="19" t="str">
        <f>Sorteio!AB33</f>
        <v>PIE</v>
      </c>
      <c r="I134" s="20">
        <f>Sorteio!AC33</f>
        <v>26227</v>
      </c>
      <c r="J134" s="19">
        <f>Sorteio!AD33</f>
        <v>12</v>
      </c>
      <c r="K134" s="19" t="str">
        <f>Sorteio!AE33</f>
        <v>C</v>
      </c>
      <c r="L134" s="19" t="str">
        <f>Sorteio!AF33</f>
        <v>LIB2026</v>
      </c>
      <c r="M134" s="19" t="str">
        <f>Sorteio!AG33</f>
        <v>NSR</v>
      </c>
    </row>
    <row r="135" spans="1:13" ht="15" customHeight="1" thickBot="1">
      <c r="A135" s="713"/>
      <c r="B135" s="713"/>
      <c r="C135" s="713"/>
      <c r="D135" s="21" t="str">
        <f>Sorteio!AH33</f>
        <v>979</v>
      </c>
      <c r="E135" s="21" t="str">
        <f>Sorteio!AI33</f>
        <v>KAMIMURA</v>
      </c>
      <c r="F135" s="21" t="str">
        <f>Sorteio!AJ33</f>
        <v>MERCIA KIMIE</v>
      </c>
      <c r="G135" s="22" t="str">
        <f>Sorteio!AK33</f>
        <v>F</v>
      </c>
      <c r="H135" s="22" t="str">
        <f>Sorteio!AL33</f>
        <v>NCC</v>
      </c>
      <c r="I135" s="23">
        <f>Sorteio!AM33</f>
        <v>23817</v>
      </c>
      <c r="J135" s="22">
        <f>Sorteio!AN33</f>
        <v>12</v>
      </c>
      <c r="K135" s="22" t="str">
        <f>Sorteio!AO33</f>
        <v>C</v>
      </c>
      <c r="L135" s="22" t="str">
        <f>Sorteio!AP33</f>
        <v>LIB2026</v>
      </c>
      <c r="M135" s="22" t="str">
        <f>Sorteio!AQ33</f>
        <v>NSR</v>
      </c>
    </row>
    <row r="136" spans="1:13" ht="14.25" customHeight="1" thickTop="1">
      <c r="A136" s="712">
        <f>Sorteio!A34</f>
        <v>216</v>
      </c>
      <c r="B136" s="712">
        <f>Sorteio!B34</f>
        <v>2</v>
      </c>
      <c r="C136" s="712">
        <f>Sorteio!C34</f>
        <v>16</v>
      </c>
      <c r="D136" s="18" t="str">
        <f>Sorteio!D34</f>
        <v>715</v>
      </c>
      <c r="E136" s="18" t="str">
        <f>Sorteio!E34</f>
        <v>MAEDA</v>
      </c>
      <c r="F136" s="18" t="str">
        <f>Sorteio!F34</f>
        <v>ALLAN YUJI</v>
      </c>
      <c r="G136" s="19" t="str">
        <f>Sorteio!G34</f>
        <v>M</v>
      </c>
      <c r="H136" s="19" t="str">
        <f>Sorteio!H34</f>
        <v>IBI</v>
      </c>
      <c r="I136" s="20">
        <f>Sorteio!I34</f>
        <v>32498</v>
      </c>
      <c r="J136" s="19">
        <f>Sorteio!J34</f>
        <v>7</v>
      </c>
      <c r="K136" s="19" t="str">
        <f>Sorteio!K34</f>
        <v>B</v>
      </c>
      <c r="L136" s="19" t="str">
        <f>Sorteio!L34</f>
        <v>LIB2026</v>
      </c>
      <c r="M136" s="19" t="str">
        <f>Sorteio!M34</f>
        <v>NSR</v>
      </c>
    </row>
    <row r="137" spans="1:13" ht="14.25" customHeight="1">
      <c r="A137" s="712"/>
      <c r="B137" s="712"/>
      <c r="C137" s="712"/>
      <c r="D137" s="18" t="str">
        <f>Sorteio!N34</f>
        <v>463</v>
      </c>
      <c r="E137" s="18" t="str">
        <f>Sorteio!O34</f>
        <v>ISHII</v>
      </c>
      <c r="F137" s="18" t="str">
        <f>Sorteio!P34</f>
        <v>HISANOBU</v>
      </c>
      <c r="G137" s="19" t="str">
        <f>Sorteio!Q34</f>
        <v>M</v>
      </c>
      <c r="H137" s="19" t="str">
        <f>Sorteio!R34</f>
        <v>KOK</v>
      </c>
      <c r="I137" s="20">
        <f>Sorteio!S34</f>
        <v>14088</v>
      </c>
      <c r="J137" s="19">
        <f>Sorteio!T34</f>
        <v>9</v>
      </c>
      <c r="K137" s="19" t="str">
        <f>Sorteio!U34</f>
        <v>B</v>
      </c>
      <c r="L137" s="19" t="str">
        <f>Sorteio!V34</f>
        <v>LIB2026</v>
      </c>
      <c r="M137" s="19" t="str">
        <f>Sorteio!W34</f>
        <v>MR</v>
      </c>
    </row>
    <row r="138" spans="1:13" ht="15" customHeight="1">
      <c r="A138" s="712"/>
      <c r="B138" s="712"/>
      <c r="C138" s="712"/>
      <c r="D138" s="18" t="str">
        <f>Sorteio!X34</f>
        <v>815</v>
      </c>
      <c r="E138" s="18" t="str">
        <f>Sorteio!Y34</f>
        <v>KUADA</v>
      </c>
      <c r="F138" s="18" t="str">
        <f>Sorteio!Z34</f>
        <v>TEREZINHA ARICO</v>
      </c>
      <c r="G138" s="19" t="str">
        <f>Sorteio!AA34</f>
        <v>F</v>
      </c>
      <c r="H138" s="19" t="str">
        <f>Sorteio!AB34</f>
        <v>COO</v>
      </c>
      <c r="I138" s="20">
        <f>Sorteio!AC34</f>
        <v>19916</v>
      </c>
      <c r="J138" s="19">
        <f>Sorteio!AD34</f>
        <v>9</v>
      </c>
      <c r="K138" s="19" t="str">
        <f>Sorteio!AE34</f>
        <v>B</v>
      </c>
      <c r="L138" s="19" t="str">
        <f>Sorteio!AF34</f>
        <v>LIB2026</v>
      </c>
      <c r="M138" s="19" t="str">
        <f>Sorteio!AG34</f>
        <v>NSR</v>
      </c>
    </row>
    <row r="139" spans="1:13" ht="15" customHeight="1" thickBot="1">
      <c r="A139" s="713"/>
      <c r="B139" s="713"/>
      <c r="C139" s="713"/>
      <c r="D139" s="21" t="str">
        <f>Sorteio!AH34</f>
        <v>814</v>
      </c>
      <c r="E139" s="21" t="str">
        <f>Sorteio!AI34</f>
        <v>ABEMATSU</v>
      </c>
      <c r="F139" s="21" t="str">
        <f>Sorteio!AJ34</f>
        <v>EMILIA TERUKO</v>
      </c>
      <c r="G139" s="22" t="str">
        <f>Sorteio!AK34</f>
        <v>F</v>
      </c>
      <c r="H139" s="22" t="str">
        <f>Sorteio!AL34</f>
        <v>GSP</v>
      </c>
      <c r="I139" s="23">
        <f>Sorteio!AM34</f>
        <v>18352</v>
      </c>
      <c r="J139" s="22">
        <f>Sorteio!AN34</f>
        <v>12</v>
      </c>
      <c r="K139" s="22" t="str">
        <f>Sorteio!AO34</f>
        <v>C</v>
      </c>
      <c r="L139" s="22" t="str">
        <f>Sorteio!AP34</f>
        <v>LIB2026</v>
      </c>
      <c r="M139" s="22" t="str">
        <f>Sorteio!AQ34</f>
        <v>SR</v>
      </c>
    </row>
    <row r="140" spans="1:13" ht="14.25" customHeight="1" thickTop="1">
      <c r="A140" s="712">
        <f>Sorteio!A35</f>
        <v>217</v>
      </c>
      <c r="B140" s="712">
        <f>Sorteio!B35</f>
        <v>2</v>
      </c>
      <c r="C140" s="712">
        <f>Sorteio!C35</f>
        <v>17</v>
      </c>
      <c r="D140" s="18" t="str">
        <f>Sorteio!D35</f>
        <v>793</v>
      </c>
      <c r="E140" s="18" t="str">
        <f>Sorteio!E35</f>
        <v>MINAMI</v>
      </c>
      <c r="F140" s="18" t="str">
        <f>Sorteio!F35</f>
        <v>TEREZA</v>
      </c>
      <c r="G140" s="19" t="str">
        <f>Sorteio!G35</f>
        <v>F</v>
      </c>
      <c r="H140" s="19" t="str">
        <f>Sorteio!H35</f>
        <v>BIR</v>
      </c>
      <c r="I140" s="20">
        <f>Sorteio!I35</f>
        <v>18584</v>
      </c>
      <c r="J140" s="19">
        <f>Sorteio!J35</f>
        <v>7</v>
      </c>
      <c r="K140" s="19" t="str">
        <f>Sorteio!K35</f>
        <v>B</v>
      </c>
      <c r="L140" s="19" t="str">
        <f>Sorteio!L35</f>
        <v>LIB2026</v>
      </c>
      <c r="M140" s="19" t="str">
        <f>Sorteio!M35</f>
        <v>SR</v>
      </c>
    </row>
    <row r="141" spans="1:13" ht="14.25" customHeight="1">
      <c r="A141" s="712"/>
      <c r="B141" s="712"/>
      <c r="C141" s="712"/>
      <c r="D141" s="18" t="str">
        <f>Sorteio!N35</f>
        <v>273</v>
      </c>
      <c r="E141" s="18" t="str">
        <f>Sorteio!O35</f>
        <v>SHAKUDA</v>
      </c>
      <c r="F141" s="18" t="str">
        <f>Sorteio!P35</f>
        <v>TADASHI</v>
      </c>
      <c r="G141" s="19" t="str">
        <f>Sorteio!Q35</f>
        <v>M</v>
      </c>
      <c r="H141" s="19" t="str">
        <f>Sorteio!R35</f>
        <v>KOK</v>
      </c>
      <c r="I141" s="20">
        <f>Sorteio!S35</f>
        <v>15013</v>
      </c>
      <c r="J141" s="19">
        <f>Sorteio!T35</f>
        <v>7</v>
      </c>
      <c r="K141" s="19" t="str">
        <f>Sorteio!U35</f>
        <v>B</v>
      </c>
      <c r="L141" s="19" t="str">
        <f>Sorteio!V35</f>
        <v>LIB2026</v>
      </c>
      <c r="M141" s="19" t="str">
        <f>Sorteio!W35</f>
        <v>MR</v>
      </c>
    </row>
    <row r="142" spans="1:13" ht="15" customHeight="1">
      <c r="A142" s="712"/>
      <c r="B142" s="712"/>
      <c r="C142" s="712"/>
      <c r="D142" s="18" t="str">
        <f>Sorteio!X35</f>
        <v>647</v>
      </c>
      <c r="E142" s="18" t="str">
        <f>Sorteio!Y35</f>
        <v>YOKOTI</v>
      </c>
      <c r="F142" s="18" t="str">
        <f>Sorteio!Z35</f>
        <v>MINORU</v>
      </c>
      <c r="G142" s="19" t="str">
        <f>Sorteio!AA35</f>
        <v>M</v>
      </c>
      <c r="H142" s="19" t="str">
        <f>Sorteio!AB35</f>
        <v>GSP</v>
      </c>
      <c r="I142" s="20">
        <f>Sorteio!AC35</f>
        <v>11642</v>
      </c>
      <c r="J142" s="19">
        <f>Sorteio!AD35</f>
        <v>10</v>
      </c>
      <c r="K142" s="19" t="str">
        <f>Sorteio!AE35</f>
        <v>C</v>
      </c>
      <c r="L142" s="19" t="str">
        <f>Sorteio!AF35</f>
        <v>LIB2026i</v>
      </c>
      <c r="M142" s="19" t="str">
        <f>Sorteio!AG35</f>
        <v>MR</v>
      </c>
    </row>
    <row r="143" spans="1:13" ht="15" customHeight="1" thickBot="1">
      <c r="A143" s="713"/>
      <c r="B143" s="713"/>
      <c r="C143" s="713"/>
      <c r="D143" s="21" t="str">
        <f>Sorteio!AH35</f>
        <v>735</v>
      </c>
      <c r="E143" s="21" t="str">
        <f>Sorteio!AI35</f>
        <v>BARBOSA DE LIMA</v>
      </c>
      <c r="F143" s="21" t="str">
        <f>Sorteio!AJ35</f>
        <v>JOSE HILTON</v>
      </c>
      <c r="G143" s="22" t="str">
        <f>Sorteio!AK35</f>
        <v>M</v>
      </c>
      <c r="H143" s="22" t="str">
        <f>Sorteio!AL35</f>
        <v>SOR</v>
      </c>
      <c r="I143" s="23">
        <f>Sorteio!AM35</f>
        <v>24988</v>
      </c>
      <c r="J143" s="22">
        <f>Sorteio!AN35</f>
        <v>12</v>
      </c>
      <c r="K143" s="22" t="str">
        <f>Sorteio!AO35</f>
        <v>C</v>
      </c>
      <c r="L143" s="22" t="str">
        <f>Sorteio!AP35</f>
        <v>LIB2026</v>
      </c>
      <c r="M143" s="22" t="str">
        <f>Sorteio!AQ35</f>
        <v>NSR</v>
      </c>
    </row>
    <row r="144" spans="1:13" ht="14.25" customHeight="1" thickTop="1">
      <c r="A144" s="712">
        <f>Sorteio!A36</f>
        <v>218</v>
      </c>
      <c r="B144" s="712">
        <f>Sorteio!B36</f>
        <v>2</v>
      </c>
      <c r="C144" s="712">
        <f>Sorteio!C36</f>
        <v>18</v>
      </c>
      <c r="D144" s="18" t="str">
        <f>Sorteio!D36</f>
        <v>398</v>
      </c>
      <c r="E144" s="18" t="str">
        <f>Sorteio!E36</f>
        <v>MURAKAMI DOKAN</v>
      </c>
      <c r="F144" s="18" t="str">
        <f>Sorteio!F36</f>
        <v>RUMI</v>
      </c>
      <c r="G144" s="19" t="str">
        <f>Sorteio!G36</f>
        <v>F</v>
      </c>
      <c r="H144" s="19" t="str">
        <f>Sorteio!H36</f>
        <v>PIE</v>
      </c>
      <c r="I144" s="20">
        <f>Sorteio!I36</f>
        <v>23097</v>
      </c>
      <c r="J144" s="19">
        <f>Sorteio!J36</f>
        <v>12</v>
      </c>
      <c r="K144" s="19" t="str">
        <f>Sorteio!K36</f>
        <v>C</v>
      </c>
      <c r="L144" s="19" t="str">
        <f>Sorteio!L36</f>
        <v>LIB2026</v>
      </c>
      <c r="M144" s="19" t="str">
        <f>Sorteio!M36</f>
        <v>NSR</v>
      </c>
    </row>
    <row r="145" spans="1:13" ht="14.25" customHeight="1">
      <c r="A145" s="712"/>
      <c r="B145" s="712"/>
      <c r="C145" s="712"/>
      <c r="D145" s="18" t="str">
        <f>Sorteio!N36</f>
        <v>646</v>
      </c>
      <c r="E145" s="18" t="str">
        <f>Sorteio!O36</f>
        <v>OGATA</v>
      </c>
      <c r="F145" s="18" t="str">
        <f>Sorteio!P36</f>
        <v>SEISHI</v>
      </c>
      <c r="G145" s="19" t="str">
        <f>Sorteio!Q36</f>
        <v>M</v>
      </c>
      <c r="H145" s="19" t="str">
        <f>Sorteio!R36</f>
        <v>BIR</v>
      </c>
      <c r="I145" s="20">
        <f>Sorteio!S36</f>
        <v>17605</v>
      </c>
      <c r="J145" s="19">
        <f>Sorteio!T36</f>
        <v>9</v>
      </c>
      <c r="K145" s="19" t="str">
        <f>Sorteio!U36</f>
        <v>B</v>
      </c>
      <c r="L145" s="19" t="str">
        <f>Sorteio!V36</f>
        <v>LIB2026</v>
      </c>
      <c r="M145" s="19" t="str">
        <f>Sorteio!W36</f>
        <v>SR</v>
      </c>
    </row>
    <row r="146" spans="1:13" ht="15" customHeight="1">
      <c r="A146" s="712"/>
      <c r="B146" s="712"/>
      <c r="C146" s="712"/>
      <c r="D146" s="18" t="str">
        <f>Sorteio!X36</f>
        <v>495</v>
      </c>
      <c r="E146" s="18" t="str">
        <f>Sorteio!Y36</f>
        <v>SHIMANOE</v>
      </c>
      <c r="F146" s="18" t="str">
        <f>Sorteio!Z36</f>
        <v>PAULO MASSATO</v>
      </c>
      <c r="G146" s="19" t="str">
        <f>Sorteio!AA36</f>
        <v>M</v>
      </c>
      <c r="H146" s="19" t="str">
        <f>Sorteio!AB36</f>
        <v>COO</v>
      </c>
      <c r="I146" s="20">
        <f>Sorteio!AC36</f>
        <v>18911</v>
      </c>
      <c r="J146" s="19">
        <f>Sorteio!AD36</f>
        <v>9</v>
      </c>
      <c r="K146" s="19" t="str">
        <f>Sorteio!AE36</f>
        <v>B</v>
      </c>
      <c r="L146" s="19" t="str">
        <f>Sorteio!AF36</f>
        <v>LIB2026</v>
      </c>
      <c r="M146" s="19" t="str">
        <f>Sorteio!AG36</f>
        <v>SR</v>
      </c>
    </row>
    <row r="147" spans="1:13" ht="15" customHeight="1" thickBot="1">
      <c r="A147" s="713"/>
      <c r="B147" s="713"/>
      <c r="C147" s="713"/>
      <c r="D147" s="21" t="str">
        <f>Sorteio!AH36</f>
        <v>714</v>
      </c>
      <c r="E147" s="21" t="str">
        <f>Sorteio!AI36</f>
        <v>MARTINS DE MELLO</v>
      </c>
      <c r="F147" s="21" t="str">
        <f>Sorteio!AJ36</f>
        <v>VANESSA</v>
      </c>
      <c r="G147" s="22" t="str">
        <f>Sorteio!AK36</f>
        <v>F</v>
      </c>
      <c r="H147" s="22" t="str">
        <f>Sorteio!AL36</f>
        <v>KOK</v>
      </c>
      <c r="I147" s="23">
        <f>Sorteio!AM36</f>
        <v>28169</v>
      </c>
      <c r="J147" s="22">
        <f>Sorteio!AN36</f>
        <v>12</v>
      </c>
      <c r="K147" s="22" t="str">
        <f>Sorteio!AO36</f>
        <v>C</v>
      </c>
      <c r="L147" s="22" t="str">
        <f>Sorteio!AP36</f>
        <v>LIB2026</v>
      </c>
      <c r="M147" s="22" t="str">
        <f>Sorteio!AQ36</f>
        <v>NSR</v>
      </c>
    </row>
    <row r="148" spans="1:13" ht="14.25" customHeight="1" thickTop="1">
      <c r="A148" s="712">
        <f>Sorteio!A37</f>
        <v>301</v>
      </c>
      <c r="B148" s="712">
        <f>Sorteio!B37</f>
        <v>1</v>
      </c>
      <c r="C148" s="712">
        <f>Sorteio!C37</f>
        <v>1</v>
      </c>
      <c r="D148" s="18" t="str">
        <f>Sorteio!D37</f>
        <v>801</v>
      </c>
      <c r="E148" s="18" t="str">
        <f>Sorteio!E37</f>
        <v>KOMOTO SATAKE</v>
      </c>
      <c r="F148" s="18" t="str">
        <f>Sorteio!F37</f>
        <v>TOSHIE</v>
      </c>
      <c r="G148" s="19" t="str">
        <f>Sorteio!G37</f>
        <v>F</v>
      </c>
      <c r="H148" s="19" t="str">
        <f>Sorteio!H37</f>
        <v>BIR</v>
      </c>
      <c r="I148" s="20">
        <f>Sorteio!I37</f>
        <v>21677</v>
      </c>
      <c r="J148" s="19">
        <f>Sorteio!J37</f>
        <v>8</v>
      </c>
      <c r="K148" s="19" t="str">
        <f>Sorteio!K37</f>
        <v>B</v>
      </c>
      <c r="L148" s="19" t="str">
        <f>Sorteio!L37</f>
        <v>LIB2026</v>
      </c>
      <c r="M148" s="19" t="str">
        <f>Sorteio!M37</f>
        <v>NSR</v>
      </c>
    </row>
    <row r="149" spans="1:13" ht="14.25" customHeight="1">
      <c r="A149" s="712"/>
      <c r="B149" s="712"/>
      <c r="C149" s="712"/>
      <c r="D149" s="18" t="str">
        <f>Sorteio!N37</f>
        <v>768</v>
      </c>
      <c r="E149" s="18" t="str">
        <f>Sorteio!O37</f>
        <v>SATO</v>
      </c>
      <c r="F149" s="18" t="str">
        <f>Sorteio!P37</f>
        <v>NOBUO</v>
      </c>
      <c r="G149" s="19" t="str">
        <f>Sorteio!Q37</f>
        <v>M</v>
      </c>
      <c r="H149" s="19" t="str">
        <f>Sorteio!R37</f>
        <v>KOK</v>
      </c>
      <c r="I149" s="20">
        <f>Sorteio!S37</f>
        <v>16524</v>
      </c>
      <c r="J149" s="19">
        <f>Sorteio!T37</f>
        <v>9</v>
      </c>
      <c r="K149" s="19" t="str">
        <f>Sorteio!U37</f>
        <v>B</v>
      </c>
      <c r="L149" s="19" t="str">
        <f>Sorteio!V37</f>
        <v>LIB2026</v>
      </c>
      <c r="M149" s="19" t="str">
        <f>Sorteio!W37</f>
        <v>SR</v>
      </c>
    </row>
    <row r="150" spans="1:13" ht="15" customHeight="1">
      <c r="A150" s="712"/>
      <c r="B150" s="712"/>
      <c r="C150" s="712"/>
      <c r="D150" s="18" t="str">
        <f>Sorteio!X37</f>
        <v>977</v>
      </c>
      <c r="E150" s="18" t="str">
        <f>Sorteio!Y37</f>
        <v>DE ARAUJO A. GOMES</v>
      </c>
      <c r="F150" s="18" t="str">
        <f>Sorteio!Z37</f>
        <v>ROSIMAR</v>
      </c>
      <c r="G150" s="19" t="str">
        <f>Sorteio!AA37</f>
        <v>F</v>
      </c>
      <c r="H150" s="19" t="str">
        <f>Sorteio!AB37</f>
        <v>NCC</v>
      </c>
      <c r="I150" s="20">
        <f>Sorteio!AC37</f>
        <v>23484</v>
      </c>
      <c r="J150" s="19">
        <f>Sorteio!AD37</f>
        <v>9</v>
      </c>
      <c r="K150" s="19" t="str">
        <f>Sorteio!AE37</f>
        <v>B</v>
      </c>
      <c r="L150" s="19" t="str">
        <f>Sorteio!AF37</f>
        <v>LIB2026</v>
      </c>
      <c r="M150" s="19" t="str">
        <f>Sorteio!AG37</f>
        <v>NSR</v>
      </c>
    </row>
    <row r="151" spans="1:13" ht="15" customHeight="1" thickBot="1">
      <c r="A151" s="713"/>
      <c r="B151" s="713"/>
      <c r="C151" s="713"/>
      <c r="D151" s="21" t="str">
        <f>Sorteio!AH37</f>
        <v>978</v>
      </c>
      <c r="E151" s="21" t="str">
        <f>Sorteio!AI37</f>
        <v>KANDA</v>
      </c>
      <c r="F151" s="21" t="str">
        <f>Sorteio!AJ37</f>
        <v>LUIZA</v>
      </c>
      <c r="G151" s="22" t="str">
        <f>Sorteio!AK37</f>
        <v>F</v>
      </c>
      <c r="H151" s="22" t="str">
        <f>Sorteio!AL37</f>
        <v>SOR</v>
      </c>
      <c r="I151" s="23">
        <f>Sorteio!AM37</f>
        <v>20897</v>
      </c>
      <c r="J151" s="22">
        <f>Sorteio!AN37</f>
        <v>12</v>
      </c>
      <c r="K151" s="22" t="str">
        <f>Sorteio!AO37</f>
        <v>C</v>
      </c>
      <c r="L151" s="22" t="str">
        <f>Sorteio!AP37</f>
        <v>LIB2026</v>
      </c>
      <c r="M151" s="22" t="str">
        <f>Sorteio!AQ37</f>
        <v>NSR</v>
      </c>
    </row>
    <row r="152" spans="1:13" ht="14.25" customHeight="1" thickTop="1">
      <c r="A152" s="712">
        <f>Sorteio!A38</f>
        <v>303</v>
      </c>
      <c r="B152" s="712">
        <f>Sorteio!B38</f>
        <v>1</v>
      </c>
      <c r="C152" s="712">
        <f>Sorteio!C38</f>
        <v>3</v>
      </c>
      <c r="D152" s="18" t="str">
        <f>Sorteio!D38</f>
        <v>737</v>
      </c>
      <c r="E152" s="18" t="str">
        <f>Sorteio!E38</f>
        <v>SAKATA</v>
      </c>
      <c r="F152" s="18" t="str">
        <f>Sorteio!F38</f>
        <v>JORGE</v>
      </c>
      <c r="G152" s="19" t="str">
        <f>Sorteio!G38</f>
        <v>M</v>
      </c>
      <c r="H152" s="19" t="str">
        <f>Sorteio!H38</f>
        <v>SOR</v>
      </c>
      <c r="I152" s="20">
        <f>Sorteio!I38</f>
        <v>19445</v>
      </c>
      <c r="J152" s="19">
        <f>Sorteio!J38</f>
        <v>9</v>
      </c>
      <c r="K152" s="19" t="str">
        <f>Sorteio!K38</f>
        <v>B</v>
      </c>
      <c r="L152" s="19" t="str">
        <f>Sorteio!L38</f>
        <v>LIB2026</v>
      </c>
      <c r="M152" s="19" t="str">
        <f>Sorteio!M38</f>
        <v>NSR</v>
      </c>
    </row>
    <row r="153" spans="1:13" ht="14.25" customHeight="1">
      <c r="A153" s="712"/>
      <c r="B153" s="712"/>
      <c r="C153" s="712"/>
      <c r="D153" s="18" t="str">
        <f>Sorteio!N38</f>
        <v>522</v>
      </c>
      <c r="E153" s="18" t="str">
        <f>Sorteio!O38</f>
        <v>TABATA</v>
      </c>
      <c r="F153" s="18" t="str">
        <f>Sorteio!P38</f>
        <v>MARIO KAZUNORI</v>
      </c>
      <c r="G153" s="19" t="str">
        <f>Sorteio!Q38</f>
        <v>M</v>
      </c>
      <c r="H153" s="19" t="str">
        <f>Sorteio!R38</f>
        <v>GSP</v>
      </c>
      <c r="I153" s="20">
        <f>Sorteio!S38</f>
        <v>18853</v>
      </c>
      <c r="J153" s="19">
        <f>Sorteio!T38</f>
        <v>8</v>
      </c>
      <c r="K153" s="19" t="str">
        <f>Sorteio!U38</f>
        <v>B</v>
      </c>
      <c r="L153" s="19" t="str">
        <f>Sorteio!V38</f>
        <v>LIB2026</v>
      </c>
      <c r="M153" s="19" t="str">
        <f>Sorteio!W38</f>
        <v>SR</v>
      </c>
    </row>
    <row r="154" spans="1:13" ht="15" customHeight="1">
      <c r="A154" s="712"/>
      <c r="B154" s="712"/>
      <c r="C154" s="712"/>
      <c r="D154" s="18" t="str">
        <f>Sorteio!X38</f>
        <v>781</v>
      </c>
      <c r="E154" s="18" t="str">
        <f>Sorteio!Y38</f>
        <v>KOJA</v>
      </c>
      <c r="F154" s="18" t="str">
        <f>Sorteio!Z38</f>
        <v>MARIO</v>
      </c>
      <c r="G154" s="19" t="str">
        <f>Sorteio!AA38</f>
        <v>M</v>
      </c>
      <c r="H154" s="19" t="str">
        <f>Sorteio!AB38</f>
        <v>NCC</v>
      </c>
      <c r="I154" s="20">
        <f>Sorteio!AC38</f>
        <v>18155</v>
      </c>
      <c r="J154" s="19">
        <f>Sorteio!AD38</f>
        <v>9</v>
      </c>
      <c r="K154" s="19" t="str">
        <f>Sorteio!AE38</f>
        <v>B</v>
      </c>
      <c r="L154" s="19" t="str">
        <f>Sorteio!AF38</f>
        <v>LIB2026</v>
      </c>
      <c r="M154" s="19" t="str">
        <f>Sorteio!AG38</f>
        <v>SR</v>
      </c>
    </row>
    <row r="155" spans="1:13" ht="15" customHeight="1" thickBot="1">
      <c r="A155" s="713"/>
      <c r="B155" s="713"/>
      <c r="C155" s="713"/>
      <c r="D155" s="21" t="str">
        <f>Sorteio!AH38</f>
        <v>707</v>
      </c>
      <c r="E155" s="21" t="str">
        <f>Sorteio!AI38</f>
        <v>IWAMOTO HIRAKAWA</v>
      </c>
      <c r="F155" s="21" t="str">
        <f>Sorteio!AJ38</f>
        <v>NORIE</v>
      </c>
      <c r="G155" s="22" t="str">
        <f>Sorteio!AK38</f>
        <v>F</v>
      </c>
      <c r="H155" s="22" t="str">
        <f>Sorteio!AL38</f>
        <v>KOK</v>
      </c>
      <c r="I155" s="23">
        <f>Sorteio!AM38</f>
        <v>19766</v>
      </c>
      <c r="J155" s="22">
        <f>Sorteio!AN38</f>
        <v>12</v>
      </c>
      <c r="K155" s="22" t="str">
        <f>Sorteio!AO38</f>
        <v>C</v>
      </c>
      <c r="L155" s="22" t="str">
        <f>Sorteio!AP38</f>
        <v>LIB2026</v>
      </c>
      <c r="M155" s="22" t="str">
        <f>Sorteio!AQ38</f>
        <v>NSR</v>
      </c>
    </row>
    <row r="156" spans="1:13" ht="14.25" customHeight="1" thickTop="1">
      <c r="A156" s="712">
        <f>Sorteio!A39</f>
        <v>306</v>
      </c>
      <c r="B156" s="712">
        <f>Sorteio!B39</f>
        <v>1</v>
      </c>
      <c r="C156" s="712">
        <f>Sorteio!C39</f>
        <v>6</v>
      </c>
      <c r="D156" s="18" t="str">
        <f>Sorteio!D39</f>
        <v>848</v>
      </c>
      <c r="E156" s="18" t="str">
        <f>Sorteio!E39</f>
        <v>NOZAWA</v>
      </c>
      <c r="F156" s="18" t="str">
        <f>Sorteio!F39</f>
        <v>CARLOS MASAYUKI</v>
      </c>
      <c r="G156" s="19" t="str">
        <f>Sorteio!G39</f>
        <v>M</v>
      </c>
      <c r="H156" s="19" t="str">
        <f>Sorteio!H39</f>
        <v>KOK</v>
      </c>
      <c r="I156" s="20">
        <f>Sorteio!I39</f>
        <v>24027</v>
      </c>
      <c r="J156" s="19">
        <f>Sorteio!J39</f>
        <v>9</v>
      </c>
      <c r="K156" s="19" t="str">
        <f>Sorteio!K39</f>
        <v>B</v>
      </c>
      <c r="L156" s="19" t="str">
        <f>Sorteio!L39</f>
        <v>LIB2026</v>
      </c>
      <c r="M156" s="19" t="str">
        <f>Sorteio!M39</f>
        <v>NSR</v>
      </c>
    </row>
    <row r="157" spans="1:13" ht="14.25" customHeight="1">
      <c r="A157" s="712"/>
      <c r="B157" s="712"/>
      <c r="C157" s="712"/>
      <c r="D157" s="18" t="str">
        <f>Sorteio!N39</f>
        <v>894</v>
      </c>
      <c r="E157" s="18" t="str">
        <f>Sorteio!O39</f>
        <v>NAKAGAWA</v>
      </c>
      <c r="F157" s="18" t="str">
        <f>Sorteio!P39</f>
        <v>MARIA</v>
      </c>
      <c r="G157" s="19" t="str">
        <f>Sorteio!Q39</f>
        <v>F</v>
      </c>
      <c r="H157" s="19" t="str">
        <f>Sorteio!R39</f>
        <v>SUM</v>
      </c>
      <c r="I157" s="20">
        <f>Sorteio!S39</f>
        <v>16657</v>
      </c>
      <c r="J157" s="19">
        <f>Sorteio!T39</f>
        <v>8</v>
      </c>
      <c r="K157" s="19" t="str">
        <f>Sorteio!U39</f>
        <v>B</v>
      </c>
      <c r="L157" s="19" t="str">
        <f>Sorteio!V39</f>
        <v>LIB2026</v>
      </c>
      <c r="M157" s="19" t="str">
        <f>Sorteio!W39</f>
        <v>SR</v>
      </c>
    </row>
    <row r="158" spans="1:13" ht="15" customHeight="1">
      <c r="A158" s="712"/>
      <c r="B158" s="712"/>
      <c r="C158" s="712"/>
      <c r="D158" s="18" t="str">
        <f>Sorteio!X39</f>
        <v>958</v>
      </c>
      <c r="E158" s="18" t="str">
        <f>Sorteio!Y39</f>
        <v>NUNES</v>
      </c>
      <c r="F158" s="18" t="str">
        <f>Sorteio!Z39</f>
        <v>MARIA HELENA</v>
      </c>
      <c r="G158" s="19" t="str">
        <f>Sorteio!AA39</f>
        <v>F</v>
      </c>
      <c r="H158" s="19" t="str">
        <f>Sorteio!AB39</f>
        <v>PIE</v>
      </c>
      <c r="I158" s="20">
        <f>Sorteio!AC39</f>
        <v>16884</v>
      </c>
      <c r="J158" s="19">
        <f>Sorteio!AD39</f>
        <v>12</v>
      </c>
      <c r="K158" s="19" t="str">
        <f>Sorteio!AE39</f>
        <v>C</v>
      </c>
      <c r="L158" s="19" t="str">
        <f>Sorteio!AF39</f>
        <v>LIB2026</v>
      </c>
      <c r="M158" s="19" t="str">
        <f>Sorteio!AG39</f>
        <v>SR</v>
      </c>
    </row>
    <row r="159" spans="1:13" ht="15" customHeight="1" thickBot="1">
      <c r="A159" s="713"/>
      <c r="B159" s="713"/>
      <c r="C159" s="713"/>
      <c r="D159" s="21" t="str">
        <f>Sorteio!AH39</f>
        <v>091</v>
      </c>
      <c r="E159" s="21" t="str">
        <f>Sorteio!AI39</f>
        <v>YAMANOUCHI</v>
      </c>
      <c r="F159" s="21" t="str">
        <f>Sorteio!AJ39</f>
        <v>HIROKO</v>
      </c>
      <c r="G159" s="22" t="str">
        <f>Sorteio!AK39</f>
        <v>F</v>
      </c>
      <c r="H159" s="22" t="str">
        <f>Sorteio!AL39</f>
        <v>IBI</v>
      </c>
      <c r="I159" s="23">
        <f>Sorteio!AM39</f>
        <v>13448</v>
      </c>
      <c r="J159" s="22">
        <f>Sorteio!AN39</f>
        <v>12</v>
      </c>
      <c r="K159" s="22" t="str">
        <f>Sorteio!AO39</f>
        <v>C</v>
      </c>
      <c r="L159" s="22" t="str">
        <f>Sorteio!AP39</f>
        <v>LIB2026</v>
      </c>
      <c r="M159" s="22" t="str">
        <f>Sorteio!AQ39</f>
        <v>MR</v>
      </c>
    </row>
    <row r="160" spans="1:13" ht="14.25" customHeight="1" thickTop="1">
      <c r="A160" s="712">
        <f>Sorteio!A40</f>
        <v>308</v>
      </c>
      <c r="B160" s="712">
        <f>Sorteio!B40</f>
        <v>1</v>
      </c>
      <c r="C160" s="712">
        <f>Sorteio!C40</f>
        <v>8</v>
      </c>
      <c r="D160" s="18" t="str">
        <f>Sorteio!D40</f>
        <v>526</v>
      </c>
      <c r="E160" s="18" t="str">
        <f>Sorteio!E40</f>
        <v>NAKAMURA</v>
      </c>
      <c r="F160" s="18" t="str">
        <f>Sorteio!F40</f>
        <v>EMI KAWAKAMI</v>
      </c>
      <c r="G160" s="19" t="str">
        <f>Sorteio!G40</f>
        <v>F</v>
      </c>
      <c r="H160" s="19" t="str">
        <f>Sorteio!H40</f>
        <v>PIE</v>
      </c>
      <c r="I160" s="20">
        <f>Sorteio!I40</f>
        <v>21828</v>
      </c>
      <c r="J160" s="19">
        <f>Sorteio!J40</f>
        <v>12</v>
      </c>
      <c r="K160" s="19" t="str">
        <f>Sorteio!K40</f>
        <v>C</v>
      </c>
      <c r="L160" s="19" t="str">
        <f>Sorteio!L40</f>
        <v>LIB2026</v>
      </c>
      <c r="M160" s="19" t="str">
        <f>Sorteio!M40</f>
        <v>NSR</v>
      </c>
    </row>
    <row r="161" spans="1:13" ht="14.25" customHeight="1">
      <c r="A161" s="712"/>
      <c r="B161" s="712"/>
      <c r="C161" s="712"/>
      <c r="D161" s="18" t="str">
        <f>Sorteio!N40</f>
        <v>794</v>
      </c>
      <c r="E161" s="18" t="str">
        <f>Sorteio!O40</f>
        <v>GUNJI</v>
      </c>
      <c r="F161" s="18" t="str">
        <f>Sorteio!P40</f>
        <v>YOSHIE</v>
      </c>
      <c r="G161" s="19" t="str">
        <f>Sorteio!Q40</f>
        <v>F</v>
      </c>
      <c r="H161" s="19" t="str">
        <f>Sorteio!R40</f>
        <v>BIR</v>
      </c>
      <c r="I161" s="20">
        <f>Sorteio!S40</f>
        <v>18222</v>
      </c>
      <c r="J161" s="19">
        <f>Sorteio!T40</f>
        <v>9</v>
      </c>
      <c r="K161" s="19" t="str">
        <f>Sorteio!U40</f>
        <v>B</v>
      </c>
      <c r="L161" s="19" t="str">
        <f>Sorteio!V40</f>
        <v>LIB2026</v>
      </c>
      <c r="M161" s="19" t="str">
        <f>Sorteio!W40</f>
        <v>SR</v>
      </c>
    </row>
    <row r="162" spans="1:13" ht="15" customHeight="1">
      <c r="A162" s="712"/>
      <c r="B162" s="712"/>
      <c r="C162" s="712"/>
      <c r="D162" s="18" t="str">
        <f>Sorteio!X40</f>
        <v>882</v>
      </c>
      <c r="E162" s="18" t="str">
        <f>Sorteio!Y40</f>
        <v>TOYAMA</v>
      </c>
      <c r="F162" s="18" t="str">
        <f>Sorteio!Z40</f>
        <v>MINAYUKI</v>
      </c>
      <c r="G162" s="19" t="str">
        <f>Sorteio!AA40</f>
        <v>M</v>
      </c>
      <c r="H162" s="19" t="str">
        <f>Sorteio!AB40</f>
        <v>COO</v>
      </c>
      <c r="I162" s="20">
        <f>Sorteio!AC40</f>
        <v>14759</v>
      </c>
      <c r="J162" s="19">
        <f>Sorteio!AD40</f>
        <v>9</v>
      </c>
      <c r="K162" s="19" t="str">
        <f>Sorteio!AE40</f>
        <v>B</v>
      </c>
      <c r="L162" s="19" t="str">
        <f>Sorteio!AF40</f>
        <v>LIB2026</v>
      </c>
      <c r="M162" s="19" t="str">
        <f>Sorteio!AG40</f>
        <v>MR</v>
      </c>
    </row>
    <row r="163" spans="1:13" ht="15" customHeight="1" thickBot="1">
      <c r="A163" s="713"/>
      <c r="B163" s="713"/>
      <c r="C163" s="713"/>
      <c r="D163" s="21" t="str">
        <f>Sorteio!AH40</f>
        <v>404</v>
      </c>
      <c r="E163" s="21" t="str">
        <f>Sorteio!AI40</f>
        <v>0ZAKI</v>
      </c>
      <c r="F163" s="21" t="str">
        <f>Sorteio!AJ40</f>
        <v>RAPHAEL M.</v>
      </c>
      <c r="G163" s="22" t="str">
        <f>Sorteio!AK40</f>
        <v>M</v>
      </c>
      <c r="H163" s="22" t="str">
        <f>Sorteio!AL40</f>
        <v>KOK</v>
      </c>
      <c r="I163" s="23">
        <f>Sorteio!AM40</f>
        <v>32446</v>
      </c>
      <c r="J163" s="22">
        <f>Sorteio!AN40</f>
        <v>12</v>
      </c>
      <c r="K163" s="22" t="str">
        <f>Sorteio!AO40</f>
        <v>C</v>
      </c>
      <c r="L163" s="22" t="str">
        <f>Sorteio!AP40</f>
        <v>LIB2026</v>
      </c>
      <c r="M163" s="22" t="str">
        <f>Sorteio!AQ40</f>
        <v>NSR</v>
      </c>
    </row>
    <row r="164" spans="1:13" ht="14.25" customHeight="1" thickTop="1">
      <c r="A164" s="712">
        <f>Sorteio!A41</f>
        <v>310</v>
      </c>
      <c r="B164" s="712">
        <f>Sorteio!B41</f>
        <v>1</v>
      </c>
      <c r="C164" s="712">
        <f>Sorteio!C41</f>
        <v>10</v>
      </c>
      <c r="D164" s="18" t="str">
        <f>Sorteio!D41</f>
        <v>270</v>
      </c>
      <c r="E164" s="18" t="str">
        <f>Sorteio!E41</f>
        <v>NOZAWA</v>
      </c>
      <c r="F164" s="18" t="str">
        <f>Sorteio!F41</f>
        <v>ASSAMI</v>
      </c>
      <c r="G164" s="19" t="str">
        <f>Sorteio!G41</f>
        <v>F</v>
      </c>
      <c r="H164" s="19" t="str">
        <f>Sorteio!H41</f>
        <v>KOK</v>
      </c>
      <c r="I164" s="20">
        <f>Sorteio!I41</f>
        <v>23351</v>
      </c>
      <c r="J164" s="19">
        <f>Sorteio!J41</f>
        <v>12</v>
      </c>
      <c r="K164" s="19" t="str">
        <f>Sorteio!K41</f>
        <v>C</v>
      </c>
      <c r="L164" s="19" t="str">
        <f>Sorteio!L41</f>
        <v>LIB2026</v>
      </c>
      <c r="M164" s="19" t="str">
        <f>Sorteio!M41</f>
        <v>NSR</v>
      </c>
    </row>
    <row r="165" spans="1:13" ht="14.25" customHeight="1">
      <c r="A165" s="712"/>
      <c r="B165" s="712"/>
      <c r="C165" s="712"/>
      <c r="D165" s="18" t="str">
        <f>Sorteio!N41</f>
        <v>604</v>
      </c>
      <c r="E165" s="18" t="str">
        <f>Sorteio!O41</f>
        <v>P. DA S. DE OLIVEIRA</v>
      </c>
      <c r="F165" s="18" t="str">
        <f>Sorteio!P41</f>
        <v>MARIA APARECIDA</v>
      </c>
      <c r="G165" s="19" t="str">
        <f>Sorteio!Q41</f>
        <v>F</v>
      </c>
      <c r="H165" s="19" t="str">
        <f>Sorteio!R41</f>
        <v>SOR</v>
      </c>
      <c r="I165" s="20">
        <f>Sorteio!S41</f>
        <v>22044</v>
      </c>
      <c r="J165" s="19">
        <f>Sorteio!T41</f>
        <v>9</v>
      </c>
      <c r="K165" s="19" t="str">
        <f>Sorteio!U41</f>
        <v>B</v>
      </c>
      <c r="L165" s="19" t="str">
        <f>Sorteio!V41</f>
        <v>LIB2026</v>
      </c>
      <c r="M165" s="19" t="str">
        <f>Sorteio!W41</f>
        <v>NSR</v>
      </c>
    </row>
    <row r="166" spans="1:13" ht="15" customHeight="1">
      <c r="A166" s="712"/>
      <c r="B166" s="712"/>
      <c r="C166" s="712"/>
      <c r="D166" s="18" t="str">
        <f>Sorteio!X41</f>
        <v>002</v>
      </c>
      <c r="E166" s="18" t="str">
        <f>Sorteio!Y41</f>
        <v>SAITO</v>
      </c>
      <c r="F166" s="18" t="str">
        <f>Sorteio!Z41</f>
        <v>SETSUKO</v>
      </c>
      <c r="G166" s="19" t="str">
        <f>Sorteio!AA41</f>
        <v>F</v>
      </c>
      <c r="H166" s="19" t="str">
        <f>Sorteio!AB41</f>
        <v>IBI</v>
      </c>
      <c r="I166" s="20">
        <f>Sorteio!AC41</f>
        <v>15412</v>
      </c>
      <c r="J166" s="19">
        <f>Sorteio!AD41</f>
        <v>7</v>
      </c>
      <c r="K166" s="19" t="str">
        <f>Sorteio!AE41</f>
        <v>B</v>
      </c>
      <c r="L166" s="19" t="str">
        <f>Sorteio!AF41</f>
        <v>LIB2026</v>
      </c>
      <c r="M166" s="19" t="str">
        <f>Sorteio!AG41</f>
        <v>SR</v>
      </c>
    </row>
    <row r="167" spans="1:13" ht="15" customHeight="1" thickBot="1">
      <c r="A167" s="713"/>
      <c r="B167" s="713"/>
      <c r="C167" s="713"/>
      <c r="D167" s="21" t="str">
        <f>Sorteio!AH41</f>
        <v>820</v>
      </c>
      <c r="E167" s="21" t="str">
        <f>Sorteio!AI41</f>
        <v>RIBEIRO</v>
      </c>
      <c r="F167" s="21" t="str">
        <f>Sorteio!AJ41</f>
        <v>JORGE LUIZ</v>
      </c>
      <c r="G167" s="22" t="str">
        <f>Sorteio!AK41</f>
        <v>M</v>
      </c>
      <c r="H167" s="22" t="str">
        <f>Sorteio!AL41</f>
        <v>ITA</v>
      </c>
      <c r="I167" s="23">
        <f>Sorteio!AM41</f>
        <v>19037</v>
      </c>
      <c r="J167" s="22">
        <f>Sorteio!AN41</f>
        <v>12</v>
      </c>
      <c r="K167" s="22" t="str">
        <f>Sorteio!AO41</f>
        <v>C</v>
      </c>
      <c r="L167" s="22" t="str">
        <f>Sorteio!AP41</f>
        <v>LIB2026</v>
      </c>
      <c r="M167" s="22" t="str">
        <f>Sorteio!AQ41</f>
        <v>NSR</v>
      </c>
    </row>
    <row r="168" spans="1:13" ht="14.25" customHeight="1" thickTop="1">
      <c r="A168" s="712">
        <f>Sorteio!A42</f>
        <v>312</v>
      </c>
      <c r="B168" s="712">
        <f>Sorteio!B42</f>
        <v>1</v>
      </c>
      <c r="C168" s="712">
        <f>Sorteio!C42</f>
        <v>12</v>
      </c>
      <c r="D168" s="18" t="str">
        <f>Sorteio!D42</f>
        <v>578</v>
      </c>
      <c r="E168" s="18" t="str">
        <f>Sorteio!E42</f>
        <v>TAKAHASHI</v>
      </c>
      <c r="F168" s="18" t="str">
        <f>Sorteio!F42</f>
        <v>EDSON SHOJI</v>
      </c>
      <c r="G168" s="19" t="str">
        <f>Sorteio!G42</f>
        <v>M</v>
      </c>
      <c r="H168" s="19" t="str">
        <f>Sorteio!H42</f>
        <v>SOR</v>
      </c>
      <c r="I168" s="20">
        <f>Sorteio!I42</f>
        <v>27163</v>
      </c>
      <c r="J168" s="19">
        <f>Sorteio!J42</f>
        <v>2</v>
      </c>
      <c r="K168" s="19" t="str">
        <f>Sorteio!K42</f>
        <v>EX</v>
      </c>
      <c r="L168" s="19" t="str">
        <f>Sorteio!L42</f>
        <v>LIB2026</v>
      </c>
      <c r="M168" s="19" t="str">
        <f>Sorteio!M42</f>
        <v>NSR</v>
      </c>
    </row>
    <row r="169" spans="1:13" ht="14.25" customHeight="1">
      <c r="A169" s="712"/>
      <c r="B169" s="712"/>
      <c r="C169" s="712"/>
      <c r="D169" s="18" t="str">
        <f>Sorteio!N42</f>
        <v>703</v>
      </c>
      <c r="E169" s="18" t="str">
        <f>Sorteio!O42</f>
        <v>MORIOKA</v>
      </c>
      <c r="F169" s="18" t="str">
        <f>Sorteio!P42</f>
        <v>HIROMICHI</v>
      </c>
      <c r="G169" s="19" t="str">
        <f>Sorteio!Q42</f>
        <v>M</v>
      </c>
      <c r="H169" s="19" t="str">
        <f>Sorteio!R42</f>
        <v>KOK</v>
      </c>
      <c r="I169" s="20">
        <f>Sorteio!S42</f>
        <v>17997</v>
      </c>
      <c r="J169" s="19">
        <f>Sorteio!T42</f>
        <v>3</v>
      </c>
      <c r="K169" s="19" t="str">
        <f>Sorteio!U42</f>
        <v>EX</v>
      </c>
      <c r="L169" s="19" t="str">
        <f>Sorteio!V42</f>
        <v>LIB2026</v>
      </c>
      <c r="M169" s="19" t="str">
        <f>Sorteio!W42</f>
        <v>SR</v>
      </c>
    </row>
    <row r="170" spans="1:13" ht="15" customHeight="1">
      <c r="A170" s="712"/>
      <c r="B170" s="712"/>
      <c r="C170" s="712"/>
      <c r="D170" s="18" t="str">
        <f>Sorteio!X42</f>
        <v>734</v>
      </c>
      <c r="E170" s="18" t="str">
        <f>Sorteio!Y42</f>
        <v>NAKANO</v>
      </c>
      <c r="F170" s="18" t="str">
        <f>Sorteio!Z42</f>
        <v>MARIO K.</v>
      </c>
      <c r="G170" s="19" t="str">
        <f>Sorteio!AA42</f>
        <v>M</v>
      </c>
      <c r="H170" s="19" t="str">
        <f>Sorteio!AB42</f>
        <v>NCC</v>
      </c>
      <c r="I170" s="20">
        <f>Sorteio!AC42</f>
        <v>18534</v>
      </c>
      <c r="J170" s="19">
        <f>Sorteio!AD42</f>
        <v>5</v>
      </c>
      <c r="K170" s="19" t="str">
        <f>Sorteio!AE42</f>
        <v>A</v>
      </c>
      <c r="L170" s="19" t="str">
        <f>Sorteio!AF42</f>
        <v>LIB2026</v>
      </c>
      <c r="M170" s="19" t="str">
        <f>Sorteio!AG42</f>
        <v>SR</v>
      </c>
    </row>
    <row r="171" spans="1:13" ht="15" customHeight="1" thickBot="1">
      <c r="A171" s="713"/>
      <c r="B171" s="713"/>
      <c r="C171" s="713"/>
      <c r="D171" s="21" t="str">
        <f>Sorteio!AH42</f>
        <v>767</v>
      </c>
      <c r="E171" s="21" t="str">
        <f>Sorteio!AI42</f>
        <v>FURUKAWA</v>
      </c>
      <c r="F171" s="21" t="str">
        <f>Sorteio!AJ42</f>
        <v>HIROSHI</v>
      </c>
      <c r="G171" s="22" t="str">
        <f>Sorteio!AK42</f>
        <v>M</v>
      </c>
      <c r="H171" s="22" t="str">
        <f>Sorteio!AL42</f>
        <v>KOK</v>
      </c>
      <c r="I171" s="23">
        <f>Sorteio!AM42</f>
        <v>14567</v>
      </c>
      <c r="J171" s="22">
        <f>Sorteio!AN42</f>
        <v>6</v>
      </c>
      <c r="K171" s="22" t="str">
        <f>Sorteio!AO42</f>
        <v>A</v>
      </c>
      <c r="L171" s="22" t="str">
        <f>Sorteio!AP42</f>
        <v>LIB2026</v>
      </c>
      <c r="M171" s="22" t="str">
        <f>Sorteio!AQ42</f>
        <v>MR</v>
      </c>
    </row>
    <row r="172" spans="1:13" ht="14.25" customHeight="1" thickTop="1">
      <c r="A172" s="712">
        <f>Sorteio!A43</f>
        <v>315</v>
      </c>
      <c r="B172" s="712">
        <f>Sorteio!B43</f>
        <v>1</v>
      </c>
      <c r="C172" s="712">
        <f>Sorteio!C43</f>
        <v>15</v>
      </c>
      <c r="D172" s="18" t="str">
        <f>Sorteio!D43</f>
        <v>170</v>
      </c>
      <c r="E172" s="18" t="str">
        <f>Sorteio!E43</f>
        <v>YAMAKAWA</v>
      </c>
      <c r="F172" s="18" t="str">
        <f>Sorteio!F43</f>
        <v>YOCHINOBU</v>
      </c>
      <c r="G172" s="19" t="str">
        <f>Sorteio!G43</f>
        <v>M</v>
      </c>
      <c r="H172" s="19" t="str">
        <f>Sorteio!H43</f>
        <v>NCC</v>
      </c>
      <c r="I172" s="20">
        <f>Sorteio!I43</f>
        <v>17962</v>
      </c>
      <c r="J172" s="19">
        <f>Sorteio!J43</f>
        <v>2</v>
      </c>
      <c r="K172" s="19" t="str">
        <f>Sorteio!K43</f>
        <v>EX</v>
      </c>
      <c r="L172" s="19" t="str">
        <f>Sorteio!L43</f>
        <v>LIB2026</v>
      </c>
      <c r="M172" s="19" t="str">
        <f>Sorteio!M43</f>
        <v>SR</v>
      </c>
    </row>
    <row r="173" spans="1:13" ht="14.25" customHeight="1">
      <c r="A173" s="712"/>
      <c r="B173" s="712"/>
      <c r="C173" s="712"/>
      <c r="D173" s="18" t="str">
        <f>Sorteio!N43</f>
        <v>617</v>
      </c>
      <c r="E173" s="18" t="str">
        <f>Sorteio!O43</f>
        <v>DOKAN</v>
      </c>
      <c r="F173" s="18" t="str">
        <f>Sorteio!P43</f>
        <v>CARLOS EIITI</v>
      </c>
      <c r="G173" s="19" t="str">
        <f>Sorteio!Q43</f>
        <v>M</v>
      </c>
      <c r="H173" s="19" t="str">
        <f>Sorteio!R43</f>
        <v>PIE</v>
      </c>
      <c r="I173" s="20">
        <f>Sorteio!S43</f>
        <v>22800</v>
      </c>
      <c r="J173" s="19">
        <f>Sorteio!T43</f>
        <v>4</v>
      </c>
      <c r="K173" s="19" t="str">
        <f>Sorteio!U43</f>
        <v>A</v>
      </c>
      <c r="L173" s="19" t="str">
        <f>Sorteio!V43</f>
        <v>LIB2026</v>
      </c>
      <c r="M173" s="19" t="str">
        <f>Sorteio!W43</f>
        <v>NSR</v>
      </c>
    </row>
    <row r="174" spans="1:13" ht="15" customHeight="1">
      <c r="A174" s="712"/>
      <c r="B174" s="712"/>
      <c r="C174" s="712"/>
      <c r="D174" s="18" t="str">
        <f>Sorteio!X43</f>
        <v>855</v>
      </c>
      <c r="E174" s="18" t="str">
        <f>Sorteio!Y43</f>
        <v>YAMANO</v>
      </c>
      <c r="F174" s="18" t="str">
        <f>Sorteio!Z43</f>
        <v>MASSAKATSU</v>
      </c>
      <c r="G174" s="19" t="str">
        <f>Sorteio!AA43</f>
        <v>M</v>
      </c>
      <c r="H174" s="19" t="str">
        <f>Sorteio!AB43</f>
        <v>IBI</v>
      </c>
      <c r="I174" s="20">
        <f>Sorteio!AC43</f>
        <v>16365</v>
      </c>
      <c r="J174" s="19">
        <f>Sorteio!AD43</f>
        <v>5</v>
      </c>
      <c r="K174" s="19" t="str">
        <f>Sorteio!AE43</f>
        <v>A</v>
      </c>
      <c r="L174" s="19" t="str">
        <f>Sorteio!AF43</f>
        <v>LIB2026</v>
      </c>
      <c r="M174" s="19" t="str">
        <f>Sorteio!AG43</f>
        <v>SR</v>
      </c>
    </row>
    <row r="175" spans="1:13" ht="15" customHeight="1" thickBot="1">
      <c r="A175" s="713"/>
      <c r="B175" s="713"/>
      <c r="C175" s="713"/>
      <c r="D175" s="21" t="str">
        <f>Sorteio!AH43</f>
        <v>763</v>
      </c>
      <c r="E175" s="21" t="str">
        <f>Sorteio!AI43</f>
        <v>ANTAL MASUDA</v>
      </c>
      <c r="F175" s="21" t="str">
        <f>Sorteio!AJ43</f>
        <v>RODRIGO YUJI</v>
      </c>
      <c r="G175" s="22" t="str">
        <f>Sorteio!AK43</f>
        <v>M</v>
      </c>
      <c r="H175" s="22" t="str">
        <f>Sorteio!AL43</f>
        <v>PIE</v>
      </c>
      <c r="I175" s="23">
        <f>Sorteio!AM43</f>
        <v>41082</v>
      </c>
      <c r="J175" s="22">
        <f>Sorteio!AN43</f>
        <v>12</v>
      </c>
      <c r="K175" s="22" t="str">
        <f>Sorteio!AO43</f>
        <v>C</v>
      </c>
      <c r="L175" s="22" t="str">
        <f>Sorteio!AP43</f>
        <v>LIB2026</v>
      </c>
      <c r="M175" s="22" t="str">
        <f>Sorteio!AQ43</f>
        <v>NSR</v>
      </c>
    </row>
    <row r="176" spans="1:13" ht="14.25" customHeight="1" thickTop="1">
      <c r="A176" s="712">
        <f>Sorteio!A44</f>
        <v>317</v>
      </c>
      <c r="B176" s="712">
        <f>Sorteio!B44</f>
        <v>1</v>
      </c>
      <c r="C176" s="712">
        <f>Sorteio!C44</f>
        <v>17</v>
      </c>
      <c r="D176" s="18" t="str">
        <f>Sorteio!D44</f>
        <v>626</v>
      </c>
      <c r="E176" s="18" t="str">
        <f>Sorteio!E44</f>
        <v>SHIMURA</v>
      </c>
      <c r="F176" s="18" t="str">
        <f>Sorteio!F44</f>
        <v>ALICE MIWAKO</v>
      </c>
      <c r="G176" s="19" t="str">
        <f>Sorteio!G44</f>
        <v>F</v>
      </c>
      <c r="H176" s="19" t="str">
        <f>Sorteio!H44</f>
        <v>GSP</v>
      </c>
      <c r="I176" s="20">
        <f>Sorteio!I44</f>
        <v>21468</v>
      </c>
      <c r="J176" s="19">
        <f>Sorteio!J44</f>
        <v>2</v>
      </c>
      <c r="K176" s="19" t="str">
        <f>Sorteio!K44</f>
        <v>EX</v>
      </c>
      <c r="L176" s="19" t="str">
        <f>Sorteio!L44</f>
        <v>LIB2026</v>
      </c>
      <c r="M176" s="19" t="str">
        <f>Sorteio!M44</f>
        <v>NSR</v>
      </c>
    </row>
    <row r="177" spans="1:13" ht="14.25" customHeight="1">
      <c r="A177" s="712"/>
      <c r="B177" s="712"/>
      <c r="C177" s="712"/>
      <c r="D177" s="18" t="str">
        <f>Sorteio!N44</f>
        <v>842</v>
      </c>
      <c r="E177" s="18" t="str">
        <f>Sorteio!O44</f>
        <v>T. NISHIKAWA</v>
      </c>
      <c r="F177" s="18" t="str">
        <f>Sorteio!P44</f>
        <v>RUI</v>
      </c>
      <c r="G177" s="19" t="str">
        <f>Sorteio!Q44</f>
        <v>M</v>
      </c>
      <c r="H177" s="19" t="str">
        <f>Sorteio!R44</f>
        <v>NCC</v>
      </c>
      <c r="I177" s="20">
        <f>Sorteio!S44</f>
        <v>21731</v>
      </c>
      <c r="J177" s="19">
        <f>Sorteio!T44</f>
        <v>3</v>
      </c>
      <c r="K177" s="19" t="str">
        <f>Sorteio!U44</f>
        <v>EX</v>
      </c>
      <c r="L177" s="19" t="str">
        <f>Sorteio!V44</f>
        <v>LIB2026</v>
      </c>
      <c r="M177" s="19" t="str">
        <f>Sorteio!W44</f>
        <v>NSR</v>
      </c>
    </row>
    <row r="178" spans="1:13" ht="15" customHeight="1">
      <c r="A178" s="712"/>
      <c r="B178" s="712"/>
      <c r="C178" s="712"/>
      <c r="D178" s="18" t="str">
        <f>Sorteio!X44</f>
        <v>825</v>
      </c>
      <c r="E178" s="18" t="str">
        <f>Sorteio!Y44</f>
        <v>TAKANO</v>
      </c>
      <c r="F178" s="18" t="str">
        <f>Sorteio!Z44</f>
        <v>NOBUKI</v>
      </c>
      <c r="G178" s="19" t="str">
        <f>Sorteio!AA44</f>
        <v>M</v>
      </c>
      <c r="H178" s="19" t="str">
        <f>Sorteio!AB44</f>
        <v>IBI</v>
      </c>
      <c r="I178" s="20">
        <f>Sorteio!AC44</f>
        <v>17060</v>
      </c>
      <c r="J178" s="19">
        <f>Sorteio!AD44</f>
        <v>4</v>
      </c>
      <c r="K178" s="19" t="str">
        <f>Sorteio!AE44</f>
        <v>A</v>
      </c>
      <c r="L178" s="19" t="str">
        <f>Sorteio!AF44</f>
        <v>LIB2026</v>
      </c>
      <c r="M178" s="19" t="str">
        <f>Sorteio!AG44</f>
        <v>SR</v>
      </c>
    </row>
    <row r="179" spans="1:13" ht="15" customHeight="1" thickBot="1">
      <c r="A179" s="713"/>
      <c r="B179" s="713"/>
      <c r="C179" s="713"/>
      <c r="D179" s="21" t="str">
        <f>Sorteio!AH44</f>
        <v>553</v>
      </c>
      <c r="E179" s="21" t="str">
        <f>Sorteio!AI44</f>
        <v>TSUTSUMI</v>
      </c>
      <c r="F179" s="21" t="str">
        <f>Sorteio!AJ44</f>
        <v>HIROSHI</v>
      </c>
      <c r="G179" s="22" t="str">
        <f>Sorteio!AK44</f>
        <v>M</v>
      </c>
      <c r="H179" s="22" t="str">
        <f>Sorteio!AL44</f>
        <v>BIR</v>
      </c>
      <c r="I179" s="23">
        <f>Sorteio!AM44</f>
        <v>17992</v>
      </c>
      <c r="J179" s="22">
        <f>Sorteio!AN44</f>
        <v>6</v>
      </c>
      <c r="K179" s="22" t="str">
        <f>Sorteio!AO44</f>
        <v>A</v>
      </c>
      <c r="L179" s="22" t="str">
        <f>Sorteio!AP44</f>
        <v>LIB2026</v>
      </c>
      <c r="M179" s="22" t="str">
        <f>Sorteio!AQ44</f>
        <v>SR</v>
      </c>
    </row>
    <row r="180" spans="1:13" ht="14.25" customHeight="1" thickTop="1">
      <c r="A180" s="712">
        <f>Sorteio!A45</f>
        <v>401</v>
      </c>
      <c r="B180" s="712">
        <f>Sorteio!B45</f>
        <v>2</v>
      </c>
      <c r="C180" s="712">
        <f>Sorteio!C45</f>
        <v>1</v>
      </c>
      <c r="D180" s="18" t="str">
        <f>Sorteio!D45</f>
        <v>865</v>
      </c>
      <c r="E180" s="18" t="str">
        <f>Sorteio!E45</f>
        <v>AYKAWA</v>
      </c>
      <c r="F180" s="18" t="str">
        <f>Sorteio!F45</f>
        <v>LUIZA MITIE</v>
      </c>
      <c r="G180" s="19" t="str">
        <f>Sorteio!G45</f>
        <v>F</v>
      </c>
      <c r="H180" s="19" t="str">
        <f>Sorteio!H45</f>
        <v>SUM</v>
      </c>
      <c r="I180" s="20">
        <f>Sorteio!I45</f>
        <v>22652</v>
      </c>
      <c r="J180" s="19">
        <f>Sorteio!J45</f>
        <v>9</v>
      </c>
      <c r="K180" s="19" t="str">
        <f>Sorteio!K45</f>
        <v>B</v>
      </c>
      <c r="L180" s="19" t="str">
        <f>Sorteio!L45</f>
        <v>LIB2026</v>
      </c>
      <c r="M180" s="19" t="str">
        <f>Sorteio!M45</f>
        <v>NSR</v>
      </c>
    </row>
    <row r="181" spans="1:13" ht="14.25" customHeight="1">
      <c r="A181" s="712"/>
      <c r="B181" s="712"/>
      <c r="C181" s="712"/>
      <c r="D181" s="18" t="str">
        <f>Sorteio!N45</f>
        <v>108</v>
      </c>
      <c r="E181" s="18" t="str">
        <f>Sorteio!O45</f>
        <v>KAWANO</v>
      </c>
      <c r="F181" s="18" t="str">
        <f>Sorteio!P45</f>
        <v>KIYOKO</v>
      </c>
      <c r="G181" s="19" t="str">
        <f>Sorteio!Q45</f>
        <v>F</v>
      </c>
      <c r="H181" s="19" t="str">
        <f>Sorteio!R45</f>
        <v>IBI</v>
      </c>
      <c r="I181" s="20">
        <f>Sorteio!S45</f>
        <v>16772</v>
      </c>
      <c r="J181" s="19">
        <f>Sorteio!T45</f>
        <v>7</v>
      </c>
      <c r="K181" s="19" t="str">
        <f>Sorteio!U45</f>
        <v>B</v>
      </c>
      <c r="L181" s="19" t="str">
        <f>Sorteio!V45</f>
        <v>LIB2026</v>
      </c>
      <c r="M181" s="19" t="str">
        <f>Sorteio!W45</f>
        <v>SR</v>
      </c>
    </row>
    <row r="182" spans="1:13" ht="15" customHeight="1">
      <c r="A182" s="712"/>
      <c r="B182" s="712"/>
      <c r="C182" s="712"/>
      <c r="D182" s="18" t="str">
        <f>Sorteio!X45</f>
        <v>506</v>
      </c>
      <c r="E182" s="18" t="str">
        <f>Sorteio!Y45</f>
        <v>KIYOHARA</v>
      </c>
      <c r="F182" s="18" t="str">
        <f>Sorteio!Z45</f>
        <v>IKUO</v>
      </c>
      <c r="G182" s="19" t="str">
        <f>Sorteio!AA45</f>
        <v>M</v>
      </c>
      <c r="H182" s="19" t="str">
        <f>Sorteio!AB45</f>
        <v>NCC</v>
      </c>
      <c r="I182" s="20">
        <f>Sorteio!AC45</f>
        <v>14496</v>
      </c>
      <c r="J182" s="19">
        <f>Sorteio!AD45</f>
        <v>9</v>
      </c>
      <c r="K182" s="19" t="str">
        <f>Sorteio!AE45</f>
        <v>B</v>
      </c>
      <c r="L182" s="19" t="str">
        <f>Sorteio!AF45</f>
        <v>LIB2026</v>
      </c>
      <c r="M182" s="19" t="str">
        <f>Sorteio!AG45</f>
        <v>MR</v>
      </c>
    </row>
    <row r="183" spans="1:13" ht="15" customHeight="1" thickBot="1">
      <c r="A183" s="713"/>
      <c r="B183" s="713"/>
      <c r="C183" s="713"/>
      <c r="D183" s="21" t="str">
        <f>Sorteio!AH45</f>
        <v>605</v>
      </c>
      <c r="E183" s="21" t="str">
        <f>Sorteio!AI45</f>
        <v>ABE</v>
      </c>
      <c r="F183" s="21" t="str">
        <f>Sorteio!AJ45</f>
        <v>TETSUO</v>
      </c>
      <c r="G183" s="22" t="str">
        <f>Sorteio!AK45</f>
        <v>M</v>
      </c>
      <c r="H183" s="22" t="str">
        <f>Sorteio!AL45</f>
        <v>KOK</v>
      </c>
      <c r="I183" s="23">
        <f>Sorteio!AM45</f>
        <v>12082</v>
      </c>
      <c r="J183" s="22">
        <f>Sorteio!AN45</f>
        <v>8</v>
      </c>
      <c r="K183" s="22" t="str">
        <f>Sorteio!AO45</f>
        <v>B</v>
      </c>
      <c r="L183" s="22" t="str">
        <f>Sorteio!AP45</f>
        <v>LIB2026i</v>
      </c>
      <c r="M183" s="22" t="str">
        <f>Sorteio!AQ45</f>
        <v>MR</v>
      </c>
    </row>
    <row r="184" spans="1:13" ht="15" customHeight="1" thickTop="1">
      <c r="A184" s="55" t="s">
        <v>1771</v>
      </c>
      <c r="B184" s="56" t="s">
        <v>1807</v>
      </c>
      <c r="C184" s="56" t="s">
        <v>1772</v>
      </c>
      <c r="D184" s="56" t="s">
        <v>1809</v>
      </c>
      <c r="E184" s="56" t="s">
        <v>1802</v>
      </c>
      <c r="F184" s="56" t="s">
        <v>1770</v>
      </c>
      <c r="G184" s="57" t="s">
        <v>1803</v>
      </c>
      <c r="H184" s="57" t="s">
        <v>1800</v>
      </c>
      <c r="I184" s="58" t="s">
        <v>1804</v>
      </c>
      <c r="J184" s="59" t="s">
        <v>1805</v>
      </c>
      <c r="K184" s="60" t="s">
        <v>1806</v>
      </c>
      <c r="L184" s="60" t="s">
        <v>1806</v>
      </c>
      <c r="M184" s="60" t="s">
        <v>1806</v>
      </c>
    </row>
    <row r="185" spans="1:13" ht="14.25" customHeight="1">
      <c r="A185" s="712">
        <f>Sorteio!A46</f>
        <v>403</v>
      </c>
      <c r="B185" s="712">
        <f>Sorteio!B46</f>
        <v>2</v>
      </c>
      <c r="C185" s="712">
        <f>Sorteio!C46</f>
        <v>3</v>
      </c>
      <c r="D185" s="18" t="str">
        <f>Sorteio!D46</f>
        <v>621</v>
      </c>
      <c r="E185" s="18" t="str">
        <f>Sorteio!E46</f>
        <v>OGATA</v>
      </c>
      <c r="F185" s="18" t="str">
        <f>Sorteio!F46</f>
        <v>MEGUMI</v>
      </c>
      <c r="G185" s="19" t="str">
        <f>Sorteio!G46</f>
        <v>F</v>
      </c>
      <c r="H185" s="19" t="str">
        <f>Sorteio!H46</f>
        <v>GSP</v>
      </c>
      <c r="I185" s="20">
        <f>Sorteio!I46</f>
        <v>19169</v>
      </c>
      <c r="J185" s="19">
        <f>Sorteio!J46</f>
        <v>9</v>
      </c>
      <c r="K185" s="19" t="str">
        <f>Sorteio!K46</f>
        <v>B</v>
      </c>
      <c r="L185" s="19" t="str">
        <f>Sorteio!L46</f>
        <v>LIB2026</v>
      </c>
      <c r="M185" s="19" t="str">
        <f>Sorteio!M46</f>
        <v>NSR</v>
      </c>
    </row>
    <row r="186" spans="1:13" ht="14.25" customHeight="1">
      <c r="A186" s="712"/>
      <c r="B186" s="712"/>
      <c r="C186" s="712"/>
      <c r="D186" s="18" t="str">
        <f>Sorteio!N46</f>
        <v>899</v>
      </c>
      <c r="E186" s="18" t="str">
        <f>Sorteio!O46</f>
        <v>OGATA</v>
      </c>
      <c r="F186" s="18" t="str">
        <f>Sorteio!P46</f>
        <v>YOSHITAKA</v>
      </c>
      <c r="G186" s="19" t="str">
        <f>Sorteio!Q46</f>
        <v>M</v>
      </c>
      <c r="H186" s="19" t="str">
        <f>Sorteio!R46</f>
        <v>COO</v>
      </c>
      <c r="I186" s="20">
        <f>Sorteio!S46</f>
        <v>16971</v>
      </c>
      <c r="J186" s="19">
        <f>Sorteio!T46</f>
        <v>7</v>
      </c>
      <c r="K186" s="19" t="str">
        <f>Sorteio!U46</f>
        <v>B</v>
      </c>
      <c r="L186" s="19" t="str">
        <f>Sorteio!V46</f>
        <v>LIB2026</v>
      </c>
      <c r="M186" s="19" t="str">
        <f>Sorteio!W46</f>
        <v>SR</v>
      </c>
    </row>
    <row r="187" spans="1:13" ht="15" customHeight="1">
      <c r="A187" s="712"/>
      <c r="B187" s="712"/>
      <c r="C187" s="712"/>
      <c r="D187" s="18" t="str">
        <f>Sorteio!X46</f>
        <v>215</v>
      </c>
      <c r="E187" s="18" t="str">
        <f>Sorteio!Y46</f>
        <v>ITO</v>
      </c>
      <c r="F187" s="18" t="str">
        <f>Sorteio!Z46</f>
        <v>MINORU</v>
      </c>
      <c r="G187" s="19" t="str">
        <f>Sorteio!AA46</f>
        <v>M</v>
      </c>
      <c r="H187" s="19" t="str">
        <f>Sorteio!AB46</f>
        <v>ITA</v>
      </c>
      <c r="I187" s="20">
        <f>Sorteio!AC46</f>
        <v>14704</v>
      </c>
      <c r="J187" s="19">
        <f>Sorteio!AD46</f>
        <v>9</v>
      </c>
      <c r="K187" s="19" t="str">
        <f>Sorteio!AE46</f>
        <v>B</v>
      </c>
      <c r="L187" s="19" t="str">
        <f>Sorteio!AF46</f>
        <v>LIB2026</v>
      </c>
      <c r="M187" s="19" t="str">
        <f>Sorteio!AG46</f>
        <v>MR</v>
      </c>
    </row>
    <row r="188" spans="1:13" ht="15" customHeight="1" thickBot="1">
      <c r="A188" s="713"/>
      <c r="B188" s="713"/>
      <c r="C188" s="713"/>
      <c r="D188" s="21" t="str">
        <f>Sorteio!AH46</f>
        <v>709</v>
      </c>
      <c r="E188" s="21" t="str">
        <f>Sorteio!AI46</f>
        <v>MADUREIRA</v>
      </c>
      <c r="F188" s="21" t="str">
        <f>Sorteio!AJ46</f>
        <v>CESAR AUGUSTO</v>
      </c>
      <c r="G188" s="22" t="str">
        <f>Sorteio!AK46</f>
        <v>M</v>
      </c>
      <c r="H188" s="22" t="str">
        <f>Sorteio!AL46</f>
        <v>KOK</v>
      </c>
      <c r="I188" s="23">
        <f>Sorteio!AM46</f>
        <v>19956</v>
      </c>
      <c r="J188" s="22">
        <f>Sorteio!AN46</f>
        <v>12</v>
      </c>
      <c r="K188" s="22" t="str">
        <f>Sorteio!AO46</f>
        <v>C</v>
      </c>
      <c r="L188" s="22" t="str">
        <f>Sorteio!AP46</f>
        <v>LIB2026</v>
      </c>
      <c r="M188" s="22" t="str">
        <f>Sorteio!AQ46</f>
        <v>NSR</v>
      </c>
    </row>
    <row r="189" spans="1:13" ht="14.25" customHeight="1" thickTop="1">
      <c r="A189" s="712">
        <f>Sorteio!A47</f>
        <v>406</v>
      </c>
      <c r="B189" s="712">
        <f>Sorteio!B47</f>
        <v>2</v>
      </c>
      <c r="C189" s="712">
        <f>Sorteio!C47</f>
        <v>6</v>
      </c>
      <c r="D189" s="18" t="str">
        <f>Sorteio!D47</f>
        <v>609</v>
      </c>
      <c r="E189" s="18" t="str">
        <f>Sorteio!E47</f>
        <v>NAKASHIMA</v>
      </c>
      <c r="F189" s="18" t="str">
        <f>Sorteio!F47</f>
        <v>MITSUKO</v>
      </c>
      <c r="G189" s="19" t="str">
        <f>Sorteio!G47</f>
        <v>F</v>
      </c>
      <c r="H189" s="19" t="str">
        <f>Sorteio!H47</f>
        <v>KOK</v>
      </c>
      <c r="I189" s="20">
        <f>Sorteio!I47</f>
        <v>19177</v>
      </c>
      <c r="J189" s="19">
        <f>Sorteio!J47</f>
        <v>9</v>
      </c>
      <c r="K189" s="19" t="str">
        <f>Sorteio!K47</f>
        <v>B</v>
      </c>
      <c r="L189" s="19" t="str">
        <f>Sorteio!L47</f>
        <v>LIB2026</v>
      </c>
      <c r="M189" s="19" t="str">
        <f>Sorteio!M47</f>
        <v>NSR</v>
      </c>
    </row>
    <row r="190" spans="1:13" ht="14.25" customHeight="1">
      <c r="A190" s="712"/>
      <c r="B190" s="712"/>
      <c r="C190" s="712"/>
      <c r="D190" s="18" t="str">
        <f>Sorteio!N47</f>
        <v>785</v>
      </c>
      <c r="E190" s="18" t="str">
        <f>Sorteio!O47</f>
        <v>MORIYA</v>
      </c>
      <c r="F190" s="18" t="str">
        <f>Sorteio!P47</f>
        <v>KAZUO</v>
      </c>
      <c r="G190" s="19" t="str">
        <f>Sorteio!Q47</f>
        <v>M</v>
      </c>
      <c r="H190" s="19" t="str">
        <f>Sorteio!R47</f>
        <v>BIR</v>
      </c>
      <c r="I190" s="20">
        <f>Sorteio!S47</f>
        <v>15211</v>
      </c>
      <c r="J190" s="19">
        <f>Sorteio!T47</f>
        <v>9</v>
      </c>
      <c r="K190" s="19" t="str">
        <f>Sorteio!U47</f>
        <v>B</v>
      </c>
      <c r="L190" s="19" t="str">
        <f>Sorteio!V47</f>
        <v>LIB2026</v>
      </c>
      <c r="M190" s="19" t="str">
        <f>Sorteio!W47</f>
        <v>MR</v>
      </c>
    </row>
    <row r="191" spans="1:13" ht="15" customHeight="1">
      <c r="A191" s="712"/>
      <c r="B191" s="712"/>
      <c r="C191" s="712"/>
      <c r="D191" s="18" t="str">
        <f>Sorteio!X47</f>
        <v>561</v>
      </c>
      <c r="E191" s="18" t="str">
        <f>Sorteio!Y47</f>
        <v>MARUYA</v>
      </c>
      <c r="F191" s="18" t="str">
        <f>Sorteio!Z47</f>
        <v>MINEO</v>
      </c>
      <c r="G191" s="19" t="str">
        <f>Sorteio!AA47</f>
        <v>M</v>
      </c>
      <c r="H191" s="19" t="str">
        <f>Sorteio!AB47</f>
        <v>SMA</v>
      </c>
      <c r="I191" s="20">
        <f>Sorteio!AC47</f>
        <v>16175</v>
      </c>
      <c r="J191" s="19">
        <f>Sorteio!AD47</f>
        <v>8</v>
      </c>
      <c r="K191" s="19" t="str">
        <f>Sorteio!AE47</f>
        <v>B</v>
      </c>
      <c r="L191" s="19" t="str">
        <f>Sorteio!AF47</f>
        <v>LIB2026</v>
      </c>
      <c r="M191" s="19" t="str">
        <f>Sorteio!AG47</f>
        <v>SR</v>
      </c>
    </row>
    <row r="192" spans="1:13" ht="15" customHeight="1" thickBot="1">
      <c r="A192" s="713"/>
      <c r="B192" s="713"/>
      <c r="C192" s="713"/>
      <c r="D192" s="21" t="str">
        <f>Sorteio!AH47</f>
        <v>397</v>
      </c>
      <c r="E192" s="21" t="str">
        <f>Sorteio!AI47</f>
        <v>NAKAZATO</v>
      </c>
      <c r="F192" s="21" t="str">
        <f>Sorteio!AJ47</f>
        <v>JORGE SHITOMI</v>
      </c>
      <c r="G192" s="22" t="str">
        <f>Sorteio!AK47</f>
        <v>M</v>
      </c>
      <c r="H192" s="22" t="str">
        <f>Sorteio!AL47</f>
        <v>PIE</v>
      </c>
      <c r="I192" s="23">
        <f>Sorteio!AM47</f>
        <v>16003</v>
      </c>
      <c r="J192" s="22">
        <f>Sorteio!AN47</f>
        <v>12</v>
      </c>
      <c r="K192" s="22" t="str">
        <f>Sorteio!AO47</f>
        <v>C</v>
      </c>
      <c r="L192" s="22" t="str">
        <f>Sorteio!AP47</f>
        <v>LIB2026</v>
      </c>
      <c r="M192" s="22" t="str">
        <f>Sorteio!AQ47</f>
        <v>SR</v>
      </c>
    </row>
    <row r="193" spans="1:13" ht="14.25" customHeight="1" thickTop="1">
      <c r="A193" s="712">
        <f>Sorteio!A48</f>
        <v>408</v>
      </c>
      <c r="B193" s="712">
        <f>Sorteio!B48</f>
        <v>2</v>
      </c>
      <c r="C193" s="712">
        <f>Sorteio!C48</f>
        <v>8</v>
      </c>
      <c r="D193" s="18" t="str">
        <f>Sorteio!D48</f>
        <v>835</v>
      </c>
      <c r="E193" s="18" t="str">
        <f>Sorteio!E48</f>
        <v>YAMANO</v>
      </c>
      <c r="F193" s="18" t="str">
        <f>Sorteio!F48</f>
        <v>ROSA</v>
      </c>
      <c r="G193" s="19" t="str">
        <f>Sorteio!G48</f>
        <v>F</v>
      </c>
      <c r="H193" s="19" t="str">
        <f>Sorteio!H48</f>
        <v>IBI</v>
      </c>
      <c r="I193" s="20">
        <f>Sorteio!I48</f>
        <v>20212</v>
      </c>
      <c r="J193" s="19">
        <f>Sorteio!J48</f>
        <v>8</v>
      </c>
      <c r="K193" s="19" t="str">
        <f>Sorteio!K48</f>
        <v>B</v>
      </c>
      <c r="L193" s="19" t="str">
        <f>Sorteio!L48</f>
        <v>LIB2026</v>
      </c>
      <c r="M193" s="19" t="str">
        <f>Sorteio!M48</f>
        <v>NSR</v>
      </c>
    </row>
    <row r="194" spans="1:13" ht="14.25" customHeight="1">
      <c r="A194" s="712"/>
      <c r="B194" s="712"/>
      <c r="C194" s="712"/>
      <c r="D194" s="18" t="str">
        <f>Sorteio!N48</f>
        <v>653</v>
      </c>
      <c r="E194" s="18" t="str">
        <f>Sorteio!O48</f>
        <v>TAKAMUNE</v>
      </c>
      <c r="F194" s="18" t="str">
        <f>Sorteio!P48</f>
        <v>ATSUSHI</v>
      </c>
      <c r="G194" s="19" t="str">
        <f>Sorteio!Q48</f>
        <v>M</v>
      </c>
      <c r="H194" s="19" t="str">
        <f>Sorteio!R48</f>
        <v>PIE</v>
      </c>
      <c r="I194" s="20">
        <f>Sorteio!S48</f>
        <v>16893</v>
      </c>
      <c r="J194" s="19">
        <f>Sorteio!T48</f>
        <v>8</v>
      </c>
      <c r="K194" s="19" t="str">
        <f>Sorteio!U48</f>
        <v>B</v>
      </c>
      <c r="L194" s="19" t="str">
        <f>Sorteio!V48</f>
        <v>LIB2026</v>
      </c>
      <c r="M194" s="19" t="str">
        <f>Sorteio!W48</f>
        <v>SR</v>
      </c>
    </row>
    <row r="195" spans="1:13" ht="15" customHeight="1">
      <c r="A195" s="712"/>
      <c r="B195" s="712"/>
      <c r="C195" s="712"/>
      <c r="D195" s="18" t="str">
        <f>Sorteio!X48</f>
        <v>512</v>
      </c>
      <c r="E195" s="18" t="str">
        <f>Sorteio!Y48</f>
        <v>MATSUMURA</v>
      </c>
      <c r="F195" s="18" t="str">
        <f>Sorteio!Z48</f>
        <v>TERUAKI</v>
      </c>
      <c r="G195" s="19" t="str">
        <f>Sorteio!AA48</f>
        <v>M</v>
      </c>
      <c r="H195" s="19" t="str">
        <f>Sorteio!AB48</f>
        <v>KOK</v>
      </c>
      <c r="I195" s="20">
        <f>Sorteio!AC48</f>
        <v>15766</v>
      </c>
      <c r="J195" s="19">
        <f>Sorteio!AD48</f>
        <v>9</v>
      </c>
      <c r="K195" s="19" t="str">
        <f>Sorteio!AE48</f>
        <v>B</v>
      </c>
      <c r="L195" s="19" t="str">
        <f>Sorteio!AF48</f>
        <v>LIB2026</v>
      </c>
      <c r="M195" s="19" t="str">
        <f>Sorteio!AG48</f>
        <v>SR</v>
      </c>
    </row>
    <row r="196" spans="1:13" ht="15" customHeight="1" thickBot="1">
      <c r="A196" s="713"/>
      <c r="B196" s="713"/>
      <c r="C196" s="713"/>
      <c r="D196" s="21" t="str">
        <f>Sorteio!AH48</f>
        <v>693</v>
      </c>
      <c r="E196" s="21" t="str">
        <f>Sorteio!AI48</f>
        <v>PEREIRA T. MACHADO</v>
      </c>
      <c r="F196" s="21" t="str">
        <f>Sorteio!AJ48</f>
        <v>MARIA DO SOCORRO</v>
      </c>
      <c r="G196" s="22" t="str">
        <f>Sorteio!AK48</f>
        <v>F</v>
      </c>
      <c r="H196" s="22" t="str">
        <f>Sorteio!AL48</f>
        <v>SOR</v>
      </c>
      <c r="I196" s="23">
        <f>Sorteio!AM48</f>
        <v>21554</v>
      </c>
      <c r="J196" s="22">
        <f>Sorteio!AN48</f>
        <v>12</v>
      </c>
      <c r="K196" s="22" t="str">
        <f>Sorteio!AO48</f>
        <v>C</v>
      </c>
      <c r="L196" s="22" t="str">
        <f>Sorteio!AP48</f>
        <v>LIB2026</v>
      </c>
      <c r="M196" s="22" t="str">
        <f>Sorteio!AQ48</f>
        <v>NSR</v>
      </c>
    </row>
    <row r="197" spans="1:13" ht="14.25" customHeight="1" thickTop="1">
      <c r="A197" s="712">
        <f>Sorteio!A49</f>
        <v>410</v>
      </c>
      <c r="B197" s="712">
        <f>Sorteio!B49</f>
        <v>2</v>
      </c>
      <c r="C197" s="712">
        <f>Sorteio!C49</f>
        <v>10</v>
      </c>
      <c r="D197" s="18" t="str">
        <f>Sorteio!D49</f>
        <v>811</v>
      </c>
      <c r="E197" s="18" t="str">
        <f>Sorteio!E49</f>
        <v>SATAKE</v>
      </c>
      <c r="F197" s="18" t="str">
        <f>Sorteio!F49</f>
        <v>MARIO KANEYUKI</v>
      </c>
      <c r="G197" s="19" t="str">
        <f>Sorteio!G49</f>
        <v>M</v>
      </c>
      <c r="H197" s="19" t="str">
        <f>Sorteio!H49</f>
        <v>BIR</v>
      </c>
      <c r="I197" s="20">
        <f>Sorteio!I49</f>
        <v>21302</v>
      </c>
      <c r="J197" s="19">
        <f>Sorteio!J49</f>
        <v>7</v>
      </c>
      <c r="K197" s="19" t="str">
        <f>Sorteio!K49</f>
        <v>B</v>
      </c>
      <c r="L197" s="19" t="str">
        <f>Sorteio!L49</f>
        <v>LIB2026</v>
      </c>
      <c r="M197" s="19" t="str">
        <f>Sorteio!M49</f>
        <v>NSR</v>
      </c>
    </row>
    <row r="198" spans="1:13" ht="14.25" customHeight="1">
      <c r="A198" s="712"/>
      <c r="B198" s="712"/>
      <c r="C198" s="712"/>
      <c r="D198" s="18" t="str">
        <f>Sorteio!N49</f>
        <v>615</v>
      </c>
      <c r="E198" s="18" t="str">
        <f>Sorteio!O49</f>
        <v>NISHIWAKI</v>
      </c>
      <c r="F198" s="18" t="str">
        <f>Sorteio!P49</f>
        <v>TERUKO</v>
      </c>
      <c r="G198" s="19" t="str">
        <f>Sorteio!Q49</f>
        <v>F</v>
      </c>
      <c r="H198" s="19" t="str">
        <f>Sorteio!R49</f>
        <v>GSP</v>
      </c>
      <c r="I198" s="20">
        <f>Sorteio!S49</f>
        <v>16338</v>
      </c>
      <c r="J198" s="19">
        <f>Sorteio!T49</f>
        <v>9</v>
      </c>
      <c r="K198" s="19" t="str">
        <f>Sorteio!U49</f>
        <v>B</v>
      </c>
      <c r="L198" s="19" t="str">
        <f>Sorteio!V49</f>
        <v>LIB2026</v>
      </c>
      <c r="M198" s="19" t="str">
        <f>Sorteio!W49</f>
        <v>SR</v>
      </c>
    </row>
    <row r="199" spans="1:13" ht="15" customHeight="1">
      <c r="A199" s="712"/>
      <c r="B199" s="712"/>
      <c r="C199" s="712"/>
      <c r="D199" s="18" t="str">
        <f>Sorteio!X49</f>
        <v>856</v>
      </c>
      <c r="E199" s="18" t="str">
        <f>Sorteio!Y49</f>
        <v>YAMANO</v>
      </c>
      <c r="F199" s="18" t="str">
        <f>Sorteio!Z49</f>
        <v>ISABEL TIYOKO</v>
      </c>
      <c r="G199" s="19" t="str">
        <f>Sorteio!AA49</f>
        <v>F</v>
      </c>
      <c r="H199" s="19" t="str">
        <f>Sorteio!AB49</f>
        <v>IBI</v>
      </c>
      <c r="I199" s="20">
        <f>Sorteio!AC49</f>
        <v>18926</v>
      </c>
      <c r="J199" s="19">
        <f>Sorteio!AD49</f>
        <v>9</v>
      </c>
      <c r="K199" s="19" t="str">
        <f>Sorteio!AE49</f>
        <v>B</v>
      </c>
      <c r="L199" s="19" t="str">
        <f>Sorteio!AF49</f>
        <v>LIB2026</v>
      </c>
      <c r="M199" s="19" t="str">
        <f>Sorteio!AG49</f>
        <v>SR</v>
      </c>
    </row>
    <row r="200" spans="1:13" ht="15" customHeight="1" thickBot="1">
      <c r="A200" s="713"/>
      <c r="B200" s="713"/>
      <c r="C200" s="713"/>
      <c r="D200" s="21" t="str">
        <f>Sorteio!AH49</f>
        <v>406</v>
      </c>
      <c r="E200" s="21" t="str">
        <f>Sorteio!AI49</f>
        <v>VALERO ARIAS</v>
      </c>
      <c r="F200" s="21" t="str">
        <f>Sorteio!AJ49</f>
        <v>CARMEN</v>
      </c>
      <c r="G200" s="22" t="str">
        <f>Sorteio!AK49</f>
        <v>F</v>
      </c>
      <c r="H200" s="22" t="str">
        <f>Sorteio!AL49</f>
        <v>KOK</v>
      </c>
      <c r="I200" s="23">
        <f>Sorteio!AM49</f>
        <v>21451</v>
      </c>
      <c r="J200" s="22">
        <f>Sorteio!AN49</f>
        <v>12</v>
      </c>
      <c r="K200" s="22" t="str">
        <f>Sorteio!AO49</f>
        <v>C</v>
      </c>
      <c r="L200" s="22" t="str">
        <f>Sorteio!AP49</f>
        <v>LIB2026</v>
      </c>
      <c r="M200" s="22" t="str">
        <f>Sorteio!AQ49</f>
        <v>NSR</v>
      </c>
    </row>
    <row r="201" spans="1:13" ht="14.25" customHeight="1" thickTop="1">
      <c r="A201" s="712">
        <f>Sorteio!A50</f>
        <v>412</v>
      </c>
      <c r="B201" s="712">
        <f>Sorteio!B50</f>
        <v>2</v>
      </c>
      <c r="C201" s="712">
        <f>Sorteio!C50</f>
        <v>12</v>
      </c>
      <c r="D201" s="18" t="str">
        <f>Sorteio!D50</f>
        <v>636</v>
      </c>
      <c r="E201" s="18" t="str">
        <f>Sorteio!E50</f>
        <v>CASSIMIRO</v>
      </c>
      <c r="F201" s="18" t="str">
        <f>Sorteio!F50</f>
        <v>LUIZ CARLOS</v>
      </c>
      <c r="G201" s="19" t="str">
        <f>Sorteio!G50</f>
        <v>M</v>
      </c>
      <c r="H201" s="19" t="str">
        <f>Sorteio!H50</f>
        <v>SUM</v>
      </c>
      <c r="I201" s="20">
        <f>Sorteio!I50</f>
        <v>21936</v>
      </c>
      <c r="J201" s="19">
        <f>Sorteio!J50</f>
        <v>7</v>
      </c>
      <c r="K201" s="19" t="str">
        <f>Sorteio!K50</f>
        <v>B</v>
      </c>
      <c r="L201" s="19" t="str">
        <f>Sorteio!L50</f>
        <v>LIB2026</v>
      </c>
      <c r="M201" s="19" t="str">
        <f>Sorteio!M50</f>
        <v>NSR</v>
      </c>
    </row>
    <row r="202" spans="1:13" ht="14.25" customHeight="1">
      <c r="A202" s="712"/>
      <c r="B202" s="712"/>
      <c r="C202" s="712"/>
      <c r="D202" s="18" t="str">
        <f>Sorteio!N50</f>
        <v>607</v>
      </c>
      <c r="E202" s="18" t="str">
        <f>Sorteio!O50</f>
        <v>ABE</v>
      </c>
      <c r="F202" s="18" t="str">
        <f>Sorteio!P50</f>
        <v>KAZUKO</v>
      </c>
      <c r="G202" s="19" t="str">
        <f>Sorteio!Q50</f>
        <v>F</v>
      </c>
      <c r="H202" s="19" t="str">
        <f>Sorteio!R50</f>
        <v>KOK</v>
      </c>
      <c r="I202" s="20">
        <f>Sorteio!S50</f>
        <v>18129</v>
      </c>
      <c r="J202" s="19">
        <f>Sorteio!T50</f>
        <v>9</v>
      </c>
      <c r="K202" s="19" t="str">
        <f>Sorteio!U50</f>
        <v>B</v>
      </c>
      <c r="L202" s="19" t="str">
        <f>Sorteio!V50</f>
        <v>LIB2026</v>
      </c>
      <c r="M202" s="19" t="str">
        <f>Sorteio!W50</f>
        <v>SR</v>
      </c>
    </row>
    <row r="203" spans="1:13" ht="15" customHeight="1">
      <c r="A203" s="712"/>
      <c r="B203" s="712"/>
      <c r="C203" s="712"/>
      <c r="D203" s="18" t="str">
        <f>Sorteio!X50</f>
        <v>782</v>
      </c>
      <c r="E203" s="18" t="str">
        <f>Sorteio!Y50</f>
        <v>MATSUMOTO</v>
      </c>
      <c r="F203" s="18" t="str">
        <f>Sorteio!Z50</f>
        <v>KAZUKO</v>
      </c>
      <c r="G203" s="19" t="str">
        <f>Sorteio!AA50</f>
        <v>F</v>
      </c>
      <c r="H203" s="19" t="str">
        <f>Sorteio!AB50</f>
        <v>IBI</v>
      </c>
      <c r="I203" s="20">
        <f>Sorteio!AC50</f>
        <v>13623</v>
      </c>
      <c r="J203" s="19">
        <f>Sorteio!AD50</f>
        <v>9</v>
      </c>
      <c r="K203" s="19" t="str">
        <f>Sorteio!AE50</f>
        <v>B</v>
      </c>
      <c r="L203" s="19" t="str">
        <f>Sorteio!AF50</f>
        <v>LIB2026</v>
      </c>
      <c r="M203" s="19" t="str">
        <f>Sorteio!AG50</f>
        <v>MR</v>
      </c>
    </row>
    <row r="204" spans="1:13" ht="15" customHeight="1" thickBot="1">
      <c r="A204" s="713"/>
      <c r="B204" s="713"/>
      <c r="C204" s="713"/>
      <c r="D204" s="21" t="str">
        <f>Sorteio!AH50</f>
        <v>410</v>
      </c>
      <c r="E204" s="21" t="str">
        <f>Sorteio!AI50</f>
        <v>YOSHINO</v>
      </c>
      <c r="F204" s="21" t="str">
        <f>Sorteio!AJ50</f>
        <v>GUIDO YOSHIAKI</v>
      </c>
      <c r="G204" s="22" t="str">
        <f>Sorteio!AK50</f>
        <v>M</v>
      </c>
      <c r="H204" s="22" t="str">
        <f>Sorteio!AL50</f>
        <v>NCC</v>
      </c>
      <c r="I204" s="23">
        <f>Sorteio!AM50</f>
        <v>21607</v>
      </c>
      <c r="J204" s="22">
        <f>Sorteio!AN50</f>
        <v>12</v>
      </c>
      <c r="K204" s="22" t="str">
        <f>Sorteio!AO50</f>
        <v>C</v>
      </c>
      <c r="L204" s="22" t="str">
        <f>Sorteio!AP50</f>
        <v>LIB2026i</v>
      </c>
      <c r="M204" s="22" t="str">
        <f>Sorteio!AQ50</f>
        <v>NSR</v>
      </c>
    </row>
    <row r="205" spans="1:13" ht="14.25" customHeight="1" thickTop="1">
      <c r="A205" s="712">
        <f>Sorteio!A51</f>
        <v>415</v>
      </c>
      <c r="B205" s="712">
        <f>Sorteio!B51</f>
        <v>2</v>
      </c>
      <c r="C205" s="712">
        <f>Sorteio!C51</f>
        <v>15</v>
      </c>
      <c r="D205" s="18" t="str">
        <f>Sorteio!D51</f>
        <v>699</v>
      </c>
      <c r="E205" s="18" t="str">
        <f>Sorteio!E51</f>
        <v>MISOBUSHI</v>
      </c>
      <c r="F205" s="18" t="str">
        <f>Sorteio!F51</f>
        <v>ARMANDO KOMI</v>
      </c>
      <c r="G205" s="19" t="str">
        <f>Sorteio!G51</f>
        <v>M</v>
      </c>
      <c r="H205" s="19" t="str">
        <f>Sorteio!H51</f>
        <v>PIE</v>
      </c>
      <c r="I205" s="20">
        <f>Sorteio!I51</f>
        <v>21065</v>
      </c>
      <c r="J205" s="19">
        <f>Sorteio!J51</f>
        <v>11</v>
      </c>
      <c r="K205" s="19" t="str">
        <f>Sorteio!K51</f>
        <v>C</v>
      </c>
      <c r="L205" s="19" t="str">
        <f>Sorteio!L51</f>
        <v>LIB2026</v>
      </c>
      <c r="M205" s="19" t="str">
        <f>Sorteio!M51</f>
        <v>NSR</v>
      </c>
    </row>
    <row r="206" spans="1:13" ht="14.25" customHeight="1">
      <c r="A206" s="712"/>
      <c r="B206" s="712"/>
      <c r="C206" s="712"/>
      <c r="D206" s="18" t="str">
        <f>Sorteio!N51</f>
        <v>711</v>
      </c>
      <c r="E206" s="18" t="str">
        <f>Sorteio!O51</f>
        <v>NISHIMURA</v>
      </c>
      <c r="F206" s="18" t="str">
        <f>Sorteio!P51</f>
        <v>ELENA</v>
      </c>
      <c r="G206" s="19" t="str">
        <f>Sorteio!Q51</f>
        <v>F</v>
      </c>
      <c r="H206" s="19" t="str">
        <f>Sorteio!R51</f>
        <v>GSP</v>
      </c>
      <c r="I206" s="20">
        <f>Sorteio!S51</f>
        <v>16868</v>
      </c>
      <c r="J206" s="19">
        <f>Sorteio!T51</f>
        <v>8</v>
      </c>
      <c r="K206" s="19" t="str">
        <f>Sorteio!U51</f>
        <v>B</v>
      </c>
      <c r="L206" s="19" t="str">
        <f>Sorteio!V51</f>
        <v>LIB2026</v>
      </c>
      <c r="M206" s="19" t="str">
        <f>Sorteio!W51</f>
        <v>SR</v>
      </c>
    </row>
    <row r="207" spans="1:13" ht="15" customHeight="1">
      <c r="A207" s="712"/>
      <c r="B207" s="712"/>
      <c r="C207" s="712"/>
      <c r="D207" s="18" t="str">
        <f>Sorteio!X51</f>
        <v>765</v>
      </c>
      <c r="E207" s="18" t="str">
        <f>Sorteio!Y51</f>
        <v>FUJIMOTO YAMANO</v>
      </c>
      <c r="F207" s="18" t="str">
        <f>Sorteio!Z51</f>
        <v>LAURA</v>
      </c>
      <c r="G207" s="19" t="str">
        <f>Sorteio!AA51</f>
        <v>F</v>
      </c>
      <c r="H207" s="19" t="str">
        <f>Sorteio!AB51</f>
        <v>IBI</v>
      </c>
      <c r="I207" s="20">
        <f>Sorteio!AC51</f>
        <v>18195</v>
      </c>
      <c r="J207" s="19">
        <f>Sorteio!AD51</f>
        <v>9</v>
      </c>
      <c r="K207" s="19" t="str">
        <f>Sorteio!AE51</f>
        <v>B</v>
      </c>
      <c r="L207" s="19" t="str">
        <f>Sorteio!AF51</f>
        <v>LIB2026</v>
      </c>
      <c r="M207" s="19" t="str">
        <f>Sorteio!AG51</f>
        <v>SR</v>
      </c>
    </row>
    <row r="208" spans="1:13" ht="15" customHeight="1" thickBot="1">
      <c r="A208" s="713"/>
      <c r="B208" s="713"/>
      <c r="C208" s="713"/>
      <c r="D208" s="21" t="str">
        <f>Sorteio!AH51</f>
        <v>479</v>
      </c>
      <c r="E208" s="21" t="str">
        <f>Sorteio!AI51</f>
        <v>SATO</v>
      </c>
      <c r="F208" s="21" t="str">
        <f>Sorteio!AJ51</f>
        <v>EDSON ATUSHI</v>
      </c>
      <c r="G208" s="22" t="str">
        <f>Sorteio!AK51</f>
        <v>M</v>
      </c>
      <c r="H208" s="22" t="str">
        <f>Sorteio!AL51</f>
        <v>NCC</v>
      </c>
      <c r="I208" s="23">
        <f>Sorteio!AM51</f>
        <v>15912</v>
      </c>
      <c r="J208" s="22">
        <f>Sorteio!AN51</f>
        <v>12</v>
      </c>
      <c r="K208" s="22" t="str">
        <f>Sorteio!AO51</f>
        <v>C</v>
      </c>
      <c r="L208" s="22" t="str">
        <f>Sorteio!AP51</f>
        <v>LIB2026</v>
      </c>
      <c r="M208" s="22" t="str">
        <f>Sorteio!AQ51</f>
        <v>SR</v>
      </c>
    </row>
    <row r="209" spans="1:13" ht="14.25" customHeight="1" thickTop="1">
      <c r="A209" s="712">
        <f>Sorteio!A52</f>
        <v>417</v>
      </c>
      <c r="B209" s="712">
        <f>Sorteio!B52</f>
        <v>2</v>
      </c>
      <c r="C209" s="712">
        <f>Sorteio!C52</f>
        <v>17</v>
      </c>
      <c r="D209" s="18" t="str">
        <f>Sorteio!D52</f>
        <v>887</v>
      </c>
      <c r="E209" s="18" t="str">
        <f>Sorteio!E52</f>
        <v>A. GOMES</v>
      </c>
      <c r="F209" s="18" t="str">
        <f>Sorteio!F52</f>
        <v>CLAUDEMIR</v>
      </c>
      <c r="G209" s="19" t="str">
        <f>Sorteio!G52</f>
        <v>M</v>
      </c>
      <c r="H209" s="19" t="str">
        <f>Sorteio!H52</f>
        <v>NCC</v>
      </c>
      <c r="I209" s="20">
        <f>Sorteio!I52</f>
        <v>28815</v>
      </c>
      <c r="J209" s="19">
        <f>Sorteio!J52</f>
        <v>8</v>
      </c>
      <c r="K209" s="19" t="str">
        <f>Sorteio!K52</f>
        <v>B</v>
      </c>
      <c r="L209" s="19" t="str">
        <f>Sorteio!L52</f>
        <v>LIB2026</v>
      </c>
      <c r="M209" s="19" t="str">
        <f>Sorteio!M52</f>
        <v>NSR</v>
      </c>
    </row>
    <row r="210" spans="1:13" ht="14.25" customHeight="1">
      <c r="A210" s="712"/>
      <c r="B210" s="712"/>
      <c r="C210" s="712"/>
      <c r="D210" s="18" t="str">
        <f>Sorteio!N52</f>
        <v>661</v>
      </c>
      <c r="E210" s="18" t="str">
        <f>Sorteio!O52</f>
        <v>FURUKAWA</v>
      </c>
      <c r="F210" s="18" t="str">
        <f>Sorteio!P52</f>
        <v>KOITI</v>
      </c>
      <c r="G210" s="19" t="str">
        <f>Sorteio!Q52</f>
        <v>M</v>
      </c>
      <c r="H210" s="19" t="str">
        <f>Sorteio!R52</f>
        <v>KOK</v>
      </c>
      <c r="I210" s="20">
        <f>Sorteio!S52</f>
        <v>16653</v>
      </c>
      <c r="J210" s="19">
        <f>Sorteio!T52</f>
        <v>9</v>
      </c>
      <c r="K210" s="19" t="str">
        <f>Sorteio!U52</f>
        <v>B</v>
      </c>
      <c r="L210" s="19" t="str">
        <f>Sorteio!V52</f>
        <v>LIB2026</v>
      </c>
      <c r="M210" s="19" t="str">
        <f>Sorteio!W52</f>
        <v>SR</v>
      </c>
    </row>
    <row r="211" spans="1:13" ht="15" customHeight="1">
      <c r="A211" s="712"/>
      <c r="B211" s="712"/>
      <c r="C211" s="712"/>
      <c r="D211" s="18" t="str">
        <f>Sorteio!X52</f>
        <v>533</v>
      </c>
      <c r="E211" s="18" t="str">
        <f>Sorteio!Y52</f>
        <v>TANAKA</v>
      </c>
      <c r="F211" s="18" t="str">
        <f>Sorteio!Z52</f>
        <v>TAKAAKI</v>
      </c>
      <c r="G211" s="19" t="str">
        <f>Sorteio!AA52</f>
        <v>M</v>
      </c>
      <c r="H211" s="19" t="str">
        <f>Sorteio!AB52</f>
        <v>IBI</v>
      </c>
      <c r="I211" s="20">
        <f>Sorteio!AC52</f>
        <v>14124</v>
      </c>
      <c r="J211" s="19">
        <f>Sorteio!AD52</f>
        <v>12</v>
      </c>
      <c r="K211" s="19" t="str">
        <f>Sorteio!AE52</f>
        <v>C</v>
      </c>
      <c r="L211" s="19" t="str">
        <f>Sorteio!AF52</f>
        <v>LIB2026</v>
      </c>
      <c r="M211" s="19" t="str">
        <f>Sorteio!AG52</f>
        <v>MR</v>
      </c>
    </row>
    <row r="212" spans="1:13" ht="15" customHeight="1" thickBot="1">
      <c r="A212" s="713"/>
      <c r="B212" s="713"/>
      <c r="C212" s="713"/>
      <c r="D212" s="21" t="str">
        <f>Sorteio!AH52</f>
        <v>696</v>
      </c>
      <c r="E212" s="21" t="str">
        <f>Sorteio!AI52</f>
        <v>M. SILVA YADOYA</v>
      </c>
      <c r="F212" s="21" t="str">
        <f>Sorteio!AJ52</f>
        <v>ROSILEIDE</v>
      </c>
      <c r="G212" s="22" t="str">
        <f>Sorteio!AK52</f>
        <v>F</v>
      </c>
      <c r="H212" s="22" t="str">
        <f>Sorteio!AL52</f>
        <v>GSP</v>
      </c>
      <c r="I212" s="23">
        <f>Sorteio!AM52</f>
        <v>26071</v>
      </c>
      <c r="J212" s="22">
        <f>Sorteio!AN52</f>
        <v>12</v>
      </c>
      <c r="K212" s="22" t="str">
        <f>Sorteio!AO52</f>
        <v>C</v>
      </c>
      <c r="L212" s="22" t="str">
        <f>Sorteio!AP52</f>
        <v>LIB2026</v>
      </c>
      <c r="M212" s="22" t="str">
        <f>Sorteio!AQ52</f>
        <v>NSR</v>
      </c>
    </row>
    <row r="213" spans="1:13" ht="14.25" hidden="1" customHeight="1" thickTop="1">
      <c r="A213" s="712">
        <f>Sorteio!A53</f>
        <v>0</v>
      </c>
      <c r="B213" s="712">
        <f>Sorteio!B53</f>
        <v>0</v>
      </c>
      <c r="C213" s="712">
        <f>Sorteio!C53</f>
        <v>0</v>
      </c>
      <c r="D213" s="18">
        <f>Sorteio!D53</f>
        <v>0</v>
      </c>
      <c r="E213" s="18" t="str">
        <f>Sorteio!E53</f>
        <v/>
      </c>
      <c r="F213" s="18" t="str">
        <f>Sorteio!F53</f>
        <v/>
      </c>
      <c r="G213" s="19" t="str">
        <f>Sorteio!G53</f>
        <v/>
      </c>
      <c r="H213" s="19" t="str">
        <f>Sorteio!H53</f>
        <v/>
      </c>
      <c r="I213" s="20" t="str">
        <f>Sorteio!I53</f>
        <v/>
      </c>
      <c r="J213" s="19" t="str">
        <f>Sorteio!J53</f>
        <v/>
      </c>
      <c r="K213" s="19" t="str">
        <f>Sorteio!K53</f>
        <v/>
      </c>
      <c r="L213" s="19" t="str">
        <f>Sorteio!L53</f>
        <v/>
      </c>
      <c r="M213" s="19" t="str">
        <f>Sorteio!M53</f>
        <v/>
      </c>
    </row>
    <row r="214" spans="1:13" ht="14.25" hidden="1" customHeight="1">
      <c r="A214" s="712"/>
      <c r="B214" s="712"/>
      <c r="C214" s="712"/>
      <c r="D214" s="18">
        <f>Sorteio!N53</f>
        <v>0</v>
      </c>
      <c r="E214" s="18" t="str">
        <f>Sorteio!O53</f>
        <v/>
      </c>
      <c r="F214" s="18" t="str">
        <f>Sorteio!P53</f>
        <v/>
      </c>
      <c r="G214" s="19" t="str">
        <f>Sorteio!Q53</f>
        <v/>
      </c>
      <c r="H214" s="19" t="str">
        <f>Sorteio!R53</f>
        <v/>
      </c>
      <c r="I214" s="20" t="str">
        <f>Sorteio!S53</f>
        <v/>
      </c>
      <c r="J214" s="19" t="str">
        <f>Sorteio!T53</f>
        <v/>
      </c>
      <c r="K214" s="19" t="str">
        <f>Sorteio!U53</f>
        <v/>
      </c>
      <c r="L214" s="19" t="str">
        <f>Sorteio!V53</f>
        <v/>
      </c>
      <c r="M214" s="19" t="str">
        <f>Sorteio!W53</f>
        <v/>
      </c>
    </row>
    <row r="215" spans="1:13" ht="15" hidden="1" customHeight="1">
      <c r="A215" s="712"/>
      <c r="B215" s="712"/>
      <c r="C215" s="712"/>
      <c r="D215" s="18">
        <f>Sorteio!X53</f>
        <v>0</v>
      </c>
      <c r="E215" s="18" t="str">
        <f>Sorteio!Y53</f>
        <v/>
      </c>
      <c r="F215" s="18" t="str">
        <f>Sorteio!Z53</f>
        <v/>
      </c>
      <c r="G215" s="19" t="str">
        <f>Sorteio!AA53</f>
        <v/>
      </c>
      <c r="H215" s="19" t="str">
        <f>Sorteio!AB53</f>
        <v/>
      </c>
      <c r="I215" s="20" t="str">
        <f>Sorteio!AC53</f>
        <v/>
      </c>
      <c r="J215" s="19" t="str">
        <f>Sorteio!AD53</f>
        <v/>
      </c>
      <c r="K215" s="19" t="str">
        <f>Sorteio!AE53</f>
        <v/>
      </c>
      <c r="L215" s="19" t="str">
        <f>Sorteio!AF53</f>
        <v/>
      </c>
      <c r="M215" s="19" t="str">
        <f>Sorteio!AG53</f>
        <v/>
      </c>
    </row>
    <row r="216" spans="1:13" ht="15" hidden="1" customHeight="1" thickBot="1">
      <c r="A216" s="713"/>
      <c r="B216" s="713"/>
      <c r="C216" s="713"/>
      <c r="D216" s="21">
        <f>Sorteio!AH53</f>
        <v>0</v>
      </c>
      <c r="E216" s="21" t="str">
        <f>Sorteio!AI53</f>
        <v/>
      </c>
      <c r="F216" s="21" t="str">
        <f>Sorteio!AJ53</f>
        <v/>
      </c>
      <c r="G216" s="22" t="str">
        <f>Sorteio!AK53</f>
        <v/>
      </c>
      <c r="H216" s="22" t="str">
        <f>Sorteio!AL53</f>
        <v/>
      </c>
      <c r="I216" s="23" t="str">
        <f>Sorteio!AM53</f>
        <v/>
      </c>
      <c r="J216" s="22" t="str">
        <f>Sorteio!AN53</f>
        <v/>
      </c>
      <c r="K216" s="22" t="str">
        <f>Sorteio!AO53</f>
        <v/>
      </c>
      <c r="L216" s="22" t="str">
        <f>Sorteio!AP53</f>
        <v/>
      </c>
      <c r="M216" s="22" t="str">
        <f>Sorteio!AQ53</f>
        <v/>
      </c>
    </row>
    <row r="217" spans="1:13" ht="14.25" hidden="1" customHeight="1" thickTop="1">
      <c r="A217" s="712">
        <f>Sorteio!A54</f>
        <v>0</v>
      </c>
      <c r="B217" s="712">
        <f>Sorteio!B54</f>
        <v>0</v>
      </c>
      <c r="C217" s="712">
        <f>Sorteio!C54</f>
        <v>0</v>
      </c>
      <c r="D217" s="18">
        <f>Sorteio!D54</f>
        <v>0</v>
      </c>
      <c r="E217" s="18" t="str">
        <f>Sorteio!E54</f>
        <v/>
      </c>
      <c r="F217" s="18" t="str">
        <f>Sorteio!F54</f>
        <v/>
      </c>
      <c r="G217" s="19" t="str">
        <f>Sorteio!G54</f>
        <v/>
      </c>
      <c r="H217" s="19" t="str">
        <f>Sorteio!H54</f>
        <v/>
      </c>
      <c r="I217" s="20" t="str">
        <f>Sorteio!I54</f>
        <v/>
      </c>
      <c r="J217" s="19" t="str">
        <f>Sorteio!J54</f>
        <v/>
      </c>
      <c r="K217" s="19" t="str">
        <f>Sorteio!K54</f>
        <v/>
      </c>
      <c r="L217" s="19" t="str">
        <f>Sorteio!L54</f>
        <v/>
      </c>
      <c r="M217" s="19" t="str">
        <f>Sorteio!M54</f>
        <v/>
      </c>
    </row>
    <row r="218" spans="1:13" ht="14.25" hidden="1" customHeight="1">
      <c r="A218" s="712"/>
      <c r="B218" s="712"/>
      <c r="C218" s="712"/>
      <c r="D218" s="18">
        <f>Sorteio!N54</f>
        <v>0</v>
      </c>
      <c r="E218" s="18" t="str">
        <f>Sorteio!O54</f>
        <v/>
      </c>
      <c r="F218" s="18" t="str">
        <f>Sorteio!P54</f>
        <v/>
      </c>
      <c r="G218" s="19" t="str">
        <f>Sorteio!Q54</f>
        <v/>
      </c>
      <c r="H218" s="19" t="str">
        <f>Sorteio!R54</f>
        <v/>
      </c>
      <c r="I218" s="20" t="str">
        <f>Sorteio!S54</f>
        <v/>
      </c>
      <c r="J218" s="19" t="str">
        <f>Sorteio!T54</f>
        <v/>
      </c>
      <c r="K218" s="19" t="str">
        <f>Sorteio!U54</f>
        <v/>
      </c>
      <c r="L218" s="19" t="str">
        <f>Sorteio!V54</f>
        <v/>
      </c>
      <c r="M218" s="19" t="str">
        <f>Sorteio!W54</f>
        <v/>
      </c>
    </row>
    <row r="219" spans="1:13" ht="15" hidden="1" customHeight="1">
      <c r="A219" s="712"/>
      <c r="B219" s="712"/>
      <c r="C219" s="712"/>
      <c r="D219" s="18">
        <f>Sorteio!X54</f>
        <v>0</v>
      </c>
      <c r="E219" s="18" t="str">
        <f>Sorteio!Y54</f>
        <v/>
      </c>
      <c r="F219" s="18" t="str">
        <f>Sorteio!Z54</f>
        <v/>
      </c>
      <c r="G219" s="19" t="str">
        <f>Sorteio!AA54</f>
        <v/>
      </c>
      <c r="H219" s="19" t="str">
        <f>Sorteio!AB54</f>
        <v/>
      </c>
      <c r="I219" s="20" t="str">
        <f>Sorteio!AC54</f>
        <v/>
      </c>
      <c r="J219" s="19" t="str">
        <f>Sorteio!AD54</f>
        <v/>
      </c>
      <c r="K219" s="19" t="str">
        <f>Sorteio!AE54</f>
        <v/>
      </c>
      <c r="L219" s="19" t="str">
        <f>Sorteio!AF54</f>
        <v/>
      </c>
      <c r="M219" s="19" t="str">
        <f>Sorteio!AG54</f>
        <v/>
      </c>
    </row>
    <row r="220" spans="1:13" ht="15" hidden="1" customHeight="1" thickBot="1">
      <c r="A220" s="714"/>
      <c r="B220" s="714"/>
      <c r="C220" s="714"/>
      <c r="D220" s="21">
        <f>Sorteio!AH54</f>
        <v>0</v>
      </c>
      <c r="E220" s="21" t="str">
        <f>Sorteio!AI54</f>
        <v/>
      </c>
      <c r="F220" s="21" t="str">
        <f>Sorteio!AJ54</f>
        <v/>
      </c>
      <c r="G220" s="22" t="str">
        <f>Sorteio!AK54</f>
        <v/>
      </c>
      <c r="H220" s="22" t="str">
        <f>Sorteio!AL54</f>
        <v/>
      </c>
      <c r="I220" s="23" t="str">
        <f>Sorteio!AM54</f>
        <v/>
      </c>
      <c r="J220" s="22" t="str">
        <f>Sorteio!AN54</f>
        <v/>
      </c>
      <c r="K220" s="22" t="str">
        <f>Sorteio!AO54</f>
        <v/>
      </c>
      <c r="L220" s="22" t="str">
        <f>Sorteio!AP54</f>
        <v/>
      </c>
      <c r="M220" s="22" t="str">
        <f>Sorteio!AQ54</f>
        <v/>
      </c>
    </row>
    <row r="221" spans="1:13" ht="14.25" hidden="1" customHeight="1" thickTop="1">
      <c r="A221" s="712">
        <f>Sorteio!A55</f>
        <v>0</v>
      </c>
      <c r="B221" s="712">
        <f>Sorteio!B55</f>
        <v>0</v>
      </c>
      <c r="C221" s="712">
        <f>Sorteio!C55</f>
        <v>0</v>
      </c>
      <c r="D221" s="18">
        <f>Sorteio!D55</f>
        <v>0</v>
      </c>
      <c r="E221" s="18" t="str">
        <f>Sorteio!E55</f>
        <v/>
      </c>
      <c r="F221" s="18" t="str">
        <f>Sorteio!F55</f>
        <v/>
      </c>
      <c r="G221" s="19" t="str">
        <f>Sorteio!G55</f>
        <v/>
      </c>
      <c r="H221" s="19" t="str">
        <f>Sorteio!H55</f>
        <v/>
      </c>
      <c r="I221" s="20" t="str">
        <f>Sorteio!I55</f>
        <v/>
      </c>
      <c r="J221" s="19" t="str">
        <f>Sorteio!J55</f>
        <v/>
      </c>
      <c r="K221" s="19" t="str">
        <f>Sorteio!K55</f>
        <v/>
      </c>
      <c r="L221" s="19" t="str">
        <f>Sorteio!L55</f>
        <v/>
      </c>
      <c r="M221" s="19" t="str">
        <f>Sorteio!M55</f>
        <v/>
      </c>
    </row>
    <row r="222" spans="1:13" ht="14.25" hidden="1" customHeight="1">
      <c r="A222" s="712"/>
      <c r="B222" s="712"/>
      <c r="C222" s="712"/>
      <c r="D222" s="18">
        <f>Sorteio!N55</f>
        <v>0</v>
      </c>
      <c r="E222" s="18" t="str">
        <f>Sorteio!O55</f>
        <v/>
      </c>
      <c r="F222" s="18" t="str">
        <f>Sorteio!P55</f>
        <v/>
      </c>
      <c r="G222" s="19" t="str">
        <f>Sorteio!Q55</f>
        <v/>
      </c>
      <c r="H222" s="19" t="str">
        <f>Sorteio!R55</f>
        <v/>
      </c>
      <c r="I222" s="20" t="str">
        <f>Sorteio!S55</f>
        <v/>
      </c>
      <c r="J222" s="19" t="str">
        <f>Sorteio!T55</f>
        <v/>
      </c>
      <c r="K222" s="19" t="str">
        <f>Sorteio!U55</f>
        <v/>
      </c>
      <c r="L222" s="19" t="str">
        <f>Sorteio!V55</f>
        <v/>
      </c>
      <c r="M222" s="19" t="str">
        <f>Sorteio!W55</f>
        <v/>
      </c>
    </row>
    <row r="223" spans="1:13" ht="15" hidden="1" customHeight="1">
      <c r="A223" s="712"/>
      <c r="B223" s="712"/>
      <c r="C223" s="712"/>
      <c r="D223" s="18">
        <f>Sorteio!X55</f>
        <v>0</v>
      </c>
      <c r="E223" s="18" t="str">
        <f>Sorteio!Y55</f>
        <v/>
      </c>
      <c r="F223" s="18" t="str">
        <f>Sorteio!Z55</f>
        <v/>
      </c>
      <c r="G223" s="19" t="str">
        <f>Sorteio!AA55</f>
        <v/>
      </c>
      <c r="H223" s="19" t="str">
        <f>Sorteio!AB55</f>
        <v/>
      </c>
      <c r="I223" s="20" t="str">
        <f>Sorteio!AC55</f>
        <v/>
      </c>
      <c r="J223" s="19" t="str">
        <f>Sorteio!AD55</f>
        <v/>
      </c>
      <c r="K223" s="19" t="str">
        <f>Sorteio!AE55</f>
        <v/>
      </c>
      <c r="L223" s="19" t="str">
        <f>Sorteio!AF55</f>
        <v/>
      </c>
      <c r="M223" s="19" t="str">
        <f>Sorteio!AG55</f>
        <v/>
      </c>
    </row>
    <row r="224" spans="1:13" ht="15" hidden="1" customHeight="1" thickBot="1">
      <c r="A224" s="713"/>
      <c r="B224" s="713"/>
      <c r="C224" s="713"/>
      <c r="D224" s="21">
        <f>Sorteio!AH55</f>
        <v>0</v>
      </c>
      <c r="E224" s="21" t="str">
        <f>Sorteio!AI55</f>
        <v/>
      </c>
      <c r="F224" s="21" t="str">
        <f>Sorteio!AJ55</f>
        <v/>
      </c>
      <c r="G224" s="22" t="str">
        <f>Sorteio!AK55</f>
        <v/>
      </c>
      <c r="H224" s="22" t="str">
        <f>Sorteio!AL55</f>
        <v/>
      </c>
      <c r="I224" s="23" t="str">
        <f>Sorteio!AM55</f>
        <v/>
      </c>
      <c r="J224" s="22" t="str">
        <f>Sorteio!AN55</f>
        <v/>
      </c>
      <c r="K224" s="22" t="str">
        <f>Sorteio!AO55</f>
        <v/>
      </c>
      <c r="L224" s="22" t="str">
        <f>Sorteio!AP55</f>
        <v/>
      </c>
      <c r="M224" s="22" t="str">
        <f>Sorteio!AQ55</f>
        <v/>
      </c>
    </row>
    <row r="225" spans="1:13" ht="14.25" hidden="1" customHeight="1" thickTop="1">
      <c r="A225" s="712">
        <f>Sorteio!A56</f>
        <v>0</v>
      </c>
      <c r="B225" s="712">
        <f>Sorteio!B56</f>
        <v>0</v>
      </c>
      <c r="C225" s="712">
        <f>Sorteio!C56</f>
        <v>0</v>
      </c>
      <c r="D225" s="18">
        <f>Sorteio!D56</f>
        <v>0</v>
      </c>
      <c r="E225" s="18" t="str">
        <f>Sorteio!E56</f>
        <v/>
      </c>
      <c r="F225" s="18" t="str">
        <f>Sorteio!F56</f>
        <v/>
      </c>
      <c r="G225" s="19" t="str">
        <f>Sorteio!G56</f>
        <v/>
      </c>
      <c r="H225" s="19" t="str">
        <f>Sorteio!H56</f>
        <v/>
      </c>
      <c r="I225" s="20" t="str">
        <f>Sorteio!I56</f>
        <v/>
      </c>
      <c r="J225" s="19" t="str">
        <f>Sorteio!J56</f>
        <v/>
      </c>
      <c r="K225" s="19" t="str">
        <f>Sorteio!K56</f>
        <v/>
      </c>
      <c r="L225" s="19" t="str">
        <f>Sorteio!L56</f>
        <v/>
      </c>
      <c r="M225" s="19" t="str">
        <f>Sorteio!M56</f>
        <v/>
      </c>
    </row>
    <row r="226" spans="1:13" ht="14.25" hidden="1" customHeight="1">
      <c r="A226" s="712"/>
      <c r="B226" s="712"/>
      <c r="C226" s="712"/>
      <c r="D226" s="18">
        <f>Sorteio!N56</f>
        <v>0</v>
      </c>
      <c r="E226" s="18" t="str">
        <f>Sorteio!O56</f>
        <v/>
      </c>
      <c r="F226" s="18" t="str">
        <f>Sorteio!P56</f>
        <v/>
      </c>
      <c r="G226" s="19" t="str">
        <f>Sorteio!Q56</f>
        <v/>
      </c>
      <c r="H226" s="19" t="str">
        <f>Sorteio!R56</f>
        <v/>
      </c>
      <c r="I226" s="20" t="str">
        <f>Sorteio!S56</f>
        <v/>
      </c>
      <c r="J226" s="19" t="str">
        <f>Sorteio!T56</f>
        <v/>
      </c>
      <c r="K226" s="19" t="str">
        <f>Sorteio!U56</f>
        <v/>
      </c>
      <c r="L226" s="19" t="str">
        <f>Sorteio!V56</f>
        <v/>
      </c>
      <c r="M226" s="19" t="str">
        <f>Sorteio!W56</f>
        <v/>
      </c>
    </row>
    <row r="227" spans="1:13" ht="15" hidden="1" customHeight="1">
      <c r="A227" s="712"/>
      <c r="B227" s="712"/>
      <c r="C227" s="712"/>
      <c r="D227" s="18">
        <f>Sorteio!X56</f>
        <v>0</v>
      </c>
      <c r="E227" s="18" t="str">
        <f>Sorteio!Y56</f>
        <v/>
      </c>
      <c r="F227" s="18" t="str">
        <f>Sorteio!Z56</f>
        <v/>
      </c>
      <c r="G227" s="19" t="str">
        <f>Sorteio!AA56</f>
        <v/>
      </c>
      <c r="H227" s="19" t="str">
        <f>Sorteio!AB56</f>
        <v/>
      </c>
      <c r="I227" s="20" t="str">
        <f>Sorteio!AC56</f>
        <v/>
      </c>
      <c r="J227" s="19" t="str">
        <f>Sorteio!AD56</f>
        <v/>
      </c>
      <c r="K227" s="19" t="str">
        <f>Sorteio!AE56</f>
        <v/>
      </c>
      <c r="L227" s="19" t="str">
        <f>Sorteio!AF56</f>
        <v/>
      </c>
      <c r="M227" s="19" t="str">
        <f>Sorteio!AG56</f>
        <v/>
      </c>
    </row>
    <row r="228" spans="1:13" ht="15" hidden="1" customHeight="1" thickBot="1">
      <c r="A228" s="713"/>
      <c r="B228" s="713"/>
      <c r="C228" s="713"/>
      <c r="D228" s="21">
        <f>Sorteio!AH56</f>
        <v>0</v>
      </c>
      <c r="E228" s="21" t="str">
        <f>Sorteio!AI56</f>
        <v/>
      </c>
      <c r="F228" s="21" t="str">
        <f>Sorteio!AJ56</f>
        <v/>
      </c>
      <c r="G228" s="22" t="str">
        <f>Sorteio!AK56</f>
        <v/>
      </c>
      <c r="H228" s="22" t="str">
        <f>Sorteio!AL56</f>
        <v/>
      </c>
      <c r="I228" s="23" t="str">
        <f>Sorteio!AM56</f>
        <v/>
      </c>
      <c r="J228" s="22" t="str">
        <f>Sorteio!AN56</f>
        <v/>
      </c>
      <c r="K228" s="22" t="str">
        <f>Sorteio!AO56</f>
        <v/>
      </c>
      <c r="L228" s="22" t="str">
        <f>Sorteio!AP56</f>
        <v/>
      </c>
      <c r="M228" s="22" t="str">
        <f>Sorteio!AQ56</f>
        <v/>
      </c>
    </row>
    <row r="229" spans="1:13" ht="14.25" hidden="1" customHeight="1" thickTop="1">
      <c r="A229" s="712">
        <f>Sorteio!A57</f>
        <v>0</v>
      </c>
      <c r="B229" s="712">
        <f>Sorteio!B57</f>
        <v>0</v>
      </c>
      <c r="C229" s="712">
        <f>Sorteio!C57</f>
        <v>0</v>
      </c>
      <c r="D229" s="18">
        <f>Sorteio!D57</f>
        <v>0</v>
      </c>
      <c r="E229" s="18" t="str">
        <f>Sorteio!E57</f>
        <v/>
      </c>
      <c r="F229" s="18" t="str">
        <f>Sorteio!F57</f>
        <v/>
      </c>
      <c r="G229" s="19" t="str">
        <f>Sorteio!G57</f>
        <v/>
      </c>
      <c r="H229" s="19" t="str">
        <f>Sorteio!H57</f>
        <v/>
      </c>
      <c r="I229" s="20" t="str">
        <f>Sorteio!I57</f>
        <v/>
      </c>
      <c r="J229" s="19" t="str">
        <f>Sorteio!J57</f>
        <v/>
      </c>
      <c r="K229" s="19" t="str">
        <f>Sorteio!K57</f>
        <v/>
      </c>
      <c r="L229" s="19" t="str">
        <f>Sorteio!L57</f>
        <v/>
      </c>
      <c r="M229" s="19" t="str">
        <f>Sorteio!M57</f>
        <v/>
      </c>
    </row>
    <row r="230" spans="1:13" ht="14.25" hidden="1" customHeight="1">
      <c r="A230" s="712"/>
      <c r="B230" s="712"/>
      <c r="C230" s="712"/>
      <c r="D230" s="18">
        <f>Sorteio!N57</f>
        <v>0</v>
      </c>
      <c r="E230" s="18" t="str">
        <f>Sorteio!O57</f>
        <v/>
      </c>
      <c r="F230" s="18" t="str">
        <f>Sorteio!P57</f>
        <v/>
      </c>
      <c r="G230" s="19" t="str">
        <f>Sorteio!Q57</f>
        <v/>
      </c>
      <c r="H230" s="19" t="str">
        <f>Sorteio!R57</f>
        <v/>
      </c>
      <c r="I230" s="20" t="str">
        <f>Sorteio!S57</f>
        <v/>
      </c>
      <c r="J230" s="19" t="str">
        <f>Sorteio!T57</f>
        <v/>
      </c>
      <c r="K230" s="19" t="str">
        <f>Sorteio!U57</f>
        <v/>
      </c>
      <c r="L230" s="19" t="str">
        <f>Sorteio!V57</f>
        <v/>
      </c>
      <c r="M230" s="19" t="str">
        <f>Sorteio!W57</f>
        <v/>
      </c>
    </row>
    <row r="231" spans="1:13" ht="15" hidden="1" customHeight="1">
      <c r="A231" s="712"/>
      <c r="B231" s="712"/>
      <c r="C231" s="712"/>
      <c r="D231" s="18">
        <f>Sorteio!X57</f>
        <v>0</v>
      </c>
      <c r="E231" s="18" t="str">
        <f>Sorteio!Y57</f>
        <v/>
      </c>
      <c r="F231" s="18" t="str">
        <f>Sorteio!Z57</f>
        <v/>
      </c>
      <c r="G231" s="19" t="str">
        <f>Sorteio!AA57</f>
        <v/>
      </c>
      <c r="H231" s="19" t="str">
        <f>Sorteio!AB57</f>
        <v/>
      </c>
      <c r="I231" s="20" t="str">
        <f>Sorteio!AC57</f>
        <v/>
      </c>
      <c r="J231" s="19" t="str">
        <f>Sorteio!AD57</f>
        <v/>
      </c>
      <c r="K231" s="19" t="str">
        <f>Sorteio!AE57</f>
        <v/>
      </c>
      <c r="L231" s="19" t="str">
        <f>Sorteio!AF57</f>
        <v/>
      </c>
      <c r="M231" s="19" t="str">
        <f>Sorteio!AG57</f>
        <v/>
      </c>
    </row>
    <row r="232" spans="1:13" ht="15" hidden="1" customHeight="1" thickBot="1">
      <c r="A232" s="713"/>
      <c r="B232" s="713"/>
      <c r="C232" s="713"/>
      <c r="D232" s="21">
        <f>Sorteio!AH57</f>
        <v>0</v>
      </c>
      <c r="E232" s="21" t="str">
        <f>Sorteio!AI57</f>
        <v/>
      </c>
      <c r="F232" s="21" t="str">
        <f>Sorteio!AJ57</f>
        <v/>
      </c>
      <c r="G232" s="22" t="str">
        <f>Sorteio!AK57</f>
        <v/>
      </c>
      <c r="H232" s="22" t="str">
        <f>Sorteio!AL57</f>
        <v/>
      </c>
      <c r="I232" s="23" t="str">
        <f>Sorteio!AM57</f>
        <v/>
      </c>
      <c r="J232" s="22" t="str">
        <f>Sorteio!AN57</f>
        <v/>
      </c>
      <c r="K232" s="22" t="str">
        <f>Sorteio!AO57</f>
        <v/>
      </c>
      <c r="L232" s="22" t="str">
        <f>Sorteio!AP57</f>
        <v/>
      </c>
      <c r="M232" s="22" t="str">
        <f>Sorteio!AQ57</f>
        <v/>
      </c>
    </row>
    <row r="233" spans="1:13" ht="14.25" hidden="1" customHeight="1" thickTop="1">
      <c r="A233" s="712">
        <f>Sorteio!A58</f>
        <v>58</v>
      </c>
      <c r="B233" s="712">
        <f>Sorteio!B58</f>
        <v>2</v>
      </c>
      <c r="C233" s="712">
        <f>Sorteio!C58</f>
        <v>4</v>
      </c>
      <c r="D233" s="18">
        <f>Sorteio!D58</f>
        <v>0</v>
      </c>
      <c r="E233" s="18" t="str">
        <f>Sorteio!E58</f>
        <v/>
      </c>
      <c r="F233" s="18" t="str">
        <f>Sorteio!F58</f>
        <v/>
      </c>
      <c r="G233" s="19" t="str">
        <f>Sorteio!G58</f>
        <v/>
      </c>
      <c r="H233" s="19" t="str">
        <f>Sorteio!H58</f>
        <v/>
      </c>
      <c r="I233" s="20" t="str">
        <f>Sorteio!I58</f>
        <v/>
      </c>
      <c r="J233" s="19" t="str">
        <f>Sorteio!J58</f>
        <v/>
      </c>
      <c r="K233" s="19" t="str">
        <f>Sorteio!K58</f>
        <v/>
      </c>
      <c r="L233" s="19" t="str">
        <f>Sorteio!L58</f>
        <v/>
      </c>
      <c r="M233" s="19" t="str">
        <f>Sorteio!M58</f>
        <v/>
      </c>
    </row>
    <row r="234" spans="1:13" ht="14.25" hidden="1" customHeight="1">
      <c r="A234" s="712"/>
      <c r="B234" s="712"/>
      <c r="C234" s="712"/>
      <c r="D234" s="18">
        <f>Sorteio!N58</f>
        <v>0</v>
      </c>
      <c r="E234" s="18" t="str">
        <f>Sorteio!O58</f>
        <v/>
      </c>
      <c r="F234" s="18" t="str">
        <f>Sorteio!P58</f>
        <v/>
      </c>
      <c r="G234" s="19" t="str">
        <f>Sorteio!Q58</f>
        <v/>
      </c>
      <c r="H234" s="19" t="str">
        <f>Sorteio!R58</f>
        <v/>
      </c>
      <c r="I234" s="20" t="str">
        <f>Sorteio!S58</f>
        <v/>
      </c>
      <c r="J234" s="19" t="str">
        <f>Sorteio!T58</f>
        <v/>
      </c>
      <c r="K234" s="19" t="str">
        <f>Sorteio!U58</f>
        <v/>
      </c>
      <c r="L234" s="19" t="str">
        <f>Sorteio!V58</f>
        <v/>
      </c>
      <c r="M234" s="19" t="str">
        <f>Sorteio!W58</f>
        <v/>
      </c>
    </row>
    <row r="235" spans="1:13" ht="15" hidden="1" customHeight="1">
      <c r="A235" s="712"/>
      <c r="B235" s="712"/>
      <c r="C235" s="712"/>
      <c r="D235" s="18">
        <f>Sorteio!X58</f>
        <v>0</v>
      </c>
      <c r="E235" s="18" t="str">
        <f>Sorteio!Y58</f>
        <v/>
      </c>
      <c r="F235" s="18" t="str">
        <f>Sorteio!Z58</f>
        <v/>
      </c>
      <c r="G235" s="19" t="str">
        <f>Sorteio!AA58</f>
        <v/>
      </c>
      <c r="H235" s="19" t="str">
        <f>Sorteio!AB58</f>
        <v/>
      </c>
      <c r="I235" s="20" t="str">
        <f>Sorteio!AC58</f>
        <v/>
      </c>
      <c r="J235" s="19" t="str">
        <f>Sorteio!AD58</f>
        <v/>
      </c>
      <c r="K235" s="19" t="str">
        <f>Sorteio!AE58</f>
        <v/>
      </c>
      <c r="L235" s="19" t="str">
        <f>Sorteio!AF58</f>
        <v/>
      </c>
      <c r="M235" s="19" t="str">
        <f>Sorteio!AG58</f>
        <v/>
      </c>
    </row>
    <row r="236" spans="1:13" ht="15" hidden="1" customHeight="1" thickBot="1">
      <c r="A236" s="713"/>
      <c r="B236" s="713"/>
      <c r="C236" s="713"/>
      <c r="D236" s="21">
        <f>Sorteio!AH58</f>
        <v>0</v>
      </c>
      <c r="E236" s="21" t="str">
        <f>Sorteio!AI58</f>
        <v/>
      </c>
      <c r="F236" s="21" t="str">
        <f>Sorteio!AJ58</f>
        <v/>
      </c>
      <c r="G236" s="22" t="str">
        <f>Sorteio!AK58</f>
        <v/>
      </c>
      <c r="H236" s="22" t="str">
        <f>Sorteio!AL58</f>
        <v/>
      </c>
      <c r="I236" s="23" t="str">
        <f>Sorteio!AM58</f>
        <v/>
      </c>
      <c r="J236" s="22" t="str">
        <f>Sorteio!AN58</f>
        <v/>
      </c>
      <c r="K236" s="22" t="str">
        <f>Sorteio!AO58</f>
        <v/>
      </c>
      <c r="L236" s="22" t="str">
        <f>Sorteio!AP58</f>
        <v/>
      </c>
      <c r="M236" s="22" t="str">
        <f>Sorteio!AQ58</f>
        <v/>
      </c>
    </row>
    <row r="237" spans="1:13" ht="14.25" hidden="1" customHeight="1" thickTop="1">
      <c r="A237" s="712">
        <f>Sorteio!A59</f>
        <v>59</v>
      </c>
      <c r="B237" s="712">
        <f>Sorteio!B59</f>
        <v>2</v>
      </c>
      <c r="C237" s="712">
        <f>Sorteio!C59</f>
        <v>5</v>
      </c>
      <c r="D237" s="18">
        <f>Sorteio!D59</f>
        <v>0</v>
      </c>
      <c r="E237" s="18" t="str">
        <f>Sorteio!E59</f>
        <v/>
      </c>
      <c r="F237" s="18" t="str">
        <f>Sorteio!F59</f>
        <v/>
      </c>
      <c r="G237" s="19" t="str">
        <f>Sorteio!G59</f>
        <v/>
      </c>
      <c r="H237" s="19" t="str">
        <f>Sorteio!H59</f>
        <v/>
      </c>
      <c r="I237" s="20" t="str">
        <f>Sorteio!I59</f>
        <v/>
      </c>
      <c r="J237" s="19" t="str">
        <f>Sorteio!J59</f>
        <v/>
      </c>
      <c r="K237" s="19" t="str">
        <f>Sorteio!K59</f>
        <v/>
      </c>
      <c r="L237" s="19" t="str">
        <f>Sorteio!L59</f>
        <v/>
      </c>
      <c r="M237" s="19" t="str">
        <f>Sorteio!M59</f>
        <v/>
      </c>
    </row>
    <row r="238" spans="1:13" ht="14.25" hidden="1" customHeight="1">
      <c r="A238" s="712"/>
      <c r="B238" s="712"/>
      <c r="C238" s="712"/>
      <c r="D238" s="18">
        <f>Sorteio!N59</f>
        <v>0</v>
      </c>
      <c r="E238" s="18" t="str">
        <f>Sorteio!O59</f>
        <v/>
      </c>
      <c r="F238" s="18" t="str">
        <f>Sorteio!P59</f>
        <v/>
      </c>
      <c r="G238" s="19" t="str">
        <f>Sorteio!Q59</f>
        <v/>
      </c>
      <c r="H238" s="19" t="str">
        <f>Sorteio!R59</f>
        <v/>
      </c>
      <c r="I238" s="20" t="str">
        <f>Sorteio!S59</f>
        <v/>
      </c>
      <c r="J238" s="19" t="str">
        <f>Sorteio!T59</f>
        <v/>
      </c>
      <c r="K238" s="19" t="str">
        <f>Sorteio!U59</f>
        <v/>
      </c>
      <c r="L238" s="19" t="str">
        <f>Sorteio!V59</f>
        <v/>
      </c>
      <c r="M238" s="19" t="str">
        <f>Sorteio!W59</f>
        <v/>
      </c>
    </row>
    <row r="239" spans="1:13" ht="15" hidden="1" customHeight="1">
      <c r="A239" s="712"/>
      <c r="B239" s="712"/>
      <c r="C239" s="712"/>
      <c r="D239" s="18">
        <f>Sorteio!X59</f>
        <v>0</v>
      </c>
      <c r="E239" s="18" t="str">
        <f>Sorteio!Y59</f>
        <v/>
      </c>
      <c r="F239" s="18" t="str">
        <f>Sorteio!Z59</f>
        <v/>
      </c>
      <c r="G239" s="19" t="str">
        <f>Sorteio!AA59</f>
        <v/>
      </c>
      <c r="H239" s="19" t="str">
        <f>Sorteio!AB59</f>
        <v/>
      </c>
      <c r="I239" s="20" t="str">
        <f>Sorteio!AC59</f>
        <v/>
      </c>
      <c r="J239" s="19" t="str">
        <f>Sorteio!AD59</f>
        <v/>
      </c>
      <c r="K239" s="19" t="str">
        <f>Sorteio!AE59</f>
        <v/>
      </c>
      <c r="L239" s="19" t="str">
        <f>Sorteio!AF59</f>
        <v/>
      </c>
      <c r="M239" s="19" t="str">
        <f>Sorteio!AG59</f>
        <v/>
      </c>
    </row>
    <row r="240" spans="1:13" ht="15" hidden="1" customHeight="1" thickBot="1">
      <c r="A240" s="713"/>
      <c r="B240" s="713"/>
      <c r="C240" s="713"/>
      <c r="D240" s="21">
        <f>Sorteio!AH59</f>
        <v>0</v>
      </c>
      <c r="E240" s="21" t="str">
        <f>Sorteio!AI59</f>
        <v/>
      </c>
      <c r="F240" s="21" t="str">
        <f>Sorteio!AJ59</f>
        <v/>
      </c>
      <c r="G240" s="22" t="str">
        <f>Sorteio!AK59</f>
        <v/>
      </c>
      <c r="H240" s="22" t="str">
        <f>Sorteio!AL59</f>
        <v/>
      </c>
      <c r="I240" s="23" t="str">
        <f>Sorteio!AM59</f>
        <v/>
      </c>
      <c r="J240" s="22" t="str">
        <f>Sorteio!AN59</f>
        <v/>
      </c>
      <c r="K240" s="22" t="str">
        <f>Sorteio!AO59</f>
        <v/>
      </c>
      <c r="L240" s="22" t="str">
        <f>Sorteio!AP59</f>
        <v/>
      </c>
      <c r="M240" s="22" t="str">
        <f>Sorteio!AQ59</f>
        <v/>
      </c>
    </row>
    <row r="241" spans="1:13" ht="14.25" hidden="1" customHeight="1" thickTop="1">
      <c r="A241" s="712">
        <f>Sorteio!A60</f>
        <v>60</v>
      </c>
      <c r="B241" s="712">
        <f>Sorteio!B60</f>
        <v>2</v>
      </c>
      <c r="C241" s="712">
        <f>Sorteio!C60</f>
        <v>6</v>
      </c>
      <c r="D241" s="18">
        <f>Sorteio!D60</f>
        <v>0</v>
      </c>
      <c r="E241" s="18" t="str">
        <f>Sorteio!E60</f>
        <v/>
      </c>
      <c r="F241" s="18" t="str">
        <f>Sorteio!F60</f>
        <v/>
      </c>
      <c r="G241" s="19" t="str">
        <f>Sorteio!G60</f>
        <v/>
      </c>
      <c r="H241" s="19" t="str">
        <f>Sorteio!H60</f>
        <v/>
      </c>
      <c r="I241" s="20" t="str">
        <f>Sorteio!I60</f>
        <v/>
      </c>
      <c r="J241" s="19" t="str">
        <f>Sorteio!J60</f>
        <v/>
      </c>
      <c r="K241" s="19" t="str">
        <f>Sorteio!K60</f>
        <v/>
      </c>
      <c r="L241" s="19" t="str">
        <f>Sorteio!L60</f>
        <v/>
      </c>
      <c r="M241" s="19" t="str">
        <f>Sorteio!M60</f>
        <v/>
      </c>
    </row>
    <row r="242" spans="1:13" ht="14.25" hidden="1" customHeight="1">
      <c r="A242" s="712"/>
      <c r="B242" s="712"/>
      <c r="C242" s="712"/>
      <c r="D242" s="18">
        <f>Sorteio!N60</f>
        <v>0</v>
      </c>
      <c r="E242" s="18" t="str">
        <f>Sorteio!O60</f>
        <v/>
      </c>
      <c r="F242" s="18" t="str">
        <f>Sorteio!P60</f>
        <v/>
      </c>
      <c r="G242" s="19" t="str">
        <f>Sorteio!Q60</f>
        <v/>
      </c>
      <c r="H242" s="19" t="str">
        <f>Sorteio!R60</f>
        <v/>
      </c>
      <c r="I242" s="20" t="str">
        <f>Sorteio!S60</f>
        <v/>
      </c>
      <c r="J242" s="19" t="str">
        <f>Sorteio!T60</f>
        <v/>
      </c>
      <c r="K242" s="19" t="str">
        <f>Sorteio!U60</f>
        <v/>
      </c>
      <c r="L242" s="19" t="str">
        <f>Sorteio!V60</f>
        <v/>
      </c>
      <c r="M242" s="19" t="str">
        <f>Sorteio!W60</f>
        <v/>
      </c>
    </row>
    <row r="243" spans="1:13" ht="15" hidden="1" customHeight="1">
      <c r="A243" s="712"/>
      <c r="B243" s="712"/>
      <c r="C243" s="712"/>
      <c r="D243" s="18">
        <f>Sorteio!X60</f>
        <v>0</v>
      </c>
      <c r="E243" s="18" t="str">
        <f>Sorteio!Y60</f>
        <v/>
      </c>
      <c r="F243" s="18" t="str">
        <f>Sorteio!Z60</f>
        <v/>
      </c>
      <c r="G243" s="19" t="str">
        <f>Sorteio!AA60</f>
        <v/>
      </c>
      <c r="H243" s="19" t="str">
        <f>Sorteio!AB60</f>
        <v/>
      </c>
      <c r="I243" s="20" t="str">
        <f>Sorteio!AC60</f>
        <v/>
      </c>
      <c r="J243" s="19" t="str">
        <f>Sorteio!AD60</f>
        <v/>
      </c>
      <c r="K243" s="19" t="str">
        <f>Sorteio!AE60</f>
        <v/>
      </c>
      <c r="L243" s="19" t="str">
        <f>Sorteio!AF60</f>
        <v/>
      </c>
      <c r="M243" s="19" t="str">
        <f>Sorteio!AG60</f>
        <v/>
      </c>
    </row>
    <row r="244" spans="1:13" ht="15" hidden="1" customHeight="1" thickBot="1">
      <c r="A244" s="713"/>
      <c r="B244" s="713"/>
      <c r="C244" s="713"/>
      <c r="D244" s="21">
        <f>Sorteio!AH60</f>
        <v>0</v>
      </c>
      <c r="E244" s="21" t="str">
        <f>Sorteio!AI60</f>
        <v/>
      </c>
      <c r="F244" s="21" t="str">
        <f>Sorteio!AJ60</f>
        <v/>
      </c>
      <c r="G244" s="22" t="str">
        <f>Sorteio!AK60</f>
        <v/>
      </c>
      <c r="H244" s="22" t="str">
        <f>Sorteio!AL60</f>
        <v/>
      </c>
      <c r="I244" s="23" t="str">
        <f>Sorteio!AM60</f>
        <v/>
      </c>
      <c r="J244" s="22" t="str">
        <f>Sorteio!AN60</f>
        <v/>
      </c>
      <c r="K244" s="22" t="str">
        <f>Sorteio!AO60</f>
        <v/>
      </c>
      <c r="L244" s="22" t="str">
        <f>Sorteio!AP60</f>
        <v/>
      </c>
      <c r="M244" s="22" t="str">
        <f>Sorteio!AQ60</f>
        <v/>
      </c>
    </row>
    <row r="245" spans="1:13" ht="15" hidden="1" customHeight="1" thickTop="1">
      <c r="A245" s="55" t="s">
        <v>1771</v>
      </c>
      <c r="B245" s="56" t="s">
        <v>1807</v>
      </c>
      <c r="C245" s="56" t="s">
        <v>1772</v>
      </c>
      <c r="D245" s="56" t="s">
        <v>1809</v>
      </c>
      <c r="E245" s="56" t="s">
        <v>1802</v>
      </c>
      <c r="F245" s="56" t="s">
        <v>1770</v>
      </c>
      <c r="G245" s="57" t="s">
        <v>1803</v>
      </c>
      <c r="H245" s="57" t="s">
        <v>1800</v>
      </c>
      <c r="I245" s="58" t="s">
        <v>1804</v>
      </c>
      <c r="J245" s="59" t="s">
        <v>1805</v>
      </c>
      <c r="K245" s="60" t="s">
        <v>1806</v>
      </c>
      <c r="L245" s="60" t="s">
        <v>1806</v>
      </c>
      <c r="M245" s="60" t="s">
        <v>1806</v>
      </c>
    </row>
    <row r="246" spans="1:13" ht="14.25" hidden="1" customHeight="1">
      <c r="A246" s="712">
        <f>Sorteio!A61</f>
        <v>61</v>
      </c>
      <c r="B246" s="712">
        <f>Sorteio!B61</f>
        <v>2</v>
      </c>
      <c r="C246" s="712">
        <f>Sorteio!C61</f>
        <v>7</v>
      </c>
      <c r="D246" s="18">
        <f>Sorteio!D61</f>
        <v>0</v>
      </c>
      <c r="E246" s="18" t="str">
        <f>Sorteio!E61</f>
        <v/>
      </c>
      <c r="F246" s="51" t="str">
        <f>Sorteio!F61</f>
        <v/>
      </c>
      <c r="G246" s="19" t="str">
        <f>Sorteio!G61</f>
        <v/>
      </c>
      <c r="H246" s="19" t="str">
        <f>Sorteio!H61</f>
        <v/>
      </c>
      <c r="I246" s="20" t="str">
        <f>Sorteio!I61</f>
        <v/>
      </c>
      <c r="J246" s="19" t="str">
        <f>Sorteio!J61</f>
        <v/>
      </c>
      <c r="K246" s="19" t="str">
        <f>Sorteio!K61</f>
        <v/>
      </c>
      <c r="L246" s="19" t="str">
        <f>Sorteio!L61</f>
        <v/>
      </c>
      <c r="M246" s="19" t="str">
        <f>Sorteio!M61</f>
        <v/>
      </c>
    </row>
    <row r="247" spans="1:13" ht="14.25" hidden="1" customHeight="1">
      <c r="A247" s="712"/>
      <c r="B247" s="712"/>
      <c r="C247" s="712"/>
      <c r="D247" s="18">
        <f>Sorteio!N61</f>
        <v>0</v>
      </c>
      <c r="E247" s="18" t="str">
        <f>Sorteio!O61</f>
        <v/>
      </c>
      <c r="F247" s="51" t="str">
        <f>Sorteio!P61</f>
        <v/>
      </c>
      <c r="G247" s="19" t="str">
        <f>Sorteio!Q61</f>
        <v/>
      </c>
      <c r="H247" s="19" t="str">
        <f>Sorteio!R61</f>
        <v/>
      </c>
      <c r="I247" s="20" t="str">
        <f>Sorteio!S61</f>
        <v/>
      </c>
      <c r="J247" s="19" t="str">
        <f>Sorteio!T61</f>
        <v/>
      </c>
      <c r="K247" s="19" t="str">
        <f>Sorteio!U61</f>
        <v/>
      </c>
      <c r="L247" s="19" t="str">
        <f>Sorteio!V61</f>
        <v/>
      </c>
      <c r="M247" s="19" t="str">
        <f>Sorteio!W61</f>
        <v/>
      </c>
    </row>
    <row r="248" spans="1:13" ht="15" hidden="1" customHeight="1">
      <c r="A248" s="712"/>
      <c r="B248" s="712"/>
      <c r="C248" s="712"/>
      <c r="D248" s="18">
        <f>Sorteio!X61</f>
        <v>0</v>
      </c>
      <c r="E248" s="18" t="str">
        <f>Sorteio!Y61</f>
        <v/>
      </c>
      <c r="F248" s="51" t="str">
        <f>Sorteio!Z61</f>
        <v/>
      </c>
      <c r="G248" s="19" t="str">
        <f>Sorteio!AA61</f>
        <v/>
      </c>
      <c r="H248" s="19" t="str">
        <f>Sorteio!AB61</f>
        <v/>
      </c>
      <c r="I248" s="20" t="str">
        <f>Sorteio!AC61</f>
        <v/>
      </c>
      <c r="J248" s="19" t="str">
        <f>Sorteio!AD61</f>
        <v/>
      </c>
      <c r="K248" s="19" t="str">
        <f>Sorteio!AE61</f>
        <v/>
      </c>
      <c r="L248" s="19" t="str">
        <f>Sorteio!AF61</f>
        <v/>
      </c>
      <c r="M248" s="19" t="str">
        <f>Sorteio!AG61</f>
        <v/>
      </c>
    </row>
    <row r="249" spans="1:13" ht="15" hidden="1" customHeight="1" thickBot="1">
      <c r="A249" s="713"/>
      <c r="B249" s="713"/>
      <c r="C249" s="713"/>
      <c r="D249" s="21">
        <f>Sorteio!AH61</f>
        <v>0</v>
      </c>
      <c r="E249" s="21" t="str">
        <f>Sorteio!AI61</f>
        <v/>
      </c>
      <c r="F249" s="52" t="str">
        <f>Sorteio!AJ61</f>
        <v/>
      </c>
      <c r="G249" s="22" t="str">
        <f>Sorteio!AK61</f>
        <v/>
      </c>
      <c r="H249" s="19" t="str">
        <f>Sorteio!AL61</f>
        <v/>
      </c>
      <c r="I249" s="23" t="str">
        <f>Sorteio!AM61</f>
        <v/>
      </c>
      <c r="J249" s="22" t="str">
        <f>Sorteio!AN61</f>
        <v/>
      </c>
      <c r="K249" s="22" t="str">
        <f>Sorteio!AO61</f>
        <v/>
      </c>
      <c r="L249" s="22" t="str">
        <f>Sorteio!AP61</f>
        <v/>
      </c>
      <c r="M249" s="22" t="str">
        <f>Sorteio!AQ61</f>
        <v/>
      </c>
    </row>
    <row r="250" spans="1:13" ht="14.25" hidden="1" customHeight="1" thickTop="1">
      <c r="A250" s="712">
        <f>Sorteio!A62</f>
        <v>62</v>
      </c>
      <c r="B250" s="712">
        <f>Sorteio!B62</f>
        <v>2</v>
      </c>
      <c r="C250" s="712">
        <f>Sorteio!C62</f>
        <v>8</v>
      </c>
      <c r="D250" s="18">
        <f>Sorteio!D62</f>
        <v>0</v>
      </c>
      <c r="E250" s="18" t="str">
        <f>Sorteio!E62</f>
        <v/>
      </c>
      <c r="F250" s="51" t="str">
        <f>Sorteio!F62</f>
        <v/>
      </c>
      <c r="G250" s="19" t="str">
        <f>Sorteio!G62</f>
        <v/>
      </c>
      <c r="H250" s="19" t="str">
        <f>Sorteio!H62</f>
        <v/>
      </c>
      <c r="I250" s="20" t="str">
        <f>Sorteio!I62</f>
        <v/>
      </c>
      <c r="J250" s="19" t="str">
        <f>Sorteio!J62</f>
        <v/>
      </c>
      <c r="K250" s="19" t="str">
        <f>Sorteio!K62</f>
        <v/>
      </c>
      <c r="L250" s="19" t="str">
        <f>Sorteio!L62</f>
        <v/>
      </c>
      <c r="M250" s="19" t="str">
        <f>Sorteio!M62</f>
        <v/>
      </c>
    </row>
    <row r="251" spans="1:13" ht="14.25" hidden="1" customHeight="1">
      <c r="A251" s="712"/>
      <c r="B251" s="712"/>
      <c r="C251" s="712"/>
      <c r="D251" s="18">
        <f>Sorteio!N62</f>
        <v>0</v>
      </c>
      <c r="E251" s="18" t="str">
        <f>Sorteio!O62</f>
        <v/>
      </c>
      <c r="F251" s="51" t="str">
        <f>Sorteio!P62</f>
        <v/>
      </c>
      <c r="G251" s="19" t="str">
        <f>Sorteio!Q62</f>
        <v/>
      </c>
      <c r="H251" s="19" t="str">
        <f>Sorteio!R62</f>
        <v/>
      </c>
      <c r="I251" s="20" t="str">
        <f>Sorteio!S62</f>
        <v/>
      </c>
      <c r="J251" s="19" t="str">
        <f>Sorteio!T62</f>
        <v/>
      </c>
      <c r="K251" s="19" t="str">
        <f>Sorteio!U62</f>
        <v/>
      </c>
      <c r="L251" s="19" t="str">
        <f>Sorteio!V62</f>
        <v/>
      </c>
      <c r="M251" s="19" t="str">
        <f>Sorteio!W62</f>
        <v/>
      </c>
    </row>
    <row r="252" spans="1:13" ht="15" hidden="1" customHeight="1">
      <c r="A252" s="712"/>
      <c r="B252" s="712"/>
      <c r="C252" s="712"/>
      <c r="D252" s="18">
        <f>Sorteio!X62</f>
        <v>0</v>
      </c>
      <c r="E252" s="18" t="str">
        <f>Sorteio!Y62</f>
        <v/>
      </c>
      <c r="F252" s="51" t="str">
        <f>Sorteio!Z62</f>
        <v/>
      </c>
      <c r="G252" s="19" t="str">
        <f>Sorteio!AA62</f>
        <v/>
      </c>
      <c r="H252" s="19" t="str">
        <f>Sorteio!AB62</f>
        <v/>
      </c>
      <c r="I252" s="20" t="str">
        <f>Sorteio!AC62</f>
        <v/>
      </c>
      <c r="J252" s="19" t="str">
        <f>Sorteio!AD62</f>
        <v/>
      </c>
      <c r="K252" s="19" t="str">
        <f>Sorteio!AE62</f>
        <v/>
      </c>
      <c r="L252" s="19" t="str">
        <f>Sorteio!AF62</f>
        <v/>
      </c>
      <c r="M252" s="19" t="str">
        <f>Sorteio!AG62</f>
        <v/>
      </c>
    </row>
    <row r="253" spans="1:13" ht="15" hidden="1" customHeight="1" thickBot="1">
      <c r="A253" s="713"/>
      <c r="B253" s="713"/>
      <c r="C253" s="713"/>
      <c r="D253" s="21">
        <f>Sorteio!AH62</f>
        <v>0</v>
      </c>
      <c r="E253" s="21" t="str">
        <f>Sorteio!AI62</f>
        <v/>
      </c>
      <c r="F253" s="52" t="str">
        <f>Sorteio!AJ62</f>
        <v/>
      </c>
      <c r="G253" s="22" t="str">
        <f>Sorteio!AK62</f>
        <v/>
      </c>
      <c r="H253" s="22" t="str">
        <f>Sorteio!AL62</f>
        <v/>
      </c>
      <c r="I253" s="23" t="str">
        <f>Sorteio!AM62</f>
        <v/>
      </c>
      <c r="J253" s="22" t="str">
        <f>Sorteio!AN62</f>
        <v/>
      </c>
      <c r="K253" s="22" t="str">
        <f>Sorteio!AO62</f>
        <v/>
      </c>
      <c r="L253" s="22" t="str">
        <f>Sorteio!AP62</f>
        <v/>
      </c>
      <c r="M253" s="22" t="str">
        <f>Sorteio!AQ62</f>
        <v/>
      </c>
    </row>
    <row r="254" spans="1:13" ht="14.25" hidden="1" customHeight="1" thickTop="1">
      <c r="A254" s="712">
        <f>Sorteio!A63</f>
        <v>63</v>
      </c>
      <c r="B254" s="712">
        <f>Sorteio!B63</f>
        <v>2</v>
      </c>
      <c r="C254" s="712">
        <f>Sorteio!C63</f>
        <v>9</v>
      </c>
      <c r="D254" s="18">
        <f>Sorteio!D63</f>
        <v>0</v>
      </c>
      <c r="E254" s="18" t="str">
        <f>Sorteio!E63</f>
        <v/>
      </c>
      <c r="F254" s="51" t="str">
        <f>Sorteio!F63</f>
        <v/>
      </c>
      <c r="G254" s="19" t="str">
        <f>Sorteio!G63</f>
        <v/>
      </c>
      <c r="H254" s="54" t="str">
        <f>Sorteio!H63</f>
        <v/>
      </c>
      <c r="I254" s="20" t="str">
        <f>Sorteio!I63</f>
        <v/>
      </c>
      <c r="J254" s="19" t="str">
        <f>Sorteio!J63</f>
        <v/>
      </c>
      <c r="K254" s="19" t="str">
        <f>Sorteio!K63</f>
        <v/>
      </c>
      <c r="L254" s="19" t="str">
        <f>Sorteio!L63</f>
        <v/>
      </c>
      <c r="M254" s="19" t="str">
        <f>Sorteio!M63</f>
        <v/>
      </c>
    </row>
    <row r="255" spans="1:13" ht="14.25" hidden="1" customHeight="1">
      <c r="A255" s="712"/>
      <c r="B255" s="712"/>
      <c r="C255" s="712"/>
      <c r="D255" s="18">
        <f>Sorteio!N63</f>
        <v>0</v>
      </c>
      <c r="E255" s="18" t="str">
        <f>Sorteio!O63</f>
        <v/>
      </c>
      <c r="F255" s="51" t="str">
        <f>Sorteio!P63</f>
        <v/>
      </c>
      <c r="G255" s="19" t="str">
        <f>Sorteio!Q63</f>
        <v/>
      </c>
      <c r="H255" s="19" t="str">
        <f>Sorteio!R63</f>
        <v/>
      </c>
      <c r="I255" s="20" t="str">
        <f>Sorteio!S63</f>
        <v/>
      </c>
      <c r="J255" s="19" t="str">
        <f>Sorteio!T63</f>
        <v/>
      </c>
      <c r="K255" s="19" t="str">
        <f>Sorteio!U63</f>
        <v/>
      </c>
      <c r="L255" s="19" t="str">
        <f>Sorteio!V63</f>
        <v/>
      </c>
      <c r="M255" s="19" t="str">
        <f>Sorteio!W63</f>
        <v/>
      </c>
    </row>
    <row r="256" spans="1:13" ht="15" hidden="1" customHeight="1">
      <c r="A256" s="712"/>
      <c r="B256" s="712"/>
      <c r="C256" s="712"/>
      <c r="D256" s="18">
        <f>Sorteio!X63</f>
        <v>0</v>
      </c>
      <c r="E256" s="18" t="str">
        <f>Sorteio!Y63</f>
        <v/>
      </c>
      <c r="F256" s="51" t="str">
        <f>Sorteio!Z63</f>
        <v/>
      </c>
      <c r="G256" s="19" t="str">
        <f>Sorteio!AA63</f>
        <v/>
      </c>
      <c r="H256" s="19" t="str">
        <f>Sorteio!AB63</f>
        <v/>
      </c>
      <c r="I256" s="20" t="str">
        <f>Sorteio!AC63</f>
        <v/>
      </c>
      <c r="J256" s="19" t="str">
        <f>Sorteio!AD63</f>
        <v/>
      </c>
      <c r="K256" s="19" t="str">
        <f>Sorteio!AE63</f>
        <v/>
      </c>
      <c r="L256" s="19" t="str">
        <f>Sorteio!AF63</f>
        <v/>
      </c>
      <c r="M256" s="19" t="str">
        <f>Sorteio!AG63</f>
        <v/>
      </c>
    </row>
    <row r="257" spans="1:13" ht="15" hidden="1" customHeight="1" thickBot="1">
      <c r="A257" s="713"/>
      <c r="B257" s="713"/>
      <c r="C257" s="713"/>
      <c r="D257" s="21">
        <f>Sorteio!AH63</f>
        <v>0</v>
      </c>
      <c r="E257" s="21" t="str">
        <f>Sorteio!AI63</f>
        <v/>
      </c>
      <c r="F257" s="52" t="str">
        <f>Sorteio!AJ63</f>
        <v/>
      </c>
      <c r="G257" s="22" t="str">
        <f>Sorteio!AK63</f>
        <v/>
      </c>
      <c r="H257" s="22" t="str">
        <f>Sorteio!AL63</f>
        <v/>
      </c>
      <c r="I257" s="23" t="str">
        <f>Sorteio!AM63</f>
        <v/>
      </c>
      <c r="J257" s="22" t="str">
        <f>Sorteio!AN63</f>
        <v/>
      </c>
      <c r="K257" s="22" t="str">
        <f>Sorteio!AO63</f>
        <v/>
      </c>
      <c r="L257" s="22" t="str">
        <f>Sorteio!AP63</f>
        <v/>
      </c>
      <c r="M257" s="22" t="str">
        <f>Sorteio!AQ63</f>
        <v/>
      </c>
    </row>
    <row r="258" spans="1:13" ht="14.25" hidden="1" customHeight="1" thickTop="1">
      <c r="A258" s="712">
        <f>Sorteio!A64</f>
        <v>64</v>
      </c>
      <c r="B258" s="712">
        <f>Sorteio!B64</f>
        <v>2</v>
      </c>
      <c r="C258" s="712">
        <f>Sorteio!C64</f>
        <v>10</v>
      </c>
      <c r="D258" s="18">
        <f>Sorteio!D64</f>
        <v>0</v>
      </c>
      <c r="E258" s="18" t="str">
        <f>Sorteio!E64</f>
        <v/>
      </c>
      <c r="F258" s="51" t="str">
        <f>Sorteio!F64</f>
        <v/>
      </c>
      <c r="G258" s="19" t="str">
        <f>Sorteio!G64</f>
        <v/>
      </c>
      <c r="H258" s="54" t="str">
        <f>Sorteio!H64</f>
        <v/>
      </c>
      <c r="I258" s="20" t="str">
        <f>Sorteio!I64</f>
        <v/>
      </c>
      <c r="J258" s="19" t="str">
        <f>Sorteio!J64</f>
        <v/>
      </c>
      <c r="K258" s="19" t="str">
        <f>Sorteio!K64</f>
        <v/>
      </c>
      <c r="L258" s="19" t="str">
        <f>Sorteio!L64</f>
        <v/>
      </c>
      <c r="M258" s="19" t="str">
        <f>Sorteio!M64</f>
        <v/>
      </c>
    </row>
    <row r="259" spans="1:13" ht="14.25" hidden="1" customHeight="1">
      <c r="A259" s="712"/>
      <c r="B259" s="712"/>
      <c r="C259" s="712"/>
      <c r="D259" s="18">
        <f>Sorteio!N64</f>
        <v>0</v>
      </c>
      <c r="E259" s="18" t="str">
        <f>Sorteio!O64</f>
        <v/>
      </c>
      <c r="F259" s="51" t="str">
        <f>Sorteio!P64</f>
        <v/>
      </c>
      <c r="G259" s="19" t="str">
        <f>Sorteio!Q64</f>
        <v/>
      </c>
      <c r="H259" s="19" t="str">
        <f>Sorteio!R64</f>
        <v/>
      </c>
      <c r="I259" s="20" t="str">
        <f>Sorteio!S64</f>
        <v/>
      </c>
      <c r="J259" s="19" t="str">
        <f>Sorteio!T64</f>
        <v/>
      </c>
      <c r="K259" s="19" t="str">
        <f>Sorteio!U64</f>
        <v/>
      </c>
      <c r="L259" s="19" t="str">
        <f>Sorteio!V64</f>
        <v/>
      </c>
      <c r="M259" s="19" t="str">
        <f>Sorteio!W64</f>
        <v/>
      </c>
    </row>
    <row r="260" spans="1:13" ht="15" hidden="1" customHeight="1">
      <c r="A260" s="712"/>
      <c r="B260" s="712"/>
      <c r="C260" s="712"/>
      <c r="D260" s="18">
        <f>Sorteio!X64</f>
        <v>0</v>
      </c>
      <c r="E260" s="18" t="str">
        <f>Sorteio!Y64</f>
        <v/>
      </c>
      <c r="F260" s="51" t="str">
        <f>Sorteio!Z64</f>
        <v/>
      </c>
      <c r="G260" s="19" t="str">
        <f>Sorteio!AA64</f>
        <v/>
      </c>
      <c r="H260" s="19" t="str">
        <f>Sorteio!AB64</f>
        <v/>
      </c>
      <c r="I260" s="20" t="str">
        <f>Sorteio!AC64</f>
        <v/>
      </c>
      <c r="J260" s="19" t="str">
        <f>Sorteio!AD64</f>
        <v/>
      </c>
      <c r="K260" s="19" t="str">
        <f>Sorteio!AE64</f>
        <v/>
      </c>
      <c r="L260" s="19" t="str">
        <f>Sorteio!AF64</f>
        <v/>
      </c>
      <c r="M260" s="19" t="str">
        <f>Sorteio!AG64</f>
        <v/>
      </c>
    </row>
    <row r="261" spans="1:13" ht="15" hidden="1" customHeight="1" thickBot="1">
      <c r="A261" s="713"/>
      <c r="B261" s="713"/>
      <c r="C261" s="713"/>
      <c r="D261" s="21">
        <f>Sorteio!AH64</f>
        <v>0</v>
      </c>
      <c r="E261" s="21" t="str">
        <f>Sorteio!AI64</f>
        <v/>
      </c>
      <c r="F261" s="52" t="str">
        <f>Sorteio!AJ64</f>
        <v/>
      </c>
      <c r="G261" s="22" t="str">
        <f>Sorteio!AK64</f>
        <v/>
      </c>
      <c r="H261" s="22" t="str">
        <f>Sorteio!AL64</f>
        <v/>
      </c>
      <c r="I261" s="23" t="str">
        <f>Sorteio!AM64</f>
        <v/>
      </c>
      <c r="J261" s="22" t="str">
        <f>Sorteio!AN64</f>
        <v/>
      </c>
      <c r="K261" s="22" t="str">
        <f>Sorteio!AO64</f>
        <v/>
      </c>
      <c r="L261" s="22" t="str">
        <f>Sorteio!AP64</f>
        <v/>
      </c>
      <c r="M261" s="22" t="str">
        <f>Sorteio!AQ64</f>
        <v/>
      </c>
    </row>
    <row r="262" spans="1:13" ht="14.25" hidden="1" customHeight="1" thickTop="1">
      <c r="A262" s="712">
        <f>Sorteio!A65</f>
        <v>65</v>
      </c>
      <c r="B262" s="712">
        <f>Sorteio!B65</f>
        <v>2</v>
      </c>
      <c r="C262" s="712">
        <f>Sorteio!C65</f>
        <v>11</v>
      </c>
      <c r="D262" s="18">
        <f>Sorteio!D65</f>
        <v>0</v>
      </c>
      <c r="E262" s="18" t="str">
        <f>Sorteio!E65</f>
        <v/>
      </c>
      <c r="F262" s="51" t="str">
        <f>Sorteio!F65</f>
        <v/>
      </c>
      <c r="G262" s="19" t="str">
        <f>Sorteio!G65</f>
        <v/>
      </c>
      <c r="H262" s="54" t="str">
        <f>Sorteio!H65</f>
        <v/>
      </c>
      <c r="I262" s="20" t="str">
        <f>Sorteio!I65</f>
        <v/>
      </c>
      <c r="J262" s="19" t="str">
        <f>Sorteio!J65</f>
        <v/>
      </c>
      <c r="K262" s="19" t="str">
        <f>Sorteio!K65</f>
        <v/>
      </c>
      <c r="L262" s="19" t="str">
        <f>Sorteio!L65</f>
        <v/>
      </c>
      <c r="M262" s="19" t="str">
        <f>Sorteio!M65</f>
        <v/>
      </c>
    </row>
    <row r="263" spans="1:13" ht="14.25" hidden="1" customHeight="1">
      <c r="A263" s="712"/>
      <c r="B263" s="712"/>
      <c r="C263" s="712"/>
      <c r="D263" s="18">
        <f>Sorteio!N65</f>
        <v>0</v>
      </c>
      <c r="E263" s="18" t="str">
        <f>Sorteio!O65</f>
        <v/>
      </c>
      <c r="F263" s="51" t="str">
        <f>Sorteio!P65</f>
        <v/>
      </c>
      <c r="G263" s="19" t="str">
        <f>Sorteio!Q65</f>
        <v/>
      </c>
      <c r="H263" s="19" t="str">
        <f>Sorteio!R65</f>
        <v/>
      </c>
      <c r="I263" s="20" t="str">
        <f>Sorteio!S65</f>
        <v/>
      </c>
      <c r="J263" s="19" t="str">
        <f>Sorteio!T65</f>
        <v/>
      </c>
      <c r="K263" s="19" t="str">
        <f>Sorteio!U65</f>
        <v/>
      </c>
      <c r="L263" s="19" t="str">
        <f>Sorteio!V65</f>
        <v/>
      </c>
      <c r="M263" s="19" t="str">
        <f>Sorteio!W65</f>
        <v/>
      </c>
    </row>
    <row r="264" spans="1:13" ht="15" hidden="1" customHeight="1">
      <c r="A264" s="712"/>
      <c r="B264" s="712"/>
      <c r="C264" s="712"/>
      <c r="D264" s="18">
        <f>Sorteio!X65</f>
        <v>0</v>
      </c>
      <c r="E264" s="18" t="str">
        <f>Sorteio!Y65</f>
        <v/>
      </c>
      <c r="F264" s="51" t="str">
        <f>Sorteio!Z65</f>
        <v/>
      </c>
      <c r="G264" s="19" t="str">
        <f>Sorteio!AA65</f>
        <v/>
      </c>
      <c r="H264" s="19" t="str">
        <f>Sorteio!AB65</f>
        <v/>
      </c>
      <c r="I264" s="20" t="str">
        <f>Sorteio!AC65</f>
        <v/>
      </c>
      <c r="J264" s="19" t="str">
        <f>Sorteio!AD65</f>
        <v/>
      </c>
      <c r="K264" s="19" t="str">
        <f>Sorteio!AE65</f>
        <v/>
      </c>
      <c r="L264" s="19" t="str">
        <f>Sorteio!AF65</f>
        <v/>
      </c>
      <c r="M264" s="19" t="str">
        <f>Sorteio!AG65</f>
        <v/>
      </c>
    </row>
    <row r="265" spans="1:13" ht="15" hidden="1" customHeight="1" thickBot="1">
      <c r="A265" s="713"/>
      <c r="B265" s="713"/>
      <c r="C265" s="713"/>
      <c r="D265" s="21">
        <f>Sorteio!AH65</f>
        <v>0</v>
      </c>
      <c r="E265" s="21" t="str">
        <f>Sorteio!AI65</f>
        <v/>
      </c>
      <c r="F265" s="52" t="str">
        <f>Sorteio!AJ65</f>
        <v/>
      </c>
      <c r="G265" s="22" t="str">
        <f>Sorteio!AK65</f>
        <v/>
      </c>
      <c r="H265" s="22" t="str">
        <f>Sorteio!AL65</f>
        <v/>
      </c>
      <c r="I265" s="23" t="str">
        <f>Sorteio!AM65</f>
        <v/>
      </c>
      <c r="J265" s="22" t="str">
        <f>Sorteio!AN65</f>
        <v/>
      </c>
      <c r="K265" s="22" t="str">
        <f>Sorteio!AO65</f>
        <v/>
      </c>
      <c r="L265" s="22" t="str">
        <f>Sorteio!AP65</f>
        <v/>
      </c>
      <c r="M265" s="22" t="str">
        <f>Sorteio!AQ65</f>
        <v/>
      </c>
    </row>
    <row r="266" spans="1:13" ht="14.25" hidden="1" customHeight="1" thickTop="1">
      <c r="A266" s="712">
        <f>Sorteio!A66</f>
        <v>66</v>
      </c>
      <c r="B266" s="712">
        <f>Sorteio!B66</f>
        <v>2</v>
      </c>
      <c r="C266" s="712">
        <f>Sorteio!C66</f>
        <v>12</v>
      </c>
      <c r="D266" s="18">
        <f>Sorteio!D66</f>
        <v>0</v>
      </c>
      <c r="E266" s="18" t="str">
        <f>Sorteio!E66</f>
        <v/>
      </c>
      <c r="F266" s="51" t="str">
        <f>Sorteio!F66</f>
        <v/>
      </c>
      <c r="G266" s="19" t="str">
        <f>Sorteio!G66</f>
        <v/>
      </c>
      <c r="H266" s="54" t="str">
        <f>Sorteio!H66</f>
        <v/>
      </c>
      <c r="I266" s="20" t="str">
        <f>Sorteio!I66</f>
        <v/>
      </c>
      <c r="J266" s="19" t="str">
        <f>Sorteio!J66</f>
        <v/>
      </c>
      <c r="K266" s="19" t="str">
        <f>Sorteio!K66</f>
        <v/>
      </c>
      <c r="L266" s="19" t="str">
        <f>Sorteio!L66</f>
        <v/>
      </c>
      <c r="M266" s="19" t="str">
        <f>Sorteio!M66</f>
        <v/>
      </c>
    </row>
    <row r="267" spans="1:13" ht="14.25" hidden="1" customHeight="1">
      <c r="A267" s="712"/>
      <c r="B267" s="712"/>
      <c r="C267" s="712"/>
      <c r="D267" s="18">
        <f>Sorteio!N66</f>
        <v>0</v>
      </c>
      <c r="E267" s="18" t="str">
        <f>Sorteio!O66</f>
        <v/>
      </c>
      <c r="F267" s="51" t="str">
        <f>Sorteio!P66</f>
        <v/>
      </c>
      <c r="G267" s="19" t="str">
        <f>Sorteio!Q66</f>
        <v/>
      </c>
      <c r="H267" s="19" t="str">
        <f>Sorteio!R66</f>
        <v/>
      </c>
      <c r="I267" s="20" t="str">
        <f>Sorteio!S66</f>
        <v/>
      </c>
      <c r="J267" s="19" t="str">
        <f>Sorteio!T66</f>
        <v/>
      </c>
      <c r="K267" s="19" t="str">
        <f>Sorteio!U66</f>
        <v/>
      </c>
      <c r="L267" s="19" t="str">
        <f>Sorteio!V66</f>
        <v/>
      </c>
      <c r="M267" s="19" t="str">
        <f>Sorteio!W66</f>
        <v/>
      </c>
    </row>
    <row r="268" spans="1:13" ht="15" hidden="1" customHeight="1">
      <c r="A268" s="712"/>
      <c r="B268" s="712"/>
      <c r="C268" s="712"/>
      <c r="D268" s="18">
        <f>Sorteio!X66</f>
        <v>0</v>
      </c>
      <c r="E268" s="18" t="str">
        <f>Sorteio!Y66</f>
        <v/>
      </c>
      <c r="F268" s="51" t="str">
        <f>Sorteio!Z66</f>
        <v/>
      </c>
      <c r="G268" s="19" t="str">
        <f>Sorteio!AA66</f>
        <v/>
      </c>
      <c r="H268" s="19" t="str">
        <f>Sorteio!AB66</f>
        <v/>
      </c>
      <c r="I268" s="20" t="str">
        <f>Sorteio!AC66</f>
        <v/>
      </c>
      <c r="J268" s="19" t="str">
        <f>Sorteio!AD66</f>
        <v/>
      </c>
      <c r="K268" s="19" t="str">
        <f>Sorteio!AE66</f>
        <v/>
      </c>
      <c r="L268" s="19" t="str">
        <f>Sorteio!AF66</f>
        <v/>
      </c>
      <c r="M268" s="19" t="str">
        <f>Sorteio!AG66</f>
        <v/>
      </c>
    </row>
    <row r="269" spans="1:13" ht="15" hidden="1" customHeight="1" thickBot="1">
      <c r="A269" s="713"/>
      <c r="B269" s="713"/>
      <c r="C269" s="713"/>
      <c r="D269" s="21">
        <f>Sorteio!AH66</f>
        <v>0</v>
      </c>
      <c r="E269" s="21" t="str">
        <f>Sorteio!AI66</f>
        <v/>
      </c>
      <c r="F269" s="52" t="str">
        <f>Sorteio!AJ66</f>
        <v/>
      </c>
      <c r="G269" s="22" t="str">
        <f>Sorteio!AK66</f>
        <v/>
      </c>
      <c r="H269" s="22" t="str">
        <f>Sorteio!AL66</f>
        <v/>
      </c>
      <c r="I269" s="23" t="str">
        <f>Sorteio!AM66</f>
        <v/>
      </c>
      <c r="J269" s="22" t="str">
        <f>Sorteio!AN66</f>
        <v/>
      </c>
      <c r="K269" s="22" t="str">
        <f>Sorteio!AO66</f>
        <v/>
      </c>
      <c r="L269" s="22" t="str">
        <f>Sorteio!AP66</f>
        <v/>
      </c>
      <c r="M269" s="22" t="str">
        <f>Sorteio!AQ66</f>
        <v/>
      </c>
    </row>
    <row r="270" spans="1:13" ht="14.25" hidden="1" customHeight="1" thickTop="1">
      <c r="A270" s="712">
        <f>Sorteio!A67</f>
        <v>67</v>
      </c>
      <c r="B270" s="712">
        <f>Sorteio!B67</f>
        <v>2</v>
      </c>
      <c r="C270" s="712">
        <f>Sorteio!C67</f>
        <v>13</v>
      </c>
      <c r="D270" s="18">
        <f>Sorteio!D67</f>
        <v>0</v>
      </c>
      <c r="E270" s="18" t="str">
        <f>Sorteio!E67</f>
        <v/>
      </c>
      <c r="F270" s="51" t="str">
        <f>Sorteio!F67</f>
        <v/>
      </c>
      <c r="G270" s="19" t="str">
        <f>Sorteio!G67</f>
        <v/>
      </c>
      <c r="H270" s="54" t="str">
        <f>Sorteio!H67</f>
        <v/>
      </c>
      <c r="I270" s="20" t="str">
        <f>Sorteio!I67</f>
        <v/>
      </c>
      <c r="J270" s="19" t="str">
        <f>Sorteio!J67</f>
        <v/>
      </c>
      <c r="K270" s="19" t="str">
        <f>Sorteio!K67</f>
        <v/>
      </c>
      <c r="L270" s="19" t="str">
        <f>Sorteio!L67</f>
        <v/>
      </c>
      <c r="M270" s="19" t="str">
        <f>Sorteio!M67</f>
        <v/>
      </c>
    </row>
    <row r="271" spans="1:13" ht="14.25" hidden="1" customHeight="1">
      <c r="A271" s="712"/>
      <c r="B271" s="712"/>
      <c r="C271" s="712"/>
      <c r="D271" s="18">
        <f>Sorteio!N67</f>
        <v>0</v>
      </c>
      <c r="E271" s="18" t="str">
        <f>Sorteio!O67</f>
        <v/>
      </c>
      <c r="F271" s="51" t="str">
        <f>Sorteio!P67</f>
        <v/>
      </c>
      <c r="G271" s="19" t="str">
        <f>Sorteio!Q67</f>
        <v/>
      </c>
      <c r="H271" s="19" t="str">
        <f>Sorteio!R67</f>
        <v/>
      </c>
      <c r="I271" s="20" t="str">
        <f>Sorteio!S67</f>
        <v/>
      </c>
      <c r="J271" s="19" t="str">
        <f>Sorteio!T67</f>
        <v/>
      </c>
      <c r="K271" s="19" t="str">
        <f>Sorteio!U67</f>
        <v/>
      </c>
      <c r="L271" s="19" t="str">
        <f>Sorteio!V67</f>
        <v/>
      </c>
      <c r="M271" s="19" t="str">
        <f>Sorteio!W67</f>
        <v/>
      </c>
    </row>
    <row r="272" spans="1:13" ht="15" hidden="1" customHeight="1">
      <c r="A272" s="712"/>
      <c r="B272" s="712"/>
      <c r="C272" s="712"/>
      <c r="D272" s="18">
        <f>Sorteio!X67</f>
        <v>0</v>
      </c>
      <c r="E272" s="18" t="str">
        <f>Sorteio!Y67</f>
        <v/>
      </c>
      <c r="F272" s="51" t="str">
        <f>Sorteio!Z67</f>
        <v/>
      </c>
      <c r="G272" s="19" t="str">
        <f>Sorteio!AA67</f>
        <v/>
      </c>
      <c r="H272" s="19" t="str">
        <f>Sorteio!AB67</f>
        <v/>
      </c>
      <c r="I272" s="20" t="str">
        <f>Sorteio!AC67</f>
        <v/>
      </c>
      <c r="J272" s="19" t="str">
        <f>Sorteio!AD67</f>
        <v/>
      </c>
      <c r="K272" s="19" t="str">
        <f>Sorteio!AE67</f>
        <v/>
      </c>
      <c r="L272" s="19" t="str">
        <f>Sorteio!AF67</f>
        <v/>
      </c>
      <c r="M272" s="19" t="str">
        <f>Sorteio!AG67</f>
        <v/>
      </c>
    </row>
    <row r="273" spans="1:13" ht="15" hidden="1" customHeight="1" thickBot="1">
      <c r="A273" s="713"/>
      <c r="B273" s="713"/>
      <c r="C273" s="713"/>
      <c r="D273" s="21">
        <f>Sorteio!AH67</f>
        <v>0</v>
      </c>
      <c r="E273" s="21" t="str">
        <f>Sorteio!AI67</f>
        <v/>
      </c>
      <c r="F273" s="52" t="str">
        <f>Sorteio!AJ67</f>
        <v/>
      </c>
      <c r="G273" s="22" t="str">
        <f>Sorteio!AK67</f>
        <v/>
      </c>
      <c r="H273" s="22" t="str">
        <f>Sorteio!AL67</f>
        <v/>
      </c>
      <c r="I273" s="23" t="str">
        <f>Sorteio!AM67</f>
        <v/>
      </c>
      <c r="J273" s="22" t="str">
        <f>Sorteio!AN67</f>
        <v/>
      </c>
      <c r="K273" s="22" t="str">
        <f>Sorteio!AO67</f>
        <v/>
      </c>
      <c r="L273" s="22" t="str">
        <f>Sorteio!AP67</f>
        <v/>
      </c>
      <c r="M273" s="22" t="str">
        <f>Sorteio!AQ67</f>
        <v/>
      </c>
    </row>
    <row r="274" spans="1:13" ht="14.25" hidden="1" customHeight="1" thickTop="1">
      <c r="A274" s="712">
        <f>Sorteio!A68</f>
        <v>68</v>
      </c>
      <c r="B274" s="712">
        <f>Sorteio!B68</f>
        <v>2</v>
      </c>
      <c r="C274" s="712">
        <f>Sorteio!C68</f>
        <v>14</v>
      </c>
      <c r="D274" s="18">
        <f>Sorteio!D68</f>
        <v>0</v>
      </c>
      <c r="E274" s="18" t="str">
        <f>Sorteio!E68</f>
        <v/>
      </c>
      <c r="F274" s="51" t="str">
        <f>Sorteio!F68</f>
        <v/>
      </c>
      <c r="G274" s="19" t="str">
        <f>Sorteio!G68</f>
        <v/>
      </c>
      <c r="H274" s="54" t="str">
        <f>Sorteio!H68</f>
        <v/>
      </c>
      <c r="I274" s="20" t="str">
        <f>Sorteio!I68</f>
        <v/>
      </c>
      <c r="J274" s="19" t="str">
        <f>Sorteio!J68</f>
        <v/>
      </c>
      <c r="K274" s="19" t="str">
        <f>Sorteio!K68</f>
        <v/>
      </c>
      <c r="L274" s="19" t="str">
        <f>Sorteio!L68</f>
        <v/>
      </c>
      <c r="M274" s="19" t="str">
        <f>Sorteio!M68</f>
        <v/>
      </c>
    </row>
    <row r="275" spans="1:13" ht="14.25" hidden="1" customHeight="1">
      <c r="A275" s="712"/>
      <c r="B275" s="712"/>
      <c r="C275" s="712"/>
      <c r="D275" s="18">
        <f>Sorteio!N68</f>
        <v>0</v>
      </c>
      <c r="E275" s="18" t="str">
        <f>Sorteio!O68</f>
        <v/>
      </c>
      <c r="F275" s="51" t="str">
        <f>Sorteio!P68</f>
        <v/>
      </c>
      <c r="G275" s="19" t="str">
        <f>Sorteio!Q68</f>
        <v/>
      </c>
      <c r="H275" s="19" t="str">
        <f>Sorteio!R68</f>
        <v/>
      </c>
      <c r="I275" s="20" t="str">
        <f>Sorteio!S68</f>
        <v/>
      </c>
      <c r="J275" s="19" t="str">
        <f>Sorteio!T68</f>
        <v/>
      </c>
      <c r="K275" s="19" t="str">
        <f>Sorteio!U68</f>
        <v/>
      </c>
      <c r="L275" s="19" t="str">
        <f>Sorteio!V68</f>
        <v/>
      </c>
      <c r="M275" s="19" t="str">
        <f>Sorteio!W68</f>
        <v/>
      </c>
    </row>
    <row r="276" spans="1:13" ht="15" hidden="1" customHeight="1">
      <c r="A276" s="712"/>
      <c r="B276" s="712"/>
      <c r="C276" s="712"/>
      <c r="D276" s="18">
        <f>Sorteio!X68</f>
        <v>0</v>
      </c>
      <c r="E276" s="18" t="str">
        <f>Sorteio!Y68</f>
        <v/>
      </c>
      <c r="F276" s="51" t="str">
        <f>Sorteio!Z68</f>
        <v/>
      </c>
      <c r="G276" s="19" t="str">
        <f>Sorteio!AA68</f>
        <v/>
      </c>
      <c r="H276" s="19" t="str">
        <f>Sorteio!AB68</f>
        <v/>
      </c>
      <c r="I276" s="20" t="str">
        <f>Sorteio!AC68</f>
        <v/>
      </c>
      <c r="J276" s="19" t="str">
        <f>Sorteio!AD68</f>
        <v/>
      </c>
      <c r="K276" s="19" t="str">
        <f>Sorteio!AE68</f>
        <v/>
      </c>
      <c r="L276" s="19" t="str">
        <f>Sorteio!AF68</f>
        <v/>
      </c>
      <c r="M276" s="19" t="str">
        <f>Sorteio!AG68</f>
        <v/>
      </c>
    </row>
    <row r="277" spans="1:13" ht="15" hidden="1" customHeight="1" thickBot="1">
      <c r="A277" s="713"/>
      <c r="B277" s="713"/>
      <c r="C277" s="713"/>
      <c r="D277" s="21">
        <f>Sorteio!AH68</f>
        <v>0</v>
      </c>
      <c r="E277" s="21" t="str">
        <f>Sorteio!AI68</f>
        <v/>
      </c>
      <c r="F277" s="52" t="str">
        <f>Sorteio!AJ68</f>
        <v/>
      </c>
      <c r="G277" s="22" t="str">
        <f>Sorteio!AK68</f>
        <v/>
      </c>
      <c r="H277" s="22" t="str">
        <f>Sorteio!AL68</f>
        <v/>
      </c>
      <c r="I277" s="23" t="str">
        <f>Sorteio!AM68</f>
        <v/>
      </c>
      <c r="J277" s="22" t="str">
        <f>Sorteio!AN68</f>
        <v/>
      </c>
      <c r="K277" s="22" t="str">
        <f>Sorteio!AO68</f>
        <v/>
      </c>
      <c r="L277" s="22" t="str">
        <f>Sorteio!AP68</f>
        <v/>
      </c>
      <c r="M277" s="22" t="str">
        <f>Sorteio!AQ68</f>
        <v/>
      </c>
    </row>
    <row r="278" spans="1:13" ht="14.25" hidden="1" customHeight="1" thickTop="1">
      <c r="A278" s="712">
        <f>Sorteio!A69</f>
        <v>69</v>
      </c>
      <c r="B278" s="712">
        <f>Sorteio!B69</f>
        <v>2</v>
      </c>
      <c r="C278" s="712">
        <f>Sorteio!C69</f>
        <v>15</v>
      </c>
      <c r="D278" s="18">
        <f>Sorteio!D69</f>
        <v>0</v>
      </c>
      <c r="E278" s="18" t="str">
        <f>Sorteio!E69</f>
        <v/>
      </c>
      <c r="F278" s="51" t="str">
        <f>Sorteio!F69</f>
        <v/>
      </c>
      <c r="G278" s="19" t="str">
        <f>Sorteio!G69</f>
        <v/>
      </c>
      <c r="H278" s="54" t="str">
        <f>Sorteio!H69</f>
        <v/>
      </c>
      <c r="I278" s="20" t="str">
        <f>Sorteio!I69</f>
        <v/>
      </c>
      <c r="J278" s="19" t="str">
        <f>Sorteio!J69</f>
        <v/>
      </c>
      <c r="K278" s="19" t="str">
        <f>Sorteio!K69</f>
        <v/>
      </c>
      <c r="L278" s="19" t="str">
        <f>Sorteio!L69</f>
        <v/>
      </c>
      <c r="M278" s="19" t="str">
        <f>Sorteio!M69</f>
        <v/>
      </c>
    </row>
    <row r="279" spans="1:13" ht="14.25" hidden="1" customHeight="1">
      <c r="A279" s="712"/>
      <c r="B279" s="712"/>
      <c r="C279" s="712"/>
      <c r="D279" s="18">
        <f>Sorteio!N69</f>
        <v>0</v>
      </c>
      <c r="E279" s="18" t="str">
        <f>Sorteio!O69</f>
        <v/>
      </c>
      <c r="F279" s="51" t="str">
        <f>Sorteio!P69</f>
        <v/>
      </c>
      <c r="G279" s="19" t="str">
        <f>Sorteio!Q69</f>
        <v/>
      </c>
      <c r="H279" s="19" t="str">
        <f>Sorteio!R69</f>
        <v/>
      </c>
      <c r="I279" s="20" t="str">
        <f>Sorteio!S69</f>
        <v/>
      </c>
      <c r="J279" s="19" t="str">
        <f>Sorteio!T69</f>
        <v/>
      </c>
      <c r="K279" s="19" t="str">
        <f>Sorteio!U69</f>
        <v/>
      </c>
      <c r="L279" s="19" t="str">
        <f>Sorteio!V69</f>
        <v/>
      </c>
      <c r="M279" s="19" t="str">
        <f>Sorteio!W69</f>
        <v/>
      </c>
    </row>
    <row r="280" spans="1:13" ht="15" hidden="1" customHeight="1">
      <c r="A280" s="712"/>
      <c r="B280" s="712"/>
      <c r="C280" s="712"/>
      <c r="D280" s="18">
        <f>Sorteio!X69</f>
        <v>0</v>
      </c>
      <c r="E280" s="18" t="str">
        <f>Sorteio!Y69</f>
        <v/>
      </c>
      <c r="F280" s="51" t="str">
        <f>Sorteio!Z69</f>
        <v/>
      </c>
      <c r="G280" s="19" t="str">
        <f>Sorteio!AA69</f>
        <v/>
      </c>
      <c r="H280" s="19" t="str">
        <f>Sorteio!AB69</f>
        <v/>
      </c>
      <c r="I280" s="20" t="str">
        <f>Sorteio!AC69</f>
        <v/>
      </c>
      <c r="J280" s="19" t="str">
        <f>Sorteio!AD69</f>
        <v/>
      </c>
      <c r="K280" s="19" t="str">
        <f>Sorteio!AE69</f>
        <v/>
      </c>
      <c r="L280" s="19" t="str">
        <f>Sorteio!AF69</f>
        <v/>
      </c>
      <c r="M280" s="19" t="str">
        <f>Sorteio!AG69</f>
        <v/>
      </c>
    </row>
    <row r="281" spans="1:13" ht="15" hidden="1" customHeight="1" thickBot="1">
      <c r="A281" s="713"/>
      <c r="B281" s="713"/>
      <c r="C281" s="713"/>
      <c r="D281" s="21">
        <f>Sorteio!AH69</f>
        <v>0</v>
      </c>
      <c r="E281" s="21" t="str">
        <f>Sorteio!AI69</f>
        <v/>
      </c>
      <c r="F281" s="52" t="str">
        <f>Sorteio!AJ69</f>
        <v/>
      </c>
      <c r="G281" s="22" t="str">
        <f>Sorteio!AK69</f>
        <v/>
      </c>
      <c r="H281" s="22" t="str">
        <f>Sorteio!AL69</f>
        <v/>
      </c>
      <c r="I281" s="23" t="str">
        <f>Sorteio!AM69</f>
        <v/>
      </c>
      <c r="J281" s="22" t="str">
        <f>Sorteio!AN69</f>
        <v/>
      </c>
      <c r="K281" s="22" t="str">
        <f>Sorteio!AO69</f>
        <v/>
      </c>
      <c r="L281" s="22" t="str">
        <f>Sorteio!AP69</f>
        <v/>
      </c>
      <c r="M281" s="22" t="str">
        <f>Sorteio!AQ69</f>
        <v/>
      </c>
    </row>
    <row r="282" spans="1:13" ht="14.25" hidden="1" customHeight="1" thickTop="1">
      <c r="A282" s="712">
        <f>Sorteio!A70</f>
        <v>70</v>
      </c>
      <c r="B282" s="712">
        <f>Sorteio!B70</f>
        <v>2</v>
      </c>
      <c r="C282" s="712">
        <f>Sorteio!C70</f>
        <v>16</v>
      </c>
      <c r="D282" s="18">
        <f>Sorteio!D70</f>
        <v>0</v>
      </c>
      <c r="E282" s="18" t="str">
        <f>Sorteio!E70</f>
        <v/>
      </c>
      <c r="F282" s="51" t="str">
        <f>Sorteio!F70</f>
        <v/>
      </c>
      <c r="G282" s="19" t="str">
        <f>Sorteio!G70</f>
        <v/>
      </c>
      <c r="H282" s="54" t="str">
        <f>Sorteio!H70</f>
        <v/>
      </c>
      <c r="I282" s="20" t="str">
        <f>Sorteio!I70</f>
        <v/>
      </c>
      <c r="J282" s="19" t="str">
        <f>Sorteio!J70</f>
        <v/>
      </c>
      <c r="K282" s="19" t="str">
        <f>Sorteio!K70</f>
        <v/>
      </c>
      <c r="L282" s="19" t="str">
        <f>Sorteio!L70</f>
        <v/>
      </c>
      <c r="M282" s="19" t="str">
        <f>Sorteio!M70</f>
        <v/>
      </c>
    </row>
    <row r="283" spans="1:13" ht="14.25" hidden="1" customHeight="1">
      <c r="A283" s="712"/>
      <c r="B283" s="712"/>
      <c r="C283" s="712"/>
      <c r="D283" s="18">
        <f>Sorteio!N70</f>
        <v>0</v>
      </c>
      <c r="E283" s="18" t="str">
        <f>Sorteio!O70</f>
        <v/>
      </c>
      <c r="F283" s="51" t="str">
        <f>Sorteio!P70</f>
        <v/>
      </c>
      <c r="G283" s="19" t="str">
        <f>Sorteio!Q70</f>
        <v/>
      </c>
      <c r="H283" s="19" t="str">
        <f>Sorteio!R70</f>
        <v/>
      </c>
      <c r="I283" s="20" t="str">
        <f>Sorteio!S70</f>
        <v/>
      </c>
      <c r="J283" s="19" t="str">
        <f>Sorteio!T70</f>
        <v/>
      </c>
      <c r="K283" s="19" t="str">
        <f>Sorteio!U70</f>
        <v/>
      </c>
      <c r="L283" s="19" t="str">
        <f>Sorteio!V70</f>
        <v/>
      </c>
      <c r="M283" s="19" t="str">
        <f>Sorteio!W70</f>
        <v/>
      </c>
    </row>
    <row r="284" spans="1:13" ht="15" hidden="1" customHeight="1">
      <c r="A284" s="712"/>
      <c r="B284" s="712"/>
      <c r="C284" s="712"/>
      <c r="D284" s="18">
        <f>Sorteio!X70</f>
        <v>0</v>
      </c>
      <c r="E284" s="18" t="str">
        <f>Sorteio!Y70</f>
        <v/>
      </c>
      <c r="F284" s="51" t="str">
        <f>Sorteio!Z70</f>
        <v/>
      </c>
      <c r="G284" s="19" t="str">
        <f>Sorteio!AA70</f>
        <v/>
      </c>
      <c r="H284" s="19" t="str">
        <f>Sorteio!AB70</f>
        <v/>
      </c>
      <c r="I284" s="20" t="str">
        <f>Sorteio!AC70</f>
        <v/>
      </c>
      <c r="J284" s="19" t="str">
        <f>Sorteio!AD70</f>
        <v/>
      </c>
      <c r="K284" s="19" t="str">
        <f>Sorteio!AE70</f>
        <v/>
      </c>
      <c r="L284" s="19" t="str">
        <f>Sorteio!AF70</f>
        <v/>
      </c>
      <c r="M284" s="19" t="str">
        <f>Sorteio!AG70</f>
        <v/>
      </c>
    </row>
    <row r="285" spans="1:13" ht="15" hidden="1" customHeight="1" thickBot="1">
      <c r="A285" s="713"/>
      <c r="B285" s="713"/>
      <c r="C285" s="713"/>
      <c r="D285" s="21">
        <f>Sorteio!AH70</f>
        <v>0</v>
      </c>
      <c r="E285" s="21" t="str">
        <f>Sorteio!AI70</f>
        <v/>
      </c>
      <c r="F285" s="52" t="str">
        <f>Sorteio!AJ70</f>
        <v/>
      </c>
      <c r="G285" s="22" t="str">
        <f>Sorteio!AK70</f>
        <v/>
      </c>
      <c r="H285" s="22" t="str">
        <f>Sorteio!AL70</f>
        <v/>
      </c>
      <c r="I285" s="23" t="str">
        <f>Sorteio!AM70</f>
        <v/>
      </c>
      <c r="J285" s="22" t="str">
        <f>Sorteio!AN70</f>
        <v/>
      </c>
      <c r="K285" s="22" t="str">
        <f>Sorteio!AO70</f>
        <v/>
      </c>
      <c r="L285" s="22" t="str">
        <f>Sorteio!AP70</f>
        <v/>
      </c>
      <c r="M285" s="22" t="str">
        <f>Sorteio!AQ70</f>
        <v/>
      </c>
    </row>
    <row r="286" spans="1:13" ht="14.25" hidden="1" customHeight="1" thickTop="1">
      <c r="A286" s="712">
        <f>Sorteio!A71</f>
        <v>71</v>
      </c>
      <c r="B286" s="712">
        <f>Sorteio!B71</f>
        <v>2</v>
      </c>
      <c r="C286" s="712">
        <f>Sorteio!C71</f>
        <v>17</v>
      </c>
      <c r="D286" s="18">
        <f>Sorteio!D71</f>
        <v>0</v>
      </c>
      <c r="E286" s="18" t="str">
        <f>Sorteio!E71</f>
        <v/>
      </c>
      <c r="F286" s="51" t="str">
        <f>Sorteio!F71</f>
        <v/>
      </c>
      <c r="G286" s="19" t="str">
        <f>Sorteio!G71</f>
        <v/>
      </c>
      <c r="H286" s="54" t="str">
        <f>Sorteio!H71</f>
        <v/>
      </c>
      <c r="I286" s="20" t="str">
        <f>Sorteio!I71</f>
        <v/>
      </c>
      <c r="J286" s="19" t="str">
        <f>Sorteio!J71</f>
        <v/>
      </c>
      <c r="K286" s="19" t="str">
        <f>Sorteio!K71</f>
        <v/>
      </c>
      <c r="L286" s="19" t="str">
        <f>Sorteio!L71</f>
        <v/>
      </c>
      <c r="M286" s="19" t="str">
        <f>Sorteio!M71</f>
        <v/>
      </c>
    </row>
    <row r="287" spans="1:13" ht="14.25" hidden="1" customHeight="1">
      <c r="A287" s="712"/>
      <c r="B287" s="712"/>
      <c r="C287" s="712"/>
      <c r="D287" s="18">
        <f>Sorteio!N71</f>
        <v>0</v>
      </c>
      <c r="E287" s="18" t="str">
        <f>Sorteio!O71</f>
        <v/>
      </c>
      <c r="F287" s="51" t="str">
        <f>Sorteio!P71</f>
        <v/>
      </c>
      <c r="G287" s="19" t="str">
        <f>Sorteio!Q71</f>
        <v/>
      </c>
      <c r="H287" s="19" t="str">
        <f>Sorteio!R71</f>
        <v/>
      </c>
      <c r="I287" s="20" t="str">
        <f>Sorteio!S71</f>
        <v/>
      </c>
      <c r="J287" s="19" t="str">
        <f>Sorteio!T71</f>
        <v/>
      </c>
      <c r="K287" s="19" t="str">
        <f>Sorteio!U71</f>
        <v/>
      </c>
      <c r="L287" s="19" t="str">
        <f>Sorteio!V71</f>
        <v/>
      </c>
      <c r="M287" s="19" t="str">
        <f>Sorteio!W71</f>
        <v/>
      </c>
    </row>
    <row r="288" spans="1:13" ht="15" hidden="1" customHeight="1">
      <c r="A288" s="712"/>
      <c r="B288" s="712"/>
      <c r="C288" s="712"/>
      <c r="D288" s="18">
        <f>Sorteio!X71</f>
        <v>0</v>
      </c>
      <c r="E288" s="18" t="str">
        <f>Sorteio!Y71</f>
        <v/>
      </c>
      <c r="F288" s="51" t="str">
        <f>Sorteio!Z71</f>
        <v/>
      </c>
      <c r="G288" s="19" t="str">
        <f>Sorteio!AA71</f>
        <v/>
      </c>
      <c r="H288" s="19" t="str">
        <f>Sorteio!AB71</f>
        <v/>
      </c>
      <c r="I288" s="20" t="str">
        <f>Sorteio!AC71</f>
        <v/>
      </c>
      <c r="J288" s="19" t="str">
        <f>Sorteio!AD71</f>
        <v/>
      </c>
      <c r="K288" s="19" t="str">
        <f>Sorteio!AE71</f>
        <v/>
      </c>
      <c r="L288" s="19" t="str">
        <f>Sorteio!AF71</f>
        <v/>
      </c>
      <c r="M288" s="19" t="str">
        <f>Sorteio!AG71</f>
        <v/>
      </c>
    </row>
    <row r="289" spans="1:13" ht="15" hidden="1" customHeight="1" thickBot="1">
      <c r="A289" s="713"/>
      <c r="B289" s="713"/>
      <c r="C289" s="713"/>
      <c r="D289" s="21">
        <f>Sorteio!AH71</f>
        <v>0</v>
      </c>
      <c r="E289" s="21" t="str">
        <f>Sorteio!AI71</f>
        <v/>
      </c>
      <c r="F289" s="52" t="str">
        <f>Sorteio!AJ71</f>
        <v/>
      </c>
      <c r="G289" s="22" t="str">
        <f>Sorteio!AK71</f>
        <v/>
      </c>
      <c r="H289" s="22" t="str">
        <f>Sorteio!AL71</f>
        <v/>
      </c>
      <c r="I289" s="23" t="str">
        <f>Sorteio!AM71</f>
        <v/>
      </c>
      <c r="J289" s="22" t="str">
        <f>Sorteio!AN71</f>
        <v/>
      </c>
      <c r="K289" s="22" t="str">
        <f>Sorteio!AO71</f>
        <v/>
      </c>
      <c r="L289" s="22" t="str">
        <f>Sorteio!AP71</f>
        <v/>
      </c>
      <c r="M289" s="22" t="str">
        <f>Sorteio!AQ71</f>
        <v/>
      </c>
    </row>
    <row r="290" spans="1:13" ht="14.25" hidden="1" customHeight="1" thickTop="1">
      <c r="A290" s="712">
        <f>Sorteio!A72</f>
        <v>72</v>
      </c>
      <c r="B290" s="712">
        <f>Sorteio!B72</f>
        <v>2</v>
      </c>
      <c r="C290" s="712">
        <f>Sorteio!C72</f>
        <v>18</v>
      </c>
      <c r="D290" s="18">
        <f>Sorteio!D72</f>
        <v>0</v>
      </c>
      <c r="E290" s="18" t="str">
        <f>Sorteio!E72</f>
        <v/>
      </c>
      <c r="F290" s="51" t="str">
        <f>Sorteio!F72</f>
        <v/>
      </c>
      <c r="G290" s="19" t="str">
        <f>Sorteio!G72</f>
        <v/>
      </c>
      <c r="H290" s="54" t="str">
        <f>Sorteio!H72</f>
        <v/>
      </c>
      <c r="I290" s="20" t="str">
        <f>Sorteio!I72</f>
        <v/>
      </c>
      <c r="J290" s="19" t="str">
        <f>Sorteio!J72</f>
        <v/>
      </c>
      <c r="K290" s="19" t="str">
        <f>Sorteio!K72</f>
        <v/>
      </c>
      <c r="L290" s="19" t="str">
        <f>Sorteio!L72</f>
        <v/>
      </c>
      <c r="M290" s="19" t="str">
        <f>Sorteio!M72</f>
        <v/>
      </c>
    </row>
    <row r="291" spans="1:13" ht="14.25" hidden="1" customHeight="1">
      <c r="A291" s="712"/>
      <c r="B291" s="712"/>
      <c r="C291" s="712"/>
      <c r="D291" s="18">
        <f>Sorteio!N72</f>
        <v>0</v>
      </c>
      <c r="E291" s="18" t="str">
        <f>Sorteio!O72</f>
        <v/>
      </c>
      <c r="F291" s="51" t="str">
        <f>Sorteio!P72</f>
        <v/>
      </c>
      <c r="G291" s="19" t="str">
        <f>Sorteio!Q72</f>
        <v/>
      </c>
      <c r="H291" s="19" t="str">
        <f>Sorteio!R72</f>
        <v/>
      </c>
      <c r="I291" s="20" t="str">
        <f>Sorteio!S72</f>
        <v/>
      </c>
      <c r="J291" s="19" t="str">
        <f>Sorteio!T72</f>
        <v/>
      </c>
      <c r="K291" s="19" t="str">
        <f>Sorteio!U72</f>
        <v/>
      </c>
      <c r="L291" s="19" t="str">
        <f>Sorteio!V72</f>
        <v/>
      </c>
      <c r="M291" s="19" t="str">
        <f>Sorteio!W72</f>
        <v/>
      </c>
    </row>
    <row r="292" spans="1:13" ht="15" hidden="1" customHeight="1">
      <c r="A292" s="712"/>
      <c r="B292" s="712"/>
      <c r="C292" s="712"/>
      <c r="D292" s="18">
        <f>Sorteio!X72</f>
        <v>0</v>
      </c>
      <c r="E292" s="18" t="str">
        <f>Sorteio!Y72</f>
        <v/>
      </c>
      <c r="F292" s="51" t="str">
        <f>Sorteio!Z72</f>
        <v/>
      </c>
      <c r="G292" s="19" t="str">
        <f>Sorteio!AA72</f>
        <v/>
      </c>
      <c r="H292" s="19" t="str">
        <f>Sorteio!AB72</f>
        <v/>
      </c>
      <c r="I292" s="20" t="str">
        <f>Sorteio!AC72</f>
        <v/>
      </c>
      <c r="J292" s="19" t="str">
        <f>Sorteio!AD72</f>
        <v/>
      </c>
      <c r="K292" s="19" t="str">
        <f>Sorteio!AE72</f>
        <v/>
      </c>
      <c r="L292" s="19" t="str">
        <f>Sorteio!AF72</f>
        <v/>
      </c>
      <c r="M292" s="19" t="str">
        <f>Sorteio!AG72</f>
        <v/>
      </c>
    </row>
    <row r="293" spans="1:13" ht="15" hidden="1" customHeight="1" thickBot="1">
      <c r="A293" s="713"/>
      <c r="B293" s="713"/>
      <c r="C293" s="713"/>
      <c r="D293" s="21">
        <f>Sorteio!AH72</f>
        <v>0</v>
      </c>
      <c r="E293" s="21" t="str">
        <f>Sorteio!AI72</f>
        <v/>
      </c>
      <c r="F293" s="52" t="str">
        <f>Sorteio!AJ72</f>
        <v/>
      </c>
      <c r="G293" s="22" t="str">
        <f>Sorteio!AK72</f>
        <v/>
      </c>
      <c r="H293" s="22" t="str">
        <f>Sorteio!AL72</f>
        <v/>
      </c>
      <c r="I293" s="23" t="str">
        <f>Sorteio!AM72</f>
        <v/>
      </c>
      <c r="J293" s="22" t="str">
        <f>Sorteio!AN72</f>
        <v/>
      </c>
      <c r="K293" s="22" t="str">
        <f>Sorteio!AO72</f>
        <v/>
      </c>
      <c r="L293" s="22" t="str">
        <f>Sorteio!AP72</f>
        <v/>
      </c>
      <c r="M293" s="22" t="str">
        <f>Sorteio!AQ72</f>
        <v/>
      </c>
    </row>
    <row r="294" spans="1:13" ht="14.25" hidden="1" customHeight="1" thickTop="1">
      <c r="A294" s="712">
        <f>Sorteio!A73</f>
        <v>73</v>
      </c>
      <c r="B294" s="712">
        <f>Sorteio!B73</f>
        <v>1</v>
      </c>
      <c r="C294" s="712">
        <f>Sorteio!C73</f>
        <v>1</v>
      </c>
      <c r="D294" s="18">
        <f>Sorteio!D73</f>
        <v>0</v>
      </c>
      <c r="E294" s="18" t="str">
        <f>Sorteio!E73</f>
        <v/>
      </c>
      <c r="F294" s="51" t="str">
        <f>Sorteio!F73</f>
        <v/>
      </c>
      <c r="G294" s="19" t="str">
        <f>Sorteio!G73</f>
        <v/>
      </c>
      <c r="H294" s="54" t="str">
        <f>Sorteio!H73</f>
        <v/>
      </c>
      <c r="I294" s="20" t="str">
        <f>Sorteio!I73</f>
        <v/>
      </c>
      <c r="J294" s="19" t="str">
        <f>Sorteio!J73</f>
        <v/>
      </c>
      <c r="K294" s="19" t="str">
        <f>Sorteio!K73</f>
        <v/>
      </c>
      <c r="L294" s="19" t="str">
        <f>Sorteio!L73</f>
        <v/>
      </c>
      <c r="M294" s="19" t="str">
        <f>Sorteio!M73</f>
        <v/>
      </c>
    </row>
    <row r="295" spans="1:13" ht="14.25" hidden="1" customHeight="1">
      <c r="A295" s="712"/>
      <c r="B295" s="712"/>
      <c r="C295" s="712"/>
      <c r="D295" s="18">
        <f>Sorteio!N73</f>
        <v>0</v>
      </c>
      <c r="E295" s="18" t="str">
        <f>Sorteio!O73</f>
        <v/>
      </c>
      <c r="F295" s="51" t="str">
        <f>Sorteio!P73</f>
        <v/>
      </c>
      <c r="G295" s="19" t="str">
        <f>Sorteio!Q73</f>
        <v/>
      </c>
      <c r="H295" s="19" t="str">
        <f>Sorteio!R73</f>
        <v/>
      </c>
      <c r="I295" s="20" t="str">
        <f>Sorteio!S73</f>
        <v/>
      </c>
      <c r="J295" s="19" t="str">
        <f>Sorteio!T73</f>
        <v/>
      </c>
      <c r="K295" s="19" t="str">
        <f>Sorteio!U73</f>
        <v/>
      </c>
      <c r="L295" s="19" t="str">
        <f>Sorteio!V73</f>
        <v/>
      </c>
      <c r="M295" s="19" t="str">
        <f>Sorteio!W73</f>
        <v/>
      </c>
    </row>
    <row r="296" spans="1:13" ht="15" hidden="1" customHeight="1">
      <c r="A296" s="712"/>
      <c r="B296" s="712"/>
      <c r="C296" s="712"/>
      <c r="D296" s="18">
        <f>Sorteio!X73</f>
        <v>0</v>
      </c>
      <c r="E296" s="18" t="str">
        <f>Sorteio!Y73</f>
        <v/>
      </c>
      <c r="F296" s="51" t="str">
        <f>Sorteio!Z73</f>
        <v/>
      </c>
      <c r="G296" s="19" t="str">
        <f>Sorteio!AA73</f>
        <v/>
      </c>
      <c r="H296" s="19" t="str">
        <f>Sorteio!AB73</f>
        <v/>
      </c>
      <c r="I296" s="20" t="str">
        <f>Sorteio!AC73</f>
        <v/>
      </c>
      <c r="J296" s="19" t="str">
        <f>Sorteio!AD73</f>
        <v/>
      </c>
      <c r="K296" s="19" t="str">
        <f>Sorteio!AE73</f>
        <v/>
      </c>
      <c r="L296" s="19" t="str">
        <f>Sorteio!AF73</f>
        <v/>
      </c>
      <c r="M296" s="19" t="str">
        <f>Sorteio!AG73</f>
        <v/>
      </c>
    </row>
    <row r="297" spans="1:13" ht="15" hidden="1" customHeight="1" thickBot="1">
      <c r="A297" s="713"/>
      <c r="B297" s="713"/>
      <c r="C297" s="713"/>
      <c r="D297" s="21">
        <f>Sorteio!AH73</f>
        <v>0</v>
      </c>
      <c r="E297" s="21" t="str">
        <f>Sorteio!AI73</f>
        <v/>
      </c>
      <c r="F297" s="52" t="str">
        <f>Sorteio!AJ73</f>
        <v/>
      </c>
      <c r="G297" s="22" t="str">
        <f>Sorteio!AK73</f>
        <v/>
      </c>
      <c r="H297" s="22" t="str">
        <f>Sorteio!AL73</f>
        <v/>
      </c>
      <c r="I297" s="23" t="str">
        <f>Sorteio!AM73</f>
        <v/>
      </c>
      <c r="J297" s="22" t="str">
        <f>Sorteio!AN73</f>
        <v/>
      </c>
      <c r="K297" s="22" t="str">
        <f>Sorteio!AO73</f>
        <v/>
      </c>
      <c r="L297" s="22" t="str">
        <f>Sorteio!AP73</f>
        <v/>
      </c>
      <c r="M297" s="22" t="str">
        <f>Sorteio!AQ73</f>
        <v/>
      </c>
    </row>
    <row r="298" spans="1:13" ht="14.25" hidden="1" customHeight="1" thickTop="1">
      <c r="A298" s="712">
        <f>Sorteio!A74</f>
        <v>74</v>
      </c>
      <c r="B298" s="712">
        <f>Sorteio!B74</f>
        <v>1</v>
      </c>
      <c r="C298" s="712">
        <f>Sorteio!C74</f>
        <v>2</v>
      </c>
      <c r="D298" s="18">
        <f>Sorteio!D74</f>
        <v>0</v>
      </c>
      <c r="E298" s="18" t="str">
        <f>Sorteio!E74</f>
        <v/>
      </c>
      <c r="F298" s="51" t="str">
        <f>Sorteio!F74</f>
        <v/>
      </c>
      <c r="G298" s="19" t="str">
        <f>Sorteio!G74</f>
        <v/>
      </c>
      <c r="H298" s="54" t="str">
        <f>Sorteio!H74</f>
        <v/>
      </c>
      <c r="I298" s="20" t="str">
        <f>Sorteio!I74</f>
        <v/>
      </c>
      <c r="J298" s="19" t="str">
        <f>Sorteio!J74</f>
        <v/>
      </c>
      <c r="K298" s="19" t="str">
        <f>Sorteio!K74</f>
        <v/>
      </c>
      <c r="L298" s="19" t="str">
        <f>Sorteio!L74</f>
        <v/>
      </c>
      <c r="M298" s="19" t="str">
        <f>Sorteio!M74</f>
        <v/>
      </c>
    </row>
    <row r="299" spans="1:13" ht="14.25" hidden="1" customHeight="1">
      <c r="A299" s="712"/>
      <c r="B299" s="712"/>
      <c r="C299" s="712"/>
      <c r="D299" s="18">
        <f>Sorteio!N74</f>
        <v>0</v>
      </c>
      <c r="E299" s="18" t="str">
        <f>Sorteio!O74</f>
        <v/>
      </c>
      <c r="F299" s="51" t="str">
        <f>Sorteio!P74</f>
        <v/>
      </c>
      <c r="G299" s="19" t="str">
        <f>Sorteio!Q74</f>
        <v/>
      </c>
      <c r="H299" s="19" t="str">
        <f>Sorteio!R74</f>
        <v/>
      </c>
      <c r="I299" s="20" t="str">
        <f>Sorteio!S74</f>
        <v/>
      </c>
      <c r="J299" s="19" t="str">
        <f>Sorteio!T74</f>
        <v/>
      </c>
      <c r="K299" s="19" t="str">
        <f>Sorteio!U74</f>
        <v/>
      </c>
      <c r="L299" s="19" t="str">
        <f>Sorteio!V74</f>
        <v/>
      </c>
      <c r="M299" s="19" t="str">
        <f>Sorteio!W74</f>
        <v/>
      </c>
    </row>
    <row r="300" spans="1:13" ht="15" hidden="1" customHeight="1">
      <c r="A300" s="712"/>
      <c r="B300" s="712"/>
      <c r="C300" s="712"/>
      <c r="D300" s="18">
        <f>Sorteio!X74</f>
        <v>0</v>
      </c>
      <c r="E300" s="18" t="str">
        <f>Sorteio!Y74</f>
        <v/>
      </c>
      <c r="F300" s="51" t="str">
        <f>Sorteio!Z74</f>
        <v/>
      </c>
      <c r="G300" s="19" t="str">
        <f>Sorteio!AA74</f>
        <v/>
      </c>
      <c r="H300" s="19" t="str">
        <f>Sorteio!AB74</f>
        <v/>
      </c>
      <c r="I300" s="20" t="str">
        <f>Sorteio!AC74</f>
        <v/>
      </c>
      <c r="J300" s="19" t="str">
        <f>Sorteio!AD74</f>
        <v/>
      </c>
      <c r="K300" s="19" t="str">
        <f>Sorteio!AE74</f>
        <v/>
      </c>
      <c r="L300" s="19" t="str">
        <f>Sorteio!AF74</f>
        <v/>
      </c>
      <c r="M300" s="19" t="str">
        <f>Sorteio!AG74</f>
        <v/>
      </c>
    </row>
    <row r="301" spans="1:13" ht="15" hidden="1" customHeight="1" thickBot="1">
      <c r="A301" s="713"/>
      <c r="B301" s="713"/>
      <c r="C301" s="713"/>
      <c r="D301" s="21">
        <f>Sorteio!AH74</f>
        <v>0</v>
      </c>
      <c r="E301" s="21" t="str">
        <f>Sorteio!AI74</f>
        <v/>
      </c>
      <c r="F301" s="52" t="str">
        <f>Sorteio!AJ74</f>
        <v/>
      </c>
      <c r="G301" s="22" t="str">
        <f>Sorteio!AK74</f>
        <v/>
      </c>
      <c r="H301" s="22" t="str">
        <f>Sorteio!AL74</f>
        <v/>
      </c>
      <c r="I301" s="23" t="str">
        <f>Sorteio!AM74</f>
        <v/>
      </c>
      <c r="J301" s="22" t="str">
        <f>Sorteio!AN74</f>
        <v/>
      </c>
      <c r="K301" s="22" t="str">
        <f>Sorteio!AO74</f>
        <v/>
      </c>
      <c r="L301" s="22" t="str">
        <f>Sorteio!AP74</f>
        <v/>
      </c>
      <c r="M301" s="22" t="str">
        <f>Sorteio!AQ74</f>
        <v/>
      </c>
    </row>
    <row r="302" spans="1:13" ht="14.25" hidden="1" customHeight="1" thickTop="1">
      <c r="A302" s="712">
        <f>Sorteio!A75</f>
        <v>75</v>
      </c>
      <c r="B302" s="712">
        <f>Sorteio!B75</f>
        <v>1</v>
      </c>
      <c r="C302" s="712">
        <f>Sorteio!C75</f>
        <v>3</v>
      </c>
      <c r="D302" s="18">
        <f>Sorteio!D75</f>
        <v>0</v>
      </c>
      <c r="E302" s="18" t="str">
        <f>Sorteio!E75</f>
        <v/>
      </c>
      <c r="F302" s="51" t="str">
        <f>Sorteio!F75</f>
        <v/>
      </c>
      <c r="G302" s="19" t="str">
        <f>Sorteio!G75</f>
        <v/>
      </c>
      <c r="H302" s="54" t="str">
        <f>Sorteio!H75</f>
        <v/>
      </c>
      <c r="I302" s="20" t="str">
        <f>Sorteio!I75</f>
        <v/>
      </c>
      <c r="J302" s="19" t="str">
        <f>Sorteio!J75</f>
        <v/>
      </c>
      <c r="K302" s="19" t="str">
        <f>Sorteio!K75</f>
        <v/>
      </c>
      <c r="L302" s="19" t="str">
        <f>Sorteio!L75</f>
        <v/>
      </c>
      <c r="M302" s="19" t="str">
        <f>Sorteio!M75</f>
        <v/>
      </c>
    </row>
    <row r="303" spans="1:13" ht="14.25" hidden="1" customHeight="1">
      <c r="A303" s="712"/>
      <c r="B303" s="712"/>
      <c r="C303" s="712"/>
      <c r="D303" s="18">
        <f>Sorteio!N75</f>
        <v>0</v>
      </c>
      <c r="E303" s="18" t="str">
        <f>Sorteio!O75</f>
        <v/>
      </c>
      <c r="F303" s="51" t="str">
        <f>Sorteio!P75</f>
        <v/>
      </c>
      <c r="G303" s="19" t="str">
        <f>Sorteio!Q75</f>
        <v/>
      </c>
      <c r="H303" s="19" t="str">
        <f>Sorteio!R75</f>
        <v/>
      </c>
      <c r="I303" s="20" t="str">
        <f>Sorteio!S75</f>
        <v/>
      </c>
      <c r="J303" s="19" t="str">
        <f>Sorteio!T75</f>
        <v/>
      </c>
      <c r="K303" s="19" t="str">
        <f>Sorteio!U75</f>
        <v/>
      </c>
      <c r="L303" s="19" t="str">
        <f>Sorteio!V75</f>
        <v/>
      </c>
      <c r="M303" s="19" t="str">
        <f>Sorteio!W75</f>
        <v/>
      </c>
    </row>
    <row r="304" spans="1:13" ht="15" hidden="1" customHeight="1">
      <c r="A304" s="712"/>
      <c r="B304" s="712"/>
      <c r="C304" s="712"/>
      <c r="D304" s="18">
        <f>Sorteio!X75</f>
        <v>0</v>
      </c>
      <c r="E304" s="18" t="str">
        <f>Sorteio!Y75</f>
        <v/>
      </c>
      <c r="F304" s="51" t="str">
        <f>Sorteio!Z75</f>
        <v/>
      </c>
      <c r="G304" s="19" t="str">
        <f>Sorteio!AA75</f>
        <v/>
      </c>
      <c r="H304" s="19" t="str">
        <f>Sorteio!AB75</f>
        <v/>
      </c>
      <c r="I304" s="20" t="str">
        <f>Sorteio!AC75</f>
        <v/>
      </c>
      <c r="J304" s="19" t="str">
        <f>Sorteio!AD75</f>
        <v/>
      </c>
      <c r="K304" s="19" t="str">
        <f>Sorteio!AE75</f>
        <v/>
      </c>
      <c r="L304" s="19" t="str">
        <f>Sorteio!AF75</f>
        <v/>
      </c>
      <c r="M304" s="19" t="str">
        <f>Sorteio!AG75</f>
        <v/>
      </c>
    </row>
    <row r="305" spans="1:13" ht="14.25" hidden="1" customHeight="1" thickBot="1">
      <c r="A305" s="713"/>
      <c r="B305" s="713"/>
      <c r="C305" s="713"/>
      <c r="D305" s="21">
        <f>Sorteio!AH75</f>
        <v>0</v>
      </c>
      <c r="E305" s="21" t="str">
        <f>Sorteio!AI75</f>
        <v/>
      </c>
      <c r="F305" s="52" t="str">
        <f>Sorteio!AJ75</f>
        <v/>
      </c>
      <c r="G305" s="22" t="str">
        <f>Sorteio!AK75</f>
        <v/>
      </c>
      <c r="H305" s="19" t="str">
        <f>Sorteio!AL75</f>
        <v/>
      </c>
      <c r="I305" s="23" t="str">
        <f>Sorteio!AM75</f>
        <v/>
      </c>
      <c r="J305" s="22" t="str">
        <f>Sorteio!AN75</f>
        <v/>
      </c>
      <c r="K305" s="22" t="str">
        <f>Sorteio!AO75</f>
        <v/>
      </c>
      <c r="L305" s="22" t="str">
        <f>Sorteio!AP75</f>
        <v/>
      </c>
      <c r="M305" s="22" t="str">
        <f>Sorteio!AQ75</f>
        <v/>
      </c>
    </row>
    <row r="306" spans="1:13" ht="39.75" hidden="1" thickTop="1">
      <c r="A306" s="53"/>
      <c r="B306" s="53"/>
      <c r="C306" s="53"/>
      <c r="G306" s="11"/>
      <c r="H306" s="11"/>
      <c r="I306" s="12"/>
      <c r="J306" s="11"/>
    </row>
    <row r="307" spans="1:13" ht="19.5" thickTop="1"/>
  </sheetData>
  <mergeCells count="225">
    <mergeCell ref="A2:A5"/>
    <mergeCell ref="B2:B5"/>
    <mergeCell ref="C2:C5"/>
    <mergeCell ref="A6:A9"/>
    <mergeCell ref="B6:B9"/>
    <mergeCell ref="C6:C9"/>
    <mergeCell ref="A38:A41"/>
    <mergeCell ref="B38:B41"/>
    <mergeCell ref="C38:C41"/>
    <mergeCell ref="A10:A13"/>
    <mergeCell ref="B10:B13"/>
    <mergeCell ref="C10:C13"/>
    <mergeCell ref="A14:A17"/>
    <mergeCell ref="B14:B17"/>
    <mergeCell ref="C14:C17"/>
    <mergeCell ref="A18:A21"/>
    <mergeCell ref="B18:B21"/>
    <mergeCell ref="C18:C21"/>
    <mergeCell ref="A22:A25"/>
    <mergeCell ref="B22:B25"/>
    <mergeCell ref="C22:C25"/>
    <mergeCell ref="A26:A29"/>
    <mergeCell ref="B26:B29"/>
    <mergeCell ref="C26:C29"/>
    <mergeCell ref="A30:A33"/>
    <mergeCell ref="B30:B33"/>
    <mergeCell ref="C30:C33"/>
    <mergeCell ref="A34:A37"/>
    <mergeCell ref="B34:B37"/>
    <mergeCell ref="C34:C37"/>
    <mergeCell ref="A71:A74"/>
    <mergeCell ref="B71:B74"/>
    <mergeCell ref="C71:C74"/>
    <mergeCell ref="A42:A45"/>
    <mergeCell ref="B42:B45"/>
    <mergeCell ref="C42:C45"/>
    <mergeCell ref="A46:A49"/>
    <mergeCell ref="B46:B49"/>
    <mergeCell ref="C46:C49"/>
    <mergeCell ref="A50:A53"/>
    <mergeCell ref="B50:B53"/>
    <mergeCell ref="C50:C53"/>
    <mergeCell ref="A54:A57"/>
    <mergeCell ref="B54:B57"/>
    <mergeCell ref="C54:C57"/>
    <mergeCell ref="A58:A61"/>
    <mergeCell ref="B58:B61"/>
    <mergeCell ref="C58:C61"/>
    <mergeCell ref="A63:A66"/>
    <mergeCell ref="B63:B66"/>
    <mergeCell ref="C63:C66"/>
    <mergeCell ref="A67:A70"/>
    <mergeCell ref="B67:B70"/>
    <mergeCell ref="C67:C70"/>
    <mergeCell ref="A103:A106"/>
    <mergeCell ref="B103:B106"/>
    <mergeCell ref="C103:C106"/>
    <mergeCell ref="A75:A78"/>
    <mergeCell ref="B75:B78"/>
    <mergeCell ref="C75:C78"/>
    <mergeCell ref="A79:A82"/>
    <mergeCell ref="B79:B82"/>
    <mergeCell ref="C79:C82"/>
    <mergeCell ref="A83:A86"/>
    <mergeCell ref="B83:B86"/>
    <mergeCell ref="C83:C86"/>
    <mergeCell ref="A87:A90"/>
    <mergeCell ref="B87:B90"/>
    <mergeCell ref="C87:C90"/>
    <mergeCell ref="A91:A94"/>
    <mergeCell ref="B91:B94"/>
    <mergeCell ref="C91:C94"/>
    <mergeCell ref="A95:A98"/>
    <mergeCell ref="B95:B98"/>
    <mergeCell ref="C95:C98"/>
    <mergeCell ref="A99:A102"/>
    <mergeCell ref="B99:B102"/>
    <mergeCell ref="C99:C102"/>
    <mergeCell ref="A136:A139"/>
    <mergeCell ref="B136:B139"/>
    <mergeCell ref="C136:C139"/>
    <mergeCell ref="A107:A110"/>
    <mergeCell ref="B107:B110"/>
    <mergeCell ref="C107:C110"/>
    <mergeCell ref="A111:A114"/>
    <mergeCell ref="B111:B114"/>
    <mergeCell ref="C111:C114"/>
    <mergeCell ref="A115:A118"/>
    <mergeCell ref="B115:B118"/>
    <mergeCell ref="C115:C118"/>
    <mergeCell ref="A119:A122"/>
    <mergeCell ref="B119:B122"/>
    <mergeCell ref="C119:C122"/>
    <mergeCell ref="A124:A127"/>
    <mergeCell ref="B124:B127"/>
    <mergeCell ref="C124:C127"/>
    <mergeCell ref="A128:A131"/>
    <mergeCell ref="B128:B131"/>
    <mergeCell ref="C128:C131"/>
    <mergeCell ref="A132:A135"/>
    <mergeCell ref="B132:B135"/>
    <mergeCell ref="C132:C135"/>
    <mergeCell ref="A168:A171"/>
    <mergeCell ref="B168:B171"/>
    <mergeCell ref="C168:C171"/>
    <mergeCell ref="A140:A143"/>
    <mergeCell ref="B140:B143"/>
    <mergeCell ref="C140:C143"/>
    <mergeCell ref="A144:A147"/>
    <mergeCell ref="B144:B147"/>
    <mergeCell ref="C144:C147"/>
    <mergeCell ref="A148:A151"/>
    <mergeCell ref="B148:B151"/>
    <mergeCell ref="C148:C151"/>
    <mergeCell ref="A152:A155"/>
    <mergeCell ref="B152:B155"/>
    <mergeCell ref="C152:C155"/>
    <mergeCell ref="A156:A159"/>
    <mergeCell ref="B156:B159"/>
    <mergeCell ref="C156:C159"/>
    <mergeCell ref="A160:A163"/>
    <mergeCell ref="B160:B163"/>
    <mergeCell ref="C160:C163"/>
    <mergeCell ref="A164:A167"/>
    <mergeCell ref="B164:B167"/>
    <mergeCell ref="C164:C167"/>
    <mergeCell ref="A201:A204"/>
    <mergeCell ref="B201:B204"/>
    <mergeCell ref="C201:C204"/>
    <mergeCell ref="A172:A175"/>
    <mergeCell ref="B172:B175"/>
    <mergeCell ref="C172:C175"/>
    <mergeCell ref="A176:A179"/>
    <mergeCell ref="B176:B179"/>
    <mergeCell ref="C176:C179"/>
    <mergeCell ref="A180:A183"/>
    <mergeCell ref="B180:B183"/>
    <mergeCell ref="C180:C183"/>
    <mergeCell ref="A185:A188"/>
    <mergeCell ref="B185:B188"/>
    <mergeCell ref="C185:C188"/>
    <mergeCell ref="A189:A192"/>
    <mergeCell ref="B189:B192"/>
    <mergeCell ref="C189:C192"/>
    <mergeCell ref="A193:A196"/>
    <mergeCell ref="B193:B196"/>
    <mergeCell ref="C193:C196"/>
    <mergeCell ref="A197:A200"/>
    <mergeCell ref="B197:B200"/>
    <mergeCell ref="C197:C200"/>
    <mergeCell ref="A233:A236"/>
    <mergeCell ref="B233:B236"/>
    <mergeCell ref="C233:C236"/>
    <mergeCell ref="A205:A208"/>
    <mergeCell ref="B205:B208"/>
    <mergeCell ref="C205:C208"/>
    <mergeCell ref="A209:A212"/>
    <mergeCell ref="B209:B212"/>
    <mergeCell ref="C209:C212"/>
    <mergeCell ref="A213:A216"/>
    <mergeCell ref="B213:B216"/>
    <mergeCell ref="C213:C216"/>
    <mergeCell ref="A217:A220"/>
    <mergeCell ref="B217:B220"/>
    <mergeCell ref="C217:C220"/>
    <mergeCell ref="A221:A224"/>
    <mergeCell ref="B221:B224"/>
    <mergeCell ref="C221:C224"/>
    <mergeCell ref="A225:A228"/>
    <mergeCell ref="B225:B228"/>
    <mergeCell ref="C225:C228"/>
    <mergeCell ref="A229:A232"/>
    <mergeCell ref="B229:B232"/>
    <mergeCell ref="C229:C232"/>
    <mergeCell ref="A266:A269"/>
    <mergeCell ref="B266:B269"/>
    <mergeCell ref="C266:C269"/>
    <mergeCell ref="A237:A240"/>
    <mergeCell ref="B237:B240"/>
    <mergeCell ref="C237:C240"/>
    <mergeCell ref="A241:A244"/>
    <mergeCell ref="B241:B244"/>
    <mergeCell ref="C241:C244"/>
    <mergeCell ref="A246:A249"/>
    <mergeCell ref="B246:B249"/>
    <mergeCell ref="C246:C249"/>
    <mergeCell ref="A250:A253"/>
    <mergeCell ref="B250:B253"/>
    <mergeCell ref="C250:C253"/>
    <mergeCell ref="A254:A257"/>
    <mergeCell ref="B254:B257"/>
    <mergeCell ref="C254:C257"/>
    <mergeCell ref="A258:A261"/>
    <mergeCell ref="B258:B261"/>
    <mergeCell ref="C258:C261"/>
    <mergeCell ref="A262:A265"/>
    <mergeCell ref="B262:B265"/>
    <mergeCell ref="C262:C265"/>
    <mergeCell ref="A298:A301"/>
    <mergeCell ref="B298:B301"/>
    <mergeCell ref="C298:C301"/>
    <mergeCell ref="A270:A273"/>
    <mergeCell ref="B270:B273"/>
    <mergeCell ref="C270:C273"/>
    <mergeCell ref="A274:A277"/>
    <mergeCell ref="B274:B277"/>
    <mergeCell ref="C274:C277"/>
    <mergeCell ref="A278:A281"/>
    <mergeCell ref="B278:B281"/>
    <mergeCell ref="C278:C281"/>
    <mergeCell ref="A282:A285"/>
    <mergeCell ref="B282:B285"/>
    <mergeCell ref="C282:C285"/>
    <mergeCell ref="A286:A289"/>
    <mergeCell ref="B286:B289"/>
    <mergeCell ref="C286:C289"/>
    <mergeCell ref="A290:A293"/>
    <mergeCell ref="B290:B293"/>
    <mergeCell ref="C290:C293"/>
    <mergeCell ref="A294:A297"/>
    <mergeCell ref="B294:B297"/>
    <mergeCell ref="C294:C297"/>
    <mergeCell ref="A302:A305"/>
    <mergeCell ref="B302:B305"/>
    <mergeCell ref="C302:C305"/>
  </mergeCells>
  <phoneticPr fontId="8"/>
  <printOptions horizontalCentered="1"/>
  <pageMargins left="0.11811023622047245" right="0.11811023622047245" top="0.35433070866141736" bottom="0.15748031496062992" header="0.31496062992125984" footer="0.11811023622047245"/>
  <pageSetup paperSize="9" scale="88" orientation="portrait" horizontalDpi="4294967293" verticalDpi="4294967293" r:id="rId1"/>
  <rowBreaks count="4" manualBreakCount="4">
    <brk id="61" max="10" man="1"/>
    <brk id="122" max="10" man="1"/>
    <brk id="183" max="10" man="1"/>
    <brk id="244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94"/>
  <sheetViews>
    <sheetView zoomScale="96" zoomScaleNormal="96" workbookViewId="0">
      <selection activeCell="A2" sqref="A2:K8"/>
    </sheetView>
  </sheetViews>
  <sheetFormatPr defaultColWidth="8.42578125" defaultRowHeight="15.75"/>
  <cols>
    <col min="1" max="1" width="7.28515625" bestFit="1" customWidth="1"/>
    <col min="2" max="2" width="18.28515625" style="13" bestFit="1" customWidth="1"/>
    <col min="3" max="3" width="24.42578125" style="13" bestFit="1" customWidth="1"/>
    <col min="4" max="4" width="6.42578125" style="8" customWidth="1"/>
    <col min="5" max="5" width="11.140625" style="8" customWidth="1"/>
    <col min="6" max="6" width="11.140625" style="90" bestFit="1" customWidth="1"/>
    <col min="7" max="7" width="6.28515625" style="8" bestFit="1" customWidth="1"/>
    <col min="8" max="8" width="6.7109375" style="8" bestFit="1" customWidth="1"/>
    <col min="9" max="11" width="8.85546875" style="189" customWidth="1"/>
    <col min="13" max="13" width="4.140625" bestFit="1" customWidth="1"/>
    <col min="14" max="14" width="21.42578125" bestFit="1" customWidth="1"/>
    <col min="15" max="15" width="19.5703125" bestFit="1" customWidth="1"/>
    <col min="16" max="16" width="2.85546875" bestFit="1" customWidth="1"/>
    <col min="17" max="17" width="5" bestFit="1" customWidth="1"/>
    <col min="18" max="18" width="10.85546875" style="467" bestFit="1" customWidth="1"/>
    <col min="19" max="20" width="3.140625" bestFit="1" customWidth="1"/>
    <col min="21" max="21" width="4.140625" bestFit="1" customWidth="1"/>
    <col min="22" max="22" width="2.140625" bestFit="1" customWidth="1"/>
    <col min="23" max="23" width="3.140625" bestFit="1" customWidth="1"/>
  </cols>
  <sheetData>
    <row r="1" spans="1:23" s="6" customFormat="1">
      <c r="A1" s="83" t="str">
        <f>Sorteio!D1</f>
        <v>860</v>
      </c>
      <c r="B1" s="84" t="str">
        <f>Sorteio!E1</f>
        <v>MORI</v>
      </c>
      <c r="C1" s="84" t="str">
        <f>Sorteio!F1</f>
        <v>TORAO</v>
      </c>
      <c r="D1" s="84" t="str">
        <f>Sorteio!G1</f>
        <v>M</v>
      </c>
      <c r="E1" s="84" t="str">
        <f>Sorteio!H1</f>
        <v>BIR</v>
      </c>
      <c r="F1" s="87">
        <f>Sorteio!I1</f>
        <v>22977</v>
      </c>
      <c r="G1" s="84">
        <f>Sorteio!J1</f>
        <v>2</v>
      </c>
      <c r="H1" s="84" t="str">
        <f>Sorteio!K1</f>
        <v>EX</v>
      </c>
      <c r="I1" s="183">
        <f>Sorteio!A1</f>
        <v>101</v>
      </c>
      <c r="J1" s="183">
        <f>Sorteio!B1</f>
        <v>1</v>
      </c>
      <c r="K1" s="184">
        <f>Sorteio!C1</f>
        <v>1</v>
      </c>
      <c r="M1" s="26" t="s">
        <v>1650</v>
      </c>
      <c r="N1" s="26" t="s">
        <v>2655</v>
      </c>
      <c r="O1" s="26" t="s">
        <v>2656</v>
      </c>
      <c r="P1" s="26" t="s">
        <v>3</v>
      </c>
      <c r="Q1" s="26" t="s">
        <v>1780</v>
      </c>
      <c r="R1" s="471">
        <v>41082</v>
      </c>
      <c r="S1" s="26">
        <v>12</v>
      </c>
      <c r="T1" s="26" t="s">
        <v>1859</v>
      </c>
      <c r="U1" s="26">
        <v>315</v>
      </c>
      <c r="V1" s="26">
        <v>1</v>
      </c>
      <c r="W1" s="26">
        <v>15</v>
      </c>
    </row>
    <row r="2" spans="1:23" s="10" customFormat="1">
      <c r="A2" s="85" t="str">
        <f>Sorteio!X35</f>
        <v>647</v>
      </c>
      <c r="B2" s="18" t="str">
        <f>Sorteio!Y35</f>
        <v>YOKOTI</v>
      </c>
      <c r="C2" s="18" t="str">
        <f>Sorteio!Z35</f>
        <v>MINORU</v>
      </c>
      <c r="D2" s="18" t="str">
        <f>Sorteio!AA35</f>
        <v>M</v>
      </c>
      <c r="E2" s="18" t="str">
        <f>Sorteio!AB35</f>
        <v>GSP</v>
      </c>
      <c r="F2" s="88">
        <f>Sorteio!AC35</f>
        <v>11642</v>
      </c>
      <c r="G2" s="18">
        <f>Sorteio!AD35</f>
        <v>10</v>
      </c>
      <c r="H2" s="18" t="str">
        <f>Sorteio!AE35</f>
        <v>C</v>
      </c>
      <c r="I2" s="185">
        <f>Sorteio!A35</f>
        <v>217</v>
      </c>
      <c r="J2" s="185">
        <f>Sorteio!B35</f>
        <v>2</v>
      </c>
      <c r="K2" s="186">
        <f>Sorteio!C35</f>
        <v>17</v>
      </c>
      <c r="M2" s="26" t="s">
        <v>72</v>
      </c>
      <c r="N2" s="26" t="s">
        <v>70</v>
      </c>
      <c r="O2" s="26" t="s">
        <v>73</v>
      </c>
      <c r="P2" s="26" t="s">
        <v>10</v>
      </c>
      <c r="Q2" s="26" t="s">
        <v>1780</v>
      </c>
      <c r="R2" s="471">
        <v>17503</v>
      </c>
      <c r="S2" s="26">
        <v>6</v>
      </c>
      <c r="T2" s="26" t="s">
        <v>1857</v>
      </c>
      <c r="U2" s="26">
        <v>108</v>
      </c>
      <c r="V2" s="26">
        <v>1</v>
      </c>
      <c r="W2" s="26">
        <v>8</v>
      </c>
    </row>
    <row r="3" spans="1:23">
      <c r="A3" s="85" t="str">
        <f>Sorteio!AH45</f>
        <v>605</v>
      </c>
      <c r="B3" s="18" t="str">
        <f>Sorteio!AI45</f>
        <v>ABE</v>
      </c>
      <c r="C3" s="18" t="str">
        <f>Sorteio!AJ45</f>
        <v>TETSUO</v>
      </c>
      <c r="D3" s="18" t="str">
        <f>Sorteio!AK45</f>
        <v>M</v>
      </c>
      <c r="E3" s="18" t="str">
        <f>Sorteio!AL45</f>
        <v>KOK</v>
      </c>
      <c r="F3" s="88">
        <f>Sorteio!AM45</f>
        <v>12082</v>
      </c>
      <c r="G3" s="18">
        <f>Sorteio!AN45</f>
        <v>8</v>
      </c>
      <c r="H3" s="18" t="str">
        <f>Sorteio!AO45</f>
        <v>B</v>
      </c>
      <c r="I3" s="185">
        <f>Sorteio!A45</f>
        <v>401</v>
      </c>
      <c r="J3" s="185">
        <f>Sorteio!B45</f>
        <v>2</v>
      </c>
      <c r="K3" s="186">
        <f>Sorteio!C45</f>
        <v>1</v>
      </c>
      <c r="M3" s="26" t="s">
        <v>1109</v>
      </c>
      <c r="N3" s="26" t="s">
        <v>2271</v>
      </c>
      <c r="O3" s="26" t="s">
        <v>1457</v>
      </c>
      <c r="P3" s="26" t="s">
        <v>3</v>
      </c>
      <c r="Q3" s="26" t="s">
        <v>1780</v>
      </c>
      <c r="R3" s="471">
        <v>34349</v>
      </c>
      <c r="S3" s="26">
        <v>4</v>
      </c>
      <c r="T3" s="26" t="s">
        <v>1857</v>
      </c>
      <c r="U3" s="26">
        <v>118</v>
      </c>
      <c r="V3" s="26">
        <v>1</v>
      </c>
      <c r="W3" s="26">
        <v>18</v>
      </c>
    </row>
    <row r="4" spans="1:23" ht="16.5" thickBot="1">
      <c r="A4" s="86" t="str">
        <f>Sorteio!X22</f>
        <v>247</v>
      </c>
      <c r="B4" s="62" t="str">
        <f>Sorteio!Y22</f>
        <v>PINTO</v>
      </c>
      <c r="C4" s="62" t="str">
        <f>Sorteio!Z22</f>
        <v>JOSE GONCALVES</v>
      </c>
      <c r="D4" s="62" t="str">
        <f>Sorteio!AA22</f>
        <v>M</v>
      </c>
      <c r="E4" s="62" t="str">
        <f>Sorteio!AB22</f>
        <v>ITA</v>
      </c>
      <c r="F4" s="89">
        <f>Sorteio!AC22</f>
        <v>12745</v>
      </c>
      <c r="G4" s="62">
        <f>Sorteio!AD22</f>
        <v>9</v>
      </c>
      <c r="H4" s="62" t="str">
        <f>Sorteio!AE22</f>
        <v>B</v>
      </c>
      <c r="I4" s="187">
        <f>Sorteio!A22</f>
        <v>204</v>
      </c>
      <c r="J4" s="187">
        <f>Sorteio!B22</f>
        <v>2</v>
      </c>
      <c r="K4" s="188">
        <f>Sorteio!C22</f>
        <v>4</v>
      </c>
      <c r="M4" s="26" t="s">
        <v>1585</v>
      </c>
      <c r="N4" s="26" t="s">
        <v>2111</v>
      </c>
      <c r="O4" s="26" t="s">
        <v>2112</v>
      </c>
      <c r="P4" s="26" t="s">
        <v>3</v>
      </c>
      <c r="Q4" s="26" t="s">
        <v>1780</v>
      </c>
      <c r="R4" s="471">
        <v>22800</v>
      </c>
      <c r="S4" s="26">
        <v>4</v>
      </c>
      <c r="T4" s="26" t="s">
        <v>1857</v>
      </c>
      <c r="U4" s="26">
        <v>315</v>
      </c>
      <c r="V4" s="26">
        <v>1</v>
      </c>
      <c r="W4" s="26">
        <v>15</v>
      </c>
    </row>
    <row r="5" spans="1:23">
      <c r="A5" s="83" t="str">
        <f>Sorteio!N15</f>
        <v>619</v>
      </c>
      <c r="B5" s="84" t="str">
        <f>Sorteio!O15</f>
        <v>TOMABECHI</v>
      </c>
      <c r="C5" s="84" t="str">
        <f>Sorteio!P15</f>
        <v>SADAO</v>
      </c>
      <c r="D5" s="84" t="str">
        <f>Sorteio!Q15</f>
        <v>M</v>
      </c>
      <c r="E5" s="84" t="str">
        <f>Sorteio!R15</f>
        <v>GSP</v>
      </c>
      <c r="F5" s="87">
        <f>Sorteio!S15</f>
        <v>12932</v>
      </c>
      <c r="G5" s="84">
        <f>Sorteio!T15</f>
        <v>3</v>
      </c>
      <c r="H5" s="84" t="str">
        <f>Sorteio!U15</f>
        <v>EX</v>
      </c>
      <c r="I5" s="183">
        <f>Sorteio!A15</f>
        <v>115</v>
      </c>
      <c r="J5" s="183">
        <f>Sorteio!B15</f>
        <v>1</v>
      </c>
      <c r="K5" s="184">
        <f>Sorteio!C15</f>
        <v>15</v>
      </c>
      <c r="M5" s="26" t="s">
        <v>5</v>
      </c>
      <c r="N5" s="26" t="s">
        <v>6</v>
      </c>
      <c r="O5" s="26" t="s">
        <v>7</v>
      </c>
      <c r="P5" s="26" t="s">
        <v>3</v>
      </c>
      <c r="Q5" s="26" t="s">
        <v>1780</v>
      </c>
      <c r="R5" s="471">
        <v>24985</v>
      </c>
      <c r="S5" s="26">
        <v>4</v>
      </c>
      <c r="T5" s="26" t="s">
        <v>1857</v>
      </c>
      <c r="U5" s="26">
        <v>110</v>
      </c>
      <c r="V5" s="26">
        <v>1</v>
      </c>
      <c r="W5" s="26">
        <v>10</v>
      </c>
    </row>
    <row r="6" spans="1:23">
      <c r="A6" s="85" t="str">
        <f>Sorteio!X29</f>
        <v>266</v>
      </c>
      <c r="B6" s="18" t="str">
        <f>Sorteio!Y29</f>
        <v>TOYODA</v>
      </c>
      <c r="C6" s="18" t="str">
        <f>Sorteio!Z29</f>
        <v>MATOMU</v>
      </c>
      <c r="D6" s="18" t="str">
        <f>Sorteio!AA29</f>
        <v>M</v>
      </c>
      <c r="E6" s="18" t="str">
        <f>Sorteio!AB29</f>
        <v>PIE</v>
      </c>
      <c r="F6" s="88">
        <f>Sorteio!AC29</f>
        <v>13051</v>
      </c>
      <c r="G6" s="18">
        <f>Sorteio!AD29</f>
        <v>12</v>
      </c>
      <c r="H6" s="18" t="str">
        <f>Sorteio!AE29</f>
        <v>C</v>
      </c>
      <c r="I6" s="185">
        <f>Sorteio!A29</f>
        <v>211</v>
      </c>
      <c r="J6" s="185">
        <f>Sorteio!B29</f>
        <v>2</v>
      </c>
      <c r="K6" s="186">
        <f>Sorteio!C29</f>
        <v>11</v>
      </c>
      <c r="M6" s="26" t="s">
        <v>17</v>
      </c>
      <c r="N6" s="26" t="s">
        <v>15</v>
      </c>
      <c r="O6" s="26" t="s">
        <v>18</v>
      </c>
      <c r="P6" s="26" t="s">
        <v>10</v>
      </c>
      <c r="Q6" s="26" t="s">
        <v>1780</v>
      </c>
      <c r="R6" s="471">
        <v>15534</v>
      </c>
      <c r="S6" s="26">
        <v>9</v>
      </c>
      <c r="T6" s="26" t="s">
        <v>1858</v>
      </c>
      <c r="U6" s="26">
        <v>205</v>
      </c>
      <c r="V6" s="26">
        <v>2</v>
      </c>
      <c r="W6" s="26">
        <v>5</v>
      </c>
    </row>
    <row r="7" spans="1:23">
      <c r="A7" s="85" t="str">
        <f>Sorteio!N30</f>
        <v>152</v>
      </c>
      <c r="B7" s="18" t="str">
        <f>Sorteio!O30</f>
        <v>SHIRAHATA</v>
      </c>
      <c r="C7" s="18" t="str">
        <f>Sorteio!P30</f>
        <v>MAKOTO</v>
      </c>
      <c r="D7" s="18" t="str">
        <f>Sorteio!Q30</f>
        <v>M</v>
      </c>
      <c r="E7" s="18" t="str">
        <f>Sorteio!R30</f>
        <v>KOK</v>
      </c>
      <c r="F7" s="88">
        <f>Sorteio!S30</f>
        <v>13189</v>
      </c>
      <c r="G7" s="18">
        <f>Sorteio!T30</f>
        <v>9</v>
      </c>
      <c r="H7" s="18" t="str">
        <f>Sorteio!U30</f>
        <v>B</v>
      </c>
      <c r="I7" s="185">
        <f>Sorteio!A30</f>
        <v>212</v>
      </c>
      <c r="J7" s="185">
        <f>Sorteio!B30</f>
        <v>2</v>
      </c>
      <c r="K7" s="186">
        <f>Sorteio!C30</f>
        <v>12</v>
      </c>
      <c r="M7" s="26" t="s">
        <v>1652</v>
      </c>
      <c r="N7" s="26" t="s">
        <v>2653</v>
      </c>
      <c r="O7" s="26" t="s">
        <v>2657</v>
      </c>
      <c r="P7" s="26" t="s">
        <v>3</v>
      </c>
      <c r="Q7" s="26" t="s">
        <v>1780</v>
      </c>
      <c r="R7" s="471">
        <v>41116</v>
      </c>
      <c r="S7" s="26">
        <v>12</v>
      </c>
      <c r="T7" s="26" t="s">
        <v>1859</v>
      </c>
      <c r="U7" s="26">
        <v>101</v>
      </c>
      <c r="V7" s="26">
        <v>1</v>
      </c>
      <c r="W7" s="26">
        <v>1</v>
      </c>
    </row>
    <row r="8" spans="1:23" ht="16.5" thickBot="1">
      <c r="A8" s="86" t="str">
        <f>Sorteio!AH39</f>
        <v>091</v>
      </c>
      <c r="B8" s="62" t="str">
        <f>Sorteio!AI39</f>
        <v>YAMANOUCHI</v>
      </c>
      <c r="C8" s="62" t="str">
        <f>Sorteio!AJ39</f>
        <v>HIROKO</v>
      </c>
      <c r="D8" s="62" t="str">
        <f>Sorteio!AK39</f>
        <v>F</v>
      </c>
      <c r="E8" s="62" t="str">
        <f>Sorteio!AL39</f>
        <v>IBI</v>
      </c>
      <c r="F8" s="89">
        <f>Sorteio!AM39</f>
        <v>13448</v>
      </c>
      <c r="G8" s="62">
        <f>Sorteio!AN39</f>
        <v>12</v>
      </c>
      <c r="H8" s="62" t="str">
        <f>Sorteio!AO39</f>
        <v>C</v>
      </c>
      <c r="I8" s="187">
        <f>Sorteio!A39</f>
        <v>306</v>
      </c>
      <c r="J8" s="187">
        <f>Sorteio!B39</f>
        <v>1</v>
      </c>
      <c r="K8" s="188">
        <f>Sorteio!C39</f>
        <v>6</v>
      </c>
      <c r="M8" s="26" t="s">
        <v>704</v>
      </c>
      <c r="N8" s="26" t="s">
        <v>705</v>
      </c>
      <c r="O8" s="26" t="s">
        <v>706</v>
      </c>
      <c r="P8" s="26" t="s">
        <v>3</v>
      </c>
      <c r="Q8" s="26" t="s">
        <v>1780</v>
      </c>
      <c r="R8" s="471">
        <v>19641</v>
      </c>
      <c r="S8" s="26">
        <v>1</v>
      </c>
      <c r="T8" s="26" t="s">
        <v>2062</v>
      </c>
      <c r="U8" s="26">
        <v>112</v>
      </c>
      <c r="V8" s="26">
        <v>1</v>
      </c>
      <c r="W8" s="26">
        <v>12</v>
      </c>
    </row>
    <row r="9" spans="1:23">
      <c r="A9" s="83" t="str">
        <f>Sorteio!N31</f>
        <v>652</v>
      </c>
      <c r="B9" s="84" t="str">
        <f>Sorteio!O31</f>
        <v>HAYAKAWA</v>
      </c>
      <c r="C9" s="84" t="str">
        <f>Sorteio!P31</f>
        <v>EIKO</v>
      </c>
      <c r="D9" s="84" t="str">
        <f>Sorteio!Q31</f>
        <v>F</v>
      </c>
      <c r="E9" s="84" t="str">
        <f>Sorteio!R31</f>
        <v>GSP</v>
      </c>
      <c r="F9" s="87">
        <f>Sorteio!S31</f>
        <v>13575</v>
      </c>
      <c r="G9" s="84">
        <f>Sorteio!T31</f>
        <v>9</v>
      </c>
      <c r="H9" s="84" t="str">
        <f>Sorteio!U31</f>
        <v>B</v>
      </c>
      <c r="I9" s="183">
        <f>Sorteio!A31</f>
        <v>213</v>
      </c>
      <c r="J9" s="183">
        <f>Sorteio!B31</f>
        <v>2</v>
      </c>
      <c r="K9" s="184">
        <f>Sorteio!C31</f>
        <v>13</v>
      </c>
      <c r="M9" s="26" t="s">
        <v>1462</v>
      </c>
      <c r="N9" s="26" t="s">
        <v>2651</v>
      </c>
      <c r="O9" s="26" t="s">
        <v>2652</v>
      </c>
      <c r="P9" s="26" t="s">
        <v>3</v>
      </c>
      <c r="Q9" s="26" t="s">
        <v>1780</v>
      </c>
      <c r="R9" s="471">
        <v>26227</v>
      </c>
      <c r="S9" s="26">
        <v>12</v>
      </c>
      <c r="T9" s="26" t="s">
        <v>1859</v>
      </c>
      <c r="U9" s="26">
        <v>215</v>
      </c>
      <c r="V9" s="26">
        <v>2</v>
      </c>
      <c r="W9" s="26">
        <v>15</v>
      </c>
    </row>
    <row r="10" spans="1:23">
      <c r="A10" s="85" t="str">
        <f>Sorteio!X50</f>
        <v>782</v>
      </c>
      <c r="B10" s="18" t="str">
        <f>Sorteio!Y50</f>
        <v>MATSUMOTO</v>
      </c>
      <c r="C10" s="18" t="str">
        <f>Sorteio!Z50</f>
        <v>KAZUKO</v>
      </c>
      <c r="D10" s="18" t="str">
        <f>Sorteio!AA50</f>
        <v>F</v>
      </c>
      <c r="E10" s="18" t="str">
        <f>Sorteio!AB50</f>
        <v>IBI</v>
      </c>
      <c r="F10" s="88">
        <f>Sorteio!AC50</f>
        <v>13623</v>
      </c>
      <c r="G10" s="18">
        <f>Sorteio!AD50</f>
        <v>9</v>
      </c>
      <c r="H10" s="18" t="str">
        <f>Sorteio!AE50</f>
        <v>B</v>
      </c>
      <c r="I10" s="185">
        <f>Sorteio!A50</f>
        <v>412</v>
      </c>
      <c r="J10" s="185">
        <f>Sorteio!B50</f>
        <v>2</v>
      </c>
      <c r="K10" s="186">
        <f>Sorteio!C50</f>
        <v>12</v>
      </c>
      <c r="M10" s="26" t="s">
        <v>1486</v>
      </c>
      <c r="N10" s="26" t="s">
        <v>216</v>
      </c>
      <c r="O10" s="26" t="s">
        <v>1876</v>
      </c>
      <c r="P10" s="26" t="s">
        <v>3</v>
      </c>
      <c r="Q10" s="26" t="s">
        <v>1780</v>
      </c>
      <c r="R10" s="471" t="s">
        <v>1877</v>
      </c>
      <c r="S10" s="26">
        <v>4</v>
      </c>
      <c r="T10" s="26" t="s">
        <v>1857</v>
      </c>
      <c r="U10" s="26">
        <v>113</v>
      </c>
      <c r="V10" s="26">
        <v>1</v>
      </c>
      <c r="W10" s="26">
        <v>13</v>
      </c>
    </row>
    <row r="11" spans="1:23">
      <c r="A11" s="85" t="str">
        <f>Sorteio!AH9</f>
        <v>250</v>
      </c>
      <c r="B11" s="18" t="str">
        <f>Sorteio!AI9</f>
        <v>OSADA</v>
      </c>
      <c r="C11" s="18" t="str">
        <f>Sorteio!AJ9</f>
        <v>ASAO</v>
      </c>
      <c r="D11" s="18" t="str">
        <f>Sorteio!AK9</f>
        <v>M</v>
      </c>
      <c r="E11" s="18" t="str">
        <f>Sorteio!AL9</f>
        <v>SOR</v>
      </c>
      <c r="F11" s="88">
        <f>Sorteio!AM9</f>
        <v>13681</v>
      </c>
      <c r="G11" s="18">
        <f>Sorteio!AN9</f>
        <v>6</v>
      </c>
      <c r="H11" s="18" t="str">
        <f>Sorteio!AO9</f>
        <v>A</v>
      </c>
      <c r="I11" s="185">
        <f>Sorteio!A9</f>
        <v>109</v>
      </c>
      <c r="J11" s="185">
        <f>Sorteio!B9</f>
        <v>1</v>
      </c>
      <c r="K11" s="186">
        <f>Sorteio!C9</f>
        <v>9</v>
      </c>
      <c r="M11" s="26" t="s">
        <v>30</v>
      </c>
      <c r="N11" s="26" t="s">
        <v>26</v>
      </c>
      <c r="O11" s="26" t="s">
        <v>31</v>
      </c>
      <c r="P11" s="26" t="s">
        <v>3</v>
      </c>
      <c r="Q11" s="26" t="s">
        <v>1780</v>
      </c>
      <c r="R11" s="471">
        <v>14323</v>
      </c>
      <c r="S11" s="26">
        <v>6</v>
      </c>
      <c r="T11" s="26" t="s">
        <v>1857</v>
      </c>
      <c r="U11" s="26">
        <v>105</v>
      </c>
      <c r="V11" s="26">
        <v>1</v>
      </c>
      <c r="W11" s="26">
        <v>5</v>
      </c>
    </row>
    <row r="12" spans="1:23" ht="16.5" thickBot="1">
      <c r="A12" s="86" t="str">
        <f>Sorteio!AH32</f>
        <v>167</v>
      </c>
      <c r="B12" s="62" t="str">
        <f>Sorteio!AI32</f>
        <v>NOZAWA</v>
      </c>
      <c r="C12" s="62" t="str">
        <f>Sorteio!AJ32</f>
        <v>YURIKO</v>
      </c>
      <c r="D12" s="62" t="str">
        <f>Sorteio!AK32</f>
        <v>F</v>
      </c>
      <c r="E12" s="62" t="str">
        <f>Sorteio!AL32</f>
        <v>KOK</v>
      </c>
      <c r="F12" s="89">
        <f>Sorteio!AM32</f>
        <v>13844</v>
      </c>
      <c r="G12" s="62">
        <f>Sorteio!AN32</f>
        <v>12</v>
      </c>
      <c r="H12" s="62" t="str">
        <f>Sorteio!AO32</f>
        <v>C</v>
      </c>
      <c r="I12" s="187">
        <f>Sorteio!A32</f>
        <v>214</v>
      </c>
      <c r="J12" s="187">
        <f>Sorteio!B32</f>
        <v>2</v>
      </c>
      <c r="K12" s="188">
        <f>Sorteio!C32</f>
        <v>14</v>
      </c>
      <c r="M12" s="26" t="s">
        <v>37</v>
      </c>
      <c r="N12" s="26" t="s">
        <v>38</v>
      </c>
      <c r="O12" s="26" t="s">
        <v>39</v>
      </c>
      <c r="P12" s="26" t="s">
        <v>3</v>
      </c>
      <c r="Q12" s="26" t="s">
        <v>1780</v>
      </c>
      <c r="R12" s="471">
        <v>15336</v>
      </c>
      <c r="S12" s="26">
        <v>3</v>
      </c>
      <c r="T12" s="26" t="s">
        <v>2062</v>
      </c>
      <c r="U12" s="26">
        <v>107</v>
      </c>
      <c r="V12" s="26">
        <v>1</v>
      </c>
      <c r="W12" s="26">
        <v>7</v>
      </c>
    </row>
    <row r="13" spans="1:23">
      <c r="A13" s="83" t="str">
        <f>Sorteio!X26</f>
        <v>643</v>
      </c>
      <c r="B13" s="84" t="str">
        <f>Sorteio!Y26</f>
        <v>GUNJI</v>
      </c>
      <c r="C13" s="84" t="str">
        <f>Sorteio!Z26</f>
        <v>TOSHIO</v>
      </c>
      <c r="D13" s="84" t="str">
        <f>Sorteio!AA26</f>
        <v>M</v>
      </c>
      <c r="E13" s="84" t="str">
        <f>Sorteio!AB26</f>
        <v>BIR</v>
      </c>
      <c r="F13" s="87">
        <f>Sorteio!AC26</f>
        <v>13888</v>
      </c>
      <c r="G13" s="84">
        <f>Sorteio!AD26</f>
        <v>9</v>
      </c>
      <c r="H13" s="84" t="str">
        <f>Sorteio!AE26</f>
        <v>B</v>
      </c>
      <c r="I13" s="183">
        <f>Sorteio!A26</f>
        <v>208</v>
      </c>
      <c r="J13" s="183">
        <f>Sorteio!B26</f>
        <v>2</v>
      </c>
      <c r="K13" s="184">
        <f>Sorteio!C26</f>
        <v>8</v>
      </c>
      <c r="M13" s="26" t="s">
        <v>66</v>
      </c>
      <c r="N13" s="26" t="s">
        <v>38</v>
      </c>
      <c r="O13" s="26" t="s">
        <v>67</v>
      </c>
      <c r="P13" s="26" t="s">
        <v>10</v>
      </c>
      <c r="Q13" s="26" t="s">
        <v>1780</v>
      </c>
      <c r="R13" s="471">
        <v>15977</v>
      </c>
      <c r="S13" s="26">
        <v>5</v>
      </c>
      <c r="T13" s="26" t="s">
        <v>1857</v>
      </c>
      <c r="U13" s="26">
        <v>103</v>
      </c>
      <c r="V13" s="26">
        <v>1</v>
      </c>
      <c r="W13" s="26">
        <v>3</v>
      </c>
    </row>
    <row r="14" spans="1:23">
      <c r="A14" s="85" t="str">
        <f>Sorteio!N34</f>
        <v>463</v>
      </c>
      <c r="B14" s="18" t="str">
        <f>Sorteio!O34</f>
        <v>ISHII</v>
      </c>
      <c r="C14" s="18" t="str">
        <f>Sorteio!P34</f>
        <v>HISANOBU</v>
      </c>
      <c r="D14" s="18" t="str">
        <f>Sorteio!Q34</f>
        <v>M</v>
      </c>
      <c r="E14" s="18" t="str">
        <f>Sorteio!R34</f>
        <v>KOK</v>
      </c>
      <c r="F14" s="88">
        <f>Sorteio!S34</f>
        <v>14088</v>
      </c>
      <c r="G14" s="18">
        <f>Sorteio!T34</f>
        <v>9</v>
      </c>
      <c r="H14" s="18" t="str">
        <f>Sorteio!U34</f>
        <v>B</v>
      </c>
      <c r="I14" s="185">
        <f>Sorteio!A34</f>
        <v>216</v>
      </c>
      <c r="J14" s="185">
        <f>Sorteio!B34</f>
        <v>2</v>
      </c>
      <c r="K14" s="186">
        <f>Sorteio!C34</f>
        <v>16</v>
      </c>
      <c r="M14" s="26" t="s">
        <v>736</v>
      </c>
      <c r="N14" s="26" t="s">
        <v>2578</v>
      </c>
      <c r="O14" s="26" t="s">
        <v>2579</v>
      </c>
      <c r="P14" s="26" t="s">
        <v>3</v>
      </c>
      <c r="Q14" s="26" t="s">
        <v>1780</v>
      </c>
      <c r="R14" s="471">
        <v>21065</v>
      </c>
      <c r="S14" s="26">
        <v>11</v>
      </c>
      <c r="T14" s="26" t="s">
        <v>1859</v>
      </c>
      <c r="U14" s="26">
        <v>415</v>
      </c>
      <c r="V14" s="26">
        <v>2</v>
      </c>
      <c r="W14" s="26">
        <v>15</v>
      </c>
    </row>
    <row r="15" spans="1:23">
      <c r="A15" s="85" t="str">
        <f>Sorteio!N27</f>
        <v>725</v>
      </c>
      <c r="B15" s="18" t="str">
        <f>Sorteio!O27</f>
        <v>KUNII</v>
      </c>
      <c r="C15" s="18" t="str">
        <f>Sorteio!P27</f>
        <v>EMIKO</v>
      </c>
      <c r="D15" s="18" t="str">
        <f>Sorteio!Q27</f>
        <v>F</v>
      </c>
      <c r="E15" s="18" t="str">
        <f>Sorteio!R27</f>
        <v>GSP</v>
      </c>
      <c r="F15" s="88">
        <f>Sorteio!S27</f>
        <v>14124</v>
      </c>
      <c r="G15" s="18">
        <f>Sorteio!T27</f>
        <v>9</v>
      </c>
      <c r="H15" s="18" t="str">
        <f>Sorteio!U27</f>
        <v>B</v>
      </c>
      <c r="I15" s="185">
        <f>Sorteio!A27</f>
        <v>209</v>
      </c>
      <c r="J15" s="185">
        <f>Sorteio!B27</f>
        <v>2</v>
      </c>
      <c r="K15" s="186">
        <f>Sorteio!C27</f>
        <v>9</v>
      </c>
      <c r="M15" s="26" t="s">
        <v>1162</v>
      </c>
      <c r="N15" s="26" t="s">
        <v>652</v>
      </c>
      <c r="O15" s="26" t="s">
        <v>562</v>
      </c>
      <c r="P15" s="26" t="s">
        <v>3</v>
      </c>
      <c r="Q15" s="26" t="s">
        <v>1780</v>
      </c>
      <c r="R15" s="471">
        <v>19729</v>
      </c>
      <c r="S15" s="26">
        <v>8</v>
      </c>
      <c r="T15" s="26" t="s">
        <v>1858</v>
      </c>
      <c r="U15" s="26">
        <v>209</v>
      </c>
      <c r="V15" s="26">
        <v>2</v>
      </c>
      <c r="W15" s="26">
        <v>9</v>
      </c>
    </row>
    <row r="16" spans="1:23" ht="16.5" thickBot="1">
      <c r="A16" s="86" t="str">
        <f>Sorteio!X52</f>
        <v>533</v>
      </c>
      <c r="B16" s="62" t="str">
        <f>Sorteio!Y52</f>
        <v>TANAKA</v>
      </c>
      <c r="C16" s="62" t="str">
        <f>Sorteio!Z52</f>
        <v>TAKAAKI</v>
      </c>
      <c r="D16" s="62" t="str">
        <f>Sorteio!AA52</f>
        <v>M</v>
      </c>
      <c r="E16" s="62" t="str">
        <f>Sorteio!AB52</f>
        <v>IBI</v>
      </c>
      <c r="F16" s="89">
        <f>Sorteio!AC52</f>
        <v>14124</v>
      </c>
      <c r="G16" s="62">
        <f>Sorteio!AD52</f>
        <v>12</v>
      </c>
      <c r="H16" s="62" t="str">
        <f>Sorteio!AE52</f>
        <v>C</v>
      </c>
      <c r="I16" s="187">
        <f>Sorteio!A52</f>
        <v>417</v>
      </c>
      <c r="J16" s="187">
        <f>Sorteio!B52</f>
        <v>2</v>
      </c>
      <c r="K16" s="188">
        <f>Sorteio!C52</f>
        <v>17</v>
      </c>
      <c r="M16" s="26" t="s">
        <v>1459</v>
      </c>
      <c r="N16" s="26" t="s">
        <v>2647</v>
      </c>
      <c r="O16" s="26" t="s">
        <v>2648</v>
      </c>
      <c r="P16" s="26" t="s">
        <v>10</v>
      </c>
      <c r="Q16" s="26" t="s">
        <v>1780</v>
      </c>
      <c r="R16" s="471">
        <v>23097</v>
      </c>
      <c r="S16" s="26">
        <v>12</v>
      </c>
      <c r="T16" s="26" t="s">
        <v>1859</v>
      </c>
      <c r="U16" s="26">
        <v>218</v>
      </c>
      <c r="V16" s="26">
        <v>2</v>
      </c>
      <c r="W16" s="26">
        <v>18</v>
      </c>
    </row>
    <row r="17" spans="1:23">
      <c r="A17" s="83" t="str">
        <f>Sorteio!X5</f>
        <v>178</v>
      </c>
      <c r="B17" s="84" t="str">
        <f>Sorteio!Y5</f>
        <v>KAWAKAMI</v>
      </c>
      <c r="C17" s="84" t="str">
        <f>Sorteio!Z5</f>
        <v>TETSUSHI</v>
      </c>
      <c r="D17" s="84" t="str">
        <f>Sorteio!AA5</f>
        <v>M</v>
      </c>
      <c r="E17" s="84" t="str">
        <f>Sorteio!AB5</f>
        <v>PIE</v>
      </c>
      <c r="F17" s="87">
        <f>Sorteio!AC5</f>
        <v>14323</v>
      </c>
      <c r="G17" s="84">
        <f>Sorteio!AD5</f>
        <v>6</v>
      </c>
      <c r="H17" s="84" t="str">
        <f>Sorteio!AE5</f>
        <v>A</v>
      </c>
      <c r="I17" s="183">
        <f>Sorteio!A5</f>
        <v>105</v>
      </c>
      <c r="J17" s="183">
        <f>Sorteio!B5</f>
        <v>1</v>
      </c>
      <c r="K17" s="184">
        <f>Sorteio!C5</f>
        <v>5</v>
      </c>
      <c r="M17" s="26" t="s">
        <v>2219</v>
      </c>
      <c r="N17" s="26" t="s">
        <v>40</v>
      </c>
      <c r="O17" s="26" t="s">
        <v>2220</v>
      </c>
      <c r="P17" s="26" t="s">
        <v>3</v>
      </c>
      <c r="Q17" s="26" t="s">
        <v>1780</v>
      </c>
      <c r="R17" s="471">
        <v>21525</v>
      </c>
      <c r="S17" s="26">
        <v>4</v>
      </c>
      <c r="T17" s="26" t="s">
        <v>1857</v>
      </c>
      <c r="U17" s="26">
        <v>117</v>
      </c>
      <c r="V17" s="26">
        <v>1</v>
      </c>
      <c r="W17" s="26">
        <v>17</v>
      </c>
    </row>
    <row r="18" spans="1:23">
      <c r="A18" s="85" t="str">
        <f>Sorteio!X45</f>
        <v>506</v>
      </c>
      <c r="B18" s="18" t="str">
        <f>Sorteio!Y45</f>
        <v>KIYOHARA</v>
      </c>
      <c r="C18" s="18" t="str">
        <f>Sorteio!Z45</f>
        <v>IKUO</v>
      </c>
      <c r="D18" s="18" t="str">
        <f>Sorteio!AA45</f>
        <v>M</v>
      </c>
      <c r="E18" s="18" t="str">
        <f>Sorteio!AB45</f>
        <v>NCC</v>
      </c>
      <c r="F18" s="88">
        <f>Sorteio!AC45</f>
        <v>14496</v>
      </c>
      <c r="G18" s="18">
        <f>Sorteio!AD45</f>
        <v>9</v>
      </c>
      <c r="H18" s="18" t="str">
        <f>Sorteio!AE45</f>
        <v>B</v>
      </c>
      <c r="I18" s="185">
        <f>Sorteio!A45</f>
        <v>401</v>
      </c>
      <c r="J18" s="185">
        <f>Sorteio!B45</f>
        <v>2</v>
      </c>
      <c r="K18" s="186">
        <f>Sorteio!C45</f>
        <v>1</v>
      </c>
      <c r="M18" s="26" t="s">
        <v>2223</v>
      </c>
      <c r="N18" s="26" t="s">
        <v>40</v>
      </c>
      <c r="O18" s="26" t="s">
        <v>2224</v>
      </c>
      <c r="P18" s="26" t="s">
        <v>10</v>
      </c>
      <c r="Q18" s="26" t="s">
        <v>1780</v>
      </c>
      <c r="R18" s="471">
        <v>21828</v>
      </c>
      <c r="S18" s="26">
        <v>12</v>
      </c>
      <c r="T18" s="26" t="s">
        <v>1859</v>
      </c>
      <c r="U18" s="26">
        <v>308</v>
      </c>
      <c r="V18" s="26">
        <v>1</v>
      </c>
      <c r="W18" s="26">
        <v>8</v>
      </c>
    </row>
    <row r="19" spans="1:23">
      <c r="A19" s="85" t="str">
        <f>Sorteio!N21</f>
        <v>017</v>
      </c>
      <c r="B19" s="18" t="str">
        <f>Sorteio!O21</f>
        <v>SHIMOYAMA</v>
      </c>
      <c r="C19" s="18" t="str">
        <f>Sorteio!P21</f>
        <v>KAZUKO</v>
      </c>
      <c r="D19" s="18" t="str">
        <f>Sorteio!Q21</f>
        <v>F</v>
      </c>
      <c r="E19" s="18" t="str">
        <f>Sorteio!R21</f>
        <v>IBI</v>
      </c>
      <c r="F19" s="88">
        <f>Sorteio!S21</f>
        <v>14507</v>
      </c>
      <c r="G19" s="18">
        <f>Sorteio!T21</f>
        <v>8</v>
      </c>
      <c r="H19" s="18" t="str">
        <f>Sorteio!U21</f>
        <v>B</v>
      </c>
      <c r="I19" s="185">
        <f>Sorteio!A21</f>
        <v>203</v>
      </c>
      <c r="J19" s="185">
        <f>Sorteio!B21</f>
        <v>2</v>
      </c>
      <c r="K19" s="186">
        <f>Sorteio!C21</f>
        <v>3</v>
      </c>
      <c r="M19" s="26" t="s">
        <v>1458</v>
      </c>
      <c r="N19" s="26" t="s">
        <v>2645</v>
      </c>
      <c r="O19" s="26" t="s">
        <v>2646</v>
      </c>
      <c r="P19" s="26" t="s">
        <v>3</v>
      </c>
      <c r="Q19" s="26" t="s">
        <v>1780</v>
      </c>
      <c r="R19" s="471">
        <v>16003</v>
      </c>
      <c r="S19" s="26">
        <v>12</v>
      </c>
      <c r="T19" s="26" t="s">
        <v>1859</v>
      </c>
      <c r="U19" s="26">
        <v>406</v>
      </c>
      <c r="V19" s="26">
        <v>2</v>
      </c>
      <c r="W19" s="26">
        <v>6</v>
      </c>
    </row>
    <row r="20" spans="1:23" ht="16.5" thickBot="1">
      <c r="A20" s="86" t="str">
        <f>Sorteio!N25</f>
        <v>162</v>
      </c>
      <c r="B20" s="62" t="str">
        <f>Sorteio!O25</f>
        <v>KANEGANE</v>
      </c>
      <c r="C20" s="62" t="str">
        <f>Sorteio!P25</f>
        <v>FUMIYOSHI</v>
      </c>
      <c r="D20" s="62" t="str">
        <f>Sorteio!Q25</f>
        <v>M</v>
      </c>
      <c r="E20" s="62" t="str">
        <f>Sorteio!R25</f>
        <v>SMA</v>
      </c>
      <c r="F20" s="89">
        <f>Sorteio!S25</f>
        <v>14528</v>
      </c>
      <c r="G20" s="62">
        <f>Sorteio!T25</f>
        <v>9</v>
      </c>
      <c r="H20" s="62" t="str">
        <f>Sorteio!U25</f>
        <v>B</v>
      </c>
      <c r="I20" s="187">
        <f>Sorteio!A25</f>
        <v>207</v>
      </c>
      <c r="J20" s="187">
        <f>Sorteio!B25</f>
        <v>2</v>
      </c>
      <c r="K20" s="188">
        <f>Sorteio!C25</f>
        <v>7</v>
      </c>
      <c r="M20" s="26" t="s">
        <v>1698</v>
      </c>
      <c r="N20" s="26" t="s">
        <v>2529</v>
      </c>
      <c r="O20" s="26" t="s">
        <v>1183</v>
      </c>
      <c r="P20" s="26" t="s">
        <v>10</v>
      </c>
      <c r="Q20" s="26" t="s">
        <v>1780</v>
      </c>
      <c r="R20" s="471">
        <v>16884</v>
      </c>
      <c r="S20" s="26">
        <v>12</v>
      </c>
      <c r="T20" s="26" t="s">
        <v>1859</v>
      </c>
      <c r="U20" s="26">
        <v>306</v>
      </c>
      <c r="V20" s="26">
        <v>1</v>
      </c>
      <c r="W20" s="26">
        <v>6</v>
      </c>
    </row>
    <row r="21" spans="1:23">
      <c r="A21" s="83" t="str">
        <f>Sorteio!AH42</f>
        <v>767</v>
      </c>
      <c r="B21" s="84" t="str">
        <f>Sorteio!AI42</f>
        <v>FURUKAWA</v>
      </c>
      <c r="C21" s="84" t="str">
        <f>Sorteio!AJ42</f>
        <v>HIROSHI</v>
      </c>
      <c r="D21" s="84" t="str">
        <f>Sorteio!AK42</f>
        <v>M</v>
      </c>
      <c r="E21" s="84" t="str">
        <f>Sorteio!AL42</f>
        <v>KOK</v>
      </c>
      <c r="F21" s="87">
        <f>Sorteio!AM42</f>
        <v>14567</v>
      </c>
      <c r="G21" s="84">
        <f>Sorteio!AN42</f>
        <v>6</v>
      </c>
      <c r="H21" s="84" t="str">
        <f>Sorteio!AO42</f>
        <v>A</v>
      </c>
      <c r="I21" s="183">
        <f>Sorteio!A42</f>
        <v>312</v>
      </c>
      <c r="J21" s="183">
        <f>Sorteio!B42</f>
        <v>1</v>
      </c>
      <c r="K21" s="183">
        <f>Sorteio!C42</f>
        <v>12</v>
      </c>
      <c r="M21" s="26" t="s">
        <v>1488</v>
      </c>
      <c r="N21" s="26" t="s">
        <v>2095</v>
      </c>
      <c r="O21" s="26" t="s">
        <v>1880</v>
      </c>
      <c r="P21" s="26" t="s">
        <v>3</v>
      </c>
      <c r="Q21" s="26" t="s">
        <v>1780</v>
      </c>
      <c r="R21" s="471">
        <v>23045</v>
      </c>
      <c r="S21" s="26">
        <v>5</v>
      </c>
      <c r="T21" s="26" t="s">
        <v>1857</v>
      </c>
      <c r="U21" s="26">
        <v>114</v>
      </c>
      <c r="V21" s="26">
        <v>1</v>
      </c>
      <c r="W21" s="26">
        <v>14</v>
      </c>
    </row>
    <row r="22" spans="1:23">
      <c r="A22" s="85" t="str">
        <f>Sorteio!X28</f>
        <v>446</v>
      </c>
      <c r="B22" s="18" t="str">
        <f>Sorteio!Y28</f>
        <v>NAGATA</v>
      </c>
      <c r="C22" s="18" t="str">
        <f>Sorteio!Z28</f>
        <v>MASARU</v>
      </c>
      <c r="D22" s="18" t="str">
        <f>Sorteio!AA28</f>
        <v>M</v>
      </c>
      <c r="E22" s="18" t="str">
        <f>Sorteio!AB28</f>
        <v>COO</v>
      </c>
      <c r="F22" s="88">
        <f>Sorteio!AC28</f>
        <v>14590</v>
      </c>
      <c r="G22" s="18">
        <f>Sorteio!AD28</f>
        <v>9</v>
      </c>
      <c r="H22" s="18" t="str">
        <f>Sorteio!AE28</f>
        <v>B</v>
      </c>
      <c r="I22" s="185">
        <f>Sorteio!A28</f>
        <v>210</v>
      </c>
      <c r="J22" s="185">
        <f>Sorteio!B28</f>
        <v>2</v>
      </c>
      <c r="K22" s="185">
        <f>Sorteio!C28</f>
        <v>10</v>
      </c>
      <c r="M22" s="26" t="s">
        <v>1041</v>
      </c>
      <c r="N22" s="26" t="s">
        <v>2270</v>
      </c>
      <c r="O22" s="26" t="s">
        <v>24</v>
      </c>
      <c r="P22" s="26" t="s">
        <v>3</v>
      </c>
      <c r="Q22" s="26" t="s">
        <v>1780</v>
      </c>
      <c r="R22" s="471">
        <v>28572</v>
      </c>
      <c r="S22" s="26">
        <v>5</v>
      </c>
      <c r="T22" s="26" t="s">
        <v>1857</v>
      </c>
      <c r="U22" s="26">
        <v>111</v>
      </c>
      <c r="V22" s="26">
        <v>1</v>
      </c>
      <c r="W22" s="26">
        <v>11</v>
      </c>
    </row>
    <row r="23" spans="1:23">
      <c r="A23" s="85" t="str">
        <f>Sorteio!X46</f>
        <v>215</v>
      </c>
      <c r="B23" s="18" t="str">
        <f>Sorteio!Y46</f>
        <v>ITO</v>
      </c>
      <c r="C23" s="18" t="str">
        <f>Sorteio!Z46</f>
        <v>MINORU</v>
      </c>
      <c r="D23" s="18" t="str">
        <f>Sorteio!AA46</f>
        <v>M</v>
      </c>
      <c r="E23" s="18" t="str">
        <f>Sorteio!AB46</f>
        <v>ITA</v>
      </c>
      <c r="F23" s="88">
        <f>Sorteio!AC46</f>
        <v>14704</v>
      </c>
      <c r="G23" s="18">
        <f>Sorteio!AD46</f>
        <v>9</v>
      </c>
      <c r="H23" s="18" t="str">
        <f>Sorteio!AE46</f>
        <v>B</v>
      </c>
      <c r="I23" s="185">
        <f>Sorteio!A46</f>
        <v>403</v>
      </c>
      <c r="J23" s="185">
        <f>Sorteio!B46</f>
        <v>2</v>
      </c>
      <c r="K23" s="185">
        <f>Sorteio!C46</f>
        <v>3</v>
      </c>
      <c r="M23" s="26" t="s">
        <v>515</v>
      </c>
      <c r="N23" s="26" t="s">
        <v>2445</v>
      </c>
      <c r="O23" s="26" t="s">
        <v>2446</v>
      </c>
      <c r="P23" s="26" t="s">
        <v>10</v>
      </c>
      <c r="Q23" s="26" t="s">
        <v>1780</v>
      </c>
      <c r="R23" s="471">
        <v>18970</v>
      </c>
      <c r="S23" s="26">
        <v>12</v>
      </c>
      <c r="T23" s="26" t="s">
        <v>1859</v>
      </c>
      <c r="U23" s="26">
        <v>212</v>
      </c>
      <c r="V23" s="26">
        <v>2</v>
      </c>
      <c r="W23" s="26">
        <v>12</v>
      </c>
    </row>
    <row r="24" spans="1:23" ht="16.5" thickBot="1">
      <c r="A24" s="86" t="str">
        <f>Sorteio!X40</f>
        <v>882</v>
      </c>
      <c r="B24" s="62" t="str">
        <f>Sorteio!Y40</f>
        <v>TOYAMA</v>
      </c>
      <c r="C24" s="62" t="str">
        <f>Sorteio!Z40</f>
        <v>MINAYUKI</v>
      </c>
      <c r="D24" s="62" t="str">
        <f>Sorteio!AA40</f>
        <v>M</v>
      </c>
      <c r="E24" s="62" t="str">
        <f>Sorteio!AB40</f>
        <v>COO</v>
      </c>
      <c r="F24" s="89">
        <f>Sorteio!AC40</f>
        <v>14759</v>
      </c>
      <c r="G24" s="62">
        <f>Sorteio!AD40</f>
        <v>9</v>
      </c>
      <c r="H24" s="62" t="str">
        <f>Sorteio!AE40</f>
        <v>B</v>
      </c>
      <c r="I24" s="187">
        <f>Sorteio!A40</f>
        <v>308</v>
      </c>
      <c r="J24" s="187">
        <f>Sorteio!B40</f>
        <v>1</v>
      </c>
      <c r="K24" s="187">
        <f>Sorteio!C40</f>
        <v>8</v>
      </c>
      <c r="M24" s="26" t="s">
        <v>76</v>
      </c>
      <c r="N24" s="26" t="s">
        <v>77</v>
      </c>
      <c r="O24" s="26" t="s">
        <v>78</v>
      </c>
      <c r="P24" s="26" t="s">
        <v>3</v>
      </c>
      <c r="Q24" s="26" t="s">
        <v>1780</v>
      </c>
      <c r="R24" s="471">
        <v>16893</v>
      </c>
      <c r="S24" s="26">
        <v>8</v>
      </c>
      <c r="T24" s="26" t="s">
        <v>1858</v>
      </c>
      <c r="U24" s="26">
        <v>408</v>
      </c>
      <c r="V24" s="26">
        <v>2</v>
      </c>
      <c r="W24" s="26">
        <v>8</v>
      </c>
    </row>
    <row r="25" spans="1:23">
      <c r="A25" s="83" t="str">
        <f>Sorteio!N23</f>
        <v>817</v>
      </c>
      <c r="B25" s="84" t="str">
        <f>Sorteio!O23</f>
        <v>KAWASAKI</v>
      </c>
      <c r="C25" s="84" t="str">
        <f>Sorteio!P23</f>
        <v>TOSHIO</v>
      </c>
      <c r="D25" s="84" t="str">
        <f>Sorteio!Q23</f>
        <v>M</v>
      </c>
      <c r="E25" s="84" t="str">
        <f>Sorteio!R23</f>
        <v>KOK</v>
      </c>
      <c r="F25" s="87">
        <f>Sorteio!S23</f>
        <v>14865</v>
      </c>
      <c r="G25" s="84">
        <f>Sorteio!T23</f>
        <v>9</v>
      </c>
      <c r="H25" s="84" t="str">
        <f>Sorteio!U23</f>
        <v>B</v>
      </c>
      <c r="I25" s="183">
        <f>Sorteio!A23</f>
        <v>205</v>
      </c>
      <c r="J25" s="183">
        <f>Sorteio!B23</f>
        <v>2</v>
      </c>
      <c r="K25" s="183">
        <f>Sorteio!C23</f>
        <v>5</v>
      </c>
      <c r="M25" s="26" t="s">
        <v>46</v>
      </c>
      <c r="N25" s="26" t="s">
        <v>47</v>
      </c>
      <c r="O25" s="26" t="s">
        <v>48</v>
      </c>
      <c r="P25" s="26" t="s">
        <v>3</v>
      </c>
      <c r="Q25" s="26" t="s">
        <v>1780</v>
      </c>
      <c r="R25" s="471">
        <v>13051</v>
      </c>
      <c r="S25" s="26">
        <v>12</v>
      </c>
      <c r="T25" s="26" t="s">
        <v>1859</v>
      </c>
      <c r="U25" s="26">
        <v>211</v>
      </c>
      <c r="V25" s="26">
        <v>2</v>
      </c>
      <c r="W25" s="26">
        <v>11</v>
      </c>
    </row>
    <row r="26" spans="1:23">
      <c r="A26" s="85" t="str">
        <f>Sorteio!N20</f>
        <v>267</v>
      </c>
      <c r="B26" s="18" t="str">
        <f>Sorteio!O20</f>
        <v>UEYAMA</v>
      </c>
      <c r="C26" s="18" t="str">
        <f>Sorteio!P20</f>
        <v>MARIA KIYOKO</v>
      </c>
      <c r="D26" s="18" t="str">
        <f>Sorteio!Q20</f>
        <v>F</v>
      </c>
      <c r="E26" s="18" t="str">
        <f>Sorteio!R20</f>
        <v>PIE</v>
      </c>
      <c r="F26" s="88">
        <f>Sorteio!S20</f>
        <v>14975</v>
      </c>
      <c r="G26" s="18">
        <f>Sorteio!T20</f>
        <v>9</v>
      </c>
      <c r="H26" s="18" t="str">
        <f>Sorteio!U20</f>
        <v>B</v>
      </c>
      <c r="I26" s="185">
        <f>Sorteio!A20</f>
        <v>202</v>
      </c>
      <c r="J26" s="185">
        <f>Sorteio!B20</f>
        <v>2</v>
      </c>
      <c r="K26" s="185">
        <f>Sorteio!C20</f>
        <v>2</v>
      </c>
      <c r="M26" s="26" t="s">
        <v>87</v>
      </c>
      <c r="N26" s="26" t="s">
        <v>85</v>
      </c>
      <c r="O26" s="26" t="s">
        <v>88</v>
      </c>
      <c r="P26" s="26" t="s">
        <v>3</v>
      </c>
      <c r="Q26" s="26" t="s">
        <v>1780</v>
      </c>
      <c r="R26" s="471">
        <v>29247</v>
      </c>
      <c r="S26" s="26">
        <v>9</v>
      </c>
      <c r="T26" s="26" t="s">
        <v>1858</v>
      </c>
      <c r="U26" s="26">
        <v>201</v>
      </c>
      <c r="V26" s="26">
        <v>2</v>
      </c>
      <c r="W26" s="26">
        <v>1</v>
      </c>
    </row>
    <row r="27" spans="1:23">
      <c r="A27" s="85" t="str">
        <f>Sorteio!N24</f>
        <v>986</v>
      </c>
      <c r="B27" s="18" t="str">
        <f>Sorteio!O24</f>
        <v>NAGAE</v>
      </c>
      <c r="C27" s="18" t="str">
        <f>Sorteio!P24</f>
        <v>TOMIKO</v>
      </c>
      <c r="D27" s="18" t="str">
        <f>Sorteio!Q24</f>
        <v>F</v>
      </c>
      <c r="E27" s="18" t="str">
        <f>Sorteio!R24</f>
        <v>SOR</v>
      </c>
      <c r="F27" s="88">
        <f>Sorteio!S24</f>
        <v>14991</v>
      </c>
      <c r="G27" s="18">
        <f>Sorteio!T24</f>
        <v>9</v>
      </c>
      <c r="H27" s="18" t="str">
        <f>Sorteio!U24</f>
        <v>B</v>
      </c>
      <c r="I27" s="185">
        <f>Sorteio!A24</f>
        <v>206</v>
      </c>
      <c r="J27" s="185">
        <f>Sorteio!B24</f>
        <v>2</v>
      </c>
      <c r="K27" s="185">
        <f>Sorteio!C24</f>
        <v>6</v>
      </c>
      <c r="M27" s="26" t="s">
        <v>49</v>
      </c>
      <c r="N27" s="26" t="s">
        <v>50</v>
      </c>
      <c r="O27" s="26" t="s">
        <v>51</v>
      </c>
      <c r="P27" s="26" t="s">
        <v>10</v>
      </c>
      <c r="Q27" s="26" t="s">
        <v>1780</v>
      </c>
      <c r="R27" s="471">
        <v>14975</v>
      </c>
      <c r="S27" s="26">
        <v>9</v>
      </c>
      <c r="T27" s="26" t="s">
        <v>1858</v>
      </c>
      <c r="U27" s="26">
        <v>202</v>
      </c>
      <c r="V27" s="26">
        <v>2</v>
      </c>
      <c r="W27" s="26">
        <v>2</v>
      </c>
    </row>
    <row r="28" spans="1:23" ht="16.5" thickBot="1">
      <c r="A28" s="86" t="str">
        <f>Sorteio!N35</f>
        <v>273</v>
      </c>
      <c r="B28" s="62" t="str">
        <f>Sorteio!O35</f>
        <v>SHAKUDA</v>
      </c>
      <c r="C28" s="62" t="str">
        <f>Sorteio!P35</f>
        <v>TADASHI</v>
      </c>
      <c r="D28" s="62" t="str">
        <f>Sorteio!Q35</f>
        <v>M</v>
      </c>
      <c r="E28" s="62" t="str">
        <f>Sorteio!R35</f>
        <v>KOK</v>
      </c>
      <c r="F28" s="89">
        <f>Sorteio!S35</f>
        <v>15013</v>
      </c>
      <c r="G28" s="62">
        <f>Sorteio!T35</f>
        <v>7</v>
      </c>
      <c r="H28" s="62" t="str">
        <f>Sorteio!U35</f>
        <v>B</v>
      </c>
      <c r="I28" s="187">
        <f>Sorteio!A35</f>
        <v>217</v>
      </c>
      <c r="J28" s="187">
        <f>Sorteio!B35</f>
        <v>2</v>
      </c>
      <c r="K28" s="187">
        <f>Sorteio!C35</f>
        <v>17</v>
      </c>
      <c r="M28" s="26" t="s">
        <v>1669</v>
      </c>
      <c r="N28" s="26" t="s">
        <v>2272</v>
      </c>
      <c r="O28" s="26" t="s">
        <v>2261</v>
      </c>
      <c r="P28" s="26" t="s">
        <v>3</v>
      </c>
      <c r="Q28" s="26" t="s">
        <v>1781</v>
      </c>
      <c r="R28" s="471">
        <v>29849</v>
      </c>
      <c r="S28" s="26">
        <v>2</v>
      </c>
      <c r="T28" s="26" t="s">
        <v>2062</v>
      </c>
      <c r="U28" s="26">
        <v>109</v>
      </c>
      <c r="V28" s="26">
        <v>1</v>
      </c>
      <c r="W28" s="26">
        <v>9</v>
      </c>
    </row>
    <row r="29" spans="1:23">
      <c r="A29" s="83" t="str">
        <f>Sorteio!X1</f>
        <v>030</v>
      </c>
      <c r="B29" s="84" t="str">
        <f>Sorteio!Y1</f>
        <v>FUGIKAWA</v>
      </c>
      <c r="C29" s="84" t="str">
        <f>Sorteio!Z1</f>
        <v>WATARU</v>
      </c>
      <c r="D29" s="84" t="str">
        <f>Sorteio!AA1</f>
        <v>M</v>
      </c>
      <c r="E29" s="84" t="str">
        <f>Sorteio!AB1</f>
        <v>SMA</v>
      </c>
      <c r="F29" s="87">
        <f>Sorteio!AC1</f>
        <v>15177</v>
      </c>
      <c r="G29" s="84">
        <f>Sorteio!AD1</f>
        <v>5</v>
      </c>
      <c r="H29" s="84" t="str">
        <f>Sorteio!AE1</f>
        <v>A</v>
      </c>
      <c r="I29" s="183">
        <f>Sorteio!A1</f>
        <v>101</v>
      </c>
      <c r="J29" s="183">
        <f>Sorteio!B1</f>
        <v>1</v>
      </c>
      <c r="K29" s="183">
        <f>Sorteio!C1</f>
        <v>1</v>
      </c>
      <c r="M29" s="26" t="s">
        <v>2404</v>
      </c>
      <c r="N29" s="26" t="s">
        <v>2698</v>
      </c>
      <c r="O29" s="26" t="s">
        <v>2699</v>
      </c>
      <c r="P29" s="26" t="s">
        <v>10</v>
      </c>
      <c r="Q29" s="26" t="s">
        <v>1781</v>
      </c>
      <c r="R29" s="471">
        <v>18195</v>
      </c>
      <c r="S29" s="26">
        <v>9</v>
      </c>
      <c r="T29" s="26" t="s">
        <v>1858</v>
      </c>
      <c r="U29" s="26">
        <v>415</v>
      </c>
      <c r="V29" s="26">
        <v>2</v>
      </c>
      <c r="W29" s="26">
        <v>15</v>
      </c>
    </row>
    <row r="30" spans="1:23">
      <c r="A30" s="85" t="str">
        <f>Sorteio!X16</f>
        <v>055</v>
      </c>
      <c r="B30" s="18" t="str">
        <f>Sorteio!Y16</f>
        <v>OZAKI</v>
      </c>
      <c r="C30" s="18" t="str">
        <f>Sorteio!Z16</f>
        <v>MIE</v>
      </c>
      <c r="D30" s="18" t="str">
        <f>Sorteio!AA16</f>
        <v>F</v>
      </c>
      <c r="E30" s="18" t="str">
        <f>Sorteio!AB16</f>
        <v>IBI</v>
      </c>
      <c r="F30" s="88">
        <f>Sorteio!AC16</f>
        <v>15211</v>
      </c>
      <c r="G30" s="18">
        <f>Sorteio!AD16</f>
        <v>5</v>
      </c>
      <c r="H30" s="18" t="str">
        <f>Sorteio!AE16</f>
        <v>A</v>
      </c>
      <c r="I30" s="185">
        <f>Sorteio!A16</f>
        <v>116</v>
      </c>
      <c r="J30" s="185">
        <f>Sorteio!B16</f>
        <v>1</v>
      </c>
      <c r="K30" s="185">
        <f>Sorteio!C16</f>
        <v>16</v>
      </c>
      <c r="M30" s="26" t="s">
        <v>1500</v>
      </c>
      <c r="N30" s="26" t="s">
        <v>273</v>
      </c>
      <c r="O30" s="26" t="s">
        <v>2011</v>
      </c>
      <c r="P30" s="26" t="s">
        <v>10</v>
      </c>
      <c r="Q30" s="26" t="s">
        <v>1781</v>
      </c>
      <c r="R30" s="471">
        <v>22015</v>
      </c>
      <c r="S30" s="26">
        <v>9</v>
      </c>
      <c r="T30" s="26" t="s">
        <v>1858</v>
      </c>
      <c r="U30" s="26">
        <v>210</v>
      </c>
      <c r="V30" s="26">
        <v>2</v>
      </c>
      <c r="W30" s="26">
        <v>10</v>
      </c>
    </row>
    <row r="31" spans="1:23">
      <c r="A31" s="85" t="str">
        <f>Sorteio!N47</f>
        <v>785</v>
      </c>
      <c r="B31" s="18" t="str">
        <f>Sorteio!O47</f>
        <v>MORIYA</v>
      </c>
      <c r="C31" s="18" t="str">
        <f>Sorteio!P47</f>
        <v>KAZUO</v>
      </c>
      <c r="D31" s="18" t="str">
        <f>Sorteio!Q47</f>
        <v>M</v>
      </c>
      <c r="E31" s="18" t="str">
        <f>Sorteio!R47</f>
        <v>BIR</v>
      </c>
      <c r="F31" s="88">
        <f>Sorteio!S47</f>
        <v>15211</v>
      </c>
      <c r="G31" s="18">
        <f>Sorteio!T47</f>
        <v>9</v>
      </c>
      <c r="H31" s="18" t="str">
        <f>Sorteio!U47</f>
        <v>B</v>
      </c>
      <c r="I31" s="185">
        <f>Sorteio!A47</f>
        <v>406</v>
      </c>
      <c r="J31" s="185">
        <f>Sorteio!B47</f>
        <v>2</v>
      </c>
      <c r="K31" s="185">
        <f>Sorteio!C47</f>
        <v>6</v>
      </c>
      <c r="M31" s="26" t="s">
        <v>1004</v>
      </c>
      <c r="N31" s="26" t="s">
        <v>691</v>
      </c>
      <c r="O31" s="26" t="s">
        <v>2091</v>
      </c>
      <c r="P31" s="26" t="s">
        <v>3</v>
      </c>
      <c r="Q31" s="26" t="s">
        <v>1781</v>
      </c>
      <c r="R31" s="471">
        <v>16522</v>
      </c>
      <c r="S31" s="26">
        <v>6</v>
      </c>
      <c r="T31" s="26" t="s">
        <v>1857</v>
      </c>
      <c r="U31" s="26">
        <v>111</v>
      </c>
      <c r="V31" s="26">
        <v>1</v>
      </c>
      <c r="W31" s="26">
        <v>11</v>
      </c>
    </row>
    <row r="32" spans="1:23" ht="16.5" thickBot="1">
      <c r="A32" s="86" t="str">
        <f>Sorteio!N11</f>
        <v>256</v>
      </c>
      <c r="B32" s="62" t="str">
        <f>Sorteio!O11</f>
        <v>UEMURA</v>
      </c>
      <c r="C32" s="62" t="str">
        <f>Sorteio!P11</f>
        <v>YASUGI</v>
      </c>
      <c r="D32" s="62" t="str">
        <f>Sorteio!Q11</f>
        <v>M</v>
      </c>
      <c r="E32" s="62" t="str">
        <f>Sorteio!R11</f>
        <v>GSP</v>
      </c>
      <c r="F32" s="89">
        <f>Sorteio!S11</f>
        <v>15220</v>
      </c>
      <c r="G32" s="62">
        <f>Sorteio!T11</f>
        <v>3</v>
      </c>
      <c r="H32" s="62" t="str">
        <f>Sorteio!U11</f>
        <v>EX</v>
      </c>
      <c r="I32" s="187">
        <f>Sorteio!A11</f>
        <v>111</v>
      </c>
      <c r="J32" s="187">
        <f>Sorteio!B11</f>
        <v>1</v>
      </c>
      <c r="K32" s="187">
        <f>Sorteio!C11</f>
        <v>11</v>
      </c>
      <c r="M32" s="26" t="s">
        <v>232</v>
      </c>
      <c r="N32" s="26" t="s">
        <v>233</v>
      </c>
      <c r="O32" s="26" t="s">
        <v>234</v>
      </c>
      <c r="P32" s="26" t="s">
        <v>10</v>
      </c>
      <c r="Q32" s="26" t="s">
        <v>1781</v>
      </c>
      <c r="R32" s="471">
        <v>16772</v>
      </c>
      <c r="S32" s="26">
        <v>7</v>
      </c>
      <c r="T32" s="26" t="s">
        <v>1858</v>
      </c>
      <c r="U32" s="26">
        <v>401</v>
      </c>
      <c r="V32" s="26">
        <v>2</v>
      </c>
      <c r="W32" s="26">
        <v>1</v>
      </c>
    </row>
    <row r="33" spans="1:23">
      <c r="A33" s="83" t="str">
        <f>Sorteio!N7</f>
        <v>201</v>
      </c>
      <c r="B33" s="84" t="str">
        <f>Sorteio!O7</f>
        <v>MASUDA</v>
      </c>
      <c r="C33" s="84" t="str">
        <f>Sorteio!P7</f>
        <v>TERUO</v>
      </c>
      <c r="D33" s="84" t="str">
        <f>Sorteio!Q7</f>
        <v>M</v>
      </c>
      <c r="E33" s="84" t="str">
        <f>Sorteio!R7</f>
        <v>PIE</v>
      </c>
      <c r="F33" s="87">
        <f>Sorteio!S7</f>
        <v>15336</v>
      </c>
      <c r="G33" s="84">
        <f>Sorteio!T7</f>
        <v>3</v>
      </c>
      <c r="H33" s="84" t="str">
        <f>Sorteio!U7</f>
        <v>EX</v>
      </c>
      <c r="I33" s="183">
        <f>Sorteio!A7</f>
        <v>107</v>
      </c>
      <c r="J33" s="183">
        <f>Sorteio!B7</f>
        <v>1</v>
      </c>
      <c r="K33" s="183">
        <f>Sorteio!C7</f>
        <v>7</v>
      </c>
      <c r="M33" s="26" t="s">
        <v>83</v>
      </c>
      <c r="N33" s="26" t="s">
        <v>1258</v>
      </c>
      <c r="O33" s="26" t="s">
        <v>2612</v>
      </c>
      <c r="P33" s="26" t="s">
        <v>3</v>
      </c>
      <c r="Q33" s="26" t="s">
        <v>1781</v>
      </c>
      <c r="R33" s="471">
        <v>32498</v>
      </c>
      <c r="S33" s="26">
        <v>7</v>
      </c>
      <c r="T33" s="26" t="s">
        <v>1858</v>
      </c>
      <c r="U33" s="26">
        <v>216</v>
      </c>
      <c r="V33" s="26">
        <v>2</v>
      </c>
      <c r="W33" s="26">
        <v>16</v>
      </c>
    </row>
    <row r="34" spans="1:23">
      <c r="A34" s="85" t="str">
        <f>Sorteio!X41</f>
        <v>002</v>
      </c>
      <c r="B34" s="18" t="str">
        <f>Sorteio!Y41</f>
        <v>SAITO</v>
      </c>
      <c r="C34" s="18" t="str">
        <f>Sorteio!Z41</f>
        <v>SETSUKO</v>
      </c>
      <c r="D34" s="18" t="str">
        <f>Sorteio!AA41</f>
        <v>F</v>
      </c>
      <c r="E34" s="18" t="str">
        <f>Sorteio!AB41</f>
        <v>IBI</v>
      </c>
      <c r="F34" s="88">
        <f>Sorteio!AC41</f>
        <v>15412</v>
      </c>
      <c r="G34" s="18">
        <f>Sorteio!AD41</f>
        <v>7</v>
      </c>
      <c r="H34" s="18" t="str">
        <f>Sorteio!AE41</f>
        <v>B</v>
      </c>
      <c r="I34" s="185">
        <f>Sorteio!A41</f>
        <v>310</v>
      </c>
      <c r="J34" s="185">
        <f>Sorteio!B41</f>
        <v>1</v>
      </c>
      <c r="K34" s="185">
        <f>Sorteio!C41</f>
        <v>10</v>
      </c>
      <c r="M34" s="26" t="s">
        <v>258</v>
      </c>
      <c r="N34" s="26" t="s">
        <v>259</v>
      </c>
      <c r="O34" s="26" t="s">
        <v>134</v>
      </c>
      <c r="P34" s="26" t="s">
        <v>10</v>
      </c>
      <c r="Q34" s="26" t="s">
        <v>1781</v>
      </c>
      <c r="R34" s="471">
        <v>13623</v>
      </c>
      <c r="S34" s="26">
        <v>9</v>
      </c>
      <c r="T34" s="26" t="s">
        <v>1858</v>
      </c>
      <c r="U34" s="26">
        <v>412</v>
      </c>
      <c r="V34" s="26">
        <v>2</v>
      </c>
      <c r="W34" s="26">
        <v>12</v>
      </c>
    </row>
    <row r="35" spans="1:23">
      <c r="A35" s="85" t="str">
        <f>Sorteio!X13</f>
        <v>320</v>
      </c>
      <c r="B35" s="18" t="str">
        <f>Sorteio!Y13</f>
        <v>WAKABAYASHI</v>
      </c>
      <c r="C35" s="18" t="str">
        <f>Sorteio!Z13</f>
        <v>KOITI</v>
      </c>
      <c r="D35" s="18" t="str">
        <f>Sorteio!AA13</f>
        <v>M</v>
      </c>
      <c r="E35" s="18" t="str">
        <f>Sorteio!AB13</f>
        <v>NCC</v>
      </c>
      <c r="F35" s="88">
        <f>Sorteio!AC13</f>
        <v>15516</v>
      </c>
      <c r="G35" s="18">
        <f>Sorteio!AD13</f>
        <v>5</v>
      </c>
      <c r="H35" s="18" t="str">
        <f>Sorteio!AE13</f>
        <v>A</v>
      </c>
      <c r="I35" s="185">
        <f>Sorteio!A13</f>
        <v>113</v>
      </c>
      <c r="J35" s="185">
        <f>Sorteio!B13</f>
        <v>1</v>
      </c>
      <c r="K35" s="185">
        <f>Sorteio!C13</f>
        <v>13</v>
      </c>
      <c r="M35" s="26" t="s">
        <v>218</v>
      </c>
      <c r="N35" s="26" t="s">
        <v>219</v>
      </c>
      <c r="O35" s="26" t="s">
        <v>220</v>
      </c>
      <c r="P35" s="26" t="s">
        <v>10</v>
      </c>
      <c r="Q35" s="26" t="s">
        <v>1781</v>
      </c>
      <c r="R35" s="471">
        <v>19188</v>
      </c>
      <c r="S35" s="26">
        <v>7</v>
      </c>
      <c r="T35" s="26" t="s">
        <v>1858</v>
      </c>
      <c r="U35" s="26">
        <v>212</v>
      </c>
      <c r="V35" s="26">
        <v>2</v>
      </c>
      <c r="W35" s="26">
        <v>12</v>
      </c>
    </row>
    <row r="36" spans="1:23" ht="16.5" thickBot="1">
      <c r="A36" s="86" t="str">
        <f>Sorteio!AH23</f>
        <v>168</v>
      </c>
      <c r="B36" s="62" t="str">
        <f>Sorteio!AI23</f>
        <v>INUTSUKA</v>
      </c>
      <c r="C36" s="62" t="str">
        <f>Sorteio!AJ23</f>
        <v>TIYOKO</v>
      </c>
      <c r="D36" s="62" t="str">
        <f>Sorteio!AK23</f>
        <v>F</v>
      </c>
      <c r="E36" s="62" t="str">
        <f>Sorteio!AL23</f>
        <v>PIE</v>
      </c>
      <c r="F36" s="89">
        <f>Sorteio!AM23</f>
        <v>15534</v>
      </c>
      <c r="G36" s="62">
        <f>Sorteio!AN23</f>
        <v>9</v>
      </c>
      <c r="H36" s="62" t="str">
        <f>Sorteio!AO23</f>
        <v>B</v>
      </c>
      <c r="I36" s="187">
        <f>Sorteio!A23</f>
        <v>205</v>
      </c>
      <c r="J36" s="187">
        <f>Sorteio!B23</f>
        <v>2</v>
      </c>
      <c r="K36" s="187">
        <f>Sorteio!C23</f>
        <v>5</v>
      </c>
      <c r="M36" s="26" t="s">
        <v>184</v>
      </c>
      <c r="N36" s="26" t="s">
        <v>183</v>
      </c>
      <c r="O36" s="26" t="s">
        <v>185</v>
      </c>
      <c r="P36" s="26" t="s">
        <v>10</v>
      </c>
      <c r="Q36" s="26" t="s">
        <v>1781</v>
      </c>
      <c r="R36" s="471">
        <v>15211</v>
      </c>
      <c r="S36" s="26">
        <v>5</v>
      </c>
      <c r="T36" s="26" t="s">
        <v>1857</v>
      </c>
      <c r="U36" s="26">
        <v>116</v>
      </c>
      <c r="V36" s="26">
        <v>1</v>
      </c>
      <c r="W36" s="26">
        <v>16</v>
      </c>
    </row>
    <row r="37" spans="1:23">
      <c r="A37" s="83" t="str">
        <f>Sorteio!AH28</f>
        <v>163</v>
      </c>
      <c r="B37" s="84" t="str">
        <f>Sorteio!AI28</f>
        <v>KANEGANE</v>
      </c>
      <c r="C37" s="84" t="str">
        <f>Sorteio!AJ28</f>
        <v>MINEKO</v>
      </c>
      <c r="D37" s="84" t="str">
        <f>Sorteio!AK28</f>
        <v>F</v>
      </c>
      <c r="E37" s="84" t="str">
        <f>Sorteio!AL28</f>
        <v>SMA</v>
      </c>
      <c r="F37" s="87">
        <f>Sorteio!AM28</f>
        <v>15760</v>
      </c>
      <c r="G37" s="84">
        <f>Sorteio!AN28</f>
        <v>12</v>
      </c>
      <c r="H37" s="84" t="str">
        <f>Sorteio!AO28</f>
        <v>C</v>
      </c>
      <c r="I37" s="183">
        <f>Sorteio!A28</f>
        <v>210</v>
      </c>
      <c r="J37" s="183">
        <f>Sorteio!B28</f>
        <v>2</v>
      </c>
      <c r="K37" s="183">
        <f>Sorteio!C28</f>
        <v>10</v>
      </c>
      <c r="M37" s="26" t="s">
        <v>108</v>
      </c>
      <c r="N37" s="26" t="s">
        <v>106</v>
      </c>
      <c r="O37" s="26" t="s">
        <v>109</v>
      </c>
      <c r="P37" s="26" t="s">
        <v>10</v>
      </c>
      <c r="Q37" s="26" t="s">
        <v>1781</v>
      </c>
      <c r="R37" s="471">
        <v>15412</v>
      </c>
      <c r="S37" s="26">
        <v>7</v>
      </c>
      <c r="T37" s="26" t="s">
        <v>1858</v>
      </c>
      <c r="U37" s="26">
        <v>310</v>
      </c>
      <c r="V37" s="26">
        <v>1</v>
      </c>
      <c r="W37" s="26">
        <v>10</v>
      </c>
    </row>
    <row r="38" spans="1:23">
      <c r="A38" s="85" t="str">
        <f>Sorteio!X48</f>
        <v>512</v>
      </c>
      <c r="B38" s="18" t="str">
        <f>Sorteio!Y48</f>
        <v>MATSUMURA</v>
      </c>
      <c r="C38" s="18" t="str">
        <f>Sorteio!Z48</f>
        <v>TERUAKI</v>
      </c>
      <c r="D38" s="18" t="str">
        <f>Sorteio!AA48</f>
        <v>M</v>
      </c>
      <c r="E38" s="18" t="str">
        <f>Sorteio!AB48</f>
        <v>KOK</v>
      </c>
      <c r="F38" s="88">
        <f>Sorteio!AC48</f>
        <v>15766</v>
      </c>
      <c r="G38" s="18">
        <f>Sorteio!AD48</f>
        <v>9</v>
      </c>
      <c r="H38" s="18" t="str">
        <f>Sorteio!AE48</f>
        <v>B</v>
      </c>
      <c r="I38" s="185">
        <f>Sorteio!A48</f>
        <v>408</v>
      </c>
      <c r="J38" s="185">
        <f>Sorteio!B48</f>
        <v>2</v>
      </c>
      <c r="K38" s="185">
        <f>Sorteio!C48</f>
        <v>8</v>
      </c>
      <c r="M38" s="26" t="s">
        <v>132</v>
      </c>
      <c r="N38" s="26" t="s">
        <v>133</v>
      </c>
      <c r="O38" s="26" t="s">
        <v>134</v>
      </c>
      <c r="P38" s="26" t="s">
        <v>10</v>
      </c>
      <c r="Q38" s="26" t="s">
        <v>1781</v>
      </c>
      <c r="R38" s="471">
        <v>14507</v>
      </c>
      <c r="S38" s="26">
        <v>8</v>
      </c>
      <c r="T38" s="26" t="s">
        <v>1858</v>
      </c>
      <c r="U38" s="26">
        <v>203</v>
      </c>
      <c r="V38" s="26">
        <v>2</v>
      </c>
      <c r="W38" s="26">
        <v>3</v>
      </c>
    </row>
    <row r="39" spans="1:23">
      <c r="A39" s="85" t="str">
        <f>Sorteio!AH25</f>
        <v>176</v>
      </c>
      <c r="B39" s="18" t="str">
        <f>Sorteio!AI25</f>
        <v>SHAKUDA</v>
      </c>
      <c r="C39" s="18" t="str">
        <f>Sorteio!AJ25</f>
        <v>MIYOKO</v>
      </c>
      <c r="D39" s="18" t="str">
        <f>Sorteio!AK25</f>
        <v>F</v>
      </c>
      <c r="E39" s="18" t="str">
        <f>Sorteio!AL25</f>
        <v>KOK</v>
      </c>
      <c r="F39" s="88">
        <f>Sorteio!AM25</f>
        <v>15849</v>
      </c>
      <c r="G39" s="18">
        <f>Sorteio!AN25</f>
        <v>12</v>
      </c>
      <c r="H39" s="18" t="str">
        <f>Sorteio!AO25</f>
        <v>C</v>
      </c>
      <c r="I39" s="185">
        <f>Sorteio!A25</f>
        <v>207</v>
      </c>
      <c r="J39" s="185">
        <f>Sorteio!B25</f>
        <v>2</v>
      </c>
      <c r="K39" s="185">
        <f>Sorteio!C25</f>
        <v>7</v>
      </c>
      <c r="M39" s="26" t="s">
        <v>846</v>
      </c>
      <c r="N39" s="26" t="s">
        <v>133</v>
      </c>
      <c r="O39" s="26" t="s">
        <v>2658</v>
      </c>
      <c r="P39" s="26" t="s">
        <v>10</v>
      </c>
      <c r="Q39" s="26" t="s">
        <v>1781</v>
      </c>
      <c r="R39" s="471">
        <v>25386</v>
      </c>
      <c r="S39" s="26">
        <v>12</v>
      </c>
      <c r="T39" s="26" t="s">
        <v>1859</v>
      </c>
      <c r="U39" s="26">
        <v>208</v>
      </c>
      <c r="V39" s="26">
        <v>2</v>
      </c>
      <c r="W39" s="26">
        <v>8</v>
      </c>
    </row>
    <row r="40" spans="1:23" ht="16.5" thickBot="1">
      <c r="A40" s="86" t="str">
        <f>Sorteio!AH51</f>
        <v>479</v>
      </c>
      <c r="B40" s="62" t="str">
        <f>Sorteio!AI51</f>
        <v>SATO</v>
      </c>
      <c r="C40" s="62" t="str">
        <f>Sorteio!AJ51</f>
        <v>EDSON ATUSHI</v>
      </c>
      <c r="D40" s="62" t="str">
        <f>Sorteio!AK51</f>
        <v>M</v>
      </c>
      <c r="E40" s="62" t="str">
        <f>Sorteio!AL51</f>
        <v>NCC</v>
      </c>
      <c r="F40" s="89">
        <f>Sorteio!AM51</f>
        <v>15912</v>
      </c>
      <c r="G40" s="62">
        <f>Sorteio!AN51</f>
        <v>12</v>
      </c>
      <c r="H40" s="62" t="str">
        <f>Sorteio!AO51</f>
        <v>C</v>
      </c>
      <c r="I40" s="187">
        <f>Sorteio!A51</f>
        <v>415</v>
      </c>
      <c r="J40" s="187">
        <f>Sorteio!B51</f>
        <v>2</v>
      </c>
      <c r="K40" s="187">
        <f>Sorteio!C51</f>
        <v>15</v>
      </c>
      <c r="M40" s="26" t="s">
        <v>260</v>
      </c>
      <c r="N40" s="26" t="s">
        <v>197</v>
      </c>
      <c r="O40" s="26" t="s">
        <v>261</v>
      </c>
      <c r="P40" s="26" t="s">
        <v>3</v>
      </c>
      <c r="Q40" s="26" t="s">
        <v>1781</v>
      </c>
      <c r="R40" s="471">
        <v>17060</v>
      </c>
      <c r="S40" s="26">
        <v>4</v>
      </c>
      <c r="T40" s="26" t="s">
        <v>1857</v>
      </c>
      <c r="U40" s="26">
        <v>317</v>
      </c>
      <c r="V40" s="26">
        <v>1</v>
      </c>
      <c r="W40" s="26">
        <v>17</v>
      </c>
    </row>
    <row r="41" spans="1:23">
      <c r="A41" s="83" t="str">
        <f>Sorteio!X3</f>
        <v>347</v>
      </c>
      <c r="B41" s="84" t="str">
        <f>Sorteio!Y3</f>
        <v>MASUDA</v>
      </c>
      <c r="C41" s="84" t="str">
        <f>Sorteio!Z3</f>
        <v>TIZUKO</v>
      </c>
      <c r="D41" s="84" t="str">
        <f>Sorteio!AA3</f>
        <v>F</v>
      </c>
      <c r="E41" s="84" t="str">
        <f>Sorteio!AB3</f>
        <v>PIE</v>
      </c>
      <c r="F41" s="87">
        <f>Sorteio!AC3</f>
        <v>15977</v>
      </c>
      <c r="G41" s="84">
        <f>Sorteio!AD3</f>
        <v>5</v>
      </c>
      <c r="H41" s="84" t="str">
        <f>Sorteio!AE3</f>
        <v>A</v>
      </c>
      <c r="I41" s="183">
        <f>Sorteio!A3</f>
        <v>103</v>
      </c>
      <c r="J41" s="183">
        <f>Sorteio!B3</f>
        <v>1</v>
      </c>
      <c r="K41" s="183">
        <f>Sorteio!C3</f>
        <v>3</v>
      </c>
      <c r="M41" s="26" t="s">
        <v>196</v>
      </c>
      <c r="N41" s="26" t="s">
        <v>197</v>
      </c>
      <c r="O41" s="26" t="s">
        <v>198</v>
      </c>
      <c r="P41" s="26" t="s">
        <v>3</v>
      </c>
      <c r="Q41" s="26" t="s">
        <v>1781</v>
      </c>
      <c r="R41" s="471">
        <v>16369</v>
      </c>
      <c r="S41" s="26">
        <v>6</v>
      </c>
      <c r="T41" s="26" t="s">
        <v>1857</v>
      </c>
      <c r="U41" s="26">
        <v>102</v>
      </c>
      <c r="V41" s="26">
        <v>1</v>
      </c>
      <c r="W41" s="26">
        <v>2</v>
      </c>
    </row>
    <row r="42" spans="1:23">
      <c r="A42" s="85" t="str">
        <f>Sorteio!AH47</f>
        <v>397</v>
      </c>
      <c r="B42" s="18" t="str">
        <f>Sorteio!AI47</f>
        <v>NAKAZATO</v>
      </c>
      <c r="C42" s="18" t="str">
        <f>Sorteio!AJ47</f>
        <v>JORGE SHITOMI</v>
      </c>
      <c r="D42" s="18" t="str">
        <f>Sorteio!AK47</f>
        <v>M</v>
      </c>
      <c r="E42" s="18" t="str">
        <f>Sorteio!AL47</f>
        <v>PIE</v>
      </c>
      <c r="F42" s="88">
        <f>Sorteio!AM47</f>
        <v>16003</v>
      </c>
      <c r="G42" s="18">
        <f>Sorteio!AN47</f>
        <v>12</v>
      </c>
      <c r="H42" s="18" t="str">
        <f>Sorteio!AO47</f>
        <v>C</v>
      </c>
      <c r="I42" s="185">
        <f>Sorteio!A47</f>
        <v>406</v>
      </c>
      <c r="J42" s="185">
        <f>Sorteio!B47</f>
        <v>2</v>
      </c>
      <c r="K42" s="185">
        <f>Sorteio!C47</f>
        <v>6</v>
      </c>
      <c r="M42" s="26" t="s">
        <v>249</v>
      </c>
      <c r="N42" s="26" t="s">
        <v>250</v>
      </c>
      <c r="O42" s="26" t="s">
        <v>251</v>
      </c>
      <c r="P42" s="26" t="s">
        <v>3</v>
      </c>
      <c r="Q42" s="26" t="s">
        <v>1781</v>
      </c>
      <c r="R42" s="471">
        <v>14124</v>
      </c>
      <c r="S42" s="26">
        <v>12</v>
      </c>
      <c r="T42" s="26" t="s">
        <v>1859</v>
      </c>
      <c r="U42" s="26">
        <v>417</v>
      </c>
      <c r="V42" s="26">
        <v>2</v>
      </c>
      <c r="W42" s="26">
        <v>17</v>
      </c>
    </row>
    <row r="43" spans="1:23">
      <c r="A43" s="85" t="str">
        <f>Sorteio!X47</f>
        <v>561</v>
      </c>
      <c r="B43" s="18" t="str">
        <f>Sorteio!Y47</f>
        <v>MARUYA</v>
      </c>
      <c r="C43" s="18" t="str">
        <f>Sorteio!Z47</f>
        <v>MINEO</v>
      </c>
      <c r="D43" s="18" t="str">
        <f>Sorteio!AA47</f>
        <v>M</v>
      </c>
      <c r="E43" s="18" t="str">
        <f>Sorteio!AB47</f>
        <v>SMA</v>
      </c>
      <c r="F43" s="88">
        <f>Sorteio!AC47</f>
        <v>16175</v>
      </c>
      <c r="G43" s="18">
        <f>Sorteio!AD47</f>
        <v>8</v>
      </c>
      <c r="H43" s="18" t="str">
        <f>Sorteio!AE47</f>
        <v>B</v>
      </c>
      <c r="I43" s="185">
        <f>Sorteio!A47</f>
        <v>406</v>
      </c>
      <c r="J43" s="185">
        <f>Sorteio!B47</f>
        <v>2</v>
      </c>
      <c r="K43" s="185">
        <f>Sorteio!C47</f>
        <v>6</v>
      </c>
      <c r="M43" s="26" t="s">
        <v>269</v>
      </c>
      <c r="N43" s="26" t="s">
        <v>263</v>
      </c>
      <c r="O43" s="26" t="s">
        <v>270</v>
      </c>
      <c r="P43" s="26" t="s">
        <v>10</v>
      </c>
      <c r="Q43" s="26" t="s">
        <v>1781</v>
      </c>
      <c r="R43" s="471">
        <v>18926</v>
      </c>
      <c r="S43" s="26">
        <v>9</v>
      </c>
      <c r="T43" s="26" t="s">
        <v>1858</v>
      </c>
      <c r="U43" s="26">
        <v>410</v>
      </c>
      <c r="V43" s="26">
        <v>2</v>
      </c>
      <c r="W43" s="26">
        <v>10</v>
      </c>
    </row>
    <row r="44" spans="1:23" ht="16.5" thickBot="1">
      <c r="A44" s="86" t="str">
        <f>Sorteio!X21</f>
        <v>884</v>
      </c>
      <c r="B44" s="62" t="str">
        <f>Sorteio!Y21</f>
        <v xml:space="preserve">KODA </v>
      </c>
      <c r="C44" s="62" t="str">
        <f>Sorteio!Z21</f>
        <v>MASAO</v>
      </c>
      <c r="D44" s="62" t="str">
        <f>Sorteio!AA21</f>
        <v>M</v>
      </c>
      <c r="E44" s="62" t="str">
        <f>Sorteio!AB21</f>
        <v>COO</v>
      </c>
      <c r="F44" s="89">
        <f>Sorteio!AC21</f>
        <v>16228</v>
      </c>
      <c r="G44" s="62">
        <f>Sorteio!AD21</f>
        <v>7</v>
      </c>
      <c r="H44" s="62" t="str">
        <f>Sorteio!AE21</f>
        <v>B</v>
      </c>
      <c r="I44" s="187">
        <f>Sorteio!A21</f>
        <v>203</v>
      </c>
      <c r="J44" s="187">
        <f>Sorteio!B21</f>
        <v>2</v>
      </c>
      <c r="K44" s="187">
        <f>Sorteio!C21</f>
        <v>3</v>
      </c>
      <c r="M44" s="26" t="s">
        <v>267</v>
      </c>
      <c r="N44" s="26" t="s">
        <v>263</v>
      </c>
      <c r="O44" s="26" t="s">
        <v>268</v>
      </c>
      <c r="P44" s="26" t="s">
        <v>3</v>
      </c>
      <c r="Q44" s="26" t="s">
        <v>1781</v>
      </c>
      <c r="R44" s="471">
        <v>16365</v>
      </c>
      <c r="S44" s="26">
        <v>5</v>
      </c>
      <c r="T44" s="26" t="s">
        <v>1857</v>
      </c>
      <c r="U44" s="26">
        <v>315</v>
      </c>
      <c r="V44" s="26">
        <v>1</v>
      </c>
      <c r="W44" s="26">
        <v>15</v>
      </c>
    </row>
    <row r="45" spans="1:23">
      <c r="A45" s="83" t="str">
        <f>Sorteio!D6</f>
        <v>983</v>
      </c>
      <c r="B45" s="84" t="str">
        <f>Sorteio!E6</f>
        <v>OSAKO</v>
      </c>
      <c r="C45" s="84" t="str">
        <f>Sorteio!F6</f>
        <v>SERGIO</v>
      </c>
      <c r="D45" s="84" t="str">
        <f>Sorteio!G6</f>
        <v>M</v>
      </c>
      <c r="E45" s="84" t="str">
        <f>Sorteio!H6</f>
        <v>SOR</v>
      </c>
      <c r="F45" s="87">
        <f>Sorteio!I6</f>
        <v>16304</v>
      </c>
      <c r="G45" s="84">
        <f>Sorteio!J6</f>
        <v>3</v>
      </c>
      <c r="H45" s="84" t="str">
        <f>Sorteio!K6</f>
        <v>EX</v>
      </c>
      <c r="I45" s="183">
        <f>Sorteio!A6</f>
        <v>106</v>
      </c>
      <c r="J45" s="183">
        <f>Sorteio!B6</f>
        <v>1</v>
      </c>
      <c r="K45" s="183">
        <f>Sorteio!C6</f>
        <v>6</v>
      </c>
      <c r="M45" s="26" t="s">
        <v>262</v>
      </c>
      <c r="N45" s="26" t="s">
        <v>263</v>
      </c>
      <c r="O45" s="26" t="s">
        <v>264</v>
      </c>
      <c r="P45" s="26" t="s">
        <v>3</v>
      </c>
      <c r="Q45" s="26" t="s">
        <v>1781</v>
      </c>
      <c r="R45" s="471">
        <v>17828</v>
      </c>
      <c r="S45" s="26">
        <v>6</v>
      </c>
      <c r="T45" s="26" t="s">
        <v>1857</v>
      </c>
      <c r="U45" s="26">
        <v>108</v>
      </c>
      <c r="V45" s="26">
        <v>1</v>
      </c>
      <c r="W45" s="26">
        <v>8</v>
      </c>
    </row>
    <row r="46" spans="1:23">
      <c r="A46" s="85" t="str">
        <f>Sorteio!N49</f>
        <v>615</v>
      </c>
      <c r="B46" s="18" t="str">
        <f>Sorteio!O49</f>
        <v>NISHIWAKI</v>
      </c>
      <c r="C46" s="18" t="str">
        <f>Sorteio!P49</f>
        <v>TERUKO</v>
      </c>
      <c r="D46" s="18" t="str">
        <f>Sorteio!Q49</f>
        <v>F</v>
      </c>
      <c r="E46" s="18" t="str">
        <f>Sorteio!R49</f>
        <v>GSP</v>
      </c>
      <c r="F46" s="88">
        <f>Sorteio!S49</f>
        <v>16338</v>
      </c>
      <c r="G46" s="18">
        <f>Sorteio!T49</f>
        <v>9</v>
      </c>
      <c r="H46" s="18" t="str">
        <f>Sorteio!U49</f>
        <v>B</v>
      </c>
      <c r="I46" s="185">
        <f>Sorteio!A49</f>
        <v>410</v>
      </c>
      <c r="J46" s="185">
        <f>Sorteio!B49</f>
        <v>2</v>
      </c>
      <c r="K46" s="185">
        <f>Sorteio!C49</f>
        <v>10</v>
      </c>
      <c r="M46" s="26" t="s">
        <v>265</v>
      </c>
      <c r="N46" s="26" t="s">
        <v>263</v>
      </c>
      <c r="O46" s="26" t="s">
        <v>266</v>
      </c>
      <c r="P46" s="26" t="s">
        <v>10</v>
      </c>
      <c r="Q46" s="26" t="s">
        <v>1781</v>
      </c>
      <c r="R46" s="471">
        <v>20212</v>
      </c>
      <c r="S46" s="26">
        <v>8</v>
      </c>
      <c r="T46" s="26" t="s">
        <v>1858</v>
      </c>
      <c r="U46" s="26">
        <v>408</v>
      </c>
      <c r="V46" s="26">
        <v>2</v>
      </c>
      <c r="W46" s="26">
        <v>8</v>
      </c>
    </row>
    <row r="47" spans="1:23">
      <c r="A47" s="85" t="str">
        <f>Sorteio!AH21</f>
        <v>382</v>
      </c>
      <c r="B47" s="18" t="str">
        <f>Sorteio!AI21</f>
        <v>AKITA</v>
      </c>
      <c r="C47" s="18" t="str">
        <f>Sorteio!AJ21</f>
        <v>KUNIAKI</v>
      </c>
      <c r="D47" s="18" t="str">
        <f>Sorteio!AK21</f>
        <v>M</v>
      </c>
      <c r="E47" s="18" t="str">
        <f>Sorteio!AL21</f>
        <v>BIR</v>
      </c>
      <c r="F47" s="88">
        <f>Sorteio!AM21</f>
        <v>16355</v>
      </c>
      <c r="G47" s="18">
        <f>Sorteio!AN21</f>
        <v>9</v>
      </c>
      <c r="H47" s="18" t="str">
        <f>Sorteio!AO21</f>
        <v>B</v>
      </c>
      <c r="I47" s="185">
        <f>Sorteio!A21</f>
        <v>203</v>
      </c>
      <c r="J47" s="185">
        <f>Sorteio!B21</f>
        <v>2</v>
      </c>
      <c r="K47" s="185">
        <f>Sorteio!C21</f>
        <v>3</v>
      </c>
      <c r="M47" s="26" t="s">
        <v>1268</v>
      </c>
      <c r="N47" s="26" t="s">
        <v>1267</v>
      </c>
      <c r="O47" s="26" t="s">
        <v>1269</v>
      </c>
      <c r="P47" s="26" t="s">
        <v>10</v>
      </c>
      <c r="Q47" s="26" t="s">
        <v>1781</v>
      </c>
      <c r="R47" s="471">
        <v>13448</v>
      </c>
      <c r="S47" s="26">
        <v>12</v>
      </c>
      <c r="T47" s="26" t="s">
        <v>1859</v>
      </c>
      <c r="U47" s="26">
        <v>306</v>
      </c>
      <c r="V47" s="26">
        <v>1</v>
      </c>
      <c r="W47" s="26">
        <v>6</v>
      </c>
    </row>
    <row r="48" spans="1:23" ht="16.5" thickBot="1">
      <c r="A48" s="86" t="str">
        <f>Sorteio!X43</f>
        <v>855</v>
      </c>
      <c r="B48" s="62" t="str">
        <f>Sorteio!Y43</f>
        <v>YAMANO</v>
      </c>
      <c r="C48" s="62" t="str">
        <f>Sorteio!Z43</f>
        <v>MASSAKATSU</v>
      </c>
      <c r="D48" s="62" t="str">
        <f>Sorteio!AA43</f>
        <v>M</v>
      </c>
      <c r="E48" s="62" t="str">
        <f>Sorteio!AB43</f>
        <v>IBI</v>
      </c>
      <c r="F48" s="89">
        <f>Sorteio!AC43</f>
        <v>16365</v>
      </c>
      <c r="G48" s="62">
        <f>Sorteio!AD43</f>
        <v>5</v>
      </c>
      <c r="H48" s="62" t="str">
        <f>Sorteio!AE43</f>
        <v>A</v>
      </c>
      <c r="I48" s="187">
        <f>Sorteio!A43</f>
        <v>315</v>
      </c>
      <c r="J48" s="187">
        <f>Sorteio!B43</f>
        <v>1</v>
      </c>
      <c r="K48" s="187">
        <f>Sorteio!C43</f>
        <v>15</v>
      </c>
      <c r="M48" s="26" t="s">
        <v>1464</v>
      </c>
      <c r="N48" s="26" t="s">
        <v>2659</v>
      </c>
      <c r="O48" s="26" t="s">
        <v>2660</v>
      </c>
      <c r="P48" s="26" t="s">
        <v>3</v>
      </c>
      <c r="Q48" s="26" t="s">
        <v>1782</v>
      </c>
      <c r="R48" s="471">
        <v>32446</v>
      </c>
      <c r="S48" s="26">
        <v>12</v>
      </c>
      <c r="T48" s="26" t="s">
        <v>1859</v>
      </c>
      <c r="U48" s="26">
        <v>308</v>
      </c>
      <c r="V48" s="26">
        <v>1</v>
      </c>
      <c r="W48" s="26">
        <v>8</v>
      </c>
    </row>
    <row r="49" spans="1:23">
      <c r="A49" s="83" t="str">
        <f>Sorteio!AH2</f>
        <v>073</v>
      </c>
      <c r="B49" s="84" t="str">
        <f>Sorteio!AI2</f>
        <v>TAKANO</v>
      </c>
      <c r="C49" s="84" t="str">
        <f>Sorteio!AJ2</f>
        <v>YASUO</v>
      </c>
      <c r="D49" s="84" t="str">
        <f>Sorteio!AK2</f>
        <v>M</v>
      </c>
      <c r="E49" s="84" t="str">
        <f>Sorteio!AL2</f>
        <v>IBI</v>
      </c>
      <c r="F49" s="87">
        <f>Sorteio!AM2</f>
        <v>16369</v>
      </c>
      <c r="G49" s="84">
        <f>Sorteio!AN2</f>
        <v>6</v>
      </c>
      <c r="H49" s="84" t="str">
        <f>Sorteio!AO2</f>
        <v>A</v>
      </c>
      <c r="I49" s="183">
        <f>Sorteio!A2</f>
        <v>102</v>
      </c>
      <c r="J49" s="183">
        <f>Sorteio!B2</f>
        <v>1</v>
      </c>
      <c r="K49" s="183">
        <f>Sorteio!C2</f>
        <v>2</v>
      </c>
      <c r="M49" s="26" t="s">
        <v>1579</v>
      </c>
      <c r="N49" s="26" t="s">
        <v>1707</v>
      </c>
      <c r="O49" s="26" t="s">
        <v>134</v>
      </c>
      <c r="P49" s="26" t="s">
        <v>10</v>
      </c>
      <c r="Q49" s="26" t="s">
        <v>1782</v>
      </c>
      <c r="R49" s="471">
        <v>18129</v>
      </c>
      <c r="S49" s="26">
        <v>9</v>
      </c>
      <c r="T49" s="26" t="s">
        <v>1858</v>
      </c>
      <c r="U49" s="26">
        <v>412</v>
      </c>
      <c r="V49" s="26">
        <v>2</v>
      </c>
      <c r="W49" s="26">
        <v>12</v>
      </c>
    </row>
    <row r="50" spans="1:23">
      <c r="A50" s="85" t="str">
        <f>Sorteio!AH11</f>
        <v>579</v>
      </c>
      <c r="B50" s="18" t="str">
        <f>Sorteio!AI11</f>
        <v>HITOMI</v>
      </c>
      <c r="C50" s="18" t="str">
        <f>Sorteio!AJ11</f>
        <v>ITIRO</v>
      </c>
      <c r="D50" s="18" t="str">
        <f>Sorteio!AK11</f>
        <v>M</v>
      </c>
      <c r="E50" s="18" t="str">
        <f>Sorteio!AL11</f>
        <v>IBI</v>
      </c>
      <c r="F50" s="88">
        <f>Sorteio!AM11</f>
        <v>16522</v>
      </c>
      <c r="G50" s="18">
        <f>Sorteio!AN11</f>
        <v>6</v>
      </c>
      <c r="H50" s="18" t="str">
        <f>Sorteio!AO11</f>
        <v>A</v>
      </c>
      <c r="I50" s="185">
        <f>Sorteio!A11</f>
        <v>111</v>
      </c>
      <c r="J50" s="185">
        <f>Sorteio!B11</f>
        <v>1</v>
      </c>
      <c r="K50" s="185">
        <f>Sorteio!C11</f>
        <v>11</v>
      </c>
      <c r="M50" s="26" t="s">
        <v>1578</v>
      </c>
      <c r="N50" s="26" t="s">
        <v>1707</v>
      </c>
      <c r="O50" s="26" t="s">
        <v>195</v>
      </c>
      <c r="P50" s="26" t="s">
        <v>3</v>
      </c>
      <c r="Q50" s="26" t="s">
        <v>1782</v>
      </c>
      <c r="R50" s="471">
        <v>12082</v>
      </c>
      <c r="S50" s="26">
        <v>8</v>
      </c>
      <c r="T50" s="26" t="s">
        <v>1858</v>
      </c>
      <c r="U50" s="26">
        <v>401</v>
      </c>
      <c r="V50" s="26">
        <v>2</v>
      </c>
      <c r="W50" s="26">
        <v>1</v>
      </c>
    </row>
    <row r="51" spans="1:23">
      <c r="A51" s="85" t="str">
        <f>Sorteio!N37</f>
        <v>768</v>
      </c>
      <c r="B51" s="18" t="str">
        <f>Sorteio!O37</f>
        <v>SATO</v>
      </c>
      <c r="C51" s="18" t="str">
        <f>Sorteio!P37</f>
        <v>NOBUO</v>
      </c>
      <c r="D51" s="18" t="str">
        <f>Sorteio!Q37</f>
        <v>M</v>
      </c>
      <c r="E51" s="18" t="str">
        <f>Sorteio!R37</f>
        <v>KOK</v>
      </c>
      <c r="F51" s="88">
        <f>Sorteio!S37</f>
        <v>16524</v>
      </c>
      <c r="G51" s="18">
        <f>Sorteio!T37</f>
        <v>9</v>
      </c>
      <c r="H51" s="18" t="str">
        <f>Sorteio!U37</f>
        <v>B</v>
      </c>
      <c r="I51" s="185">
        <f>Sorteio!A37</f>
        <v>301</v>
      </c>
      <c r="J51" s="185">
        <f>Sorteio!B37</f>
        <v>1</v>
      </c>
      <c r="K51" s="185">
        <f>Sorteio!C37</f>
        <v>1</v>
      </c>
      <c r="M51" s="26" t="s">
        <v>1890</v>
      </c>
      <c r="N51" s="26" t="s">
        <v>2195</v>
      </c>
      <c r="O51" s="26" t="s">
        <v>2196</v>
      </c>
      <c r="P51" s="26" t="s">
        <v>3</v>
      </c>
      <c r="Q51" s="26" t="s">
        <v>1782</v>
      </c>
      <c r="R51" s="471">
        <v>21124</v>
      </c>
      <c r="S51" s="26">
        <v>3</v>
      </c>
      <c r="T51" s="26" t="s">
        <v>2062</v>
      </c>
      <c r="U51" s="26">
        <v>103</v>
      </c>
      <c r="V51" s="26">
        <v>1</v>
      </c>
      <c r="W51" s="26">
        <v>3</v>
      </c>
    </row>
    <row r="52" spans="1:23" ht="16.5" thickBot="1">
      <c r="A52" s="86" t="str">
        <f>Sorteio!N4</f>
        <v>527</v>
      </c>
      <c r="B52" s="62" t="str">
        <f>Sorteio!O4</f>
        <v>KONDO</v>
      </c>
      <c r="C52" s="62" t="str">
        <f>Sorteio!P4</f>
        <v>JORGE</v>
      </c>
      <c r="D52" s="62" t="str">
        <f>Sorteio!Q4</f>
        <v>M</v>
      </c>
      <c r="E52" s="62" t="str">
        <f>Sorteio!R4</f>
        <v>COO</v>
      </c>
      <c r="F52" s="89">
        <f>Sorteio!S4</f>
        <v>16542</v>
      </c>
      <c r="G52" s="62">
        <f>Sorteio!T4</f>
        <v>3</v>
      </c>
      <c r="H52" s="62" t="str">
        <f>Sorteio!U4</f>
        <v>EX</v>
      </c>
      <c r="I52" s="187">
        <f>Sorteio!A4</f>
        <v>104</v>
      </c>
      <c r="J52" s="187">
        <f>Sorteio!B4</f>
        <v>1</v>
      </c>
      <c r="K52" s="187">
        <f>Sorteio!C4</f>
        <v>4</v>
      </c>
      <c r="M52" s="26" t="s">
        <v>490</v>
      </c>
      <c r="N52" s="26" t="s">
        <v>489</v>
      </c>
      <c r="O52" s="26" t="s">
        <v>1860</v>
      </c>
      <c r="P52" s="26" t="s">
        <v>10</v>
      </c>
      <c r="Q52" s="26" t="s">
        <v>1782</v>
      </c>
      <c r="R52" s="471">
        <v>19670</v>
      </c>
      <c r="S52" s="26">
        <v>8</v>
      </c>
      <c r="T52" s="26" t="s">
        <v>1858</v>
      </c>
      <c r="U52" s="26">
        <v>215</v>
      </c>
      <c r="V52" s="26">
        <v>2</v>
      </c>
      <c r="W52" s="26">
        <v>15</v>
      </c>
    </row>
    <row r="53" spans="1:23">
      <c r="A53" s="83" t="str">
        <f>Sorteio!AH18</f>
        <v>616</v>
      </c>
      <c r="B53" s="84" t="str">
        <f>Sorteio!AI18</f>
        <v>MORITA</v>
      </c>
      <c r="C53" s="84" t="str">
        <f>Sorteio!AJ18</f>
        <v>IROKO</v>
      </c>
      <c r="D53" s="84" t="str">
        <f>Sorteio!AK18</f>
        <v>F</v>
      </c>
      <c r="E53" s="84" t="str">
        <f>Sorteio!AL18</f>
        <v>GSP</v>
      </c>
      <c r="F53" s="87">
        <f>Sorteio!AM18</f>
        <v>16580</v>
      </c>
      <c r="G53" s="84">
        <f>Sorteio!AN18</f>
        <v>6</v>
      </c>
      <c r="H53" s="84" t="str">
        <f>Sorteio!AO18</f>
        <v>A</v>
      </c>
      <c r="I53" s="183">
        <f>Sorteio!A18</f>
        <v>118</v>
      </c>
      <c r="J53" s="183">
        <f>Sorteio!B18</f>
        <v>1</v>
      </c>
      <c r="K53" s="183">
        <f>Sorteio!C18</f>
        <v>18</v>
      </c>
      <c r="M53" s="26" t="s">
        <v>503</v>
      </c>
      <c r="N53" s="26" t="s">
        <v>384</v>
      </c>
      <c r="O53" s="26" t="s">
        <v>319</v>
      </c>
      <c r="P53" s="26" t="s">
        <v>3</v>
      </c>
      <c r="Q53" s="26" t="s">
        <v>1782</v>
      </c>
      <c r="R53" s="471">
        <v>14567</v>
      </c>
      <c r="S53" s="26">
        <v>6</v>
      </c>
      <c r="T53" s="26" t="s">
        <v>1857</v>
      </c>
      <c r="U53" s="26">
        <v>312</v>
      </c>
      <c r="V53" s="26">
        <v>1</v>
      </c>
      <c r="W53" s="26">
        <v>12</v>
      </c>
    </row>
    <row r="54" spans="1:23">
      <c r="A54" s="85" t="str">
        <f>Sorteio!X18</f>
        <v>427</v>
      </c>
      <c r="B54" s="18" t="str">
        <f>Sorteio!Y18</f>
        <v>HORITA</v>
      </c>
      <c r="C54" s="18" t="str">
        <f>Sorteio!Z18</f>
        <v>SETSUOMI</v>
      </c>
      <c r="D54" s="18" t="str">
        <f>Sorteio!AA18</f>
        <v>M</v>
      </c>
      <c r="E54" s="18" t="str">
        <f>Sorteio!AB18</f>
        <v>NCC</v>
      </c>
      <c r="F54" s="88">
        <f>Sorteio!AC18</f>
        <v>16582</v>
      </c>
      <c r="G54" s="18">
        <f>Sorteio!AD18</f>
        <v>4</v>
      </c>
      <c r="H54" s="18" t="str">
        <f>Sorteio!AE18</f>
        <v>A</v>
      </c>
      <c r="I54" s="185">
        <f>Sorteio!A18</f>
        <v>118</v>
      </c>
      <c r="J54" s="185">
        <f>Sorteio!B18</f>
        <v>1</v>
      </c>
      <c r="K54" s="185">
        <f>Sorteio!C18</f>
        <v>18</v>
      </c>
      <c r="M54" s="26" t="s">
        <v>1610</v>
      </c>
      <c r="N54" s="26" t="s">
        <v>384</v>
      </c>
      <c r="O54" s="26" t="s">
        <v>798</v>
      </c>
      <c r="P54" s="26" t="s">
        <v>3</v>
      </c>
      <c r="Q54" s="26" t="s">
        <v>1782</v>
      </c>
      <c r="R54" s="471">
        <v>16653</v>
      </c>
      <c r="S54" s="26">
        <v>9</v>
      </c>
      <c r="T54" s="26" t="s">
        <v>1858</v>
      </c>
      <c r="U54" s="26">
        <v>417</v>
      </c>
      <c r="V54" s="26">
        <v>2</v>
      </c>
      <c r="W54" s="26">
        <v>17</v>
      </c>
    </row>
    <row r="55" spans="1:23">
      <c r="A55" s="85" t="str">
        <f>Sorteio!N52</f>
        <v>661</v>
      </c>
      <c r="B55" s="18" t="str">
        <f>Sorteio!O52</f>
        <v>FURUKAWA</v>
      </c>
      <c r="C55" s="18" t="str">
        <f>Sorteio!P52</f>
        <v>KOITI</v>
      </c>
      <c r="D55" s="18" t="str">
        <f>Sorteio!Q52</f>
        <v>M</v>
      </c>
      <c r="E55" s="18" t="str">
        <f>Sorteio!R52</f>
        <v>KOK</v>
      </c>
      <c r="F55" s="88">
        <f>Sorteio!S52</f>
        <v>16653</v>
      </c>
      <c r="G55" s="18">
        <f>Sorteio!T52</f>
        <v>9</v>
      </c>
      <c r="H55" s="18" t="str">
        <f>Sorteio!U52</f>
        <v>B</v>
      </c>
      <c r="I55" s="185">
        <f>Sorteio!A52</f>
        <v>417</v>
      </c>
      <c r="J55" s="185">
        <f>Sorteio!B52</f>
        <v>2</v>
      </c>
      <c r="K55" s="185">
        <f>Sorteio!C52</f>
        <v>17</v>
      </c>
      <c r="M55" s="26" t="s">
        <v>621</v>
      </c>
      <c r="N55" s="26" t="s">
        <v>619</v>
      </c>
      <c r="O55" s="26" t="s">
        <v>2591</v>
      </c>
      <c r="P55" s="26" t="s">
        <v>10</v>
      </c>
      <c r="Q55" s="26" t="s">
        <v>1782</v>
      </c>
      <c r="R55" s="471">
        <v>20434</v>
      </c>
      <c r="S55" s="26">
        <v>8</v>
      </c>
      <c r="T55" s="26" t="s">
        <v>1858</v>
      </c>
      <c r="U55" s="26">
        <v>204</v>
      </c>
      <c r="V55" s="26">
        <v>2</v>
      </c>
      <c r="W55" s="26">
        <v>4</v>
      </c>
    </row>
    <row r="56" spans="1:23" ht="16.5" thickBot="1">
      <c r="A56" s="86" t="str">
        <f>Sorteio!N39</f>
        <v>894</v>
      </c>
      <c r="B56" s="62" t="str">
        <f>Sorteio!O39</f>
        <v>NAKAGAWA</v>
      </c>
      <c r="C56" s="62" t="str">
        <f>Sorteio!P39</f>
        <v>MARIA</v>
      </c>
      <c r="D56" s="62" t="str">
        <f>Sorteio!Q39</f>
        <v>F</v>
      </c>
      <c r="E56" s="62" t="str">
        <f>Sorteio!R39</f>
        <v>SUM</v>
      </c>
      <c r="F56" s="89">
        <f>Sorteio!S39</f>
        <v>16657</v>
      </c>
      <c r="G56" s="62">
        <f>Sorteio!T39</f>
        <v>8</v>
      </c>
      <c r="H56" s="62" t="str">
        <f>Sorteio!U39</f>
        <v>B</v>
      </c>
      <c r="I56" s="187">
        <f>Sorteio!A39</f>
        <v>306</v>
      </c>
      <c r="J56" s="187">
        <f>Sorteio!B39</f>
        <v>1</v>
      </c>
      <c r="K56" s="187">
        <f>Sorteio!C39</f>
        <v>6</v>
      </c>
      <c r="M56" s="26" t="s">
        <v>404</v>
      </c>
      <c r="N56" s="26" t="s">
        <v>389</v>
      </c>
      <c r="O56" s="26" t="s">
        <v>405</v>
      </c>
      <c r="P56" s="26" t="s">
        <v>10</v>
      </c>
      <c r="Q56" s="26" t="s">
        <v>1782</v>
      </c>
      <c r="R56" s="471">
        <v>18684</v>
      </c>
      <c r="S56" s="26">
        <v>6</v>
      </c>
      <c r="T56" s="26" t="s">
        <v>1857</v>
      </c>
      <c r="U56" s="26">
        <v>115</v>
      </c>
      <c r="V56" s="26">
        <v>1</v>
      </c>
      <c r="W56" s="26">
        <v>15</v>
      </c>
    </row>
    <row r="57" spans="1:23">
      <c r="A57" s="83" t="str">
        <f>Sorteio!D14</f>
        <v>375</v>
      </c>
      <c r="B57" s="84" t="str">
        <f>Sorteio!E14</f>
        <v>KOJA</v>
      </c>
      <c r="C57" s="84" t="str">
        <f>Sorteio!F14</f>
        <v>J. JORGE</v>
      </c>
      <c r="D57" s="84" t="str">
        <f>Sorteio!G14</f>
        <v>M</v>
      </c>
      <c r="E57" s="84" t="str">
        <f>Sorteio!H14</f>
        <v>NCC</v>
      </c>
      <c r="F57" s="87">
        <f>Sorteio!I14</f>
        <v>16676</v>
      </c>
      <c r="G57" s="84">
        <f>Sorteio!J14</f>
        <v>2</v>
      </c>
      <c r="H57" s="84" t="str">
        <f>Sorteio!K14</f>
        <v>EX</v>
      </c>
      <c r="I57" s="183">
        <f>Sorteio!A14</f>
        <v>114</v>
      </c>
      <c r="J57" s="183">
        <f>Sorteio!B14</f>
        <v>1</v>
      </c>
      <c r="K57" s="183">
        <f>Sorteio!C14</f>
        <v>14</v>
      </c>
      <c r="M57" s="26" t="s">
        <v>388</v>
      </c>
      <c r="N57" s="26" t="s">
        <v>389</v>
      </c>
      <c r="O57" s="26" t="s">
        <v>390</v>
      </c>
      <c r="P57" s="26" t="s">
        <v>3</v>
      </c>
      <c r="Q57" s="26" t="s">
        <v>1782</v>
      </c>
      <c r="R57" s="471">
        <v>16851</v>
      </c>
      <c r="S57" s="26">
        <v>6</v>
      </c>
      <c r="T57" s="26" t="s">
        <v>1857</v>
      </c>
      <c r="U57" s="26">
        <v>114</v>
      </c>
      <c r="V57" s="26">
        <v>1</v>
      </c>
      <c r="W57" s="26">
        <v>14</v>
      </c>
    </row>
    <row r="58" spans="1:23">
      <c r="A58" s="85" t="str">
        <f>Sorteio!X24</f>
        <v>642</v>
      </c>
      <c r="B58" s="18" t="str">
        <f>Sorteio!Y24</f>
        <v>TAKAHASHI</v>
      </c>
      <c r="C58" s="18" t="str">
        <f>Sorteio!Z24</f>
        <v>KATUMI</v>
      </c>
      <c r="D58" s="18" t="str">
        <f>Sorteio!AA24</f>
        <v>F</v>
      </c>
      <c r="E58" s="18" t="str">
        <f>Sorteio!AB24</f>
        <v>COO</v>
      </c>
      <c r="F58" s="88">
        <f>Sorteio!AC24</f>
        <v>16757</v>
      </c>
      <c r="G58" s="18">
        <f>Sorteio!AD24</f>
        <v>9</v>
      </c>
      <c r="H58" s="18" t="str">
        <f>Sorteio!AE24</f>
        <v>B</v>
      </c>
      <c r="I58" s="185">
        <f>Sorteio!A24</f>
        <v>206</v>
      </c>
      <c r="J58" s="185">
        <f>Sorteio!B24</f>
        <v>2</v>
      </c>
      <c r="K58" s="185">
        <f>Sorteio!C24</f>
        <v>6</v>
      </c>
      <c r="M58" s="26" t="s">
        <v>79</v>
      </c>
      <c r="N58" s="26" t="s">
        <v>1002</v>
      </c>
      <c r="O58" s="26" t="s">
        <v>2576</v>
      </c>
      <c r="P58" s="26" t="s">
        <v>3</v>
      </c>
      <c r="Q58" s="26" t="s">
        <v>1782</v>
      </c>
      <c r="R58" s="471">
        <v>24162</v>
      </c>
      <c r="S58" s="26">
        <v>8</v>
      </c>
      <c r="T58" s="26" t="s">
        <v>1858</v>
      </c>
      <c r="U58" s="26">
        <v>206</v>
      </c>
      <c r="V58" s="26">
        <v>2</v>
      </c>
      <c r="W58" s="26">
        <v>6</v>
      </c>
    </row>
    <row r="59" spans="1:23">
      <c r="A59" s="85" t="str">
        <f>Sorteio!N45</f>
        <v>108</v>
      </c>
      <c r="B59" s="18" t="str">
        <f>Sorteio!O45</f>
        <v>KAWANO</v>
      </c>
      <c r="C59" s="18" t="str">
        <f>Sorteio!P45</f>
        <v>KIYOKO</v>
      </c>
      <c r="D59" s="18" t="str">
        <f>Sorteio!Q45</f>
        <v>F</v>
      </c>
      <c r="E59" s="18" t="str">
        <f>Sorteio!R45</f>
        <v>IBI</v>
      </c>
      <c r="F59" s="88">
        <f>Sorteio!S45</f>
        <v>16772</v>
      </c>
      <c r="G59" s="18">
        <f>Sorteio!T45</f>
        <v>7</v>
      </c>
      <c r="H59" s="18" t="str">
        <f>Sorteio!U45</f>
        <v>B</v>
      </c>
      <c r="I59" s="185">
        <f>Sorteio!A45</f>
        <v>401</v>
      </c>
      <c r="J59" s="185">
        <f>Sorteio!B45</f>
        <v>2</v>
      </c>
      <c r="K59" s="185">
        <f>Sorteio!C45</f>
        <v>1</v>
      </c>
      <c r="M59" s="26" t="s">
        <v>2204</v>
      </c>
      <c r="N59" s="26" t="s">
        <v>805</v>
      </c>
      <c r="O59" s="26" t="s">
        <v>2205</v>
      </c>
      <c r="P59" s="26" t="s">
        <v>3</v>
      </c>
      <c r="Q59" s="26" t="s">
        <v>1782</v>
      </c>
      <c r="R59" s="471">
        <v>14088</v>
      </c>
      <c r="S59" s="26">
        <v>9</v>
      </c>
      <c r="T59" s="26" t="s">
        <v>1858</v>
      </c>
      <c r="U59" s="26">
        <v>216</v>
      </c>
      <c r="V59" s="26">
        <v>2</v>
      </c>
      <c r="W59" s="26">
        <v>16</v>
      </c>
    </row>
    <row r="60" spans="1:23" ht="16.5" thickBot="1">
      <c r="A60" s="86" t="str">
        <f>Sorteio!X20</f>
        <v>749</v>
      </c>
      <c r="B60" s="62" t="str">
        <f>Sorteio!Y20</f>
        <v>HIRANO</v>
      </c>
      <c r="C60" s="62" t="str">
        <f>Sorteio!Z20</f>
        <v>KAZUNORI</v>
      </c>
      <c r="D60" s="62" t="str">
        <f>Sorteio!AA20</f>
        <v>M</v>
      </c>
      <c r="E60" s="62" t="str">
        <f>Sorteio!AB20</f>
        <v>BIR</v>
      </c>
      <c r="F60" s="89">
        <f>Sorteio!AC20</f>
        <v>16804</v>
      </c>
      <c r="G60" s="62">
        <f>Sorteio!AD20</f>
        <v>8</v>
      </c>
      <c r="H60" s="62" t="str">
        <f>Sorteio!AE20</f>
        <v>B</v>
      </c>
      <c r="I60" s="187">
        <f>Sorteio!A20</f>
        <v>202</v>
      </c>
      <c r="J60" s="187">
        <f>Sorteio!B20</f>
        <v>2</v>
      </c>
      <c r="K60" s="187">
        <f>Sorteio!C20</f>
        <v>2</v>
      </c>
      <c r="M60" s="26" t="s">
        <v>1631</v>
      </c>
      <c r="N60" s="26" t="s">
        <v>2588</v>
      </c>
      <c r="O60" s="26" t="s">
        <v>980</v>
      </c>
      <c r="P60" s="26" t="s">
        <v>10</v>
      </c>
      <c r="Q60" s="26" t="s">
        <v>1782</v>
      </c>
      <c r="R60" s="471">
        <v>19766</v>
      </c>
      <c r="S60" s="26">
        <v>12</v>
      </c>
      <c r="T60" s="26" t="s">
        <v>1859</v>
      </c>
      <c r="U60" s="26">
        <v>303</v>
      </c>
      <c r="V60" s="26">
        <v>1</v>
      </c>
      <c r="W60" s="26">
        <v>3</v>
      </c>
    </row>
    <row r="61" spans="1:23">
      <c r="A61" s="83" t="str">
        <f>Sorteio!AH5</f>
        <v>129</v>
      </c>
      <c r="B61" s="84" t="str">
        <f>Sorteio!AI5</f>
        <v>YAMAKAWA</v>
      </c>
      <c r="C61" s="84" t="str">
        <f>Sorteio!AJ5</f>
        <v>TAKAO</v>
      </c>
      <c r="D61" s="84" t="str">
        <f>Sorteio!AK5</f>
        <v>M</v>
      </c>
      <c r="E61" s="84" t="str">
        <f>Sorteio!AL5</f>
        <v>NCC</v>
      </c>
      <c r="F61" s="87">
        <f>Sorteio!AM5</f>
        <v>16818</v>
      </c>
      <c r="G61" s="84">
        <f>Sorteio!AN5</f>
        <v>6</v>
      </c>
      <c r="H61" s="84" t="str">
        <f>Sorteio!AO5</f>
        <v>A</v>
      </c>
      <c r="I61" s="183">
        <f>Sorteio!A5</f>
        <v>105</v>
      </c>
      <c r="J61" s="183">
        <f>Sorteio!B5</f>
        <v>1</v>
      </c>
      <c r="K61" s="183">
        <f>Sorteio!C5</f>
        <v>5</v>
      </c>
      <c r="M61" s="26" t="s">
        <v>1629</v>
      </c>
      <c r="N61" s="26" t="s">
        <v>2585</v>
      </c>
      <c r="O61" s="26" t="s">
        <v>2586</v>
      </c>
      <c r="P61" s="26" t="s">
        <v>10</v>
      </c>
      <c r="Q61" s="26" t="s">
        <v>1782</v>
      </c>
      <c r="R61" s="471">
        <v>20443</v>
      </c>
      <c r="S61" s="26">
        <v>12</v>
      </c>
      <c r="T61" s="26" t="s">
        <v>1859</v>
      </c>
      <c r="U61" s="26">
        <v>211</v>
      </c>
      <c r="V61" s="26">
        <v>2</v>
      </c>
      <c r="W61" s="26">
        <v>11</v>
      </c>
    </row>
    <row r="62" spans="1:23">
      <c r="A62" s="85" t="str">
        <f>Sorteio!AH14</f>
        <v>141</v>
      </c>
      <c r="B62" s="18" t="str">
        <f>Sorteio!AI14</f>
        <v>HASHIZUME</v>
      </c>
      <c r="C62" s="18" t="str">
        <f>Sorteio!AJ14</f>
        <v>AKIO</v>
      </c>
      <c r="D62" s="18" t="str">
        <f>Sorteio!AK14</f>
        <v>M</v>
      </c>
      <c r="E62" s="18" t="str">
        <f>Sorteio!AL14</f>
        <v>KOK</v>
      </c>
      <c r="F62" s="88">
        <f>Sorteio!AM14</f>
        <v>16851</v>
      </c>
      <c r="G62" s="18">
        <f>Sorteio!AN14</f>
        <v>6</v>
      </c>
      <c r="H62" s="18" t="str">
        <f>Sorteio!AO14</f>
        <v>A</v>
      </c>
      <c r="I62" s="185">
        <f>Sorteio!A14</f>
        <v>114</v>
      </c>
      <c r="J62" s="185">
        <f>Sorteio!B14</f>
        <v>1</v>
      </c>
      <c r="K62" s="185">
        <f>Sorteio!C14</f>
        <v>14</v>
      </c>
      <c r="M62" s="26" t="s">
        <v>491</v>
      </c>
      <c r="N62" s="26" t="s">
        <v>20</v>
      </c>
      <c r="O62" s="26" t="s">
        <v>492</v>
      </c>
      <c r="P62" s="26" t="s">
        <v>10</v>
      </c>
      <c r="Q62" s="26" t="s">
        <v>1782</v>
      </c>
      <c r="R62" s="471">
        <v>20147</v>
      </c>
      <c r="S62" s="26">
        <v>12</v>
      </c>
      <c r="T62" s="26" t="s">
        <v>1859</v>
      </c>
      <c r="U62" s="26">
        <v>208</v>
      </c>
      <c r="V62" s="26">
        <v>2</v>
      </c>
      <c r="W62" s="26">
        <v>8</v>
      </c>
    </row>
    <row r="63" spans="1:23">
      <c r="A63" s="85" t="str">
        <f>Sorteio!N51</f>
        <v>711</v>
      </c>
      <c r="B63" s="18" t="str">
        <f>Sorteio!O51</f>
        <v>NISHIMURA</v>
      </c>
      <c r="C63" s="18" t="str">
        <f>Sorteio!P51</f>
        <v>ELENA</v>
      </c>
      <c r="D63" s="18" t="str">
        <f>Sorteio!Q51</f>
        <v>F</v>
      </c>
      <c r="E63" s="18" t="str">
        <f>Sorteio!R51</f>
        <v>GSP</v>
      </c>
      <c r="F63" s="88">
        <f>Sorteio!S51</f>
        <v>16868</v>
      </c>
      <c r="G63" s="18">
        <f>Sorteio!T51</f>
        <v>8</v>
      </c>
      <c r="H63" s="18" t="str">
        <f>Sorteio!U51</f>
        <v>B</v>
      </c>
      <c r="I63" s="185">
        <f>Sorteio!A51</f>
        <v>415</v>
      </c>
      <c r="J63" s="185">
        <f>Sorteio!B51</f>
        <v>2</v>
      </c>
      <c r="K63" s="185">
        <f>Sorteio!C51</f>
        <v>15</v>
      </c>
      <c r="M63" s="26" t="s">
        <v>1678</v>
      </c>
      <c r="N63" s="26" t="s">
        <v>1237</v>
      </c>
      <c r="O63" s="26" t="s">
        <v>441</v>
      </c>
      <c r="P63" s="26" t="s">
        <v>3</v>
      </c>
      <c r="Q63" s="26" t="s">
        <v>1782</v>
      </c>
      <c r="R63" s="471">
        <v>14865</v>
      </c>
      <c r="S63" s="26">
        <v>9</v>
      </c>
      <c r="T63" s="26" t="s">
        <v>1858</v>
      </c>
      <c r="U63" s="26">
        <v>205</v>
      </c>
      <c r="V63" s="26">
        <v>2</v>
      </c>
      <c r="W63" s="26">
        <v>5</v>
      </c>
    </row>
    <row r="64" spans="1:23" ht="16.5" thickBot="1">
      <c r="A64" s="86" t="str">
        <f>Sorteio!X39</f>
        <v>958</v>
      </c>
      <c r="B64" s="62" t="str">
        <f>Sorteio!Y39</f>
        <v>NUNES</v>
      </c>
      <c r="C64" s="62" t="str">
        <f>Sorteio!Z39</f>
        <v>MARIA HELENA</v>
      </c>
      <c r="D64" s="62" t="str">
        <f>Sorteio!AA39</f>
        <v>F</v>
      </c>
      <c r="E64" s="62" t="str">
        <f>Sorteio!AB39</f>
        <v>PIE</v>
      </c>
      <c r="F64" s="89">
        <f>Sorteio!AC39</f>
        <v>16884</v>
      </c>
      <c r="G64" s="62">
        <f>Sorteio!AD39</f>
        <v>12</v>
      </c>
      <c r="H64" s="62" t="str">
        <f>Sorteio!AE39</f>
        <v>C</v>
      </c>
      <c r="I64" s="187">
        <f>Sorteio!A39</f>
        <v>306</v>
      </c>
      <c r="J64" s="187">
        <f>Sorteio!B39</f>
        <v>1</v>
      </c>
      <c r="K64" s="187">
        <f>Sorteio!C39</f>
        <v>6</v>
      </c>
      <c r="M64" s="26" t="s">
        <v>1632</v>
      </c>
      <c r="N64" s="26" t="s">
        <v>2589</v>
      </c>
      <c r="O64" s="26" t="s">
        <v>2590</v>
      </c>
      <c r="P64" s="26" t="s">
        <v>3</v>
      </c>
      <c r="Q64" s="26" t="s">
        <v>1782</v>
      </c>
      <c r="R64" s="471">
        <v>19956</v>
      </c>
      <c r="S64" s="26">
        <v>12</v>
      </c>
      <c r="T64" s="26" t="s">
        <v>1859</v>
      </c>
      <c r="U64" s="26">
        <v>403</v>
      </c>
      <c r="V64" s="26">
        <v>2</v>
      </c>
      <c r="W64" s="26">
        <v>3</v>
      </c>
    </row>
    <row r="65" spans="1:23">
      <c r="A65" s="83" t="str">
        <f>Sorteio!N48</f>
        <v>653</v>
      </c>
      <c r="B65" s="84" t="str">
        <f>Sorteio!O48</f>
        <v>TAKAMUNE</v>
      </c>
      <c r="C65" s="84" t="str">
        <f>Sorteio!P48</f>
        <v>ATSUSHI</v>
      </c>
      <c r="D65" s="84" t="str">
        <f>Sorteio!Q48</f>
        <v>M</v>
      </c>
      <c r="E65" s="84" t="str">
        <f>Sorteio!R48</f>
        <v>PIE</v>
      </c>
      <c r="F65" s="87">
        <f>Sorteio!S48</f>
        <v>16893</v>
      </c>
      <c r="G65" s="84">
        <f>Sorteio!T48</f>
        <v>8</v>
      </c>
      <c r="H65" s="84" t="str">
        <f>Sorteio!U48</f>
        <v>B</v>
      </c>
      <c r="I65" s="183">
        <f>Sorteio!A48</f>
        <v>408</v>
      </c>
      <c r="J65" s="183">
        <f>Sorteio!B48</f>
        <v>2</v>
      </c>
      <c r="K65" s="183">
        <f>Sorteio!C48</f>
        <v>8</v>
      </c>
      <c r="M65" s="26" t="s">
        <v>1628</v>
      </c>
      <c r="N65" s="26" t="s">
        <v>1258</v>
      </c>
      <c r="O65" s="26" t="s">
        <v>2584</v>
      </c>
      <c r="P65" s="26" t="s">
        <v>3</v>
      </c>
      <c r="Q65" s="26" t="s">
        <v>1782</v>
      </c>
      <c r="R65" s="471">
        <v>18515</v>
      </c>
      <c r="S65" s="26">
        <v>12</v>
      </c>
      <c r="T65" s="26" t="s">
        <v>1859</v>
      </c>
      <c r="U65" s="26">
        <v>209</v>
      </c>
      <c r="V65" s="26">
        <v>2</v>
      </c>
      <c r="W65" s="26">
        <v>9</v>
      </c>
    </row>
    <row r="66" spans="1:23">
      <c r="A66" s="85" t="str">
        <f>Sorteio!N26</f>
        <v>891</v>
      </c>
      <c r="B66" s="18" t="str">
        <f>Sorteio!O26</f>
        <v>LAFAIETE</v>
      </c>
      <c r="C66" s="18" t="str">
        <f>Sorteio!P26</f>
        <v>CELSO APARECIDO</v>
      </c>
      <c r="D66" s="18" t="str">
        <f>Sorteio!Q26</f>
        <v>M</v>
      </c>
      <c r="E66" s="18" t="str">
        <f>Sorteio!R26</f>
        <v>SOR</v>
      </c>
      <c r="F66" s="88">
        <f>Sorteio!S26</f>
        <v>16918</v>
      </c>
      <c r="G66" s="18">
        <f>Sorteio!T26</f>
        <v>9</v>
      </c>
      <c r="H66" s="18" t="str">
        <f>Sorteio!U26</f>
        <v>B</v>
      </c>
      <c r="I66" s="185">
        <f>Sorteio!A26</f>
        <v>208</v>
      </c>
      <c r="J66" s="185">
        <f>Sorteio!B26</f>
        <v>2</v>
      </c>
      <c r="K66" s="185">
        <f>Sorteio!C26</f>
        <v>8</v>
      </c>
      <c r="M66" s="26" t="s">
        <v>1023</v>
      </c>
      <c r="N66" s="26" t="s">
        <v>2611</v>
      </c>
      <c r="O66" s="26" t="s">
        <v>2315</v>
      </c>
      <c r="P66" s="26" t="s">
        <v>10</v>
      </c>
      <c r="Q66" s="26" t="s">
        <v>1782</v>
      </c>
      <c r="R66" s="471">
        <v>28169</v>
      </c>
      <c r="S66" s="26">
        <v>12</v>
      </c>
      <c r="T66" s="26" t="s">
        <v>1859</v>
      </c>
      <c r="U66" s="26">
        <v>218</v>
      </c>
      <c r="V66" s="26">
        <v>2</v>
      </c>
      <c r="W66" s="26">
        <v>18</v>
      </c>
    </row>
    <row r="67" spans="1:23">
      <c r="A67" s="85" t="str">
        <f>Sorteio!AH27</f>
        <v>871</v>
      </c>
      <c r="B67" s="18" t="str">
        <f>Sorteio!AI27</f>
        <v>YASSUDA</v>
      </c>
      <c r="C67" s="18" t="str">
        <f>Sorteio!AJ27</f>
        <v>LENITA NOBUKO</v>
      </c>
      <c r="D67" s="18" t="str">
        <f>Sorteio!AK27</f>
        <v>F</v>
      </c>
      <c r="E67" s="18" t="str">
        <f>Sorteio!AL27</f>
        <v>COO</v>
      </c>
      <c r="F67" s="88">
        <f>Sorteio!AM27</f>
        <v>16949</v>
      </c>
      <c r="G67" s="18">
        <f>Sorteio!AN27</f>
        <v>12</v>
      </c>
      <c r="H67" s="18" t="str">
        <f>Sorteio!AO27</f>
        <v>C</v>
      </c>
      <c r="I67" s="185">
        <f>Sorteio!A27</f>
        <v>209</v>
      </c>
      <c r="J67" s="185">
        <f>Sorteio!B27</f>
        <v>2</v>
      </c>
      <c r="K67" s="185">
        <f>Sorteio!C27</f>
        <v>9</v>
      </c>
      <c r="M67" s="26" t="s">
        <v>1102</v>
      </c>
      <c r="N67" s="26" t="s">
        <v>2063</v>
      </c>
      <c r="O67" s="26" t="s">
        <v>2064</v>
      </c>
      <c r="P67" s="26" t="s">
        <v>3</v>
      </c>
      <c r="Q67" s="26" t="s">
        <v>1782</v>
      </c>
      <c r="R67" s="471">
        <v>15766</v>
      </c>
      <c r="S67" s="26">
        <v>9</v>
      </c>
      <c r="T67" s="26" t="s">
        <v>1858</v>
      </c>
      <c r="U67" s="26">
        <v>408</v>
      </c>
      <c r="V67" s="26">
        <v>2</v>
      </c>
      <c r="W67" s="26">
        <v>8</v>
      </c>
    </row>
    <row r="68" spans="1:23" ht="16.5" thickBot="1">
      <c r="A68" s="86" t="str">
        <f>Sorteio!N46</f>
        <v>899</v>
      </c>
      <c r="B68" s="62" t="str">
        <f>Sorteio!O46</f>
        <v>OGATA</v>
      </c>
      <c r="C68" s="62" t="str">
        <f>Sorteio!P46</f>
        <v>YOSHITAKA</v>
      </c>
      <c r="D68" s="62" t="str">
        <f>Sorteio!Q46</f>
        <v>M</v>
      </c>
      <c r="E68" s="62" t="str">
        <f>Sorteio!R46</f>
        <v>COO</v>
      </c>
      <c r="F68" s="89">
        <f>Sorteio!S46</f>
        <v>16971</v>
      </c>
      <c r="G68" s="62">
        <f>Sorteio!T46</f>
        <v>7</v>
      </c>
      <c r="H68" s="62" t="str">
        <f>Sorteio!U46</f>
        <v>B</v>
      </c>
      <c r="I68" s="187">
        <f>Sorteio!A46</f>
        <v>403</v>
      </c>
      <c r="J68" s="187">
        <f>Sorteio!B46</f>
        <v>2</v>
      </c>
      <c r="K68" s="187">
        <f>Sorteio!C46</f>
        <v>3</v>
      </c>
      <c r="M68" s="26" t="s">
        <v>496</v>
      </c>
      <c r="N68" s="26" t="s">
        <v>497</v>
      </c>
      <c r="O68" s="26" t="s">
        <v>498</v>
      </c>
      <c r="P68" s="26" t="s">
        <v>3</v>
      </c>
      <c r="Q68" s="26" t="s">
        <v>1782</v>
      </c>
      <c r="R68" s="471">
        <v>17997</v>
      </c>
      <c r="S68" s="26">
        <v>3</v>
      </c>
      <c r="T68" s="26" t="s">
        <v>2062</v>
      </c>
      <c r="U68" s="26">
        <v>312</v>
      </c>
      <c r="V68" s="26">
        <v>1</v>
      </c>
      <c r="W68" s="26">
        <v>12</v>
      </c>
    </row>
    <row r="69" spans="1:23">
      <c r="A69" s="83" t="str">
        <f>Sorteio!D11</f>
        <v>951</v>
      </c>
      <c r="B69" s="84" t="str">
        <f>Sorteio!E11</f>
        <v>YOSHIDA</v>
      </c>
      <c r="C69" s="84" t="str">
        <f>Sorteio!F11</f>
        <v>AKIMITSU</v>
      </c>
      <c r="D69" s="84" t="str">
        <f>Sorteio!G11</f>
        <v>M</v>
      </c>
      <c r="E69" s="84" t="str">
        <f>Sorteio!H11</f>
        <v>NCC</v>
      </c>
      <c r="F69" s="87">
        <f>Sorteio!I11</f>
        <v>16973</v>
      </c>
      <c r="G69" s="84">
        <f>Sorteio!J11</f>
        <v>1</v>
      </c>
      <c r="H69" s="84" t="str">
        <f>Sorteio!K11</f>
        <v>EX</v>
      </c>
      <c r="I69" s="183">
        <f>Sorteio!A11</f>
        <v>111</v>
      </c>
      <c r="J69" s="183">
        <f>Sorteio!B11</f>
        <v>1</v>
      </c>
      <c r="K69" s="183">
        <f>Sorteio!C11</f>
        <v>11</v>
      </c>
      <c r="M69" s="26" t="s">
        <v>2434</v>
      </c>
      <c r="N69" s="26" t="s">
        <v>497</v>
      </c>
      <c r="O69" s="26" t="s">
        <v>501</v>
      </c>
      <c r="P69" s="26" t="s">
        <v>10</v>
      </c>
      <c r="Q69" s="26" t="s">
        <v>1782</v>
      </c>
      <c r="R69" s="471">
        <v>19066</v>
      </c>
      <c r="S69" s="26">
        <v>9</v>
      </c>
      <c r="T69" s="26" t="s">
        <v>1858</v>
      </c>
      <c r="U69" s="26">
        <v>203</v>
      </c>
      <c r="V69" s="26">
        <v>2</v>
      </c>
      <c r="W69" s="26">
        <v>3</v>
      </c>
    </row>
    <row r="70" spans="1:23">
      <c r="A70" s="85" t="str">
        <f>Sorteio!X44</f>
        <v>825</v>
      </c>
      <c r="B70" s="18" t="str">
        <f>Sorteio!Y44</f>
        <v>TAKANO</v>
      </c>
      <c r="C70" s="18" t="str">
        <f>Sorteio!Z44</f>
        <v>NOBUKI</v>
      </c>
      <c r="D70" s="18" t="str">
        <f>Sorteio!AA44</f>
        <v>M</v>
      </c>
      <c r="E70" s="18" t="str">
        <f>Sorteio!AB44</f>
        <v>IBI</v>
      </c>
      <c r="F70" s="88">
        <f>Sorteio!AC44</f>
        <v>17060</v>
      </c>
      <c r="G70" s="18">
        <f>Sorteio!AD44</f>
        <v>4</v>
      </c>
      <c r="H70" s="18" t="str">
        <f>Sorteio!AE44</f>
        <v>A</v>
      </c>
      <c r="I70" s="185">
        <f>Sorteio!A44</f>
        <v>317</v>
      </c>
      <c r="J70" s="185">
        <f>Sorteio!B44</f>
        <v>1</v>
      </c>
      <c r="K70" s="185">
        <f>Sorteio!C44</f>
        <v>17</v>
      </c>
      <c r="M70" s="26" t="s">
        <v>1581</v>
      </c>
      <c r="N70" s="26" t="s">
        <v>1177</v>
      </c>
      <c r="O70" s="26" t="s">
        <v>1198</v>
      </c>
      <c r="P70" s="26" t="s">
        <v>10</v>
      </c>
      <c r="Q70" s="26" t="s">
        <v>1782</v>
      </c>
      <c r="R70" s="471">
        <v>19177</v>
      </c>
      <c r="S70" s="26">
        <v>9</v>
      </c>
      <c r="T70" s="26" t="s">
        <v>1858</v>
      </c>
      <c r="U70" s="26">
        <v>406</v>
      </c>
      <c r="V70" s="26">
        <v>2</v>
      </c>
      <c r="W70" s="26">
        <v>6</v>
      </c>
    </row>
    <row r="71" spans="1:23">
      <c r="A71" s="85" t="str">
        <f>Sorteio!AH12</f>
        <v>395</v>
      </c>
      <c r="B71" s="18" t="str">
        <f>Sorteio!AI12</f>
        <v>UEMURA</v>
      </c>
      <c r="C71" s="18" t="str">
        <f>Sorteio!AJ12</f>
        <v>LUCIA</v>
      </c>
      <c r="D71" s="18" t="str">
        <f>Sorteio!AK12</f>
        <v>F</v>
      </c>
      <c r="E71" s="18" t="str">
        <f>Sorteio!AL12</f>
        <v>GSP</v>
      </c>
      <c r="F71" s="88">
        <f>Sorteio!AM12</f>
        <v>17241</v>
      </c>
      <c r="G71" s="18">
        <f>Sorteio!AN12</f>
        <v>6</v>
      </c>
      <c r="H71" s="18" t="str">
        <f>Sorteio!AO12</f>
        <v>A</v>
      </c>
      <c r="I71" s="185">
        <f>Sorteio!A12</f>
        <v>112</v>
      </c>
      <c r="J71" s="185">
        <f>Sorteio!B12</f>
        <v>1</v>
      </c>
      <c r="K71" s="185">
        <f>Sorteio!C12</f>
        <v>12</v>
      </c>
      <c r="M71" s="26" t="s">
        <v>458</v>
      </c>
      <c r="N71" s="26" t="s">
        <v>407</v>
      </c>
      <c r="O71" s="26" t="s">
        <v>459</v>
      </c>
      <c r="P71" s="26" t="s">
        <v>10</v>
      </c>
      <c r="Q71" s="26" t="s">
        <v>1782</v>
      </c>
      <c r="R71" s="471">
        <v>23351</v>
      </c>
      <c r="S71" s="26">
        <v>12</v>
      </c>
      <c r="T71" s="26" t="s">
        <v>1859</v>
      </c>
      <c r="U71" s="26">
        <v>310</v>
      </c>
      <c r="V71" s="26">
        <v>1</v>
      </c>
      <c r="W71" s="26">
        <v>10</v>
      </c>
    </row>
    <row r="72" spans="1:23" ht="16.5" thickBot="1">
      <c r="A72" s="86" t="str">
        <f>Sorteio!N32</f>
        <v>907</v>
      </c>
      <c r="B72" s="62" t="str">
        <f>Sorteio!O32</f>
        <v>MUKAI</v>
      </c>
      <c r="C72" s="62" t="str">
        <f>Sorteio!P32</f>
        <v>MASAAKI</v>
      </c>
      <c r="D72" s="62" t="str">
        <f>Sorteio!Q32</f>
        <v>M</v>
      </c>
      <c r="E72" s="62" t="str">
        <f>Sorteio!R32</f>
        <v>BIR</v>
      </c>
      <c r="F72" s="89">
        <f>Sorteio!S32</f>
        <v>17335</v>
      </c>
      <c r="G72" s="62">
        <f>Sorteio!T32</f>
        <v>8</v>
      </c>
      <c r="H72" s="62" t="str">
        <f>Sorteio!U32</f>
        <v>B</v>
      </c>
      <c r="I72" s="187">
        <f>Sorteio!A32</f>
        <v>214</v>
      </c>
      <c r="J72" s="187">
        <f>Sorteio!B32</f>
        <v>2</v>
      </c>
      <c r="K72" s="187">
        <f>Sorteio!C32</f>
        <v>14</v>
      </c>
      <c r="M72" s="26" t="s">
        <v>1090</v>
      </c>
      <c r="N72" s="26" t="s">
        <v>407</v>
      </c>
      <c r="O72" s="26" t="s">
        <v>2549</v>
      </c>
      <c r="P72" s="26" t="s">
        <v>3</v>
      </c>
      <c r="Q72" s="26" t="s">
        <v>1782</v>
      </c>
      <c r="R72" s="471">
        <v>24027</v>
      </c>
      <c r="S72" s="26">
        <v>9</v>
      </c>
      <c r="T72" s="26" t="s">
        <v>1858</v>
      </c>
      <c r="U72" s="26">
        <v>306</v>
      </c>
      <c r="V72" s="26">
        <v>1</v>
      </c>
      <c r="W72" s="26">
        <v>6</v>
      </c>
    </row>
    <row r="73" spans="1:23">
      <c r="A73" s="83" t="str">
        <f>Sorteio!X10</f>
        <v>993</v>
      </c>
      <c r="B73" s="84" t="str">
        <f>Sorteio!Y10</f>
        <v>ABEMATSU</v>
      </c>
      <c r="C73" s="84" t="str">
        <f>Sorteio!Z10</f>
        <v>KATSUYUKI</v>
      </c>
      <c r="D73" s="84" t="str">
        <f>Sorteio!AA10</f>
        <v>M</v>
      </c>
      <c r="E73" s="84" t="str">
        <f>Sorteio!AB10</f>
        <v>GSP</v>
      </c>
      <c r="F73" s="87">
        <f>Sorteio!AC10</f>
        <v>17411</v>
      </c>
      <c r="G73" s="84">
        <f>Sorteio!AD10</f>
        <v>5</v>
      </c>
      <c r="H73" s="84" t="str">
        <f>Sorteio!AE10</f>
        <v>A</v>
      </c>
      <c r="I73" s="183">
        <f>Sorteio!A10</f>
        <v>110</v>
      </c>
      <c r="J73" s="183">
        <f>Sorteio!B10</f>
        <v>1</v>
      </c>
      <c r="K73" s="183">
        <f>Sorteio!C10</f>
        <v>10</v>
      </c>
      <c r="M73" s="26" t="s">
        <v>409</v>
      </c>
      <c r="N73" s="26" t="s">
        <v>407</v>
      </c>
      <c r="O73" s="26" t="s">
        <v>410</v>
      </c>
      <c r="P73" s="26" t="s">
        <v>10</v>
      </c>
      <c r="Q73" s="26" t="s">
        <v>1782</v>
      </c>
      <c r="R73" s="471">
        <v>13844</v>
      </c>
      <c r="S73" s="26">
        <v>12</v>
      </c>
      <c r="T73" s="26" t="s">
        <v>1859</v>
      </c>
      <c r="U73" s="26">
        <v>214</v>
      </c>
      <c r="V73" s="26">
        <v>2</v>
      </c>
      <c r="W73" s="26">
        <v>14</v>
      </c>
    </row>
    <row r="74" spans="1:23">
      <c r="A74" s="85" t="str">
        <f>Sorteio!AH22</f>
        <v>540</v>
      </c>
      <c r="B74" s="18" t="str">
        <f>Sorteio!AI22</f>
        <v>ANZAI</v>
      </c>
      <c r="C74" s="18" t="str">
        <f>Sorteio!AJ22</f>
        <v>YOSHIO</v>
      </c>
      <c r="D74" s="18" t="str">
        <f>Sorteio!AK22</f>
        <v>M</v>
      </c>
      <c r="E74" s="18" t="str">
        <f>Sorteio!AL22</f>
        <v>COO</v>
      </c>
      <c r="F74" s="88">
        <f>Sorteio!AM22</f>
        <v>17424</v>
      </c>
      <c r="G74" s="18">
        <f>Sorteio!AN22</f>
        <v>12</v>
      </c>
      <c r="H74" s="18" t="str">
        <f>Sorteio!AO22</f>
        <v>C</v>
      </c>
      <c r="I74" s="185">
        <f>Sorteio!A22</f>
        <v>204</v>
      </c>
      <c r="J74" s="185">
        <f>Sorteio!B22</f>
        <v>2</v>
      </c>
      <c r="K74" s="185">
        <f>Sorteio!C22</f>
        <v>4</v>
      </c>
      <c r="M74" s="26" t="s">
        <v>632</v>
      </c>
      <c r="N74" s="26" t="s">
        <v>509</v>
      </c>
      <c r="O74" s="26" t="s">
        <v>617</v>
      </c>
      <c r="P74" s="26" t="s">
        <v>3</v>
      </c>
      <c r="Q74" s="26" t="s">
        <v>1782</v>
      </c>
      <c r="R74" s="471">
        <v>17489</v>
      </c>
      <c r="S74" s="26">
        <v>12</v>
      </c>
      <c r="T74" s="26" t="s">
        <v>1859</v>
      </c>
      <c r="U74" s="26">
        <v>201</v>
      </c>
      <c r="V74" s="26">
        <v>2</v>
      </c>
      <c r="W74" s="26">
        <v>1</v>
      </c>
    </row>
    <row r="75" spans="1:23">
      <c r="A75" s="85" t="str">
        <f>Sorteio!AH19</f>
        <v>941</v>
      </c>
      <c r="B75" s="18" t="str">
        <f>Sorteio!AI19</f>
        <v>OKUYAMA</v>
      </c>
      <c r="C75" s="18" t="str">
        <f>Sorteio!AJ19</f>
        <v>NOBORU</v>
      </c>
      <c r="D75" s="18" t="str">
        <f>Sorteio!AK19</f>
        <v>M</v>
      </c>
      <c r="E75" s="18" t="str">
        <f>Sorteio!AL19</f>
        <v>KOK</v>
      </c>
      <c r="F75" s="88">
        <f>Sorteio!AM19</f>
        <v>17489</v>
      </c>
      <c r="G75" s="18">
        <f>Sorteio!AN19</f>
        <v>12</v>
      </c>
      <c r="H75" s="18" t="str">
        <f>Sorteio!AO19</f>
        <v>C</v>
      </c>
      <c r="I75" s="185">
        <f>Sorteio!A19</f>
        <v>201</v>
      </c>
      <c r="J75" s="185">
        <f>Sorteio!B19</f>
        <v>2</v>
      </c>
      <c r="K75" s="185">
        <f>Sorteio!C19</f>
        <v>1</v>
      </c>
      <c r="M75" s="26" t="s">
        <v>504</v>
      </c>
      <c r="N75" s="26" t="s">
        <v>114</v>
      </c>
      <c r="O75" s="26" t="s">
        <v>385</v>
      </c>
      <c r="P75" s="26" t="s">
        <v>3</v>
      </c>
      <c r="Q75" s="26" t="s">
        <v>1782</v>
      </c>
      <c r="R75" s="471">
        <v>16524</v>
      </c>
      <c r="S75" s="26">
        <v>9</v>
      </c>
      <c r="T75" s="26" t="s">
        <v>1858</v>
      </c>
      <c r="U75" s="26">
        <v>301</v>
      </c>
      <c r="V75" s="26">
        <v>1</v>
      </c>
      <c r="W75" s="26">
        <v>1</v>
      </c>
    </row>
    <row r="76" spans="1:23" ht="16.5" thickBot="1">
      <c r="A76" s="86" t="str">
        <f>Sorteio!X9</f>
        <v>366</v>
      </c>
      <c r="B76" s="62" t="str">
        <f>Sorteio!Y9</f>
        <v>KOJA</v>
      </c>
      <c r="C76" s="62" t="str">
        <f>Sorteio!Z9</f>
        <v>T.EDISON</v>
      </c>
      <c r="D76" s="62" t="str">
        <f>Sorteio!AA9</f>
        <v>M</v>
      </c>
      <c r="E76" s="62" t="str">
        <f>Sorteio!AB9</f>
        <v>NCC</v>
      </c>
      <c r="F76" s="89">
        <f>Sorteio!AC9</f>
        <v>17495</v>
      </c>
      <c r="G76" s="62">
        <f>Sorteio!AD9</f>
        <v>4</v>
      </c>
      <c r="H76" s="62" t="str">
        <f>Sorteio!AE9</f>
        <v>A</v>
      </c>
      <c r="I76" s="187">
        <f>Sorteio!A9</f>
        <v>109</v>
      </c>
      <c r="J76" s="187">
        <f>Sorteio!B9</f>
        <v>1</v>
      </c>
      <c r="K76" s="187">
        <f>Sorteio!C9</f>
        <v>9</v>
      </c>
      <c r="M76" s="26" t="s">
        <v>2338</v>
      </c>
      <c r="N76" s="26" t="s">
        <v>419</v>
      </c>
      <c r="O76" s="26" t="s">
        <v>243</v>
      </c>
      <c r="P76" s="26" t="s">
        <v>10</v>
      </c>
      <c r="Q76" s="26" t="s">
        <v>1782</v>
      </c>
      <c r="R76" s="471">
        <v>15849</v>
      </c>
      <c r="S76" s="26">
        <v>12</v>
      </c>
      <c r="T76" s="26" t="s">
        <v>1859</v>
      </c>
      <c r="U76" s="26">
        <v>207</v>
      </c>
      <c r="V76" s="26">
        <v>2</v>
      </c>
      <c r="W76" s="26">
        <v>7</v>
      </c>
    </row>
    <row r="77" spans="1:23">
      <c r="A77" s="83" t="str">
        <f>Sorteio!X8</f>
        <v>442</v>
      </c>
      <c r="B77" s="84" t="str">
        <f>Sorteio!Y8</f>
        <v>ARIZAWA</v>
      </c>
      <c r="C77" s="84" t="str">
        <f>Sorteio!Z8</f>
        <v>MARIKO</v>
      </c>
      <c r="D77" s="84" t="str">
        <f>Sorteio!AA8</f>
        <v>F</v>
      </c>
      <c r="E77" s="84" t="str">
        <f>Sorteio!AB8</f>
        <v>PIE</v>
      </c>
      <c r="F77" s="87">
        <f>Sorteio!AC8</f>
        <v>17503</v>
      </c>
      <c r="G77" s="84">
        <f>Sorteio!AD8</f>
        <v>6</v>
      </c>
      <c r="H77" s="84" t="str">
        <f>Sorteio!AE8</f>
        <v>A</v>
      </c>
      <c r="I77" s="183">
        <f>Sorteio!A8</f>
        <v>108</v>
      </c>
      <c r="J77" s="183">
        <f>Sorteio!B8</f>
        <v>1</v>
      </c>
      <c r="K77" s="183">
        <f>Sorteio!C8</f>
        <v>8</v>
      </c>
      <c r="M77" s="26" t="s">
        <v>460</v>
      </c>
      <c r="N77" s="26" t="s">
        <v>419</v>
      </c>
      <c r="O77" s="26" t="s">
        <v>327</v>
      </c>
      <c r="P77" s="26" t="s">
        <v>3</v>
      </c>
      <c r="Q77" s="26" t="s">
        <v>1782</v>
      </c>
      <c r="R77" s="471">
        <v>15013</v>
      </c>
      <c r="S77" s="26">
        <v>7</v>
      </c>
      <c r="T77" s="26" t="s">
        <v>1858</v>
      </c>
      <c r="U77" s="26">
        <v>217</v>
      </c>
      <c r="V77" s="26">
        <v>2</v>
      </c>
      <c r="W77" s="26">
        <v>17</v>
      </c>
    </row>
    <row r="78" spans="1:23">
      <c r="A78" s="85" t="str">
        <f>Sorteio!AH16</f>
        <v>473</v>
      </c>
      <c r="B78" s="18" t="str">
        <f>Sorteio!AI16</f>
        <v>NAKANO</v>
      </c>
      <c r="C78" s="18" t="str">
        <f>Sorteio!AJ16</f>
        <v>RUBENS SHOZI</v>
      </c>
      <c r="D78" s="18" t="str">
        <f>Sorteio!AK16</f>
        <v>M</v>
      </c>
      <c r="E78" s="18" t="str">
        <f>Sorteio!AL16</f>
        <v>NCC</v>
      </c>
      <c r="F78" s="88">
        <f>Sorteio!AM16</f>
        <v>17547</v>
      </c>
      <c r="G78" s="18">
        <f>Sorteio!AN16</f>
        <v>6</v>
      </c>
      <c r="H78" s="18" t="str">
        <f>Sorteio!AO16</f>
        <v>A</v>
      </c>
      <c r="I78" s="185">
        <f>Sorteio!A16</f>
        <v>116</v>
      </c>
      <c r="J78" s="185">
        <f>Sorteio!B16</f>
        <v>1</v>
      </c>
      <c r="K78" s="185">
        <f>Sorteio!C16</f>
        <v>16</v>
      </c>
      <c r="M78" s="26" t="s">
        <v>400</v>
      </c>
      <c r="N78" s="26" t="s">
        <v>401</v>
      </c>
      <c r="O78" s="26" t="s">
        <v>402</v>
      </c>
      <c r="P78" s="26" t="s">
        <v>3</v>
      </c>
      <c r="Q78" s="26" t="s">
        <v>1782</v>
      </c>
      <c r="R78" s="471">
        <v>13189</v>
      </c>
      <c r="S78" s="26">
        <v>9</v>
      </c>
      <c r="T78" s="26" t="s">
        <v>1858</v>
      </c>
      <c r="U78" s="26">
        <v>212</v>
      </c>
      <c r="V78" s="26">
        <v>2</v>
      </c>
      <c r="W78" s="26">
        <v>12</v>
      </c>
    </row>
    <row r="79" spans="1:23">
      <c r="A79" s="85" t="str">
        <f>Sorteio!AH30</f>
        <v>532</v>
      </c>
      <c r="B79" s="18" t="str">
        <f>Sorteio!AI30</f>
        <v>FREITAS MENDES</v>
      </c>
      <c r="C79" s="18" t="str">
        <f>Sorteio!AJ30</f>
        <v>BENEDITO</v>
      </c>
      <c r="D79" s="18" t="str">
        <f>Sorteio!AK30</f>
        <v>M</v>
      </c>
      <c r="E79" s="18" t="str">
        <f>Sorteio!AL30</f>
        <v>ITA</v>
      </c>
      <c r="F79" s="88">
        <f>Sorteio!AM30</f>
        <v>17592</v>
      </c>
      <c r="G79" s="18">
        <f>Sorteio!AN30</f>
        <v>12</v>
      </c>
      <c r="H79" s="18" t="str">
        <f>Sorteio!AO30</f>
        <v>C</v>
      </c>
      <c r="I79" s="185">
        <f>Sorteio!A30</f>
        <v>212</v>
      </c>
      <c r="J79" s="185">
        <f>Sorteio!B30</f>
        <v>2</v>
      </c>
      <c r="K79" s="185">
        <f>Sorteio!C30</f>
        <v>12</v>
      </c>
      <c r="M79" s="26" t="s">
        <v>411</v>
      </c>
      <c r="N79" s="26" t="s">
        <v>96</v>
      </c>
      <c r="O79" s="26" t="s">
        <v>412</v>
      </c>
      <c r="P79" s="26" t="s">
        <v>3</v>
      </c>
      <c r="Q79" s="26" t="s">
        <v>1782</v>
      </c>
      <c r="R79" s="471">
        <v>20205</v>
      </c>
      <c r="S79" s="26">
        <v>9</v>
      </c>
      <c r="T79" s="26" t="s">
        <v>1858</v>
      </c>
      <c r="U79" s="26">
        <v>202</v>
      </c>
      <c r="V79" s="26">
        <v>2</v>
      </c>
      <c r="W79" s="26">
        <v>2</v>
      </c>
    </row>
    <row r="80" spans="1:23" ht="16.5" thickBot="1">
      <c r="A80" s="86" t="str">
        <f>Sorteio!N36</f>
        <v>646</v>
      </c>
      <c r="B80" s="62" t="str">
        <f>Sorteio!O36</f>
        <v>OGATA</v>
      </c>
      <c r="C80" s="62" t="str">
        <f>Sorteio!P36</f>
        <v>SEISHI</v>
      </c>
      <c r="D80" s="62" t="str">
        <f>Sorteio!Q36</f>
        <v>M</v>
      </c>
      <c r="E80" s="62" t="str">
        <f>Sorteio!R36</f>
        <v>BIR</v>
      </c>
      <c r="F80" s="89">
        <f>Sorteio!S36</f>
        <v>17605</v>
      </c>
      <c r="G80" s="62">
        <f>Sorteio!T36</f>
        <v>9</v>
      </c>
      <c r="H80" s="62" t="str">
        <f>Sorteio!U36</f>
        <v>B</v>
      </c>
      <c r="I80" s="187">
        <f>Sorteio!A36</f>
        <v>218</v>
      </c>
      <c r="J80" s="187">
        <f>Sorteio!B36</f>
        <v>2</v>
      </c>
      <c r="K80" s="187">
        <f>Sorteio!C36</f>
        <v>18</v>
      </c>
      <c r="M80" s="26" t="s">
        <v>468</v>
      </c>
      <c r="N80" s="26" t="s">
        <v>469</v>
      </c>
      <c r="O80" s="26" t="s">
        <v>470</v>
      </c>
      <c r="P80" s="26" t="s">
        <v>3</v>
      </c>
      <c r="Q80" s="26" t="s">
        <v>1782</v>
      </c>
      <c r="R80" s="471">
        <v>17774</v>
      </c>
      <c r="S80" s="26">
        <v>1</v>
      </c>
      <c r="T80" s="26" t="s">
        <v>2062</v>
      </c>
      <c r="U80" s="26">
        <v>105</v>
      </c>
      <c r="V80" s="26">
        <v>1</v>
      </c>
      <c r="W80" s="26">
        <v>5</v>
      </c>
    </row>
    <row r="81" spans="1:23">
      <c r="A81" s="83" t="str">
        <f>Sorteio!AH7</f>
        <v>780</v>
      </c>
      <c r="B81" s="84" t="str">
        <f>Sorteio!AI7</f>
        <v>TOMITA</v>
      </c>
      <c r="C81" s="84" t="str">
        <f>Sorteio!AJ7</f>
        <v>LUIZ</v>
      </c>
      <c r="D81" s="84" t="str">
        <f>Sorteio!AK7</f>
        <v>M</v>
      </c>
      <c r="E81" s="84" t="str">
        <f>Sorteio!AL7</f>
        <v>BIR</v>
      </c>
      <c r="F81" s="87">
        <f>Sorteio!AM7</f>
        <v>17710</v>
      </c>
      <c r="G81" s="84">
        <f>Sorteio!AN7</f>
        <v>6</v>
      </c>
      <c r="H81" s="84" t="str">
        <f>Sorteio!AO7</f>
        <v>A</v>
      </c>
      <c r="I81" s="183">
        <f>Sorteio!A7</f>
        <v>107</v>
      </c>
      <c r="J81" s="183">
        <f>Sorteio!B7</f>
        <v>1</v>
      </c>
      <c r="K81" s="183">
        <f>Sorteio!C7</f>
        <v>7</v>
      </c>
      <c r="M81" s="26" t="s">
        <v>1465</v>
      </c>
      <c r="N81" s="26" t="s">
        <v>2661</v>
      </c>
      <c r="O81" s="26" t="s">
        <v>2641</v>
      </c>
      <c r="P81" s="26" t="s">
        <v>10</v>
      </c>
      <c r="Q81" s="26" t="s">
        <v>1782</v>
      </c>
      <c r="R81" s="471">
        <v>21451</v>
      </c>
      <c r="S81" s="26">
        <v>12</v>
      </c>
      <c r="T81" s="26" t="s">
        <v>1859</v>
      </c>
      <c r="U81" s="26">
        <v>410</v>
      </c>
      <c r="V81" s="26">
        <v>2</v>
      </c>
      <c r="W81" s="26">
        <v>10</v>
      </c>
    </row>
    <row r="82" spans="1:23">
      <c r="A82" s="85" t="str">
        <f>Sorteio!N22</f>
        <v>118</v>
      </c>
      <c r="B82" s="18" t="str">
        <f>Sorteio!O22</f>
        <v>FUGIKAWA</v>
      </c>
      <c r="C82" s="18" t="str">
        <f>Sorteio!P22</f>
        <v>MARINA JUNKO</v>
      </c>
      <c r="D82" s="18" t="str">
        <f>Sorteio!Q22</f>
        <v>F</v>
      </c>
      <c r="E82" s="18" t="str">
        <f>Sorteio!R22</f>
        <v>SMA</v>
      </c>
      <c r="F82" s="88">
        <f>Sorteio!S22</f>
        <v>17739</v>
      </c>
      <c r="G82" s="18">
        <f>Sorteio!T22</f>
        <v>7</v>
      </c>
      <c r="H82" s="18" t="str">
        <f>Sorteio!U22</f>
        <v>B</v>
      </c>
      <c r="I82" s="185">
        <f>Sorteio!A22</f>
        <v>204</v>
      </c>
      <c r="J82" s="185">
        <f>Sorteio!B22</f>
        <v>2</v>
      </c>
      <c r="K82" s="185">
        <f>Sorteio!C22</f>
        <v>4</v>
      </c>
      <c r="M82" s="26" t="s">
        <v>610</v>
      </c>
      <c r="N82" s="26" t="s">
        <v>2664</v>
      </c>
      <c r="O82" s="26" t="s">
        <v>2665</v>
      </c>
      <c r="P82" s="26" t="s">
        <v>10</v>
      </c>
      <c r="Q82" s="26" t="s">
        <v>1782</v>
      </c>
      <c r="R82" s="471">
        <v>20185</v>
      </c>
      <c r="S82" s="26">
        <v>12</v>
      </c>
      <c r="T82" s="26" t="s">
        <v>1859</v>
      </c>
      <c r="U82" s="26">
        <v>213</v>
      </c>
      <c r="V82" s="26">
        <v>2</v>
      </c>
      <c r="W82" s="26">
        <v>13</v>
      </c>
    </row>
    <row r="83" spans="1:23">
      <c r="A83" s="85" t="str">
        <f>Sorteio!D5</f>
        <v>342</v>
      </c>
      <c r="B83" s="18" t="str">
        <f>Sorteio!E5</f>
        <v>TOBIMATSU</v>
      </c>
      <c r="C83" s="18" t="str">
        <f>Sorteio!F5</f>
        <v>SHINYA</v>
      </c>
      <c r="D83" s="18" t="str">
        <f>Sorteio!G5</f>
        <v>M</v>
      </c>
      <c r="E83" s="18" t="str">
        <f>Sorteio!H5</f>
        <v>KOK</v>
      </c>
      <c r="F83" s="88">
        <f>Sorteio!I5</f>
        <v>17774</v>
      </c>
      <c r="G83" s="18">
        <f>Sorteio!J5</f>
        <v>1</v>
      </c>
      <c r="H83" s="18" t="str">
        <f>Sorteio!K5</f>
        <v>EX</v>
      </c>
      <c r="I83" s="185">
        <f>Sorteio!A5</f>
        <v>105</v>
      </c>
      <c r="J83" s="185">
        <f>Sorteio!B5</f>
        <v>1</v>
      </c>
      <c r="K83" s="185">
        <f>Sorteio!C5</f>
        <v>5</v>
      </c>
      <c r="M83" s="26" t="s">
        <v>360</v>
      </c>
      <c r="N83" s="26" t="s">
        <v>2449</v>
      </c>
      <c r="O83" s="26" t="s">
        <v>2450</v>
      </c>
      <c r="P83" s="26" t="s">
        <v>3</v>
      </c>
      <c r="Q83" s="26" t="s">
        <v>1782</v>
      </c>
      <c r="R83" s="471">
        <v>18271</v>
      </c>
      <c r="S83" s="26">
        <v>9</v>
      </c>
      <c r="T83" s="26" t="s">
        <v>1858</v>
      </c>
      <c r="U83" s="26">
        <v>210</v>
      </c>
      <c r="V83" s="26">
        <v>2</v>
      </c>
      <c r="W83" s="26">
        <v>10</v>
      </c>
    </row>
    <row r="84" spans="1:23" ht="16.5" thickBot="1">
      <c r="A84" s="86" t="str">
        <f>Sorteio!AH8</f>
        <v>834</v>
      </c>
      <c r="B84" s="62" t="str">
        <f>Sorteio!AI8</f>
        <v>YAMANO</v>
      </c>
      <c r="C84" s="62" t="str">
        <f>Sorteio!AJ8</f>
        <v>PAULO</v>
      </c>
      <c r="D84" s="62" t="str">
        <f>Sorteio!AK8</f>
        <v>M</v>
      </c>
      <c r="E84" s="62" t="str">
        <f>Sorteio!AL8</f>
        <v>IBI</v>
      </c>
      <c r="F84" s="89">
        <f>Sorteio!AM8</f>
        <v>17828</v>
      </c>
      <c r="G84" s="62">
        <f>Sorteio!AN8</f>
        <v>6</v>
      </c>
      <c r="H84" s="62" t="str">
        <f>Sorteio!AO8</f>
        <v>A</v>
      </c>
      <c r="I84" s="187">
        <f>Sorteio!A8</f>
        <v>108</v>
      </c>
      <c r="J84" s="187">
        <f>Sorteio!B8</f>
        <v>1</v>
      </c>
      <c r="K84" s="187">
        <f>Sorteio!C8</f>
        <v>8</v>
      </c>
      <c r="M84" s="26" t="s">
        <v>891</v>
      </c>
      <c r="N84" s="26" t="s">
        <v>2113</v>
      </c>
      <c r="O84" s="26" t="s">
        <v>2275</v>
      </c>
      <c r="P84" s="26" t="s">
        <v>10</v>
      </c>
      <c r="Q84" s="26" t="s">
        <v>1783</v>
      </c>
      <c r="R84" s="471">
        <v>18352</v>
      </c>
      <c r="S84" s="26">
        <v>12</v>
      </c>
      <c r="T84" s="26" t="s">
        <v>1859</v>
      </c>
      <c r="U84" s="26">
        <v>216</v>
      </c>
      <c r="V84" s="26">
        <v>2</v>
      </c>
      <c r="W84" s="26">
        <v>16</v>
      </c>
    </row>
    <row r="85" spans="1:23">
      <c r="A85" s="83" t="str">
        <f>Sorteio!X31</f>
        <v>943</v>
      </c>
      <c r="B85" s="84" t="str">
        <f>Sorteio!Y31</f>
        <v>HASOBE</v>
      </c>
      <c r="C85" s="84" t="str">
        <f>Sorteio!Z31</f>
        <v>MIEKO</v>
      </c>
      <c r="D85" s="84" t="str">
        <f>Sorteio!AA31</f>
        <v>F</v>
      </c>
      <c r="E85" s="84" t="str">
        <f>Sorteio!AB31</f>
        <v>NCC</v>
      </c>
      <c r="F85" s="87">
        <f>Sorteio!AC31</f>
        <v>17840</v>
      </c>
      <c r="G85" s="84">
        <f>Sorteio!AD31</f>
        <v>9</v>
      </c>
      <c r="H85" s="84" t="str">
        <f>Sorteio!AE31</f>
        <v>B</v>
      </c>
      <c r="I85" s="183">
        <f>Sorteio!A31</f>
        <v>213</v>
      </c>
      <c r="J85" s="183">
        <f>Sorteio!B31</f>
        <v>2</v>
      </c>
      <c r="K85" s="183">
        <f>Sorteio!C31</f>
        <v>13</v>
      </c>
      <c r="M85" s="26" t="s">
        <v>2430</v>
      </c>
      <c r="N85" s="26" t="s">
        <v>2113</v>
      </c>
      <c r="O85" s="26" t="s">
        <v>487</v>
      </c>
      <c r="P85" s="26" t="s">
        <v>3</v>
      </c>
      <c r="Q85" s="26" t="s">
        <v>1783</v>
      </c>
      <c r="R85" s="471">
        <v>17411</v>
      </c>
      <c r="S85" s="26">
        <v>5</v>
      </c>
      <c r="T85" s="26" t="s">
        <v>1857</v>
      </c>
      <c r="U85" s="26">
        <v>110</v>
      </c>
      <c r="V85" s="26">
        <v>1</v>
      </c>
      <c r="W85" s="26">
        <v>10</v>
      </c>
    </row>
    <row r="86" spans="1:23">
      <c r="A86" s="85" t="str">
        <f>Sorteio!X25</f>
        <v>769</v>
      </c>
      <c r="B86" s="18" t="str">
        <f>Sorteio!Y25</f>
        <v>SOTOTUKA</v>
      </c>
      <c r="C86" s="18" t="str">
        <f>Sorteio!Z25</f>
        <v>MASSAHIKO</v>
      </c>
      <c r="D86" s="18" t="str">
        <f>Sorteio!AA25</f>
        <v>M</v>
      </c>
      <c r="E86" s="18" t="str">
        <f>Sorteio!AB25</f>
        <v>COO</v>
      </c>
      <c r="F86" s="88">
        <f>Sorteio!AC25</f>
        <v>17868</v>
      </c>
      <c r="G86" s="18">
        <f>Sorteio!AD25</f>
        <v>9</v>
      </c>
      <c r="H86" s="18" t="str">
        <f>Sorteio!AE25</f>
        <v>B</v>
      </c>
      <c r="I86" s="185">
        <f>Sorteio!A25</f>
        <v>207</v>
      </c>
      <c r="J86" s="185">
        <f>Sorteio!B25</f>
        <v>2</v>
      </c>
      <c r="K86" s="185">
        <f>Sorteio!C25</f>
        <v>7</v>
      </c>
      <c r="M86" s="26" t="s">
        <v>589</v>
      </c>
      <c r="N86" s="26" t="s">
        <v>2596</v>
      </c>
      <c r="O86" s="26" t="s">
        <v>2597</v>
      </c>
      <c r="P86" s="26" t="s">
        <v>10</v>
      </c>
      <c r="Q86" s="26" t="s">
        <v>1783</v>
      </c>
      <c r="R86" s="471">
        <v>18830</v>
      </c>
      <c r="S86" s="26">
        <v>12</v>
      </c>
      <c r="T86" s="26" t="s">
        <v>1859</v>
      </c>
      <c r="U86" s="26">
        <v>206</v>
      </c>
      <c r="V86" s="26">
        <v>2</v>
      </c>
      <c r="W86" s="26">
        <v>6</v>
      </c>
    </row>
    <row r="87" spans="1:23">
      <c r="A87" s="85" t="str">
        <f>Sorteio!D43</f>
        <v>170</v>
      </c>
      <c r="B87" s="18" t="str">
        <f>Sorteio!E43</f>
        <v>YAMAKAWA</v>
      </c>
      <c r="C87" s="18" t="str">
        <f>Sorteio!F43</f>
        <v>YOCHINOBU</v>
      </c>
      <c r="D87" s="18" t="str">
        <f>Sorteio!G43</f>
        <v>M</v>
      </c>
      <c r="E87" s="18" t="str">
        <f>Sorteio!H43</f>
        <v>NCC</v>
      </c>
      <c r="F87" s="88">
        <f>Sorteio!I43</f>
        <v>17962</v>
      </c>
      <c r="G87" s="18">
        <f>Sorteio!J43</f>
        <v>2</v>
      </c>
      <c r="H87" s="18" t="str">
        <f>Sorteio!K43</f>
        <v>EX</v>
      </c>
      <c r="I87" s="185">
        <f>Sorteio!A43</f>
        <v>315</v>
      </c>
      <c r="J87" s="185">
        <f>Sorteio!B43</f>
        <v>1</v>
      </c>
      <c r="K87" s="185">
        <f>Sorteio!C43</f>
        <v>15</v>
      </c>
      <c r="M87" s="26" t="s">
        <v>577</v>
      </c>
      <c r="N87" s="26" t="s">
        <v>550</v>
      </c>
      <c r="O87" s="26" t="s">
        <v>131</v>
      </c>
      <c r="P87" s="26" t="s">
        <v>10</v>
      </c>
      <c r="Q87" s="26" t="s">
        <v>1783</v>
      </c>
      <c r="R87" s="471">
        <v>13575</v>
      </c>
      <c r="S87" s="26">
        <v>9</v>
      </c>
      <c r="T87" s="26" t="s">
        <v>1858</v>
      </c>
      <c r="U87" s="26">
        <v>213</v>
      </c>
      <c r="V87" s="26">
        <v>2</v>
      </c>
      <c r="W87" s="26">
        <v>13</v>
      </c>
    </row>
    <row r="88" spans="1:23" ht="16.5" thickBot="1">
      <c r="A88" s="86" t="str">
        <f>Sorteio!N33</f>
        <v>795</v>
      </c>
      <c r="B88" s="62" t="str">
        <f>Sorteio!O33</f>
        <v>TOMITA</v>
      </c>
      <c r="C88" s="62" t="str">
        <f>Sorteio!P33</f>
        <v>LUIZA</v>
      </c>
      <c r="D88" s="62" t="str">
        <f>Sorteio!Q33</f>
        <v>F</v>
      </c>
      <c r="E88" s="62" t="str">
        <f>Sorteio!R33</f>
        <v>BIR</v>
      </c>
      <c r="F88" s="89">
        <f>Sorteio!S33</f>
        <v>17976</v>
      </c>
      <c r="G88" s="62">
        <f>Sorteio!T33</f>
        <v>9</v>
      </c>
      <c r="H88" s="62" t="str">
        <f>Sorteio!U33</f>
        <v>B</v>
      </c>
      <c r="I88" s="187">
        <f>Sorteio!A33</f>
        <v>215</v>
      </c>
      <c r="J88" s="187">
        <f>Sorteio!B33</f>
        <v>2</v>
      </c>
      <c r="K88" s="187">
        <f>Sorteio!C33</f>
        <v>15</v>
      </c>
      <c r="M88" s="26" t="s">
        <v>1688</v>
      </c>
      <c r="N88" s="26" t="s">
        <v>1785</v>
      </c>
      <c r="O88" s="26" t="s">
        <v>2077</v>
      </c>
      <c r="P88" s="26" t="s">
        <v>10</v>
      </c>
      <c r="Q88" s="26" t="s">
        <v>1783</v>
      </c>
      <c r="R88" s="471">
        <v>18296</v>
      </c>
      <c r="S88" s="26">
        <v>6</v>
      </c>
      <c r="T88" s="26" t="s">
        <v>1857</v>
      </c>
      <c r="U88" s="26">
        <v>103</v>
      </c>
      <c r="V88" s="26">
        <v>1</v>
      </c>
      <c r="W88" s="26">
        <v>3</v>
      </c>
    </row>
    <row r="89" spans="1:23">
      <c r="A89" s="83" t="str">
        <f>Sorteio!AH44</f>
        <v>553</v>
      </c>
      <c r="B89" s="84" t="str">
        <f>Sorteio!AI44</f>
        <v>TSUTSUMI</v>
      </c>
      <c r="C89" s="84" t="str">
        <f>Sorteio!AJ44</f>
        <v>HIROSHI</v>
      </c>
      <c r="D89" s="84" t="str">
        <f>Sorteio!AK44</f>
        <v>M</v>
      </c>
      <c r="E89" s="84" t="str">
        <f>Sorteio!AL44</f>
        <v>BIR</v>
      </c>
      <c r="F89" s="87">
        <f>Sorteio!AM44</f>
        <v>17992</v>
      </c>
      <c r="G89" s="84">
        <f>Sorteio!AN44</f>
        <v>6</v>
      </c>
      <c r="H89" s="84" t="str">
        <f>Sorteio!AO44</f>
        <v>A</v>
      </c>
      <c r="I89" s="183">
        <f>Sorteio!A44</f>
        <v>317</v>
      </c>
      <c r="J89" s="183">
        <f>Sorteio!B44</f>
        <v>1</v>
      </c>
      <c r="K89" s="183">
        <f>Sorteio!C44</f>
        <v>17</v>
      </c>
      <c r="M89" s="26" t="s">
        <v>1640</v>
      </c>
      <c r="N89" s="26" t="s">
        <v>1639</v>
      </c>
      <c r="O89" s="26" t="s">
        <v>650</v>
      </c>
      <c r="P89" s="26" t="s">
        <v>10</v>
      </c>
      <c r="Q89" s="26" t="s">
        <v>1783</v>
      </c>
      <c r="R89" s="471">
        <v>14124</v>
      </c>
      <c r="S89" s="26">
        <v>9</v>
      </c>
      <c r="T89" s="26" t="s">
        <v>1858</v>
      </c>
      <c r="U89" s="26">
        <v>209</v>
      </c>
      <c r="V89" s="26">
        <v>2</v>
      </c>
      <c r="W89" s="26">
        <v>9</v>
      </c>
    </row>
    <row r="90" spans="1:23">
      <c r="A90" s="85" t="str">
        <f>Sorteio!N42</f>
        <v>703</v>
      </c>
      <c r="B90" s="18" t="str">
        <f>Sorteio!O42</f>
        <v>MORIOKA</v>
      </c>
      <c r="C90" s="18" t="str">
        <f>Sorteio!P42</f>
        <v>HIROMICHI</v>
      </c>
      <c r="D90" s="18" t="str">
        <f>Sorteio!Q42</f>
        <v>M</v>
      </c>
      <c r="E90" s="18" t="str">
        <f>Sorteio!R42</f>
        <v>KOK</v>
      </c>
      <c r="F90" s="88">
        <f>Sorteio!S42</f>
        <v>17997</v>
      </c>
      <c r="G90" s="18">
        <f>Sorteio!T42</f>
        <v>3</v>
      </c>
      <c r="H90" s="18" t="str">
        <f>Sorteio!U42</f>
        <v>EX</v>
      </c>
      <c r="I90" s="185">
        <f>Sorteio!A42</f>
        <v>312</v>
      </c>
      <c r="J90" s="185">
        <f>Sorteio!B42</f>
        <v>1</v>
      </c>
      <c r="K90" s="185">
        <f>Sorteio!C42</f>
        <v>12</v>
      </c>
      <c r="M90" s="26" t="s">
        <v>1627</v>
      </c>
      <c r="N90" s="26" t="s">
        <v>2592</v>
      </c>
      <c r="O90" s="26" t="s">
        <v>2593</v>
      </c>
      <c r="P90" s="26" t="s">
        <v>10</v>
      </c>
      <c r="Q90" s="26" t="s">
        <v>1783</v>
      </c>
      <c r="R90" s="471">
        <v>26071</v>
      </c>
      <c r="S90" s="26">
        <v>12</v>
      </c>
      <c r="T90" s="26" t="s">
        <v>1859</v>
      </c>
      <c r="U90" s="26">
        <v>417</v>
      </c>
      <c r="V90" s="26">
        <v>2</v>
      </c>
      <c r="W90" s="26">
        <v>17</v>
      </c>
    </row>
    <row r="91" spans="1:23">
      <c r="A91" s="85" t="str">
        <f>Sorteio!D13</f>
        <v>271</v>
      </c>
      <c r="B91" s="18" t="str">
        <f>Sorteio!E13</f>
        <v>WATANABE</v>
      </c>
      <c r="C91" s="18" t="str">
        <f>Sorteio!F13</f>
        <v>HIROMI</v>
      </c>
      <c r="D91" s="18" t="str">
        <f>Sorteio!G13</f>
        <v>M</v>
      </c>
      <c r="E91" s="18" t="str">
        <f>Sorteio!H13</f>
        <v>SMA</v>
      </c>
      <c r="F91" s="88">
        <f>Sorteio!I13</f>
        <v>18070</v>
      </c>
      <c r="G91" s="18">
        <f>Sorteio!J13</f>
        <v>0</v>
      </c>
      <c r="H91" s="18" t="str">
        <f>Sorteio!K13</f>
        <v>EX</v>
      </c>
      <c r="I91" s="185">
        <f>Sorteio!A13</f>
        <v>113</v>
      </c>
      <c r="J91" s="185">
        <f>Sorteio!B13</f>
        <v>1</v>
      </c>
      <c r="K91" s="185">
        <f>Sorteio!C13</f>
        <v>13</v>
      </c>
      <c r="M91" s="26" t="s">
        <v>558</v>
      </c>
      <c r="N91" s="26" t="s">
        <v>236</v>
      </c>
      <c r="O91" s="26" t="s">
        <v>559</v>
      </c>
      <c r="P91" s="26" t="s">
        <v>10</v>
      </c>
      <c r="Q91" s="26" t="s">
        <v>1783</v>
      </c>
      <c r="R91" s="471">
        <v>16580</v>
      </c>
      <c r="S91" s="26">
        <v>6</v>
      </c>
      <c r="T91" s="26" t="s">
        <v>1857</v>
      </c>
      <c r="U91" s="26">
        <v>118</v>
      </c>
      <c r="V91" s="26">
        <v>1</v>
      </c>
      <c r="W91" s="26">
        <v>18</v>
      </c>
    </row>
    <row r="92" spans="1:23" ht="16.5" thickBot="1">
      <c r="A92" s="86" t="str">
        <f>Sorteio!N50</f>
        <v>607</v>
      </c>
      <c r="B92" s="62" t="str">
        <f>Sorteio!O50</f>
        <v>ABE</v>
      </c>
      <c r="C92" s="62" t="str">
        <f>Sorteio!P50</f>
        <v>KAZUKO</v>
      </c>
      <c r="D92" s="62" t="str">
        <f>Sorteio!Q50</f>
        <v>F</v>
      </c>
      <c r="E92" s="62" t="str">
        <f>Sorteio!R50</f>
        <v>KOK</v>
      </c>
      <c r="F92" s="89">
        <f>Sorteio!S50</f>
        <v>18129</v>
      </c>
      <c r="G92" s="62">
        <f>Sorteio!T50</f>
        <v>9</v>
      </c>
      <c r="H92" s="62" t="str">
        <f>Sorteio!U50</f>
        <v>B</v>
      </c>
      <c r="I92" s="187">
        <f>Sorteio!A50</f>
        <v>412</v>
      </c>
      <c r="J92" s="187">
        <f>Sorteio!B50</f>
        <v>2</v>
      </c>
      <c r="K92" s="187">
        <f>Sorteio!C50</f>
        <v>12</v>
      </c>
      <c r="M92" s="26" t="s">
        <v>593</v>
      </c>
      <c r="N92" s="26" t="s">
        <v>42</v>
      </c>
      <c r="O92" s="26" t="s">
        <v>594</v>
      </c>
      <c r="P92" s="26" t="s">
        <v>10</v>
      </c>
      <c r="Q92" s="26" t="s">
        <v>1783</v>
      </c>
      <c r="R92" s="471">
        <v>16868</v>
      </c>
      <c r="S92" s="26">
        <v>8</v>
      </c>
      <c r="T92" s="26" t="s">
        <v>1858</v>
      </c>
      <c r="U92" s="26">
        <v>415</v>
      </c>
      <c r="V92" s="26">
        <v>2</v>
      </c>
      <c r="W92" s="26">
        <v>15</v>
      </c>
    </row>
    <row r="93" spans="1:23">
      <c r="A93" s="83" t="str">
        <f>Sorteio!X38</f>
        <v>781</v>
      </c>
      <c r="B93" s="84" t="str">
        <f>Sorteio!Y38</f>
        <v>KOJA</v>
      </c>
      <c r="C93" s="84" t="str">
        <f>Sorteio!Z38</f>
        <v>MARIO</v>
      </c>
      <c r="D93" s="84" t="str">
        <f>Sorteio!AA38</f>
        <v>M</v>
      </c>
      <c r="E93" s="84" t="str">
        <f>Sorteio!AB38</f>
        <v>NCC</v>
      </c>
      <c r="F93" s="87">
        <f>Sorteio!AC38</f>
        <v>18155</v>
      </c>
      <c r="G93" s="84">
        <f>Sorteio!AD38</f>
        <v>9</v>
      </c>
      <c r="H93" s="84" t="str">
        <f>Sorteio!AE38</f>
        <v>B</v>
      </c>
      <c r="I93" s="183">
        <f>Sorteio!A38</f>
        <v>303</v>
      </c>
      <c r="J93" s="183">
        <f>Sorteio!B38</f>
        <v>1</v>
      </c>
      <c r="K93" s="183">
        <f>Sorteio!C38</f>
        <v>3</v>
      </c>
      <c r="M93" s="26" t="s">
        <v>555</v>
      </c>
      <c r="N93" s="26" t="s">
        <v>556</v>
      </c>
      <c r="O93" s="26" t="s">
        <v>557</v>
      </c>
      <c r="P93" s="26" t="s">
        <v>10</v>
      </c>
      <c r="Q93" s="26" t="s">
        <v>1783</v>
      </c>
      <c r="R93" s="471">
        <v>16338</v>
      </c>
      <c r="S93" s="26">
        <v>9</v>
      </c>
      <c r="T93" s="26" t="s">
        <v>1858</v>
      </c>
      <c r="U93" s="26">
        <v>410</v>
      </c>
      <c r="V93" s="26">
        <v>2</v>
      </c>
      <c r="W93" s="26">
        <v>10</v>
      </c>
    </row>
    <row r="94" spans="1:23">
      <c r="A94" s="85" t="str">
        <f>Sorteio!X51</f>
        <v>765</v>
      </c>
      <c r="B94" s="18" t="str">
        <f>Sorteio!Y51</f>
        <v>FUJIMOTO YAMANO</v>
      </c>
      <c r="C94" s="18" t="str">
        <f>Sorteio!Z51</f>
        <v>LAURA</v>
      </c>
      <c r="D94" s="18" t="str">
        <f>Sorteio!AA51</f>
        <v>F</v>
      </c>
      <c r="E94" s="18" t="str">
        <f>Sorteio!AB51</f>
        <v>IBI</v>
      </c>
      <c r="F94" s="88">
        <f>Sorteio!AC51</f>
        <v>18195</v>
      </c>
      <c r="G94" s="18">
        <f>Sorteio!AD51</f>
        <v>9</v>
      </c>
      <c r="H94" s="18" t="str">
        <f>Sorteio!AE51</f>
        <v>B</v>
      </c>
      <c r="I94" s="185">
        <f>Sorteio!A51</f>
        <v>415</v>
      </c>
      <c r="J94" s="185">
        <f>Sorteio!B51</f>
        <v>2</v>
      </c>
      <c r="K94" s="185">
        <f>Sorteio!C51</f>
        <v>15</v>
      </c>
      <c r="M94" s="26" t="s">
        <v>625</v>
      </c>
      <c r="N94" s="26" t="s">
        <v>626</v>
      </c>
      <c r="O94" s="26" t="s">
        <v>191</v>
      </c>
      <c r="P94" s="26" t="s">
        <v>10</v>
      </c>
      <c r="Q94" s="26" t="s">
        <v>1783</v>
      </c>
      <c r="R94" s="471">
        <v>19438</v>
      </c>
      <c r="S94" s="26">
        <v>3</v>
      </c>
      <c r="T94" s="26" t="s">
        <v>2062</v>
      </c>
      <c r="U94" s="26">
        <v>114</v>
      </c>
      <c r="V94" s="26">
        <v>1</v>
      </c>
      <c r="W94" s="26">
        <v>14</v>
      </c>
    </row>
    <row r="95" spans="1:23">
      <c r="A95" s="85" t="str">
        <f>Sorteio!N40</f>
        <v>794</v>
      </c>
      <c r="B95" s="18" t="str">
        <f>Sorteio!O40</f>
        <v>GUNJI</v>
      </c>
      <c r="C95" s="18" t="str">
        <f>Sorteio!P40</f>
        <v>YOSHIE</v>
      </c>
      <c r="D95" s="18" t="str">
        <f>Sorteio!Q40</f>
        <v>F</v>
      </c>
      <c r="E95" s="18" t="str">
        <f>Sorteio!R40</f>
        <v>BIR</v>
      </c>
      <c r="F95" s="88">
        <f>Sorteio!S40</f>
        <v>18222</v>
      </c>
      <c r="G95" s="18">
        <f>Sorteio!T40</f>
        <v>9</v>
      </c>
      <c r="H95" s="18" t="str">
        <f>Sorteio!U40</f>
        <v>B</v>
      </c>
      <c r="I95" s="185">
        <f>Sorteio!A40</f>
        <v>308</v>
      </c>
      <c r="J95" s="185">
        <f>Sorteio!B40</f>
        <v>1</v>
      </c>
      <c r="K95" s="185">
        <f>Sorteio!C40</f>
        <v>8</v>
      </c>
      <c r="M95" s="26" t="s">
        <v>564</v>
      </c>
      <c r="N95" s="26" t="s">
        <v>315</v>
      </c>
      <c r="O95" s="26" t="s">
        <v>565</v>
      </c>
      <c r="P95" s="26" t="s">
        <v>10</v>
      </c>
      <c r="Q95" s="26" t="s">
        <v>1783</v>
      </c>
      <c r="R95" s="471">
        <v>19169</v>
      </c>
      <c r="S95" s="26">
        <v>9</v>
      </c>
      <c r="T95" s="26" t="s">
        <v>1858</v>
      </c>
      <c r="U95" s="26">
        <v>403</v>
      </c>
      <c r="V95" s="26">
        <v>2</v>
      </c>
      <c r="W95" s="26">
        <v>3</v>
      </c>
    </row>
    <row r="96" spans="1:23" ht="16.5" thickBot="1">
      <c r="A96" s="86" t="str">
        <f>Sorteio!N28</f>
        <v>831</v>
      </c>
      <c r="B96" s="62" t="str">
        <f>Sorteio!O28</f>
        <v>YAMATO</v>
      </c>
      <c r="C96" s="62" t="str">
        <f>Sorteio!P28</f>
        <v>EDUARDO HIROSHI</v>
      </c>
      <c r="D96" s="62" t="str">
        <f>Sorteio!Q28</f>
        <v>M</v>
      </c>
      <c r="E96" s="62" t="str">
        <f>Sorteio!R28</f>
        <v>KOK</v>
      </c>
      <c r="F96" s="89">
        <f>Sorteio!S28</f>
        <v>18271</v>
      </c>
      <c r="G96" s="62">
        <f>Sorteio!T28</f>
        <v>9</v>
      </c>
      <c r="H96" s="62" t="str">
        <f>Sorteio!U28</f>
        <v>B</v>
      </c>
      <c r="I96" s="187">
        <f>Sorteio!A28</f>
        <v>210</v>
      </c>
      <c r="J96" s="187">
        <f>Sorteio!B28</f>
        <v>2</v>
      </c>
      <c r="K96" s="187">
        <f>Sorteio!C28</f>
        <v>10</v>
      </c>
      <c r="M96" s="26" t="s">
        <v>563</v>
      </c>
      <c r="N96" s="26" t="s">
        <v>315</v>
      </c>
      <c r="O96" s="26" t="s">
        <v>82</v>
      </c>
      <c r="P96" s="26" t="s">
        <v>3</v>
      </c>
      <c r="Q96" s="26" t="s">
        <v>1783</v>
      </c>
      <c r="R96" s="471">
        <v>19753</v>
      </c>
      <c r="S96" s="26">
        <v>3</v>
      </c>
      <c r="T96" s="26" t="s">
        <v>2062</v>
      </c>
      <c r="U96" s="26">
        <v>116</v>
      </c>
      <c r="V96" s="26">
        <v>1</v>
      </c>
      <c r="W96" s="26">
        <v>16</v>
      </c>
    </row>
    <row r="97" spans="1:23">
      <c r="A97" s="83" t="str">
        <f>Sorteio!AH3</f>
        <v>875</v>
      </c>
      <c r="B97" s="84" t="str">
        <f>Sorteio!AI3</f>
        <v>KAWASAKA</v>
      </c>
      <c r="C97" s="84" t="str">
        <f>Sorteio!AJ3</f>
        <v>M. INES KINUKO</v>
      </c>
      <c r="D97" s="84" t="str">
        <f>Sorteio!AK3</f>
        <v>F</v>
      </c>
      <c r="E97" s="84" t="str">
        <f>Sorteio!AL3</f>
        <v>GSP</v>
      </c>
      <c r="F97" s="87">
        <f>Sorteio!AM3</f>
        <v>18296</v>
      </c>
      <c r="G97" s="84">
        <f>Sorteio!AN3</f>
        <v>6</v>
      </c>
      <c r="H97" s="84" t="str">
        <f>Sorteio!AO3</f>
        <v>A</v>
      </c>
      <c r="I97" s="183">
        <f>Sorteio!A3</f>
        <v>103</v>
      </c>
      <c r="J97" s="183">
        <f>Sorteio!B3</f>
        <v>1</v>
      </c>
      <c r="K97" s="183">
        <f>Sorteio!C3</f>
        <v>3</v>
      </c>
      <c r="M97" s="26" t="s">
        <v>573</v>
      </c>
      <c r="N97" s="26" t="s">
        <v>574</v>
      </c>
      <c r="O97" s="26" t="s">
        <v>575</v>
      </c>
      <c r="P97" s="26" t="s">
        <v>10</v>
      </c>
      <c r="Q97" s="26" t="s">
        <v>1783</v>
      </c>
      <c r="R97" s="471">
        <v>21468</v>
      </c>
      <c r="S97" s="26">
        <v>2</v>
      </c>
      <c r="T97" s="26" t="s">
        <v>2062</v>
      </c>
      <c r="U97" s="26">
        <v>317</v>
      </c>
      <c r="V97" s="26">
        <v>1</v>
      </c>
      <c r="W97" s="26">
        <v>17</v>
      </c>
    </row>
    <row r="98" spans="1:23">
      <c r="A98" s="85" t="str">
        <f>Sorteio!X4</f>
        <v>489</v>
      </c>
      <c r="B98" s="18" t="str">
        <f>Sorteio!Y4</f>
        <v>TOGO</v>
      </c>
      <c r="C98" s="18" t="str">
        <f>Sorteio!Z4</f>
        <v>NARIKO</v>
      </c>
      <c r="D98" s="18" t="str">
        <f>Sorteio!AA4</f>
        <v>F</v>
      </c>
      <c r="E98" s="18" t="str">
        <f>Sorteio!AB4</f>
        <v>GSP</v>
      </c>
      <c r="F98" s="88">
        <f>Sorteio!AC4</f>
        <v>18327</v>
      </c>
      <c r="G98" s="18">
        <f>Sorteio!AD4</f>
        <v>4</v>
      </c>
      <c r="H98" s="18" t="str">
        <f>Sorteio!AE4</f>
        <v>A</v>
      </c>
      <c r="I98" s="185">
        <f>Sorteio!A4</f>
        <v>104</v>
      </c>
      <c r="J98" s="185">
        <f>Sorteio!B4</f>
        <v>1</v>
      </c>
      <c r="K98" s="185">
        <f>Sorteio!C4</f>
        <v>4</v>
      </c>
      <c r="M98" s="26" t="s">
        <v>1157</v>
      </c>
      <c r="N98" s="26" t="s">
        <v>553</v>
      </c>
      <c r="O98" s="26" t="s">
        <v>2061</v>
      </c>
      <c r="P98" s="26" t="s">
        <v>3</v>
      </c>
      <c r="Q98" s="26" t="s">
        <v>1783</v>
      </c>
      <c r="R98" s="471">
        <v>18853</v>
      </c>
      <c r="S98" s="26">
        <v>8</v>
      </c>
      <c r="T98" s="26" t="s">
        <v>1858</v>
      </c>
      <c r="U98" s="26">
        <v>303</v>
      </c>
      <c r="V98" s="26">
        <v>1</v>
      </c>
      <c r="W98" s="26">
        <v>3</v>
      </c>
    </row>
    <row r="99" spans="1:23">
      <c r="A99" s="85" t="str">
        <f>Sorteio!AH34</f>
        <v>814</v>
      </c>
      <c r="B99" s="18" t="str">
        <f>Sorteio!AI34</f>
        <v>ABEMATSU</v>
      </c>
      <c r="C99" s="18" t="str">
        <f>Sorteio!AJ34</f>
        <v>EMILIA TERUKO</v>
      </c>
      <c r="D99" s="18" t="str">
        <f>Sorteio!AK34</f>
        <v>F</v>
      </c>
      <c r="E99" s="18" t="str">
        <f>Sorteio!AL34</f>
        <v>GSP</v>
      </c>
      <c r="F99" s="88">
        <f>Sorteio!AM34</f>
        <v>18352</v>
      </c>
      <c r="G99" s="18">
        <f>Sorteio!AN34</f>
        <v>12</v>
      </c>
      <c r="H99" s="18" t="str">
        <f>Sorteio!AO34</f>
        <v>C</v>
      </c>
      <c r="I99" s="185">
        <f>Sorteio!A34</f>
        <v>216</v>
      </c>
      <c r="J99" s="185">
        <f>Sorteio!B34</f>
        <v>2</v>
      </c>
      <c r="K99" s="185">
        <f>Sorteio!C34</f>
        <v>16</v>
      </c>
      <c r="M99" s="26" t="s">
        <v>608</v>
      </c>
      <c r="N99" s="26" t="s">
        <v>553</v>
      </c>
      <c r="O99" s="26" t="s">
        <v>609</v>
      </c>
      <c r="P99" s="26" t="s">
        <v>3</v>
      </c>
      <c r="Q99" s="26" t="s">
        <v>1783</v>
      </c>
      <c r="R99" s="471">
        <v>22876</v>
      </c>
      <c r="S99" s="26">
        <v>4</v>
      </c>
      <c r="T99" s="26" t="s">
        <v>1857</v>
      </c>
      <c r="U99" s="26">
        <v>102</v>
      </c>
      <c r="V99" s="26">
        <v>1</v>
      </c>
      <c r="W99" s="26">
        <v>2</v>
      </c>
    </row>
    <row r="100" spans="1:23" ht="16.5" thickBot="1">
      <c r="A100" s="86" t="str">
        <f>Sorteio!X27</f>
        <v>704</v>
      </c>
      <c r="B100" s="62" t="str">
        <f>Sorteio!Y27</f>
        <v>MAEDA</v>
      </c>
      <c r="C100" s="62" t="str">
        <f>Sorteio!Z27</f>
        <v>KAUSSEI</v>
      </c>
      <c r="D100" s="62" t="str">
        <f>Sorteio!AA27</f>
        <v>M</v>
      </c>
      <c r="E100" s="62" t="str">
        <f>Sorteio!AB27</f>
        <v>KOK</v>
      </c>
      <c r="F100" s="89">
        <f>Sorteio!AC27</f>
        <v>18515</v>
      </c>
      <c r="G100" s="62">
        <f>Sorteio!AD27</f>
        <v>12</v>
      </c>
      <c r="H100" s="62" t="str">
        <f>Sorteio!AE27</f>
        <v>C</v>
      </c>
      <c r="I100" s="187">
        <f>Sorteio!A27</f>
        <v>209</v>
      </c>
      <c r="J100" s="187">
        <f>Sorteio!B27</f>
        <v>2</v>
      </c>
      <c r="K100" s="187">
        <f>Sorteio!C27</f>
        <v>9</v>
      </c>
      <c r="M100" s="26" t="s">
        <v>1104</v>
      </c>
      <c r="N100" s="26" t="s">
        <v>2065</v>
      </c>
      <c r="O100" s="26" t="s">
        <v>1206</v>
      </c>
      <c r="P100" s="26" t="s">
        <v>10</v>
      </c>
      <c r="Q100" s="26" t="s">
        <v>1783</v>
      </c>
      <c r="R100" s="471">
        <v>19170</v>
      </c>
      <c r="S100" s="26">
        <v>4</v>
      </c>
      <c r="T100" s="26" t="s">
        <v>1857</v>
      </c>
      <c r="U100" s="26">
        <v>106</v>
      </c>
      <c r="V100" s="26">
        <v>1</v>
      </c>
      <c r="W100" s="26">
        <v>6</v>
      </c>
    </row>
    <row r="101" spans="1:23">
      <c r="A101" s="83" t="str">
        <f>Sorteio!X42</f>
        <v>734</v>
      </c>
      <c r="B101" s="84" t="str">
        <f>Sorteio!Y42</f>
        <v>NAKANO</v>
      </c>
      <c r="C101" s="84" t="str">
        <f>Sorteio!Z42</f>
        <v>MARIO K.</v>
      </c>
      <c r="D101" s="84" t="str">
        <f>Sorteio!AA42</f>
        <v>M</v>
      </c>
      <c r="E101" s="84" t="str">
        <f>Sorteio!AB42</f>
        <v>NCC</v>
      </c>
      <c r="F101" s="87">
        <f>Sorteio!AC42</f>
        <v>18534</v>
      </c>
      <c r="G101" s="84">
        <f>Sorteio!AD42</f>
        <v>5</v>
      </c>
      <c r="H101" s="84" t="str">
        <f>Sorteio!AE42</f>
        <v>A</v>
      </c>
      <c r="I101" s="183">
        <f>Sorteio!A42</f>
        <v>312</v>
      </c>
      <c r="J101" s="183">
        <f>Sorteio!B42</f>
        <v>1</v>
      </c>
      <c r="K101" s="183">
        <f>Sorteio!C42</f>
        <v>12</v>
      </c>
      <c r="M101" s="26" t="s">
        <v>1517</v>
      </c>
      <c r="N101" s="26" t="s">
        <v>2042</v>
      </c>
      <c r="O101" s="26" t="s">
        <v>2043</v>
      </c>
      <c r="P101" s="26" t="s">
        <v>10</v>
      </c>
      <c r="Q101" s="26" t="s">
        <v>1783</v>
      </c>
      <c r="R101" s="471">
        <v>18327</v>
      </c>
      <c r="S101" s="26">
        <v>4</v>
      </c>
      <c r="T101" s="26" t="s">
        <v>1857</v>
      </c>
      <c r="U101" s="26">
        <v>104</v>
      </c>
      <c r="V101" s="26">
        <v>1</v>
      </c>
      <c r="W101" s="26">
        <v>4</v>
      </c>
    </row>
    <row r="102" spans="1:23">
      <c r="A102" s="85" t="str">
        <f>Sorteio!N19</f>
        <v>453</v>
      </c>
      <c r="B102" s="18" t="str">
        <f>Sorteio!O19</f>
        <v>SHINOZAKI</v>
      </c>
      <c r="C102" s="18" t="str">
        <f>Sorteio!P19</f>
        <v>TERUMI</v>
      </c>
      <c r="D102" s="18" t="str">
        <f>Sorteio!Q19</f>
        <v>F</v>
      </c>
      <c r="E102" s="18" t="str">
        <f>Sorteio!R19</f>
        <v>SMA</v>
      </c>
      <c r="F102" s="88">
        <f>Sorteio!S19</f>
        <v>18579</v>
      </c>
      <c r="G102" s="18">
        <f>Sorteio!T19</f>
        <v>9</v>
      </c>
      <c r="H102" s="18" t="str">
        <f>Sorteio!U19</f>
        <v>B</v>
      </c>
      <c r="I102" s="185">
        <f>Sorteio!A19</f>
        <v>201</v>
      </c>
      <c r="J102" s="185">
        <f>Sorteio!B19</f>
        <v>2</v>
      </c>
      <c r="K102" s="185">
        <f>Sorteio!C19</f>
        <v>1</v>
      </c>
      <c r="M102" s="26" t="s">
        <v>560</v>
      </c>
      <c r="N102" s="26" t="s">
        <v>561</v>
      </c>
      <c r="O102" s="26" t="s">
        <v>562</v>
      </c>
      <c r="P102" s="26" t="s">
        <v>3</v>
      </c>
      <c r="Q102" s="26" t="s">
        <v>1783</v>
      </c>
      <c r="R102" s="471">
        <v>12932</v>
      </c>
      <c r="S102" s="26">
        <v>3</v>
      </c>
      <c r="T102" s="26" t="s">
        <v>2062</v>
      </c>
      <c r="U102" s="26">
        <v>115</v>
      </c>
      <c r="V102" s="26">
        <v>1</v>
      </c>
      <c r="W102" s="26">
        <v>15</v>
      </c>
    </row>
    <row r="103" spans="1:23">
      <c r="A103" s="85" t="str">
        <f>Sorteio!D35</f>
        <v>793</v>
      </c>
      <c r="B103" s="18" t="str">
        <f>Sorteio!E35</f>
        <v>MINAMI</v>
      </c>
      <c r="C103" s="18" t="str">
        <f>Sorteio!F35</f>
        <v>TEREZA</v>
      </c>
      <c r="D103" s="18" t="str">
        <f>Sorteio!G35</f>
        <v>F</v>
      </c>
      <c r="E103" s="18" t="str">
        <f>Sorteio!H35</f>
        <v>BIR</v>
      </c>
      <c r="F103" s="88">
        <f>Sorteio!I35</f>
        <v>18584</v>
      </c>
      <c r="G103" s="18">
        <f>Sorteio!J35</f>
        <v>7</v>
      </c>
      <c r="H103" s="18" t="str">
        <f>Sorteio!K35</f>
        <v>B</v>
      </c>
      <c r="I103" s="185">
        <f>Sorteio!A35</f>
        <v>217</v>
      </c>
      <c r="J103" s="185">
        <f>Sorteio!B35</f>
        <v>2</v>
      </c>
      <c r="K103" s="185">
        <f>Sorteio!C35</f>
        <v>17</v>
      </c>
      <c r="M103" s="26" t="s">
        <v>547</v>
      </c>
      <c r="N103" s="26" t="s">
        <v>85</v>
      </c>
      <c r="O103" s="26" t="s">
        <v>548</v>
      </c>
      <c r="P103" s="26" t="s">
        <v>10</v>
      </c>
      <c r="Q103" s="26" t="s">
        <v>1783</v>
      </c>
      <c r="R103" s="471">
        <v>17241</v>
      </c>
      <c r="S103" s="26">
        <v>6</v>
      </c>
      <c r="T103" s="26" t="s">
        <v>1857</v>
      </c>
      <c r="U103" s="26">
        <v>112</v>
      </c>
      <c r="V103" s="26">
        <v>1</v>
      </c>
      <c r="W103" s="26">
        <v>12</v>
      </c>
    </row>
    <row r="104" spans="1:23" ht="16.5" thickBot="1">
      <c r="A104" s="86" t="str">
        <f>Sorteio!AH10</f>
        <v>472</v>
      </c>
      <c r="B104" s="62" t="str">
        <f>Sorteio!AI10</f>
        <v>NAKANO</v>
      </c>
      <c r="C104" s="62" t="str">
        <f>Sorteio!AJ10</f>
        <v>MARIA LUCIA</v>
      </c>
      <c r="D104" s="62" t="str">
        <f>Sorteio!AK10</f>
        <v>F</v>
      </c>
      <c r="E104" s="62" t="str">
        <f>Sorteio!AL10</f>
        <v>NCC</v>
      </c>
      <c r="F104" s="89">
        <f>Sorteio!AM10</f>
        <v>18638</v>
      </c>
      <c r="G104" s="62">
        <f>Sorteio!AN10</f>
        <v>6</v>
      </c>
      <c r="H104" s="62" t="str">
        <f>Sorteio!AO10</f>
        <v>A</v>
      </c>
      <c r="I104" s="187">
        <f>Sorteio!A10</f>
        <v>110</v>
      </c>
      <c r="J104" s="187">
        <f>Sorteio!B10</f>
        <v>1</v>
      </c>
      <c r="K104" s="187">
        <f>Sorteio!C10</f>
        <v>10</v>
      </c>
      <c r="M104" s="26" t="s">
        <v>2429</v>
      </c>
      <c r="N104" s="26" t="s">
        <v>85</v>
      </c>
      <c r="O104" s="26" t="s">
        <v>545</v>
      </c>
      <c r="P104" s="26" t="s">
        <v>3</v>
      </c>
      <c r="Q104" s="26" t="s">
        <v>1783</v>
      </c>
      <c r="R104" s="471">
        <v>15220</v>
      </c>
      <c r="S104" s="26">
        <v>3</v>
      </c>
      <c r="T104" s="26" t="s">
        <v>2062</v>
      </c>
      <c r="U104" s="26">
        <v>111</v>
      </c>
      <c r="V104" s="26">
        <v>1</v>
      </c>
      <c r="W104" s="26">
        <v>11</v>
      </c>
    </row>
    <row r="105" spans="1:23">
      <c r="A105" s="83" t="str">
        <f>Sorteio!AH15</f>
        <v>155</v>
      </c>
      <c r="B105" s="84" t="str">
        <f>Sorteio!AI15</f>
        <v>HASHIZUME</v>
      </c>
      <c r="C105" s="84" t="str">
        <f>Sorteio!AJ15</f>
        <v>AKIKO</v>
      </c>
      <c r="D105" s="84" t="str">
        <f>Sorteio!AK15</f>
        <v>F</v>
      </c>
      <c r="E105" s="84" t="str">
        <f>Sorteio!AL15</f>
        <v>KOK</v>
      </c>
      <c r="F105" s="87">
        <f>Sorteio!AM15</f>
        <v>18684</v>
      </c>
      <c r="G105" s="84">
        <f>Sorteio!AN15</f>
        <v>6</v>
      </c>
      <c r="H105" s="84" t="str">
        <f>Sorteio!AO15</f>
        <v>A</v>
      </c>
      <c r="I105" s="183">
        <f>Sorteio!A15</f>
        <v>115</v>
      </c>
      <c r="J105" s="183">
        <f>Sorteio!B15</f>
        <v>1</v>
      </c>
      <c r="K105" s="183">
        <f>Sorteio!C15</f>
        <v>15</v>
      </c>
      <c r="M105" s="26" t="s">
        <v>587</v>
      </c>
      <c r="N105" s="26" t="s">
        <v>2594</v>
      </c>
      <c r="O105" s="26" t="s">
        <v>2595</v>
      </c>
      <c r="P105" s="26" t="s">
        <v>3</v>
      </c>
      <c r="Q105" s="26" t="s">
        <v>1783</v>
      </c>
      <c r="R105" s="471">
        <v>23259</v>
      </c>
      <c r="S105" s="26">
        <v>9</v>
      </c>
      <c r="T105" s="26" t="s">
        <v>1858</v>
      </c>
      <c r="U105" s="26">
        <v>214</v>
      </c>
      <c r="V105" s="26">
        <v>2</v>
      </c>
      <c r="W105" s="26">
        <v>14</v>
      </c>
    </row>
    <row r="106" spans="1:23">
      <c r="A106" s="85" t="str">
        <f>Sorteio!AH24</f>
        <v>698</v>
      </c>
      <c r="B106" s="18" t="str">
        <f>Sorteio!AI24</f>
        <v>HARA TABATA</v>
      </c>
      <c r="C106" s="18" t="str">
        <f>Sorteio!AJ24</f>
        <v>ROSA HIDEKO</v>
      </c>
      <c r="D106" s="18" t="str">
        <f>Sorteio!AK24</f>
        <v>F</v>
      </c>
      <c r="E106" s="18" t="str">
        <f>Sorteio!AL24</f>
        <v>GSP</v>
      </c>
      <c r="F106" s="88">
        <f>Sorteio!AM24</f>
        <v>18830</v>
      </c>
      <c r="G106" s="18">
        <f>Sorteio!AN24</f>
        <v>12</v>
      </c>
      <c r="H106" s="18" t="str">
        <f>Sorteio!AO24</f>
        <v>C</v>
      </c>
      <c r="I106" s="185">
        <f>Sorteio!A24</f>
        <v>206</v>
      </c>
      <c r="J106" s="185">
        <f>Sorteio!B24</f>
        <v>2</v>
      </c>
      <c r="K106" s="185">
        <f>Sorteio!C24</f>
        <v>6</v>
      </c>
      <c r="M106" s="26" t="s">
        <v>1597</v>
      </c>
      <c r="N106" s="26" t="s">
        <v>1784</v>
      </c>
      <c r="O106" s="26" t="s">
        <v>380</v>
      </c>
      <c r="P106" s="26" t="s">
        <v>3</v>
      </c>
      <c r="Q106" s="26" t="s">
        <v>1783</v>
      </c>
      <c r="R106" s="471">
        <v>11642</v>
      </c>
      <c r="S106" s="26">
        <v>10</v>
      </c>
      <c r="T106" s="26" t="s">
        <v>1859</v>
      </c>
      <c r="U106" s="26">
        <v>217</v>
      </c>
      <c r="V106" s="26">
        <v>2</v>
      </c>
      <c r="W106" s="26">
        <v>17</v>
      </c>
    </row>
    <row r="107" spans="1:23">
      <c r="A107" s="85" t="str">
        <f>Sorteio!N38</f>
        <v>522</v>
      </c>
      <c r="B107" s="18" t="str">
        <f>Sorteio!O38</f>
        <v>TABATA</v>
      </c>
      <c r="C107" s="18" t="str">
        <f>Sorteio!P38</f>
        <v>MARIO KAZUNORI</v>
      </c>
      <c r="D107" s="18" t="str">
        <f>Sorteio!Q38</f>
        <v>M</v>
      </c>
      <c r="E107" s="18" t="str">
        <f>Sorteio!R38</f>
        <v>GSP</v>
      </c>
      <c r="F107" s="88">
        <f>Sorteio!S38</f>
        <v>18853</v>
      </c>
      <c r="G107" s="18">
        <f>Sorteio!T38</f>
        <v>8</v>
      </c>
      <c r="H107" s="18" t="str">
        <f>Sorteio!U38</f>
        <v>B</v>
      </c>
      <c r="I107" s="185">
        <f>Sorteio!A38</f>
        <v>303</v>
      </c>
      <c r="J107" s="185">
        <f>Sorteio!B38</f>
        <v>1</v>
      </c>
      <c r="K107" s="185">
        <f>Sorteio!C38</f>
        <v>3</v>
      </c>
      <c r="M107" s="26" t="s">
        <v>639</v>
      </c>
      <c r="N107" s="26" t="s">
        <v>635</v>
      </c>
      <c r="O107" s="26" t="s">
        <v>640</v>
      </c>
      <c r="P107" s="26" t="s">
        <v>10</v>
      </c>
      <c r="Q107" s="26" t="s">
        <v>1787</v>
      </c>
      <c r="R107" s="471">
        <v>17739</v>
      </c>
      <c r="S107" s="26">
        <v>7</v>
      </c>
      <c r="T107" s="26" t="s">
        <v>1858</v>
      </c>
      <c r="U107" s="26">
        <v>204</v>
      </c>
      <c r="V107" s="26">
        <v>2</v>
      </c>
      <c r="W107" s="26">
        <v>4</v>
      </c>
    </row>
    <row r="108" spans="1:23" ht="16.5" thickBot="1">
      <c r="A108" s="86" t="str">
        <f>Sorteio!AH20</f>
        <v>550</v>
      </c>
      <c r="B108" s="62" t="str">
        <f>Sorteio!AI20</f>
        <v>SAITO</v>
      </c>
      <c r="C108" s="62" t="str">
        <f>Sorteio!AJ20</f>
        <v>YOLANDO TOSHIO</v>
      </c>
      <c r="D108" s="62" t="str">
        <f>Sorteio!AK20</f>
        <v>M</v>
      </c>
      <c r="E108" s="62" t="str">
        <f>Sorteio!AL20</f>
        <v>COO</v>
      </c>
      <c r="F108" s="89">
        <f>Sorteio!AM20</f>
        <v>18875</v>
      </c>
      <c r="G108" s="62">
        <f>Sorteio!AN20</f>
        <v>12</v>
      </c>
      <c r="H108" s="62" t="str">
        <f>Sorteio!AO20</f>
        <v>C</v>
      </c>
      <c r="I108" s="187">
        <f>Sorteio!A20</f>
        <v>202</v>
      </c>
      <c r="J108" s="187">
        <f>Sorteio!B20</f>
        <v>2</v>
      </c>
      <c r="K108" s="187">
        <f>Sorteio!C20</f>
        <v>2</v>
      </c>
      <c r="M108" s="26" t="s">
        <v>634</v>
      </c>
      <c r="N108" s="26" t="s">
        <v>635</v>
      </c>
      <c r="O108" s="26" t="s">
        <v>387</v>
      </c>
      <c r="P108" s="26" t="s">
        <v>3</v>
      </c>
      <c r="Q108" s="26" t="s">
        <v>1787</v>
      </c>
      <c r="R108" s="471">
        <v>15177</v>
      </c>
      <c r="S108" s="26">
        <v>5</v>
      </c>
      <c r="T108" s="26" t="s">
        <v>1857</v>
      </c>
      <c r="U108" s="26">
        <v>101</v>
      </c>
      <c r="V108" s="26">
        <v>1</v>
      </c>
      <c r="W108" s="26">
        <v>1</v>
      </c>
    </row>
    <row r="109" spans="1:23">
      <c r="A109" s="83" t="str">
        <f>Sorteio!X36</f>
        <v>495</v>
      </c>
      <c r="B109" s="84" t="str">
        <f>Sorteio!Y36</f>
        <v>SHIMANOE</v>
      </c>
      <c r="C109" s="84" t="str">
        <f>Sorteio!Z36</f>
        <v>PAULO MASSATO</v>
      </c>
      <c r="D109" s="84" t="str">
        <f>Sorteio!AA36</f>
        <v>M</v>
      </c>
      <c r="E109" s="84" t="str">
        <f>Sorteio!AB36</f>
        <v>COO</v>
      </c>
      <c r="F109" s="87">
        <f>Sorteio!AC36</f>
        <v>18911</v>
      </c>
      <c r="G109" s="84">
        <f>Sorteio!AD36</f>
        <v>9</v>
      </c>
      <c r="H109" s="84" t="str">
        <f>Sorteio!AE36</f>
        <v>B</v>
      </c>
      <c r="I109" s="183">
        <f>Sorteio!A36</f>
        <v>218</v>
      </c>
      <c r="J109" s="183">
        <f>Sorteio!B36</f>
        <v>2</v>
      </c>
      <c r="K109" s="183">
        <f>Sorteio!C36</f>
        <v>18</v>
      </c>
      <c r="M109" s="26" t="s">
        <v>687</v>
      </c>
      <c r="N109" s="26" t="s">
        <v>688</v>
      </c>
      <c r="O109" s="26" t="s">
        <v>7</v>
      </c>
      <c r="P109" s="26" t="s">
        <v>3</v>
      </c>
      <c r="Q109" s="26" t="s">
        <v>1787</v>
      </c>
      <c r="R109" s="471">
        <v>14528</v>
      </c>
      <c r="S109" s="26">
        <v>9</v>
      </c>
      <c r="T109" s="26" t="s">
        <v>1858</v>
      </c>
      <c r="U109" s="26">
        <v>207</v>
      </c>
      <c r="V109" s="26">
        <v>2</v>
      </c>
      <c r="W109" s="26">
        <v>7</v>
      </c>
    </row>
    <row r="110" spans="1:23">
      <c r="A110" s="85" t="str">
        <f>Sorteio!X49</f>
        <v>856</v>
      </c>
      <c r="B110" s="18" t="str">
        <f>Sorteio!Y49</f>
        <v>YAMANO</v>
      </c>
      <c r="C110" s="18" t="str">
        <f>Sorteio!Z49</f>
        <v>ISABEL TIYOKO</v>
      </c>
      <c r="D110" s="18" t="str">
        <f>Sorteio!AA49</f>
        <v>F</v>
      </c>
      <c r="E110" s="18" t="str">
        <f>Sorteio!AB49</f>
        <v>IBI</v>
      </c>
      <c r="F110" s="88">
        <f>Sorteio!AC49</f>
        <v>18926</v>
      </c>
      <c r="G110" s="18">
        <f>Sorteio!AD49</f>
        <v>9</v>
      </c>
      <c r="H110" s="18" t="str">
        <f>Sorteio!AE49</f>
        <v>B</v>
      </c>
      <c r="I110" s="185">
        <f>Sorteio!A49</f>
        <v>410</v>
      </c>
      <c r="J110" s="185">
        <f>Sorteio!B49</f>
        <v>2</v>
      </c>
      <c r="K110" s="185">
        <f>Sorteio!C49</f>
        <v>10</v>
      </c>
      <c r="M110" s="26" t="s">
        <v>689</v>
      </c>
      <c r="N110" s="26" t="s">
        <v>688</v>
      </c>
      <c r="O110" s="26" t="s">
        <v>690</v>
      </c>
      <c r="P110" s="26" t="s">
        <v>10</v>
      </c>
      <c r="Q110" s="26" t="s">
        <v>1787</v>
      </c>
      <c r="R110" s="471">
        <v>15760</v>
      </c>
      <c r="S110" s="26">
        <v>12</v>
      </c>
      <c r="T110" s="26" t="s">
        <v>1859</v>
      </c>
      <c r="U110" s="26">
        <v>210</v>
      </c>
      <c r="V110" s="26">
        <v>2</v>
      </c>
      <c r="W110" s="26">
        <v>10</v>
      </c>
    </row>
    <row r="111" spans="1:23">
      <c r="A111" s="85" t="str">
        <f>Sorteio!X30</f>
        <v>917</v>
      </c>
      <c r="B111" s="18" t="str">
        <f>Sorteio!Y30</f>
        <v>SAKAGUTI KAWANAKA</v>
      </c>
      <c r="C111" s="18" t="str">
        <f>Sorteio!Z30</f>
        <v>YOUKO</v>
      </c>
      <c r="D111" s="18" t="str">
        <f>Sorteio!AA30</f>
        <v>F</v>
      </c>
      <c r="E111" s="18" t="str">
        <f>Sorteio!AB30</f>
        <v>PIE</v>
      </c>
      <c r="F111" s="88">
        <f>Sorteio!AC30</f>
        <v>18970</v>
      </c>
      <c r="G111" s="18">
        <f>Sorteio!AD30</f>
        <v>12</v>
      </c>
      <c r="H111" s="18" t="str">
        <f>Sorteio!AE30</f>
        <v>C</v>
      </c>
      <c r="I111" s="185">
        <f>Sorteio!A30</f>
        <v>212</v>
      </c>
      <c r="J111" s="185">
        <f>Sorteio!B30</f>
        <v>2</v>
      </c>
      <c r="K111" s="185">
        <f>Sorteio!C30</f>
        <v>12</v>
      </c>
      <c r="M111" s="26" t="s">
        <v>28</v>
      </c>
      <c r="N111" s="26" t="s">
        <v>26</v>
      </c>
      <c r="O111" s="26" t="s">
        <v>29</v>
      </c>
      <c r="P111" s="26" t="s">
        <v>10</v>
      </c>
      <c r="Q111" s="26" t="s">
        <v>1787</v>
      </c>
      <c r="R111" s="471">
        <v>26516</v>
      </c>
      <c r="S111" s="26">
        <v>3</v>
      </c>
      <c r="T111" s="26" t="s">
        <v>2062</v>
      </c>
      <c r="U111" s="26">
        <v>108</v>
      </c>
      <c r="V111" s="26">
        <v>1</v>
      </c>
      <c r="W111" s="26">
        <v>8</v>
      </c>
    </row>
    <row r="112" spans="1:23" ht="16.5" thickBot="1">
      <c r="A112" s="86" t="str">
        <f>Sorteio!N29</f>
        <v>296</v>
      </c>
      <c r="B112" s="62" t="str">
        <f>Sorteio!O29</f>
        <v>UTSUNOMIYA</v>
      </c>
      <c r="C112" s="62" t="str">
        <f>Sorteio!P29</f>
        <v>YUKIO</v>
      </c>
      <c r="D112" s="62" t="str">
        <f>Sorteio!Q29</f>
        <v>M</v>
      </c>
      <c r="E112" s="62" t="str">
        <f>Sorteio!R29</f>
        <v>NCC</v>
      </c>
      <c r="F112" s="89">
        <f>Sorteio!S29</f>
        <v>18980</v>
      </c>
      <c r="G112" s="62">
        <f>Sorteio!T29</f>
        <v>9</v>
      </c>
      <c r="H112" s="62" t="str">
        <f>Sorteio!U29</f>
        <v>B</v>
      </c>
      <c r="I112" s="187">
        <f>Sorteio!A29</f>
        <v>211</v>
      </c>
      <c r="J112" s="187">
        <f>Sorteio!B29</f>
        <v>2</v>
      </c>
      <c r="K112" s="187">
        <f>Sorteio!C29</f>
        <v>11</v>
      </c>
      <c r="M112" s="26" t="s">
        <v>1546</v>
      </c>
      <c r="N112" s="26" t="s">
        <v>1708</v>
      </c>
      <c r="O112" s="26" t="s">
        <v>1709</v>
      </c>
      <c r="P112" s="26" t="s">
        <v>3</v>
      </c>
      <c r="Q112" s="26" t="s">
        <v>1787</v>
      </c>
      <c r="R112" s="471">
        <v>16175</v>
      </c>
      <c r="S112" s="26">
        <v>8</v>
      </c>
      <c r="T112" s="26" t="s">
        <v>1858</v>
      </c>
      <c r="U112" s="26">
        <v>406</v>
      </c>
      <c r="V112" s="26">
        <v>2</v>
      </c>
      <c r="W112" s="26">
        <v>6</v>
      </c>
    </row>
    <row r="113" spans="1:23">
      <c r="A113" s="83" t="str">
        <f>Sorteio!AH41</f>
        <v>820</v>
      </c>
      <c r="B113" s="84" t="str">
        <f>Sorteio!AI41</f>
        <v>RIBEIRO</v>
      </c>
      <c r="C113" s="84" t="str">
        <f>Sorteio!AJ41</f>
        <v>JORGE LUIZ</v>
      </c>
      <c r="D113" s="84" t="str">
        <f>Sorteio!AK41</f>
        <v>M</v>
      </c>
      <c r="E113" s="84" t="str">
        <f>Sorteio!AL41</f>
        <v>ITA</v>
      </c>
      <c r="F113" s="87">
        <f>Sorteio!AM41</f>
        <v>19037</v>
      </c>
      <c r="G113" s="84">
        <f>Sorteio!AN41</f>
        <v>12</v>
      </c>
      <c r="H113" s="84" t="str">
        <f>Sorteio!AO41</f>
        <v>C</v>
      </c>
      <c r="I113" s="183">
        <f>Sorteio!A41</f>
        <v>310</v>
      </c>
      <c r="J113" s="183">
        <f>Sorteio!B41</f>
        <v>1</v>
      </c>
      <c r="K113" s="183">
        <f>Sorteio!C41</f>
        <v>10</v>
      </c>
      <c r="M113" s="26" t="s">
        <v>1539</v>
      </c>
      <c r="N113" s="26" t="s">
        <v>683</v>
      </c>
      <c r="O113" s="26" t="s">
        <v>1706</v>
      </c>
      <c r="P113" s="26" t="s">
        <v>3</v>
      </c>
      <c r="Q113" s="26" t="s">
        <v>1787</v>
      </c>
      <c r="R113" s="471">
        <v>25717</v>
      </c>
      <c r="S113" s="26">
        <v>3</v>
      </c>
      <c r="T113" s="26" t="s">
        <v>2062</v>
      </c>
      <c r="U113" s="26">
        <v>105</v>
      </c>
      <c r="V113" s="26">
        <v>1</v>
      </c>
      <c r="W113" s="26">
        <v>5</v>
      </c>
    </row>
    <row r="114" spans="1:23">
      <c r="A114" s="85" t="str">
        <f>Sorteio!D21</f>
        <v>746</v>
      </c>
      <c r="B114" s="18" t="str">
        <f>Sorteio!E21</f>
        <v>MORIOKA</v>
      </c>
      <c r="C114" s="18" t="str">
        <f>Sorteio!F21</f>
        <v>SAIOKO KOTAMA</v>
      </c>
      <c r="D114" s="18" t="str">
        <f>Sorteio!G21</f>
        <v>F</v>
      </c>
      <c r="E114" s="18" t="str">
        <f>Sorteio!H21</f>
        <v>KOK</v>
      </c>
      <c r="F114" s="88">
        <f>Sorteio!I21</f>
        <v>19066</v>
      </c>
      <c r="G114" s="18">
        <f>Sorteio!J21</f>
        <v>9</v>
      </c>
      <c r="H114" s="18" t="str">
        <f>Sorteio!K21</f>
        <v>B</v>
      </c>
      <c r="I114" s="185">
        <f>Sorteio!A21</f>
        <v>203</v>
      </c>
      <c r="J114" s="185">
        <f>Sorteio!B21</f>
        <v>2</v>
      </c>
      <c r="K114" s="185">
        <f>Sorteio!C21</f>
        <v>3</v>
      </c>
      <c r="M114" s="26" t="s">
        <v>698</v>
      </c>
      <c r="N114" s="26" t="s">
        <v>695</v>
      </c>
      <c r="O114" s="26" t="s">
        <v>699</v>
      </c>
      <c r="P114" s="26" t="s">
        <v>10</v>
      </c>
      <c r="Q114" s="26" t="s">
        <v>1787</v>
      </c>
      <c r="R114" s="471">
        <v>23722</v>
      </c>
      <c r="S114" s="26">
        <v>4</v>
      </c>
      <c r="T114" s="26" t="s">
        <v>1857</v>
      </c>
      <c r="U114" s="26">
        <v>109</v>
      </c>
      <c r="V114" s="26">
        <v>1</v>
      </c>
      <c r="W114" s="26">
        <v>9</v>
      </c>
    </row>
    <row r="115" spans="1:23">
      <c r="A115" s="85" t="str">
        <f>Sorteio!D46</f>
        <v>621</v>
      </c>
      <c r="B115" s="18" t="str">
        <f>Sorteio!E46</f>
        <v>OGATA</v>
      </c>
      <c r="C115" s="18" t="str">
        <f>Sorteio!F46</f>
        <v>MEGUMI</v>
      </c>
      <c r="D115" s="18" t="str">
        <f>Sorteio!G46</f>
        <v>F</v>
      </c>
      <c r="E115" s="18" t="str">
        <f>Sorteio!H46</f>
        <v>GSP</v>
      </c>
      <c r="F115" s="88">
        <f>Sorteio!I46</f>
        <v>19169</v>
      </c>
      <c r="G115" s="18">
        <f>Sorteio!J46</f>
        <v>9</v>
      </c>
      <c r="H115" s="18" t="str">
        <f>Sorteio!K46</f>
        <v>B</v>
      </c>
      <c r="I115" s="185">
        <f>Sorteio!A46</f>
        <v>403</v>
      </c>
      <c r="J115" s="185">
        <f>Sorteio!B46</f>
        <v>2</v>
      </c>
      <c r="K115" s="185">
        <f>Sorteio!C46</f>
        <v>3</v>
      </c>
      <c r="M115" s="26" t="s">
        <v>697</v>
      </c>
      <c r="N115" s="26" t="s">
        <v>695</v>
      </c>
      <c r="O115" s="26" t="s">
        <v>441</v>
      </c>
      <c r="P115" s="26" t="s">
        <v>3</v>
      </c>
      <c r="Q115" s="26" t="s">
        <v>1787</v>
      </c>
      <c r="R115" s="471">
        <v>24451</v>
      </c>
      <c r="S115" s="26">
        <v>2</v>
      </c>
      <c r="T115" s="26" t="s">
        <v>2062</v>
      </c>
      <c r="U115" s="26">
        <v>107</v>
      </c>
      <c r="V115" s="26">
        <v>1</v>
      </c>
      <c r="W115" s="26">
        <v>7</v>
      </c>
    </row>
    <row r="116" spans="1:23" ht="16.5" thickBot="1">
      <c r="A116" s="86" t="str">
        <f>Sorteio!X6</f>
        <v>513</v>
      </c>
      <c r="B116" s="62" t="str">
        <f>Sorteio!Y6</f>
        <v>TIZUKA</v>
      </c>
      <c r="C116" s="62" t="str">
        <f>Sorteio!Z6</f>
        <v>SACHIKO</v>
      </c>
      <c r="D116" s="62" t="str">
        <f>Sorteio!AA6</f>
        <v>F</v>
      </c>
      <c r="E116" s="62" t="str">
        <f>Sorteio!AB6</f>
        <v>GSP</v>
      </c>
      <c r="F116" s="89">
        <f>Sorteio!AC6</f>
        <v>19170</v>
      </c>
      <c r="G116" s="62">
        <f>Sorteio!AD6</f>
        <v>4</v>
      </c>
      <c r="H116" s="62" t="str">
        <f>Sorteio!AE6</f>
        <v>A</v>
      </c>
      <c r="I116" s="187">
        <f>Sorteio!A6</f>
        <v>106</v>
      </c>
      <c r="J116" s="187">
        <f>Sorteio!B6</f>
        <v>1</v>
      </c>
      <c r="K116" s="187">
        <f>Sorteio!C6</f>
        <v>6</v>
      </c>
      <c r="M116" s="26" t="s">
        <v>1493</v>
      </c>
      <c r="N116" s="26" t="s">
        <v>1897</v>
      </c>
      <c r="O116" s="26" t="s">
        <v>1357</v>
      </c>
      <c r="P116" s="26" t="s">
        <v>10</v>
      </c>
      <c r="Q116" s="26" t="s">
        <v>1787</v>
      </c>
      <c r="R116" s="471">
        <v>18579</v>
      </c>
      <c r="S116" s="26">
        <v>9</v>
      </c>
      <c r="T116" s="26" t="s">
        <v>1858</v>
      </c>
      <c r="U116" s="26">
        <v>201</v>
      </c>
      <c r="V116" s="26">
        <v>2</v>
      </c>
      <c r="W116" s="26">
        <v>1</v>
      </c>
    </row>
    <row r="117" spans="1:23">
      <c r="A117" s="83" t="str">
        <f>Sorteio!D47</f>
        <v>609</v>
      </c>
      <c r="B117" s="84" t="str">
        <f>Sorteio!E47</f>
        <v>NAKASHIMA</v>
      </c>
      <c r="C117" s="84" t="str">
        <f>Sorteio!F47</f>
        <v>MITSUKO</v>
      </c>
      <c r="D117" s="84" t="str">
        <f>Sorteio!G47</f>
        <v>F</v>
      </c>
      <c r="E117" s="84" t="str">
        <f>Sorteio!H47</f>
        <v>KOK</v>
      </c>
      <c r="F117" s="87">
        <f>Sorteio!I47</f>
        <v>19177</v>
      </c>
      <c r="G117" s="84">
        <f>Sorteio!J47</f>
        <v>9</v>
      </c>
      <c r="H117" s="84" t="str">
        <f>Sorteio!K47</f>
        <v>B</v>
      </c>
      <c r="I117" s="183">
        <f>Sorteio!A47</f>
        <v>406</v>
      </c>
      <c r="J117" s="183">
        <f>Sorteio!B47</f>
        <v>2</v>
      </c>
      <c r="K117" s="183">
        <f>Sorteio!C47</f>
        <v>6</v>
      </c>
      <c r="M117" s="26" t="s">
        <v>670</v>
      </c>
      <c r="N117" s="26" t="s">
        <v>146</v>
      </c>
      <c r="O117" s="26" t="s">
        <v>362</v>
      </c>
      <c r="P117" s="26" t="s">
        <v>3</v>
      </c>
      <c r="Q117" s="26" t="s">
        <v>1787</v>
      </c>
      <c r="R117" s="471">
        <v>18070</v>
      </c>
      <c r="S117" s="26">
        <v>0</v>
      </c>
      <c r="T117" s="26" t="s">
        <v>2062</v>
      </c>
      <c r="U117" s="26">
        <v>113</v>
      </c>
      <c r="V117" s="26">
        <v>1</v>
      </c>
      <c r="W117" s="26">
        <v>13</v>
      </c>
    </row>
    <row r="118" spans="1:23">
      <c r="A118" s="85" t="str">
        <f>Sorteio!D30</f>
        <v>097</v>
      </c>
      <c r="B118" s="18" t="str">
        <f>Sorteio!E30</f>
        <v>MUKAYAMA</v>
      </c>
      <c r="C118" s="18" t="str">
        <f>Sorteio!F30</f>
        <v>AMELIA</v>
      </c>
      <c r="D118" s="18" t="str">
        <f>Sorteio!G30</f>
        <v>F</v>
      </c>
      <c r="E118" s="18" t="str">
        <f>Sorteio!H30</f>
        <v>IBI</v>
      </c>
      <c r="F118" s="88">
        <f>Sorteio!I30</f>
        <v>19188</v>
      </c>
      <c r="G118" s="18">
        <f>Sorteio!J30</f>
        <v>7</v>
      </c>
      <c r="H118" s="18" t="str">
        <f>Sorteio!K30</f>
        <v>B</v>
      </c>
      <c r="I118" s="185">
        <f>Sorteio!A30</f>
        <v>212</v>
      </c>
      <c r="J118" s="185">
        <f>Sorteio!B30</f>
        <v>2</v>
      </c>
      <c r="K118" s="185">
        <f>Sorteio!C30</f>
        <v>12</v>
      </c>
      <c r="M118" s="26" t="s">
        <v>738</v>
      </c>
      <c r="N118" s="26" t="s">
        <v>2511</v>
      </c>
      <c r="O118" s="26" t="s">
        <v>88</v>
      </c>
      <c r="P118" s="26" t="s">
        <v>3</v>
      </c>
      <c r="Q118" s="26" t="s">
        <v>1788</v>
      </c>
      <c r="R118" s="471">
        <v>21169</v>
      </c>
      <c r="S118" s="26">
        <v>5</v>
      </c>
      <c r="T118" s="26" t="s">
        <v>1857</v>
      </c>
      <c r="U118" s="26">
        <v>112</v>
      </c>
      <c r="V118" s="26">
        <v>1</v>
      </c>
      <c r="W118" s="26">
        <v>12</v>
      </c>
    </row>
    <row r="119" spans="1:23">
      <c r="A119" s="85" t="str">
        <f>Sorteio!D10</f>
        <v>292</v>
      </c>
      <c r="B119" s="18" t="str">
        <f>Sorteio!E10</f>
        <v>OKADA</v>
      </c>
      <c r="C119" s="18" t="str">
        <f>Sorteio!F10</f>
        <v>OLIMPIO</v>
      </c>
      <c r="D119" s="18" t="str">
        <f>Sorteio!G10</f>
        <v>M</v>
      </c>
      <c r="E119" s="18" t="str">
        <f>Sorteio!H10</f>
        <v>NCC</v>
      </c>
      <c r="F119" s="88">
        <f>Sorteio!I10</f>
        <v>19194</v>
      </c>
      <c r="G119" s="18">
        <f>Sorteio!J10</f>
        <v>0</v>
      </c>
      <c r="H119" s="18" t="str">
        <f>Sorteio!K10</f>
        <v>EX</v>
      </c>
      <c r="I119" s="185">
        <f>Sorteio!A10</f>
        <v>110</v>
      </c>
      <c r="J119" s="185">
        <f>Sorteio!B10</f>
        <v>1</v>
      </c>
      <c r="K119" s="185">
        <f>Sorteio!C10</f>
        <v>10</v>
      </c>
      <c r="M119" s="26" t="s">
        <v>733</v>
      </c>
      <c r="N119" s="26" t="s">
        <v>734</v>
      </c>
      <c r="O119" s="26" t="s">
        <v>735</v>
      </c>
      <c r="P119" s="26" t="s">
        <v>3</v>
      </c>
      <c r="Q119" s="26" t="s">
        <v>1788</v>
      </c>
      <c r="R119" s="471">
        <v>17592</v>
      </c>
      <c r="S119" s="26">
        <v>12</v>
      </c>
      <c r="T119" s="26" t="s">
        <v>1859</v>
      </c>
      <c r="U119" s="26">
        <v>212</v>
      </c>
      <c r="V119" s="26">
        <v>2</v>
      </c>
      <c r="W119" s="26">
        <v>12</v>
      </c>
    </row>
    <row r="120" spans="1:23" ht="16.5" thickBot="1">
      <c r="A120" s="86" t="str">
        <f>Sorteio!N14</f>
        <v>914</v>
      </c>
      <c r="B120" s="62" t="str">
        <f>Sorteio!O14</f>
        <v>ODA</v>
      </c>
      <c r="C120" s="62" t="str">
        <f>Sorteio!P14</f>
        <v>TOMIKO</v>
      </c>
      <c r="D120" s="62" t="str">
        <f>Sorteio!Q14</f>
        <v>F</v>
      </c>
      <c r="E120" s="62" t="str">
        <f>Sorteio!R14</f>
        <v>GSP</v>
      </c>
      <c r="F120" s="89">
        <f>Sorteio!S14</f>
        <v>19438</v>
      </c>
      <c r="G120" s="62">
        <f>Sorteio!T14</f>
        <v>3</v>
      </c>
      <c r="H120" s="62" t="str">
        <f>Sorteio!U14</f>
        <v>EX</v>
      </c>
      <c r="I120" s="187">
        <f>Sorteio!A14</f>
        <v>114</v>
      </c>
      <c r="J120" s="187">
        <f>Sorteio!B14</f>
        <v>1</v>
      </c>
      <c r="K120" s="187">
        <f>Sorteio!C14</f>
        <v>14</v>
      </c>
      <c r="M120" s="26" t="s">
        <v>714</v>
      </c>
      <c r="N120" s="26" t="s">
        <v>158</v>
      </c>
      <c r="O120" s="26" t="s">
        <v>380</v>
      </c>
      <c r="P120" s="26" t="s">
        <v>3</v>
      </c>
      <c r="Q120" s="26" t="s">
        <v>1788</v>
      </c>
      <c r="R120" s="471">
        <v>14704</v>
      </c>
      <c r="S120" s="26">
        <v>9</v>
      </c>
      <c r="T120" s="26" t="s">
        <v>1858</v>
      </c>
      <c r="U120" s="26">
        <v>403</v>
      </c>
      <c r="V120" s="26">
        <v>2</v>
      </c>
      <c r="W120" s="26">
        <v>3</v>
      </c>
    </row>
    <row r="121" spans="1:23">
      <c r="A121" s="83" t="str">
        <f>Sorteio!D25</f>
        <v>784</v>
      </c>
      <c r="B121" s="84" t="str">
        <f>Sorteio!E25</f>
        <v>MINAMI</v>
      </c>
      <c r="C121" s="84" t="str">
        <f>Sorteio!F25</f>
        <v>TADAHIRO</v>
      </c>
      <c r="D121" s="84" t="str">
        <f>Sorteio!G25</f>
        <v>M</v>
      </c>
      <c r="E121" s="84" t="str">
        <f>Sorteio!H25</f>
        <v>BIR</v>
      </c>
      <c r="F121" s="87">
        <f>Sorteio!I25</f>
        <v>19440</v>
      </c>
      <c r="G121" s="84">
        <f>Sorteio!J25</f>
        <v>7</v>
      </c>
      <c r="H121" s="84" t="str">
        <f>Sorteio!K25</f>
        <v>B</v>
      </c>
      <c r="I121" s="183">
        <f>Sorteio!A25</f>
        <v>207</v>
      </c>
      <c r="J121" s="183">
        <f>Sorteio!B25</f>
        <v>2</v>
      </c>
      <c r="K121" s="183">
        <f>Sorteio!C25</f>
        <v>7</v>
      </c>
      <c r="M121" s="26" t="s">
        <v>724</v>
      </c>
      <c r="N121" s="26" t="s">
        <v>725</v>
      </c>
      <c r="O121" s="26" t="s">
        <v>726</v>
      </c>
      <c r="P121" s="26" t="s">
        <v>3</v>
      </c>
      <c r="Q121" s="26" t="s">
        <v>1788</v>
      </c>
      <c r="R121" s="471">
        <v>12745</v>
      </c>
      <c r="S121" s="26">
        <v>9</v>
      </c>
      <c r="T121" s="26" t="s">
        <v>1858</v>
      </c>
      <c r="U121" s="26">
        <v>204</v>
      </c>
      <c r="V121" s="26">
        <v>2</v>
      </c>
      <c r="W121" s="26">
        <v>4</v>
      </c>
    </row>
    <row r="122" spans="1:23">
      <c r="A122" s="85" t="str">
        <f>Sorteio!D38</f>
        <v>737</v>
      </c>
      <c r="B122" s="18" t="str">
        <f>Sorteio!E38</f>
        <v>SAKATA</v>
      </c>
      <c r="C122" s="18" t="str">
        <f>Sorteio!F38</f>
        <v>JORGE</v>
      </c>
      <c r="D122" s="18" t="str">
        <f>Sorteio!G38</f>
        <v>M</v>
      </c>
      <c r="E122" s="18" t="str">
        <f>Sorteio!H38</f>
        <v>SOR</v>
      </c>
      <c r="F122" s="88">
        <f>Sorteio!I38</f>
        <v>19445</v>
      </c>
      <c r="G122" s="18">
        <f>Sorteio!J38</f>
        <v>9</v>
      </c>
      <c r="H122" s="18" t="str">
        <f>Sorteio!K38</f>
        <v>B</v>
      </c>
      <c r="I122" s="185">
        <f>Sorteio!A38</f>
        <v>303</v>
      </c>
      <c r="J122" s="185">
        <f>Sorteio!B38</f>
        <v>1</v>
      </c>
      <c r="K122" s="185">
        <f>Sorteio!C38</f>
        <v>3</v>
      </c>
      <c r="M122" s="26" t="s">
        <v>354</v>
      </c>
      <c r="N122" s="26" t="s">
        <v>2443</v>
      </c>
      <c r="O122" s="26" t="s">
        <v>2444</v>
      </c>
      <c r="P122" s="26" t="s">
        <v>3</v>
      </c>
      <c r="Q122" s="26" t="s">
        <v>1788</v>
      </c>
      <c r="R122" s="471">
        <v>19037</v>
      </c>
      <c r="S122" s="26">
        <v>12</v>
      </c>
      <c r="T122" s="26" t="s">
        <v>1859</v>
      </c>
      <c r="U122" s="26">
        <v>310</v>
      </c>
      <c r="V122" s="26">
        <v>1</v>
      </c>
      <c r="W122" s="26">
        <v>10</v>
      </c>
    </row>
    <row r="123" spans="1:23">
      <c r="A123" s="85" t="str">
        <f>Sorteio!AH13</f>
        <v>326</v>
      </c>
      <c r="B123" s="18" t="str">
        <f>Sorteio!AI13</f>
        <v>ISHII</v>
      </c>
      <c r="C123" s="18" t="str">
        <f>Sorteio!AJ13</f>
        <v>ROBERTO</v>
      </c>
      <c r="D123" s="18" t="str">
        <f>Sorteio!AK13</f>
        <v>M</v>
      </c>
      <c r="E123" s="18" t="str">
        <f>Sorteio!AL13</f>
        <v>NCC</v>
      </c>
      <c r="F123" s="88">
        <f>Sorteio!AM13</f>
        <v>19545</v>
      </c>
      <c r="G123" s="18">
        <f>Sorteio!AN13</f>
        <v>6</v>
      </c>
      <c r="H123" s="18" t="str">
        <f>Sorteio!AO13</f>
        <v>A</v>
      </c>
      <c r="I123" s="185">
        <f>Sorteio!A13</f>
        <v>113</v>
      </c>
      <c r="J123" s="185">
        <f>Sorteio!B13</f>
        <v>1</v>
      </c>
      <c r="K123" s="185">
        <f>Sorteio!C13</f>
        <v>13</v>
      </c>
      <c r="M123" s="26" t="s">
        <v>1691</v>
      </c>
      <c r="N123" s="26" t="s">
        <v>1849</v>
      </c>
      <c r="O123" s="26" t="s">
        <v>1850</v>
      </c>
      <c r="P123" s="26" t="s">
        <v>3</v>
      </c>
      <c r="Q123" s="26" t="s">
        <v>1900</v>
      </c>
      <c r="R123" s="471">
        <v>28815</v>
      </c>
      <c r="S123" s="26">
        <v>8</v>
      </c>
      <c r="T123" s="26" t="s">
        <v>1858</v>
      </c>
      <c r="U123" s="26">
        <v>417</v>
      </c>
      <c r="V123" s="26">
        <v>2</v>
      </c>
      <c r="W123" s="26">
        <v>17</v>
      </c>
    </row>
    <row r="124" spans="1:23" ht="16.5" thickBot="1">
      <c r="A124" s="86" t="str">
        <f>Sorteio!D12</f>
        <v>991</v>
      </c>
      <c r="B124" s="62" t="str">
        <f>Sorteio!E12</f>
        <v>KANAI</v>
      </c>
      <c r="C124" s="62" t="str">
        <f>Sorteio!F12</f>
        <v>MICHIO</v>
      </c>
      <c r="D124" s="62" t="str">
        <f>Sorteio!G12</f>
        <v>M</v>
      </c>
      <c r="E124" s="62" t="str">
        <f>Sorteio!H12</f>
        <v>PIE</v>
      </c>
      <c r="F124" s="89">
        <f>Sorteio!I12</f>
        <v>19641</v>
      </c>
      <c r="G124" s="62">
        <f>Sorteio!J12</f>
        <v>1</v>
      </c>
      <c r="H124" s="62" t="str">
        <f>Sorteio!K12</f>
        <v>EX</v>
      </c>
      <c r="I124" s="187">
        <f>Sorteio!A12</f>
        <v>112</v>
      </c>
      <c r="J124" s="187">
        <f>Sorteio!B12</f>
        <v>1</v>
      </c>
      <c r="K124" s="187">
        <f>Sorteio!C12</f>
        <v>12</v>
      </c>
      <c r="M124" s="26" t="s">
        <v>1163</v>
      </c>
      <c r="N124" s="26" t="s">
        <v>2495</v>
      </c>
      <c r="O124" s="26" t="s">
        <v>2496</v>
      </c>
      <c r="P124" s="26" t="s">
        <v>10</v>
      </c>
      <c r="Q124" s="26" t="s">
        <v>1900</v>
      </c>
      <c r="R124" s="471">
        <v>23484</v>
      </c>
      <c r="S124" s="26">
        <v>9</v>
      </c>
      <c r="T124" s="26" t="s">
        <v>1858</v>
      </c>
      <c r="U124" s="26">
        <v>301</v>
      </c>
      <c r="V124" s="26">
        <v>1</v>
      </c>
      <c r="W124" s="26">
        <v>1</v>
      </c>
    </row>
    <row r="125" spans="1:23">
      <c r="A125" s="83" t="str">
        <f>Sorteio!D29</f>
        <v>833</v>
      </c>
      <c r="B125" s="84" t="str">
        <f>Sorteio!E29</f>
        <v>SATAKE</v>
      </c>
      <c r="C125" s="84" t="str">
        <f>Sorteio!F29</f>
        <v>MILTON TSUTOMU</v>
      </c>
      <c r="D125" s="84" t="str">
        <f>Sorteio!G29</f>
        <v>M</v>
      </c>
      <c r="E125" s="84" t="str">
        <f>Sorteio!H29</f>
        <v>SUM</v>
      </c>
      <c r="F125" s="87">
        <f>Sorteio!I29</f>
        <v>19651</v>
      </c>
      <c r="G125" s="84">
        <f>Sorteio!J29</f>
        <v>9</v>
      </c>
      <c r="H125" s="84" t="str">
        <f>Sorteio!K29</f>
        <v>B</v>
      </c>
      <c r="I125" s="183">
        <f>Sorteio!A29</f>
        <v>211</v>
      </c>
      <c r="J125" s="183">
        <f>Sorteio!B29</f>
        <v>2</v>
      </c>
      <c r="K125" s="183">
        <f>Sorteio!C29</f>
        <v>11</v>
      </c>
      <c r="M125" s="26" t="s">
        <v>1637</v>
      </c>
      <c r="N125" s="26" t="s">
        <v>1121</v>
      </c>
      <c r="O125" s="26" t="s">
        <v>1827</v>
      </c>
      <c r="P125" s="26" t="s">
        <v>3</v>
      </c>
      <c r="Q125" s="26" t="s">
        <v>1900</v>
      </c>
      <c r="R125" s="471">
        <v>26370</v>
      </c>
      <c r="S125" s="26">
        <v>4</v>
      </c>
      <c r="T125" s="26" t="s">
        <v>1857</v>
      </c>
      <c r="U125" s="26">
        <v>117</v>
      </c>
      <c r="V125" s="26">
        <v>1</v>
      </c>
      <c r="W125" s="26">
        <v>17</v>
      </c>
    </row>
    <row r="126" spans="1:23">
      <c r="A126" s="85" t="str">
        <f>Sorteio!D33</f>
        <v>672</v>
      </c>
      <c r="B126" s="18" t="str">
        <f>Sorteio!E33</f>
        <v>FUKUZAWA</v>
      </c>
      <c r="C126" s="18" t="str">
        <f>Sorteio!F33</f>
        <v>ISAURA</v>
      </c>
      <c r="D126" s="18" t="str">
        <f>Sorteio!G33</f>
        <v>F</v>
      </c>
      <c r="E126" s="18" t="str">
        <f>Sorteio!H33</f>
        <v>KOK</v>
      </c>
      <c r="F126" s="88">
        <f>Sorteio!I33</f>
        <v>19670</v>
      </c>
      <c r="G126" s="18">
        <f>Sorteio!J33</f>
        <v>8</v>
      </c>
      <c r="H126" s="18" t="str">
        <f>Sorteio!K33</f>
        <v>B</v>
      </c>
      <c r="I126" s="185">
        <f>Sorteio!A33</f>
        <v>215</v>
      </c>
      <c r="J126" s="185">
        <f>Sorteio!B33</f>
        <v>2</v>
      </c>
      <c r="K126" s="185">
        <f>Sorteio!C33</f>
        <v>15</v>
      </c>
      <c r="M126" s="26" t="s">
        <v>925</v>
      </c>
      <c r="N126" s="26" t="s">
        <v>926</v>
      </c>
      <c r="O126" s="26" t="s">
        <v>421</v>
      </c>
      <c r="P126" s="26" t="s">
        <v>10</v>
      </c>
      <c r="Q126" s="26" t="s">
        <v>1900</v>
      </c>
      <c r="R126" s="471">
        <v>17840</v>
      </c>
      <c r="S126" s="26">
        <v>9</v>
      </c>
      <c r="T126" s="26" t="s">
        <v>1858</v>
      </c>
      <c r="U126" s="26">
        <v>213</v>
      </c>
      <c r="V126" s="26">
        <v>2</v>
      </c>
      <c r="W126" s="26">
        <v>13</v>
      </c>
    </row>
    <row r="127" spans="1:23">
      <c r="A127" s="85" t="str">
        <f>Sorteio!X7</f>
        <v>677</v>
      </c>
      <c r="B127" s="18" t="str">
        <f>Sorteio!Y7</f>
        <v>KANASHIRO</v>
      </c>
      <c r="C127" s="18" t="str">
        <f>Sorteio!Z7</f>
        <v>TERUMI APARECIDO</v>
      </c>
      <c r="D127" s="18" t="str">
        <f>Sorteio!AA7</f>
        <v>M</v>
      </c>
      <c r="E127" s="18" t="str">
        <f>Sorteio!AB7</f>
        <v>NCC</v>
      </c>
      <c r="F127" s="88">
        <f>Sorteio!AC7</f>
        <v>19681</v>
      </c>
      <c r="G127" s="18">
        <f>Sorteio!AD7</f>
        <v>4</v>
      </c>
      <c r="H127" s="18" t="str">
        <f>Sorteio!AE7</f>
        <v>A</v>
      </c>
      <c r="I127" s="185">
        <f>Sorteio!A7</f>
        <v>107</v>
      </c>
      <c r="J127" s="185">
        <f>Sorteio!B7</f>
        <v>1</v>
      </c>
      <c r="K127" s="185">
        <f>Sorteio!C7</f>
        <v>7</v>
      </c>
      <c r="M127" s="26" t="s">
        <v>1134</v>
      </c>
      <c r="N127" s="26" t="s">
        <v>1870</v>
      </c>
      <c r="O127" s="26" t="s">
        <v>1871</v>
      </c>
      <c r="P127" s="26" t="s">
        <v>10</v>
      </c>
      <c r="Q127" s="26" t="s">
        <v>1900</v>
      </c>
      <c r="R127" s="471">
        <v>22219</v>
      </c>
      <c r="S127" s="26">
        <v>1</v>
      </c>
      <c r="T127" s="26" t="s">
        <v>2062</v>
      </c>
      <c r="U127" s="26">
        <v>108</v>
      </c>
      <c r="V127" s="26">
        <v>1</v>
      </c>
      <c r="W127" s="26">
        <v>8</v>
      </c>
    </row>
    <row r="128" spans="1:23" ht="16.5" thickBot="1">
      <c r="A128" s="86" t="str">
        <f>Sorteio!D27</f>
        <v>976</v>
      </c>
      <c r="B128" s="62" t="str">
        <f>Sorteio!E27</f>
        <v>MORI</v>
      </c>
      <c r="C128" s="62" t="str">
        <f>Sorteio!F27</f>
        <v>SADAO</v>
      </c>
      <c r="D128" s="62" t="str">
        <f>Sorteio!G27</f>
        <v>M</v>
      </c>
      <c r="E128" s="62" t="str">
        <f>Sorteio!H27</f>
        <v>PIE</v>
      </c>
      <c r="F128" s="89">
        <f>Sorteio!I27</f>
        <v>19729</v>
      </c>
      <c r="G128" s="62">
        <f>Sorteio!J27</f>
        <v>8</v>
      </c>
      <c r="H128" s="62" t="str">
        <f>Sorteio!K27</f>
        <v>B</v>
      </c>
      <c r="I128" s="187">
        <f>Sorteio!A27</f>
        <v>209</v>
      </c>
      <c r="J128" s="187">
        <f>Sorteio!B27</f>
        <v>2</v>
      </c>
      <c r="K128" s="187">
        <f>Sorteio!C27</f>
        <v>9</v>
      </c>
      <c r="M128" s="26" t="s">
        <v>1509</v>
      </c>
      <c r="N128" s="26" t="s">
        <v>2026</v>
      </c>
      <c r="O128" s="26" t="s">
        <v>2027</v>
      </c>
      <c r="P128" s="26" t="s">
        <v>3</v>
      </c>
      <c r="Q128" s="26" t="s">
        <v>1900</v>
      </c>
      <c r="R128" s="471">
        <v>19959</v>
      </c>
      <c r="S128" s="26">
        <v>3</v>
      </c>
      <c r="T128" s="26" t="s">
        <v>2062</v>
      </c>
      <c r="U128" s="26">
        <v>112</v>
      </c>
      <c r="V128" s="26">
        <v>1</v>
      </c>
      <c r="W128" s="26">
        <v>12</v>
      </c>
    </row>
    <row r="129" spans="1:23">
      <c r="A129" s="83" t="str">
        <f>Sorteio!X23</f>
        <v>895</v>
      </c>
      <c r="B129" s="84" t="str">
        <f>Sorteio!Y23</f>
        <v>TOYONAGA</v>
      </c>
      <c r="C129" s="84" t="str">
        <f>Sorteio!Z23</f>
        <v>SEIJIN</v>
      </c>
      <c r="D129" s="84" t="str">
        <f>Sorteio!AA23</f>
        <v>M</v>
      </c>
      <c r="E129" s="84" t="str">
        <f>Sorteio!AB23</f>
        <v>SUM</v>
      </c>
      <c r="F129" s="87">
        <f>Sorteio!AC23</f>
        <v>19733</v>
      </c>
      <c r="G129" s="84">
        <f>Sorteio!AD23</f>
        <v>9</v>
      </c>
      <c r="H129" s="84" t="str">
        <f>Sorteio!AE23</f>
        <v>B</v>
      </c>
      <c r="I129" s="183">
        <f>Sorteio!A23</f>
        <v>205</v>
      </c>
      <c r="J129" s="183">
        <f>Sorteio!B23</f>
        <v>2</v>
      </c>
      <c r="K129" s="183">
        <f>Sorteio!C23</f>
        <v>5</v>
      </c>
      <c r="M129" s="26" t="s">
        <v>303</v>
      </c>
      <c r="N129" s="26" t="s">
        <v>81</v>
      </c>
      <c r="O129" s="26" t="s">
        <v>304</v>
      </c>
      <c r="P129" s="26" t="s">
        <v>3</v>
      </c>
      <c r="Q129" s="26" t="s">
        <v>1900</v>
      </c>
      <c r="R129" s="471">
        <v>16582</v>
      </c>
      <c r="S129" s="26">
        <v>4</v>
      </c>
      <c r="T129" s="26" t="s">
        <v>1857</v>
      </c>
      <c r="U129" s="26">
        <v>118</v>
      </c>
      <c r="V129" s="26">
        <v>1</v>
      </c>
      <c r="W129" s="26">
        <v>18</v>
      </c>
    </row>
    <row r="130" spans="1:23">
      <c r="A130" s="85" t="str">
        <f>Sorteio!D16</f>
        <v>878</v>
      </c>
      <c r="B130" s="18" t="str">
        <f>Sorteio!E16</f>
        <v>TANIGUTI</v>
      </c>
      <c r="C130" s="18" t="str">
        <f>Sorteio!F16</f>
        <v>PAULO HIDEAKI</v>
      </c>
      <c r="D130" s="18" t="str">
        <f>Sorteio!G16</f>
        <v>M</v>
      </c>
      <c r="E130" s="18" t="str">
        <f>Sorteio!H16</f>
        <v>SUM</v>
      </c>
      <c r="F130" s="88">
        <f>Sorteio!I16</f>
        <v>19749</v>
      </c>
      <c r="G130" s="18">
        <f>Sorteio!J16</f>
        <v>1</v>
      </c>
      <c r="H130" s="18" t="str">
        <f>Sorteio!K16</f>
        <v>EX</v>
      </c>
      <c r="I130" s="185">
        <f>Sorteio!A16</f>
        <v>116</v>
      </c>
      <c r="J130" s="185">
        <f>Sorteio!B16</f>
        <v>1</v>
      </c>
      <c r="K130" s="185">
        <f>Sorteio!C16</f>
        <v>16</v>
      </c>
      <c r="M130" s="26" t="s">
        <v>804</v>
      </c>
      <c r="N130" s="26" t="s">
        <v>805</v>
      </c>
      <c r="O130" s="26" t="s">
        <v>786</v>
      </c>
      <c r="P130" s="26" t="s">
        <v>3</v>
      </c>
      <c r="Q130" s="26" t="s">
        <v>1900</v>
      </c>
      <c r="R130" s="471">
        <v>19545</v>
      </c>
      <c r="S130" s="26">
        <v>6</v>
      </c>
      <c r="T130" s="26" t="s">
        <v>1857</v>
      </c>
      <c r="U130" s="26">
        <v>113</v>
      </c>
      <c r="V130" s="26">
        <v>1</v>
      </c>
      <c r="W130" s="26">
        <v>13</v>
      </c>
    </row>
    <row r="131" spans="1:23">
      <c r="A131" s="85" t="str">
        <f>Sorteio!N16</f>
        <v>620</v>
      </c>
      <c r="B131" s="18" t="str">
        <f>Sorteio!O16</f>
        <v>OGATA</v>
      </c>
      <c r="C131" s="18" t="str">
        <f>Sorteio!P16</f>
        <v>NELSON</v>
      </c>
      <c r="D131" s="18" t="str">
        <f>Sorteio!Q16</f>
        <v>M</v>
      </c>
      <c r="E131" s="18" t="str">
        <f>Sorteio!R16</f>
        <v>GSP</v>
      </c>
      <c r="F131" s="88">
        <f>Sorteio!S16</f>
        <v>19753</v>
      </c>
      <c r="G131" s="18">
        <f>Sorteio!T16</f>
        <v>3</v>
      </c>
      <c r="H131" s="18" t="str">
        <f>Sorteio!U16</f>
        <v>EX</v>
      </c>
      <c r="I131" s="185">
        <f>Sorteio!A16</f>
        <v>116</v>
      </c>
      <c r="J131" s="185">
        <f>Sorteio!B16</f>
        <v>1</v>
      </c>
      <c r="K131" s="185">
        <f>Sorteio!C16</f>
        <v>16</v>
      </c>
      <c r="M131" s="26" t="s">
        <v>886</v>
      </c>
      <c r="N131" s="26" t="s">
        <v>2279</v>
      </c>
      <c r="O131" s="26" t="s">
        <v>2280</v>
      </c>
      <c r="P131" s="26" t="s">
        <v>3</v>
      </c>
      <c r="Q131" s="26" t="s">
        <v>1900</v>
      </c>
      <c r="R131" s="471">
        <v>23071</v>
      </c>
      <c r="S131" s="26">
        <v>3</v>
      </c>
      <c r="T131" s="26" t="s">
        <v>2062</v>
      </c>
      <c r="U131" s="26">
        <v>115</v>
      </c>
      <c r="V131" s="26">
        <v>1</v>
      </c>
      <c r="W131" s="26">
        <v>15</v>
      </c>
    </row>
    <row r="132" spans="1:23" ht="16.5" thickBot="1">
      <c r="A132" s="86" t="str">
        <f>Sorteio!AH38</f>
        <v>707</v>
      </c>
      <c r="B132" s="62" t="str">
        <f>Sorteio!AI38</f>
        <v>IWAMOTO HIRAKAWA</v>
      </c>
      <c r="C132" s="62" t="str">
        <f>Sorteio!AJ38</f>
        <v>NORIE</v>
      </c>
      <c r="D132" s="62" t="str">
        <f>Sorteio!AK38</f>
        <v>F</v>
      </c>
      <c r="E132" s="62" t="str">
        <f>Sorteio!AL38</f>
        <v>KOK</v>
      </c>
      <c r="F132" s="89">
        <f>Sorteio!AM38</f>
        <v>19766</v>
      </c>
      <c r="G132" s="62">
        <f>Sorteio!AN38</f>
        <v>12</v>
      </c>
      <c r="H132" s="62" t="str">
        <f>Sorteio!AO38</f>
        <v>C</v>
      </c>
      <c r="I132" s="187">
        <f>Sorteio!A38</f>
        <v>303</v>
      </c>
      <c r="J132" s="187">
        <f>Sorteio!B38</f>
        <v>1</v>
      </c>
      <c r="K132" s="187">
        <f>Sorteio!C38</f>
        <v>3</v>
      </c>
      <c r="M132" s="26" t="s">
        <v>1167</v>
      </c>
      <c r="N132" s="26" t="s">
        <v>23</v>
      </c>
      <c r="O132" s="26" t="s">
        <v>2526</v>
      </c>
      <c r="P132" s="26" t="s">
        <v>10</v>
      </c>
      <c r="Q132" s="26" t="s">
        <v>1900</v>
      </c>
      <c r="R132" s="471">
        <v>23817</v>
      </c>
      <c r="S132" s="26">
        <v>12</v>
      </c>
      <c r="T132" s="26" t="s">
        <v>1859</v>
      </c>
      <c r="U132" s="26">
        <v>215</v>
      </c>
      <c r="V132" s="26">
        <v>2</v>
      </c>
      <c r="W132" s="26">
        <v>15</v>
      </c>
    </row>
    <row r="133" spans="1:23">
      <c r="A133" s="83" t="str">
        <f>Sorteio!X34</f>
        <v>815</v>
      </c>
      <c r="B133" s="84" t="str">
        <f>Sorteio!Y34</f>
        <v>KUADA</v>
      </c>
      <c r="C133" s="84" t="str">
        <f>Sorteio!Z34</f>
        <v>TEREZINHA ARICO</v>
      </c>
      <c r="D133" s="84" t="str">
        <f>Sorteio!AA34</f>
        <v>F</v>
      </c>
      <c r="E133" s="84" t="str">
        <f>Sorteio!AB34</f>
        <v>COO</v>
      </c>
      <c r="F133" s="87">
        <f>Sorteio!AC34</f>
        <v>19916</v>
      </c>
      <c r="G133" s="84">
        <f>Sorteio!AD34</f>
        <v>9</v>
      </c>
      <c r="H133" s="84" t="str">
        <f>Sorteio!AE34</f>
        <v>B</v>
      </c>
      <c r="I133" s="183">
        <f>Sorteio!A34</f>
        <v>216</v>
      </c>
      <c r="J133" s="183">
        <f>Sorteio!B34</f>
        <v>2</v>
      </c>
      <c r="K133" s="183">
        <f>Sorteio!C34</f>
        <v>16</v>
      </c>
      <c r="M133" s="26" t="s">
        <v>1068</v>
      </c>
      <c r="N133" s="26" t="s">
        <v>23</v>
      </c>
      <c r="O133" s="26" t="s">
        <v>2278</v>
      </c>
      <c r="P133" s="26" t="s">
        <v>3</v>
      </c>
      <c r="Q133" s="26" t="s">
        <v>1900</v>
      </c>
      <c r="R133" s="471">
        <v>23165</v>
      </c>
      <c r="S133" s="26">
        <v>2</v>
      </c>
      <c r="T133" s="26" t="s">
        <v>2062</v>
      </c>
      <c r="U133" s="26">
        <v>102</v>
      </c>
      <c r="V133" s="26">
        <v>1</v>
      </c>
      <c r="W133" s="26">
        <v>2</v>
      </c>
    </row>
    <row r="134" spans="1:23">
      <c r="A134" s="85" t="str">
        <f>Sorteio!AH46</f>
        <v>709</v>
      </c>
      <c r="B134" s="18" t="str">
        <f>Sorteio!AI46</f>
        <v>MADUREIRA</v>
      </c>
      <c r="C134" s="18" t="str">
        <f>Sorteio!AJ46</f>
        <v>CESAR AUGUSTO</v>
      </c>
      <c r="D134" s="18" t="str">
        <f>Sorteio!AK46</f>
        <v>M</v>
      </c>
      <c r="E134" s="18" t="str">
        <f>Sorteio!AL46</f>
        <v>KOK</v>
      </c>
      <c r="F134" s="88">
        <f>Sorteio!AM46</f>
        <v>19956</v>
      </c>
      <c r="G134" s="18">
        <f>Sorteio!AN46</f>
        <v>12</v>
      </c>
      <c r="H134" s="18" t="str">
        <f>Sorteio!AO46</f>
        <v>C</v>
      </c>
      <c r="I134" s="185">
        <f>Sorteio!A46</f>
        <v>403</v>
      </c>
      <c r="J134" s="185">
        <f>Sorteio!B46</f>
        <v>2</v>
      </c>
      <c r="K134" s="185">
        <f>Sorteio!C46</f>
        <v>3</v>
      </c>
      <c r="M134" s="26" t="s">
        <v>1616</v>
      </c>
      <c r="N134" s="26" t="s">
        <v>1853</v>
      </c>
      <c r="O134" s="26" t="s">
        <v>1854</v>
      </c>
      <c r="P134" s="26" t="s">
        <v>3</v>
      </c>
      <c r="Q134" s="26" t="s">
        <v>1900</v>
      </c>
      <c r="R134" s="471">
        <v>19681</v>
      </c>
      <c r="S134" s="26">
        <v>4</v>
      </c>
      <c r="T134" s="26" t="s">
        <v>1857</v>
      </c>
      <c r="U134" s="26">
        <v>107</v>
      </c>
      <c r="V134" s="26">
        <v>1</v>
      </c>
      <c r="W134" s="26">
        <v>7</v>
      </c>
    </row>
    <row r="135" spans="1:23">
      <c r="A135" s="85" t="str">
        <f>Sorteio!N12</f>
        <v>478</v>
      </c>
      <c r="B135" s="18" t="str">
        <f>Sorteio!O12</f>
        <v>HIGUCHI</v>
      </c>
      <c r="C135" s="18" t="str">
        <f>Sorteio!P12</f>
        <v>ARTUR KEN</v>
      </c>
      <c r="D135" s="18" t="str">
        <f>Sorteio!Q12</f>
        <v>M</v>
      </c>
      <c r="E135" s="18" t="str">
        <f>Sorteio!R12</f>
        <v>NCC</v>
      </c>
      <c r="F135" s="88">
        <f>Sorteio!S12</f>
        <v>19959</v>
      </c>
      <c r="G135" s="18">
        <f>Sorteio!T12</f>
        <v>3</v>
      </c>
      <c r="H135" s="18" t="str">
        <f>Sorteio!U12</f>
        <v>EX</v>
      </c>
      <c r="I135" s="185">
        <f>Sorteio!A12</f>
        <v>112</v>
      </c>
      <c r="J135" s="185">
        <f>Sorteio!B12</f>
        <v>1</v>
      </c>
      <c r="K135" s="185">
        <f>Sorteio!C12</f>
        <v>12</v>
      </c>
      <c r="M135" s="26" t="s">
        <v>973</v>
      </c>
      <c r="N135" s="26" t="s">
        <v>974</v>
      </c>
      <c r="O135" s="26" t="s">
        <v>975</v>
      </c>
      <c r="P135" s="26" t="s">
        <v>3</v>
      </c>
      <c r="Q135" s="26" t="s">
        <v>1900</v>
      </c>
      <c r="R135" s="471">
        <v>14496</v>
      </c>
      <c r="S135" s="26">
        <v>9</v>
      </c>
      <c r="T135" s="26" t="s">
        <v>1858</v>
      </c>
      <c r="U135" s="26">
        <v>401</v>
      </c>
      <c r="V135" s="26">
        <v>2</v>
      </c>
      <c r="W135" s="26">
        <v>1</v>
      </c>
    </row>
    <row r="136" spans="1:23" ht="16.5" thickBot="1">
      <c r="A136" s="86" t="str">
        <f>Sorteio!D26</f>
        <v>673</v>
      </c>
      <c r="B136" s="62" t="str">
        <f>Sorteio!E26</f>
        <v>KADOWAKI</v>
      </c>
      <c r="C136" s="62" t="str">
        <f>Sorteio!F26</f>
        <v>SUELY</v>
      </c>
      <c r="D136" s="62" t="str">
        <f>Sorteio!G26</f>
        <v>F</v>
      </c>
      <c r="E136" s="62" t="str">
        <f>Sorteio!H26</f>
        <v>KOK</v>
      </c>
      <c r="F136" s="89">
        <f>Sorteio!I26</f>
        <v>20147</v>
      </c>
      <c r="G136" s="62">
        <f>Sorteio!J26</f>
        <v>12</v>
      </c>
      <c r="H136" s="62" t="str">
        <f>Sorteio!K26</f>
        <v>C</v>
      </c>
      <c r="I136" s="187">
        <f>Sorteio!A26</f>
        <v>208</v>
      </c>
      <c r="J136" s="187">
        <f>Sorteio!B26</f>
        <v>2</v>
      </c>
      <c r="K136" s="187">
        <f>Sorteio!C26</f>
        <v>8</v>
      </c>
      <c r="M136" s="26" t="s">
        <v>836</v>
      </c>
      <c r="N136" s="26" t="s">
        <v>837</v>
      </c>
      <c r="O136" s="26" t="s">
        <v>838</v>
      </c>
      <c r="P136" s="26" t="s">
        <v>3</v>
      </c>
      <c r="Q136" s="26" t="s">
        <v>1900</v>
      </c>
      <c r="R136" s="471">
        <v>16676</v>
      </c>
      <c r="S136" s="26">
        <v>2</v>
      </c>
      <c r="T136" s="26" t="s">
        <v>2062</v>
      </c>
      <c r="U136" s="26">
        <v>114</v>
      </c>
      <c r="V136" s="26">
        <v>1</v>
      </c>
      <c r="W136" s="26">
        <v>14</v>
      </c>
    </row>
    <row r="137" spans="1:23">
      <c r="A137" s="83" t="str">
        <f>Sorteio!AH31</f>
        <v>757</v>
      </c>
      <c r="B137" s="84" t="str">
        <f>Sorteio!AI31</f>
        <v>VIDAL BARRETO</v>
      </c>
      <c r="C137" s="84" t="str">
        <f>Sorteio!AJ31</f>
        <v>MARIA VALDICE</v>
      </c>
      <c r="D137" s="84" t="str">
        <f>Sorteio!AK31</f>
        <v>F</v>
      </c>
      <c r="E137" s="84" t="str">
        <f>Sorteio!AL31</f>
        <v>KOK</v>
      </c>
      <c r="F137" s="87">
        <f>Sorteio!AM31</f>
        <v>20185</v>
      </c>
      <c r="G137" s="84">
        <f>Sorteio!AN31</f>
        <v>12</v>
      </c>
      <c r="H137" s="84" t="str">
        <f>Sorteio!AO31</f>
        <v>C</v>
      </c>
      <c r="I137" s="183">
        <f>Sorteio!A31</f>
        <v>213</v>
      </c>
      <c r="J137" s="183">
        <f>Sorteio!B31</f>
        <v>2</v>
      </c>
      <c r="K137" s="183">
        <f>Sorteio!C31</f>
        <v>13</v>
      </c>
      <c r="M137" s="26" t="s">
        <v>257</v>
      </c>
      <c r="N137" s="26" t="s">
        <v>837</v>
      </c>
      <c r="O137" s="26" t="s">
        <v>24</v>
      </c>
      <c r="P137" s="26" t="s">
        <v>3</v>
      </c>
      <c r="Q137" s="26" t="s">
        <v>1900</v>
      </c>
      <c r="R137" s="471">
        <v>18155</v>
      </c>
      <c r="S137" s="26">
        <v>9</v>
      </c>
      <c r="T137" s="26" t="s">
        <v>1858</v>
      </c>
      <c r="U137" s="26">
        <v>303</v>
      </c>
      <c r="V137" s="26">
        <v>1</v>
      </c>
      <c r="W137" s="26">
        <v>3</v>
      </c>
    </row>
    <row r="138" spans="1:23">
      <c r="A138" s="85" t="str">
        <f>Sorteio!D20</f>
        <v>169</v>
      </c>
      <c r="B138" s="18" t="str">
        <f>Sorteio!E20</f>
        <v>SILVA</v>
      </c>
      <c r="C138" s="18" t="str">
        <f>Sorteio!F20</f>
        <v>MANOEL</v>
      </c>
      <c r="D138" s="18" t="str">
        <f>Sorteio!G20</f>
        <v>M</v>
      </c>
      <c r="E138" s="18" t="str">
        <f>Sorteio!H20</f>
        <v>KOK</v>
      </c>
      <c r="F138" s="88">
        <f>Sorteio!I20</f>
        <v>20205</v>
      </c>
      <c r="G138" s="18">
        <f>Sorteio!J20</f>
        <v>9</v>
      </c>
      <c r="H138" s="18" t="str">
        <f>Sorteio!K20</f>
        <v>B</v>
      </c>
      <c r="I138" s="185">
        <f>Sorteio!A20</f>
        <v>202</v>
      </c>
      <c r="J138" s="185">
        <f>Sorteio!B20</f>
        <v>2</v>
      </c>
      <c r="K138" s="185">
        <f>Sorteio!C20</f>
        <v>2</v>
      </c>
      <c r="M138" s="26" t="s">
        <v>1435</v>
      </c>
      <c r="N138" s="26" t="s">
        <v>837</v>
      </c>
      <c r="O138" s="26" t="s">
        <v>1436</v>
      </c>
      <c r="P138" s="26" t="s">
        <v>3</v>
      </c>
      <c r="Q138" s="26" t="s">
        <v>1900</v>
      </c>
      <c r="R138" s="471">
        <v>17495</v>
      </c>
      <c r="S138" s="26">
        <v>4</v>
      </c>
      <c r="T138" s="26" t="s">
        <v>1857</v>
      </c>
      <c r="U138" s="26">
        <v>109</v>
      </c>
      <c r="V138" s="26">
        <v>1</v>
      </c>
      <c r="W138" s="26">
        <v>9</v>
      </c>
    </row>
    <row r="139" spans="1:23">
      <c r="A139" s="85" t="str">
        <f>Sorteio!D48</f>
        <v>835</v>
      </c>
      <c r="B139" s="18" t="str">
        <f>Sorteio!E48</f>
        <v>YAMANO</v>
      </c>
      <c r="C139" s="18" t="str">
        <f>Sorteio!F48</f>
        <v>ROSA</v>
      </c>
      <c r="D139" s="18" t="str">
        <f>Sorteio!G48</f>
        <v>F</v>
      </c>
      <c r="E139" s="18" t="str">
        <f>Sorteio!H48</f>
        <v>IBI</v>
      </c>
      <c r="F139" s="88">
        <f>Sorteio!I48</f>
        <v>20212</v>
      </c>
      <c r="G139" s="18">
        <f>Sorteio!J48</f>
        <v>8</v>
      </c>
      <c r="H139" s="18" t="str">
        <f>Sorteio!K48</f>
        <v>B</v>
      </c>
      <c r="I139" s="185">
        <f>Sorteio!A48</f>
        <v>408</v>
      </c>
      <c r="J139" s="185">
        <f>Sorteio!B48</f>
        <v>2</v>
      </c>
      <c r="K139" s="185">
        <f>Sorteio!C48</f>
        <v>8</v>
      </c>
      <c r="M139" s="26" t="s">
        <v>913</v>
      </c>
      <c r="N139" s="26" t="s">
        <v>259</v>
      </c>
      <c r="O139" s="26" t="s">
        <v>914</v>
      </c>
      <c r="P139" s="26" t="s">
        <v>10</v>
      </c>
      <c r="Q139" s="26" t="s">
        <v>1900</v>
      </c>
      <c r="R139" s="471">
        <v>26932</v>
      </c>
      <c r="S139" s="26">
        <v>3</v>
      </c>
      <c r="T139" s="26" t="s">
        <v>2062</v>
      </c>
      <c r="U139" s="26">
        <v>104</v>
      </c>
      <c r="V139" s="26">
        <v>1</v>
      </c>
      <c r="W139" s="26">
        <v>4</v>
      </c>
    </row>
    <row r="140" spans="1:23" ht="16.5" thickBot="1">
      <c r="A140" s="86" t="str">
        <f>Sorteio!X32</f>
        <v>900</v>
      </c>
      <c r="B140" s="62" t="str">
        <f>Sorteio!Y32</f>
        <v>OGATA</v>
      </c>
      <c r="C140" s="62" t="str">
        <f>Sorteio!Z32</f>
        <v>MITIKO</v>
      </c>
      <c r="D140" s="62" t="str">
        <f>Sorteio!AA32</f>
        <v>F</v>
      </c>
      <c r="E140" s="62" t="str">
        <f>Sorteio!AB32</f>
        <v>COO</v>
      </c>
      <c r="F140" s="89">
        <f>Sorteio!AC32</f>
        <v>20316</v>
      </c>
      <c r="G140" s="62">
        <f>Sorteio!AD32</f>
        <v>9</v>
      </c>
      <c r="H140" s="62" t="str">
        <f>Sorteio!AE32</f>
        <v>B</v>
      </c>
      <c r="I140" s="187">
        <f>Sorteio!A32</f>
        <v>214</v>
      </c>
      <c r="J140" s="187">
        <f>Sorteio!B32</f>
        <v>2</v>
      </c>
      <c r="K140" s="187">
        <f>Sorteio!C32</f>
        <v>14</v>
      </c>
      <c r="M140" s="26" t="s">
        <v>1503</v>
      </c>
      <c r="N140" s="26" t="s">
        <v>336</v>
      </c>
      <c r="O140" s="26" t="s">
        <v>2047</v>
      </c>
      <c r="P140" s="26" t="s">
        <v>10</v>
      </c>
      <c r="Q140" s="26" t="s">
        <v>1900</v>
      </c>
      <c r="R140" s="471">
        <v>18638</v>
      </c>
      <c r="S140" s="26">
        <v>6</v>
      </c>
      <c r="T140" s="26" t="s">
        <v>1857</v>
      </c>
      <c r="U140" s="26">
        <v>110</v>
      </c>
      <c r="V140" s="26">
        <v>1</v>
      </c>
      <c r="W140" s="26">
        <v>10</v>
      </c>
    </row>
    <row r="141" spans="1:23">
      <c r="A141" s="83" t="str">
        <f>Sorteio!D22</f>
        <v>828</v>
      </c>
      <c r="B141" s="84" t="str">
        <f>Sorteio!E22</f>
        <v>HANAI</v>
      </c>
      <c r="C141" s="84" t="str">
        <f>Sorteio!F22</f>
        <v>TSUGUIKO</v>
      </c>
      <c r="D141" s="84" t="str">
        <f>Sorteio!G22</f>
        <v>F</v>
      </c>
      <c r="E141" s="84" t="str">
        <f>Sorteio!H22</f>
        <v>KOK</v>
      </c>
      <c r="F141" s="87">
        <f>Sorteio!I22</f>
        <v>20434</v>
      </c>
      <c r="G141" s="84">
        <f>Sorteio!J22</f>
        <v>8</v>
      </c>
      <c r="H141" s="84" t="str">
        <f>Sorteio!K22</f>
        <v>B</v>
      </c>
      <c r="I141" s="183">
        <f>Sorteio!A22</f>
        <v>204</v>
      </c>
      <c r="J141" s="183">
        <f>Sorteio!B22</f>
        <v>2</v>
      </c>
      <c r="K141" s="183">
        <f>Sorteio!C22</f>
        <v>4</v>
      </c>
      <c r="M141" s="26" t="s">
        <v>335</v>
      </c>
      <c r="N141" s="26" t="s">
        <v>336</v>
      </c>
      <c r="O141" s="26" t="s">
        <v>2051</v>
      </c>
      <c r="P141" s="26" t="s">
        <v>3</v>
      </c>
      <c r="Q141" s="26" t="s">
        <v>1900</v>
      </c>
      <c r="R141" s="471">
        <v>18534</v>
      </c>
      <c r="S141" s="26">
        <v>5</v>
      </c>
      <c r="T141" s="26" t="s">
        <v>1857</v>
      </c>
      <c r="U141" s="26">
        <v>312</v>
      </c>
      <c r="V141" s="26">
        <v>1</v>
      </c>
      <c r="W141" s="26">
        <v>12</v>
      </c>
    </row>
    <row r="142" spans="1:23">
      <c r="A142" s="85" t="str">
        <f>Sorteio!AH29</f>
        <v>705</v>
      </c>
      <c r="B142" s="18" t="str">
        <f>Sorteio!AI29</f>
        <v>IWAMOTO MAEDA</v>
      </c>
      <c r="C142" s="18" t="str">
        <f>Sorteio!AJ29</f>
        <v>IOSHIMI</v>
      </c>
      <c r="D142" s="18" t="str">
        <f>Sorteio!AK29</f>
        <v>F</v>
      </c>
      <c r="E142" s="18" t="str">
        <f>Sorteio!AL29</f>
        <v>KOK</v>
      </c>
      <c r="F142" s="88">
        <f>Sorteio!AM29</f>
        <v>20443</v>
      </c>
      <c r="G142" s="18">
        <f>Sorteio!AN29</f>
        <v>12</v>
      </c>
      <c r="H142" s="18" t="str">
        <f>Sorteio!AO29</f>
        <v>C</v>
      </c>
      <c r="I142" s="185">
        <f>Sorteio!A29</f>
        <v>211</v>
      </c>
      <c r="J142" s="185">
        <f>Sorteio!B29</f>
        <v>2</v>
      </c>
      <c r="K142" s="185">
        <f>Sorteio!C29</f>
        <v>11</v>
      </c>
      <c r="M142" s="26" t="s">
        <v>1504</v>
      </c>
      <c r="N142" s="26" t="s">
        <v>336</v>
      </c>
      <c r="O142" s="26" t="s">
        <v>2019</v>
      </c>
      <c r="P142" s="26" t="s">
        <v>3</v>
      </c>
      <c r="Q142" s="26" t="s">
        <v>1900</v>
      </c>
      <c r="R142" s="471">
        <v>17547</v>
      </c>
      <c r="S142" s="26">
        <v>6</v>
      </c>
      <c r="T142" s="26" t="s">
        <v>1857</v>
      </c>
      <c r="U142" s="26">
        <v>116</v>
      </c>
      <c r="V142" s="26">
        <v>1</v>
      </c>
      <c r="W142" s="26">
        <v>16</v>
      </c>
    </row>
    <row r="143" spans="1:23">
      <c r="A143" s="85" t="str">
        <f>Sorteio!AH17</f>
        <v>480</v>
      </c>
      <c r="B143" s="18" t="str">
        <f>Sorteio!AI17</f>
        <v>SIGAKI HIGUCHI</v>
      </c>
      <c r="C143" s="18" t="str">
        <f>Sorteio!AJ17</f>
        <v>LOURDES YASSUKO</v>
      </c>
      <c r="D143" s="18" t="str">
        <f>Sorteio!AK17</f>
        <v>F</v>
      </c>
      <c r="E143" s="18" t="str">
        <f>Sorteio!AL17</f>
        <v>NCC</v>
      </c>
      <c r="F143" s="88">
        <f>Sorteio!AM17</f>
        <v>20585</v>
      </c>
      <c r="G143" s="18">
        <f>Sorteio!AN17</f>
        <v>6</v>
      </c>
      <c r="H143" s="18" t="str">
        <f>Sorteio!AO17</f>
        <v>A</v>
      </c>
      <c r="I143" s="185">
        <f>Sorteio!A17</f>
        <v>117</v>
      </c>
      <c r="J143" s="185">
        <f>Sorteio!B17</f>
        <v>1</v>
      </c>
      <c r="K143" s="185">
        <f>Sorteio!C17</f>
        <v>17</v>
      </c>
      <c r="M143" s="26" t="s">
        <v>754</v>
      </c>
      <c r="N143" s="26" t="s">
        <v>755</v>
      </c>
      <c r="O143" s="26" t="s">
        <v>756</v>
      </c>
      <c r="P143" s="26" t="s">
        <v>3</v>
      </c>
      <c r="Q143" s="26" t="s">
        <v>1900</v>
      </c>
      <c r="R143" s="471">
        <v>19194</v>
      </c>
      <c r="S143" s="26">
        <v>0</v>
      </c>
      <c r="T143" s="26" t="s">
        <v>2062</v>
      </c>
      <c r="U143" s="26">
        <v>110</v>
      </c>
      <c r="V143" s="26">
        <v>1</v>
      </c>
      <c r="W143" s="26">
        <v>10</v>
      </c>
    </row>
    <row r="144" spans="1:23" ht="16.5" thickBot="1">
      <c r="A144" s="86" t="str">
        <f>Sorteio!N1</f>
        <v>733</v>
      </c>
      <c r="B144" s="62" t="str">
        <f>Sorteio!O1</f>
        <v>WATANABE</v>
      </c>
      <c r="C144" s="62" t="str">
        <f>Sorteio!P1</f>
        <v>EMILIA</v>
      </c>
      <c r="D144" s="62" t="str">
        <f>Sorteio!Q1</f>
        <v>F</v>
      </c>
      <c r="E144" s="62" t="str">
        <f>Sorteio!R1</f>
        <v>NCC</v>
      </c>
      <c r="F144" s="89">
        <f>Sorteio!S1</f>
        <v>20589</v>
      </c>
      <c r="G144" s="62">
        <f>Sorteio!T1</f>
        <v>3</v>
      </c>
      <c r="H144" s="62" t="str">
        <f>Sorteio!U1</f>
        <v>EX</v>
      </c>
      <c r="I144" s="187">
        <f>Sorteio!A1</f>
        <v>101</v>
      </c>
      <c r="J144" s="187">
        <f>Sorteio!B1</f>
        <v>1</v>
      </c>
      <c r="K144" s="187">
        <f>Sorteio!C1</f>
        <v>1</v>
      </c>
      <c r="M144" s="26" t="s">
        <v>1093</v>
      </c>
      <c r="N144" s="26" t="s">
        <v>1869</v>
      </c>
      <c r="O144" s="26" t="s">
        <v>217</v>
      </c>
      <c r="P144" s="26" t="s">
        <v>3</v>
      </c>
      <c r="Q144" s="26" t="s">
        <v>1900</v>
      </c>
      <c r="R144" s="471">
        <v>20900</v>
      </c>
      <c r="S144" s="26">
        <v>6</v>
      </c>
      <c r="T144" s="26" t="s">
        <v>1857</v>
      </c>
      <c r="U144" s="26">
        <v>106</v>
      </c>
      <c r="V144" s="26">
        <v>1</v>
      </c>
      <c r="W144" s="26">
        <v>6</v>
      </c>
    </row>
    <row r="145" spans="1:23">
      <c r="A145" s="83" t="str">
        <f>Sorteio!AH37</f>
        <v>978</v>
      </c>
      <c r="B145" s="84" t="str">
        <f>Sorteio!AI37</f>
        <v>KANDA</v>
      </c>
      <c r="C145" s="84" t="str">
        <f>Sorteio!AJ37</f>
        <v>LUIZA</v>
      </c>
      <c r="D145" s="84" t="str">
        <f>Sorteio!AK37</f>
        <v>F</v>
      </c>
      <c r="E145" s="84" t="str">
        <f>Sorteio!AL37</f>
        <v>SOR</v>
      </c>
      <c r="F145" s="87">
        <f>Sorteio!AM37</f>
        <v>20897</v>
      </c>
      <c r="G145" s="84">
        <f>Sorteio!AN37</f>
        <v>12</v>
      </c>
      <c r="H145" s="84" t="str">
        <f>Sorteio!AO37</f>
        <v>C</v>
      </c>
      <c r="I145" s="183">
        <f>Sorteio!A37</f>
        <v>301</v>
      </c>
      <c r="J145" s="183">
        <f>Sorteio!B37</f>
        <v>1</v>
      </c>
      <c r="K145" s="183">
        <f>Sorteio!C37</f>
        <v>1</v>
      </c>
      <c r="M145" s="26" t="s">
        <v>1593</v>
      </c>
      <c r="N145" s="26" t="s">
        <v>1765</v>
      </c>
      <c r="O145" s="26" t="s">
        <v>1766</v>
      </c>
      <c r="P145" s="26" t="s">
        <v>10</v>
      </c>
      <c r="Q145" s="26" t="s">
        <v>1900</v>
      </c>
      <c r="R145" s="471">
        <v>23251</v>
      </c>
      <c r="S145" s="26">
        <v>3</v>
      </c>
      <c r="T145" s="26" t="s">
        <v>2062</v>
      </c>
      <c r="U145" s="26">
        <v>103</v>
      </c>
      <c r="V145" s="26">
        <v>1</v>
      </c>
      <c r="W145" s="26">
        <v>3</v>
      </c>
    </row>
    <row r="146" spans="1:23">
      <c r="A146" s="85" t="str">
        <f>Sorteio!AH6</f>
        <v>850</v>
      </c>
      <c r="B146" s="18" t="str">
        <f>Sorteio!AI6</f>
        <v>OSHIRO</v>
      </c>
      <c r="C146" s="18" t="str">
        <f>Sorteio!AJ6</f>
        <v>TSUTOMU</v>
      </c>
      <c r="D146" s="18" t="str">
        <f>Sorteio!AK6</f>
        <v>M</v>
      </c>
      <c r="E146" s="18" t="str">
        <f>Sorteio!AL6</f>
        <v>NCC</v>
      </c>
      <c r="F146" s="88">
        <f>Sorteio!AM6</f>
        <v>20900</v>
      </c>
      <c r="G146" s="18">
        <f>Sorteio!AN6</f>
        <v>6</v>
      </c>
      <c r="H146" s="18" t="str">
        <f>Sorteio!AO6</f>
        <v>A</v>
      </c>
      <c r="I146" s="185">
        <f>Sorteio!A6</f>
        <v>106</v>
      </c>
      <c r="J146" s="185">
        <f>Sorteio!B6</f>
        <v>1</v>
      </c>
      <c r="K146" s="185">
        <f>Sorteio!C6</f>
        <v>6</v>
      </c>
      <c r="M146" s="26" t="s">
        <v>1510</v>
      </c>
      <c r="N146" s="26" t="s">
        <v>114</v>
      </c>
      <c r="O146" s="26" t="s">
        <v>2028</v>
      </c>
      <c r="P146" s="26" t="s">
        <v>3</v>
      </c>
      <c r="Q146" s="26" t="s">
        <v>1900</v>
      </c>
      <c r="R146" s="471">
        <v>15912</v>
      </c>
      <c r="S146" s="26">
        <v>12</v>
      </c>
      <c r="T146" s="26" t="s">
        <v>1859</v>
      </c>
      <c r="U146" s="26">
        <v>415</v>
      </c>
      <c r="V146" s="26">
        <v>2</v>
      </c>
      <c r="W146" s="26">
        <v>15</v>
      </c>
    </row>
    <row r="147" spans="1:23">
      <c r="A147" s="85" t="str">
        <f>Sorteio!D51</f>
        <v>699</v>
      </c>
      <c r="B147" s="18" t="str">
        <f>Sorteio!E51</f>
        <v>MISOBUSHI</v>
      </c>
      <c r="C147" s="18" t="str">
        <f>Sorteio!F51</f>
        <v>ARMANDO KOMI</v>
      </c>
      <c r="D147" s="18" t="str">
        <f>Sorteio!G51</f>
        <v>M</v>
      </c>
      <c r="E147" s="18" t="str">
        <f>Sorteio!H51</f>
        <v>PIE</v>
      </c>
      <c r="F147" s="88">
        <f>Sorteio!I51</f>
        <v>21065</v>
      </c>
      <c r="G147" s="18">
        <f>Sorteio!J51</f>
        <v>11</v>
      </c>
      <c r="H147" s="18" t="str">
        <f>Sorteio!K51</f>
        <v>C</v>
      </c>
      <c r="I147" s="185">
        <f>Sorteio!A51</f>
        <v>415</v>
      </c>
      <c r="J147" s="185">
        <f>Sorteio!B51</f>
        <v>2</v>
      </c>
      <c r="K147" s="185">
        <f>Sorteio!C51</f>
        <v>15</v>
      </c>
      <c r="M147" s="26" t="s">
        <v>1471</v>
      </c>
      <c r="N147" s="26" t="s">
        <v>2669</v>
      </c>
      <c r="O147" s="26" t="s">
        <v>2608</v>
      </c>
      <c r="P147" s="26" t="s">
        <v>10</v>
      </c>
      <c r="Q147" s="26" t="s">
        <v>1900</v>
      </c>
      <c r="R147" s="471">
        <v>22208</v>
      </c>
      <c r="S147" s="26">
        <v>9</v>
      </c>
      <c r="T147" s="26" t="s">
        <v>1858</v>
      </c>
      <c r="U147" s="26">
        <v>205</v>
      </c>
      <c r="V147" s="26">
        <v>2</v>
      </c>
      <c r="W147" s="26">
        <v>5</v>
      </c>
    </row>
    <row r="148" spans="1:23" ht="16.5" thickBot="1">
      <c r="A148" s="86" t="str">
        <f>Sorteio!D3</f>
        <v>635</v>
      </c>
      <c r="B148" s="62" t="str">
        <f>Sorteio!E3</f>
        <v>BABATA</v>
      </c>
      <c r="C148" s="62" t="str">
        <f>Sorteio!F3</f>
        <v>JORGE TOSHIO</v>
      </c>
      <c r="D148" s="62" t="str">
        <f>Sorteio!G3</f>
        <v>M</v>
      </c>
      <c r="E148" s="62" t="str">
        <f>Sorteio!H3</f>
        <v>KOK</v>
      </c>
      <c r="F148" s="89">
        <f>Sorteio!I3</f>
        <v>21124</v>
      </c>
      <c r="G148" s="62">
        <f>Sorteio!J3</f>
        <v>3</v>
      </c>
      <c r="H148" s="62" t="str">
        <f>Sorteio!K3</f>
        <v>EX</v>
      </c>
      <c r="I148" s="187">
        <f>Sorteio!A3</f>
        <v>103</v>
      </c>
      <c r="J148" s="187">
        <f>Sorteio!B3</f>
        <v>1</v>
      </c>
      <c r="K148" s="187">
        <f>Sorteio!C3</f>
        <v>3</v>
      </c>
      <c r="M148" s="26" t="s">
        <v>1511</v>
      </c>
      <c r="N148" s="26" t="s">
        <v>2029</v>
      </c>
      <c r="O148" s="26" t="s">
        <v>2030</v>
      </c>
      <c r="P148" s="26" t="s">
        <v>10</v>
      </c>
      <c r="Q148" s="26" t="s">
        <v>1900</v>
      </c>
      <c r="R148" s="471">
        <v>20585</v>
      </c>
      <c r="S148" s="26">
        <v>6</v>
      </c>
      <c r="T148" s="26" t="s">
        <v>1857</v>
      </c>
      <c r="U148" s="26">
        <v>117</v>
      </c>
      <c r="V148" s="26">
        <v>1</v>
      </c>
      <c r="W148" s="26">
        <v>17</v>
      </c>
    </row>
    <row r="149" spans="1:23">
      <c r="A149" s="83" t="str">
        <f>Sorteio!X12</f>
        <v>990</v>
      </c>
      <c r="B149" s="84" t="str">
        <f>Sorteio!Y12</f>
        <v>CYRINEO</v>
      </c>
      <c r="C149" s="84" t="str">
        <f>Sorteio!Z12</f>
        <v>JORGE</v>
      </c>
      <c r="D149" s="84" t="str">
        <f>Sorteio!AA12</f>
        <v>M</v>
      </c>
      <c r="E149" s="84" t="str">
        <f>Sorteio!AB12</f>
        <v>ITA</v>
      </c>
      <c r="F149" s="87">
        <f>Sorteio!AC12</f>
        <v>21169</v>
      </c>
      <c r="G149" s="84">
        <f>Sorteio!AD12</f>
        <v>5</v>
      </c>
      <c r="H149" s="84" t="str">
        <f>Sorteio!AE12</f>
        <v>A</v>
      </c>
      <c r="I149" s="183">
        <f>Sorteio!A12</f>
        <v>112</v>
      </c>
      <c r="J149" s="183">
        <f>Sorteio!B12</f>
        <v>1</v>
      </c>
      <c r="K149" s="183">
        <f>Sorteio!C12</f>
        <v>12</v>
      </c>
      <c r="M149" s="26" t="s">
        <v>507</v>
      </c>
      <c r="N149" s="26" t="s">
        <v>2281</v>
      </c>
      <c r="O149" s="26" t="s">
        <v>2282</v>
      </c>
      <c r="P149" s="26" t="s">
        <v>3</v>
      </c>
      <c r="Q149" s="26" t="s">
        <v>1900</v>
      </c>
      <c r="R149" s="471">
        <v>21731</v>
      </c>
      <c r="S149" s="26">
        <v>3</v>
      </c>
      <c r="T149" s="26" t="s">
        <v>2062</v>
      </c>
      <c r="U149" s="26">
        <v>317</v>
      </c>
      <c r="V149" s="26">
        <v>1</v>
      </c>
      <c r="W149" s="26">
        <v>17</v>
      </c>
    </row>
    <row r="150" spans="1:23">
      <c r="A150" s="85" t="str">
        <f>Sorteio!D49</f>
        <v>811</v>
      </c>
      <c r="B150" s="18" t="str">
        <f>Sorteio!E49</f>
        <v>SATAKE</v>
      </c>
      <c r="C150" s="18" t="str">
        <f>Sorteio!F49</f>
        <v>MARIO KANEYUKI</v>
      </c>
      <c r="D150" s="18" t="str">
        <f>Sorteio!G49</f>
        <v>M</v>
      </c>
      <c r="E150" s="18" t="str">
        <f>Sorteio!H49</f>
        <v>BIR</v>
      </c>
      <c r="F150" s="88">
        <f>Sorteio!I49</f>
        <v>21302</v>
      </c>
      <c r="G150" s="18">
        <f>Sorteio!J49</f>
        <v>7</v>
      </c>
      <c r="H150" s="18" t="str">
        <f>Sorteio!K49</f>
        <v>B</v>
      </c>
      <c r="I150" s="185">
        <f>Sorteio!A49</f>
        <v>410</v>
      </c>
      <c r="J150" s="185">
        <f>Sorteio!B49</f>
        <v>2</v>
      </c>
      <c r="K150" s="185">
        <f>Sorteio!C49</f>
        <v>10</v>
      </c>
      <c r="M150" s="26" t="s">
        <v>760</v>
      </c>
      <c r="N150" s="26" t="s">
        <v>758</v>
      </c>
      <c r="O150" s="26" t="s">
        <v>638</v>
      </c>
      <c r="P150" s="26" t="s">
        <v>3</v>
      </c>
      <c r="Q150" s="26" t="s">
        <v>1900</v>
      </c>
      <c r="R150" s="471">
        <v>18980</v>
      </c>
      <c r="S150" s="26">
        <v>9</v>
      </c>
      <c r="T150" s="26" t="s">
        <v>1858</v>
      </c>
      <c r="U150" s="26">
        <v>211</v>
      </c>
      <c r="V150" s="26">
        <v>2</v>
      </c>
      <c r="W150" s="26">
        <v>11</v>
      </c>
    </row>
    <row r="151" spans="1:23">
      <c r="A151" s="85" t="str">
        <f>Sorteio!AH4</f>
        <v>555</v>
      </c>
      <c r="B151" s="18" t="str">
        <f>Sorteio!AI4</f>
        <v>SIQUEIRA OLIVEIRA</v>
      </c>
      <c r="C151" s="18" t="str">
        <f>Sorteio!AJ4</f>
        <v>HELVECIO</v>
      </c>
      <c r="D151" s="18" t="str">
        <f>Sorteio!AK4</f>
        <v>M</v>
      </c>
      <c r="E151" s="18" t="str">
        <f>Sorteio!AL4</f>
        <v>SOR</v>
      </c>
      <c r="F151" s="88">
        <f>Sorteio!AM4</f>
        <v>21411</v>
      </c>
      <c r="G151" s="18">
        <f>Sorteio!AN4</f>
        <v>6</v>
      </c>
      <c r="H151" s="18" t="str">
        <f>Sorteio!AO4</f>
        <v>A</v>
      </c>
      <c r="I151" s="185">
        <f>Sorteio!A4</f>
        <v>104</v>
      </c>
      <c r="J151" s="185">
        <f>Sorteio!B4</f>
        <v>1</v>
      </c>
      <c r="K151" s="185">
        <f>Sorteio!C4</f>
        <v>4</v>
      </c>
      <c r="M151" s="26" t="s">
        <v>797</v>
      </c>
      <c r="N151" s="26" t="s">
        <v>795</v>
      </c>
      <c r="O151" s="26" t="s">
        <v>798</v>
      </c>
      <c r="P151" s="26" t="s">
        <v>3</v>
      </c>
      <c r="Q151" s="26" t="s">
        <v>1900</v>
      </c>
      <c r="R151" s="471">
        <v>15516</v>
      </c>
      <c r="S151" s="26">
        <v>5</v>
      </c>
      <c r="T151" s="26" t="s">
        <v>1857</v>
      </c>
      <c r="U151" s="26">
        <v>113</v>
      </c>
      <c r="V151" s="26">
        <v>1</v>
      </c>
      <c r="W151" s="26">
        <v>13</v>
      </c>
    </row>
    <row r="152" spans="1:23" ht="16.5" thickBot="1">
      <c r="A152" s="86" t="str">
        <f>Sorteio!AH49</f>
        <v>406</v>
      </c>
      <c r="B152" s="62" t="str">
        <f>Sorteio!AI49</f>
        <v>VALERO ARIAS</v>
      </c>
      <c r="C152" s="62" t="str">
        <f>Sorteio!AJ49</f>
        <v>CARMEN</v>
      </c>
      <c r="D152" s="62" t="str">
        <f>Sorteio!AK49</f>
        <v>F</v>
      </c>
      <c r="E152" s="62" t="str">
        <f>Sorteio!AL49</f>
        <v>KOK</v>
      </c>
      <c r="F152" s="89">
        <f>Sorteio!AM49</f>
        <v>21451</v>
      </c>
      <c r="G152" s="62">
        <f>Sorteio!AN49</f>
        <v>12</v>
      </c>
      <c r="H152" s="62" t="str">
        <f>Sorteio!AO49</f>
        <v>C</v>
      </c>
      <c r="I152" s="187">
        <f>Sorteio!A49</f>
        <v>410</v>
      </c>
      <c r="J152" s="187">
        <f>Sorteio!B49</f>
        <v>2</v>
      </c>
      <c r="K152" s="187">
        <f>Sorteio!C49</f>
        <v>10</v>
      </c>
      <c r="M152" s="26" t="s">
        <v>876</v>
      </c>
      <c r="N152" s="26" t="s">
        <v>146</v>
      </c>
      <c r="O152" s="26" t="s">
        <v>1559</v>
      </c>
      <c r="P152" s="26" t="s">
        <v>10</v>
      </c>
      <c r="Q152" s="26" t="s">
        <v>1900</v>
      </c>
      <c r="R152" s="471">
        <v>20589</v>
      </c>
      <c r="S152" s="26">
        <v>3</v>
      </c>
      <c r="T152" s="26" t="s">
        <v>2062</v>
      </c>
      <c r="U152" s="26">
        <v>101</v>
      </c>
      <c r="V152" s="26">
        <v>1</v>
      </c>
      <c r="W152" s="26">
        <v>1</v>
      </c>
    </row>
    <row r="153" spans="1:23">
      <c r="A153" s="83" t="str">
        <f>Sorteio!D44</f>
        <v>626</v>
      </c>
      <c r="B153" s="84" t="str">
        <f>Sorteio!E44</f>
        <v>SHIMURA</v>
      </c>
      <c r="C153" s="84" t="str">
        <f>Sorteio!F44</f>
        <v>ALICE MIWAKO</v>
      </c>
      <c r="D153" s="84" t="str">
        <f>Sorteio!G44</f>
        <v>F</v>
      </c>
      <c r="E153" s="84" t="str">
        <f>Sorteio!H44</f>
        <v>GSP</v>
      </c>
      <c r="F153" s="87">
        <f>Sorteio!I44</f>
        <v>21468</v>
      </c>
      <c r="G153" s="84">
        <f>Sorteio!J44</f>
        <v>2</v>
      </c>
      <c r="H153" s="84" t="str">
        <f>Sorteio!K44</f>
        <v>EX</v>
      </c>
      <c r="I153" s="183">
        <f>Sorteio!A44</f>
        <v>317</v>
      </c>
      <c r="J153" s="183">
        <f>Sorteio!B44</f>
        <v>1</v>
      </c>
      <c r="K153" s="183">
        <f>Sorteio!C44</f>
        <v>17</v>
      </c>
      <c r="M153" s="26" t="s">
        <v>740</v>
      </c>
      <c r="N153" s="26" t="s">
        <v>741</v>
      </c>
      <c r="O153" s="26" t="s">
        <v>118</v>
      </c>
      <c r="P153" s="26" t="s">
        <v>3</v>
      </c>
      <c r="Q153" s="26" t="s">
        <v>1900</v>
      </c>
      <c r="R153" s="471">
        <v>16818</v>
      </c>
      <c r="S153" s="26">
        <v>6</v>
      </c>
      <c r="T153" s="26" t="s">
        <v>1857</v>
      </c>
      <c r="U153" s="26">
        <v>105</v>
      </c>
      <c r="V153" s="26">
        <v>1</v>
      </c>
      <c r="W153" s="26">
        <v>5</v>
      </c>
    </row>
    <row r="154" spans="1:23">
      <c r="A154" s="85" t="str">
        <f>Sorteio!N17</f>
        <v>203</v>
      </c>
      <c r="B154" s="18" t="str">
        <f>Sorteio!O17</f>
        <v>NAKAMURA</v>
      </c>
      <c r="C154" s="18" t="str">
        <f>Sorteio!P17</f>
        <v>EDSON</v>
      </c>
      <c r="D154" s="18" t="str">
        <f>Sorteio!Q17</f>
        <v>M</v>
      </c>
      <c r="E154" s="18" t="str">
        <f>Sorteio!R17</f>
        <v>PIE</v>
      </c>
      <c r="F154" s="88">
        <f>Sorteio!S17</f>
        <v>21525</v>
      </c>
      <c r="G154" s="18">
        <f>Sorteio!T17</f>
        <v>4</v>
      </c>
      <c r="H154" s="18" t="str">
        <f>Sorteio!U17</f>
        <v>A</v>
      </c>
      <c r="I154" s="185">
        <f>Sorteio!A17</f>
        <v>117</v>
      </c>
      <c r="J154" s="185">
        <f>Sorteio!B17</f>
        <v>1</v>
      </c>
      <c r="K154" s="185">
        <f>Sorteio!C17</f>
        <v>17</v>
      </c>
      <c r="M154" s="26" t="s">
        <v>742</v>
      </c>
      <c r="N154" s="26" t="s">
        <v>741</v>
      </c>
      <c r="O154" s="26" t="s">
        <v>743</v>
      </c>
      <c r="P154" s="26" t="s">
        <v>3</v>
      </c>
      <c r="Q154" s="26" t="s">
        <v>1900</v>
      </c>
      <c r="R154" s="471">
        <v>17962</v>
      </c>
      <c r="S154" s="26">
        <v>2</v>
      </c>
      <c r="T154" s="26" t="s">
        <v>2062</v>
      </c>
      <c r="U154" s="26">
        <v>315</v>
      </c>
      <c r="V154" s="26">
        <v>1</v>
      </c>
      <c r="W154" s="26">
        <v>15</v>
      </c>
    </row>
    <row r="155" spans="1:23">
      <c r="A155" s="85" t="str">
        <f>Sorteio!AH48</f>
        <v>693</v>
      </c>
      <c r="B155" s="18" t="str">
        <f>Sorteio!AI48</f>
        <v>PEREIRA T. MACHADO</v>
      </c>
      <c r="C155" s="18" t="str">
        <f>Sorteio!AJ48</f>
        <v>MARIA DO SOCORRO</v>
      </c>
      <c r="D155" s="18" t="str">
        <f>Sorteio!AK48</f>
        <v>F</v>
      </c>
      <c r="E155" s="18" t="str">
        <f>Sorteio!AL48</f>
        <v>SOR</v>
      </c>
      <c r="F155" s="88">
        <f>Sorteio!AM48</f>
        <v>21554</v>
      </c>
      <c r="G155" s="18">
        <f>Sorteio!AN48</f>
        <v>12</v>
      </c>
      <c r="H155" s="18" t="str">
        <f>Sorteio!AO48</f>
        <v>C</v>
      </c>
      <c r="I155" s="185">
        <f>Sorteio!A48</f>
        <v>408</v>
      </c>
      <c r="J155" s="185">
        <f>Sorteio!B48</f>
        <v>2</v>
      </c>
      <c r="K155" s="185">
        <f>Sorteio!C48</f>
        <v>8</v>
      </c>
      <c r="M155" s="26" t="s">
        <v>1133</v>
      </c>
      <c r="N155" s="26" t="s">
        <v>1081</v>
      </c>
      <c r="O155" s="26" t="s">
        <v>2454</v>
      </c>
      <c r="P155" s="26" t="s">
        <v>3</v>
      </c>
      <c r="Q155" s="26" t="s">
        <v>1900</v>
      </c>
      <c r="R155" s="471">
        <v>16973</v>
      </c>
      <c r="S155" s="26">
        <v>1</v>
      </c>
      <c r="T155" s="26" t="s">
        <v>2062</v>
      </c>
      <c r="U155" s="26">
        <v>111</v>
      </c>
      <c r="V155" s="26">
        <v>1</v>
      </c>
      <c r="W155" s="26">
        <v>11</v>
      </c>
    </row>
    <row r="156" spans="1:23" ht="16.5" thickBot="1">
      <c r="A156" s="86" t="str">
        <f>Sorteio!AH50</f>
        <v>410</v>
      </c>
      <c r="B156" s="62" t="str">
        <f>Sorteio!AI50</f>
        <v>YOSHINO</v>
      </c>
      <c r="C156" s="62" t="str">
        <f>Sorteio!AJ50</f>
        <v>GUIDO YOSHIAKI</v>
      </c>
      <c r="D156" s="62" t="str">
        <f>Sorteio!AK50</f>
        <v>M</v>
      </c>
      <c r="E156" s="62" t="str">
        <f>Sorteio!AL50</f>
        <v>NCC</v>
      </c>
      <c r="F156" s="89">
        <f>Sorteio!AM50</f>
        <v>21607</v>
      </c>
      <c r="G156" s="62">
        <f>Sorteio!AN50</f>
        <v>12</v>
      </c>
      <c r="H156" s="62" t="str">
        <f>Sorteio!AO50</f>
        <v>C</v>
      </c>
      <c r="I156" s="187">
        <f>Sorteio!A50</f>
        <v>412</v>
      </c>
      <c r="J156" s="187">
        <f>Sorteio!B50</f>
        <v>2</v>
      </c>
      <c r="K156" s="187">
        <f>Sorteio!C50</f>
        <v>12</v>
      </c>
      <c r="M156" s="26" t="s">
        <v>1470</v>
      </c>
      <c r="N156" s="26" t="s">
        <v>2667</v>
      </c>
      <c r="O156" s="26" t="s">
        <v>2668</v>
      </c>
      <c r="P156" s="26" t="s">
        <v>3</v>
      </c>
      <c r="Q156" s="26" t="s">
        <v>1900</v>
      </c>
      <c r="R156" s="471">
        <v>21607</v>
      </c>
      <c r="S156" s="26">
        <v>12</v>
      </c>
      <c r="T156" s="26" t="s">
        <v>1859</v>
      </c>
      <c r="U156" s="26">
        <v>412</v>
      </c>
      <c r="V156" s="26">
        <v>2</v>
      </c>
      <c r="W156" s="26">
        <v>12</v>
      </c>
    </row>
    <row r="157" spans="1:23">
      <c r="A157" s="83" t="str">
        <f>Sorteio!D37</f>
        <v>801</v>
      </c>
      <c r="B157" s="84" t="str">
        <f>Sorteio!E37</f>
        <v>KOMOTO SATAKE</v>
      </c>
      <c r="C157" s="84" t="str">
        <f>Sorteio!F37</f>
        <v>TOSHIE</v>
      </c>
      <c r="D157" s="84" t="str">
        <f>Sorteio!G37</f>
        <v>F</v>
      </c>
      <c r="E157" s="84" t="str">
        <f>Sorteio!H37</f>
        <v>BIR</v>
      </c>
      <c r="F157" s="87">
        <f>Sorteio!I37</f>
        <v>21677</v>
      </c>
      <c r="G157" s="84">
        <f>Sorteio!J37</f>
        <v>8</v>
      </c>
      <c r="H157" s="84" t="str">
        <f>Sorteio!K37</f>
        <v>B</v>
      </c>
      <c r="I157" s="183">
        <f>Sorteio!A37</f>
        <v>301</v>
      </c>
      <c r="J157" s="183">
        <f>Sorteio!B37</f>
        <v>1</v>
      </c>
      <c r="K157" s="183">
        <f>Sorteio!C37</f>
        <v>1</v>
      </c>
      <c r="M157" s="26" t="s">
        <v>984</v>
      </c>
      <c r="N157" s="26" t="s">
        <v>985</v>
      </c>
      <c r="O157" s="26" t="s">
        <v>62</v>
      </c>
      <c r="P157" s="26" t="s">
        <v>3</v>
      </c>
      <c r="Q157" s="26" t="s">
        <v>1793</v>
      </c>
      <c r="R157" s="471">
        <v>17424</v>
      </c>
      <c r="S157" s="26">
        <v>12</v>
      </c>
      <c r="T157" s="26" t="s">
        <v>1859</v>
      </c>
      <c r="U157" s="26">
        <v>204</v>
      </c>
      <c r="V157" s="26">
        <v>2</v>
      </c>
      <c r="W157" s="26">
        <v>4</v>
      </c>
    </row>
    <row r="158" spans="1:23">
      <c r="A158" s="85" t="str">
        <f>Sorteio!N44</f>
        <v>842</v>
      </c>
      <c r="B158" s="18" t="str">
        <f>Sorteio!O44</f>
        <v>T. NISHIKAWA</v>
      </c>
      <c r="C158" s="18" t="str">
        <f>Sorteio!P44</f>
        <v>RUI</v>
      </c>
      <c r="D158" s="18" t="str">
        <f>Sorteio!Q44</f>
        <v>M</v>
      </c>
      <c r="E158" s="18" t="str">
        <f>Sorteio!R44</f>
        <v>NCC</v>
      </c>
      <c r="F158" s="88">
        <f>Sorteio!S44</f>
        <v>21731</v>
      </c>
      <c r="G158" s="18">
        <f>Sorteio!T44</f>
        <v>3</v>
      </c>
      <c r="H158" s="18" t="str">
        <f>Sorteio!U44</f>
        <v>EX</v>
      </c>
      <c r="I158" s="185">
        <f>Sorteio!A44</f>
        <v>317</v>
      </c>
      <c r="J158" s="185">
        <f>Sorteio!B44</f>
        <v>1</v>
      </c>
      <c r="K158" s="185">
        <f>Sorteio!C44</f>
        <v>17</v>
      </c>
      <c r="M158" s="26" t="s">
        <v>1119</v>
      </c>
      <c r="N158" s="26" t="s">
        <v>2299</v>
      </c>
      <c r="O158" s="26" t="s">
        <v>210</v>
      </c>
      <c r="P158" s="26" t="s">
        <v>3</v>
      </c>
      <c r="Q158" s="26" t="s">
        <v>1793</v>
      </c>
      <c r="R158" s="471">
        <v>16228</v>
      </c>
      <c r="S158" s="26">
        <v>7</v>
      </c>
      <c r="T158" s="26" t="s">
        <v>1858</v>
      </c>
      <c r="U158" s="26">
        <v>203</v>
      </c>
      <c r="V158" s="26">
        <v>2</v>
      </c>
      <c r="W158" s="26">
        <v>3</v>
      </c>
    </row>
    <row r="159" spans="1:23">
      <c r="A159" s="85" t="str">
        <f>Sorteio!D31</f>
        <v>975</v>
      </c>
      <c r="B159" s="18" t="str">
        <f>Sorteio!E31</f>
        <v>OGAWA</v>
      </c>
      <c r="C159" s="18" t="str">
        <f>Sorteio!F31</f>
        <v>ARNALDO</v>
      </c>
      <c r="D159" s="18" t="str">
        <f>Sorteio!G31</f>
        <v>M</v>
      </c>
      <c r="E159" s="18" t="str">
        <f>Sorteio!H31</f>
        <v>BIR</v>
      </c>
      <c r="F159" s="88">
        <f>Sorteio!I31</f>
        <v>21814</v>
      </c>
      <c r="G159" s="18">
        <f>Sorteio!J31</f>
        <v>10</v>
      </c>
      <c r="H159" s="18" t="str">
        <f>Sorteio!K31</f>
        <v>C</v>
      </c>
      <c r="I159" s="185">
        <f>Sorteio!A31</f>
        <v>213</v>
      </c>
      <c r="J159" s="185">
        <f>Sorteio!B31</f>
        <v>2</v>
      </c>
      <c r="K159" s="185">
        <f>Sorteio!C31</f>
        <v>13</v>
      </c>
      <c r="M159" s="26" t="s">
        <v>482</v>
      </c>
      <c r="N159" s="26" t="s">
        <v>1893</v>
      </c>
      <c r="O159" s="26" t="s">
        <v>88</v>
      </c>
      <c r="P159" s="26" t="s">
        <v>3</v>
      </c>
      <c r="Q159" s="26" t="s">
        <v>1793</v>
      </c>
      <c r="R159" s="471">
        <v>16542</v>
      </c>
      <c r="S159" s="26">
        <v>3</v>
      </c>
      <c r="T159" s="26" t="s">
        <v>2062</v>
      </c>
      <c r="U159" s="26">
        <v>104</v>
      </c>
      <c r="V159" s="26">
        <v>1</v>
      </c>
      <c r="W159" s="26">
        <v>4</v>
      </c>
    </row>
    <row r="160" spans="1:23" ht="16.5" thickBot="1">
      <c r="A160" s="86" t="str">
        <f>Sorteio!D40</f>
        <v>526</v>
      </c>
      <c r="B160" s="62" t="str">
        <f>Sorteio!E40</f>
        <v>NAKAMURA</v>
      </c>
      <c r="C160" s="62" t="str">
        <f>Sorteio!F40</f>
        <v>EMI KAWAKAMI</v>
      </c>
      <c r="D160" s="62" t="str">
        <f>Sorteio!G40</f>
        <v>F</v>
      </c>
      <c r="E160" s="62" t="str">
        <f>Sorteio!H40</f>
        <v>PIE</v>
      </c>
      <c r="F160" s="89">
        <f>Sorteio!I40</f>
        <v>21828</v>
      </c>
      <c r="G160" s="62">
        <f>Sorteio!J40</f>
        <v>12</v>
      </c>
      <c r="H160" s="62" t="str">
        <f>Sorteio!K40</f>
        <v>C</v>
      </c>
      <c r="I160" s="187">
        <f>Sorteio!A40</f>
        <v>308</v>
      </c>
      <c r="J160" s="187">
        <f>Sorteio!B40</f>
        <v>1</v>
      </c>
      <c r="K160" s="187">
        <f>Sorteio!C40</f>
        <v>8</v>
      </c>
      <c r="M160" s="26" t="s">
        <v>1677</v>
      </c>
      <c r="N160" s="26" t="s">
        <v>1835</v>
      </c>
      <c r="O160" s="26" t="s">
        <v>1836</v>
      </c>
      <c r="P160" s="26" t="s">
        <v>10</v>
      </c>
      <c r="Q160" s="26" t="s">
        <v>1793</v>
      </c>
      <c r="R160" s="471">
        <v>19916</v>
      </c>
      <c r="S160" s="26">
        <v>9</v>
      </c>
      <c r="T160" s="26" t="s">
        <v>1858</v>
      </c>
      <c r="U160" s="26">
        <v>216</v>
      </c>
      <c r="V160" s="26">
        <v>2</v>
      </c>
      <c r="W160" s="26">
        <v>16</v>
      </c>
    </row>
    <row r="161" spans="1:23">
      <c r="A161" s="83" t="str">
        <f>Sorteio!D50</f>
        <v>636</v>
      </c>
      <c r="B161" s="84" t="str">
        <f>Sorteio!E50</f>
        <v>CASSIMIRO</v>
      </c>
      <c r="C161" s="84" t="str">
        <f>Sorteio!F50</f>
        <v>LUIZ CARLOS</v>
      </c>
      <c r="D161" s="84" t="str">
        <f>Sorteio!G50</f>
        <v>M</v>
      </c>
      <c r="E161" s="84" t="str">
        <f>Sorteio!H50</f>
        <v>SUM</v>
      </c>
      <c r="F161" s="87">
        <f>Sorteio!I50</f>
        <v>21936</v>
      </c>
      <c r="G161" s="84">
        <f>Sorteio!J50</f>
        <v>7</v>
      </c>
      <c r="H161" s="84" t="str">
        <f>Sorteio!K50</f>
        <v>B</v>
      </c>
      <c r="I161" s="183">
        <f>Sorteio!A50</f>
        <v>412</v>
      </c>
      <c r="J161" s="183">
        <f>Sorteio!B50</f>
        <v>2</v>
      </c>
      <c r="K161" s="183">
        <f>Sorteio!C50</f>
        <v>12</v>
      </c>
      <c r="M161" s="26" t="s">
        <v>366</v>
      </c>
      <c r="N161" s="26" t="s">
        <v>941</v>
      </c>
      <c r="O161" s="26" t="s">
        <v>2531</v>
      </c>
      <c r="P161" s="26" t="s">
        <v>3</v>
      </c>
      <c r="Q161" s="26" t="s">
        <v>1793</v>
      </c>
      <c r="R161" s="471">
        <v>27807</v>
      </c>
      <c r="S161" s="26">
        <v>5</v>
      </c>
      <c r="T161" s="26" t="s">
        <v>1857</v>
      </c>
      <c r="U161" s="26">
        <v>115</v>
      </c>
      <c r="V161" s="26">
        <v>1</v>
      </c>
      <c r="W161" s="26">
        <v>15</v>
      </c>
    </row>
    <row r="162" spans="1:23">
      <c r="A162" s="85" t="str">
        <f>Sorteio!D28</f>
        <v>466</v>
      </c>
      <c r="B162" s="18" t="str">
        <f>Sorteio!E28</f>
        <v>HAGUIMOTO</v>
      </c>
      <c r="C162" s="18" t="str">
        <f>Sorteio!F28</f>
        <v>LUCIA HIROKO</v>
      </c>
      <c r="D162" s="18" t="str">
        <f>Sorteio!G28</f>
        <v>F</v>
      </c>
      <c r="E162" s="18" t="str">
        <f>Sorteio!H28</f>
        <v>IBI</v>
      </c>
      <c r="F162" s="88">
        <f>Sorteio!I28</f>
        <v>22015</v>
      </c>
      <c r="G162" s="18">
        <f>Sorteio!J28</f>
        <v>9</v>
      </c>
      <c r="H162" s="18" t="str">
        <f>Sorteio!K28</f>
        <v>B</v>
      </c>
      <c r="I162" s="185">
        <f>Sorteio!A28</f>
        <v>210</v>
      </c>
      <c r="J162" s="185">
        <f>Sorteio!B28</f>
        <v>2</v>
      </c>
      <c r="K162" s="185">
        <f>Sorteio!C28</f>
        <v>10</v>
      </c>
      <c r="M162" s="26" t="s">
        <v>940</v>
      </c>
      <c r="N162" s="26" t="s">
        <v>941</v>
      </c>
      <c r="O162" s="26" t="s">
        <v>137</v>
      </c>
      <c r="P162" s="26" t="s">
        <v>3</v>
      </c>
      <c r="Q162" s="26" t="s">
        <v>1793</v>
      </c>
      <c r="R162" s="471">
        <v>14590</v>
      </c>
      <c r="S162" s="26">
        <v>9</v>
      </c>
      <c r="T162" s="26" t="s">
        <v>1858</v>
      </c>
      <c r="U162" s="26">
        <v>210</v>
      </c>
      <c r="V162" s="26">
        <v>2</v>
      </c>
      <c r="W162" s="26">
        <v>10</v>
      </c>
    </row>
    <row r="163" spans="1:23">
      <c r="A163" s="85" t="str">
        <f>Sorteio!N41</f>
        <v>604</v>
      </c>
      <c r="B163" s="18" t="str">
        <f>Sorteio!O41</f>
        <v>P. DA S. DE OLIVEIRA</v>
      </c>
      <c r="C163" s="18" t="str">
        <f>Sorteio!P41</f>
        <v>MARIA APARECIDA</v>
      </c>
      <c r="D163" s="18" t="str">
        <f>Sorteio!Q41</f>
        <v>F</v>
      </c>
      <c r="E163" s="18" t="str">
        <f>Sorteio!R41</f>
        <v>SOR</v>
      </c>
      <c r="F163" s="88">
        <f>Sorteio!S41</f>
        <v>22044</v>
      </c>
      <c r="G163" s="18">
        <f>Sorteio!T41</f>
        <v>9</v>
      </c>
      <c r="H163" s="18" t="str">
        <f>Sorteio!U41</f>
        <v>B</v>
      </c>
      <c r="I163" s="185">
        <f>Sorteio!A41</f>
        <v>310</v>
      </c>
      <c r="J163" s="185">
        <f>Sorteio!B41</f>
        <v>1</v>
      </c>
      <c r="K163" s="185">
        <f>Sorteio!C41</f>
        <v>10</v>
      </c>
      <c r="M163" s="26" t="s">
        <v>1697</v>
      </c>
      <c r="N163" s="26" t="s">
        <v>315</v>
      </c>
      <c r="O163" s="26" t="s">
        <v>45</v>
      </c>
      <c r="P163" s="26" t="s">
        <v>10</v>
      </c>
      <c r="Q163" s="26" t="s">
        <v>1793</v>
      </c>
      <c r="R163" s="471">
        <v>20316</v>
      </c>
      <c r="S163" s="26">
        <v>9</v>
      </c>
      <c r="T163" s="26" t="s">
        <v>1858</v>
      </c>
      <c r="U163" s="26">
        <v>214</v>
      </c>
      <c r="V163" s="26">
        <v>2</v>
      </c>
      <c r="W163" s="26">
        <v>14</v>
      </c>
    </row>
    <row r="164" spans="1:23" ht="16.5" thickBot="1">
      <c r="A164" s="86" t="str">
        <f>Sorteio!N13</f>
        <v>434</v>
      </c>
      <c r="B164" s="62" t="str">
        <f>Sorteio!O13</f>
        <v>KATO</v>
      </c>
      <c r="C164" s="62" t="str">
        <f>Sorteio!P13</f>
        <v>MASSAKAZU</v>
      </c>
      <c r="D164" s="62" t="str">
        <f>Sorteio!Q13</f>
        <v>M</v>
      </c>
      <c r="E164" s="62" t="str">
        <f>Sorteio!R13</f>
        <v>PIE</v>
      </c>
      <c r="F164" s="89" t="str">
        <f>Sorteio!S13</f>
        <v>15/07/1960</v>
      </c>
      <c r="G164" s="62">
        <f>Sorteio!T13</f>
        <v>4</v>
      </c>
      <c r="H164" s="62" t="str">
        <f>Sorteio!U13</f>
        <v>A</v>
      </c>
      <c r="I164" s="187">
        <f>Sorteio!A13</f>
        <v>113</v>
      </c>
      <c r="J164" s="187">
        <f>Sorteio!B13</f>
        <v>1</v>
      </c>
      <c r="K164" s="187">
        <f>Sorteio!C13</f>
        <v>13</v>
      </c>
      <c r="M164" s="26" t="s">
        <v>1696</v>
      </c>
      <c r="N164" s="26" t="s">
        <v>315</v>
      </c>
      <c r="O164" s="26" t="s">
        <v>1479</v>
      </c>
      <c r="P164" s="26" t="s">
        <v>3</v>
      </c>
      <c r="Q164" s="26" t="s">
        <v>1793</v>
      </c>
      <c r="R164" s="471">
        <v>16971</v>
      </c>
      <c r="S164" s="26">
        <v>7</v>
      </c>
      <c r="T164" s="26" t="s">
        <v>1858</v>
      </c>
      <c r="U164" s="26">
        <v>403</v>
      </c>
      <c r="V164" s="26">
        <v>2</v>
      </c>
      <c r="W164" s="26">
        <v>3</v>
      </c>
    </row>
    <row r="165" spans="1:23">
      <c r="A165" s="83" t="str">
        <f>Sorteio!D23</f>
        <v>411</v>
      </c>
      <c r="B165" s="84" t="str">
        <f>Sorteio!E23</f>
        <v>SATO YOSHINO</v>
      </c>
      <c r="C165" s="84" t="str">
        <f>Sorteio!F23</f>
        <v>MARLI</v>
      </c>
      <c r="D165" s="84" t="str">
        <f>Sorteio!G23</f>
        <v>F</v>
      </c>
      <c r="E165" s="84" t="str">
        <f>Sorteio!H23</f>
        <v>NCC</v>
      </c>
      <c r="F165" s="87">
        <f>Sorteio!I23</f>
        <v>22208</v>
      </c>
      <c r="G165" s="84">
        <f>Sorteio!J23</f>
        <v>9</v>
      </c>
      <c r="H165" s="84" t="str">
        <f>Sorteio!K23</f>
        <v>B</v>
      </c>
      <c r="I165" s="183">
        <f>Sorteio!A23</f>
        <v>205</v>
      </c>
      <c r="J165" s="183">
        <f>Sorteio!B23</f>
        <v>2</v>
      </c>
      <c r="K165" s="183">
        <f>Sorteio!C23</f>
        <v>5</v>
      </c>
      <c r="M165" s="26" t="s">
        <v>1537</v>
      </c>
      <c r="N165" s="26" t="s">
        <v>106</v>
      </c>
      <c r="O165" s="26" t="s">
        <v>1715</v>
      </c>
      <c r="P165" s="26" t="s">
        <v>3</v>
      </c>
      <c r="Q165" s="26" t="s">
        <v>1793</v>
      </c>
      <c r="R165" s="471">
        <v>18875</v>
      </c>
      <c r="S165" s="26">
        <v>12</v>
      </c>
      <c r="T165" s="26" t="s">
        <v>1859</v>
      </c>
      <c r="U165" s="26">
        <v>202</v>
      </c>
      <c r="V165" s="26">
        <v>2</v>
      </c>
      <c r="W165" s="26">
        <v>2</v>
      </c>
    </row>
    <row r="166" spans="1:23">
      <c r="A166" s="85" t="str">
        <f>Sorteio!D8</f>
        <v>952</v>
      </c>
      <c r="B166" s="18" t="str">
        <f>Sorteio!E8</f>
        <v>HAYASI ARIMORI</v>
      </c>
      <c r="C166" s="18" t="str">
        <f>Sorteio!F8</f>
        <v>IZAURA KAZUE</v>
      </c>
      <c r="D166" s="18" t="str">
        <f>Sorteio!G8</f>
        <v>F</v>
      </c>
      <c r="E166" s="18" t="str">
        <f>Sorteio!H8</f>
        <v>NCC</v>
      </c>
      <c r="F166" s="88">
        <f>Sorteio!I8</f>
        <v>22219</v>
      </c>
      <c r="G166" s="18">
        <f>Sorteio!J8</f>
        <v>1</v>
      </c>
      <c r="H166" s="18" t="str">
        <f>Sorteio!K8</f>
        <v>EX</v>
      </c>
      <c r="I166" s="185">
        <f>Sorteio!A8</f>
        <v>108</v>
      </c>
      <c r="J166" s="185">
        <f>Sorteio!B8</f>
        <v>1</v>
      </c>
      <c r="K166" s="185">
        <f>Sorteio!C8</f>
        <v>8</v>
      </c>
      <c r="M166" s="26" t="s">
        <v>1523</v>
      </c>
      <c r="N166" s="26" t="s">
        <v>2049</v>
      </c>
      <c r="O166" s="26" t="s">
        <v>2050</v>
      </c>
      <c r="P166" s="26" t="s">
        <v>3</v>
      </c>
      <c r="Q166" s="26" t="s">
        <v>1793</v>
      </c>
      <c r="R166" s="471">
        <v>18911</v>
      </c>
      <c r="S166" s="26">
        <v>9</v>
      </c>
      <c r="T166" s="26" t="s">
        <v>1858</v>
      </c>
      <c r="U166" s="26">
        <v>218</v>
      </c>
      <c r="V166" s="26">
        <v>2</v>
      </c>
      <c r="W166" s="26">
        <v>18</v>
      </c>
    </row>
    <row r="167" spans="1:23">
      <c r="A167" s="85" t="str">
        <f>Sorteio!D45</f>
        <v>865</v>
      </c>
      <c r="B167" s="18" t="str">
        <f>Sorteio!E45</f>
        <v>AYKAWA</v>
      </c>
      <c r="C167" s="18" t="str">
        <f>Sorteio!F45</f>
        <v>LUIZA MITIE</v>
      </c>
      <c r="D167" s="18" t="str">
        <f>Sorteio!G45</f>
        <v>F</v>
      </c>
      <c r="E167" s="18" t="str">
        <f>Sorteio!H45</f>
        <v>SUM</v>
      </c>
      <c r="F167" s="88">
        <f>Sorteio!I45</f>
        <v>22652</v>
      </c>
      <c r="G167" s="18">
        <f>Sorteio!J45</f>
        <v>9</v>
      </c>
      <c r="H167" s="18" t="str">
        <f>Sorteio!K45</f>
        <v>B</v>
      </c>
      <c r="I167" s="185">
        <f>Sorteio!A45</f>
        <v>401</v>
      </c>
      <c r="J167" s="185">
        <f>Sorteio!B45</f>
        <v>2</v>
      </c>
      <c r="K167" s="185">
        <f>Sorteio!C45</f>
        <v>1</v>
      </c>
      <c r="M167" s="26" t="s">
        <v>1027</v>
      </c>
      <c r="N167" s="26" t="s">
        <v>1028</v>
      </c>
      <c r="O167" s="26" t="s">
        <v>1029</v>
      </c>
      <c r="P167" s="26" t="s">
        <v>3</v>
      </c>
      <c r="Q167" s="26" t="s">
        <v>1793</v>
      </c>
      <c r="R167" s="471">
        <v>17868</v>
      </c>
      <c r="S167" s="26">
        <v>9</v>
      </c>
      <c r="T167" s="26" t="s">
        <v>1858</v>
      </c>
      <c r="U167" s="26">
        <v>207</v>
      </c>
      <c r="V167" s="26">
        <v>2</v>
      </c>
      <c r="W167" s="26">
        <v>7</v>
      </c>
    </row>
    <row r="168" spans="1:23" ht="16.5" thickBot="1">
      <c r="A168" s="86" t="str">
        <f>Sorteio!N43</f>
        <v>617</v>
      </c>
      <c r="B168" s="62" t="str">
        <f>Sorteio!O43</f>
        <v>DOKAN</v>
      </c>
      <c r="C168" s="62" t="str">
        <f>Sorteio!P43</f>
        <v>CARLOS EIITI</v>
      </c>
      <c r="D168" s="62" t="str">
        <f>Sorteio!Q43</f>
        <v>M</v>
      </c>
      <c r="E168" s="62" t="str">
        <f>Sorteio!R43</f>
        <v>PIE</v>
      </c>
      <c r="F168" s="89">
        <f>Sorteio!S43</f>
        <v>22800</v>
      </c>
      <c r="G168" s="62">
        <f>Sorteio!T43</f>
        <v>4</v>
      </c>
      <c r="H168" s="62" t="str">
        <f>Sorteio!U43</f>
        <v>A</v>
      </c>
      <c r="I168" s="187">
        <f>Sorteio!A43</f>
        <v>315</v>
      </c>
      <c r="J168" s="187">
        <f>Sorteio!B43</f>
        <v>1</v>
      </c>
      <c r="K168" s="187">
        <f>Sorteio!C43</f>
        <v>15</v>
      </c>
      <c r="M168" s="26" t="s">
        <v>323</v>
      </c>
      <c r="N168" s="26" t="s">
        <v>155</v>
      </c>
      <c r="O168" s="26" t="s">
        <v>2208</v>
      </c>
      <c r="P168" s="26" t="s">
        <v>10</v>
      </c>
      <c r="Q168" s="26" t="s">
        <v>1793</v>
      </c>
      <c r="R168" s="471">
        <v>16757</v>
      </c>
      <c r="S168" s="26">
        <v>9</v>
      </c>
      <c r="T168" s="26" t="s">
        <v>1858</v>
      </c>
      <c r="U168" s="26">
        <v>206</v>
      </c>
      <c r="V168" s="26">
        <v>2</v>
      </c>
      <c r="W168" s="26">
        <v>6</v>
      </c>
    </row>
    <row r="169" spans="1:23">
      <c r="A169" s="83" t="str">
        <f>Sorteio!X2</f>
        <v>756</v>
      </c>
      <c r="B169" s="84" t="str">
        <f>Sorteio!Y2</f>
        <v>TABATA</v>
      </c>
      <c r="C169" s="84" t="str">
        <f>Sorteio!Z2</f>
        <v>PAULO YUKIHARU</v>
      </c>
      <c r="D169" s="84" t="str">
        <f>Sorteio!AA2</f>
        <v>M</v>
      </c>
      <c r="E169" s="84" t="str">
        <f>Sorteio!AB2</f>
        <v>GSP</v>
      </c>
      <c r="F169" s="87">
        <f>Sorteio!AC2</f>
        <v>22876</v>
      </c>
      <c r="G169" s="84">
        <f>Sorteio!AD2</f>
        <v>4</v>
      </c>
      <c r="H169" s="84" t="str">
        <f>Sorteio!AE2</f>
        <v>A</v>
      </c>
      <c r="I169" s="183">
        <f>Sorteio!A2</f>
        <v>102</v>
      </c>
      <c r="J169" s="183">
        <f>Sorteio!B2</f>
        <v>1</v>
      </c>
      <c r="K169" s="183">
        <f>Sorteio!C2</f>
        <v>2</v>
      </c>
      <c r="M169" s="26" t="s">
        <v>1117</v>
      </c>
      <c r="N169" s="26" t="s">
        <v>2297</v>
      </c>
      <c r="O169" s="26" t="s">
        <v>2298</v>
      </c>
      <c r="P169" s="26" t="s">
        <v>3</v>
      </c>
      <c r="Q169" s="26" t="s">
        <v>1793</v>
      </c>
      <c r="R169" s="471">
        <v>14759</v>
      </c>
      <c r="S169" s="26">
        <v>9</v>
      </c>
      <c r="T169" s="26" t="s">
        <v>1858</v>
      </c>
      <c r="U169" s="26">
        <v>308</v>
      </c>
      <c r="V169" s="26">
        <v>1</v>
      </c>
      <c r="W169" s="26">
        <v>8</v>
      </c>
    </row>
    <row r="170" spans="1:23">
      <c r="A170" s="85" t="str">
        <f>Sorteio!X14</f>
        <v>437</v>
      </c>
      <c r="B170" s="18" t="str">
        <f>Sorteio!Y14</f>
        <v>SACAMOTO</v>
      </c>
      <c r="C170" s="18" t="str">
        <f>Sorteio!Z14</f>
        <v>MORIO</v>
      </c>
      <c r="D170" s="18" t="str">
        <f>Sorteio!AA14</f>
        <v>M</v>
      </c>
      <c r="E170" s="18" t="str">
        <f>Sorteio!AB14</f>
        <v>PIE</v>
      </c>
      <c r="F170" s="88">
        <f>Sorteio!AC14</f>
        <v>23045</v>
      </c>
      <c r="G170" s="18">
        <f>Sorteio!AD14</f>
        <v>5</v>
      </c>
      <c r="H170" s="18" t="str">
        <f>Sorteio!AE14</f>
        <v>A</v>
      </c>
      <c r="I170" s="185">
        <f>Sorteio!A14</f>
        <v>114</v>
      </c>
      <c r="J170" s="185">
        <f>Sorteio!B14</f>
        <v>1</v>
      </c>
      <c r="K170" s="185">
        <f>Sorteio!C14</f>
        <v>14</v>
      </c>
      <c r="M170" s="26" t="s">
        <v>1048</v>
      </c>
      <c r="N170" s="26" t="s">
        <v>1049</v>
      </c>
      <c r="O170" s="26" t="s">
        <v>1050</v>
      </c>
      <c r="P170" s="26" t="s">
        <v>10</v>
      </c>
      <c r="Q170" s="26" t="s">
        <v>1793</v>
      </c>
      <c r="R170" s="471">
        <v>16949</v>
      </c>
      <c r="S170" s="26">
        <v>12</v>
      </c>
      <c r="T170" s="26" t="s">
        <v>1859</v>
      </c>
      <c r="U170" s="26">
        <v>209</v>
      </c>
      <c r="V170" s="26">
        <v>2</v>
      </c>
      <c r="W170" s="26">
        <v>9</v>
      </c>
    </row>
    <row r="171" spans="1:23">
      <c r="A171" s="85" t="str">
        <f>Sorteio!D15</f>
        <v>803</v>
      </c>
      <c r="B171" s="18" t="str">
        <f>Sorteio!E15</f>
        <v>IWANAGA</v>
      </c>
      <c r="C171" s="18" t="str">
        <f>Sorteio!F15</f>
        <v>ERNESTO T.</v>
      </c>
      <c r="D171" s="18" t="str">
        <f>Sorteio!G15</f>
        <v>M</v>
      </c>
      <c r="E171" s="18" t="str">
        <f>Sorteio!H15</f>
        <v>NCC</v>
      </c>
      <c r="F171" s="88">
        <f>Sorteio!I15</f>
        <v>23071</v>
      </c>
      <c r="G171" s="18">
        <f>Sorteio!J15</f>
        <v>3</v>
      </c>
      <c r="H171" s="18" t="str">
        <f>Sorteio!K15</f>
        <v>EX</v>
      </c>
      <c r="I171" s="185">
        <f>Sorteio!A15</f>
        <v>115</v>
      </c>
      <c r="J171" s="185">
        <f>Sorteio!B15</f>
        <v>1</v>
      </c>
      <c r="K171" s="185">
        <f>Sorteio!C15</f>
        <v>15</v>
      </c>
      <c r="M171" s="26" t="s">
        <v>295</v>
      </c>
      <c r="N171" s="26" t="s">
        <v>296</v>
      </c>
      <c r="O171" s="26" t="s">
        <v>297</v>
      </c>
      <c r="P171" s="26" t="s">
        <v>3</v>
      </c>
      <c r="Q171" s="26" t="s">
        <v>1794</v>
      </c>
      <c r="R171" s="471">
        <v>16355</v>
      </c>
      <c r="S171" s="26">
        <v>9</v>
      </c>
      <c r="T171" s="26" t="s">
        <v>1858</v>
      </c>
      <c r="U171" s="26">
        <v>203</v>
      </c>
      <c r="V171" s="26">
        <v>2</v>
      </c>
      <c r="W171" s="26">
        <v>3</v>
      </c>
    </row>
    <row r="172" spans="1:23" ht="16.5" thickBot="1">
      <c r="A172" s="86" t="str">
        <f>Sorteio!D36</f>
        <v>398</v>
      </c>
      <c r="B172" s="62" t="str">
        <f>Sorteio!E36</f>
        <v>MURAKAMI DOKAN</v>
      </c>
      <c r="C172" s="62" t="str">
        <f>Sorteio!F36</f>
        <v>RUMI</v>
      </c>
      <c r="D172" s="62" t="str">
        <f>Sorteio!G36</f>
        <v>F</v>
      </c>
      <c r="E172" s="62" t="str">
        <f>Sorteio!H36</f>
        <v>PIE</v>
      </c>
      <c r="F172" s="89">
        <f>Sorteio!I36</f>
        <v>23097</v>
      </c>
      <c r="G172" s="62">
        <f>Sorteio!J36</f>
        <v>12</v>
      </c>
      <c r="H172" s="62" t="str">
        <f>Sorteio!K36</f>
        <v>C</v>
      </c>
      <c r="I172" s="187">
        <f>Sorteio!A36</f>
        <v>218</v>
      </c>
      <c r="J172" s="187">
        <f>Sorteio!B36</f>
        <v>2</v>
      </c>
      <c r="K172" s="187">
        <f>Sorteio!C36</f>
        <v>18</v>
      </c>
      <c r="M172" s="26" t="s">
        <v>576</v>
      </c>
      <c r="N172" s="26" t="s">
        <v>1076</v>
      </c>
      <c r="O172" s="26" t="s">
        <v>441</v>
      </c>
      <c r="P172" s="26" t="s">
        <v>3</v>
      </c>
      <c r="Q172" s="26" t="s">
        <v>1794</v>
      </c>
      <c r="R172" s="471">
        <v>13888</v>
      </c>
      <c r="S172" s="26">
        <v>9</v>
      </c>
      <c r="T172" s="26" t="s">
        <v>1858</v>
      </c>
      <c r="U172" s="26">
        <v>208</v>
      </c>
      <c r="V172" s="26">
        <v>2</v>
      </c>
      <c r="W172" s="26">
        <v>8</v>
      </c>
    </row>
    <row r="173" spans="1:23">
      <c r="A173" s="83" t="str">
        <f>Sorteio!D18</f>
        <v>971</v>
      </c>
      <c r="B173" s="84" t="str">
        <f>Sorteio!E18</f>
        <v>KANOMATA</v>
      </c>
      <c r="C173" s="84" t="str">
        <f>Sorteio!F18</f>
        <v>NELSON</v>
      </c>
      <c r="D173" s="84" t="str">
        <f>Sorteio!G18</f>
        <v>M</v>
      </c>
      <c r="E173" s="84" t="str">
        <f>Sorteio!H18</f>
        <v>BIR</v>
      </c>
      <c r="F173" s="87">
        <f>Sorteio!I18</f>
        <v>23124</v>
      </c>
      <c r="G173" s="84">
        <f>Sorteio!J18</f>
        <v>3</v>
      </c>
      <c r="H173" s="84" t="str">
        <f>Sorteio!K18</f>
        <v>EX</v>
      </c>
      <c r="I173" s="183">
        <f>Sorteio!A18</f>
        <v>118</v>
      </c>
      <c r="J173" s="183">
        <f>Sorteio!B18</f>
        <v>1</v>
      </c>
      <c r="K173" s="183">
        <f>Sorteio!C18</f>
        <v>18</v>
      </c>
      <c r="M173" s="26" t="s">
        <v>1075</v>
      </c>
      <c r="N173" s="26" t="s">
        <v>1076</v>
      </c>
      <c r="O173" s="26" t="s">
        <v>1077</v>
      </c>
      <c r="P173" s="26" t="s">
        <v>10</v>
      </c>
      <c r="Q173" s="26" t="s">
        <v>1794</v>
      </c>
      <c r="R173" s="471">
        <v>18222</v>
      </c>
      <c r="S173" s="26">
        <v>9</v>
      </c>
      <c r="T173" s="26" t="s">
        <v>1858</v>
      </c>
      <c r="U173" s="26">
        <v>308</v>
      </c>
      <c r="V173" s="26">
        <v>1</v>
      </c>
      <c r="W173" s="26">
        <v>8</v>
      </c>
    </row>
    <row r="174" spans="1:23">
      <c r="A174" s="85" t="str">
        <f>Sorteio!D2</f>
        <v>786</v>
      </c>
      <c r="B174" s="18" t="str">
        <f>Sorteio!E2</f>
        <v>KAMIMURA</v>
      </c>
      <c r="C174" s="18" t="str">
        <f>Sorteio!F2</f>
        <v>PAULO Y.</v>
      </c>
      <c r="D174" s="18" t="str">
        <f>Sorteio!G2</f>
        <v>M</v>
      </c>
      <c r="E174" s="18" t="str">
        <f>Sorteio!H2</f>
        <v>NCC</v>
      </c>
      <c r="F174" s="88">
        <f>Sorteio!I2</f>
        <v>23165</v>
      </c>
      <c r="G174" s="18">
        <f>Sorteio!J2</f>
        <v>2</v>
      </c>
      <c r="H174" s="18" t="str">
        <f>Sorteio!K2</f>
        <v>EX</v>
      </c>
      <c r="I174" s="185">
        <f>Sorteio!A2</f>
        <v>102</v>
      </c>
      <c r="J174" s="185">
        <f>Sorteio!B2</f>
        <v>1</v>
      </c>
      <c r="K174" s="185">
        <f>Sorteio!C2</f>
        <v>2</v>
      </c>
      <c r="M174" s="26" t="s">
        <v>338</v>
      </c>
      <c r="N174" s="26" t="s">
        <v>339</v>
      </c>
      <c r="O174" s="26" t="s">
        <v>340</v>
      </c>
      <c r="P174" s="26" t="s">
        <v>3</v>
      </c>
      <c r="Q174" s="26" t="s">
        <v>1794</v>
      </c>
      <c r="R174" s="471">
        <v>16804</v>
      </c>
      <c r="S174" s="26">
        <v>8</v>
      </c>
      <c r="T174" s="26" t="s">
        <v>1858</v>
      </c>
      <c r="U174" s="26">
        <v>202</v>
      </c>
      <c r="V174" s="26">
        <v>2</v>
      </c>
      <c r="W174" s="26">
        <v>2</v>
      </c>
    </row>
    <row r="175" spans="1:23">
      <c r="A175" s="85" t="str">
        <f>Sorteio!N3</f>
        <v>637</v>
      </c>
      <c r="B175" s="18" t="str">
        <f>Sorteio!O3</f>
        <v>RIBEIRO DE SOUZA</v>
      </c>
      <c r="C175" s="18" t="str">
        <f>Sorteio!P3</f>
        <v>TANIA DE FATIMA</v>
      </c>
      <c r="D175" s="18" t="str">
        <f>Sorteio!Q3</f>
        <v>F</v>
      </c>
      <c r="E175" s="18" t="str">
        <f>Sorteio!R3</f>
        <v>NCC</v>
      </c>
      <c r="F175" s="88">
        <f>Sorteio!S3</f>
        <v>23251</v>
      </c>
      <c r="G175" s="18">
        <f>Sorteio!T3</f>
        <v>3</v>
      </c>
      <c r="H175" s="18" t="str">
        <f>Sorteio!U3</f>
        <v>EX</v>
      </c>
      <c r="I175" s="185">
        <f>Sorteio!A3</f>
        <v>103</v>
      </c>
      <c r="J175" s="185">
        <f>Sorteio!B3</f>
        <v>1</v>
      </c>
      <c r="K175" s="185">
        <f>Sorteio!C3</f>
        <v>3</v>
      </c>
      <c r="M175" s="26" t="s">
        <v>1088</v>
      </c>
      <c r="N175" s="26" t="s">
        <v>1087</v>
      </c>
      <c r="O175" s="26" t="s">
        <v>1089</v>
      </c>
      <c r="P175" s="26" t="s">
        <v>3</v>
      </c>
      <c r="Q175" s="26" t="s">
        <v>1794</v>
      </c>
      <c r="R175" s="471">
        <v>24950</v>
      </c>
      <c r="S175" s="26">
        <v>0</v>
      </c>
      <c r="T175" s="26" t="s">
        <v>2062</v>
      </c>
      <c r="U175" s="26">
        <v>117</v>
      </c>
      <c r="V175" s="26">
        <v>1</v>
      </c>
      <c r="W175" s="26">
        <v>17</v>
      </c>
    </row>
    <row r="176" spans="1:23" ht="16.5" thickBot="1">
      <c r="A176" s="86" t="str">
        <f>Sorteio!D32</f>
        <v>697</v>
      </c>
      <c r="B176" s="62" t="str">
        <f>Sorteio!E32</f>
        <v>YADOYA</v>
      </c>
      <c r="C176" s="62" t="str">
        <f>Sorteio!F32</f>
        <v>KITARO</v>
      </c>
      <c r="D176" s="62" t="str">
        <f>Sorteio!G32</f>
        <v>M</v>
      </c>
      <c r="E176" s="62" t="str">
        <f>Sorteio!H32</f>
        <v>GSP</v>
      </c>
      <c r="F176" s="89">
        <f>Sorteio!I32</f>
        <v>23259</v>
      </c>
      <c r="G176" s="62">
        <f>Sorteio!J32</f>
        <v>9</v>
      </c>
      <c r="H176" s="62" t="str">
        <f>Sorteio!K32</f>
        <v>B</v>
      </c>
      <c r="I176" s="187">
        <f>Sorteio!A32</f>
        <v>214</v>
      </c>
      <c r="J176" s="187">
        <f>Sorteio!B32</f>
        <v>2</v>
      </c>
      <c r="K176" s="187">
        <f>Sorteio!C32</f>
        <v>14</v>
      </c>
      <c r="M176" s="26" t="s">
        <v>1101</v>
      </c>
      <c r="N176" s="26" t="s">
        <v>1087</v>
      </c>
      <c r="O176" s="26" t="s">
        <v>82</v>
      </c>
      <c r="P176" s="26" t="s">
        <v>3</v>
      </c>
      <c r="Q176" s="26" t="s">
        <v>1794</v>
      </c>
      <c r="R176" s="471">
        <v>23124</v>
      </c>
      <c r="S176" s="26">
        <v>3</v>
      </c>
      <c r="T176" s="26" t="s">
        <v>2062</v>
      </c>
      <c r="U176" s="26">
        <v>118</v>
      </c>
      <c r="V176" s="26">
        <v>1</v>
      </c>
      <c r="W176" s="26">
        <v>18</v>
      </c>
    </row>
    <row r="177" spans="1:23">
      <c r="A177" s="83" t="str">
        <f>Sorteio!D41</f>
        <v>270</v>
      </c>
      <c r="B177" s="84" t="str">
        <f>Sorteio!E41</f>
        <v>NOZAWA</v>
      </c>
      <c r="C177" s="84" t="str">
        <f>Sorteio!F41</f>
        <v>ASSAMI</v>
      </c>
      <c r="D177" s="84" t="str">
        <f>Sorteio!G41</f>
        <v>F</v>
      </c>
      <c r="E177" s="84" t="str">
        <f>Sorteio!H41</f>
        <v>KOK</v>
      </c>
      <c r="F177" s="87">
        <f>Sorteio!I41</f>
        <v>23351</v>
      </c>
      <c r="G177" s="84">
        <f>Sorteio!J41</f>
        <v>12</v>
      </c>
      <c r="H177" s="84" t="str">
        <f>Sorteio!K41</f>
        <v>C</v>
      </c>
      <c r="I177" s="183">
        <f>Sorteio!A41</f>
        <v>310</v>
      </c>
      <c r="J177" s="183">
        <f>Sorteio!B41</f>
        <v>1</v>
      </c>
      <c r="K177" s="183">
        <f>Sorteio!C41</f>
        <v>10</v>
      </c>
      <c r="M177" s="26" t="s">
        <v>1670</v>
      </c>
      <c r="N177" s="26" t="s">
        <v>2300</v>
      </c>
      <c r="O177" s="26" t="s">
        <v>2301</v>
      </c>
      <c r="P177" s="26" t="s">
        <v>10</v>
      </c>
      <c r="Q177" s="26" t="s">
        <v>1794</v>
      </c>
      <c r="R177" s="471">
        <v>21677</v>
      </c>
      <c r="S177" s="26">
        <v>8</v>
      </c>
      <c r="T177" s="26" t="s">
        <v>1858</v>
      </c>
      <c r="U177" s="26">
        <v>301</v>
      </c>
      <c r="V177" s="26">
        <v>1</v>
      </c>
      <c r="W177" s="26">
        <v>1</v>
      </c>
    </row>
    <row r="178" spans="1:23">
      <c r="A178" s="85" t="str">
        <f>Sorteio!N6</f>
        <v>873</v>
      </c>
      <c r="B178" s="18" t="str">
        <f>Sorteio!O6</f>
        <v>M. TANIGUTI</v>
      </c>
      <c r="C178" s="18" t="str">
        <f>Sorteio!P6</f>
        <v>MARINA JUNKO</v>
      </c>
      <c r="D178" s="18" t="str">
        <f>Sorteio!Q6</f>
        <v>F</v>
      </c>
      <c r="E178" s="18" t="str">
        <f>Sorteio!R6</f>
        <v>SUM</v>
      </c>
      <c r="F178" s="88">
        <f>Sorteio!S6</f>
        <v>23431</v>
      </c>
      <c r="G178" s="18">
        <f>Sorteio!T6</f>
        <v>3</v>
      </c>
      <c r="H178" s="18" t="str">
        <f>Sorteio!U6</f>
        <v>EX</v>
      </c>
      <c r="I178" s="185">
        <f>Sorteio!A6</f>
        <v>106</v>
      </c>
      <c r="J178" s="185">
        <f>Sorteio!B6</f>
        <v>1</v>
      </c>
      <c r="K178" s="185">
        <f>Sorteio!C6</f>
        <v>6</v>
      </c>
      <c r="M178" s="26" t="s">
        <v>1064</v>
      </c>
      <c r="N178" s="26" t="s">
        <v>1007</v>
      </c>
      <c r="O178" s="26" t="s">
        <v>1065</v>
      </c>
      <c r="P178" s="26" t="s">
        <v>3</v>
      </c>
      <c r="Q178" s="26" t="s">
        <v>1794</v>
      </c>
      <c r="R178" s="471">
        <v>19440</v>
      </c>
      <c r="S178" s="26">
        <v>7</v>
      </c>
      <c r="T178" s="26" t="s">
        <v>1858</v>
      </c>
      <c r="U178" s="26">
        <v>207</v>
      </c>
      <c r="V178" s="26">
        <v>2</v>
      </c>
      <c r="W178" s="26">
        <v>7</v>
      </c>
    </row>
    <row r="179" spans="1:23">
      <c r="A179" s="85" t="str">
        <f>Sorteio!X37</f>
        <v>977</v>
      </c>
      <c r="B179" s="18" t="str">
        <f>Sorteio!Y37</f>
        <v>DE ARAUJO A. GOMES</v>
      </c>
      <c r="C179" s="18" t="str">
        <f>Sorteio!Z37</f>
        <v>ROSIMAR</v>
      </c>
      <c r="D179" s="18" t="str">
        <f>Sorteio!AA37</f>
        <v>F</v>
      </c>
      <c r="E179" s="18" t="str">
        <f>Sorteio!AB37</f>
        <v>NCC</v>
      </c>
      <c r="F179" s="88">
        <f>Sorteio!AC37</f>
        <v>23484</v>
      </c>
      <c r="G179" s="18">
        <f>Sorteio!AD37</f>
        <v>9</v>
      </c>
      <c r="H179" s="18" t="str">
        <f>Sorteio!AE37</f>
        <v>B</v>
      </c>
      <c r="I179" s="185">
        <f>Sorteio!A37</f>
        <v>301</v>
      </c>
      <c r="J179" s="185">
        <f>Sorteio!B37</f>
        <v>1</v>
      </c>
      <c r="K179" s="185">
        <f>Sorteio!C37</f>
        <v>1</v>
      </c>
      <c r="M179" s="26" t="s">
        <v>1074</v>
      </c>
      <c r="N179" s="26" t="s">
        <v>1007</v>
      </c>
      <c r="O179" s="26" t="s">
        <v>857</v>
      </c>
      <c r="P179" s="26" t="s">
        <v>10</v>
      </c>
      <c r="Q179" s="26" t="s">
        <v>1794</v>
      </c>
      <c r="R179" s="471">
        <v>18584</v>
      </c>
      <c r="S179" s="26">
        <v>7</v>
      </c>
      <c r="T179" s="26" t="s">
        <v>1858</v>
      </c>
      <c r="U179" s="26">
        <v>217</v>
      </c>
      <c r="V179" s="26">
        <v>2</v>
      </c>
      <c r="W179" s="26">
        <v>17</v>
      </c>
    </row>
    <row r="180" spans="1:23" ht="16.5" thickBot="1">
      <c r="A180" s="86" t="str">
        <f>Sorteio!N9</f>
        <v>676</v>
      </c>
      <c r="B180" s="62" t="str">
        <f>Sorteio!O9</f>
        <v>OKAWARA</v>
      </c>
      <c r="C180" s="62" t="str">
        <f>Sorteio!P9</f>
        <v>SUMIRE</v>
      </c>
      <c r="D180" s="62" t="str">
        <f>Sorteio!Q9</f>
        <v>F</v>
      </c>
      <c r="E180" s="62" t="str">
        <f>Sorteio!R9</f>
        <v>SMA</v>
      </c>
      <c r="F180" s="89">
        <f>Sorteio!S9</f>
        <v>23722</v>
      </c>
      <c r="G180" s="62">
        <f>Sorteio!T9</f>
        <v>4</v>
      </c>
      <c r="H180" s="62" t="str">
        <f>Sorteio!U9</f>
        <v>A</v>
      </c>
      <c r="I180" s="187">
        <f>Sorteio!A9</f>
        <v>109</v>
      </c>
      <c r="J180" s="187">
        <f>Sorteio!B9</f>
        <v>1</v>
      </c>
      <c r="K180" s="187">
        <f>Sorteio!C9</f>
        <v>9</v>
      </c>
      <c r="M180" s="26" t="s">
        <v>1094</v>
      </c>
      <c r="N180" s="26" t="s">
        <v>652</v>
      </c>
      <c r="O180" s="26" t="s">
        <v>1095</v>
      </c>
      <c r="P180" s="26" t="s">
        <v>3</v>
      </c>
      <c r="Q180" s="26" t="s">
        <v>1794</v>
      </c>
      <c r="R180" s="471">
        <v>22977</v>
      </c>
      <c r="S180" s="26">
        <v>2</v>
      </c>
      <c r="T180" s="26" t="s">
        <v>2062</v>
      </c>
      <c r="U180" s="26">
        <v>101</v>
      </c>
      <c r="V180" s="26">
        <v>1</v>
      </c>
      <c r="W180" s="26">
        <v>1</v>
      </c>
    </row>
    <row r="181" spans="1:23">
      <c r="A181" s="83" t="str">
        <f>Sorteio!AH33</f>
        <v>979</v>
      </c>
      <c r="B181" s="84" t="str">
        <f>Sorteio!AI33</f>
        <v>KAMIMURA</v>
      </c>
      <c r="C181" s="84" t="str">
        <f>Sorteio!AJ33</f>
        <v>MERCIA KIMIE</v>
      </c>
      <c r="D181" s="84" t="str">
        <f>Sorteio!AK33</f>
        <v>F</v>
      </c>
      <c r="E181" s="84" t="str">
        <f>Sorteio!AL33</f>
        <v>NCC</v>
      </c>
      <c r="F181" s="87">
        <f>Sorteio!AM33</f>
        <v>23817</v>
      </c>
      <c r="G181" s="84">
        <f>Sorteio!AN33</f>
        <v>12</v>
      </c>
      <c r="H181" s="84" t="str">
        <f>Sorteio!AO33</f>
        <v>C</v>
      </c>
      <c r="I181" s="183">
        <f>Sorteio!A33</f>
        <v>215</v>
      </c>
      <c r="J181" s="183">
        <f>Sorteio!B33</f>
        <v>2</v>
      </c>
      <c r="K181" s="183">
        <f>Sorteio!C33</f>
        <v>15</v>
      </c>
      <c r="M181" s="26" t="s">
        <v>1066</v>
      </c>
      <c r="N181" s="26" t="s">
        <v>1067</v>
      </c>
      <c r="O181" s="26" t="s">
        <v>207</v>
      </c>
      <c r="P181" s="26" t="s">
        <v>3</v>
      </c>
      <c r="Q181" s="26" t="s">
        <v>1794</v>
      </c>
      <c r="R181" s="471">
        <v>15211</v>
      </c>
      <c r="S181" s="26">
        <v>9</v>
      </c>
      <c r="T181" s="26" t="s">
        <v>1858</v>
      </c>
      <c r="U181" s="26">
        <v>406</v>
      </c>
      <c r="V181" s="26">
        <v>2</v>
      </c>
      <c r="W181" s="26">
        <v>6</v>
      </c>
    </row>
    <row r="182" spans="1:23">
      <c r="A182" s="85" t="str">
        <f>Sorteio!D39</f>
        <v>848</v>
      </c>
      <c r="B182" s="18" t="str">
        <f>Sorteio!E39</f>
        <v>NOZAWA</v>
      </c>
      <c r="C182" s="18" t="str">
        <f>Sorteio!F39</f>
        <v>CARLOS MASAYUKI</v>
      </c>
      <c r="D182" s="18" t="str">
        <f>Sorteio!G39</f>
        <v>M</v>
      </c>
      <c r="E182" s="18" t="str">
        <f>Sorteio!H39</f>
        <v>KOK</v>
      </c>
      <c r="F182" s="88">
        <f>Sorteio!I39</f>
        <v>24027</v>
      </c>
      <c r="G182" s="18">
        <f>Sorteio!J39</f>
        <v>9</v>
      </c>
      <c r="H182" s="18" t="str">
        <f>Sorteio!K39</f>
        <v>B</v>
      </c>
      <c r="I182" s="185">
        <f>Sorteio!A39</f>
        <v>306</v>
      </c>
      <c r="J182" s="185">
        <f>Sorteio!B39</f>
        <v>1</v>
      </c>
      <c r="K182" s="185">
        <f>Sorteio!C39</f>
        <v>6</v>
      </c>
      <c r="M182" s="26" t="s">
        <v>367</v>
      </c>
      <c r="N182" s="26" t="s">
        <v>368</v>
      </c>
      <c r="O182" s="26" t="s">
        <v>369</v>
      </c>
      <c r="P182" s="26" t="s">
        <v>3</v>
      </c>
      <c r="Q182" s="26" t="s">
        <v>1794</v>
      </c>
      <c r="R182" s="471">
        <v>17335</v>
      </c>
      <c r="S182" s="26">
        <v>8</v>
      </c>
      <c r="T182" s="26" t="s">
        <v>1858</v>
      </c>
      <c r="U182" s="26">
        <v>214</v>
      </c>
      <c r="V182" s="26">
        <v>2</v>
      </c>
      <c r="W182" s="26">
        <v>14</v>
      </c>
    </row>
    <row r="183" spans="1:23">
      <c r="A183" s="85" t="str">
        <f>Sorteio!D24</f>
        <v>691</v>
      </c>
      <c r="B183" s="18" t="str">
        <f>Sorteio!E24</f>
        <v>HIRATA</v>
      </c>
      <c r="C183" s="18" t="str">
        <f>Sorteio!F24</f>
        <v>IRINEU YASSAYUKI</v>
      </c>
      <c r="D183" s="18" t="str">
        <f>Sorteio!G24</f>
        <v>M</v>
      </c>
      <c r="E183" s="18" t="str">
        <f>Sorteio!H24</f>
        <v>KOK</v>
      </c>
      <c r="F183" s="88">
        <f>Sorteio!I24</f>
        <v>24162</v>
      </c>
      <c r="G183" s="18">
        <f>Sorteio!J24</f>
        <v>8</v>
      </c>
      <c r="H183" s="18" t="str">
        <f>Sorteio!K24</f>
        <v>B</v>
      </c>
      <c r="I183" s="185">
        <f>Sorteio!A24</f>
        <v>206</v>
      </c>
      <c r="J183" s="185">
        <f>Sorteio!B24</f>
        <v>2</v>
      </c>
      <c r="K183" s="185">
        <f>Sorteio!C24</f>
        <v>6</v>
      </c>
      <c r="M183" s="26" t="s">
        <v>1596</v>
      </c>
      <c r="N183" s="26" t="s">
        <v>315</v>
      </c>
      <c r="O183" s="26" t="s">
        <v>1194</v>
      </c>
      <c r="P183" s="26" t="s">
        <v>3</v>
      </c>
      <c r="Q183" s="26" t="s">
        <v>1794</v>
      </c>
      <c r="R183" s="471">
        <v>17605</v>
      </c>
      <c r="S183" s="26">
        <v>9</v>
      </c>
      <c r="T183" s="26" t="s">
        <v>1858</v>
      </c>
      <c r="U183" s="26">
        <v>218</v>
      </c>
      <c r="V183" s="26">
        <v>2</v>
      </c>
      <c r="W183" s="26">
        <v>18</v>
      </c>
    </row>
    <row r="184" spans="1:23" ht="16.5" thickBot="1">
      <c r="A184" s="86" t="str">
        <f>Sorteio!D7</f>
        <v>671</v>
      </c>
      <c r="B184" s="62" t="str">
        <f>Sorteio!E7</f>
        <v>OKAWARA</v>
      </c>
      <c r="C184" s="62" t="str">
        <f>Sorteio!F7</f>
        <v>TOSHIO</v>
      </c>
      <c r="D184" s="62" t="str">
        <f>Sorteio!G7</f>
        <v>M</v>
      </c>
      <c r="E184" s="62" t="str">
        <f>Sorteio!H7</f>
        <v>SMA</v>
      </c>
      <c r="F184" s="89">
        <f>Sorteio!I7</f>
        <v>24451</v>
      </c>
      <c r="G184" s="62">
        <f>Sorteio!J7</f>
        <v>2</v>
      </c>
      <c r="H184" s="62" t="str">
        <f>Sorteio!K7</f>
        <v>EX</v>
      </c>
      <c r="I184" s="187">
        <f>Sorteio!A7</f>
        <v>107</v>
      </c>
      <c r="J184" s="187">
        <f>Sorteio!B7</f>
        <v>1</v>
      </c>
      <c r="K184" s="187">
        <f>Sorteio!C7</f>
        <v>7</v>
      </c>
      <c r="M184" s="26" t="s">
        <v>1161</v>
      </c>
      <c r="N184" s="26" t="s">
        <v>293</v>
      </c>
      <c r="O184" s="26" t="s">
        <v>1345</v>
      </c>
      <c r="P184" s="26" t="s">
        <v>3</v>
      </c>
      <c r="Q184" s="26" t="s">
        <v>1794</v>
      </c>
      <c r="R184" s="471">
        <v>21814</v>
      </c>
      <c r="S184" s="26">
        <v>10</v>
      </c>
      <c r="T184" s="26" t="s">
        <v>1859</v>
      </c>
      <c r="U184" s="26">
        <v>213</v>
      </c>
      <c r="V184" s="26">
        <v>2</v>
      </c>
      <c r="W184" s="26">
        <v>13</v>
      </c>
    </row>
    <row r="185" spans="1:23">
      <c r="A185" s="83" t="str">
        <f>Sorteio!D17</f>
        <v>847</v>
      </c>
      <c r="B185" s="84" t="str">
        <f>Sorteio!E17</f>
        <v>KANOMATA</v>
      </c>
      <c r="C185" s="84" t="str">
        <f>Sorteio!F17</f>
        <v>KOKI</v>
      </c>
      <c r="D185" s="84" t="str">
        <f>Sorteio!G17</f>
        <v>M</v>
      </c>
      <c r="E185" s="84" t="str">
        <f>Sorteio!H17</f>
        <v>BIR</v>
      </c>
      <c r="F185" s="87">
        <f>Sorteio!I17</f>
        <v>24950</v>
      </c>
      <c r="G185" s="84">
        <f>Sorteio!J17</f>
        <v>0</v>
      </c>
      <c r="H185" s="84" t="str">
        <f>Sorteio!K17</f>
        <v>EX</v>
      </c>
      <c r="I185" s="183">
        <f>Sorteio!A17</f>
        <v>117</v>
      </c>
      <c r="J185" s="183">
        <f>Sorteio!B17</f>
        <v>1</v>
      </c>
      <c r="K185" s="183">
        <f>Sorteio!C17</f>
        <v>17</v>
      </c>
      <c r="M185" s="26" t="s">
        <v>1676</v>
      </c>
      <c r="N185" s="26" t="s">
        <v>2499</v>
      </c>
      <c r="O185" s="26" t="s">
        <v>2500</v>
      </c>
      <c r="P185" s="26" t="s">
        <v>3</v>
      </c>
      <c r="Q185" s="26" t="s">
        <v>1794</v>
      </c>
      <c r="R185" s="471">
        <v>21302</v>
      </c>
      <c r="S185" s="26">
        <v>7</v>
      </c>
      <c r="T185" s="26" t="s">
        <v>1858</v>
      </c>
      <c r="U185" s="26">
        <v>410</v>
      </c>
      <c r="V185" s="26">
        <v>2</v>
      </c>
      <c r="W185" s="26">
        <v>10</v>
      </c>
    </row>
    <row r="186" spans="1:23">
      <c r="A186" s="85" t="str">
        <f>Sorteio!N10</f>
        <v>131</v>
      </c>
      <c r="B186" s="18" t="str">
        <f>Sorteio!O10</f>
        <v>IBUSUKI</v>
      </c>
      <c r="C186" s="18" t="str">
        <f>Sorteio!P10</f>
        <v>FUMIYOSHI</v>
      </c>
      <c r="D186" s="18" t="str">
        <f>Sorteio!Q10</f>
        <v>M</v>
      </c>
      <c r="E186" s="18" t="str">
        <f>Sorteio!R10</f>
        <v>PIE</v>
      </c>
      <c r="F186" s="88">
        <f>Sorteio!S10</f>
        <v>24985</v>
      </c>
      <c r="G186" s="18">
        <f>Sorteio!T10</f>
        <v>4</v>
      </c>
      <c r="H186" s="18" t="str">
        <f>Sorteio!U10</f>
        <v>A</v>
      </c>
      <c r="I186" s="185">
        <f>Sorteio!A10</f>
        <v>110</v>
      </c>
      <c r="J186" s="185">
        <f>Sorteio!B10</f>
        <v>1</v>
      </c>
      <c r="K186" s="185">
        <f>Sorteio!C10</f>
        <v>10</v>
      </c>
      <c r="M186" s="26" t="s">
        <v>1672</v>
      </c>
      <c r="N186" s="26" t="s">
        <v>2302</v>
      </c>
      <c r="O186" s="26" t="s">
        <v>2303</v>
      </c>
      <c r="P186" s="26" t="s">
        <v>10</v>
      </c>
      <c r="Q186" s="26" t="s">
        <v>1794</v>
      </c>
      <c r="R186" s="471">
        <v>25014</v>
      </c>
      <c r="S186" s="26">
        <v>4</v>
      </c>
      <c r="T186" s="26" t="s">
        <v>1857</v>
      </c>
      <c r="U186" s="26">
        <v>102</v>
      </c>
      <c r="V186" s="26">
        <v>1</v>
      </c>
      <c r="W186" s="26">
        <v>2</v>
      </c>
    </row>
    <row r="187" spans="1:23">
      <c r="A187" s="85" t="str">
        <f>Sorteio!AH35</f>
        <v>735</v>
      </c>
      <c r="B187" s="18" t="str">
        <f>Sorteio!AI35</f>
        <v>BARBOSA DE LIMA</v>
      </c>
      <c r="C187" s="18" t="str">
        <f>Sorteio!AJ35</f>
        <v>JOSE HILTON</v>
      </c>
      <c r="D187" s="18" t="str">
        <f>Sorteio!AK35</f>
        <v>M</v>
      </c>
      <c r="E187" s="18" t="str">
        <f>Sorteio!AL35</f>
        <v>SOR</v>
      </c>
      <c r="F187" s="88">
        <f>Sorteio!AM35</f>
        <v>24988</v>
      </c>
      <c r="G187" s="18">
        <f>Sorteio!AN35</f>
        <v>12</v>
      </c>
      <c r="H187" s="18" t="str">
        <f>Sorteio!AO35</f>
        <v>C</v>
      </c>
      <c r="I187" s="185">
        <f>Sorteio!A35</f>
        <v>217</v>
      </c>
      <c r="J187" s="185">
        <f>Sorteio!B35</f>
        <v>2</v>
      </c>
      <c r="K187" s="185">
        <f>Sorteio!C35</f>
        <v>17</v>
      </c>
      <c r="M187" s="26" t="s">
        <v>1062</v>
      </c>
      <c r="N187" s="26" t="s">
        <v>900</v>
      </c>
      <c r="O187" s="26" t="s">
        <v>890</v>
      </c>
      <c r="P187" s="26" t="s">
        <v>3</v>
      </c>
      <c r="Q187" s="26" t="s">
        <v>1794</v>
      </c>
      <c r="R187" s="471">
        <v>17710</v>
      </c>
      <c r="S187" s="26">
        <v>6</v>
      </c>
      <c r="T187" s="26" t="s">
        <v>1857</v>
      </c>
      <c r="U187" s="26">
        <v>107</v>
      </c>
      <c r="V187" s="26">
        <v>1</v>
      </c>
      <c r="W187" s="26">
        <v>7</v>
      </c>
    </row>
    <row r="188" spans="1:23" ht="16.5" thickBot="1">
      <c r="A188" s="86" t="str">
        <f>Sorteio!N2</f>
        <v>805</v>
      </c>
      <c r="B188" s="62" t="str">
        <f>Sorteio!O2</f>
        <v>SUZUKI KANOMATA</v>
      </c>
      <c r="C188" s="62" t="str">
        <f>Sorteio!P2</f>
        <v>ELENA TIKA</v>
      </c>
      <c r="D188" s="62" t="str">
        <f>Sorteio!Q2</f>
        <v>F</v>
      </c>
      <c r="E188" s="62" t="str">
        <f>Sorteio!R2</f>
        <v>BIR</v>
      </c>
      <c r="F188" s="89">
        <f>Sorteio!S2</f>
        <v>25014</v>
      </c>
      <c r="G188" s="62">
        <f>Sorteio!T2</f>
        <v>4</v>
      </c>
      <c r="H188" s="62" t="str">
        <f>Sorteio!U2</f>
        <v>A</v>
      </c>
      <c r="I188" s="187">
        <f>Sorteio!A2</f>
        <v>102</v>
      </c>
      <c r="J188" s="187">
        <f>Sorteio!B2</f>
        <v>1</v>
      </c>
      <c r="K188" s="187">
        <f>Sorteio!C2</f>
        <v>2</v>
      </c>
      <c r="M188" s="26" t="s">
        <v>1078</v>
      </c>
      <c r="N188" s="26" t="s">
        <v>900</v>
      </c>
      <c r="O188" s="26" t="s">
        <v>751</v>
      </c>
      <c r="P188" s="26" t="s">
        <v>10</v>
      </c>
      <c r="Q188" s="26" t="s">
        <v>1794</v>
      </c>
      <c r="R188" s="471">
        <v>17976</v>
      </c>
      <c r="S188" s="26">
        <v>9</v>
      </c>
      <c r="T188" s="26" t="s">
        <v>1858</v>
      </c>
      <c r="U188" s="26">
        <v>215</v>
      </c>
      <c r="V188" s="26">
        <v>2</v>
      </c>
      <c r="W188" s="26">
        <v>15</v>
      </c>
    </row>
    <row r="189" spans="1:23">
      <c r="A189" s="83" t="str">
        <f>Sorteio!AH26</f>
        <v>403</v>
      </c>
      <c r="B189" s="84" t="str">
        <f>Sorteio!AI26</f>
        <v>SHIMOYAMA</v>
      </c>
      <c r="C189" s="84" t="str">
        <f>Sorteio!AJ26</f>
        <v>MIYUKI</v>
      </c>
      <c r="D189" s="84" t="str">
        <f>Sorteio!AK26</f>
        <v>F</v>
      </c>
      <c r="E189" s="84" t="str">
        <f>Sorteio!AL26</f>
        <v>IBI</v>
      </c>
      <c r="F189" s="87">
        <f>Sorteio!AM26</f>
        <v>25386</v>
      </c>
      <c r="G189" s="84">
        <f>Sorteio!AN26</f>
        <v>12</v>
      </c>
      <c r="H189" s="84" t="str">
        <f>Sorteio!AO26</f>
        <v>C</v>
      </c>
      <c r="I189" s="183">
        <f>Sorteio!A26</f>
        <v>208</v>
      </c>
      <c r="J189" s="183">
        <f>Sorteio!B26</f>
        <v>2</v>
      </c>
      <c r="K189" s="183">
        <f>Sorteio!C26</f>
        <v>8</v>
      </c>
      <c r="M189" s="26" t="s">
        <v>1540</v>
      </c>
      <c r="N189" s="26" t="s">
        <v>2073</v>
      </c>
      <c r="O189" s="26" t="s">
        <v>319</v>
      </c>
      <c r="P189" s="26" t="s">
        <v>3</v>
      </c>
      <c r="Q189" s="26" t="s">
        <v>1794</v>
      </c>
      <c r="R189" s="471">
        <v>17992</v>
      </c>
      <c r="S189" s="26">
        <v>6</v>
      </c>
      <c r="T189" s="26" t="s">
        <v>1857</v>
      </c>
      <c r="U189" s="26">
        <v>317</v>
      </c>
      <c r="V189" s="26">
        <v>1</v>
      </c>
      <c r="W189" s="26">
        <v>17</v>
      </c>
    </row>
    <row r="190" spans="1:23">
      <c r="A190" s="85" t="str">
        <f>Sorteio!X19</f>
        <v>728</v>
      </c>
      <c r="B190" s="18" t="str">
        <f>Sorteio!Y19</f>
        <v>DOS SANTOS LUZ LIMA</v>
      </c>
      <c r="C190" s="18" t="str">
        <f>Sorteio!Z19</f>
        <v>LUCILENA</v>
      </c>
      <c r="D190" s="18" t="str">
        <f>Sorteio!AA19</f>
        <v>F</v>
      </c>
      <c r="E190" s="18" t="str">
        <f>Sorteio!AB19</f>
        <v>SOR</v>
      </c>
      <c r="F190" s="88">
        <f>Sorteio!AC19</f>
        <v>25513</v>
      </c>
      <c r="G190" s="18">
        <f>Sorteio!AD19</f>
        <v>12</v>
      </c>
      <c r="H190" s="18" t="str">
        <f>Sorteio!AE19</f>
        <v>C</v>
      </c>
      <c r="I190" s="185">
        <f>Sorteio!A19</f>
        <v>201</v>
      </c>
      <c r="J190" s="185">
        <f>Sorteio!B19</f>
        <v>2</v>
      </c>
      <c r="K190" s="185">
        <f>Sorteio!C19</f>
        <v>1</v>
      </c>
      <c r="M190" s="26" t="s">
        <v>1686</v>
      </c>
      <c r="N190" s="26" t="s">
        <v>2502</v>
      </c>
      <c r="O190" s="26" t="s">
        <v>2507</v>
      </c>
      <c r="P190" s="26" t="s">
        <v>10</v>
      </c>
      <c r="Q190" s="26" t="s">
        <v>1795</v>
      </c>
      <c r="R190" s="471">
        <v>22652</v>
      </c>
      <c r="S190" s="26">
        <v>9</v>
      </c>
      <c r="T190" s="26" t="s">
        <v>1858</v>
      </c>
      <c r="U190" s="26">
        <v>401</v>
      </c>
      <c r="V190" s="26">
        <v>2</v>
      </c>
      <c r="W190" s="26">
        <v>1</v>
      </c>
    </row>
    <row r="191" spans="1:23">
      <c r="A191" s="85" t="str">
        <f>Sorteio!N5</f>
        <v>552</v>
      </c>
      <c r="B191" s="18" t="str">
        <f>Sorteio!O5</f>
        <v>NISHIOKA</v>
      </c>
      <c r="C191" s="18" t="str">
        <f>Sorteio!P5</f>
        <v>LAYUDO</v>
      </c>
      <c r="D191" s="18" t="str">
        <f>Sorteio!Q5</f>
        <v>M</v>
      </c>
      <c r="E191" s="18" t="str">
        <f>Sorteio!R5</f>
        <v>SMA</v>
      </c>
      <c r="F191" s="88">
        <f>Sorteio!S5</f>
        <v>25717</v>
      </c>
      <c r="G191" s="18">
        <f>Sorteio!T5</f>
        <v>3</v>
      </c>
      <c r="H191" s="18" t="str">
        <f>Sorteio!U5</f>
        <v>EX</v>
      </c>
      <c r="I191" s="185">
        <f>Sorteio!A5</f>
        <v>105</v>
      </c>
      <c r="J191" s="185">
        <f>Sorteio!B5</f>
        <v>1</v>
      </c>
      <c r="K191" s="185">
        <f>Sorteio!C5</f>
        <v>5</v>
      </c>
      <c r="M191" s="26" t="s">
        <v>321</v>
      </c>
      <c r="N191" s="26" t="s">
        <v>2199</v>
      </c>
      <c r="O191" s="26" t="s">
        <v>1851</v>
      </c>
      <c r="P191" s="26" t="s">
        <v>3</v>
      </c>
      <c r="Q191" s="26" t="s">
        <v>1795</v>
      </c>
      <c r="R191" s="471">
        <v>21936</v>
      </c>
      <c r="S191" s="26">
        <v>7</v>
      </c>
      <c r="T191" s="26" t="s">
        <v>1858</v>
      </c>
      <c r="U191" s="26">
        <v>412</v>
      </c>
      <c r="V191" s="26">
        <v>2</v>
      </c>
      <c r="W191" s="26">
        <v>12</v>
      </c>
    </row>
    <row r="192" spans="1:23" ht="16.5" thickBot="1">
      <c r="A192" s="86" t="str">
        <f>Sorteio!AH52</f>
        <v>696</v>
      </c>
      <c r="B192" s="62" t="str">
        <f>Sorteio!AI52</f>
        <v>M. SILVA YADOYA</v>
      </c>
      <c r="C192" s="62" t="str">
        <f>Sorteio!AJ52</f>
        <v>ROSILEIDE</v>
      </c>
      <c r="D192" s="62" t="str">
        <f>Sorteio!AK52</f>
        <v>F</v>
      </c>
      <c r="E192" s="62" t="str">
        <f>Sorteio!AL52</f>
        <v>GSP</v>
      </c>
      <c r="F192" s="89">
        <f>Sorteio!AM52</f>
        <v>26071</v>
      </c>
      <c r="G192" s="62">
        <f>Sorteio!AN52</f>
        <v>12</v>
      </c>
      <c r="H192" s="62" t="str">
        <f>Sorteio!AO52</f>
        <v>C</v>
      </c>
      <c r="I192" s="187">
        <f>Sorteio!A52</f>
        <v>417</v>
      </c>
      <c r="J192" s="187">
        <f>Sorteio!B52</f>
        <v>2</v>
      </c>
      <c r="K192" s="187">
        <f>Sorteio!C52</f>
        <v>17</v>
      </c>
      <c r="M192" s="26" t="s">
        <v>1108</v>
      </c>
      <c r="N192" s="26" t="s">
        <v>2602</v>
      </c>
      <c r="O192" s="26" t="s">
        <v>640</v>
      </c>
      <c r="P192" s="26" t="s">
        <v>10</v>
      </c>
      <c r="Q192" s="26" t="s">
        <v>1795</v>
      </c>
      <c r="R192" s="471">
        <v>23431</v>
      </c>
      <c r="S192" s="26">
        <v>3</v>
      </c>
      <c r="T192" s="26" t="s">
        <v>2062</v>
      </c>
      <c r="U192" s="26">
        <v>106</v>
      </c>
      <c r="V192" s="26">
        <v>1</v>
      </c>
      <c r="W192" s="26">
        <v>6</v>
      </c>
    </row>
    <row r="193" spans="1:23">
      <c r="A193" s="83" t="str">
        <f>Sorteio!X33</f>
        <v>401</v>
      </c>
      <c r="B193" s="84" t="str">
        <f>Sorteio!Y33</f>
        <v>KANNO</v>
      </c>
      <c r="C193" s="84" t="str">
        <f>Sorteio!Z33</f>
        <v>HELIO MINORU</v>
      </c>
      <c r="D193" s="84" t="str">
        <f>Sorteio!AA33</f>
        <v>M</v>
      </c>
      <c r="E193" s="84" t="str">
        <f>Sorteio!AB33</f>
        <v>PIE</v>
      </c>
      <c r="F193" s="87">
        <f>Sorteio!AC33</f>
        <v>26227</v>
      </c>
      <c r="G193" s="84">
        <f>Sorteio!AD33</f>
        <v>12</v>
      </c>
      <c r="H193" s="84" t="str">
        <f>Sorteio!AE33</f>
        <v>C</v>
      </c>
      <c r="I193" s="183">
        <f>Sorteio!A33</f>
        <v>215</v>
      </c>
      <c r="J193" s="183">
        <f>Sorteio!B33</f>
        <v>2</v>
      </c>
      <c r="K193" s="183">
        <f>Sorteio!C33</f>
        <v>15</v>
      </c>
      <c r="M193" s="26" t="s">
        <v>1124</v>
      </c>
      <c r="N193" s="26" t="s">
        <v>748</v>
      </c>
      <c r="O193" s="26" t="s">
        <v>241</v>
      </c>
      <c r="P193" s="26" t="s">
        <v>10</v>
      </c>
      <c r="Q193" s="26" t="s">
        <v>1795</v>
      </c>
      <c r="R193" s="471">
        <v>16657</v>
      </c>
      <c r="S193" s="26">
        <v>8</v>
      </c>
      <c r="T193" s="26" t="s">
        <v>1858</v>
      </c>
      <c r="U193" s="26">
        <v>306</v>
      </c>
      <c r="V193" s="26">
        <v>1</v>
      </c>
      <c r="W193" s="26">
        <v>6</v>
      </c>
    </row>
    <row r="194" spans="1:23">
      <c r="A194" s="85" t="str">
        <f>Sorteio!X17</f>
        <v>722</v>
      </c>
      <c r="B194" s="18" t="str">
        <f>Sorteio!Y17</f>
        <v>DOS SANTOS</v>
      </c>
      <c r="C194" s="18" t="str">
        <f>Sorteio!Z17</f>
        <v>GERSON ARAUJO</v>
      </c>
      <c r="D194" s="18" t="str">
        <f>Sorteio!AA17</f>
        <v>M</v>
      </c>
      <c r="E194" s="18" t="str">
        <f>Sorteio!AB17</f>
        <v>NCC</v>
      </c>
      <c r="F194" s="88">
        <f>Sorteio!AC17</f>
        <v>26370</v>
      </c>
      <c r="G194" s="18">
        <f>Sorteio!AD17</f>
        <v>4</v>
      </c>
      <c r="H194" s="18" t="str">
        <f>Sorteio!AE17</f>
        <v>A</v>
      </c>
      <c r="I194" s="185">
        <f>Sorteio!A17</f>
        <v>117</v>
      </c>
      <c r="J194" s="185">
        <f>Sorteio!B17</f>
        <v>1</v>
      </c>
      <c r="K194" s="185">
        <f>Sorteio!C17</f>
        <v>17</v>
      </c>
      <c r="M194" s="26" t="s">
        <v>363</v>
      </c>
      <c r="N194" s="26" t="s">
        <v>2499</v>
      </c>
      <c r="O194" s="26" t="s">
        <v>2506</v>
      </c>
      <c r="P194" s="26" t="s">
        <v>3</v>
      </c>
      <c r="Q194" s="26" t="s">
        <v>1795</v>
      </c>
      <c r="R194" s="471">
        <v>19651</v>
      </c>
      <c r="S194" s="26">
        <v>9</v>
      </c>
      <c r="T194" s="26" t="s">
        <v>1858</v>
      </c>
      <c r="U194" s="26">
        <v>211</v>
      </c>
      <c r="V194" s="26">
        <v>2</v>
      </c>
      <c r="W194" s="26">
        <v>11</v>
      </c>
    </row>
    <row r="195" spans="1:23">
      <c r="A195" s="85" t="str">
        <f>Sorteio!N8</f>
        <v>177</v>
      </c>
      <c r="B195" s="18" t="str">
        <f>Sorteio!O8</f>
        <v>KAWAKAMI</v>
      </c>
      <c r="C195" s="18" t="str">
        <f>Sorteio!P8</f>
        <v>LIKA</v>
      </c>
      <c r="D195" s="18" t="str">
        <f>Sorteio!Q8</f>
        <v>F</v>
      </c>
      <c r="E195" s="18" t="str">
        <f>Sorteio!R8</f>
        <v>SMA</v>
      </c>
      <c r="F195" s="88">
        <f>Sorteio!S8</f>
        <v>26516</v>
      </c>
      <c r="G195" s="18">
        <f>Sorteio!T8</f>
        <v>3</v>
      </c>
      <c r="H195" s="18" t="str">
        <f>Sorteio!U8</f>
        <v>EX</v>
      </c>
      <c r="I195" s="185">
        <f>Sorteio!A8</f>
        <v>108</v>
      </c>
      <c r="J195" s="185">
        <f>Sorteio!B8</f>
        <v>1</v>
      </c>
      <c r="K195" s="185">
        <f>Sorteio!C8</f>
        <v>8</v>
      </c>
      <c r="M195" s="26" t="s">
        <v>1111</v>
      </c>
      <c r="N195" s="26" t="s">
        <v>2603</v>
      </c>
      <c r="O195" s="26" t="s">
        <v>2604</v>
      </c>
      <c r="P195" s="26" t="s">
        <v>3</v>
      </c>
      <c r="Q195" s="26" t="s">
        <v>1795</v>
      </c>
      <c r="R195" s="471">
        <v>19749</v>
      </c>
      <c r="S195" s="26">
        <v>1</v>
      </c>
      <c r="T195" s="26" t="s">
        <v>2062</v>
      </c>
      <c r="U195" s="26">
        <v>116</v>
      </c>
      <c r="V195" s="26">
        <v>1</v>
      </c>
      <c r="W195" s="26">
        <v>16</v>
      </c>
    </row>
    <row r="196" spans="1:23" ht="16.5" thickBot="1">
      <c r="A196" s="86" t="str">
        <f>Sorteio!D4</f>
        <v>929</v>
      </c>
      <c r="B196" s="62" t="str">
        <f>Sorteio!E4</f>
        <v>MATSUMOTO</v>
      </c>
      <c r="C196" s="62" t="str">
        <f>Sorteio!F4</f>
        <v>ALESSANDRA A.</v>
      </c>
      <c r="D196" s="62" t="str">
        <f>Sorteio!G4</f>
        <v>F</v>
      </c>
      <c r="E196" s="62" t="str">
        <f>Sorteio!H4</f>
        <v>NCC</v>
      </c>
      <c r="F196" s="89">
        <f>Sorteio!I4</f>
        <v>26932</v>
      </c>
      <c r="G196" s="62">
        <f>Sorteio!J4</f>
        <v>3</v>
      </c>
      <c r="H196" s="62" t="str">
        <f>Sorteio!K4</f>
        <v>EX</v>
      </c>
      <c r="I196" s="187">
        <f>Sorteio!A4</f>
        <v>104</v>
      </c>
      <c r="J196" s="187">
        <f>Sorteio!B4</f>
        <v>1</v>
      </c>
      <c r="K196" s="187">
        <f>Sorteio!C4</f>
        <v>4</v>
      </c>
      <c r="M196" s="26" t="s">
        <v>1693</v>
      </c>
      <c r="N196" s="26" t="s">
        <v>1862</v>
      </c>
      <c r="O196" s="26" t="s">
        <v>1863</v>
      </c>
      <c r="P196" s="26" t="s">
        <v>3</v>
      </c>
      <c r="Q196" s="26" t="s">
        <v>1795</v>
      </c>
      <c r="R196" s="471">
        <v>19733</v>
      </c>
      <c r="S196" s="26">
        <v>9</v>
      </c>
      <c r="T196" s="26" t="s">
        <v>1858</v>
      </c>
      <c r="U196" s="26">
        <v>205</v>
      </c>
      <c r="V196" s="26">
        <v>2</v>
      </c>
      <c r="W196" s="26">
        <v>5</v>
      </c>
    </row>
    <row r="197" spans="1:23">
      <c r="A197" s="83" t="str">
        <f>Sorteio!D42</f>
        <v>578</v>
      </c>
      <c r="B197" s="84" t="str">
        <f>Sorteio!E42</f>
        <v>TAKAHASHI</v>
      </c>
      <c r="C197" s="84" t="str">
        <f>Sorteio!F42</f>
        <v>EDSON SHOJI</v>
      </c>
      <c r="D197" s="84" t="str">
        <f>Sorteio!G42</f>
        <v>M</v>
      </c>
      <c r="E197" s="84" t="str">
        <f>Sorteio!H42</f>
        <v>SOR</v>
      </c>
      <c r="F197" s="87">
        <f>Sorteio!I42</f>
        <v>27163</v>
      </c>
      <c r="G197" s="84">
        <f>Sorteio!J42</f>
        <v>2</v>
      </c>
      <c r="H197" s="84" t="str">
        <f>Sorteio!K42</f>
        <v>EX</v>
      </c>
      <c r="I197" s="183">
        <f>Sorteio!A42</f>
        <v>312</v>
      </c>
      <c r="J197" s="183">
        <f>Sorteio!B42</f>
        <v>1</v>
      </c>
      <c r="K197" s="183">
        <f>Sorteio!C42</f>
        <v>12</v>
      </c>
      <c r="M197" s="26" t="s">
        <v>878</v>
      </c>
      <c r="N197" s="26" t="s">
        <v>2636</v>
      </c>
      <c r="O197" s="26" t="s">
        <v>2637</v>
      </c>
      <c r="P197" s="26" t="s">
        <v>3</v>
      </c>
      <c r="Q197" s="26" t="s">
        <v>1797</v>
      </c>
      <c r="R197" s="471">
        <v>24988</v>
      </c>
      <c r="S197" s="26">
        <v>12</v>
      </c>
      <c r="T197" s="26" t="s">
        <v>1859</v>
      </c>
      <c r="U197" s="26">
        <v>217</v>
      </c>
      <c r="V197" s="26">
        <v>2</v>
      </c>
      <c r="W197" s="26">
        <v>17</v>
      </c>
    </row>
    <row r="198" spans="1:23">
      <c r="A198" s="85" t="str">
        <f>Sorteio!X15</f>
        <v>903</v>
      </c>
      <c r="B198" s="18" t="str">
        <f>Sorteio!Y15</f>
        <v>NAGATA</v>
      </c>
      <c r="C198" s="18" t="str">
        <f>Sorteio!Z15</f>
        <v>AROLDO KOJI</v>
      </c>
      <c r="D198" s="18" t="str">
        <f>Sorteio!AA15</f>
        <v>M</v>
      </c>
      <c r="E198" s="18" t="str">
        <f>Sorteio!AB15</f>
        <v>COO</v>
      </c>
      <c r="F198" s="88">
        <f>Sorteio!AC15</f>
        <v>27807</v>
      </c>
      <c r="G198" s="18">
        <f>Sorteio!AD15</f>
        <v>5</v>
      </c>
      <c r="H198" s="18" t="str">
        <f>Sorteio!AE15</f>
        <v>A</v>
      </c>
      <c r="I198" s="185">
        <f>Sorteio!A15</f>
        <v>115</v>
      </c>
      <c r="J198" s="185">
        <f>Sorteio!B15</f>
        <v>1</v>
      </c>
      <c r="K198" s="185">
        <f>Sorteio!C15</f>
        <v>15</v>
      </c>
      <c r="M198" s="26" t="s">
        <v>500</v>
      </c>
      <c r="N198" s="26" t="s">
        <v>2626</v>
      </c>
      <c r="O198" s="26" t="s">
        <v>2627</v>
      </c>
      <c r="P198" s="26" t="s">
        <v>10</v>
      </c>
      <c r="Q198" s="26" t="s">
        <v>1797</v>
      </c>
      <c r="R198" s="471">
        <v>25513</v>
      </c>
      <c r="S198" s="26">
        <v>12</v>
      </c>
      <c r="T198" s="26" t="s">
        <v>1859</v>
      </c>
      <c r="U198" s="26">
        <v>201</v>
      </c>
      <c r="V198" s="26">
        <v>2</v>
      </c>
      <c r="W198" s="26">
        <v>1</v>
      </c>
    </row>
    <row r="199" spans="1:23">
      <c r="A199" s="85" t="str">
        <f>Sorteio!AH36</f>
        <v>714</v>
      </c>
      <c r="B199" s="18" t="str">
        <f>Sorteio!AI36</f>
        <v>MARTINS DE MELLO</v>
      </c>
      <c r="C199" s="18" t="str">
        <f>Sorteio!AJ36</f>
        <v>VANESSA</v>
      </c>
      <c r="D199" s="18" t="str">
        <f>Sorteio!AK36</f>
        <v>F</v>
      </c>
      <c r="E199" s="18" t="str">
        <f>Sorteio!AL36</f>
        <v>KOK</v>
      </c>
      <c r="F199" s="88">
        <f>Sorteio!AM36</f>
        <v>28169</v>
      </c>
      <c r="G199" s="18">
        <f>Sorteio!AN36</f>
        <v>12</v>
      </c>
      <c r="H199" s="18" t="str">
        <f>Sorteio!AO36</f>
        <v>C</v>
      </c>
      <c r="I199" s="185">
        <f>Sorteio!A36</f>
        <v>218</v>
      </c>
      <c r="J199" s="185">
        <f>Sorteio!B36</f>
        <v>2</v>
      </c>
      <c r="K199" s="185">
        <f>Sorteio!C36</f>
        <v>18</v>
      </c>
      <c r="M199" s="26" t="s">
        <v>1165</v>
      </c>
      <c r="N199" s="26" t="s">
        <v>2548</v>
      </c>
      <c r="O199" s="26" t="s">
        <v>751</v>
      </c>
      <c r="P199" s="26" t="s">
        <v>10</v>
      </c>
      <c r="Q199" s="26" t="s">
        <v>1797</v>
      </c>
      <c r="R199" s="471">
        <v>20897</v>
      </c>
      <c r="S199" s="26">
        <v>12</v>
      </c>
      <c r="T199" s="26" t="s">
        <v>1859</v>
      </c>
      <c r="U199" s="26">
        <v>301</v>
      </c>
      <c r="V199" s="26">
        <v>1</v>
      </c>
      <c r="W199" s="26">
        <v>1</v>
      </c>
    </row>
    <row r="200" spans="1:23" ht="16.5" thickBot="1">
      <c r="A200" s="86" t="str">
        <f>Sorteio!X11</f>
        <v>866</v>
      </c>
      <c r="B200" s="62" t="str">
        <f>Sorteio!Y11</f>
        <v>SAKAGUTI</v>
      </c>
      <c r="C200" s="62" t="str">
        <f>Sorteio!Z11</f>
        <v>MARIO</v>
      </c>
      <c r="D200" s="62" t="str">
        <f>Sorteio!AA11</f>
        <v>M</v>
      </c>
      <c r="E200" s="62" t="str">
        <f>Sorteio!AB11</f>
        <v>PIE</v>
      </c>
      <c r="F200" s="89">
        <f>Sorteio!AC11</f>
        <v>28572</v>
      </c>
      <c r="G200" s="62">
        <f>Sorteio!AD11</f>
        <v>5</v>
      </c>
      <c r="H200" s="62" t="str">
        <f>Sorteio!AE11</f>
        <v>A</v>
      </c>
      <c r="I200" s="187">
        <f>Sorteio!A11</f>
        <v>111</v>
      </c>
      <c r="J200" s="187">
        <f>Sorteio!B11</f>
        <v>1</v>
      </c>
      <c r="K200" s="187">
        <f>Sorteio!C11</f>
        <v>11</v>
      </c>
      <c r="M200" s="26" t="s">
        <v>2466</v>
      </c>
      <c r="N200" s="26" t="s">
        <v>2313</v>
      </c>
      <c r="O200" s="26" t="s">
        <v>2314</v>
      </c>
      <c r="P200" s="26" t="s">
        <v>3</v>
      </c>
      <c r="Q200" s="26" t="s">
        <v>1797</v>
      </c>
      <c r="R200" s="471">
        <v>16918</v>
      </c>
      <c r="S200" s="26">
        <v>9</v>
      </c>
      <c r="T200" s="26" t="s">
        <v>1858</v>
      </c>
      <c r="U200" s="26">
        <v>208</v>
      </c>
      <c r="V200" s="26">
        <v>2</v>
      </c>
      <c r="W200" s="26">
        <v>8</v>
      </c>
    </row>
    <row r="201" spans="1:23">
      <c r="A201" s="83" t="str">
        <f>Sorteio!D52</f>
        <v>887</v>
      </c>
      <c r="B201" s="84" t="str">
        <f>Sorteio!E52</f>
        <v>A. GOMES</v>
      </c>
      <c r="C201" s="84" t="str">
        <f>Sorteio!F52</f>
        <v>CLAUDEMIR</v>
      </c>
      <c r="D201" s="84" t="str">
        <f>Sorteio!G52</f>
        <v>M</v>
      </c>
      <c r="E201" s="84" t="str">
        <f>Sorteio!H52</f>
        <v>NCC</v>
      </c>
      <c r="F201" s="87">
        <f>Sorteio!I52</f>
        <v>28815</v>
      </c>
      <c r="G201" s="84">
        <f>Sorteio!J52</f>
        <v>8</v>
      </c>
      <c r="H201" s="84" t="str">
        <f>Sorteio!K52</f>
        <v>B</v>
      </c>
      <c r="I201" s="183">
        <f>Sorteio!A52</f>
        <v>417</v>
      </c>
      <c r="J201" s="183">
        <f>Sorteio!B52</f>
        <v>2</v>
      </c>
      <c r="K201" s="183">
        <f>Sorteio!C52</f>
        <v>17</v>
      </c>
      <c r="M201" s="26" t="s">
        <v>1175</v>
      </c>
      <c r="N201" s="26" t="s">
        <v>1176</v>
      </c>
      <c r="O201" s="26" t="s">
        <v>191</v>
      </c>
      <c r="P201" s="26" t="s">
        <v>10</v>
      </c>
      <c r="Q201" s="26" t="s">
        <v>1797</v>
      </c>
      <c r="R201" s="471">
        <v>14991</v>
      </c>
      <c r="S201" s="26">
        <v>9</v>
      </c>
      <c r="T201" s="26" t="s">
        <v>1858</v>
      </c>
      <c r="U201" s="26">
        <v>206</v>
      </c>
      <c r="V201" s="26">
        <v>2</v>
      </c>
      <c r="W201" s="26">
        <v>6</v>
      </c>
    </row>
    <row r="202" spans="1:23">
      <c r="A202" s="85" t="str">
        <f>Sorteio!D19</f>
        <v>744</v>
      </c>
      <c r="B202" s="18" t="str">
        <f>Sorteio!E19</f>
        <v>UEMURA</v>
      </c>
      <c r="C202" s="18" t="str">
        <f>Sorteio!F19</f>
        <v>JORGE</v>
      </c>
      <c r="D202" s="18" t="str">
        <f>Sorteio!G19</f>
        <v>M</v>
      </c>
      <c r="E202" s="18" t="str">
        <f>Sorteio!H19</f>
        <v>PIE</v>
      </c>
      <c r="F202" s="88">
        <f>Sorteio!I19</f>
        <v>29247</v>
      </c>
      <c r="G202" s="18">
        <f>Sorteio!J19</f>
        <v>9</v>
      </c>
      <c r="H202" s="18" t="str">
        <f>Sorteio!K19</f>
        <v>B</v>
      </c>
      <c r="I202" s="185">
        <f>Sorteio!A19</f>
        <v>201</v>
      </c>
      <c r="J202" s="185">
        <f>Sorteio!B19</f>
        <v>2</v>
      </c>
      <c r="K202" s="185">
        <f>Sorteio!C19</f>
        <v>1</v>
      </c>
      <c r="M202" s="26" t="s">
        <v>237</v>
      </c>
      <c r="N202" s="26" t="s">
        <v>238</v>
      </c>
      <c r="O202" s="26" t="s">
        <v>239</v>
      </c>
      <c r="P202" s="26" t="s">
        <v>3</v>
      </c>
      <c r="Q202" s="26" t="s">
        <v>1797</v>
      </c>
      <c r="R202" s="471">
        <v>13681</v>
      </c>
      <c r="S202" s="26">
        <v>6</v>
      </c>
      <c r="T202" s="26" t="s">
        <v>1857</v>
      </c>
      <c r="U202" s="26">
        <v>109</v>
      </c>
      <c r="V202" s="26">
        <v>1</v>
      </c>
      <c r="W202" s="26">
        <v>9</v>
      </c>
    </row>
    <row r="203" spans="1:23">
      <c r="A203" s="85" t="str">
        <f>Sorteio!D9</f>
        <v>800</v>
      </c>
      <c r="B203" s="18" t="str">
        <f>Sorteio!E9</f>
        <v>FIUZA DE OLIVEIRA</v>
      </c>
      <c r="C203" s="18" t="str">
        <f>Sorteio!F9</f>
        <v>IVAN</v>
      </c>
      <c r="D203" s="18" t="str">
        <f>Sorteio!G9</f>
        <v>M</v>
      </c>
      <c r="E203" s="18" t="str">
        <f>Sorteio!H9</f>
        <v>IBI</v>
      </c>
      <c r="F203" s="88">
        <f>Sorteio!I9</f>
        <v>29849</v>
      </c>
      <c r="G203" s="18">
        <f>Sorteio!J9</f>
        <v>2</v>
      </c>
      <c r="H203" s="18" t="str">
        <f>Sorteio!K9</f>
        <v>EX</v>
      </c>
      <c r="I203" s="185">
        <f>Sorteio!A9</f>
        <v>109</v>
      </c>
      <c r="J203" s="185">
        <f>Sorteio!B9</f>
        <v>1</v>
      </c>
      <c r="K203" s="185">
        <f>Sorteio!C9</f>
        <v>9</v>
      </c>
      <c r="M203" s="26" t="s">
        <v>1172</v>
      </c>
      <c r="N203" s="26" t="s">
        <v>623</v>
      </c>
      <c r="O203" s="26" t="s">
        <v>383</v>
      </c>
      <c r="P203" s="26" t="s">
        <v>3</v>
      </c>
      <c r="Q203" s="26" t="s">
        <v>1797</v>
      </c>
      <c r="R203" s="471">
        <v>16304</v>
      </c>
      <c r="S203" s="26">
        <v>3</v>
      </c>
      <c r="T203" s="26" t="s">
        <v>2062</v>
      </c>
      <c r="U203" s="26">
        <v>106</v>
      </c>
      <c r="V203" s="26">
        <v>1</v>
      </c>
      <c r="W203" s="26">
        <v>6</v>
      </c>
    </row>
    <row r="204" spans="1:23" ht="16.5" thickBot="1">
      <c r="A204" s="86" t="str">
        <f>Sorteio!AH40</f>
        <v>404</v>
      </c>
      <c r="B204" s="62" t="str">
        <f>Sorteio!AI40</f>
        <v>0ZAKI</v>
      </c>
      <c r="C204" s="62" t="str">
        <f>Sorteio!AJ40</f>
        <v>RAPHAEL M.</v>
      </c>
      <c r="D204" s="62" t="str">
        <f>Sorteio!AK40</f>
        <v>M</v>
      </c>
      <c r="E204" s="62" t="str">
        <f>Sorteio!AL40</f>
        <v>KOK</v>
      </c>
      <c r="F204" s="89">
        <f>Sorteio!AM40</f>
        <v>32446</v>
      </c>
      <c r="G204" s="62">
        <f>Sorteio!AN40</f>
        <v>12</v>
      </c>
      <c r="H204" s="62" t="str">
        <f>Sorteio!AO40</f>
        <v>C</v>
      </c>
      <c r="I204" s="187">
        <f>Sorteio!A40</f>
        <v>308</v>
      </c>
      <c r="J204" s="187">
        <f>Sorteio!B40</f>
        <v>1</v>
      </c>
      <c r="K204" s="187">
        <f>Sorteio!C40</f>
        <v>8</v>
      </c>
      <c r="M204" s="26" t="s">
        <v>2433</v>
      </c>
      <c r="N204" s="26" t="s">
        <v>2109</v>
      </c>
      <c r="O204" s="26" t="s">
        <v>513</v>
      </c>
      <c r="P204" s="26" t="s">
        <v>10</v>
      </c>
      <c r="Q204" s="26" t="s">
        <v>1797</v>
      </c>
      <c r="R204" s="471">
        <v>22044</v>
      </c>
      <c r="S204" s="26">
        <v>9</v>
      </c>
      <c r="T204" s="26" t="s">
        <v>1858</v>
      </c>
      <c r="U204" s="26">
        <v>310</v>
      </c>
      <c r="V204" s="26">
        <v>1</v>
      </c>
      <c r="W204" s="26">
        <v>10</v>
      </c>
    </row>
    <row r="205" spans="1:23">
      <c r="A205" s="83" t="str">
        <f>Sorteio!D34</f>
        <v>715</v>
      </c>
      <c r="B205" s="84" t="str">
        <f>Sorteio!E34</f>
        <v>MAEDA</v>
      </c>
      <c r="C205" s="84" t="str">
        <f>Sorteio!F34</f>
        <v>ALLAN YUJI</v>
      </c>
      <c r="D205" s="84" t="str">
        <f>Sorteio!G34</f>
        <v>M</v>
      </c>
      <c r="E205" s="84" t="str">
        <f>Sorteio!H34</f>
        <v>IBI</v>
      </c>
      <c r="F205" s="87">
        <f>Sorteio!I34</f>
        <v>32498</v>
      </c>
      <c r="G205" s="84">
        <f>Sorteio!J34</f>
        <v>7</v>
      </c>
      <c r="H205" s="84" t="str">
        <f>Sorteio!K34</f>
        <v>B</v>
      </c>
      <c r="I205" s="183">
        <f>Sorteio!A34</f>
        <v>216</v>
      </c>
      <c r="J205" s="183">
        <f>Sorteio!B34</f>
        <v>2</v>
      </c>
      <c r="K205" s="183">
        <f>Sorteio!C34</f>
        <v>16</v>
      </c>
      <c r="M205" s="26" t="s">
        <v>80</v>
      </c>
      <c r="N205" s="26" t="s">
        <v>2605</v>
      </c>
      <c r="O205" s="26" t="s">
        <v>2606</v>
      </c>
      <c r="P205" s="26" t="s">
        <v>10</v>
      </c>
      <c r="Q205" s="26" t="s">
        <v>1797</v>
      </c>
      <c r="R205" s="471">
        <v>21554</v>
      </c>
      <c r="S205" s="26">
        <v>12</v>
      </c>
      <c r="T205" s="26" t="s">
        <v>1859</v>
      </c>
      <c r="U205" s="26">
        <v>408</v>
      </c>
      <c r="V205" s="26">
        <v>2</v>
      </c>
      <c r="W205" s="26">
        <v>8</v>
      </c>
    </row>
    <row r="206" spans="1:23">
      <c r="A206" s="85" t="str">
        <f>Sorteio!N18</f>
        <v>876</v>
      </c>
      <c r="B206" s="18" t="str">
        <f>Sorteio!O18</f>
        <v>DE MELO DE JESUS</v>
      </c>
      <c r="C206" s="18" t="str">
        <f>Sorteio!P18</f>
        <v>BRUNO</v>
      </c>
      <c r="D206" s="18" t="str">
        <f>Sorteio!Q18</f>
        <v>M</v>
      </c>
      <c r="E206" s="18" t="str">
        <f>Sorteio!R18</f>
        <v>PIE</v>
      </c>
      <c r="F206" s="88">
        <f>Sorteio!S18</f>
        <v>34349</v>
      </c>
      <c r="G206" s="18">
        <f>Sorteio!T18</f>
        <v>4</v>
      </c>
      <c r="H206" s="18" t="str">
        <f>Sorteio!U18</f>
        <v>A</v>
      </c>
      <c r="I206" s="185">
        <f>Sorteio!A18</f>
        <v>118</v>
      </c>
      <c r="J206" s="185">
        <f>Sorteio!B18</f>
        <v>1</v>
      </c>
      <c r="K206" s="185">
        <f>Sorteio!C18</f>
        <v>18</v>
      </c>
      <c r="M206" s="26" t="s">
        <v>1644</v>
      </c>
      <c r="N206" s="26" t="s">
        <v>1651</v>
      </c>
      <c r="O206" s="26" t="s">
        <v>88</v>
      </c>
      <c r="P206" s="26" t="s">
        <v>3</v>
      </c>
      <c r="Q206" s="26" t="s">
        <v>1797</v>
      </c>
      <c r="R206" s="471">
        <v>19445</v>
      </c>
      <c r="S206" s="26">
        <v>9</v>
      </c>
      <c r="T206" s="26" t="s">
        <v>1858</v>
      </c>
      <c r="U206" s="26">
        <v>303</v>
      </c>
      <c r="V206" s="26">
        <v>1</v>
      </c>
      <c r="W206" s="26">
        <v>3</v>
      </c>
    </row>
    <row r="207" spans="1:23">
      <c r="A207" s="85" t="str">
        <f>Sorteio!AH43</f>
        <v>763</v>
      </c>
      <c r="B207" s="18" t="str">
        <f>Sorteio!AI43</f>
        <v>ANTAL MASUDA</v>
      </c>
      <c r="C207" s="18" t="str">
        <f>Sorteio!AJ43</f>
        <v>RODRIGO YUJI</v>
      </c>
      <c r="D207" s="18" t="str">
        <f>Sorteio!AK43</f>
        <v>M</v>
      </c>
      <c r="E207" s="18" t="str">
        <f>Sorteio!AL43</f>
        <v>PIE</v>
      </c>
      <c r="F207" s="88">
        <f>Sorteio!AM43</f>
        <v>41082</v>
      </c>
      <c r="G207" s="18">
        <f>Sorteio!AN43</f>
        <v>12</v>
      </c>
      <c r="H207" s="18" t="str">
        <f>Sorteio!AO43</f>
        <v>C</v>
      </c>
      <c r="I207" s="185">
        <f>Sorteio!A43</f>
        <v>315</v>
      </c>
      <c r="J207" s="185">
        <f>Sorteio!B43</f>
        <v>1</v>
      </c>
      <c r="K207" s="185">
        <f>Sorteio!C43</f>
        <v>15</v>
      </c>
      <c r="M207" s="26" t="s">
        <v>1541</v>
      </c>
      <c r="N207" s="26" t="s">
        <v>2078</v>
      </c>
      <c r="O207" s="26" t="s">
        <v>2079</v>
      </c>
      <c r="P207" s="26" t="s">
        <v>3</v>
      </c>
      <c r="Q207" s="26" t="s">
        <v>1797</v>
      </c>
      <c r="R207" s="471">
        <v>21411</v>
      </c>
      <c r="S207" s="26">
        <v>6</v>
      </c>
      <c r="T207" s="26" t="s">
        <v>1857</v>
      </c>
      <c r="U207" s="26">
        <v>104</v>
      </c>
      <c r="V207" s="26">
        <v>1</v>
      </c>
      <c r="W207" s="26">
        <v>4</v>
      </c>
    </row>
    <row r="208" spans="1:23" ht="16.5" thickBot="1">
      <c r="A208" s="86" t="str">
        <f>Sorteio!AH1</f>
        <v>764</v>
      </c>
      <c r="B208" s="62" t="str">
        <f>Sorteio!AI1</f>
        <v>ISHIHARA</v>
      </c>
      <c r="C208" s="62" t="str">
        <f>Sorteio!AJ1</f>
        <v>HILTON HARUAKI</v>
      </c>
      <c r="D208" s="62" t="str">
        <f>Sorteio!AK1</f>
        <v>M</v>
      </c>
      <c r="E208" s="62" t="str">
        <f>Sorteio!AL1</f>
        <v>PIE</v>
      </c>
      <c r="F208" s="89">
        <f>Sorteio!AM1</f>
        <v>41116</v>
      </c>
      <c r="G208" s="62">
        <f>Sorteio!AN1</f>
        <v>12</v>
      </c>
      <c r="H208" s="62" t="str">
        <f>Sorteio!AO1</f>
        <v>C</v>
      </c>
      <c r="I208" s="187">
        <f>Sorteio!A1</f>
        <v>101</v>
      </c>
      <c r="J208" s="187">
        <f>Sorteio!B1</f>
        <v>1</v>
      </c>
      <c r="K208" s="187">
        <f>Sorteio!C1</f>
        <v>1</v>
      </c>
      <c r="M208" s="26" t="s">
        <v>1562</v>
      </c>
      <c r="N208" s="26" t="s">
        <v>155</v>
      </c>
      <c r="O208" s="26" t="s">
        <v>2090</v>
      </c>
      <c r="P208" s="26" t="s">
        <v>3</v>
      </c>
      <c r="Q208" s="26" t="s">
        <v>1797</v>
      </c>
      <c r="R208" s="471">
        <v>27163</v>
      </c>
      <c r="S208" s="26">
        <v>2</v>
      </c>
      <c r="T208" s="26" t="s">
        <v>2062</v>
      </c>
      <c r="U208" s="26">
        <v>312</v>
      </c>
      <c r="V208" s="26">
        <v>1</v>
      </c>
      <c r="W208" s="26">
        <v>12</v>
      </c>
    </row>
    <row r="209" spans="1:11">
      <c r="A209" s="83">
        <f>Sorteio!D53</f>
        <v>0</v>
      </c>
      <c r="B209" s="84" t="str">
        <f>Sorteio!E53</f>
        <v/>
      </c>
      <c r="C209" s="84" t="str">
        <f>Sorteio!F53</f>
        <v/>
      </c>
      <c r="D209" s="84" t="str">
        <f>Sorteio!G53</f>
        <v/>
      </c>
      <c r="E209" s="84" t="str">
        <f>Sorteio!H53</f>
        <v/>
      </c>
      <c r="F209" s="87" t="str">
        <f>Sorteio!I53</f>
        <v/>
      </c>
      <c r="G209" s="84" t="str">
        <f>Sorteio!J53</f>
        <v/>
      </c>
      <c r="H209" s="84" t="str">
        <f>Sorteio!K53</f>
        <v/>
      </c>
      <c r="I209" s="183">
        <f>Sorteio!A53</f>
        <v>0</v>
      </c>
      <c r="J209" s="183">
        <f>Sorteio!B53</f>
        <v>0</v>
      </c>
      <c r="K209" s="183">
        <f>Sorteio!C53</f>
        <v>0</v>
      </c>
    </row>
    <row r="210" spans="1:11">
      <c r="A210" s="85">
        <f>Sorteio!N53</f>
        <v>0</v>
      </c>
      <c r="B210" s="18" t="str">
        <f>Sorteio!O53</f>
        <v/>
      </c>
      <c r="C210" s="18" t="str">
        <f>Sorteio!P53</f>
        <v/>
      </c>
      <c r="D210" s="18" t="str">
        <f>Sorteio!Q53</f>
        <v/>
      </c>
      <c r="E210" s="18" t="str">
        <f>Sorteio!R53</f>
        <v/>
      </c>
      <c r="F210" s="88" t="str">
        <f>Sorteio!S53</f>
        <v/>
      </c>
      <c r="G210" s="18" t="str">
        <f>Sorteio!T53</f>
        <v/>
      </c>
      <c r="H210" s="18" t="str">
        <f>Sorteio!U53</f>
        <v/>
      </c>
      <c r="I210" s="185">
        <f>Sorteio!A53</f>
        <v>0</v>
      </c>
      <c r="J210" s="185">
        <f>Sorteio!B53</f>
        <v>0</v>
      </c>
      <c r="K210" s="185">
        <f>Sorteio!C53</f>
        <v>0</v>
      </c>
    </row>
    <row r="211" spans="1:11">
      <c r="A211" s="85">
        <f>Sorteio!X53</f>
        <v>0</v>
      </c>
      <c r="B211" s="18" t="str">
        <f>Sorteio!Y53</f>
        <v/>
      </c>
      <c r="C211" s="18" t="str">
        <f>Sorteio!Z53</f>
        <v/>
      </c>
      <c r="D211" s="18" t="str">
        <f>Sorteio!AA53</f>
        <v/>
      </c>
      <c r="E211" s="18" t="str">
        <f>Sorteio!AB53</f>
        <v/>
      </c>
      <c r="F211" s="88" t="str">
        <f>Sorteio!AC53</f>
        <v/>
      </c>
      <c r="G211" s="18" t="str">
        <f>Sorteio!AD53</f>
        <v/>
      </c>
      <c r="H211" s="18" t="str">
        <f>Sorteio!AE53</f>
        <v/>
      </c>
      <c r="I211" s="185">
        <f>Sorteio!A53</f>
        <v>0</v>
      </c>
      <c r="J211" s="185">
        <f>Sorteio!B53</f>
        <v>0</v>
      </c>
      <c r="K211" s="185">
        <f>Sorteio!C53</f>
        <v>0</v>
      </c>
    </row>
    <row r="212" spans="1:11" ht="16.5" thickBot="1">
      <c r="A212" s="86">
        <f>Sorteio!AH53</f>
        <v>0</v>
      </c>
      <c r="B212" s="62" t="str">
        <f>Sorteio!AI53</f>
        <v/>
      </c>
      <c r="C212" s="62" t="str">
        <f>Sorteio!AJ53</f>
        <v/>
      </c>
      <c r="D212" s="62" t="str">
        <f>Sorteio!AK53</f>
        <v/>
      </c>
      <c r="E212" s="62" t="str">
        <f>Sorteio!AL53</f>
        <v/>
      </c>
      <c r="F212" s="89" t="str">
        <f>Sorteio!AM53</f>
        <v/>
      </c>
      <c r="G212" s="62" t="str">
        <f>Sorteio!AN53</f>
        <v/>
      </c>
      <c r="H212" s="62" t="str">
        <f>Sorteio!AO53</f>
        <v/>
      </c>
      <c r="I212" s="187">
        <f>Sorteio!A53</f>
        <v>0</v>
      </c>
      <c r="J212" s="187">
        <f>Sorteio!B53</f>
        <v>0</v>
      </c>
      <c r="K212" s="187">
        <f>Sorteio!C53</f>
        <v>0</v>
      </c>
    </row>
    <row r="213" spans="1:11">
      <c r="A213" s="83">
        <f>Sorteio!D54</f>
        <v>0</v>
      </c>
      <c r="B213" s="84" t="str">
        <f>Sorteio!E54</f>
        <v/>
      </c>
      <c r="C213" s="84" t="str">
        <f>Sorteio!F54</f>
        <v/>
      </c>
      <c r="D213" s="84" t="str">
        <f>Sorteio!G54</f>
        <v/>
      </c>
      <c r="E213" s="84" t="str">
        <f>Sorteio!H54</f>
        <v/>
      </c>
      <c r="F213" s="87" t="str">
        <f>Sorteio!I54</f>
        <v/>
      </c>
      <c r="G213" s="84" t="str">
        <f>Sorteio!J54</f>
        <v/>
      </c>
      <c r="H213" s="84" t="str">
        <f>Sorteio!K54</f>
        <v/>
      </c>
      <c r="I213" s="183">
        <f>Sorteio!A54</f>
        <v>0</v>
      </c>
      <c r="J213" s="183">
        <f>Sorteio!B54</f>
        <v>0</v>
      </c>
      <c r="K213" s="183">
        <f>Sorteio!C54</f>
        <v>0</v>
      </c>
    </row>
    <row r="214" spans="1:11">
      <c r="A214" s="85">
        <f>Sorteio!N54</f>
        <v>0</v>
      </c>
      <c r="B214" s="18" t="str">
        <f>Sorteio!O54</f>
        <v/>
      </c>
      <c r="C214" s="18" t="str">
        <f>Sorteio!P54</f>
        <v/>
      </c>
      <c r="D214" s="18" t="str">
        <f>Sorteio!Q54</f>
        <v/>
      </c>
      <c r="E214" s="18" t="str">
        <f>Sorteio!R54</f>
        <v/>
      </c>
      <c r="F214" s="88" t="str">
        <f>Sorteio!S54</f>
        <v/>
      </c>
      <c r="G214" s="18" t="str">
        <f>Sorteio!T54</f>
        <v/>
      </c>
      <c r="H214" s="18" t="str">
        <f>Sorteio!U54</f>
        <v/>
      </c>
      <c r="I214" s="185">
        <f>Sorteio!A54</f>
        <v>0</v>
      </c>
      <c r="J214" s="185">
        <f>Sorteio!B54</f>
        <v>0</v>
      </c>
      <c r="K214" s="185">
        <f>Sorteio!C54</f>
        <v>0</v>
      </c>
    </row>
    <row r="215" spans="1:11">
      <c r="A215" s="85">
        <f>Sorteio!X54</f>
        <v>0</v>
      </c>
      <c r="B215" s="18" t="str">
        <f>Sorteio!Y54</f>
        <v/>
      </c>
      <c r="C215" s="18" t="str">
        <f>Sorteio!Z54</f>
        <v/>
      </c>
      <c r="D215" s="18" t="str">
        <f>Sorteio!AA54</f>
        <v/>
      </c>
      <c r="E215" s="18" t="str">
        <f>Sorteio!AB54</f>
        <v/>
      </c>
      <c r="F215" s="88" t="str">
        <f>Sorteio!AC54</f>
        <v/>
      </c>
      <c r="G215" s="18" t="str">
        <f>Sorteio!AD54</f>
        <v/>
      </c>
      <c r="H215" s="18" t="str">
        <f>Sorteio!AE54</f>
        <v/>
      </c>
      <c r="I215" s="185">
        <f>Sorteio!A54</f>
        <v>0</v>
      </c>
      <c r="J215" s="185">
        <f>Sorteio!B54</f>
        <v>0</v>
      </c>
      <c r="K215" s="185">
        <f>Sorteio!C54</f>
        <v>0</v>
      </c>
    </row>
    <row r="216" spans="1:11" ht="16.5" thickBot="1">
      <c r="A216" s="86">
        <f>Sorteio!AH54</f>
        <v>0</v>
      </c>
      <c r="B216" s="62" t="str">
        <f>Sorteio!AI54</f>
        <v/>
      </c>
      <c r="C216" s="62" t="str">
        <f>Sorteio!AJ54</f>
        <v/>
      </c>
      <c r="D216" s="62" t="str">
        <f>Sorteio!AK54</f>
        <v/>
      </c>
      <c r="E216" s="62" t="str">
        <f>Sorteio!AL54</f>
        <v/>
      </c>
      <c r="F216" s="89" t="str">
        <f>Sorteio!AM54</f>
        <v/>
      </c>
      <c r="G216" s="62" t="str">
        <f>Sorteio!AN54</f>
        <v/>
      </c>
      <c r="H216" s="62" t="str">
        <f>Sorteio!AO54</f>
        <v/>
      </c>
      <c r="I216" s="187">
        <f>Sorteio!A54</f>
        <v>0</v>
      </c>
      <c r="J216" s="187">
        <f>Sorteio!B54</f>
        <v>0</v>
      </c>
      <c r="K216" s="187">
        <f>Sorteio!C54</f>
        <v>0</v>
      </c>
    </row>
    <row r="217" spans="1:11">
      <c r="A217" s="83">
        <f>Sorteio!D55</f>
        <v>0</v>
      </c>
      <c r="B217" s="84" t="str">
        <f>Sorteio!E55</f>
        <v/>
      </c>
      <c r="C217" s="84" t="str">
        <f>Sorteio!F55</f>
        <v/>
      </c>
      <c r="D217" s="84" t="str">
        <f>Sorteio!G55</f>
        <v/>
      </c>
      <c r="E217" s="84" t="str">
        <f>Sorteio!H55</f>
        <v/>
      </c>
      <c r="F217" s="87" t="str">
        <f>Sorteio!I55</f>
        <v/>
      </c>
      <c r="G217" s="84" t="str">
        <f>Sorteio!J55</f>
        <v/>
      </c>
      <c r="H217" s="84" t="str">
        <f>Sorteio!K55</f>
        <v/>
      </c>
      <c r="I217" s="183">
        <f>Sorteio!A55</f>
        <v>0</v>
      </c>
      <c r="J217" s="183">
        <f>Sorteio!B55</f>
        <v>0</v>
      </c>
      <c r="K217" s="183">
        <f>Sorteio!C55</f>
        <v>0</v>
      </c>
    </row>
    <row r="218" spans="1:11">
      <c r="A218" s="85">
        <f>Sorteio!N55</f>
        <v>0</v>
      </c>
      <c r="B218" s="18" t="str">
        <f>Sorteio!O55</f>
        <v/>
      </c>
      <c r="C218" s="18" t="str">
        <f>Sorteio!P55</f>
        <v/>
      </c>
      <c r="D218" s="18" t="str">
        <f>Sorteio!Q55</f>
        <v/>
      </c>
      <c r="E218" s="18" t="str">
        <f>Sorteio!R55</f>
        <v/>
      </c>
      <c r="F218" s="88" t="str">
        <f>Sorteio!S55</f>
        <v/>
      </c>
      <c r="G218" s="18" t="str">
        <f>Sorteio!T55</f>
        <v/>
      </c>
      <c r="H218" s="18" t="str">
        <f>Sorteio!U55</f>
        <v/>
      </c>
      <c r="I218" s="185">
        <f>Sorteio!A55</f>
        <v>0</v>
      </c>
      <c r="J218" s="185">
        <f>Sorteio!B55</f>
        <v>0</v>
      </c>
      <c r="K218" s="185">
        <f>Sorteio!C55</f>
        <v>0</v>
      </c>
    </row>
    <row r="219" spans="1:11">
      <c r="A219" s="85">
        <f>Sorteio!X55</f>
        <v>0</v>
      </c>
      <c r="B219" s="18" t="str">
        <f>Sorteio!Y55</f>
        <v/>
      </c>
      <c r="C219" s="18" t="str">
        <f>Sorteio!Z55</f>
        <v/>
      </c>
      <c r="D219" s="18" t="str">
        <f>Sorteio!AA55</f>
        <v/>
      </c>
      <c r="E219" s="18" t="str">
        <f>Sorteio!AB55</f>
        <v/>
      </c>
      <c r="F219" s="88" t="str">
        <f>Sorteio!AC55</f>
        <v/>
      </c>
      <c r="G219" s="18" t="str">
        <f>Sorteio!AD55</f>
        <v/>
      </c>
      <c r="H219" s="18" t="str">
        <f>Sorteio!AE55</f>
        <v/>
      </c>
      <c r="I219" s="185">
        <f>Sorteio!A55</f>
        <v>0</v>
      </c>
      <c r="J219" s="185">
        <f>Sorteio!B55</f>
        <v>0</v>
      </c>
      <c r="K219" s="185">
        <f>Sorteio!C55</f>
        <v>0</v>
      </c>
    </row>
    <row r="220" spans="1:11" ht="16.5" thickBot="1">
      <c r="A220" s="86">
        <f>Sorteio!AH55</f>
        <v>0</v>
      </c>
      <c r="B220" s="62" t="str">
        <f>Sorteio!AI55</f>
        <v/>
      </c>
      <c r="C220" s="62" t="str">
        <f>Sorteio!AJ55</f>
        <v/>
      </c>
      <c r="D220" s="62" t="str">
        <f>Sorteio!AK55</f>
        <v/>
      </c>
      <c r="E220" s="62" t="str">
        <f>Sorteio!AL55</f>
        <v/>
      </c>
      <c r="F220" s="89" t="str">
        <f>Sorteio!AM55</f>
        <v/>
      </c>
      <c r="G220" s="62" t="str">
        <f>Sorteio!AN55</f>
        <v/>
      </c>
      <c r="H220" s="62" t="str">
        <f>Sorteio!AO55</f>
        <v/>
      </c>
      <c r="I220" s="187">
        <f>Sorteio!A55</f>
        <v>0</v>
      </c>
      <c r="J220" s="187">
        <f>Sorteio!B55</f>
        <v>0</v>
      </c>
      <c r="K220" s="187">
        <f>Sorteio!C55</f>
        <v>0</v>
      </c>
    </row>
    <row r="221" spans="1:11">
      <c r="A221" s="83">
        <f>Sorteio!D56</f>
        <v>0</v>
      </c>
      <c r="B221" s="84" t="str">
        <f>Sorteio!E56</f>
        <v/>
      </c>
      <c r="C221" s="84" t="str">
        <f>Sorteio!F56</f>
        <v/>
      </c>
      <c r="D221" s="84" t="str">
        <f>Sorteio!G56</f>
        <v/>
      </c>
      <c r="E221" s="84" t="str">
        <f>Sorteio!H56</f>
        <v/>
      </c>
      <c r="F221" s="87" t="str">
        <f>Sorteio!I56</f>
        <v/>
      </c>
      <c r="G221" s="84" t="str">
        <f>Sorteio!J56</f>
        <v/>
      </c>
      <c r="H221" s="84" t="str">
        <f>Sorteio!K56</f>
        <v/>
      </c>
      <c r="I221" s="183">
        <f>Sorteio!A56</f>
        <v>0</v>
      </c>
      <c r="J221" s="183">
        <f>Sorteio!B56</f>
        <v>0</v>
      </c>
      <c r="K221" s="183">
        <f>Sorteio!C56</f>
        <v>0</v>
      </c>
    </row>
    <row r="222" spans="1:11">
      <c r="A222" s="85">
        <f>Sorteio!N56</f>
        <v>0</v>
      </c>
      <c r="B222" s="18" t="str">
        <f>Sorteio!O56</f>
        <v/>
      </c>
      <c r="C222" s="18" t="str">
        <f>Sorteio!P56</f>
        <v/>
      </c>
      <c r="D222" s="18" t="str">
        <f>Sorteio!Q56</f>
        <v/>
      </c>
      <c r="E222" s="18" t="str">
        <f>Sorteio!R56</f>
        <v/>
      </c>
      <c r="F222" s="88" t="str">
        <f>Sorteio!S56</f>
        <v/>
      </c>
      <c r="G222" s="18" t="str">
        <f>Sorteio!T56</f>
        <v/>
      </c>
      <c r="H222" s="18" t="str">
        <f>Sorteio!U56</f>
        <v/>
      </c>
      <c r="I222" s="185">
        <f>Sorteio!A56</f>
        <v>0</v>
      </c>
      <c r="J222" s="185">
        <f>Sorteio!B56</f>
        <v>0</v>
      </c>
      <c r="K222" s="185">
        <f>Sorteio!C56</f>
        <v>0</v>
      </c>
    </row>
    <row r="223" spans="1:11">
      <c r="A223" s="85">
        <f>Sorteio!X56</f>
        <v>0</v>
      </c>
      <c r="B223" s="18" t="str">
        <f>Sorteio!Y56</f>
        <v/>
      </c>
      <c r="C223" s="18" t="str">
        <f>Sorteio!Z56</f>
        <v/>
      </c>
      <c r="D223" s="18" t="str">
        <f>Sorteio!AA56</f>
        <v/>
      </c>
      <c r="E223" s="18" t="str">
        <f>Sorteio!AB56</f>
        <v/>
      </c>
      <c r="F223" s="88" t="str">
        <f>Sorteio!AC56</f>
        <v/>
      </c>
      <c r="G223" s="18" t="str">
        <f>Sorteio!AD56</f>
        <v/>
      </c>
      <c r="H223" s="18" t="str">
        <f>Sorteio!AE56</f>
        <v/>
      </c>
      <c r="I223" s="185">
        <f>Sorteio!A56</f>
        <v>0</v>
      </c>
      <c r="J223" s="185">
        <f>Sorteio!B56</f>
        <v>0</v>
      </c>
      <c r="K223" s="185">
        <f>Sorteio!C56</f>
        <v>0</v>
      </c>
    </row>
    <row r="224" spans="1:11" ht="16.5" thickBot="1">
      <c r="A224" s="86">
        <f>Sorteio!AH56</f>
        <v>0</v>
      </c>
      <c r="B224" s="62" t="str">
        <f>Sorteio!AI56</f>
        <v/>
      </c>
      <c r="C224" s="62" t="str">
        <f>Sorteio!AJ56</f>
        <v/>
      </c>
      <c r="D224" s="62" t="str">
        <f>Sorteio!AK56</f>
        <v/>
      </c>
      <c r="E224" s="62" t="str">
        <f>Sorteio!AL56</f>
        <v/>
      </c>
      <c r="F224" s="89" t="str">
        <f>Sorteio!AM56</f>
        <v/>
      </c>
      <c r="G224" s="62" t="str">
        <f>Sorteio!AN56</f>
        <v/>
      </c>
      <c r="H224" s="62" t="str">
        <f>Sorteio!AO56</f>
        <v/>
      </c>
      <c r="I224" s="187">
        <f>Sorteio!A56</f>
        <v>0</v>
      </c>
      <c r="J224" s="187">
        <f>Sorteio!B56</f>
        <v>0</v>
      </c>
      <c r="K224" s="187">
        <f>Sorteio!C56</f>
        <v>0</v>
      </c>
    </row>
    <row r="225" spans="1:11">
      <c r="A225" s="83">
        <f>Sorteio!D57</f>
        <v>0</v>
      </c>
      <c r="B225" s="84" t="str">
        <f>Sorteio!E57</f>
        <v/>
      </c>
      <c r="C225" s="84" t="str">
        <f>Sorteio!F57</f>
        <v/>
      </c>
      <c r="D225" s="84" t="str">
        <f>Sorteio!G57</f>
        <v/>
      </c>
      <c r="E225" s="84" t="str">
        <f>Sorteio!H57</f>
        <v/>
      </c>
      <c r="F225" s="87" t="str">
        <f>Sorteio!I57</f>
        <v/>
      </c>
      <c r="G225" s="84" t="str">
        <f>Sorteio!J57</f>
        <v/>
      </c>
      <c r="H225" s="84" t="str">
        <f>Sorteio!K57</f>
        <v/>
      </c>
      <c r="I225" s="183">
        <f>Sorteio!A57</f>
        <v>0</v>
      </c>
      <c r="J225" s="183">
        <f>Sorteio!B57</f>
        <v>0</v>
      </c>
      <c r="K225" s="183">
        <f>Sorteio!C57</f>
        <v>0</v>
      </c>
    </row>
    <row r="226" spans="1:11">
      <c r="A226" s="85">
        <f>Sorteio!N57</f>
        <v>0</v>
      </c>
      <c r="B226" s="18" t="str">
        <f>Sorteio!O57</f>
        <v/>
      </c>
      <c r="C226" s="18" t="str">
        <f>Sorteio!P57</f>
        <v/>
      </c>
      <c r="D226" s="18" t="str">
        <f>Sorteio!Q57</f>
        <v/>
      </c>
      <c r="E226" s="18" t="str">
        <f>Sorteio!R57</f>
        <v/>
      </c>
      <c r="F226" s="88" t="str">
        <f>Sorteio!S57</f>
        <v/>
      </c>
      <c r="G226" s="18" t="str">
        <f>Sorteio!T57</f>
        <v/>
      </c>
      <c r="H226" s="18" t="str">
        <f>Sorteio!U57</f>
        <v/>
      </c>
      <c r="I226" s="185">
        <f>Sorteio!A57</f>
        <v>0</v>
      </c>
      <c r="J226" s="185">
        <f>Sorteio!B57</f>
        <v>0</v>
      </c>
      <c r="K226" s="185">
        <f>Sorteio!C57</f>
        <v>0</v>
      </c>
    </row>
    <row r="227" spans="1:11">
      <c r="A227" s="85">
        <f>Sorteio!X57</f>
        <v>0</v>
      </c>
      <c r="B227" s="18" t="str">
        <f>Sorteio!Y57</f>
        <v/>
      </c>
      <c r="C227" s="18" t="str">
        <f>Sorteio!Z57</f>
        <v/>
      </c>
      <c r="D227" s="18" t="str">
        <f>Sorteio!AA57</f>
        <v/>
      </c>
      <c r="E227" s="18" t="str">
        <f>Sorteio!AB57</f>
        <v/>
      </c>
      <c r="F227" s="88" t="str">
        <f>Sorteio!AC57</f>
        <v/>
      </c>
      <c r="G227" s="18" t="str">
        <f>Sorteio!AD57</f>
        <v/>
      </c>
      <c r="H227" s="18" t="str">
        <f>Sorteio!AE57</f>
        <v/>
      </c>
      <c r="I227" s="185">
        <f>Sorteio!A57</f>
        <v>0</v>
      </c>
      <c r="J227" s="185">
        <f>Sorteio!B57</f>
        <v>0</v>
      </c>
      <c r="K227" s="185">
        <f>Sorteio!C57</f>
        <v>0</v>
      </c>
    </row>
    <row r="228" spans="1:11" ht="16.5" thickBot="1">
      <c r="A228" s="86">
        <f>Sorteio!AH57</f>
        <v>0</v>
      </c>
      <c r="B228" s="62" t="str">
        <f>Sorteio!AI57</f>
        <v/>
      </c>
      <c r="C228" s="62" t="str">
        <f>Sorteio!AJ57</f>
        <v/>
      </c>
      <c r="D228" s="62" t="str">
        <f>Sorteio!AK57</f>
        <v/>
      </c>
      <c r="E228" s="62" t="str">
        <f>Sorteio!AL57</f>
        <v/>
      </c>
      <c r="F228" s="89" t="str">
        <f>Sorteio!AM57</f>
        <v/>
      </c>
      <c r="G228" s="62" t="str">
        <f>Sorteio!AN57</f>
        <v/>
      </c>
      <c r="H228" s="62" t="str">
        <f>Sorteio!AO57</f>
        <v/>
      </c>
      <c r="I228" s="187">
        <f>Sorteio!A57</f>
        <v>0</v>
      </c>
      <c r="J228" s="187">
        <f>Sorteio!B57</f>
        <v>0</v>
      </c>
      <c r="K228" s="187">
        <f>Sorteio!C57</f>
        <v>0</v>
      </c>
    </row>
    <row r="229" spans="1:11">
      <c r="A229" s="83">
        <f>Sorteio!D58</f>
        <v>0</v>
      </c>
      <c r="B229" s="84" t="str">
        <f>Sorteio!E58</f>
        <v/>
      </c>
      <c r="C229" s="84" t="str">
        <f>Sorteio!F58</f>
        <v/>
      </c>
      <c r="D229" s="84" t="str">
        <f>Sorteio!G58</f>
        <v/>
      </c>
      <c r="E229" s="84" t="str">
        <f>Sorteio!H58</f>
        <v/>
      </c>
      <c r="F229" s="87" t="str">
        <f>Sorteio!I58</f>
        <v/>
      </c>
      <c r="G229" s="84" t="str">
        <f>Sorteio!J58</f>
        <v/>
      </c>
      <c r="H229" s="84" t="str">
        <f>Sorteio!K58</f>
        <v/>
      </c>
      <c r="I229" s="183">
        <f>Sorteio!A58</f>
        <v>58</v>
      </c>
      <c r="J229" s="183">
        <f>Sorteio!B58</f>
        <v>2</v>
      </c>
      <c r="K229" s="183">
        <f>Sorteio!C58</f>
        <v>4</v>
      </c>
    </row>
    <row r="230" spans="1:11">
      <c r="A230" s="85">
        <f>Sorteio!N58</f>
        <v>0</v>
      </c>
      <c r="B230" s="18" t="str">
        <f>Sorteio!O58</f>
        <v/>
      </c>
      <c r="C230" s="18" t="str">
        <f>Sorteio!P58</f>
        <v/>
      </c>
      <c r="D230" s="18" t="str">
        <f>Sorteio!Q58</f>
        <v/>
      </c>
      <c r="E230" s="18" t="str">
        <f>Sorteio!R58</f>
        <v/>
      </c>
      <c r="F230" s="88" t="str">
        <f>Sorteio!S58</f>
        <v/>
      </c>
      <c r="G230" s="18" t="str">
        <f>Sorteio!T58</f>
        <v/>
      </c>
      <c r="H230" s="18" t="str">
        <f>Sorteio!U58</f>
        <v/>
      </c>
      <c r="I230" s="185">
        <f>Sorteio!A58</f>
        <v>58</v>
      </c>
      <c r="J230" s="185">
        <f>Sorteio!B58</f>
        <v>2</v>
      </c>
      <c r="K230" s="185">
        <f>Sorteio!C58</f>
        <v>4</v>
      </c>
    </row>
    <row r="231" spans="1:11">
      <c r="A231" s="85">
        <f>Sorteio!X58</f>
        <v>0</v>
      </c>
      <c r="B231" s="18" t="str">
        <f>Sorteio!Y58</f>
        <v/>
      </c>
      <c r="C231" s="18" t="str">
        <f>Sorteio!Z58</f>
        <v/>
      </c>
      <c r="D231" s="18" t="str">
        <f>Sorteio!AA58</f>
        <v/>
      </c>
      <c r="E231" s="18" t="str">
        <f>Sorteio!AB58</f>
        <v/>
      </c>
      <c r="F231" s="88" t="str">
        <f>Sorteio!AC58</f>
        <v/>
      </c>
      <c r="G231" s="18" t="str">
        <f>Sorteio!AD58</f>
        <v/>
      </c>
      <c r="H231" s="18" t="str">
        <f>Sorteio!AE58</f>
        <v/>
      </c>
      <c r="I231" s="185">
        <f>Sorteio!A58</f>
        <v>58</v>
      </c>
      <c r="J231" s="185">
        <f>Sorteio!B58</f>
        <v>2</v>
      </c>
      <c r="K231" s="185">
        <f>Sorteio!C58</f>
        <v>4</v>
      </c>
    </row>
    <row r="232" spans="1:11" ht="16.5" thickBot="1">
      <c r="A232" s="86">
        <f>Sorteio!AH58</f>
        <v>0</v>
      </c>
      <c r="B232" s="62" t="str">
        <f>Sorteio!AI58</f>
        <v/>
      </c>
      <c r="C232" s="62" t="str">
        <f>Sorteio!AJ58</f>
        <v/>
      </c>
      <c r="D232" s="62" t="str">
        <f>Sorteio!AK58</f>
        <v/>
      </c>
      <c r="E232" s="62" t="str">
        <f>Sorteio!AL58</f>
        <v/>
      </c>
      <c r="F232" s="89" t="str">
        <f>Sorteio!AM58</f>
        <v/>
      </c>
      <c r="G232" s="62" t="str">
        <f>Sorteio!AN58</f>
        <v/>
      </c>
      <c r="H232" s="62" t="str">
        <f>Sorteio!AO58</f>
        <v/>
      </c>
      <c r="I232" s="187">
        <f>Sorteio!A58</f>
        <v>58</v>
      </c>
      <c r="J232" s="187">
        <f>Sorteio!B58</f>
        <v>2</v>
      </c>
      <c r="K232" s="187">
        <f>Sorteio!C58</f>
        <v>4</v>
      </c>
    </row>
    <row r="233" spans="1:11">
      <c r="A233" s="83">
        <f>Sorteio!D59</f>
        <v>0</v>
      </c>
      <c r="B233" s="84" t="str">
        <f>Sorteio!E59</f>
        <v/>
      </c>
      <c r="C233" s="84" t="str">
        <f>Sorteio!F59</f>
        <v/>
      </c>
      <c r="D233" s="84" t="str">
        <f>Sorteio!G59</f>
        <v/>
      </c>
      <c r="E233" s="84" t="str">
        <f>Sorteio!H59</f>
        <v/>
      </c>
      <c r="F233" s="87" t="str">
        <f>Sorteio!I59</f>
        <v/>
      </c>
      <c r="G233" s="84" t="str">
        <f>Sorteio!J59</f>
        <v/>
      </c>
      <c r="H233" s="84" t="str">
        <f>Sorteio!K59</f>
        <v/>
      </c>
      <c r="I233" s="183">
        <f>Sorteio!A59</f>
        <v>59</v>
      </c>
      <c r="J233" s="183">
        <f>Sorteio!B59</f>
        <v>2</v>
      </c>
      <c r="K233" s="183">
        <f>Sorteio!C59</f>
        <v>5</v>
      </c>
    </row>
    <row r="234" spans="1:11">
      <c r="A234" s="85">
        <f>Sorteio!N59</f>
        <v>0</v>
      </c>
      <c r="B234" s="18" t="str">
        <f>Sorteio!O59</f>
        <v/>
      </c>
      <c r="C234" s="18" t="str">
        <f>Sorteio!P59</f>
        <v/>
      </c>
      <c r="D234" s="18" t="str">
        <f>Sorteio!Q59</f>
        <v/>
      </c>
      <c r="E234" s="18" t="str">
        <f>Sorteio!R59</f>
        <v/>
      </c>
      <c r="F234" s="88" t="str">
        <f>Sorteio!S59</f>
        <v/>
      </c>
      <c r="G234" s="18" t="str">
        <f>Sorteio!T59</f>
        <v/>
      </c>
      <c r="H234" s="18" t="str">
        <f>Sorteio!U59</f>
        <v/>
      </c>
      <c r="I234" s="185">
        <f>Sorteio!A59</f>
        <v>59</v>
      </c>
      <c r="J234" s="185">
        <f>Sorteio!B59</f>
        <v>2</v>
      </c>
      <c r="K234" s="185">
        <f>Sorteio!C59</f>
        <v>5</v>
      </c>
    </row>
    <row r="235" spans="1:11">
      <c r="A235" s="85">
        <f>Sorteio!X59</f>
        <v>0</v>
      </c>
      <c r="B235" s="18" t="str">
        <f>Sorteio!Y59</f>
        <v/>
      </c>
      <c r="C235" s="18" t="str">
        <f>Sorteio!Z59</f>
        <v/>
      </c>
      <c r="D235" s="18" t="str">
        <f>Sorteio!AA59</f>
        <v/>
      </c>
      <c r="E235" s="18" t="str">
        <f>Sorteio!AB59</f>
        <v/>
      </c>
      <c r="F235" s="88" t="str">
        <f>Sorteio!AC59</f>
        <v/>
      </c>
      <c r="G235" s="18" t="str">
        <f>Sorteio!AD59</f>
        <v/>
      </c>
      <c r="H235" s="18" t="str">
        <f>Sorteio!AE59</f>
        <v/>
      </c>
      <c r="I235" s="185">
        <f>Sorteio!A59</f>
        <v>59</v>
      </c>
      <c r="J235" s="185">
        <f>Sorteio!B59</f>
        <v>2</v>
      </c>
      <c r="K235" s="185">
        <f>Sorteio!C59</f>
        <v>5</v>
      </c>
    </row>
    <row r="236" spans="1:11" ht="16.5" thickBot="1">
      <c r="A236" s="86">
        <f>Sorteio!AH59</f>
        <v>0</v>
      </c>
      <c r="B236" s="62" t="str">
        <f>Sorteio!AI59</f>
        <v/>
      </c>
      <c r="C236" s="62" t="str">
        <f>Sorteio!AJ59</f>
        <v/>
      </c>
      <c r="D236" s="62" t="str">
        <f>Sorteio!AK59</f>
        <v/>
      </c>
      <c r="E236" s="62" t="str">
        <f>Sorteio!AL59</f>
        <v/>
      </c>
      <c r="F236" s="89" t="str">
        <f>Sorteio!AM59</f>
        <v/>
      </c>
      <c r="G236" s="62" t="str">
        <f>Sorteio!AN59</f>
        <v/>
      </c>
      <c r="H236" s="62" t="str">
        <f>Sorteio!AO59</f>
        <v/>
      </c>
      <c r="I236" s="187">
        <f>Sorteio!A59</f>
        <v>59</v>
      </c>
      <c r="J236" s="187">
        <f>Sorteio!B59</f>
        <v>2</v>
      </c>
      <c r="K236" s="187">
        <f>Sorteio!C59</f>
        <v>5</v>
      </c>
    </row>
    <row r="237" spans="1:11">
      <c r="A237" s="83">
        <f>Sorteio!D60</f>
        <v>0</v>
      </c>
      <c r="B237" s="84" t="str">
        <f>Sorteio!E60</f>
        <v/>
      </c>
      <c r="C237" s="84" t="str">
        <f>Sorteio!F60</f>
        <v/>
      </c>
      <c r="D237" s="84" t="str">
        <f>Sorteio!G60</f>
        <v/>
      </c>
      <c r="E237" s="84" t="str">
        <f>Sorteio!H60</f>
        <v/>
      </c>
      <c r="F237" s="87" t="str">
        <f>Sorteio!I60</f>
        <v/>
      </c>
      <c r="G237" s="84" t="str">
        <f>Sorteio!J60</f>
        <v/>
      </c>
      <c r="H237" s="84" t="str">
        <f>Sorteio!K60</f>
        <v/>
      </c>
      <c r="I237" s="183">
        <f>Sorteio!A60</f>
        <v>60</v>
      </c>
      <c r="J237" s="183">
        <f>Sorteio!B60</f>
        <v>2</v>
      </c>
      <c r="K237" s="183">
        <f>Sorteio!C60</f>
        <v>6</v>
      </c>
    </row>
    <row r="238" spans="1:11">
      <c r="A238" s="85">
        <f>Sorteio!N60</f>
        <v>0</v>
      </c>
      <c r="B238" s="18" t="str">
        <f>Sorteio!O60</f>
        <v/>
      </c>
      <c r="C238" s="18" t="str">
        <f>Sorteio!P60</f>
        <v/>
      </c>
      <c r="D238" s="18" t="str">
        <f>Sorteio!Q60</f>
        <v/>
      </c>
      <c r="E238" s="18" t="str">
        <f>Sorteio!R60</f>
        <v/>
      </c>
      <c r="F238" s="88" t="str">
        <f>Sorteio!S60</f>
        <v/>
      </c>
      <c r="G238" s="18" t="str">
        <f>Sorteio!T60</f>
        <v/>
      </c>
      <c r="H238" s="18" t="str">
        <f>Sorteio!U60</f>
        <v/>
      </c>
      <c r="I238" s="185">
        <f>Sorteio!A60</f>
        <v>60</v>
      </c>
      <c r="J238" s="185">
        <f>Sorteio!B60</f>
        <v>2</v>
      </c>
      <c r="K238" s="185">
        <f>Sorteio!C60</f>
        <v>6</v>
      </c>
    </row>
    <row r="239" spans="1:11">
      <c r="A239" s="85">
        <f>Sorteio!X60</f>
        <v>0</v>
      </c>
      <c r="B239" s="18" t="str">
        <f>Sorteio!Y60</f>
        <v/>
      </c>
      <c r="C239" s="18" t="str">
        <f>Sorteio!Z60</f>
        <v/>
      </c>
      <c r="D239" s="18" t="str">
        <f>Sorteio!AA60</f>
        <v/>
      </c>
      <c r="E239" s="18" t="str">
        <f>Sorteio!AB60</f>
        <v/>
      </c>
      <c r="F239" s="88" t="str">
        <f>Sorteio!AC60</f>
        <v/>
      </c>
      <c r="G239" s="18" t="str">
        <f>Sorteio!AD60</f>
        <v/>
      </c>
      <c r="H239" s="18" t="str">
        <f>Sorteio!AE60</f>
        <v/>
      </c>
      <c r="I239" s="185">
        <f>Sorteio!A60</f>
        <v>60</v>
      </c>
      <c r="J239" s="185">
        <f>Sorteio!B60</f>
        <v>2</v>
      </c>
      <c r="K239" s="185">
        <f>Sorteio!C60</f>
        <v>6</v>
      </c>
    </row>
    <row r="240" spans="1:11" ht="16.5" thickBot="1">
      <c r="A240" s="86">
        <f>Sorteio!AH60</f>
        <v>0</v>
      </c>
      <c r="B240" s="62" t="str">
        <f>Sorteio!AI60</f>
        <v/>
      </c>
      <c r="C240" s="62" t="str">
        <f>Sorteio!AJ60</f>
        <v/>
      </c>
      <c r="D240" s="62" t="str">
        <f>Sorteio!AK60</f>
        <v/>
      </c>
      <c r="E240" s="62" t="str">
        <f>Sorteio!AL60</f>
        <v/>
      </c>
      <c r="F240" s="89" t="str">
        <f>Sorteio!AM60</f>
        <v/>
      </c>
      <c r="G240" s="62" t="str">
        <f>Sorteio!AN60</f>
        <v/>
      </c>
      <c r="H240" s="62" t="str">
        <f>Sorteio!AO60</f>
        <v/>
      </c>
      <c r="I240" s="187">
        <f>Sorteio!A60</f>
        <v>60</v>
      </c>
      <c r="J240" s="187">
        <f>Sorteio!B60</f>
        <v>2</v>
      </c>
      <c r="K240" s="187">
        <f>Sorteio!C60</f>
        <v>6</v>
      </c>
    </row>
    <row r="241" spans="1:11">
      <c r="A241" s="83">
        <f>Sorteio!D61</f>
        <v>0</v>
      </c>
      <c r="B241" s="84" t="str">
        <f>Sorteio!E61</f>
        <v/>
      </c>
      <c r="C241" s="84" t="str">
        <f>Sorteio!F61</f>
        <v/>
      </c>
      <c r="D241" s="84" t="str">
        <f>Sorteio!G61</f>
        <v/>
      </c>
      <c r="E241" s="84" t="str">
        <f>Sorteio!H61</f>
        <v/>
      </c>
      <c r="F241" s="87" t="str">
        <f>Sorteio!I61</f>
        <v/>
      </c>
      <c r="G241" s="84" t="str">
        <f>Sorteio!J61</f>
        <v/>
      </c>
      <c r="H241" s="84" t="str">
        <f>Sorteio!K61</f>
        <v/>
      </c>
      <c r="I241" s="183">
        <f>Sorteio!A61</f>
        <v>61</v>
      </c>
      <c r="J241" s="183">
        <f>Sorteio!B61</f>
        <v>2</v>
      </c>
      <c r="K241" s="183">
        <f>Sorteio!C61</f>
        <v>7</v>
      </c>
    </row>
    <row r="242" spans="1:11">
      <c r="A242" s="85">
        <f>Sorteio!N61</f>
        <v>0</v>
      </c>
      <c r="B242" s="18" t="str">
        <f>Sorteio!O61</f>
        <v/>
      </c>
      <c r="C242" s="18" t="str">
        <f>Sorteio!P61</f>
        <v/>
      </c>
      <c r="D242" s="18" t="str">
        <f>Sorteio!Q61</f>
        <v/>
      </c>
      <c r="E242" s="18" t="str">
        <f>Sorteio!R61</f>
        <v/>
      </c>
      <c r="F242" s="88" t="str">
        <f>Sorteio!S61</f>
        <v/>
      </c>
      <c r="G242" s="18" t="str">
        <f>Sorteio!T61</f>
        <v/>
      </c>
      <c r="H242" s="18" t="str">
        <f>Sorteio!U61</f>
        <v/>
      </c>
      <c r="I242" s="185">
        <f>Sorteio!A61</f>
        <v>61</v>
      </c>
      <c r="J242" s="185">
        <f>Sorteio!B61</f>
        <v>2</v>
      </c>
      <c r="K242" s="185">
        <f>Sorteio!C61</f>
        <v>7</v>
      </c>
    </row>
    <row r="243" spans="1:11">
      <c r="A243" s="85">
        <f>Sorteio!X61</f>
        <v>0</v>
      </c>
      <c r="B243" s="18" t="str">
        <f>Sorteio!Y61</f>
        <v/>
      </c>
      <c r="C243" s="18" t="str">
        <f>Sorteio!Z61</f>
        <v/>
      </c>
      <c r="D243" s="18" t="str">
        <f>Sorteio!AA61</f>
        <v/>
      </c>
      <c r="E243" s="18" t="str">
        <f>Sorteio!AB61</f>
        <v/>
      </c>
      <c r="F243" s="88" t="str">
        <f>Sorteio!AC61</f>
        <v/>
      </c>
      <c r="G243" s="18" t="str">
        <f>Sorteio!AD61</f>
        <v/>
      </c>
      <c r="H243" s="18" t="str">
        <f>Sorteio!AE61</f>
        <v/>
      </c>
      <c r="I243" s="185">
        <f>Sorteio!A61</f>
        <v>61</v>
      </c>
      <c r="J243" s="185">
        <f>Sorteio!B61</f>
        <v>2</v>
      </c>
      <c r="K243" s="185">
        <f>Sorteio!C61</f>
        <v>7</v>
      </c>
    </row>
    <row r="244" spans="1:11" ht="16.5" thickBot="1">
      <c r="A244" s="86">
        <f>Sorteio!AH61</f>
        <v>0</v>
      </c>
      <c r="B244" s="62" t="str">
        <f>Sorteio!AI61</f>
        <v/>
      </c>
      <c r="C244" s="62" t="str">
        <f>Sorteio!AJ61</f>
        <v/>
      </c>
      <c r="D244" s="62" t="str">
        <f>Sorteio!AK61</f>
        <v/>
      </c>
      <c r="E244" s="62" t="str">
        <f>Sorteio!AL61</f>
        <v/>
      </c>
      <c r="F244" s="89" t="str">
        <f>Sorteio!AM61</f>
        <v/>
      </c>
      <c r="G244" s="62" t="str">
        <f>Sorteio!AN61</f>
        <v/>
      </c>
      <c r="H244" s="62" t="str">
        <f>Sorteio!AO61</f>
        <v/>
      </c>
      <c r="I244" s="187">
        <f>Sorteio!A61</f>
        <v>61</v>
      </c>
      <c r="J244" s="187">
        <f>Sorteio!B61</f>
        <v>2</v>
      </c>
      <c r="K244" s="187">
        <f>Sorteio!C61</f>
        <v>7</v>
      </c>
    </row>
    <row r="245" spans="1:11">
      <c r="A245" s="83">
        <f>Sorteio!D62</f>
        <v>0</v>
      </c>
      <c r="B245" s="84" t="str">
        <f>Sorteio!E62</f>
        <v/>
      </c>
      <c r="C245" s="84" t="str">
        <f>Sorteio!F62</f>
        <v/>
      </c>
      <c r="D245" s="84" t="str">
        <f>Sorteio!G62</f>
        <v/>
      </c>
      <c r="E245" s="84" t="str">
        <f>Sorteio!H62</f>
        <v/>
      </c>
      <c r="F245" s="87" t="str">
        <f>Sorteio!I62</f>
        <v/>
      </c>
      <c r="G245" s="84" t="str">
        <f>Sorteio!J62</f>
        <v/>
      </c>
      <c r="H245" s="84" t="str">
        <f>Sorteio!K62</f>
        <v/>
      </c>
      <c r="I245" s="183">
        <f>Sorteio!A62</f>
        <v>62</v>
      </c>
      <c r="J245" s="183">
        <f>Sorteio!B62</f>
        <v>2</v>
      </c>
      <c r="K245" s="183">
        <f>Sorteio!C62</f>
        <v>8</v>
      </c>
    </row>
    <row r="246" spans="1:11">
      <c r="A246" s="85">
        <f>Sorteio!N62</f>
        <v>0</v>
      </c>
      <c r="B246" s="18" t="str">
        <f>Sorteio!O62</f>
        <v/>
      </c>
      <c r="C246" s="18" t="str">
        <f>Sorteio!P62</f>
        <v/>
      </c>
      <c r="D246" s="18" t="str">
        <f>Sorteio!Q62</f>
        <v/>
      </c>
      <c r="E246" s="18" t="str">
        <f>Sorteio!R62</f>
        <v/>
      </c>
      <c r="F246" s="88" t="str">
        <f>Sorteio!S62</f>
        <v/>
      </c>
      <c r="G246" s="18" t="str">
        <f>Sorteio!T62</f>
        <v/>
      </c>
      <c r="H246" s="18" t="str">
        <f>Sorteio!U62</f>
        <v/>
      </c>
      <c r="I246" s="185">
        <f>Sorteio!A62</f>
        <v>62</v>
      </c>
      <c r="J246" s="185">
        <f>Sorteio!B62</f>
        <v>2</v>
      </c>
      <c r="K246" s="185">
        <f>Sorteio!C62</f>
        <v>8</v>
      </c>
    </row>
    <row r="247" spans="1:11">
      <c r="A247" s="85">
        <f>Sorteio!X62</f>
        <v>0</v>
      </c>
      <c r="B247" s="18" t="str">
        <f>Sorteio!Y62</f>
        <v/>
      </c>
      <c r="C247" s="18" t="str">
        <f>Sorteio!Z62</f>
        <v/>
      </c>
      <c r="D247" s="18" t="str">
        <f>Sorteio!AA62</f>
        <v/>
      </c>
      <c r="E247" s="18" t="str">
        <f>Sorteio!AB62</f>
        <v/>
      </c>
      <c r="F247" s="88" t="str">
        <f>Sorteio!AC62</f>
        <v/>
      </c>
      <c r="G247" s="18" t="str">
        <f>Sorteio!AD62</f>
        <v/>
      </c>
      <c r="H247" s="18" t="str">
        <f>Sorteio!AE62</f>
        <v/>
      </c>
      <c r="I247" s="185">
        <f>Sorteio!A62</f>
        <v>62</v>
      </c>
      <c r="J247" s="185">
        <f>Sorteio!B62</f>
        <v>2</v>
      </c>
      <c r="K247" s="185">
        <f>Sorteio!C62</f>
        <v>8</v>
      </c>
    </row>
    <row r="248" spans="1:11" ht="16.5" thickBot="1">
      <c r="A248" s="86">
        <f>Sorteio!AH62</f>
        <v>0</v>
      </c>
      <c r="B248" s="62" t="str">
        <f>Sorteio!AI62</f>
        <v/>
      </c>
      <c r="C248" s="62" t="str">
        <f>Sorteio!AJ62</f>
        <v/>
      </c>
      <c r="D248" s="62" t="str">
        <f>Sorteio!AK62</f>
        <v/>
      </c>
      <c r="E248" s="62" t="str">
        <f>Sorteio!AL62</f>
        <v/>
      </c>
      <c r="F248" s="89" t="str">
        <f>Sorteio!AM62</f>
        <v/>
      </c>
      <c r="G248" s="62" t="str">
        <f>Sorteio!AN62</f>
        <v/>
      </c>
      <c r="H248" s="62" t="str">
        <f>Sorteio!AO62</f>
        <v/>
      </c>
      <c r="I248" s="187">
        <f>Sorteio!A62</f>
        <v>62</v>
      </c>
      <c r="J248" s="187">
        <f>Sorteio!B62</f>
        <v>2</v>
      </c>
      <c r="K248" s="187">
        <f>Sorteio!C62</f>
        <v>8</v>
      </c>
    </row>
    <row r="249" spans="1:11">
      <c r="A249" s="83">
        <f>Sorteio!D63</f>
        <v>0</v>
      </c>
      <c r="B249" s="84" t="str">
        <f>Sorteio!E63</f>
        <v/>
      </c>
      <c r="C249" s="84" t="str">
        <f>Sorteio!F63</f>
        <v/>
      </c>
      <c r="D249" s="84" t="str">
        <f>Sorteio!G63</f>
        <v/>
      </c>
      <c r="E249" s="84" t="str">
        <f>Sorteio!H63</f>
        <v/>
      </c>
      <c r="F249" s="87" t="str">
        <f>Sorteio!I63</f>
        <v/>
      </c>
      <c r="G249" s="84" t="str">
        <f>Sorteio!J63</f>
        <v/>
      </c>
      <c r="H249" s="84" t="str">
        <f>Sorteio!K63</f>
        <v/>
      </c>
      <c r="I249" s="183">
        <f>Sorteio!A63</f>
        <v>63</v>
      </c>
      <c r="J249" s="183">
        <f>Sorteio!B63</f>
        <v>2</v>
      </c>
      <c r="K249" s="183">
        <f>Sorteio!C63</f>
        <v>9</v>
      </c>
    </row>
    <row r="250" spans="1:11">
      <c r="A250" s="85">
        <f>Sorteio!N63</f>
        <v>0</v>
      </c>
      <c r="B250" s="18" t="str">
        <f>Sorteio!O63</f>
        <v/>
      </c>
      <c r="C250" s="18" t="str">
        <f>Sorteio!P63</f>
        <v/>
      </c>
      <c r="D250" s="18" t="str">
        <f>Sorteio!Q63</f>
        <v/>
      </c>
      <c r="E250" s="18" t="str">
        <f>Sorteio!R63</f>
        <v/>
      </c>
      <c r="F250" s="88" t="str">
        <f>Sorteio!S63</f>
        <v/>
      </c>
      <c r="G250" s="18" t="str">
        <f>Sorteio!T63</f>
        <v/>
      </c>
      <c r="H250" s="18" t="str">
        <f>Sorteio!U63</f>
        <v/>
      </c>
      <c r="I250" s="185">
        <f>Sorteio!A63</f>
        <v>63</v>
      </c>
      <c r="J250" s="185">
        <f>Sorteio!B63</f>
        <v>2</v>
      </c>
      <c r="K250" s="185">
        <f>Sorteio!C63</f>
        <v>9</v>
      </c>
    </row>
    <row r="251" spans="1:11">
      <c r="A251" s="85">
        <f>Sorteio!X63</f>
        <v>0</v>
      </c>
      <c r="B251" s="18" t="str">
        <f>Sorteio!Y63</f>
        <v/>
      </c>
      <c r="C251" s="18" t="str">
        <f>Sorteio!Z63</f>
        <v/>
      </c>
      <c r="D251" s="18" t="str">
        <f>Sorteio!AA63</f>
        <v/>
      </c>
      <c r="E251" s="18" t="str">
        <f>Sorteio!AB63</f>
        <v/>
      </c>
      <c r="F251" s="88" t="str">
        <f>Sorteio!AC63</f>
        <v/>
      </c>
      <c r="G251" s="18" t="str">
        <f>Sorteio!AD63</f>
        <v/>
      </c>
      <c r="H251" s="18" t="str">
        <f>Sorteio!AE63</f>
        <v/>
      </c>
      <c r="I251" s="185">
        <f>Sorteio!A63</f>
        <v>63</v>
      </c>
      <c r="J251" s="185">
        <f>Sorteio!B63</f>
        <v>2</v>
      </c>
      <c r="K251" s="185">
        <f>Sorteio!C63</f>
        <v>9</v>
      </c>
    </row>
    <row r="252" spans="1:11" ht="16.5" thickBot="1">
      <c r="A252" s="86">
        <f>Sorteio!AH63</f>
        <v>0</v>
      </c>
      <c r="B252" s="62" t="str">
        <f>Sorteio!AI63</f>
        <v/>
      </c>
      <c r="C252" s="62" t="str">
        <f>Sorteio!AJ63</f>
        <v/>
      </c>
      <c r="D252" s="62" t="str">
        <f>Sorteio!AK63</f>
        <v/>
      </c>
      <c r="E252" s="62" t="str">
        <f>Sorteio!AL63</f>
        <v/>
      </c>
      <c r="F252" s="89" t="str">
        <f>Sorteio!AM63</f>
        <v/>
      </c>
      <c r="G252" s="62" t="str">
        <f>Sorteio!AN63</f>
        <v/>
      </c>
      <c r="H252" s="62" t="str">
        <f>Sorteio!AO63</f>
        <v/>
      </c>
      <c r="I252" s="187">
        <f>Sorteio!A63</f>
        <v>63</v>
      </c>
      <c r="J252" s="187">
        <f>Sorteio!B63</f>
        <v>2</v>
      </c>
      <c r="K252" s="187">
        <f>Sorteio!C63</f>
        <v>9</v>
      </c>
    </row>
    <row r="253" spans="1:11">
      <c r="A253" s="83">
        <f>Sorteio!D64</f>
        <v>0</v>
      </c>
      <c r="B253" s="84" t="str">
        <f>Sorteio!E64</f>
        <v/>
      </c>
      <c r="C253" s="84" t="str">
        <f>Sorteio!F64</f>
        <v/>
      </c>
      <c r="D253" s="84" t="str">
        <f>Sorteio!G64</f>
        <v/>
      </c>
      <c r="E253" s="84" t="str">
        <f>Sorteio!H64</f>
        <v/>
      </c>
      <c r="F253" s="87" t="str">
        <f>Sorteio!I64</f>
        <v/>
      </c>
      <c r="G253" s="84" t="str">
        <f>Sorteio!J64</f>
        <v/>
      </c>
      <c r="H253" s="84" t="str">
        <f>Sorteio!K64</f>
        <v/>
      </c>
      <c r="I253" s="183">
        <f>Sorteio!A64</f>
        <v>64</v>
      </c>
      <c r="J253" s="183">
        <f>Sorteio!B64</f>
        <v>2</v>
      </c>
      <c r="K253" s="183">
        <f>Sorteio!C64</f>
        <v>10</v>
      </c>
    </row>
    <row r="254" spans="1:11">
      <c r="A254" s="85">
        <f>Sorteio!N64</f>
        <v>0</v>
      </c>
      <c r="B254" s="18" t="str">
        <f>Sorteio!O64</f>
        <v/>
      </c>
      <c r="C254" s="18" t="str">
        <f>Sorteio!P64</f>
        <v/>
      </c>
      <c r="D254" s="18" t="str">
        <f>Sorteio!Q64</f>
        <v/>
      </c>
      <c r="E254" s="18" t="str">
        <f>Sorteio!R64</f>
        <v/>
      </c>
      <c r="F254" s="88" t="str">
        <f>Sorteio!S64</f>
        <v/>
      </c>
      <c r="G254" s="18" t="str">
        <f>Sorteio!T64</f>
        <v/>
      </c>
      <c r="H254" s="18" t="str">
        <f>Sorteio!U64</f>
        <v/>
      </c>
      <c r="I254" s="185">
        <f>Sorteio!A64</f>
        <v>64</v>
      </c>
      <c r="J254" s="185">
        <f>Sorteio!B64</f>
        <v>2</v>
      </c>
      <c r="K254" s="185">
        <f>Sorteio!C64</f>
        <v>10</v>
      </c>
    </row>
    <row r="255" spans="1:11">
      <c r="A255" s="85">
        <f>Sorteio!X64</f>
        <v>0</v>
      </c>
      <c r="B255" s="18" t="str">
        <f>Sorteio!Y64</f>
        <v/>
      </c>
      <c r="C255" s="18" t="str">
        <f>Sorteio!Z64</f>
        <v/>
      </c>
      <c r="D255" s="18" t="str">
        <f>Sorteio!AA64</f>
        <v/>
      </c>
      <c r="E255" s="18" t="str">
        <f>Sorteio!AB64</f>
        <v/>
      </c>
      <c r="F255" s="88" t="str">
        <f>Sorteio!AC64</f>
        <v/>
      </c>
      <c r="G255" s="18" t="str">
        <f>Sorteio!AD64</f>
        <v/>
      </c>
      <c r="H255" s="18" t="str">
        <f>Sorteio!AE64</f>
        <v/>
      </c>
      <c r="I255" s="185">
        <f>Sorteio!A64</f>
        <v>64</v>
      </c>
      <c r="J255" s="185">
        <f>Sorteio!B64</f>
        <v>2</v>
      </c>
      <c r="K255" s="185">
        <f>Sorteio!C64</f>
        <v>10</v>
      </c>
    </row>
    <row r="256" spans="1:11" ht="16.5" thickBot="1">
      <c r="A256" s="86">
        <f>Sorteio!AH64</f>
        <v>0</v>
      </c>
      <c r="B256" s="62" t="str">
        <f>Sorteio!AI64</f>
        <v/>
      </c>
      <c r="C256" s="62" t="str">
        <f>Sorteio!AJ64</f>
        <v/>
      </c>
      <c r="D256" s="62" t="str">
        <f>Sorteio!AK64</f>
        <v/>
      </c>
      <c r="E256" s="62" t="str">
        <f>Sorteio!AL64</f>
        <v/>
      </c>
      <c r="F256" s="89" t="str">
        <f>Sorteio!AM64</f>
        <v/>
      </c>
      <c r="G256" s="62" t="str">
        <f>Sorteio!AN64</f>
        <v/>
      </c>
      <c r="H256" s="62" t="str">
        <f>Sorteio!AO64</f>
        <v/>
      </c>
      <c r="I256" s="187">
        <f>Sorteio!A64</f>
        <v>64</v>
      </c>
      <c r="J256" s="187">
        <f>Sorteio!B64</f>
        <v>2</v>
      </c>
      <c r="K256" s="187">
        <f>Sorteio!C64</f>
        <v>10</v>
      </c>
    </row>
    <row r="257" spans="1:11">
      <c r="A257" s="83">
        <f>Sorteio!D65</f>
        <v>0</v>
      </c>
      <c r="B257" s="84" t="str">
        <f>Sorteio!E65</f>
        <v/>
      </c>
      <c r="C257" s="84" t="str">
        <f>Sorteio!F65</f>
        <v/>
      </c>
      <c r="D257" s="84" t="str">
        <f>Sorteio!G65</f>
        <v/>
      </c>
      <c r="E257" s="84" t="str">
        <f>Sorteio!H65</f>
        <v/>
      </c>
      <c r="F257" s="87" t="str">
        <f>Sorteio!I65</f>
        <v/>
      </c>
      <c r="G257" s="84" t="str">
        <f>Sorteio!J65</f>
        <v/>
      </c>
      <c r="H257" s="84" t="str">
        <f>Sorteio!K65</f>
        <v/>
      </c>
      <c r="I257" s="183">
        <f>Sorteio!A65</f>
        <v>65</v>
      </c>
      <c r="J257" s="183">
        <f>Sorteio!B65</f>
        <v>2</v>
      </c>
      <c r="K257" s="183">
        <f>Sorteio!C65</f>
        <v>11</v>
      </c>
    </row>
    <row r="258" spans="1:11">
      <c r="A258" s="85">
        <f>Sorteio!N65</f>
        <v>0</v>
      </c>
      <c r="B258" s="18" t="str">
        <f>Sorteio!O65</f>
        <v/>
      </c>
      <c r="C258" s="18" t="str">
        <f>Sorteio!P65</f>
        <v/>
      </c>
      <c r="D258" s="18" t="str">
        <f>Sorteio!Q65</f>
        <v/>
      </c>
      <c r="E258" s="18" t="str">
        <f>Sorteio!R65</f>
        <v/>
      </c>
      <c r="F258" s="88" t="str">
        <f>Sorteio!S65</f>
        <v/>
      </c>
      <c r="G258" s="18" t="str">
        <f>Sorteio!T65</f>
        <v/>
      </c>
      <c r="H258" s="18" t="str">
        <f>Sorteio!U65</f>
        <v/>
      </c>
      <c r="I258" s="185">
        <f>Sorteio!A65</f>
        <v>65</v>
      </c>
      <c r="J258" s="185">
        <f>Sorteio!B65</f>
        <v>2</v>
      </c>
      <c r="K258" s="185">
        <f>Sorteio!C65</f>
        <v>11</v>
      </c>
    </row>
    <row r="259" spans="1:11">
      <c r="A259" s="85">
        <f>Sorteio!X65</f>
        <v>0</v>
      </c>
      <c r="B259" s="18" t="str">
        <f>Sorteio!Y65</f>
        <v/>
      </c>
      <c r="C259" s="18" t="str">
        <f>Sorteio!Z65</f>
        <v/>
      </c>
      <c r="D259" s="18" t="str">
        <f>Sorteio!AA65</f>
        <v/>
      </c>
      <c r="E259" s="18" t="str">
        <f>Sorteio!AB65</f>
        <v/>
      </c>
      <c r="F259" s="88" t="str">
        <f>Sorteio!AC65</f>
        <v/>
      </c>
      <c r="G259" s="18" t="str">
        <f>Sorteio!AD65</f>
        <v/>
      </c>
      <c r="H259" s="18" t="str">
        <f>Sorteio!AE65</f>
        <v/>
      </c>
      <c r="I259" s="185">
        <f>Sorteio!A65</f>
        <v>65</v>
      </c>
      <c r="J259" s="185">
        <f>Sorteio!B65</f>
        <v>2</v>
      </c>
      <c r="K259" s="185">
        <f>Sorteio!C65</f>
        <v>11</v>
      </c>
    </row>
    <row r="260" spans="1:11" ht="16.5" thickBot="1">
      <c r="A260" s="86">
        <f>Sorteio!AH65</f>
        <v>0</v>
      </c>
      <c r="B260" s="62" t="str">
        <f>Sorteio!AI65</f>
        <v/>
      </c>
      <c r="C260" s="62" t="str">
        <f>Sorteio!AJ65</f>
        <v/>
      </c>
      <c r="D260" s="62" t="str">
        <f>Sorteio!AK65</f>
        <v/>
      </c>
      <c r="E260" s="62" t="str">
        <f>Sorteio!AL65</f>
        <v/>
      </c>
      <c r="F260" s="89" t="str">
        <f>Sorteio!AM65</f>
        <v/>
      </c>
      <c r="G260" s="62" t="str">
        <f>Sorteio!AN65</f>
        <v/>
      </c>
      <c r="H260" s="62" t="str">
        <f>Sorteio!AO65</f>
        <v/>
      </c>
      <c r="I260" s="187">
        <f>Sorteio!A65</f>
        <v>65</v>
      </c>
      <c r="J260" s="187">
        <f>Sorteio!B65</f>
        <v>2</v>
      </c>
      <c r="K260" s="187">
        <f>Sorteio!C65</f>
        <v>11</v>
      </c>
    </row>
    <row r="261" spans="1:11">
      <c r="A261" s="83">
        <f>Sorteio!D66</f>
        <v>0</v>
      </c>
      <c r="B261" s="84" t="str">
        <f>Sorteio!E66</f>
        <v/>
      </c>
      <c r="C261" s="84" t="str">
        <f>Sorteio!F66</f>
        <v/>
      </c>
      <c r="D261" s="84" t="str">
        <f>Sorteio!G66</f>
        <v/>
      </c>
      <c r="E261" s="84" t="str">
        <f>Sorteio!H66</f>
        <v/>
      </c>
      <c r="F261" s="87" t="str">
        <f>Sorteio!I66</f>
        <v/>
      </c>
      <c r="G261" s="84" t="str">
        <f>Sorteio!J66</f>
        <v/>
      </c>
      <c r="H261" s="84" t="str">
        <f>Sorteio!K66</f>
        <v/>
      </c>
      <c r="I261" s="183">
        <f>Sorteio!A66</f>
        <v>66</v>
      </c>
      <c r="J261" s="183">
        <f>Sorteio!B66</f>
        <v>2</v>
      </c>
      <c r="K261" s="183">
        <f>Sorteio!C66</f>
        <v>12</v>
      </c>
    </row>
    <row r="262" spans="1:11">
      <c r="A262" s="85">
        <f>Sorteio!N66</f>
        <v>0</v>
      </c>
      <c r="B262" s="18" t="str">
        <f>Sorteio!O66</f>
        <v/>
      </c>
      <c r="C262" s="18" t="str">
        <f>Sorteio!P66</f>
        <v/>
      </c>
      <c r="D262" s="18" t="str">
        <f>Sorteio!Q66</f>
        <v/>
      </c>
      <c r="E262" s="18" t="str">
        <f>Sorteio!R66</f>
        <v/>
      </c>
      <c r="F262" s="88" t="str">
        <f>Sorteio!S66</f>
        <v/>
      </c>
      <c r="G262" s="18" t="str">
        <f>Sorteio!T66</f>
        <v/>
      </c>
      <c r="H262" s="18" t="str">
        <f>Sorteio!U66</f>
        <v/>
      </c>
      <c r="I262" s="185">
        <f>Sorteio!A66</f>
        <v>66</v>
      </c>
      <c r="J262" s="185">
        <f>Sorteio!B66</f>
        <v>2</v>
      </c>
      <c r="K262" s="185">
        <f>Sorteio!C66</f>
        <v>12</v>
      </c>
    </row>
    <row r="263" spans="1:11">
      <c r="A263" s="85">
        <f>Sorteio!X66</f>
        <v>0</v>
      </c>
      <c r="B263" s="18" t="str">
        <f>Sorteio!Y66</f>
        <v/>
      </c>
      <c r="C263" s="18" t="str">
        <f>Sorteio!Z66</f>
        <v/>
      </c>
      <c r="D263" s="18" t="str">
        <f>Sorteio!AA66</f>
        <v/>
      </c>
      <c r="E263" s="18" t="str">
        <f>Sorteio!AB66</f>
        <v/>
      </c>
      <c r="F263" s="88" t="str">
        <f>Sorteio!AC66</f>
        <v/>
      </c>
      <c r="G263" s="18" t="str">
        <f>Sorteio!AD66</f>
        <v/>
      </c>
      <c r="H263" s="18" t="str">
        <f>Sorteio!AE66</f>
        <v/>
      </c>
      <c r="I263" s="185">
        <f>Sorteio!A66</f>
        <v>66</v>
      </c>
      <c r="J263" s="185">
        <f>Sorteio!B66</f>
        <v>2</v>
      </c>
      <c r="K263" s="185">
        <f>Sorteio!C66</f>
        <v>12</v>
      </c>
    </row>
    <row r="264" spans="1:11" ht="16.5" thickBot="1">
      <c r="A264" s="86">
        <f>Sorteio!AH66</f>
        <v>0</v>
      </c>
      <c r="B264" s="62" t="str">
        <f>Sorteio!AI66</f>
        <v/>
      </c>
      <c r="C264" s="62" t="str">
        <f>Sorteio!AJ66</f>
        <v/>
      </c>
      <c r="D264" s="62" t="str">
        <f>Sorteio!AK66</f>
        <v/>
      </c>
      <c r="E264" s="62" t="str">
        <f>Sorteio!AL66</f>
        <v/>
      </c>
      <c r="F264" s="89" t="str">
        <f>Sorteio!AM66</f>
        <v/>
      </c>
      <c r="G264" s="62" t="str">
        <f>Sorteio!AN66</f>
        <v/>
      </c>
      <c r="H264" s="62" t="str">
        <f>Sorteio!AO66</f>
        <v/>
      </c>
      <c r="I264" s="187">
        <f>Sorteio!A66</f>
        <v>66</v>
      </c>
      <c r="J264" s="187">
        <f>Sorteio!B66</f>
        <v>2</v>
      </c>
      <c r="K264" s="187">
        <f>Sorteio!C66</f>
        <v>12</v>
      </c>
    </row>
    <row r="265" spans="1:11">
      <c r="A265" s="83">
        <f>Sorteio!D67</f>
        <v>0</v>
      </c>
      <c r="B265" s="84" t="str">
        <f>Sorteio!E67</f>
        <v/>
      </c>
      <c r="C265" s="84" t="str">
        <f>Sorteio!F67</f>
        <v/>
      </c>
      <c r="D265" s="84" t="str">
        <f>Sorteio!G67</f>
        <v/>
      </c>
      <c r="E265" s="84" t="str">
        <f>Sorteio!H67</f>
        <v/>
      </c>
      <c r="F265" s="87" t="str">
        <f>Sorteio!I67</f>
        <v/>
      </c>
      <c r="G265" s="84" t="str">
        <f>Sorteio!J67</f>
        <v/>
      </c>
      <c r="H265" s="84" t="str">
        <f>Sorteio!K67</f>
        <v/>
      </c>
      <c r="I265" s="183">
        <f>Sorteio!A67</f>
        <v>67</v>
      </c>
      <c r="J265" s="183">
        <f>Sorteio!B67</f>
        <v>2</v>
      </c>
      <c r="K265" s="183">
        <f>Sorteio!C67</f>
        <v>13</v>
      </c>
    </row>
    <row r="266" spans="1:11">
      <c r="A266" s="85">
        <f>Sorteio!N67</f>
        <v>0</v>
      </c>
      <c r="B266" s="18" t="str">
        <f>Sorteio!O67</f>
        <v/>
      </c>
      <c r="C266" s="18" t="str">
        <f>Sorteio!P67</f>
        <v/>
      </c>
      <c r="D266" s="18" t="str">
        <f>Sorteio!Q67</f>
        <v/>
      </c>
      <c r="E266" s="18" t="str">
        <f>Sorteio!R67</f>
        <v/>
      </c>
      <c r="F266" s="88" t="str">
        <f>Sorteio!S67</f>
        <v/>
      </c>
      <c r="G266" s="18" t="str">
        <f>Sorteio!T67</f>
        <v/>
      </c>
      <c r="H266" s="18" t="str">
        <f>Sorteio!U67</f>
        <v/>
      </c>
      <c r="I266" s="185">
        <f>Sorteio!A67</f>
        <v>67</v>
      </c>
      <c r="J266" s="185">
        <f>Sorteio!B67</f>
        <v>2</v>
      </c>
      <c r="K266" s="185">
        <f>Sorteio!C67</f>
        <v>13</v>
      </c>
    </row>
    <row r="267" spans="1:11">
      <c r="A267" s="85">
        <f>Sorteio!X67</f>
        <v>0</v>
      </c>
      <c r="B267" s="18" t="str">
        <f>Sorteio!Y67</f>
        <v/>
      </c>
      <c r="C267" s="18" t="str">
        <f>Sorteio!Z67</f>
        <v/>
      </c>
      <c r="D267" s="18" t="str">
        <f>Sorteio!AA67</f>
        <v/>
      </c>
      <c r="E267" s="18" t="str">
        <f>Sorteio!AB67</f>
        <v/>
      </c>
      <c r="F267" s="88" t="str">
        <f>Sorteio!AC67</f>
        <v/>
      </c>
      <c r="G267" s="18" t="str">
        <f>Sorteio!AD67</f>
        <v/>
      </c>
      <c r="H267" s="18" t="str">
        <f>Sorteio!AE67</f>
        <v/>
      </c>
      <c r="I267" s="185">
        <f>Sorteio!A67</f>
        <v>67</v>
      </c>
      <c r="J267" s="185">
        <f>Sorteio!B67</f>
        <v>2</v>
      </c>
      <c r="K267" s="185">
        <f>Sorteio!C67</f>
        <v>13</v>
      </c>
    </row>
    <row r="268" spans="1:11" ht="16.5" thickBot="1">
      <c r="A268" s="86">
        <f>Sorteio!AH67</f>
        <v>0</v>
      </c>
      <c r="B268" s="62" t="str">
        <f>Sorteio!AI67</f>
        <v/>
      </c>
      <c r="C268" s="62" t="str">
        <f>Sorteio!AJ67</f>
        <v/>
      </c>
      <c r="D268" s="62" t="str">
        <f>Sorteio!AK67</f>
        <v/>
      </c>
      <c r="E268" s="62" t="str">
        <f>Sorteio!AL67</f>
        <v/>
      </c>
      <c r="F268" s="89" t="str">
        <f>Sorteio!AM67</f>
        <v/>
      </c>
      <c r="G268" s="62" t="str">
        <f>Sorteio!AN67</f>
        <v/>
      </c>
      <c r="H268" s="62" t="str">
        <f>Sorteio!AO67</f>
        <v/>
      </c>
      <c r="I268" s="187">
        <f>Sorteio!A67</f>
        <v>67</v>
      </c>
      <c r="J268" s="187">
        <f>Sorteio!B67</f>
        <v>2</v>
      </c>
      <c r="K268" s="187">
        <f>Sorteio!C67</f>
        <v>13</v>
      </c>
    </row>
    <row r="269" spans="1:11">
      <c r="A269" s="83">
        <f>Sorteio!D68</f>
        <v>0</v>
      </c>
      <c r="B269" s="84" t="str">
        <f>Sorteio!E68</f>
        <v/>
      </c>
      <c r="C269" s="84" t="str">
        <f>Sorteio!F68</f>
        <v/>
      </c>
      <c r="D269" s="84" t="str">
        <f>Sorteio!G68</f>
        <v/>
      </c>
      <c r="E269" s="84" t="str">
        <f>Sorteio!H68</f>
        <v/>
      </c>
      <c r="F269" s="87" t="str">
        <f>Sorteio!I68</f>
        <v/>
      </c>
      <c r="G269" s="84" t="str">
        <f>Sorteio!J68</f>
        <v/>
      </c>
      <c r="H269" s="84" t="str">
        <f>Sorteio!K68</f>
        <v/>
      </c>
      <c r="I269" s="183">
        <f>Sorteio!A68</f>
        <v>68</v>
      </c>
      <c r="J269" s="183">
        <f>Sorteio!B68</f>
        <v>2</v>
      </c>
      <c r="K269" s="183">
        <f>Sorteio!C68</f>
        <v>14</v>
      </c>
    </row>
    <row r="270" spans="1:11">
      <c r="A270" s="85">
        <f>Sorteio!N68</f>
        <v>0</v>
      </c>
      <c r="B270" s="18" t="str">
        <f>Sorteio!O68</f>
        <v/>
      </c>
      <c r="C270" s="18" t="str">
        <f>Sorteio!P68</f>
        <v/>
      </c>
      <c r="D270" s="18" t="str">
        <f>Sorteio!Q68</f>
        <v/>
      </c>
      <c r="E270" s="18" t="str">
        <f>Sorteio!R68</f>
        <v/>
      </c>
      <c r="F270" s="88" t="str">
        <f>Sorteio!S68</f>
        <v/>
      </c>
      <c r="G270" s="18" t="str">
        <f>Sorteio!T68</f>
        <v/>
      </c>
      <c r="H270" s="18" t="str">
        <f>Sorteio!U68</f>
        <v/>
      </c>
      <c r="I270" s="185">
        <f>Sorteio!A68</f>
        <v>68</v>
      </c>
      <c r="J270" s="185">
        <f>Sorteio!B68</f>
        <v>2</v>
      </c>
      <c r="K270" s="185">
        <f>Sorteio!C68</f>
        <v>14</v>
      </c>
    </row>
    <row r="271" spans="1:11">
      <c r="A271" s="85">
        <f>Sorteio!X68</f>
        <v>0</v>
      </c>
      <c r="B271" s="18" t="str">
        <f>Sorteio!Y68</f>
        <v/>
      </c>
      <c r="C271" s="18" t="str">
        <f>Sorteio!Z68</f>
        <v/>
      </c>
      <c r="D271" s="18" t="str">
        <f>Sorteio!AA68</f>
        <v/>
      </c>
      <c r="E271" s="18" t="str">
        <f>Sorteio!AB68</f>
        <v/>
      </c>
      <c r="F271" s="88" t="str">
        <f>Sorteio!AC68</f>
        <v/>
      </c>
      <c r="G271" s="18" t="str">
        <f>Sorteio!AD68</f>
        <v/>
      </c>
      <c r="H271" s="18" t="str">
        <f>Sorteio!AE68</f>
        <v/>
      </c>
      <c r="I271" s="185">
        <f>Sorteio!A68</f>
        <v>68</v>
      </c>
      <c r="J271" s="185">
        <f>Sorteio!B68</f>
        <v>2</v>
      </c>
      <c r="K271" s="185">
        <f>Sorteio!C68</f>
        <v>14</v>
      </c>
    </row>
    <row r="272" spans="1:11" ht="16.5" thickBot="1">
      <c r="A272" s="86">
        <f>Sorteio!AH68</f>
        <v>0</v>
      </c>
      <c r="B272" s="62" t="str">
        <f>Sorteio!AI68</f>
        <v/>
      </c>
      <c r="C272" s="62" t="str">
        <f>Sorteio!AJ68</f>
        <v/>
      </c>
      <c r="D272" s="62" t="str">
        <f>Sorteio!AK68</f>
        <v/>
      </c>
      <c r="E272" s="62" t="str">
        <f>Sorteio!AL68</f>
        <v/>
      </c>
      <c r="F272" s="89" t="str">
        <f>Sorteio!AM68</f>
        <v/>
      </c>
      <c r="G272" s="62" t="str">
        <f>Sorteio!AN68</f>
        <v/>
      </c>
      <c r="H272" s="62" t="str">
        <f>Sorteio!AO68</f>
        <v/>
      </c>
      <c r="I272" s="187">
        <f>Sorteio!A68</f>
        <v>68</v>
      </c>
      <c r="J272" s="187">
        <f>Sorteio!B68</f>
        <v>2</v>
      </c>
      <c r="K272" s="187">
        <f>Sorteio!C68</f>
        <v>14</v>
      </c>
    </row>
    <row r="273" spans="1:11">
      <c r="A273" s="83">
        <f>Sorteio!D69</f>
        <v>0</v>
      </c>
      <c r="B273" s="84" t="str">
        <f>Sorteio!E69</f>
        <v/>
      </c>
      <c r="C273" s="84" t="str">
        <f>Sorteio!F69</f>
        <v/>
      </c>
      <c r="D273" s="84" t="str">
        <f>Sorteio!G69</f>
        <v/>
      </c>
      <c r="E273" s="84" t="str">
        <f>Sorteio!H69</f>
        <v/>
      </c>
      <c r="F273" s="87" t="str">
        <f>Sorteio!I69</f>
        <v/>
      </c>
      <c r="G273" s="84" t="str">
        <f>Sorteio!J69</f>
        <v/>
      </c>
      <c r="H273" s="84" t="str">
        <f>Sorteio!K69</f>
        <v/>
      </c>
      <c r="I273" s="183">
        <f>Sorteio!A69</f>
        <v>69</v>
      </c>
      <c r="J273" s="183">
        <f>Sorteio!B69</f>
        <v>2</v>
      </c>
      <c r="K273" s="183">
        <f>Sorteio!C69</f>
        <v>15</v>
      </c>
    </row>
    <row r="274" spans="1:11">
      <c r="A274" s="85">
        <f>Sorteio!N69</f>
        <v>0</v>
      </c>
      <c r="B274" s="18" t="str">
        <f>Sorteio!O69</f>
        <v/>
      </c>
      <c r="C274" s="18" t="str">
        <f>Sorteio!P69</f>
        <v/>
      </c>
      <c r="D274" s="18" t="str">
        <f>Sorteio!Q69</f>
        <v/>
      </c>
      <c r="E274" s="18" t="str">
        <f>Sorteio!R69</f>
        <v/>
      </c>
      <c r="F274" s="88" t="str">
        <f>Sorteio!S69</f>
        <v/>
      </c>
      <c r="G274" s="18" t="str">
        <f>Sorteio!T69</f>
        <v/>
      </c>
      <c r="H274" s="18" t="str">
        <f>Sorteio!U69</f>
        <v/>
      </c>
      <c r="I274" s="185">
        <f>Sorteio!A69</f>
        <v>69</v>
      </c>
      <c r="J274" s="185">
        <f>Sorteio!B69</f>
        <v>2</v>
      </c>
      <c r="K274" s="185">
        <f>Sorteio!C69</f>
        <v>15</v>
      </c>
    </row>
    <row r="275" spans="1:11">
      <c r="A275" s="85">
        <f>Sorteio!X69</f>
        <v>0</v>
      </c>
      <c r="B275" s="18" t="str">
        <f>Sorteio!Y69</f>
        <v/>
      </c>
      <c r="C275" s="18" t="str">
        <f>Sorteio!Z69</f>
        <v/>
      </c>
      <c r="D275" s="18" t="str">
        <f>Sorteio!AA69</f>
        <v/>
      </c>
      <c r="E275" s="18" t="str">
        <f>Sorteio!AB69</f>
        <v/>
      </c>
      <c r="F275" s="88" t="str">
        <f>Sorteio!AC69</f>
        <v/>
      </c>
      <c r="G275" s="18" t="str">
        <f>Sorteio!AD69</f>
        <v/>
      </c>
      <c r="H275" s="18" t="str">
        <f>Sorteio!AE69</f>
        <v/>
      </c>
      <c r="I275" s="185">
        <f>Sorteio!A69</f>
        <v>69</v>
      </c>
      <c r="J275" s="185">
        <f>Sorteio!B69</f>
        <v>2</v>
      </c>
      <c r="K275" s="185">
        <f>Sorteio!C69</f>
        <v>15</v>
      </c>
    </row>
    <row r="276" spans="1:11" ht="16.5" thickBot="1">
      <c r="A276" s="86">
        <f>Sorteio!AH69</f>
        <v>0</v>
      </c>
      <c r="B276" s="62" t="str">
        <f>Sorteio!AI69</f>
        <v/>
      </c>
      <c r="C276" s="62" t="str">
        <f>Sorteio!AJ69</f>
        <v/>
      </c>
      <c r="D276" s="62" t="str">
        <f>Sorteio!AK69</f>
        <v/>
      </c>
      <c r="E276" s="62" t="str">
        <f>Sorteio!AL69</f>
        <v/>
      </c>
      <c r="F276" s="89" t="str">
        <f>Sorteio!AM69</f>
        <v/>
      </c>
      <c r="G276" s="62" t="str">
        <f>Sorteio!AN69</f>
        <v/>
      </c>
      <c r="H276" s="62" t="str">
        <f>Sorteio!AO69</f>
        <v/>
      </c>
      <c r="I276" s="187">
        <f>Sorteio!A69</f>
        <v>69</v>
      </c>
      <c r="J276" s="187">
        <f>Sorteio!B69</f>
        <v>2</v>
      </c>
      <c r="K276" s="187">
        <f>Sorteio!C69</f>
        <v>15</v>
      </c>
    </row>
    <row r="277" spans="1:11">
      <c r="A277" s="83">
        <f>Sorteio!D70</f>
        <v>0</v>
      </c>
      <c r="B277" s="84" t="str">
        <f>Sorteio!E70</f>
        <v/>
      </c>
      <c r="C277" s="84" t="str">
        <f>Sorteio!F70</f>
        <v/>
      </c>
      <c r="D277" s="84" t="str">
        <f>Sorteio!G70</f>
        <v/>
      </c>
      <c r="E277" s="84" t="str">
        <f>Sorteio!H70</f>
        <v/>
      </c>
      <c r="F277" s="87" t="str">
        <f>Sorteio!I70</f>
        <v/>
      </c>
      <c r="G277" s="84" t="str">
        <f>Sorteio!J70</f>
        <v/>
      </c>
      <c r="H277" s="84" t="str">
        <f>Sorteio!K70</f>
        <v/>
      </c>
      <c r="I277" s="183">
        <f>Sorteio!A70</f>
        <v>70</v>
      </c>
      <c r="J277" s="183">
        <f>Sorteio!B70</f>
        <v>2</v>
      </c>
      <c r="K277" s="183">
        <f>Sorteio!C70</f>
        <v>16</v>
      </c>
    </row>
    <row r="278" spans="1:11">
      <c r="A278" s="85">
        <f>Sorteio!N70</f>
        <v>0</v>
      </c>
      <c r="B278" s="18" t="str">
        <f>Sorteio!O70</f>
        <v/>
      </c>
      <c r="C278" s="18" t="str">
        <f>Sorteio!P70</f>
        <v/>
      </c>
      <c r="D278" s="18" t="str">
        <f>Sorteio!Q70</f>
        <v/>
      </c>
      <c r="E278" s="18" t="str">
        <f>Sorteio!R70</f>
        <v/>
      </c>
      <c r="F278" s="88" t="str">
        <f>Sorteio!S70</f>
        <v/>
      </c>
      <c r="G278" s="18" t="str">
        <f>Sorteio!T70</f>
        <v/>
      </c>
      <c r="H278" s="18" t="str">
        <f>Sorteio!U70</f>
        <v/>
      </c>
      <c r="I278" s="185">
        <f>Sorteio!A70</f>
        <v>70</v>
      </c>
      <c r="J278" s="185">
        <f>Sorteio!B70</f>
        <v>2</v>
      </c>
      <c r="K278" s="185">
        <f>Sorteio!C70</f>
        <v>16</v>
      </c>
    </row>
    <row r="279" spans="1:11">
      <c r="A279" s="85">
        <f>Sorteio!X70</f>
        <v>0</v>
      </c>
      <c r="B279" s="18" t="str">
        <f>Sorteio!Y70</f>
        <v/>
      </c>
      <c r="C279" s="18" t="str">
        <f>Sorteio!Z70</f>
        <v/>
      </c>
      <c r="D279" s="18" t="str">
        <f>Sorteio!AA70</f>
        <v/>
      </c>
      <c r="E279" s="18" t="str">
        <f>Sorteio!AB70</f>
        <v/>
      </c>
      <c r="F279" s="88" t="str">
        <f>Sorteio!AC70</f>
        <v/>
      </c>
      <c r="G279" s="18" t="str">
        <f>Sorteio!AD70</f>
        <v/>
      </c>
      <c r="H279" s="18" t="str">
        <f>Sorteio!AE70</f>
        <v/>
      </c>
      <c r="I279" s="185">
        <f>Sorteio!A70</f>
        <v>70</v>
      </c>
      <c r="J279" s="185">
        <f>Sorteio!B70</f>
        <v>2</v>
      </c>
      <c r="K279" s="185">
        <f>Sorteio!C70</f>
        <v>16</v>
      </c>
    </row>
    <row r="280" spans="1:11" ht="16.5" thickBot="1">
      <c r="A280" s="86">
        <f>Sorteio!AH70</f>
        <v>0</v>
      </c>
      <c r="B280" s="62" t="str">
        <f>Sorteio!AI70</f>
        <v/>
      </c>
      <c r="C280" s="62" t="str">
        <f>Sorteio!AJ70</f>
        <v/>
      </c>
      <c r="D280" s="62" t="str">
        <f>Sorteio!AK70</f>
        <v/>
      </c>
      <c r="E280" s="62" t="str">
        <f>Sorteio!AL70</f>
        <v/>
      </c>
      <c r="F280" s="89" t="str">
        <f>Sorteio!AM70</f>
        <v/>
      </c>
      <c r="G280" s="62" t="str">
        <f>Sorteio!AN70</f>
        <v/>
      </c>
      <c r="H280" s="62" t="str">
        <f>Sorteio!AO70</f>
        <v/>
      </c>
      <c r="I280" s="187">
        <f>Sorteio!A70</f>
        <v>70</v>
      </c>
      <c r="J280" s="187">
        <f>Sorteio!B70</f>
        <v>2</v>
      </c>
      <c r="K280" s="187">
        <f>Sorteio!C70</f>
        <v>16</v>
      </c>
    </row>
    <row r="281" spans="1:11">
      <c r="A281" s="83">
        <f>Sorteio!D71</f>
        <v>0</v>
      </c>
      <c r="B281" s="84" t="str">
        <f>Sorteio!E71</f>
        <v/>
      </c>
      <c r="C281" s="84" t="str">
        <f>Sorteio!F71</f>
        <v/>
      </c>
      <c r="D281" s="84" t="str">
        <f>Sorteio!G71</f>
        <v/>
      </c>
      <c r="E281" s="84" t="str">
        <f>Sorteio!H71</f>
        <v/>
      </c>
      <c r="F281" s="87" t="str">
        <f>Sorteio!I71</f>
        <v/>
      </c>
      <c r="G281" s="84" t="str">
        <f>Sorteio!J71</f>
        <v/>
      </c>
      <c r="H281" s="84" t="str">
        <f>Sorteio!K71</f>
        <v/>
      </c>
      <c r="I281" s="183">
        <f>Sorteio!A71</f>
        <v>71</v>
      </c>
      <c r="J281" s="183">
        <f>Sorteio!B71</f>
        <v>2</v>
      </c>
      <c r="K281" s="183">
        <f>Sorteio!C71</f>
        <v>17</v>
      </c>
    </row>
    <row r="282" spans="1:11">
      <c r="A282" s="85">
        <f>Sorteio!N71</f>
        <v>0</v>
      </c>
      <c r="B282" s="18" t="str">
        <f>Sorteio!O71</f>
        <v/>
      </c>
      <c r="C282" s="18" t="str">
        <f>Sorteio!P71</f>
        <v/>
      </c>
      <c r="D282" s="18" t="str">
        <f>Sorteio!Q71</f>
        <v/>
      </c>
      <c r="E282" s="18" t="str">
        <f>Sorteio!R71</f>
        <v/>
      </c>
      <c r="F282" s="88" t="str">
        <f>Sorteio!S71</f>
        <v/>
      </c>
      <c r="G282" s="18" t="str">
        <f>Sorteio!T71</f>
        <v/>
      </c>
      <c r="H282" s="18" t="str">
        <f>Sorteio!U71</f>
        <v/>
      </c>
      <c r="I282" s="185">
        <f>Sorteio!A71</f>
        <v>71</v>
      </c>
      <c r="J282" s="185">
        <f>Sorteio!B71</f>
        <v>2</v>
      </c>
      <c r="K282" s="185">
        <f>Sorteio!C71</f>
        <v>17</v>
      </c>
    </row>
    <row r="283" spans="1:11">
      <c r="A283" s="85">
        <f>Sorteio!X71</f>
        <v>0</v>
      </c>
      <c r="B283" s="18" t="str">
        <f>Sorteio!Y71</f>
        <v/>
      </c>
      <c r="C283" s="18" t="str">
        <f>Sorteio!Z71</f>
        <v/>
      </c>
      <c r="D283" s="18" t="str">
        <f>Sorteio!AA71</f>
        <v/>
      </c>
      <c r="E283" s="18" t="str">
        <f>Sorteio!AB71</f>
        <v/>
      </c>
      <c r="F283" s="88" t="str">
        <f>Sorteio!AC71</f>
        <v/>
      </c>
      <c r="G283" s="18" t="str">
        <f>Sorteio!AD71</f>
        <v/>
      </c>
      <c r="H283" s="18" t="str">
        <f>Sorteio!AE71</f>
        <v/>
      </c>
      <c r="I283" s="185">
        <f>Sorteio!A71</f>
        <v>71</v>
      </c>
      <c r="J283" s="185">
        <f>Sorteio!B71</f>
        <v>2</v>
      </c>
      <c r="K283" s="185">
        <f>Sorteio!C71</f>
        <v>17</v>
      </c>
    </row>
    <row r="284" spans="1:11" ht="16.5" thickBot="1">
      <c r="A284" s="86">
        <f>Sorteio!AH71</f>
        <v>0</v>
      </c>
      <c r="B284" s="62" t="str">
        <f>Sorteio!AI71</f>
        <v/>
      </c>
      <c r="C284" s="62" t="str">
        <f>Sorteio!AJ71</f>
        <v/>
      </c>
      <c r="D284" s="62" t="str">
        <f>Sorteio!AK71</f>
        <v/>
      </c>
      <c r="E284" s="62" t="str">
        <f>Sorteio!AL71</f>
        <v/>
      </c>
      <c r="F284" s="89" t="str">
        <f>Sorteio!AM71</f>
        <v/>
      </c>
      <c r="G284" s="62" t="str">
        <f>Sorteio!AN71</f>
        <v/>
      </c>
      <c r="H284" s="62" t="str">
        <f>Sorteio!AO71</f>
        <v/>
      </c>
      <c r="I284" s="187">
        <f>Sorteio!A71</f>
        <v>71</v>
      </c>
      <c r="J284" s="187">
        <f>Sorteio!B71</f>
        <v>2</v>
      </c>
      <c r="K284" s="187">
        <f>Sorteio!C71</f>
        <v>17</v>
      </c>
    </row>
    <row r="285" spans="1:11">
      <c r="A285" s="83">
        <f>Sorteio!D72</f>
        <v>0</v>
      </c>
      <c r="B285" s="84" t="str">
        <f>Sorteio!E72</f>
        <v/>
      </c>
      <c r="C285" s="84" t="str">
        <f>Sorteio!F72</f>
        <v/>
      </c>
      <c r="D285" s="84" t="str">
        <f>Sorteio!G72</f>
        <v/>
      </c>
      <c r="E285" s="84" t="str">
        <f>Sorteio!H72</f>
        <v/>
      </c>
      <c r="F285" s="87" t="str">
        <f>Sorteio!I72</f>
        <v/>
      </c>
      <c r="G285" s="84" t="str">
        <f>Sorteio!J72</f>
        <v/>
      </c>
      <c r="H285" s="84" t="str">
        <f>Sorteio!K72</f>
        <v/>
      </c>
      <c r="I285" s="183">
        <f>Sorteio!A72</f>
        <v>72</v>
      </c>
      <c r="J285" s="183">
        <f>Sorteio!B72</f>
        <v>2</v>
      </c>
      <c r="K285" s="183">
        <f>Sorteio!C72</f>
        <v>18</v>
      </c>
    </row>
    <row r="286" spans="1:11">
      <c r="A286" s="85">
        <f>Sorteio!N72</f>
        <v>0</v>
      </c>
      <c r="B286" s="18" t="str">
        <f>Sorteio!O72</f>
        <v/>
      </c>
      <c r="C286" s="18" t="str">
        <f>Sorteio!P72</f>
        <v/>
      </c>
      <c r="D286" s="18" t="str">
        <f>Sorteio!Q72</f>
        <v/>
      </c>
      <c r="E286" s="18" t="str">
        <f>Sorteio!R72</f>
        <v/>
      </c>
      <c r="F286" s="88" t="str">
        <f>Sorteio!S72</f>
        <v/>
      </c>
      <c r="G286" s="18" t="str">
        <f>Sorteio!T72</f>
        <v/>
      </c>
      <c r="H286" s="18" t="str">
        <f>Sorteio!U72</f>
        <v/>
      </c>
      <c r="I286" s="185">
        <f>Sorteio!A72</f>
        <v>72</v>
      </c>
      <c r="J286" s="185">
        <f>Sorteio!B72</f>
        <v>2</v>
      </c>
      <c r="K286" s="185">
        <f>Sorteio!C72</f>
        <v>18</v>
      </c>
    </row>
    <row r="287" spans="1:11">
      <c r="A287" s="85">
        <f>Sorteio!X72</f>
        <v>0</v>
      </c>
      <c r="B287" s="18" t="str">
        <f>Sorteio!Y72</f>
        <v/>
      </c>
      <c r="C287" s="18" t="str">
        <f>Sorteio!Z72</f>
        <v/>
      </c>
      <c r="D287" s="18" t="str">
        <f>Sorteio!AA72</f>
        <v/>
      </c>
      <c r="E287" s="18" t="str">
        <f>Sorteio!AB72</f>
        <v/>
      </c>
      <c r="F287" s="88" t="str">
        <f>Sorteio!AC72</f>
        <v/>
      </c>
      <c r="G287" s="18" t="str">
        <f>Sorteio!AD72</f>
        <v/>
      </c>
      <c r="H287" s="18" t="str">
        <f>Sorteio!AE72</f>
        <v/>
      </c>
      <c r="I287" s="185">
        <f>Sorteio!A72</f>
        <v>72</v>
      </c>
      <c r="J287" s="185">
        <f>Sorteio!B72</f>
        <v>2</v>
      </c>
      <c r="K287" s="185">
        <f>Sorteio!C72</f>
        <v>18</v>
      </c>
    </row>
    <row r="288" spans="1:11" ht="16.5" thickBot="1">
      <c r="A288" s="86">
        <f>Sorteio!AH72</f>
        <v>0</v>
      </c>
      <c r="B288" s="62" t="str">
        <f>Sorteio!AI72</f>
        <v/>
      </c>
      <c r="C288" s="62" t="str">
        <f>Sorteio!AJ72</f>
        <v/>
      </c>
      <c r="D288" s="62" t="str">
        <f>Sorteio!AK72</f>
        <v/>
      </c>
      <c r="E288" s="62" t="str">
        <f>Sorteio!AL72</f>
        <v/>
      </c>
      <c r="F288" s="89" t="str">
        <f>Sorteio!AM72</f>
        <v/>
      </c>
      <c r="G288" s="62" t="str">
        <f>Sorteio!AN72</f>
        <v/>
      </c>
      <c r="H288" s="62" t="str">
        <f>Sorteio!AO72</f>
        <v/>
      </c>
      <c r="I288" s="187">
        <f>Sorteio!A72</f>
        <v>72</v>
      </c>
      <c r="J288" s="187">
        <f>Sorteio!B72</f>
        <v>2</v>
      </c>
      <c r="K288" s="187">
        <f>Sorteio!C72</f>
        <v>18</v>
      </c>
    </row>
    <row r="293" spans="1:12" ht="14.25" customHeight="1">
      <c r="A293" s="721" t="s">
        <v>1735</v>
      </c>
      <c r="B293" s="721"/>
      <c r="C293" s="721"/>
      <c r="D293" s="721"/>
      <c r="E293" s="721"/>
      <c r="F293" s="721"/>
      <c r="G293" s="721"/>
      <c r="H293" s="721"/>
      <c r="I293" s="721"/>
      <c r="J293" s="721"/>
      <c r="K293" s="721"/>
      <c r="L293" s="721"/>
    </row>
    <row r="294" spans="1:12" ht="15">
      <c r="A294" s="721" t="s">
        <v>1736</v>
      </c>
      <c r="B294" s="721"/>
      <c r="C294" s="721"/>
      <c r="D294" s="721"/>
      <c r="E294" s="721"/>
      <c r="F294" s="721"/>
      <c r="G294" s="721"/>
      <c r="H294" s="721"/>
      <c r="I294" s="721"/>
      <c r="J294" s="721"/>
      <c r="K294" s="721"/>
      <c r="L294" s="721"/>
    </row>
  </sheetData>
  <sortState xmlns:xlrd2="http://schemas.microsoft.com/office/spreadsheetml/2017/richdata2" ref="A2:K208">
    <sortCondition ref="F2:F208"/>
  </sortState>
  <mergeCells count="2">
    <mergeCell ref="A293:L293"/>
    <mergeCell ref="A294:L294"/>
  </mergeCells>
  <phoneticPr fontId="8"/>
  <printOptions horizontalCentered="1"/>
  <pageMargins left="0.11811023622047245" right="0.11811023622047245" top="0.15748031496062992" bottom="0.15748031496062992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26C6-C3B2-4483-9B65-BA1FFD44B810}">
  <dimension ref="A1:EN37"/>
  <sheetViews>
    <sheetView topLeftCell="BI1" zoomScale="33" zoomScaleNormal="33" workbookViewId="0">
      <selection activeCell="CJ16" sqref="CJ16"/>
    </sheetView>
  </sheetViews>
  <sheetFormatPr defaultRowHeight="15"/>
  <cols>
    <col min="1" max="1" width="5.85546875" bestFit="1" customWidth="1"/>
    <col min="2" max="2" width="6.85546875" customWidth="1"/>
    <col min="3" max="4" width="34.140625" customWidth="1"/>
    <col min="5" max="5" width="6.28515625" customWidth="1"/>
    <col min="6" max="6" width="7.140625" customWidth="1"/>
    <col min="7" max="7" width="17.28515625" customWidth="1"/>
    <col min="8" max="8" width="6" customWidth="1"/>
    <col min="9" max="9" width="6.140625" customWidth="1"/>
    <col min="10" max="10" width="8.5703125" customWidth="1"/>
    <col min="11" max="12" width="7" customWidth="1"/>
    <col min="13" max="13" width="5.85546875" customWidth="1"/>
    <col min="14" max="14" width="6.85546875" customWidth="1"/>
    <col min="15" max="15" width="34.140625" bestFit="1" customWidth="1"/>
    <col min="16" max="16" width="34.28515625" customWidth="1"/>
    <col min="17" max="17" width="6.28515625" customWidth="1"/>
    <col min="18" max="18" width="7.140625" customWidth="1"/>
    <col min="19" max="19" width="17.42578125" customWidth="1"/>
    <col min="20" max="21" width="6" customWidth="1"/>
    <col min="22" max="22" width="8.5703125" customWidth="1"/>
    <col min="23" max="24" width="7" customWidth="1"/>
    <col min="25" max="25" width="5.85546875" bestFit="1" customWidth="1"/>
    <col min="26" max="26" width="6.85546875" customWidth="1"/>
    <col min="27" max="28" width="34.140625" customWidth="1"/>
    <col min="29" max="29" width="6.28515625" customWidth="1"/>
    <col min="30" max="30" width="7.140625" customWidth="1"/>
    <col min="31" max="31" width="17.28515625" customWidth="1"/>
    <col min="32" max="33" width="6" customWidth="1"/>
    <col min="34" max="34" width="8.5703125" customWidth="1"/>
    <col min="35" max="36" width="7" customWidth="1"/>
    <col min="37" max="37" width="5.85546875" bestFit="1" customWidth="1"/>
    <col min="38" max="38" width="6.85546875" customWidth="1"/>
    <col min="39" max="40" width="34.140625" customWidth="1"/>
    <col min="41" max="41" width="6.28515625" customWidth="1"/>
    <col min="42" max="42" width="7.140625" customWidth="1"/>
    <col min="43" max="43" width="17.28515625" customWidth="1"/>
    <col min="44" max="45" width="6.140625" customWidth="1"/>
    <col min="46" max="46" width="8.5703125" customWidth="1"/>
    <col min="47" max="48" width="7" customWidth="1"/>
    <col min="49" max="49" width="5.85546875" bestFit="1" customWidth="1"/>
    <col min="50" max="50" width="6.85546875" customWidth="1"/>
    <col min="51" max="52" width="34.140625" customWidth="1"/>
    <col min="53" max="53" width="6.28515625" customWidth="1"/>
    <col min="54" max="54" width="7.140625" customWidth="1"/>
    <col min="55" max="55" width="17.28515625" customWidth="1"/>
    <col min="56" max="57" width="6.140625" customWidth="1"/>
    <col min="58" max="58" width="8.5703125" customWidth="1"/>
    <col min="59" max="60" width="7" customWidth="1"/>
    <col min="61" max="61" width="5.85546875" bestFit="1" customWidth="1"/>
    <col min="62" max="62" width="6.85546875" customWidth="1"/>
    <col min="63" max="64" width="34.140625" customWidth="1"/>
    <col min="65" max="65" width="6.28515625" customWidth="1"/>
    <col min="66" max="66" width="7.140625" customWidth="1"/>
    <col min="67" max="67" width="17.28515625" customWidth="1"/>
    <col min="68" max="69" width="6.140625" customWidth="1"/>
    <col min="70" max="70" width="8.5703125" customWidth="1"/>
    <col min="71" max="72" width="7" customWidth="1"/>
    <col min="73" max="73" width="5.85546875" bestFit="1" customWidth="1"/>
    <col min="74" max="74" width="6.85546875" customWidth="1"/>
    <col min="75" max="76" width="34.140625" customWidth="1"/>
    <col min="77" max="77" width="6.28515625" customWidth="1"/>
    <col min="78" max="78" width="7.140625" customWidth="1"/>
    <col min="79" max="79" width="17.28515625" customWidth="1"/>
    <col min="80" max="81" width="6.140625" customWidth="1"/>
    <col min="82" max="82" width="8.5703125" customWidth="1"/>
    <col min="83" max="84" width="7" customWidth="1"/>
    <col min="85" max="85" width="5.85546875" bestFit="1" customWidth="1"/>
    <col min="86" max="86" width="6.85546875" customWidth="1"/>
    <col min="87" max="87" width="30.85546875" customWidth="1"/>
    <col min="88" max="88" width="34.140625" customWidth="1"/>
    <col min="89" max="89" width="6.28515625" customWidth="1"/>
    <col min="90" max="90" width="7.140625" customWidth="1"/>
    <col min="91" max="91" width="17.28515625" customWidth="1"/>
    <col min="92" max="93" width="6.140625" customWidth="1"/>
    <col min="94" max="94" width="8.5703125" customWidth="1"/>
    <col min="95" max="96" width="7" customWidth="1"/>
    <col min="97" max="97" width="5.85546875" bestFit="1" customWidth="1"/>
    <col min="98" max="98" width="6.85546875" customWidth="1"/>
    <col min="99" max="100" width="34.140625" customWidth="1"/>
    <col min="101" max="101" width="6.28515625" customWidth="1"/>
    <col min="102" max="102" width="7.42578125" customWidth="1"/>
    <col min="103" max="103" width="17.28515625" customWidth="1"/>
    <col min="104" max="105" width="6.140625" customWidth="1"/>
    <col min="106" max="106" width="8.5703125" customWidth="1"/>
    <col min="107" max="108" width="7" customWidth="1"/>
    <col min="109" max="109" width="5.85546875" bestFit="1" customWidth="1"/>
    <col min="110" max="110" width="6.85546875" customWidth="1"/>
    <col min="111" max="112" width="34.140625" customWidth="1"/>
    <col min="113" max="113" width="6.28515625" customWidth="1"/>
    <col min="114" max="114" width="7.140625" customWidth="1"/>
    <col min="115" max="115" width="17.28515625" customWidth="1"/>
    <col min="116" max="117" width="6.140625" customWidth="1"/>
    <col min="118" max="118" width="8.5703125" customWidth="1"/>
    <col min="119" max="120" width="7" customWidth="1"/>
    <col min="121" max="121" width="5.85546875" bestFit="1" customWidth="1"/>
    <col min="122" max="122" width="6.85546875" customWidth="1"/>
    <col min="123" max="124" width="34.140625" customWidth="1"/>
    <col min="125" max="125" width="6.28515625" customWidth="1"/>
    <col min="126" max="126" width="7.140625" customWidth="1"/>
    <col min="127" max="127" width="17.28515625" customWidth="1"/>
    <col min="128" max="129" width="6.140625" customWidth="1"/>
    <col min="130" max="130" width="8.5703125" customWidth="1"/>
    <col min="131" max="132" width="7" customWidth="1"/>
    <col min="133" max="133" width="5.85546875" bestFit="1" customWidth="1"/>
    <col min="134" max="134" width="6.85546875" customWidth="1"/>
    <col min="135" max="136" width="34.140625" customWidth="1"/>
    <col min="137" max="137" width="6.28515625" customWidth="1"/>
    <col min="138" max="138" width="7.140625" customWidth="1"/>
    <col min="139" max="139" width="17.28515625" customWidth="1"/>
    <col min="140" max="141" width="6.140625" customWidth="1"/>
    <col min="142" max="142" width="8.5703125" customWidth="1"/>
    <col min="143" max="144" width="7" customWidth="1"/>
  </cols>
  <sheetData>
    <row r="1" spans="1:144" ht="26.25" customHeight="1">
      <c r="A1" s="722" t="s">
        <v>2702</v>
      </c>
      <c r="B1" s="723"/>
      <c r="C1" s="723"/>
      <c r="D1" s="723"/>
      <c r="E1" s="723"/>
      <c r="F1" s="723"/>
      <c r="G1" s="723"/>
      <c r="H1" s="723"/>
      <c r="I1" s="723"/>
      <c r="J1" s="725" t="s">
        <v>1808</v>
      </c>
      <c r="K1" s="725"/>
      <c r="L1" s="726"/>
      <c r="M1" s="722" t="s">
        <v>2703</v>
      </c>
      <c r="N1" s="723"/>
      <c r="O1" s="723"/>
      <c r="P1" s="723"/>
      <c r="Q1" s="723"/>
      <c r="R1" s="723"/>
      <c r="S1" s="723"/>
      <c r="T1" s="723"/>
      <c r="U1" s="723"/>
      <c r="V1" s="725" t="s">
        <v>1808</v>
      </c>
      <c r="W1" s="725"/>
      <c r="X1" s="726"/>
      <c r="Y1" s="724" t="s">
        <v>2512</v>
      </c>
      <c r="Z1" s="723"/>
      <c r="AA1" s="723"/>
      <c r="AB1" s="723"/>
      <c r="AC1" s="723"/>
      <c r="AD1" s="723"/>
      <c r="AE1" s="723"/>
      <c r="AF1" s="723"/>
      <c r="AG1" s="723"/>
      <c r="AH1" s="725" t="s">
        <v>1808</v>
      </c>
      <c r="AI1" s="725"/>
      <c r="AJ1" s="727"/>
      <c r="AK1" s="722" t="s">
        <v>2704</v>
      </c>
      <c r="AL1" s="723"/>
      <c r="AM1" s="723"/>
      <c r="AN1" s="723"/>
      <c r="AO1" s="723"/>
      <c r="AP1" s="723"/>
      <c r="AQ1" s="723"/>
      <c r="AR1" s="723"/>
      <c r="AS1" s="723"/>
      <c r="AT1" s="725" t="s">
        <v>1808</v>
      </c>
      <c r="AU1" s="725"/>
      <c r="AV1" s="726"/>
      <c r="AW1" s="722" t="s">
        <v>2704</v>
      </c>
      <c r="AX1" s="723"/>
      <c r="AY1" s="723"/>
      <c r="AZ1" s="723"/>
      <c r="BA1" s="723"/>
      <c r="BB1" s="723"/>
      <c r="BC1" s="723"/>
      <c r="BD1" s="723"/>
      <c r="BE1" s="723"/>
      <c r="BF1" s="725" t="s">
        <v>1808</v>
      </c>
      <c r="BG1" s="725"/>
      <c r="BH1" s="726"/>
      <c r="BI1" s="722" t="s">
        <v>2700</v>
      </c>
      <c r="BJ1" s="723"/>
      <c r="BK1" s="723"/>
      <c r="BL1" s="723"/>
      <c r="BM1" s="723"/>
      <c r="BN1" s="723"/>
      <c r="BO1" s="723"/>
      <c r="BP1" s="723"/>
      <c r="BQ1" s="723"/>
      <c r="BR1" s="725" t="s">
        <v>1808</v>
      </c>
      <c r="BS1" s="725"/>
      <c r="BT1" s="727"/>
      <c r="BU1" s="728" t="s">
        <v>2701</v>
      </c>
      <c r="BV1" s="729"/>
      <c r="BW1" s="729"/>
      <c r="BX1" s="729"/>
      <c r="BY1" s="729"/>
      <c r="BZ1" s="729"/>
      <c r="CA1" s="729"/>
      <c r="CB1" s="729"/>
      <c r="CC1" s="724"/>
      <c r="CD1" s="727" t="s">
        <v>1808</v>
      </c>
      <c r="CE1" s="730"/>
      <c r="CF1" s="731"/>
      <c r="CG1" s="728" t="s">
        <v>2705</v>
      </c>
      <c r="CH1" s="729"/>
      <c r="CI1" s="729"/>
      <c r="CJ1" s="729"/>
      <c r="CK1" s="729"/>
      <c r="CL1" s="729"/>
      <c r="CM1" s="729"/>
      <c r="CN1" s="729"/>
      <c r="CO1" s="724"/>
      <c r="CP1" s="727" t="s">
        <v>1808</v>
      </c>
      <c r="CQ1" s="730"/>
      <c r="CR1" s="731"/>
      <c r="CS1" s="728" t="s">
        <v>2706</v>
      </c>
      <c r="CT1" s="729"/>
      <c r="CU1" s="729"/>
      <c r="CV1" s="729"/>
      <c r="CW1" s="729"/>
      <c r="CX1" s="729"/>
      <c r="CY1" s="729"/>
      <c r="CZ1" s="729"/>
      <c r="DA1" s="724"/>
      <c r="DB1" s="727" t="s">
        <v>1808</v>
      </c>
      <c r="DC1" s="730"/>
      <c r="DD1" s="731"/>
      <c r="DE1" s="722" t="s">
        <v>1814</v>
      </c>
      <c r="DF1" s="723"/>
      <c r="DG1" s="723"/>
      <c r="DH1" s="723"/>
      <c r="DI1" s="723"/>
      <c r="DJ1" s="723"/>
      <c r="DK1" s="723"/>
      <c r="DL1" s="723"/>
      <c r="DM1" s="723"/>
      <c r="DN1" s="725" t="s">
        <v>1808</v>
      </c>
      <c r="DO1" s="725"/>
      <c r="DP1" s="726"/>
      <c r="DQ1" s="724" t="s">
        <v>2547</v>
      </c>
      <c r="DR1" s="723"/>
      <c r="DS1" s="723"/>
      <c r="DT1" s="723"/>
      <c r="DU1" s="723"/>
      <c r="DV1" s="723"/>
      <c r="DW1" s="723"/>
      <c r="DX1" s="723"/>
      <c r="DY1" s="723"/>
      <c r="DZ1" s="725" t="s">
        <v>1808</v>
      </c>
      <c r="EA1" s="725"/>
      <c r="EB1" s="727"/>
      <c r="EC1" s="722" t="s">
        <v>2516</v>
      </c>
      <c r="ED1" s="723"/>
      <c r="EE1" s="723"/>
      <c r="EF1" s="723"/>
      <c r="EG1" s="723"/>
      <c r="EH1" s="723"/>
      <c r="EI1" s="723"/>
      <c r="EJ1" s="723"/>
      <c r="EK1" s="723"/>
      <c r="EL1" s="725" t="s">
        <v>1808</v>
      </c>
      <c r="EM1" s="725"/>
      <c r="EN1" s="726"/>
    </row>
    <row r="2" spans="1:144" ht="26.25" customHeight="1">
      <c r="A2" s="481"/>
      <c r="B2" s="477" t="s">
        <v>1801</v>
      </c>
      <c r="C2" s="477" t="s">
        <v>1802</v>
      </c>
      <c r="D2" s="477" t="s">
        <v>1770</v>
      </c>
      <c r="E2" s="478" t="s">
        <v>1803</v>
      </c>
      <c r="F2" s="478" t="s">
        <v>1800</v>
      </c>
      <c r="G2" s="479" t="s">
        <v>1804</v>
      </c>
      <c r="H2" s="480" t="s">
        <v>1805</v>
      </c>
      <c r="I2" s="480" t="s">
        <v>1806</v>
      </c>
      <c r="J2" s="489" t="s">
        <v>1771</v>
      </c>
      <c r="K2" s="491" t="s">
        <v>1807</v>
      </c>
      <c r="L2" s="490" t="s">
        <v>1772</v>
      </c>
      <c r="M2" s="481"/>
      <c r="N2" s="477" t="s">
        <v>1801</v>
      </c>
      <c r="O2" s="477" t="s">
        <v>1802</v>
      </c>
      <c r="P2" s="477" t="s">
        <v>1770</v>
      </c>
      <c r="Q2" s="478" t="s">
        <v>1803</v>
      </c>
      <c r="R2" s="478" t="s">
        <v>1800</v>
      </c>
      <c r="S2" s="479" t="s">
        <v>1804</v>
      </c>
      <c r="T2" s="480" t="s">
        <v>1805</v>
      </c>
      <c r="U2" s="480" t="s">
        <v>1806</v>
      </c>
      <c r="V2" s="489" t="s">
        <v>1771</v>
      </c>
      <c r="W2" s="491" t="s">
        <v>1807</v>
      </c>
      <c r="X2" s="490" t="s">
        <v>1772</v>
      </c>
      <c r="Y2" s="487"/>
      <c r="Z2" s="477" t="s">
        <v>1801</v>
      </c>
      <c r="AA2" s="477" t="s">
        <v>1802</v>
      </c>
      <c r="AB2" s="477" t="s">
        <v>1770</v>
      </c>
      <c r="AC2" s="478" t="s">
        <v>1803</v>
      </c>
      <c r="AD2" s="478" t="s">
        <v>1800</v>
      </c>
      <c r="AE2" s="479" t="s">
        <v>1804</v>
      </c>
      <c r="AF2" s="480" t="s">
        <v>1805</v>
      </c>
      <c r="AG2" s="480" t="s">
        <v>1806</v>
      </c>
      <c r="AH2" s="489" t="s">
        <v>1771</v>
      </c>
      <c r="AI2" s="491" t="s">
        <v>1807</v>
      </c>
      <c r="AJ2" s="492" t="s">
        <v>1772</v>
      </c>
      <c r="AK2" s="481"/>
      <c r="AL2" s="477" t="s">
        <v>1801</v>
      </c>
      <c r="AM2" s="477" t="s">
        <v>1802</v>
      </c>
      <c r="AN2" s="477" t="s">
        <v>1770</v>
      </c>
      <c r="AO2" s="478" t="s">
        <v>1803</v>
      </c>
      <c r="AP2" s="478" t="s">
        <v>1800</v>
      </c>
      <c r="AQ2" s="479" t="s">
        <v>1804</v>
      </c>
      <c r="AR2" s="480" t="s">
        <v>1805</v>
      </c>
      <c r="AS2" s="480" t="s">
        <v>1806</v>
      </c>
      <c r="AT2" s="489" t="s">
        <v>1771</v>
      </c>
      <c r="AU2" s="491" t="s">
        <v>1807</v>
      </c>
      <c r="AV2" s="490" t="s">
        <v>1772</v>
      </c>
      <c r="AW2" s="481"/>
      <c r="AX2" s="477" t="s">
        <v>1801</v>
      </c>
      <c r="AY2" s="477" t="s">
        <v>1802</v>
      </c>
      <c r="AZ2" s="477" t="s">
        <v>1770</v>
      </c>
      <c r="BA2" s="478" t="s">
        <v>1803</v>
      </c>
      <c r="BB2" s="478" t="s">
        <v>1800</v>
      </c>
      <c r="BC2" s="479" t="s">
        <v>1804</v>
      </c>
      <c r="BD2" s="480" t="s">
        <v>1805</v>
      </c>
      <c r="BE2" s="480" t="s">
        <v>1806</v>
      </c>
      <c r="BF2" s="489" t="s">
        <v>1771</v>
      </c>
      <c r="BG2" s="491" t="s">
        <v>1807</v>
      </c>
      <c r="BH2" s="490" t="s">
        <v>1772</v>
      </c>
      <c r="BI2" s="481"/>
      <c r="BJ2" s="477" t="s">
        <v>1801</v>
      </c>
      <c r="BK2" s="477" t="s">
        <v>1802</v>
      </c>
      <c r="BL2" s="477" t="s">
        <v>1770</v>
      </c>
      <c r="BM2" s="478" t="s">
        <v>1803</v>
      </c>
      <c r="BN2" s="478" t="s">
        <v>1800</v>
      </c>
      <c r="BO2" s="479" t="s">
        <v>1804</v>
      </c>
      <c r="BP2" s="480" t="s">
        <v>1805</v>
      </c>
      <c r="BQ2" s="480" t="s">
        <v>1806</v>
      </c>
      <c r="BR2" s="489" t="s">
        <v>1771</v>
      </c>
      <c r="BS2" s="491" t="s">
        <v>1807</v>
      </c>
      <c r="BT2" s="492" t="s">
        <v>1772</v>
      </c>
      <c r="BU2" s="481"/>
      <c r="BV2" s="477" t="s">
        <v>1801</v>
      </c>
      <c r="BW2" s="477" t="s">
        <v>1802</v>
      </c>
      <c r="BX2" s="477" t="s">
        <v>1770</v>
      </c>
      <c r="BY2" s="478" t="s">
        <v>1803</v>
      </c>
      <c r="BZ2" s="478" t="s">
        <v>1800</v>
      </c>
      <c r="CA2" s="479" t="s">
        <v>1804</v>
      </c>
      <c r="CB2" s="480" t="s">
        <v>1805</v>
      </c>
      <c r="CC2" s="480" t="s">
        <v>1806</v>
      </c>
      <c r="CD2" s="489" t="s">
        <v>1771</v>
      </c>
      <c r="CE2" s="491" t="s">
        <v>1807</v>
      </c>
      <c r="CF2" s="490" t="s">
        <v>1772</v>
      </c>
      <c r="CG2" s="481"/>
      <c r="CH2" s="477" t="s">
        <v>1801</v>
      </c>
      <c r="CI2" s="477" t="s">
        <v>1802</v>
      </c>
      <c r="CJ2" s="477" t="s">
        <v>1770</v>
      </c>
      <c r="CK2" s="478" t="s">
        <v>1803</v>
      </c>
      <c r="CL2" s="478" t="s">
        <v>1800</v>
      </c>
      <c r="CM2" s="479" t="s">
        <v>1804</v>
      </c>
      <c r="CN2" s="480" t="s">
        <v>1805</v>
      </c>
      <c r="CO2" s="480" t="s">
        <v>1806</v>
      </c>
      <c r="CP2" s="489" t="s">
        <v>1771</v>
      </c>
      <c r="CQ2" s="491" t="s">
        <v>1807</v>
      </c>
      <c r="CR2" s="490" t="s">
        <v>1772</v>
      </c>
      <c r="CS2" s="481"/>
      <c r="CT2" s="477" t="s">
        <v>1801</v>
      </c>
      <c r="CU2" s="477" t="s">
        <v>1802</v>
      </c>
      <c r="CV2" s="477" t="s">
        <v>1770</v>
      </c>
      <c r="CW2" s="478" t="s">
        <v>1803</v>
      </c>
      <c r="CX2" s="478" t="s">
        <v>1800</v>
      </c>
      <c r="CY2" s="479" t="s">
        <v>1804</v>
      </c>
      <c r="CZ2" s="480" t="s">
        <v>1805</v>
      </c>
      <c r="DA2" s="480" t="s">
        <v>1806</v>
      </c>
      <c r="DB2" s="489" t="s">
        <v>1771</v>
      </c>
      <c r="DC2" s="491" t="s">
        <v>1807</v>
      </c>
      <c r="DD2" s="490" t="s">
        <v>1772</v>
      </c>
      <c r="DE2" s="481"/>
      <c r="DF2" s="477" t="s">
        <v>1801</v>
      </c>
      <c r="DG2" s="477" t="s">
        <v>1802</v>
      </c>
      <c r="DH2" s="477" t="s">
        <v>1770</v>
      </c>
      <c r="DI2" s="478" t="s">
        <v>1803</v>
      </c>
      <c r="DJ2" s="478" t="s">
        <v>1800</v>
      </c>
      <c r="DK2" s="479" t="s">
        <v>1804</v>
      </c>
      <c r="DL2" s="480" t="s">
        <v>1805</v>
      </c>
      <c r="DM2" s="480" t="s">
        <v>1806</v>
      </c>
      <c r="DN2" s="489" t="s">
        <v>1771</v>
      </c>
      <c r="DO2" s="491" t="s">
        <v>1807</v>
      </c>
      <c r="DP2" s="490" t="s">
        <v>1772</v>
      </c>
      <c r="DQ2" s="487"/>
      <c r="DR2" s="477" t="s">
        <v>1801</v>
      </c>
      <c r="DS2" s="477" t="s">
        <v>1802</v>
      </c>
      <c r="DT2" s="477" t="s">
        <v>1770</v>
      </c>
      <c r="DU2" s="478" t="s">
        <v>1803</v>
      </c>
      <c r="DV2" s="478" t="s">
        <v>1800</v>
      </c>
      <c r="DW2" s="479" t="s">
        <v>1804</v>
      </c>
      <c r="DX2" s="480" t="s">
        <v>1805</v>
      </c>
      <c r="DY2" s="480" t="s">
        <v>1806</v>
      </c>
      <c r="DZ2" s="489" t="s">
        <v>1771</v>
      </c>
      <c r="EA2" s="491" t="s">
        <v>1807</v>
      </c>
      <c r="EB2" s="490" t="s">
        <v>1772</v>
      </c>
      <c r="EC2" s="481"/>
      <c r="ED2" s="477" t="s">
        <v>1801</v>
      </c>
      <c r="EE2" s="477" t="s">
        <v>1802</v>
      </c>
      <c r="EF2" s="477" t="s">
        <v>1770</v>
      </c>
      <c r="EG2" s="478" t="s">
        <v>1803</v>
      </c>
      <c r="EH2" s="478" t="s">
        <v>1800</v>
      </c>
      <c r="EI2" s="479" t="s">
        <v>1804</v>
      </c>
      <c r="EJ2" s="480" t="s">
        <v>1805</v>
      </c>
      <c r="EK2" s="480" t="s">
        <v>1806</v>
      </c>
      <c r="EL2" s="489" t="s">
        <v>1771</v>
      </c>
      <c r="EM2" s="491" t="s">
        <v>1807</v>
      </c>
      <c r="EN2" s="490" t="s">
        <v>1772</v>
      </c>
    </row>
    <row r="3" spans="1:144" ht="26.25" customHeight="1">
      <c r="A3" s="333">
        <v>1</v>
      </c>
      <c r="B3" s="80" t="s">
        <v>1650</v>
      </c>
      <c r="C3" s="80" t="s">
        <v>2655</v>
      </c>
      <c r="D3" s="80" t="s">
        <v>2656</v>
      </c>
      <c r="E3" s="317" t="s">
        <v>3</v>
      </c>
      <c r="F3" s="81" t="s">
        <v>1780</v>
      </c>
      <c r="G3" s="82">
        <v>41082</v>
      </c>
      <c r="H3" s="81">
        <v>12</v>
      </c>
      <c r="I3" s="81" t="s">
        <v>1859</v>
      </c>
      <c r="J3" s="72">
        <v>315</v>
      </c>
      <c r="K3" s="72">
        <v>1</v>
      </c>
      <c r="L3" s="73">
        <v>15</v>
      </c>
      <c r="M3" s="333">
        <v>21</v>
      </c>
      <c r="N3" s="80" t="s">
        <v>1488</v>
      </c>
      <c r="O3" s="80" t="s">
        <v>2095</v>
      </c>
      <c r="P3" s="80" t="s">
        <v>1880</v>
      </c>
      <c r="Q3" s="317" t="s">
        <v>3</v>
      </c>
      <c r="R3" s="81" t="s">
        <v>1780</v>
      </c>
      <c r="S3" s="82">
        <v>23045</v>
      </c>
      <c r="T3" s="81">
        <v>5</v>
      </c>
      <c r="U3" s="81" t="s">
        <v>1857</v>
      </c>
      <c r="V3" s="72">
        <v>114</v>
      </c>
      <c r="W3" s="72">
        <v>1</v>
      </c>
      <c r="X3" s="73">
        <v>14</v>
      </c>
      <c r="Y3" s="474">
        <v>1</v>
      </c>
      <c r="Z3" s="80" t="s">
        <v>1669</v>
      </c>
      <c r="AA3" s="80" t="s">
        <v>2272</v>
      </c>
      <c r="AB3" s="80" t="s">
        <v>2261</v>
      </c>
      <c r="AC3" s="317" t="s">
        <v>3</v>
      </c>
      <c r="AD3" s="81" t="s">
        <v>1781</v>
      </c>
      <c r="AE3" s="82">
        <v>29849</v>
      </c>
      <c r="AF3" s="81">
        <v>2</v>
      </c>
      <c r="AG3" s="81" t="s">
        <v>2062</v>
      </c>
      <c r="AH3" s="72">
        <v>109</v>
      </c>
      <c r="AI3" s="72">
        <v>1</v>
      </c>
      <c r="AJ3" s="472">
        <v>9</v>
      </c>
      <c r="AK3" s="333">
        <v>1</v>
      </c>
      <c r="AL3" s="80" t="s">
        <v>1464</v>
      </c>
      <c r="AM3" s="80" t="s">
        <v>2659</v>
      </c>
      <c r="AN3" s="80" t="s">
        <v>2660</v>
      </c>
      <c r="AO3" s="317" t="s">
        <v>3</v>
      </c>
      <c r="AP3" s="81" t="s">
        <v>1782</v>
      </c>
      <c r="AQ3" s="82">
        <v>32446</v>
      </c>
      <c r="AR3" s="81">
        <v>12</v>
      </c>
      <c r="AS3" s="81" t="s">
        <v>1859</v>
      </c>
      <c r="AT3" s="72">
        <v>308</v>
      </c>
      <c r="AU3" s="72">
        <v>1</v>
      </c>
      <c r="AV3" s="73">
        <v>8</v>
      </c>
      <c r="AW3" s="333">
        <v>21</v>
      </c>
      <c r="AX3" s="80" t="s">
        <v>496</v>
      </c>
      <c r="AY3" s="80" t="s">
        <v>497</v>
      </c>
      <c r="AZ3" s="80" t="s">
        <v>498</v>
      </c>
      <c r="BA3" s="317" t="s">
        <v>3</v>
      </c>
      <c r="BB3" s="81" t="s">
        <v>1782</v>
      </c>
      <c r="BC3" s="82">
        <v>17997</v>
      </c>
      <c r="BD3" s="81">
        <v>3</v>
      </c>
      <c r="BE3" s="81" t="s">
        <v>2062</v>
      </c>
      <c r="BF3" s="72">
        <v>312</v>
      </c>
      <c r="BG3" s="72">
        <v>1</v>
      </c>
      <c r="BH3" s="73">
        <v>12</v>
      </c>
      <c r="BI3" s="333">
        <v>1</v>
      </c>
      <c r="BJ3" s="80" t="s">
        <v>891</v>
      </c>
      <c r="BK3" s="80" t="s">
        <v>2113</v>
      </c>
      <c r="BL3" s="80" t="s">
        <v>2275</v>
      </c>
      <c r="BM3" s="317" t="s">
        <v>10</v>
      </c>
      <c r="BN3" s="81" t="s">
        <v>1783</v>
      </c>
      <c r="BO3" s="82">
        <v>18352</v>
      </c>
      <c r="BP3" s="81">
        <v>12</v>
      </c>
      <c r="BQ3" s="81" t="s">
        <v>1859</v>
      </c>
      <c r="BR3" s="72">
        <v>216</v>
      </c>
      <c r="BS3" s="72">
        <v>2</v>
      </c>
      <c r="BT3" s="472">
        <v>16</v>
      </c>
      <c r="BU3" s="334">
        <v>20</v>
      </c>
      <c r="BV3" s="69" t="s">
        <v>547</v>
      </c>
      <c r="BW3" s="69" t="s">
        <v>85</v>
      </c>
      <c r="BX3" s="69" t="s">
        <v>548</v>
      </c>
      <c r="BY3" s="74" t="s">
        <v>10</v>
      </c>
      <c r="BZ3" s="70" t="s">
        <v>1783</v>
      </c>
      <c r="CA3" s="71">
        <v>17241</v>
      </c>
      <c r="CB3" s="70">
        <v>6</v>
      </c>
      <c r="CC3" s="70" t="s">
        <v>1857</v>
      </c>
      <c r="CD3" s="72">
        <v>112</v>
      </c>
      <c r="CE3" s="72">
        <v>1</v>
      </c>
      <c r="CF3" s="73">
        <v>12</v>
      </c>
      <c r="CG3" s="333">
        <v>1</v>
      </c>
      <c r="CH3" s="80" t="s">
        <v>1691</v>
      </c>
      <c r="CI3" s="80" t="s">
        <v>1849</v>
      </c>
      <c r="CJ3" s="80" t="s">
        <v>1850</v>
      </c>
      <c r="CK3" s="317" t="s">
        <v>3</v>
      </c>
      <c r="CL3" s="81" t="s">
        <v>1900</v>
      </c>
      <c r="CM3" s="82">
        <v>28815</v>
      </c>
      <c r="CN3" s="81">
        <v>8</v>
      </c>
      <c r="CO3" s="81" t="s">
        <v>1858</v>
      </c>
      <c r="CP3" s="72">
        <v>417</v>
      </c>
      <c r="CQ3" s="72">
        <v>2</v>
      </c>
      <c r="CR3" s="73">
        <v>17</v>
      </c>
      <c r="CS3" s="333">
        <v>21</v>
      </c>
      <c r="CT3" s="80" t="s">
        <v>754</v>
      </c>
      <c r="CU3" s="80" t="s">
        <v>755</v>
      </c>
      <c r="CV3" s="80" t="s">
        <v>756</v>
      </c>
      <c r="CW3" s="317" t="s">
        <v>3</v>
      </c>
      <c r="CX3" s="81" t="s">
        <v>1900</v>
      </c>
      <c r="CY3" s="82">
        <v>19194</v>
      </c>
      <c r="CZ3" s="81">
        <v>0</v>
      </c>
      <c r="DA3" s="81" t="s">
        <v>2062</v>
      </c>
      <c r="DB3" s="72">
        <v>110</v>
      </c>
      <c r="DC3" s="72">
        <v>1</v>
      </c>
      <c r="DD3" s="73">
        <v>10</v>
      </c>
      <c r="DE3" s="333">
        <v>1</v>
      </c>
      <c r="DF3" s="80" t="s">
        <v>295</v>
      </c>
      <c r="DG3" s="80" t="s">
        <v>296</v>
      </c>
      <c r="DH3" s="80" t="s">
        <v>297</v>
      </c>
      <c r="DI3" s="317" t="s">
        <v>3</v>
      </c>
      <c r="DJ3" s="81" t="s">
        <v>1794</v>
      </c>
      <c r="DK3" s="82">
        <v>16355</v>
      </c>
      <c r="DL3" s="81">
        <v>9</v>
      </c>
      <c r="DM3" s="81" t="s">
        <v>1858</v>
      </c>
      <c r="DN3" s="72">
        <v>203</v>
      </c>
      <c r="DO3" s="72">
        <v>2</v>
      </c>
      <c r="DP3" s="73">
        <v>3</v>
      </c>
      <c r="DQ3" s="474">
        <v>1</v>
      </c>
      <c r="DR3" s="80" t="s">
        <v>1686</v>
      </c>
      <c r="DS3" s="80" t="s">
        <v>2502</v>
      </c>
      <c r="DT3" s="80" t="s">
        <v>2507</v>
      </c>
      <c r="DU3" s="317" t="s">
        <v>10</v>
      </c>
      <c r="DV3" s="81" t="s">
        <v>1795</v>
      </c>
      <c r="DW3" s="82">
        <v>22652</v>
      </c>
      <c r="DX3" s="81">
        <v>9</v>
      </c>
      <c r="DY3" s="81" t="s">
        <v>1858</v>
      </c>
      <c r="DZ3" s="72">
        <v>401</v>
      </c>
      <c r="EA3" s="72">
        <v>2</v>
      </c>
      <c r="EB3" s="472">
        <v>1</v>
      </c>
      <c r="EC3" s="333">
        <v>1</v>
      </c>
      <c r="ED3" s="80" t="s">
        <v>878</v>
      </c>
      <c r="EE3" s="80" t="s">
        <v>2636</v>
      </c>
      <c r="EF3" s="80" t="s">
        <v>2637</v>
      </c>
      <c r="EG3" s="317" t="s">
        <v>3</v>
      </c>
      <c r="EH3" s="81" t="s">
        <v>1797</v>
      </c>
      <c r="EI3" s="82">
        <v>24988</v>
      </c>
      <c r="EJ3" s="81">
        <v>12</v>
      </c>
      <c r="EK3" s="81" t="s">
        <v>1859</v>
      </c>
      <c r="EL3" s="72">
        <v>217</v>
      </c>
      <c r="EM3" s="72">
        <v>2</v>
      </c>
      <c r="EN3" s="73">
        <v>17</v>
      </c>
    </row>
    <row r="4" spans="1:144" ht="26.25" customHeight="1">
      <c r="A4" s="334">
        <v>2</v>
      </c>
      <c r="B4" s="69" t="s">
        <v>72</v>
      </c>
      <c r="C4" s="69" t="s">
        <v>70</v>
      </c>
      <c r="D4" s="69" t="s">
        <v>73</v>
      </c>
      <c r="E4" s="74" t="s">
        <v>10</v>
      </c>
      <c r="F4" s="70" t="s">
        <v>1780</v>
      </c>
      <c r="G4" s="71">
        <v>17503</v>
      </c>
      <c r="H4" s="70">
        <v>6</v>
      </c>
      <c r="I4" s="70" t="s">
        <v>1857</v>
      </c>
      <c r="J4" s="72">
        <v>108</v>
      </c>
      <c r="K4" s="72">
        <v>1</v>
      </c>
      <c r="L4" s="73">
        <v>8</v>
      </c>
      <c r="M4" s="334">
        <v>22</v>
      </c>
      <c r="N4" s="69" t="s">
        <v>1041</v>
      </c>
      <c r="O4" s="69" t="s">
        <v>2270</v>
      </c>
      <c r="P4" s="69" t="s">
        <v>24</v>
      </c>
      <c r="Q4" s="74" t="s">
        <v>3</v>
      </c>
      <c r="R4" s="70" t="s">
        <v>1780</v>
      </c>
      <c r="S4" s="71">
        <v>28572</v>
      </c>
      <c r="T4" s="70">
        <v>5</v>
      </c>
      <c r="U4" s="70" t="s">
        <v>1857</v>
      </c>
      <c r="V4" s="72">
        <v>111</v>
      </c>
      <c r="W4" s="72">
        <v>1</v>
      </c>
      <c r="X4" s="73">
        <v>11</v>
      </c>
      <c r="Y4" s="475">
        <v>2</v>
      </c>
      <c r="Z4" s="69" t="s">
        <v>2404</v>
      </c>
      <c r="AA4" s="69" t="s">
        <v>2698</v>
      </c>
      <c r="AB4" s="69" t="s">
        <v>2699</v>
      </c>
      <c r="AC4" s="74" t="s">
        <v>10</v>
      </c>
      <c r="AD4" s="70" t="s">
        <v>1781</v>
      </c>
      <c r="AE4" s="71">
        <v>18195</v>
      </c>
      <c r="AF4" s="70">
        <v>9</v>
      </c>
      <c r="AG4" s="70" t="s">
        <v>1858</v>
      </c>
      <c r="AH4" s="72">
        <v>415</v>
      </c>
      <c r="AI4" s="72">
        <v>2</v>
      </c>
      <c r="AJ4" s="472">
        <v>15</v>
      </c>
      <c r="AK4" s="334">
        <v>2</v>
      </c>
      <c r="AL4" s="69" t="s">
        <v>1579</v>
      </c>
      <c r="AM4" s="69" t="s">
        <v>1707</v>
      </c>
      <c r="AN4" s="69" t="s">
        <v>134</v>
      </c>
      <c r="AO4" s="74" t="s">
        <v>10</v>
      </c>
      <c r="AP4" s="70" t="s">
        <v>1782</v>
      </c>
      <c r="AQ4" s="71">
        <v>18129</v>
      </c>
      <c r="AR4" s="70">
        <v>9</v>
      </c>
      <c r="AS4" s="70" t="s">
        <v>1858</v>
      </c>
      <c r="AT4" s="72">
        <v>412</v>
      </c>
      <c r="AU4" s="72">
        <v>2</v>
      </c>
      <c r="AV4" s="73">
        <v>12</v>
      </c>
      <c r="AW4" s="334">
        <v>22</v>
      </c>
      <c r="AX4" s="69" t="s">
        <v>2434</v>
      </c>
      <c r="AY4" s="69" t="s">
        <v>497</v>
      </c>
      <c r="AZ4" s="69" t="s">
        <v>501</v>
      </c>
      <c r="BA4" s="74" t="s">
        <v>10</v>
      </c>
      <c r="BB4" s="70" t="s">
        <v>1782</v>
      </c>
      <c r="BC4" s="71">
        <v>19066</v>
      </c>
      <c r="BD4" s="70">
        <v>9</v>
      </c>
      <c r="BE4" s="70" t="s">
        <v>1858</v>
      </c>
      <c r="BF4" s="72">
        <v>203</v>
      </c>
      <c r="BG4" s="72">
        <v>2</v>
      </c>
      <c r="BH4" s="73">
        <v>3</v>
      </c>
      <c r="BI4" s="334">
        <v>2</v>
      </c>
      <c r="BJ4" s="69" t="s">
        <v>2430</v>
      </c>
      <c r="BK4" s="69" t="s">
        <v>2113</v>
      </c>
      <c r="BL4" s="69" t="s">
        <v>487</v>
      </c>
      <c r="BM4" s="74" t="s">
        <v>3</v>
      </c>
      <c r="BN4" s="70" t="s">
        <v>1783</v>
      </c>
      <c r="BO4" s="71">
        <v>17411</v>
      </c>
      <c r="BP4" s="70">
        <v>5</v>
      </c>
      <c r="BQ4" s="70" t="s">
        <v>1857</v>
      </c>
      <c r="BR4" s="72">
        <v>110</v>
      </c>
      <c r="BS4" s="72">
        <v>1</v>
      </c>
      <c r="BT4" s="472">
        <v>10</v>
      </c>
      <c r="BU4" s="333">
        <v>21</v>
      </c>
      <c r="BV4" s="80" t="s">
        <v>2429</v>
      </c>
      <c r="BW4" s="80" t="s">
        <v>85</v>
      </c>
      <c r="BX4" s="80" t="s">
        <v>545</v>
      </c>
      <c r="BY4" s="317" t="s">
        <v>3</v>
      </c>
      <c r="BZ4" s="81" t="s">
        <v>1783</v>
      </c>
      <c r="CA4" s="82">
        <v>15220</v>
      </c>
      <c r="CB4" s="81">
        <v>3</v>
      </c>
      <c r="CC4" s="81" t="s">
        <v>2062</v>
      </c>
      <c r="CD4" s="72">
        <v>111</v>
      </c>
      <c r="CE4" s="72">
        <v>1</v>
      </c>
      <c r="CF4" s="73">
        <v>11</v>
      </c>
      <c r="CG4" s="334">
        <v>2</v>
      </c>
      <c r="CH4" s="69" t="s">
        <v>1163</v>
      </c>
      <c r="CI4" s="69" t="s">
        <v>2495</v>
      </c>
      <c r="CJ4" s="69" t="s">
        <v>2496</v>
      </c>
      <c r="CK4" s="74" t="s">
        <v>10</v>
      </c>
      <c r="CL4" s="70" t="s">
        <v>1900</v>
      </c>
      <c r="CM4" s="71">
        <v>23484</v>
      </c>
      <c r="CN4" s="70">
        <v>9</v>
      </c>
      <c r="CO4" s="70" t="s">
        <v>1858</v>
      </c>
      <c r="CP4" s="72">
        <v>301</v>
      </c>
      <c r="CQ4" s="72">
        <v>1</v>
      </c>
      <c r="CR4" s="73">
        <v>1</v>
      </c>
      <c r="CS4" s="334">
        <v>22</v>
      </c>
      <c r="CT4" s="69" t="s">
        <v>1093</v>
      </c>
      <c r="CU4" s="69" t="s">
        <v>1869</v>
      </c>
      <c r="CV4" s="69" t="s">
        <v>217</v>
      </c>
      <c r="CW4" s="74" t="s">
        <v>3</v>
      </c>
      <c r="CX4" s="70" t="s">
        <v>1900</v>
      </c>
      <c r="CY4" s="71">
        <v>20900</v>
      </c>
      <c r="CZ4" s="70">
        <v>6</v>
      </c>
      <c r="DA4" s="70" t="s">
        <v>1857</v>
      </c>
      <c r="DB4" s="72">
        <v>106</v>
      </c>
      <c r="DC4" s="72">
        <v>1</v>
      </c>
      <c r="DD4" s="73">
        <v>6</v>
      </c>
      <c r="DE4" s="334">
        <v>2</v>
      </c>
      <c r="DF4" s="69" t="s">
        <v>576</v>
      </c>
      <c r="DG4" s="69" t="s">
        <v>1076</v>
      </c>
      <c r="DH4" s="69" t="s">
        <v>441</v>
      </c>
      <c r="DI4" s="74" t="s">
        <v>3</v>
      </c>
      <c r="DJ4" s="70" t="s">
        <v>1794</v>
      </c>
      <c r="DK4" s="71">
        <v>13888</v>
      </c>
      <c r="DL4" s="70">
        <v>9</v>
      </c>
      <c r="DM4" s="70" t="s">
        <v>1858</v>
      </c>
      <c r="DN4" s="72">
        <v>208</v>
      </c>
      <c r="DO4" s="72">
        <v>2</v>
      </c>
      <c r="DP4" s="73">
        <v>8</v>
      </c>
      <c r="DQ4" s="475">
        <v>2</v>
      </c>
      <c r="DR4" s="69" t="s">
        <v>321</v>
      </c>
      <c r="DS4" s="69" t="s">
        <v>2199</v>
      </c>
      <c r="DT4" s="69" t="s">
        <v>1851</v>
      </c>
      <c r="DU4" s="74" t="s">
        <v>3</v>
      </c>
      <c r="DV4" s="70" t="s">
        <v>1795</v>
      </c>
      <c r="DW4" s="71">
        <v>21936</v>
      </c>
      <c r="DX4" s="70">
        <v>7</v>
      </c>
      <c r="DY4" s="70" t="s">
        <v>1858</v>
      </c>
      <c r="DZ4" s="72">
        <v>412</v>
      </c>
      <c r="EA4" s="72">
        <v>2</v>
      </c>
      <c r="EB4" s="472">
        <v>12</v>
      </c>
      <c r="EC4" s="334">
        <v>2</v>
      </c>
      <c r="ED4" s="69" t="s">
        <v>500</v>
      </c>
      <c r="EE4" s="69" t="s">
        <v>2626</v>
      </c>
      <c r="EF4" s="69" t="s">
        <v>2627</v>
      </c>
      <c r="EG4" s="74" t="s">
        <v>10</v>
      </c>
      <c r="EH4" s="70" t="s">
        <v>1797</v>
      </c>
      <c r="EI4" s="71">
        <v>25513</v>
      </c>
      <c r="EJ4" s="70">
        <v>12</v>
      </c>
      <c r="EK4" s="70" t="s">
        <v>1859</v>
      </c>
      <c r="EL4" s="72">
        <v>201</v>
      </c>
      <c r="EM4" s="72">
        <v>2</v>
      </c>
      <c r="EN4" s="73">
        <v>1</v>
      </c>
    </row>
    <row r="5" spans="1:144" ht="26.25" customHeight="1">
      <c r="A5" s="333">
        <v>3</v>
      </c>
      <c r="B5" s="80" t="s">
        <v>1109</v>
      </c>
      <c r="C5" s="80" t="s">
        <v>2271</v>
      </c>
      <c r="D5" s="80" t="s">
        <v>1457</v>
      </c>
      <c r="E5" s="317" t="s">
        <v>3</v>
      </c>
      <c r="F5" s="81" t="s">
        <v>1780</v>
      </c>
      <c r="G5" s="82">
        <v>34349</v>
      </c>
      <c r="H5" s="81">
        <v>4</v>
      </c>
      <c r="I5" s="81" t="s">
        <v>1857</v>
      </c>
      <c r="J5" s="72">
        <v>118</v>
      </c>
      <c r="K5" s="72">
        <v>1</v>
      </c>
      <c r="L5" s="73">
        <v>18</v>
      </c>
      <c r="M5" s="333">
        <v>23</v>
      </c>
      <c r="N5" s="80" t="s">
        <v>515</v>
      </c>
      <c r="O5" s="80" t="s">
        <v>2445</v>
      </c>
      <c r="P5" s="80" t="s">
        <v>2446</v>
      </c>
      <c r="Q5" s="317" t="s">
        <v>10</v>
      </c>
      <c r="R5" s="81" t="s">
        <v>1780</v>
      </c>
      <c r="S5" s="82">
        <v>18970</v>
      </c>
      <c r="T5" s="81">
        <v>12</v>
      </c>
      <c r="U5" s="81" t="s">
        <v>1859</v>
      </c>
      <c r="V5" s="72">
        <v>212</v>
      </c>
      <c r="W5" s="72">
        <v>2</v>
      </c>
      <c r="X5" s="73">
        <v>12</v>
      </c>
      <c r="Y5" s="474">
        <v>3</v>
      </c>
      <c r="Z5" s="80" t="s">
        <v>1500</v>
      </c>
      <c r="AA5" s="80" t="s">
        <v>273</v>
      </c>
      <c r="AB5" s="80" t="s">
        <v>2011</v>
      </c>
      <c r="AC5" s="317" t="s">
        <v>10</v>
      </c>
      <c r="AD5" s="81" t="s">
        <v>1781</v>
      </c>
      <c r="AE5" s="82">
        <v>22015</v>
      </c>
      <c r="AF5" s="81">
        <v>9</v>
      </c>
      <c r="AG5" s="81" t="s">
        <v>1858</v>
      </c>
      <c r="AH5" s="72">
        <v>210</v>
      </c>
      <c r="AI5" s="72">
        <v>2</v>
      </c>
      <c r="AJ5" s="472">
        <v>10</v>
      </c>
      <c r="AK5" s="333">
        <v>3</v>
      </c>
      <c r="AL5" s="80" t="s">
        <v>1578</v>
      </c>
      <c r="AM5" s="80" t="s">
        <v>1707</v>
      </c>
      <c r="AN5" s="80" t="s">
        <v>195</v>
      </c>
      <c r="AO5" s="317" t="s">
        <v>3</v>
      </c>
      <c r="AP5" s="81" t="s">
        <v>1782</v>
      </c>
      <c r="AQ5" s="82">
        <v>12082</v>
      </c>
      <c r="AR5" s="81">
        <v>8</v>
      </c>
      <c r="AS5" s="81" t="s">
        <v>1858</v>
      </c>
      <c r="AT5" s="72">
        <v>401</v>
      </c>
      <c r="AU5" s="72">
        <v>2</v>
      </c>
      <c r="AV5" s="73">
        <v>1</v>
      </c>
      <c r="AW5" s="333">
        <v>23</v>
      </c>
      <c r="AX5" s="80" t="s">
        <v>1581</v>
      </c>
      <c r="AY5" s="80" t="s">
        <v>1177</v>
      </c>
      <c r="AZ5" s="80" t="s">
        <v>1198</v>
      </c>
      <c r="BA5" s="317" t="s">
        <v>10</v>
      </c>
      <c r="BB5" s="81" t="s">
        <v>1782</v>
      </c>
      <c r="BC5" s="82">
        <v>19177</v>
      </c>
      <c r="BD5" s="81">
        <v>9</v>
      </c>
      <c r="BE5" s="81" t="s">
        <v>1858</v>
      </c>
      <c r="BF5" s="72">
        <v>406</v>
      </c>
      <c r="BG5" s="72">
        <v>2</v>
      </c>
      <c r="BH5" s="73">
        <v>6</v>
      </c>
      <c r="BI5" s="333">
        <v>3</v>
      </c>
      <c r="BJ5" s="80" t="s">
        <v>589</v>
      </c>
      <c r="BK5" s="80" t="s">
        <v>2596</v>
      </c>
      <c r="BL5" s="80" t="s">
        <v>2597</v>
      </c>
      <c r="BM5" s="317" t="s">
        <v>10</v>
      </c>
      <c r="BN5" s="81" t="s">
        <v>1783</v>
      </c>
      <c r="BO5" s="82">
        <v>18830</v>
      </c>
      <c r="BP5" s="81">
        <v>12</v>
      </c>
      <c r="BQ5" s="81" t="s">
        <v>1859</v>
      </c>
      <c r="BR5" s="72">
        <v>206</v>
      </c>
      <c r="BS5" s="72">
        <v>2</v>
      </c>
      <c r="BT5" s="472">
        <v>6</v>
      </c>
      <c r="BU5" s="334">
        <v>22</v>
      </c>
      <c r="BV5" s="69" t="s">
        <v>587</v>
      </c>
      <c r="BW5" s="69" t="s">
        <v>2594</v>
      </c>
      <c r="BX5" s="69" t="s">
        <v>2595</v>
      </c>
      <c r="BY5" s="74" t="s">
        <v>3</v>
      </c>
      <c r="BZ5" s="70" t="s">
        <v>1783</v>
      </c>
      <c r="CA5" s="71">
        <v>23259</v>
      </c>
      <c r="CB5" s="70">
        <v>9</v>
      </c>
      <c r="CC5" s="70" t="s">
        <v>1858</v>
      </c>
      <c r="CD5" s="72">
        <v>214</v>
      </c>
      <c r="CE5" s="72">
        <v>2</v>
      </c>
      <c r="CF5" s="73">
        <v>14</v>
      </c>
      <c r="CG5" s="333">
        <v>3</v>
      </c>
      <c r="CH5" s="80" t="s">
        <v>1637</v>
      </c>
      <c r="CI5" s="80" t="s">
        <v>1121</v>
      </c>
      <c r="CJ5" s="80" t="s">
        <v>1827</v>
      </c>
      <c r="CK5" s="317" t="s">
        <v>3</v>
      </c>
      <c r="CL5" s="81" t="s">
        <v>1900</v>
      </c>
      <c r="CM5" s="82">
        <v>26370</v>
      </c>
      <c r="CN5" s="81">
        <v>4</v>
      </c>
      <c r="CO5" s="81" t="s">
        <v>1857</v>
      </c>
      <c r="CP5" s="72">
        <v>117</v>
      </c>
      <c r="CQ5" s="72">
        <v>1</v>
      </c>
      <c r="CR5" s="73">
        <v>17</v>
      </c>
      <c r="CS5" s="333">
        <v>23</v>
      </c>
      <c r="CT5" s="80" t="s">
        <v>1593</v>
      </c>
      <c r="CU5" s="80" t="s">
        <v>1765</v>
      </c>
      <c r="CV5" s="80" t="s">
        <v>1766</v>
      </c>
      <c r="CW5" s="317" t="s">
        <v>10</v>
      </c>
      <c r="CX5" s="81" t="s">
        <v>1900</v>
      </c>
      <c r="CY5" s="82">
        <v>23251</v>
      </c>
      <c r="CZ5" s="81">
        <v>3</v>
      </c>
      <c r="DA5" s="81" t="s">
        <v>2062</v>
      </c>
      <c r="DB5" s="72">
        <v>103</v>
      </c>
      <c r="DC5" s="72">
        <v>1</v>
      </c>
      <c r="DD5" s="73">
        <v>3</v>
      </c>
      <c r="DE5" s="333">
        <v>3</v>
      </c>
      <c r="DF5" s="80" t="s">
        <v>1075</v>
      </c>
      <c r="DG5" s="80" t="s">
        <v>1076</v>
      </c>
      <c r="DH5" s="80" t="s">
        <v>1077</v>
      </c>
      <c r="DI5" s="317" t="s">
        <v>10</v>
      </c>
      <c r="DJ5" s="81" t="s">
        <v>1794</v>
      </c>
      <c r="DK5" s="82">
        <v>18222</v>
      </c>
      <c r="DL5" s="81">
        <v>9</v>
      </c>
      <c r="DM5" s="81" t="s">
        <v>1858</v>
      </c>
      <c r="DN5" s="72">
        <v>308</v>
      </c>
      <c r="DO5" s="72">
        <v>1</v>
      </c>
      <c r="DP5" s="73">
        <v>8</v>
      </c>
      <c r="DQ5" s="474">
        <v>3</v>
      </c>
      <c r="DR5" s="80" t="s">
        <v>1108</v>
      </c>
      <c r="DS5" s="80" t="s">
        <v>2602</v>
      </c>
      <c r="DT5" s="80" t="s">
        <v>640</v>
      </c>
      <c r="DU5" s="317" t="s">
        <v>10</v>
      </c>
      <c r="DV5" s="81" t="s">
        <v>1795</v>
      </c>
      <c r="DW5" s="82">
        <v>23431</v>
      </c>
      <c r="DX5" s="81">
        <v>3</v>
      </c>
      <c r="DY5" s="81" t="s">
        <v>2062</v>
      </c>
      <c r="DZ5" s="72">
        <v>106</v>
      </c>
      <c r="EA5" s="72">
        <v>1</v>
      </c>
      <c r="EB5" s="472">
        <v>6</v>
      </c>
      <c r="EC5" s="333">
        <v>3</v>
      </c>
      <c r="ED5" s="80" t="s">
        <v>1165</v>
      </c>
      <c r="EE5" s="80" t="s">
        <v>2548</v>
      </c>
      <c r="EF5" s="80" t="s">
        <v>751</v>
      </c>
      <c r="EG5" s="317" t="s">
        <v>10</v>
      </c>
      <c r="EH5" s="81" t="s">
        <v>1797</v>
      </c>
      <c r="EI5" s="82">
        <v>20897</v>
      </c>
      <c r="EJ5" s="81">
        <v>12</v>
      </c>
      <c r="EK5" s="81" t="s">
        <v>1859</v>
      </c>
      <c r="EL5" s="72">
        <v>301</v>
      </c>
      <c r="EM5" s="72">
        <v>1</v>
      </c>
      <c r="EN5" s="73">
        <v>1</v>
      </c>
    </row>
    <row r="6" spans="1:144" ht="26.25" customHeight="1" thickBot="1">
      <c r="A6" s="334">
        <v>4</v>
      </c>
      <c r="B6" s="69" t="s">
        <v>1585</v>
      </c>
      <c r="C6" s="69" t="s">
        <v>2111</v>
      </c>
      <c r="D6" s="69" t="s">
        <v>2112</v>
      </c>
      <c r="E6" s="74" t="s">
        <v>3</v>
      </c>
      <c r="F6" s="70" t="s">
        <v>1780</v>
      </c>
      <c r="G6" s="71">
        <v>22800</v>
      </c>
      <c r="H6" s="70">
        <v>4</v>
      </c>
      <c r="I6" s="70" t="s">
        <v>1857</v>
      </c>
      <c r="J6" s="72">
        <v>315</v>
      </c>
      <c r="K6" s="72">
        <v>1</v>
      </c>
      <c r="L6" s="73">
        <v>15</v>
      </c>
      <c r="M6" s="334">
        <v>24</v>
      </c>
      <c r="N6" s="69" t="s">
        <v>76</v>
      </c>
      <c r="O6" s="69" t="s">
        <v>77</v>
      </c>
      <c r="P6" s="69" t="s">
        <v>78</v>
      </c>
      <c r="Q6" s="74" t="s">
        <v>3</v>
      </c>
      <c r="R6" s="70" t="s">
        <v>1780</v>
      </c>
      <c r="S6" s="71">
        <v>16893</v>
      </c>
      <c r="T6" s="70">
        <v>8</v>
      </c>
      <c r="U6" s="70" t="s">
        <v>1858</v>
      </c>
      <c r="V6" s="72">
        <v>408</v>
      </c>
      <c r="W6" s="72">
        <v>2</v>
      </c>
      <c r="X6" s="73">
        <v>8</v>
      </c>
      <c r="Y6" s="475">
        <v>4</v>
      </c>
      <c r="Z6" s="69" t="s">
        <v>1004</v>
      </c>
      <c r="AA6" s="69" t="s">
        <v>691</v>
      </c>
      <c r="AB6" s="69" t="s">
        <v>2091</v>
      </c>
      <c r="AC6" s="74" t="s">
        <v>3</v>
      </c>
      <c r="AD6" s="70" t="s">
        <v>1781</v>
      </c>
      <c r="AE6" s="71">
        <v>16522</v>
      </c>
      <c r="AF6" s="70">
        <v>6</v>
      </c>
      <c r="AG6" s="70" t="s">
        <v>1857</v>
      </c>
      <c r="AH6" s="72">
        <v>111</v>
      </c>
      <c r="AI6" s="72">
        <v>1</v>
      </c>
      <c r="AJ6" s="472">
        <v>11</v>
      </c>
      <c r="AK6" s="334">
        <v>4</v>
      </c>
      <c r="AL6" s="69" t="s">
        <v>1890</v>
      </c>
      <c r="AM6" s="69" t="s">
        <v>2195</v>
      </c>
      <c r="AN6" s="69" t="s">
        <v>2196</v>
      </c>
      <c r="AO6" s="74" t="s">
        <v>3</v>
      </c>
      <c r="AP6" s="70" t="s">
        <v>1782</v>
      </c>
      <c r="AQ6" s="71">
        <v>21124</v>
      </c>
      <c r="AR6" s="70">
        <v>3</v>
      </c>
      <c r="AS6" s="70" t="s">
        <v>2062</v>
      </c>
      <c r="AT6" s="72">
        <v>103</v>
      </c>
      <c r="AU6" s="72">
        <v>1</v>
      </c>
      <c r="AV6" s="73">
        <v>3</v>
      </c>
      <c r="AW6" s="334">
        <v>24</v>
      </c>
      <c r="AX6" s="69" t="s">
        <v>458</v>
      </c>
      <c r="AY6" s="69" t="s">
        <v>407</v>
      </c>
      <c r="AZ6" s="69" t="s">
        <v>459</v>
      </c>
      <c r="BA6" s="74" t="s">
        <v>10</v>
      </c>
      <c r="BB6" s="70" t="s">
        <v>1782</v>
      </c>
      <c r="BC6" s="71">
        <v>23351</v>
      </c>
      <c r="BD6" s="70">
        <v>12</v>
      </c>
      <c r="BE6" s="70" t="s">
        <v>1859</v>
      </c>
      <c r="BF6" s="72">
        <v>310</v>
      </c>
      <c r="BG6" s="72">
        <v>1</v>
      </c>
      <c r="BH6" s="73">
        <v>10</v>
      </c>
      <c r="BI6" s="334">
        <v>4</v>
      </c>
      <c r="BJ6" s="69" t="s">
        <v>577</v>
      </c>
      <c r="BK6" s="69" t="s">
        <v>550</v>
      </c>
      <c r="BL6" s="69" t="s">
        <v>131</v>
      </c>
      <c r="BM6" s="74" t="s">
        <v>10</v>
      </c>
      <c r="BN6" s="70" t="s">
        <v>1783</v>
      </c>
      <c r="BO6" s="71">
        <v>13575</v>
      </c>
      <c r="BP6" s="70">
        <v>9</v>
      </c>
      <c r="BQ6" s="70" t="s">
        <v>1858</v>
      </c>
      <c r="BR6" s="72">
        <v>213</v>
      </c>
      <c r="BS6" s="72">
        <v>2</v>
      </c>
      <c r="BT6" s="472">
        <v>13</v>
      </c>
      <c r="BU6" s="482">
        <v>23</v>
      </c>
      <c r="BV6" s="483" t="s">
        <v>1597</v>
      </c>
      <c r="BW6" s="483" t="s">
        <v>1784</v>
      </c>
      <c r="BX6" s="483" t="s">
        <v>380</v>
      </c>
      <c r="BY6" s="484" t="s">
        <v>3</v>
      </c>
      <c r="BZ6" s="485" t="s">
        <v>1783</v>
      </c>
      <c r="CA6" s="486">
        <v>11642</v>
      </c>
      <c r="CB6" s="485">
        <v>10</v>
      </c>
      <c r="CC6" s="485" t="s">
        <v>1859</v>
      </c>
      <c r="CD6" s="78">
        <v>217</v>
      </c>
      <c r="CE6" s="78">
        <v>2</v>
      </c>
      <c r="CF6" s="79">
        <v>17</v>
      </c>
      <c r="CG6" s="334">
        <v>4</v>
      </c>
      <c r="CH6" s="69" t="s">
        <v>925</v>
      </c>
      <c r="CI6" s="69" t="s">
        <v>926</v>
      </c>
      <c r="CJ6" s="69" t="s">
        <v>421</v>
      </c>
      <c r="CK6" s="74" t="s">
        <v>10</v>
      </c>
      <c r="CL6" s="70" t="s">
        <v>1900</v>
      </c>
      <c r="CM6" s="71">
        <v>17840</v>
      </c>
      <c r="CN6" s="70">
        <v>9</v>
      </c>
      <c r="CO6" s="70" t="s">
        <v>1858</v>
      </c>
      <c r="CP6" s="72">
        <v>213</v>
      </c>
      <c r="CQ6" s="72">
        <v>2</v>
      </c>
      <c r="CR6" s="73">
        <v>13</v>
      </c>
      <c r="CS6" s="334">
        <v>24</v>
      </c>
      <c r="CT6" s="69" t="s">
        <v>1510</v>
      </c>
      <c r="CU6" s="69" t="s">
        <v>114</v>
      </c>
      <c r="CV6" s="69" t="s">
        <v>2028</v>
      </c>
      <c r="CW6" s="74" t="s">
        <v>3</v>
      </c>
      <c r="CX6" s="70" t="s">
        <v>1900</v>
      </c>
      <c r="CY6" s="71">
        <v>15912</v>
      </c>
      <c r="CZ6" s="70">
        <v>12</v>
      </c>
      <c r="DA6" s="70" t="s">
        <v>1859</v>
      </c>
      <c r="DB6" s="72">
        <v>415</v>
      </c>
      <c r="DC6" s="72">
        <v>2</v>
      </c>
      <c r="DD6" s="73">
        <v>15</v>
      </c>
      <c r="DE6" s="334">
        <v>4</v>
      </c>
      <c r="DF6" s="69" t="s">
        <v>338</v>
      </c>
      <c r="DG6" s="69" t="s">
        <v>339</v>
      </c>
      <c r="DH6" s="69" t="s">
        <v>340</v>
      </c>
      <c r="DI6" s="74" t="s">
        <v>3</v>
      </c>
      <c r="DJ6" s="70" t="s">
        <v>1794</v>
      </c>
      <c r="DK6" s="71">
        <v>16804</v>
      </c>
      <c r="DL6" s="70">
        <v>8</v>
      </c>
      <c r="DM6" s="70" t="s">
        <v>1858</v>
      </c>
      <c r="DN6" s="72">
        <v>202</v>
      </c>
      <c r="DO6" s="72">
        <v>2</v>
      </c>
      <c r="DP6" s="73">
        <v>2</v>
      </c>
      <c r="DQ6" s="475">
        <v>4</v>
      </c>
      <c r="DR6" s="69" t="s">
        <v>1124</v>
      </c>
      <c r="DS6" s="69" t="s">
        <v>748</v>
      </c>
      <c r="DT6" s="69" t="s">
        <v>241</v>
      </c>
      <c r="DU6" s="74" t="s">
        <v>10</v>
      </c>
      <c r="DV6" s="70" t="s">
        <v>1795</v>
      </c>
      <c r="DW6" s="71">
        <v>16657</v>
      </c>
      <c r="DX6" s="70">
        <v>8</v>
      </c>
      <c r="DY6" s="70" t="s">
        <v>1858</v>
      </c>
      <c r="DZ6" s="72">
        <v>306</v>
      </c>
      <c r="EA6" s="72">
        <v>1</v>
      </c>
      <c r="EB6" s="472">
        <v>6</v>
      </c>
      <c r="EC6" s="334">
        <v>4</v>
      </c>
      <c r="ED6" s="69" t="s">
        <v>2466</v>
      </c>
      <c r="EE6" s="69" t="s">
        <v>2313</v>
      </c>
      <c r="EF6" s="69" t="s">
        <v>2314</v>
      </c>
      <c r="EG6" s="74" t="s">
        <v>3</v>
      </c>
      <c r="EH6" s="70" t="s">
        <v>1797</v>
      </c>
      <c r="EI6" s="71">
        <v>16918</v>
      </c>
      <c r="EJ6" s="70">
        <v>9</v>
      </c>
      <c r="EK6" s="70" t="s">
        <v>1858</v>
      </c>
      <c r="EL6" s="72">
        <v>208</v>
      </c>
      <c r="EM6" s="72">
        <v>2</v>
      </c>
      <c r="EN6" s="73">
        <v>8</v>
      </c>
    </row>
    <row r="7" spans="1:144" ht="26.25" customHeight="1">
      <c r="A7" s="333">
        <v>5</v>
      </c>
      <c r="B7" s="80" t="s">
        <v>5</v>
      </c>
      <c r="C7" s="80" t="s">
        <v>6</v>
      </c>
      <c r="D7" s="80" t="s">
        <v>7</v>
      </c>
      <c r="E7" s="317" t="s">
        <v>3</v>
      </c>
      <c r="F7" s="81" t="s">
        <v>1780</v>
      </c>
      <c r="G7" s="82">
        <v>24985</v>
      </c>
      <c r="H7" s="81">
        <v>4</v>
      </c>
      <c r="I7" s="81" t="s">
        <v>1857</v>
      </c>
      <c r="J7" s="72">
        <v>110</v>
      </c>
      <c r="K7" s="72">
        <v>1</v>
      </c>
      <c r="L7" s="73">
        <v>10</v>
      </c>
      <c r="M7" s="333">
        <v>25</v>
      </c>
      <c r="N7" s="80" t="s">
        <v>46</v>
      </c>
      <c r="O7" s="80" t="s">
        <v>47</v>
      </c>
      <c r="P7" s="80" t="s">
        <v>48</v>
      </c>
      <c r="Q7" s="317" t="s">
        <v>3</v>
      </c>
      <c r="R7" s="81" t="s">
        <v>1780</v>
      </c>
      <c r="S7" s="82">
        <v>13051</v>
      </c>
      <c r="T7" s="81">
        <v>12</v>
      </c>
      <c r="U7" s="81" t="s">
        <v>1859</v>
      </c>
      <c r="V7" s="72">
        <v>211</v>
      </c>
      <c r="W7" s="72">
        <v>2</v>
      </c>
      <c r="X7" s="73">
        <v>11</v>
      </c>
      <c r="Y7" s="474">
        <v>5</v>
      </c>
      <c r="Z7" s="80" t="s">
        <v>232</v>
      </c>
      <c r="AA7" s="80" t="s">
        <v>233</v>
      </c>
      <c r="AB7" s="80" t="s">
        <v>234</v>
      </c>
      <c r="AC7" s="317" t="s">
        <v>10</v>
      </c>
      <c r="AD7" s="81" t="s">
        <v>1781</v>
      </c>
      <c r="AE7" s="82">
        <v>16772</v>
      </c>
      <c r="AF7" s="81">
        <v>7</v>
      </c>
      <c r="AG7" s="81" t="s">
        <v>1858</v>
      </c>
      <c r="AH7" s="72">
        <v>401</v>
      </c>
      <c r="AI7" s="72">
        <v>2</v>
      </c>
      <c r="AJ7" s="472">
        <v>1</v>
      </c>
      <c r="AK7" s="333">
        <v>5</v>
      </c>
      <c r="AL7" s="80" t="s">
        <v>490</v>
      </c>
      <c r="AM7" s="80" t="s">
        <v>489</v>
      </c>
      <c r="AN7" s="80" t="s">
        <v>1860</v>
      </c>
      <c r="AO7" s="317" t="s">
        <v>10</v>
      </c>
      <c r="AP7" s="81" t="s">
        <v>1782</v>
      </c>
      <c r="AQ7" s="82">
        <v>19670</v>
      </c>
      <c r="AR7" s="81">
        <v>8</v>
      </c>
      <c r="AS7" s="81" t="s">
        <v>1858</v>
      </c>
      <c r="AT7" s="72">
        <v>215</v>
      </c>
      <c r="AU7" s="72">
        <v>2</v>
      </c>
      <c r="AV7" s="73">
        <v>15</v>
      </c>
      <c r="AW7" s="333">
        <v>25</v>
      </c>
      <c r="AX7" s="80" t="s">
        <v>1090</v>
      </c>
      <c r="AY7" s="80" t="s">
        <v>407</v>
      </c>
      <c r="AZ7" s="80" t="s">
        <v>2549</v>
      </c>
      <c r="BA7" s="317" t="s">
        <v>3</v>
      </c>
      <c r="BB7" s="81" t="s">
        <v>1782</v>
      </c>
      <c r="BC7" s="82">
        <v>24027</v>
      </c>
      <c r="BD7" s="81">
        <v>9</v>
      </c>
      <c r="BE7" s="81" t="s">
        <v>1858</v>
      </c>
      <c r="BF7" s="72">
        <v>306</v>
      </c>
      <c r="BG7" s="72">
        <v>1</v>
      </c>
      <c r="BH7" s="73">
        <v>6</v>
      </c>
      <c r="BI7" s="333">
        <v>5</v>
      </c>
      <c r="BJ7" s="80" t="s">
        <v>1688</v>
      </c>
      <c r="BK7" s="80" t="s">
        <v>1785</v>
      </c>
      <c r="BL7" s="80" t="s">
        <v>2077</v>
      </c>
      <c r="BM7" s="317" t="s">
        <v>10</v>
      </c>
      <c r="BN7" s="81" t="s">
        <v>1783</v>
      </c>
      <c r="BO7" s="82">
        <v>18296</v>
      </c>
      <c r="BP7" s="81">
        <v>6</v>
      </c>
      <c r="BQ7" s="81" t="s">
        <v>1857</v>
      </c>
      <c r="BR7" s="72">
        <v>103</v>
      </c>
      <c r="BS7" s="72">
        <v>1</v>
      </c>
      <c r="BT7" s="472">
        <v>3</v>
      </c>
      <c r="BU7" s="728" t="s">
        <v>2515</v>
      </c>
      <c r="BV7" s="729"/>
      <c r="BW7" s="729"/>
      <c r="BX7" s="729"/>
      <c r="BY7" s="729"/>
      <c r="BZ7" s="729"/>
      <c r="CA7" s="729"/>
      <c r="CB7" s="729"/>
      <c r="CC7" s="724"/>
      <c r="CD7" s="727" t="s">
        <v>1808</v>
      </c>
      <c r="CE7" s="730"/>
      <c r="CF7" s="731"/>
      <c r="CG7" s="333">
        <v>5</v>
      </c>
      <c r="CH7" s="80" t="s">
        <v>1134</v>
      </c>
      <c r="CI7" s="80" t="s">
        <v>1870</v>
      </c>
      <c r="CJ7" s="80" t="s">
        <v>1871</v>
      </c>
      <c r="CK7" s="317" t="s">
        <v>10</v>
      </c>
      <c r="CL7" s="81" t="s">
        <v>1900</v>
      </c>
      <c r="CM7" s="82">
        <v>22219</v>
      </c>
      <c r="CN7" s="81">
        <v>1</v>
      </c>
      <c r="CO7" s="81" t="s">
        <v>2062</v>
      </c>
      <c r="CP7" s="72">
        <v>108</v>
      </c>
      <c r="CQ7" s="72">
        <v>1</v>
      </c>
      <c r="CR7" s="73">
        <v>8</v>
      </c>
      <c r="CS7" s="333">
        <v>25</v>
      </c>
      <c r="CT7" s="80" t="s">
        <v>1471</v>
      </c>
      <c r="CU7" s="80" t="s">
        <v>2669</v>
      </c>
      <c r="CV7" s="80" t="s">
        <v>2608</v>
      </c>
      <c r="CW7" s="317" t="s">
        <v>10</v>
      </c>
      <c r="CX7" s="81" t="s">
        <v>1900</v>
      </c>
      <c r="CY7" s="82">
        <v>22208</v>
      </c>
      <c r="CZ7" s="81">
        <v>9</v>
      </c>
      <c r="DA7" s="81" t="s">
        <v>1858</v>
      </c>
      <c r="DB7" s="72">
        <v>205</v>
      </c>
      <c r="DC7" s="72">
        <v>2</v>
      </c>
      <c r="DD7" s="73">
        <v>5</v>
      </c>
      <c r="DE7" s="333">
        <v>5</v>
      </c>
      <c r="DF7" s="80" t="s">
        <v>1088</v>
      </c>
      <c r="DG7" s="80" t="s">
        <v>1087</v>
      </c>
      <c r="DH7" s="80" t="s">
        <v>1089</v>
      </c>
      <c r="DI7" s="317" t="s">
        <v>3</v>
      </c>
      <c r="DJ7" s="81" t="s">
        <v>1794</v>
      </c>
      <c r="DK7" s="82">
        <v>24950</v>
      </c>
      <c r="DL7" s="81">
        <v>0</v>
      </c>
      <c r="DM7" s="81" t="s">
        <v>2062</v>
      </c>
      <c r="DN7" s="72">
        <v>117</v>
      </c>
      <c r="DO7" s="72">
        <v>1</v>
      </c>
      <c r="DP7" s="73">
        <v>17</v>
      </c>
      <c r="DQ7" s="474">
        <v>5</v>
      </c>
      <c r="DR7" s="80" t="s">
        <v>363</v>
      </c>
      <c r="DS7" s="80" t="s">
        <v>2499</v>
      </c>
      <c r="DT7" s="80" t="s">
        <v>2506</v>
      </c>
      <c r="DU7" s="317" t="s">
        <v>3</v>
      </c>
      <c r="DV7" s="81" t="s">
        <v>1795</v>
      </c>
      <c r="DW7" s="82">
        <v>19651</v>
      </c>
      <c r="DX7" s="81">
        <v>9</v>
      </c>
      <c r="DY7" s="81" t="s">
        <v>1858</v>
      </c>
      <c r="DZ7" s="72">
        <v>211</v>
      </c>
      <c r="EA7" s="72">
        <v>2</v>
      </c>
      <c r="EB7" s="472">
        <v>11</v>
      </c>
      <c r="EC7" s="333">
        <v>5</v>
      </c>
      <c r="ED7" s="80" t="s">
        <v>1175</v>
      </c>
      <c r="EE7" s="80" t="s">
        <v>1176</v>
      </c>
      <c r="EF7" s="80" t="s">
        <v>191</v>
      </c>
      <c r="EG7" s="317" t="s">
        <v>10</v>
      </c>
      <c r="EH7" s="81" t="s">
        <v>1797</v>
      </c>
      <c r="EI7" s="82">
        <v>14991</v>
      </c>
      <c r="EJ7" s="81">
        <v>9</v>
      </c>
      <c r="EK7" s="81" t="s">
        <v>1858</v>
      </c>
      <c r="EL7" s="72">
        <v>206</v>
      </c>
      <c r="EM7" s="72">
        <v>2</v>
      </c>
      <c r="EN7" s="73">
        <v>6</v>
      </c>
    </row>
    <row r="8" spans="1:144" ht="26.25" customHeight="1">
      <c r="A8" s="334">
        <v>6</v>
      </c>
      <c r="B8" s="69" t="s">
        <v>17</v>
      </c>
      <c r="C8" s="69" t="s">
        <v>15</v>
      </c>
      <c r="D8" s="69" t="s">
        <v>18</v>
      </c>
      <c r="E8" s="74" t="s">
        <v>10</v>
      </c>
      <c r="F8" s="70" t="s">
        <v>1780</v>
      </c>
      <c r="G8" s="71">
        <v>15534</v>
      </c>
      <c r="H8" s="70">
        <v>9</v>
      </c>
      <c r="I8" s="70" t="s">
        <v>1858</v>
      </c>
      <c r="J8" s="72">
        <v>205</v>
      </c>
      <c r="K8" s="72">
        <v>2</v>
      </c>
      <c r="L8" s="73">
        <v>5</v>
      </c>
      <c r="M8" s="334">
        <v>26</v>
      </c>
      <c r="N8" s="69" t="s">
        <v>87</v>
      </c>
      <c r="O8" s="69" t="s">
        <v>85</v>
      </c>
      <c r="P8" s="69" t="s">
        <v>88</v>
      </c>
      <c r="Q8" s="74" t="s">
        <v>3</v>
      </c>
      <c r="R8" s="70" t="s">
        <v>1780</v>
      </c>
      <c r="S8" s="71">
        <v>29247</v>
      </c>
      <c r="T8" s="70">
        <v>9</v>
      </c>
      <c r="U8" s="70" t="s">
        <v>1858</v>
      </c>
      <c r="V8" s="72">
        <v>201</v>
      </c>
      <c r="W8" s="72">
        <v>2</v>
      </c>
      <c r="X8" s="73">
        <v>1</v>
      </c>
      <c r="Y8" s="475">
        <v>6</v>
      </c>
      <c r="Z8" s="69" t="s">
        <v>83</v>
      </c>
      <c r="AA8" s="69" t="s">
        <v>1258</v>
      </c>
      <c r="AB8" s="69" t="s">
        <v>2612</v>
      </c>
      <c r="AC8" s="74" t="s">
        <v>3</v>
      </c>
      <c r="AD8" s="70" t="s">
        <v>1781</v>
      </c>
      <c r="AE8" s="71">
        <v>32498</v>
      </c>
      <c r="AF8" s="70">
        <v>7</v>
      </c>
      <c r="AG8" s="70" t="s">
        <v>1858</v>
      </c>
      <c r="AH8" s="72">
        <v>216</v>
      </c>
      <c r="AI8" s="72">
        <v>2</v>
      </c>
      <c r="AJ8" s="472">
        <v>16</v>
      </c>
      <c r="AK8" s="334">
        <v>6</v>
      </c>
      <c r="AL8" s="69" t="s">
        <v>503</v>
      </c>
      <c r="AM8" s="69" t="s">
        <v>384</v>
      </c>
      <c r="AN8" s="69" t="s">
        <v>319</v>
      </c>
      <c r="AO8" s="74" t="s">
        <v>3</v>
      </c>
      <c r="AP8" s="70" t="s">
        <v>1782</v>
      </c>
      <c r="AQ8" s="71">
        <v>14567</v>
      </c>
      <c r="AR8" s="70">
        <v>6</v>
      </c>
      <c r="AS8" s="70" t="s">
        <v>1857</v>
      </c>
      <c r="AT8" s="72">
        <v>312</v>
      </c>
      <c r="AU8" s="72">
        <v>1</v>
      </c>
      <c r="AV8" s="73">
        <v>12</v>
      </c>
      <c r="AW8" s="334">
        <v>26</v>
      </c>
      <c r="AX8" s="69" t="s">
        <v>409</v>
      </c>
      <c r="AY8" s="69" t="s">
        <v>407</v>
      </c>
      <c r="AZ8" s="69" t="s">
        <v>410</v>
      </c>
      <c r="BA8" s="74" t="s">
        <v>10</v>
      </c>
      <c r="BB8" s="70" t="s">
        <v>1782</v>
      </c>
      <c r="BC8" s="71">
        <v>13844</v>
      </c>
      <c r="BD8" s="70">
        <v>12</v>
      </c>
      <c r="BE8" s="70" t="s">
        <v>1859</v>
      </c>
      <c r="BF8" s="72">
        <v>214</v>
      </c>
      <c r="BG8" s="72">
        <v>2</v>
      </c>
      <c r="BH8" s="73">
        <v>14</v>
      </c>
      <c r="BI8" s="334">
        <v>6</v>
      </c>
      <c r="BJ8" s="69" t="s">
        <v>1640</v>
      </c>
      <c r="BK8" s="69" t="s">
        <v>1639</v>
      </c>
      <c r="BL8" s="69" t="s">
        <v>650</v>
      </c>
      <c r="BM8" s="74" t="s">
        <v>10</v>
      </c>
      <c r="BN8" s="70" t="s">
        <v>1783</v>
      </c>
      <c r="BO8" s="71">
        <v>14124</v>
      </c>
      <c r="BP8" s="70">
        <v>9</v>
      </c>
      <c r="BQ8" s="70" t="s">
        <v>1858</v>
      </c>
      <c r="BR8" s="72">
        <v>209</v>
      </c>
      <c r="BS8" s="72">
        <v>2</v>
      </c>
      <c r="BT8" s="472">
        <v>9</v>
      </c>
      <c r="BU8" s="481"/>
      <c r="BV8" s="477" t="s">
        <v>1801</v>
      </c>
      <c r="BW8" s="477" t="s">
        <v>1802</v>
      </c>
      <c r="BX8" s="477" t="s">
        <v>1770</v>
      </c>
      <c r="BY8" s="478" t="s">
        <v>1803</v>
      </c>
      <c r="BZ8" s="478" t="s">
        <v>1800</v>
      </c>
      <c r="CA8" s="479" t="s">
        <v>1804</v>
      </c>
      <c r="CB8" s="480" t="s">
        <v>1805</v>
      </c>
      <c r="CC8" s="480" t="s">
        <v>1806</v>
      </c>
      <c r="CD8" s="489" t="s">
        <v>1771</v>
      </c>
      <c r="CE8" s="491" t="s">
        <v>1807</v>
      </c>
      <c r="CF8" s="490" t="s">
        <v>1772</v>
      </c>
      <c r="CG8" s="334">
        <v>6</v>
      </c>
      <c r="CH8" s="69" t="s">
        <v>1509</v>
      </c>
      <c r="CI8" s="69" t="s">
        <v>2026</v>
      </c>
      <c r="CJ8" s="69" t="s">
        <v>2027</v>
      </c>
      <c r="CK8" s="74" t="s">
        <v>3</v>
      </c>
      <c r="CL8" s="70" t="s">
        <v>1900</v>
      </c>
      <c r="CM8" s="71">
        <v>19959</v>
      </c>
      <c r="CN8" s="70">
        <v>3</v>
      </c>
      <c r="CO8" s="70" t="s">
        <v>2062</v>
      </c>
      <c r="CP8" s="72">
        <v>112</v>
      </c>
      <c r="CQ8" s="72">
        <v>1</v>
      </c>
      <c r="CR8" s="73">
        <v>12</v>
      </c>
      <c r="CS8" s="334">
        <v>26</v>
      </c>
      <c r="CT8" s="69" t="s">
        <v>1511</v>
      </c>
      <c r="CU8" s="69" t="s">
        <v>2029</v>
      </c>
      <c r="CV8" s="69" t="s">
        <v>2030</v>
      </c>
      <c r="CW8" s="74" t="s">
        <v>10</v>
      </c>
      <c r="CX8" s="70" t="s">
        <v>1900</v>
      </c>
      <c r="CY8" s="71">
        <v>20585</v>
      </c>
      <c r="CZ8" s="70">
        <v>6</v>
      </c>
      <c r="DA8" s="70" t="s">
        <v>1857</v>
      </c>
      <c r="DB8" s="72">
        <v>117</v>
      </c>
      <c r="DC8" s="72">
        <v>1</v>
      </c>
      <c r="DD8" s="73">
        <v>17</v>
      </c>
      <c r="DE8" s="334">
        <v>6</v>
      </c>
      <c r="DF8" s="69" t="s">
        <v>1101</v>
      </c>
      <c r="DG8" s="69" t="s">
        <v>1087</v>
      </c>
      <c r="DH8" s="69" t="s">
        <v>82</v>
      </c>
      <c r="DI8" s="74" t="s">
        <v>3</v>
      </c>
      <c r="DJ8" s="70" t="s">
        <v>1794</v>
      </c>
      <c r="DK8" s="71">
        <v>23124</v>
      </c>
      <c r="DL8" s="70">
        <v>3</v>
      </c>
      <c r="DM8" s="70" t="s">
        <v>2062</v>
      </c>
      <c r="DN8" s="72">
        <v>118</v>
      </c>
      <c r="DO8" s="72">
        <v>1</v>
      </c>
      <c r="DP8" s="73">
        <v>18</v>
      </c>
      <c r="DQ8" s="475">
        <v>6</v>
      </c>
      <c r="DR8" s="69" t="s">
        <v>1111</v>
      </c>
      <c r="DS8" s="69" t="s">
        <v>2603</v>
      </c>
      <c r="DT8" s="69" t="s">
        <v>2604</v>
      </c>
      <c r="DU8" s="74" t="s">
        <v>3</v>
      </c>
      <c r="DV8" s="70" t="s">
        <v>1795</v>
      </c>
      <c r="DW8" s="71">
        <v>19749</v>
      </c>
      <c r="DX8" s="70">
        <v>1</v>
      </c>
      <c r="DY8" s="70" t="s">
        <v>2062</v>
      </c>
      <c r="DZ8" s="72">
        <v>116</v>
      </c>
      <c r="EA8" s="72">
        <v>1</v>
      </c>
      <c r="EB8" s="472">
        <v>16</v>
      </c>
      <c r="EC8" s="334">
        <v>6</v>
      </c>
      <c r="ED8" s="69" t="s">
        <v>237</v>
      </c>
      <c r="EE8" s="69" t="s">
        <v>238</v>
      </c>
      <c r="EF8" s="69" t="s">
        <v>239</v>
      </c>
      <c r="EG8" s="74" t="s">
        <v>3</v>
      </c>
      <c r="EH8" s="70" t="s">
        <v>1797</v>
      </c>
      <c r="EI8" s="71">
        <v>13681</v>
      </c>
      <c r="EJ8" s="70">
        <v>6</v>
      </c>
      <c r="EK8" s="70" t="s">
        <v>1857</v>
      </c>
      <c r="EL8" s="72">
        <v>109</v>
      </c>
      <c r="EM8" s="72">
        <v>1</v>
      </c>
      <c r="EN8" s="73">
        <v>9</v>
      </c>
    </row>
    <row r="9" spans="1:144" ht="26.25" customHeight="1" thickBot="1">
      <c r="A9" s="333">
        <v>7</v>
      </c>
      <c r="B9" s="80" t="s">
        <v>1652</v>
      </c>
      <c r="C9" s="80" t="s">
        <v>2653</v>
      </c>
      <c r="D9" s="80" t="s">
        <v>2657</v>
      </c>
      <c r="E9" s="317" t="s">
        <v>3</v>
      </c>
      <c r="F9" s="81" t="s">
        <v>1780</v>
      </c>
      <c r="G9" s="82">
        <v>41116</v>
      </c>
      <c r="H9" s="81">
        <v>12</v>
      </c>
      <c r="I9" s="81" t="s">
        <v>1859</v>
      </c>
      <c r="J9" s="72">
        <v>101</v>
      </c>
      <c r="K9" s="72">
        <v>1</v>
      </c>
      <c r="L9" s="73">
        <v>1</v>
      </c>
      <c r="M9" s="482">
        <v>27</v>
      </c>
      <c r="N9" s="483" t="s">
        <v>49</v>
      </c>
      <c r="O9" s="483" t="s">
        <v>50</v>
      </c>
      <c r="P9" s="483" t="s">
        <v>51</v>
      </c>
      <c r="Q9" s="484" t="s">
        <v>10</v>
      </c>
      <c r="R9" s="485" t="s">
        <v>1780</v>
      </c>
      <c r="S9" s="486">
        <v>14975</v>
      </c>
      <c r="T9" s="485">
        <v>9</v>
      </c>
      <c r="U9" s="485" t="s">
        <v>1858</v>
      </c>
      <c r="V9" s="78">
        <v>202</v>
      </c>
      <c r="W9" s="78">
        <v>2</v>
      </c>
      <c r="X9" s="79">
        <v>2</v>
      </c>
      <c r="Y9" s="474">
        <v>7</v>
      </c>
      <c r="Z9" s="80" t="s">
        <v>258</v>
      </c>
      <c r="AA9" s="80" t="s">
        <v>259</v>
      </c>
      <c r="AB9" s="80" t="s">
        <v>134</v>
      </c>
      <c r="AC9" s="317" t="s">
        <v>10</v>
      </c>
      <c r="AD9" s="81" t="s">
        <v>1781</v>
      </c>
      <c r="AE9" s="82">
        <v>13623</v>
      </c>
      <c r="AF9" s="81">
        <v>9</v>
      </c>
      <c r="AG9" s="81" t="s">
        <v>1858</v>
      </c>
      <c r="AH9" s="72">
        <v>412</v>
      </c>
      <c r="AI9" s="72">
        <v>2</v>
      </c>
      <c r="AJ9" s="472">
        <v>12</v>
      </c>
      <c r="AK9" s="333">
        <v>7</v>
      </c>
      <c r="AL9" s="80" t="s">
        <v>1610</v>
      </c>
      <c r="AM9" s="80" t="s">
        <v>384</v>
      </c>
      <c r="AN9" s="80" t="s">
        <v>798</v>
      </c>
      <c r="AO9" s="317" t="s">
        <v>3</v>
      </c>
      <c r="AP9" s="81" t="s">
        <v>1782</v>
      </c>
      <c r="AQ9" s="82">
        <v>16653</v>
      </c>
      <c r="AR9" s="81">
        <v>9</v>
      </c>
      <c r="AS9" s="81" t="s">
        <v>1858</v>
      </c>
      <c r="AT9" s="72">
        <v>417</v>
      </c>
      <c r="AU9" s="72">
        <v>2</v>
      </c>
      <c r="AV9" s="73">
        <v>17</v>
      </c>
      <c r="AW9" s="333">
        <v>27</v>
      </c>
      <c r="AX9" s="80" t="s">
        <v>632</v>
      </c>
      <c r="AY9" s="80" t="s">
        <v>509</v>
      </c>
      <c r="AZ9" s="80" t="s">
        <v>617</v>
      </c>
      <c r="BA9" s="317" t="s">
        <v>3</v>
      </c>
      <c r="BB9" s="81" t="s">
        <v>1782</v>
      </c>
      <c r="BC9" s="82">
        <v>17489</v>
      </c>
      <c r="BD9" s="81">
        <v>12</v>
      </c>
      <c r="BE9" s="81" t="s">
        <v>1859</v>
      </c>
      <c r="BF9" s="72">
        <v>201</v>
      </c>
      <c r="BG9" s="72">
        <v>2</v>
      </c>
      <c r="BH9" s="73">
        <v>1</v>
      </c>
      <c r="BI9" s="333">
        <v>7</v>
      </c>
      <c r="BJ9" s="80" t="s">
        <v>1627</v>
      </c>
      <c r="BK9" s="80" t="s">
        <v>2592</v>
      </c>
      <c r="BL9" s="80" t="s">
        <v>2593</v>
      </c>
      <c r="BM9" s="317" t="s">
        <v>10</v>
      </c>
      <c r="BN9" s="81" t="s">
        <v>1783</v>
      </c>
      <c r="BO9" s="82">
        <v>26071</v>
      </c>
      <c r="BP9" s="81">
        <v>12</v>
      </c>
      <c r="BQ9" s="81" t="s">
        <v>1859</v>
      </c>
      <c r="BR9" s="72">
        <v>417</v>
      </c>
      <c r="BS9" s="72">
        <v>2</v>
      </c>
      <c r="BT9" s="472">
        <v>17</v>
      </c>
      <c r="BU9" s="333">
        <v>1</v>
      </c>
      <c r="BV9" s="80" t="s">
        <v>984</v>
      </c>
      <c r="BW9" s="80" t="s">
        <v>985</v>
      </c>
      <c r="BX9" s="80" t="s">
        <v>62</v>
      </c>
      <c r="BY9" s="317" t="s">
        <v>3</v>
      </c>
      <c r="BZ9" s="81" t="s">
        <v>1793</v>
      </c>
      <c r="CA9" s="82">
        <v>17424</v>
      </c>
      <c r="CB9" s="81">
        <v>12</v>
      </c>
      <c r="CC9" s="81" t="s">
        <v>1859</v>
      </c>
      <c r="CD9" s="72">
        <v>204</v>
      </c>
      <c r="CE9" s="72">
        <v>2</v>
      </c>
      <c r="CF9" s="73">
        <v>4</v>
      </c>
      <c r="CG9" s="333">
        <v>7</v>
      </c>
      <c r="CH9" s="80" t="s">
        <v>303</v>
      </c>
      <c r="CI9" s="80" t="s">
        <v>81</v>
      </c>
      <c r="CJ9" s="80" t="s">
        <v>304</v>
      </c>
      <c r="CK9" s="317" t="s">
        <v>3</v>
      </c>
      <c r="CL9" s="81" t="s">
        <v>1900</v>
      </c>
      <c r="CM9" s="82">
        <v>16582</v>
      </c>
      <c r="CN9" s="81">
        <v>4</v>
      </c>
      <c r="CO9" s="81" t="s">
        <v>1857</v>
      </c>
      <c r="CP9" s="72">
        <v>118</v>
      </c>
      <c r="CQ9" s="72">
        <v>1</v>
      </c>
      <c r="CR9" s="73">
        <v>18</v>
      </c>
      <c r="CS9" s="333">
        <v>27</v>
      </c>
      <c r="CT9" s="80" t="s">
        <v>507</v>
      </c>
      <c r="CU9" s="80" t="s">
        <v>2281</v>
      </c>
      <c r="CV9" s="80" t="s">
        <v>2282</v>
      </c>
      <c r="CW9" s="317" t="s">
        <v>3</v>
      </c>
      <c r="CX9" s="81" t="s">
        <v>1900</v>
      </c>
      <c r="CY9" s="82">
        <v>21731</v>
      </c>
      <c r="CZ9" s="81">
        <v>3</v>
      </c>
      <c r="DA9" s="81" t="s">
        <v>2062</v>
      </c>
      <c r="DB9" s="72">
        <v>317</v>
      </c>
      <c r="DC9" s="72">
        <v>1</v>
      </c>
      <c r="DD9" s="73">
        <v>17</v>
      </c>
      <c r="DE9" s="333">
        <v>7</v>
      </c>
      <c r="DF9" s="80" t="s">
        <v>1670</v>
      </c>
      <c r="DG9" s="80" t="s">
        <v>2300</v>
      </c>
      <c r="DH9" s="80" t="s">
        <v>2301</v>
      </c>
      <c r="DI9" s="317" t="s">
        <v>10</v>
      </c>
      <c r="DJ9" s="81" t="s">
        <v>1794</v>
      </c>
      <c r="DK9" s="82">
        <v>21677</v>
      </c>
      <c r="DL9" s="81">
        <v>8</v>
      </c>
      <c r="DM9" s="81" t="s">
        <v>1858</v>
      </c>
      <c r="DN9" s="72">
        <v>301</v>
      </c>
      <c r="DO9" s="72">
        <v>1</v>
      </c>
      <c r="DP9" s="73">
        <v>1</v>
      </c>
      <c r="DQ9" s="488">
        <v>7</v>
      </c>
      <c r="DR9" s="483" t="s">
        <v>1693</v>
      </c>
      <c r="DS9" s="483" t="s">
        <v>1862</v>
      </c>
      <c r="DT9" s="483" t="s">
        <v>1863</v>
      </c>
      <c r="DU9" s="484" t="s">
        <v>3</v>
      </c>
      <c r="DV9" s="485" t="s">
        <v>1795</v>
      </c>
      <c r="DW9" s="486">
        <v>19733</v>
      </c>
      <c r="DX9" s="485">
        <v>9</v>
      </c>
      <c r="DY9" s="485" t="s">
        <v>1858</v>
      </c>
      <c r="DZ9" s="78">
        <v>205</v>
      </c>
      <c r="EA9" s="78">
        <v>2</v>
      </c>
      <c r="EB9" s="473">
        <v>5</v>
      </c>
      <c r="EC9" s="333">
        <v>7</v>
      </c>
      <c r="ED9" s="80" t="s">
        <v>1172</v>
      </c>
      <c r="EE9" s="80" t="s">
        <v>623</v>
      </c>
      <c r="EF9" s="80" t="s">
        <v>383</v>
      </c>
      <c r="EG9" s="317" t="s">
        <v>3</v>
      </c>
      <c r="EH9" s="81" t="s">
        <v>1797</v>
      </c>
      <c r="EI9" s="82">
        <v>16304</v>
      </c>
      <c r="EJ9" s="81">
        <v>3</v>
      </c>
      <c r="EK9" s="81" t="s">
        <v>2062</v>
      </c>
      <c r="EL9" s="72">
        <v>106</v>
      </c>
      <c r="EM9" s="72">
        <v>1</v>
      </c>
      <c r="EN9" s="73">
        <v>6</v>
      </c>
    </row>
    <row r="10" spans="1:144" ht="26.25" customHeight="1">
      <c r="A10" s="334">
        <v>8</v>
      </c>
      <c r="B10" s="69" t="s">
        <v>704</v>
      </c>
      <c r="C10" s="69" t="s">
        <v>705</v>
      </c>
      <c r="D10" s="69" t="s">
        <v>706</v>
      </c>
      <c r="E10" s="74" t="s">
        <v>3</v>
      </c>
      <c r="F10" s="70" t="s">
        <v>1780</v>
      </c>
      <c r="G10" s="71">
        <v>19641</v>
      </c>
      <c r="H10" s="70">
        <v>1</v>
      </c>
      <c r="I10" s="70" t="s">
        <v>2062</v>
      </c>
      <c r="J10" s="72">
        <v>112</v>
      </c>
      <c r="K10" s="72">
        <v>1</v>
      </c>
      <c r="L10" s="73">
        <v>12</v>
      </c>
      <c r="M10" s="722" t="s">
        <v>2513</v>
      </c>
      <c r="N10" s="723"/>
      <c r="O10" s="723"/>
      <c r="P10" s="723"/>
      <c r="Q10" s="723"/>
      <c r="R10" s="723"/>
      <c r="S10" s="723"/>
      <c r="T10" s="723"/>
      <c r="U10" s="723"/>
      <c r="V10" s="725" t="s">
        <v>1808</v>
      </c>
      <c r="W10" s="725"/>
      <c r="X10" s="726"/>
      <c r="Y10" s="475">
        <v>8</v>
      </c>
      <c r="Z10" s="69" t="s">
        <v>218</v>
      </c>
      <c r="AA10" s="69" t="s">
        <v>219</v>
      </c>
      <c r="AB10" s="69" t="s">
        <v>220</v>
      </c>
      <c r="AC10" s="74" t="s">
        <v>10</v>
      </c>
      <c r="AD10" s="70" t="s">
        <v>1781</v>
      </c>
      <c r="AE10" s="71">
        <v>19188</v>
      </c>
      <c r="AF10" s="70">
        <v>7</v>
      </c>
      <c r="AG10" s="70" t="s">
        <v>1858</v>
      </c>
      <c r="AH10" s="72">
        <v>212</v>
      </c>
      <c r="AI10" s="72">
        <v>2</v>
      </c>
      <c r="AJ10" s="472">
        <v>12</v>
      </c>
      <c r="AK10" s="334">
        <v>8</v>
      </c>
      <c r="AL10" s="69" t="s">
        <v>621</v>
      </c>
      <c r="AM10" s="69" t="s">
        <v>619</v>
      </c>
      <c r="AN10" s="69" t="s">
        <v>2591</v>
      </c>
      <c r="AO10" s="74" t="s">
        <v>10</v>
      </c>
      <c r="AP10" s="70" t="s">
        <v>1782</v>
      </c>
      <c r="AQ10" s="71">
        <v>20434</v>
      </c>
      <c r="AR10" s="70">
        <v>8</v>
      </c>
      <c r="AS10" s="70" t="s">
        <v>1858</v>
      </c>
      <c r="AT10" s="72">
        <v>204</v>
      </c>
      <c r="AU10" s="72">
        <v>2</v>
      </c>
      <c r="AV10" s="73">
        <v>4</v>
      </c>
      <c r="AW10" s="334">
        <v>28</v>
      </c>
      <c r="AX10" s="69" t="s">
        <v>504</v>
      </c>
      <c r="AY10" s="69" t="s">
        <v>114</v>
      </c>
      <c r="AZ10" s="69" t="s">
        <v>385</v>
      </c>
      <c r="BA10" s="74" t="s">
        <v>3</v>
      </c>
      <c r="BB10" s="70" t="s">
        <v>1782</v>
      </c>
      <c r="BC10" s="71">
        <v>16524</v>
      </c>
      <c r="BD10" s="70">
        <v>9</v>
      </c>
      <c r="BE10" s="70" t="s">
        <v>1858</v>
      </c>
      <c r="BF10" s="72">
        <v>301</v>
      </c>
      <c r="BG10" s="72">
        <v>1</v>
      </c>
      <c r="BH10" s="73">
        <v>1</v>
      </c>
      <c r="BI10" s="334">
        <v>8</v>
      </c>
      <c r="BJ10" s="69" t="s">
        <v>558</v>
      </c>
      <c r="BK10" s="69" t="s">
        <v>236</v>
      </c>
      <c r="BL10" s="69" t="s">
        <v>559</v>
      </c>
      <c r="BM10" s="74" t="s">
        <v>10</v>
      </c>
      <c r="BN10" s="70" t="s">
        <v>1783</v>
      </c>
      <c r="BO10" s="71">
        <v>16580</v>
      </c>
      <c r="BP10" s="70">
        <v>6</v>
      </c>
      <c r="BQ10" s="70" t="s">
        <v>1857</v>
      </c>
      <c r="BR10" s="72">
        <v>118</v>
      </c>
      <c r="BS10" s="72">
        <v>1</v>
      </c>
      <c r="BT10" s="472">
        <v>18</v>
      </c>
      <c r="BU10" s="334">
        <v>2</v>
      </c>
      <c r="BV10" s="69" t="s">
        <v>1119</v>
      </c>
      <c r="BW10" s="69" t="s">
        <v>2299</v>
      </c>
      <c r="BX10" s="69" t="s">
        <v>210</v>
      </c>
      <c r="BY10" s="74" t="s">
        <v>3</v>
      </c>
      <c r="BZ10" s="70" t="s">
        <v>1793</v>
      </c>
      <c r="CA10" s="71">
        <v>16228</v>
      </c>
      <c r="CB10" s="70">
        <v>7</v>
      </c>
      <c r="CC10" s="70" t="s">
        <v>1858</v>
      </c>
      <c r="CD10" s="72">
        <v>203</v>
      </c>
      <c r="CE10" s="72">
        <v>2</v>
      </c>
      <c r="CF10" s="73">
        <v>3</v>
      </c>
      <c r="CG10" s="334">
        <v>8</v>
      </c>
      <c r="CH10" s="69" t="s">
        <v>804</v>
      </c>
      <c r="CI10" s="69" t="s">
        <v>805</v>
      </c>
      <c r="CJ10" s="69" t="s">
        <v>786</v>
      </c>
      <c r="CK10" s="74" t="s">
        <v>3</v>
      </c>
      <c r="CL10" s="70" t="s">
        <v>1900</v>
      </c>
      <c r="CM10" s="71">
        <v>19545</v>
      </c>
      <c r="CN10" s="70">
        <v>6</v>
      </c>
      <c r="CO10" s="70" t="s">
        <v>1857</v>
      </c>
      <c r="CP10" s="72">
        <v>113</v>
      </c>
      <c r="CQ10" s="72">
        <v>1</v>
      </c>
      <c r="CR10" s="73">
        <v>13</v>
      </c>
      <c r="CS10" s="334">
        <v>28</v>
      </c>
      <c r="CT10" s="69" t="s">
        <v>760</v>
      </c>
      <c r="CU10" s="69" t="s">
        <v>758</v>
      </c>
      <c r="CV10" s="69" t="s">
        <v>638</v>
      </c>
      <c r="CW10" s="74" t="s">
        <v>3</v>
      </c>
      <c r="CX10" s="70" t="s">
        <v>1900</v>
      </c>
      <c r="CY10" s="71">
        <v>18980</v>
      </c>
      <c r="CZ10" s="70">
        <v>9</v>
      </c>
      <c r="DA10" s="70" t="s">
        <v>1858</v>
      </c>
      <c r="DB10" s="72">
        <v>211</v>
      </c>
      <c r="DC10" s="72">
        <v>2</v>
      </c>
      <c r="DD10" s="73">
        <v>11</v>
      </c>
      <c r="DE10" s="334">
        <v>8</v>
      </c>
      <c r="DF10" s="69" t="s">
        <v>1064</v>
      </c>
      <c r="DG10" s="69" t="s">
        <v>1007</v>
      </c>
      <c r="DH10" s="69" t="s">
        <v>1065</v>
      </c>
      <c r="DI10" s="74" t="s">
        <v>3</v>
      </c>
      <c r="DJ10" s="70" t="s">
        <v>1794</v>
      </c>
      <c r="DK10" s="71">
        <v>19440</v>
      </c>
      <c r="DL10" s="70">
        <v>7</v>
      </c>
      <c r="DM10" s="70" t="s">
        <v>1858</v>
      </c>
      <c r="DN10" s="72">
        <v>207</v>
      </c>
      <c r="DO10" s="72">
        <v>2</v>
      </c>
      <c r="DP10" s="73">
        <v>7</v>
      </c>
      <c r="EC10" s="334">
        <v>8</v>
      </c>
      <c r="ED10" s="69" t="s">
        <v>2433</v>
      </c>
      <c r="EE10" s="69" t="s">
        <v>2109</v>
      </c>
      <c r="EF10" s="69" t="s">
        <v>513</v>
      </c>
      <c r="EG10" s="74" t="s">
        <v>10</v>
      </c>
      <c r="EH10" s="70" t="s">
        <v>1797</v>
      </c>
      <c r="EI10" s="71">
        <v>22044</v>
      </c>
      <c r="EJ10" s="70">
        <v>9</v>
      </c>
      <c r="EK10" s="70" t="s">
        <v>1858</v>
      </c>
      <c r="EL10" s="72">
        <v>310</v>
      </c>
      <c r="EM10" s="72">
        <v>1</v>
      </c>
      <c r="EN10" s="73">
        <v>10</v>
      </c>
    </row>
    <row r="11" spans="1:144" ht="26.25" customHeight="1">
      <c r="A11" s="333">
        <v>9</v>
      </c>
      <c r="B11" s="80" t="s">
        <v>1462</v>
      </c>
      <c r="C11" s="80" t="s">
        <v>2651</v>
      </c>
      <c r="D11" s="80" t="s">
        <v>2652</v>
      </c>
      <c r="E11" s="317" t="s">
        <v>3</v>
      </c>
      <c r="F11" s="81" t="s">
        <v>1780</v>
      </c>
      <c r="G11" s="82">
        <v>26227</v>
      </c>
      <c r="H11" s="81">
        <v>12</v>
      </c>
      <c r="I11" s="81" t="s">
        <v>1859</v>
      </c>
      <c r="J11" s="72">
        <v>215</v>
      </c>
      <c r="K11" s="72">
        <v>2</v>
      </c>
      <c r="L11" s="73">
        <v>15</v>
      </c>
      <c r="M11" s="481"/>
      <c r="N11" s="477" t="s">
        <v>1801</v>
      </c>
      <c r="O11" s="477" t="s">
        <v>1802</v>
      </c>
      <c r="P11" s="477" t="s">
        <v>1770</v>
      </c>
      <c r="Q11" s="478" t="s">
        <v>1803</v>
      </c>
      <c r="R11" s="478" t="s">
        <v>1800</v>
      </c>
      <c r="S11" s="479" t="s">
        <v>1804</v>
      </c>
      <c r="T11" s="480" t="s">
        <v>1805</v>
      </c>
      <c r="U11" s="480" t="s">
        <v>1806</v>
      </c>
      <c r="V11" s="489" t="s">
        <v>1771</v>
      </c>
      <c r="W11" s="491" t="s">
        <v>1807</v>
      </c>
      <c r="X11" s="490" t="s">
        <v>1772</v>
      </c>
      <c r="Y11" s="474">
        <v>9</v>
      </c>
      <c r="Z11" s="80" t="s">
        <v>184</v>
      </c>
      <c r="AA11" s="80" t="s">
        <v>183</v>
      </c>
      <c r="AB11" s="80" t="s">
        <v>185</v>
      </c>
      <c r="AC11" s="317" t="s">
        <v>10</v>
      </c>
      <c r="AD11" s="81" t="s">
        <v>1781</v>
      </c>
      <c r="AE11" s="82">
        <v>15211</v>
      </c>
      <c r="AF11" s="81">
        <v>5</v>
      </c>
      <c r="AG11" s="81" t="s">
        <v>1857</v>
      </c>
      <c r="AH11" s="72">
        <v>116</v>
      </c>
      <c r="AI11" s="72">
        <v>1</v>
      </c>
      <c r="AJ11" s="472">
        <v>16</v>
      </c>
      <c r="AK11" s="333">
        <v>9</v>
      </c>
      <c r="AL11" s="80" t="s">
        <v>404</v>
      </c>
      <c r="AM11" s="80" t="s">
        <v>389</v>
      </c>
      <c r="AN11" s="80" t="s">
        <v>405</v>
      </c>
      <c r="AO11" s="317" t="s">
        <v>10</v>
      </c>
      <c r="AP11" s="81" t="s">
        <v>1782</v>
      </c>
      <c r="AQ11" s="82">
        <v>18684</v>
      </c>
      <c r="AR11" s="81">
        <v>6</v>
      </c>
      <c r="AS11" s="81" t="s">
        <v>1857</v>
      </c>
      <c r="AT11" s="72">
        <v>115</v>
      </c>
      <c r="AU11" s="72">
        <v>1</v>
      </c>
      <c r="AV11" s="73">
        <v>15</v>
      </c>
      <c r="AW11" s="333">
        <v>29</v>
      </c>
      <c r="AX11" s="80" t="s">
        <v>2338</v>
      </c>
      <c r="AY11" s="80" t="s">
        <v>419</v>
      </c>
      <c r="AZ11" s="80" t="s">
        <v>243</v>
      </c>
      <c r="BA11" s="317" t="s">
        <v>10</v>
      </c>
      <c r="BB11" s="81" t="s">
        <v>1782</v>
      </c>
      <c r="BC11" s="82">
        <v>15849</v>
      </c>
      <c r="BD11" s="81">
        <v>12</v>
      </c>
      <c r="BE11" s="81" t="s">
        <v>1859</v>
      </c>
      <c r="BF11" s="72">
        <v>207</v>
      </c>
      <c r="BG11" s="72">
        <v>2</v>
      </c>
      <c r="BH11" s="73">
        <v>7</v>
      </c>
      <c r="BI11" s="333">
        <v>9</v>
      </c>
      <c r="BJ11" s="80" t="s">
        <v>593</v>
      </c>
      <c r="BK11" s="80" t="s">
        <v>42</v>
      </c>
      <c r="BL11" s="80" t="s">
        <v>594</v>
      </c>
      <c r="BM11" s="317" t="s">
        <v>10</v>
      </c>
      <c r="BN11" s="81" t="s">
        <v>1783</v>
      </c>
      <c r="BO11" s="82">
        <v>16868</v>
      </c>
      <c r="BP11" s="81">
        <v>8</v>
      </c>
      <c r="BQ11" s="81" t="s">
        <v>1858</v>
      </c>
      <c r="BR11" s="72">
        <v>415</v>
      </c>
      <c r="BS11" s="72">
        <v>2</v>
      </c>
      <c r="BT11" s="472">
        <v>15</v>
      </c>
      <c r="BU11" s="333">
        <v>3</v>
      </c>
      <c r="BV11" s="80" t="s">
        <v>482</v>
      </c>
      <c r="BW11" s="80" t="s">
        <v>1893</v>
      </c>
      <c r="BX11" s="80" t="s">
        <v>88</v>
      </c>
      <c r="BY11" s="317" t="s">
        <v>3</v>
      </c>
      <c r="BZ11" s="81" t="s">
        <v>1793</v>
      </c>
      <c r="CA11" s="82">
        <v>16542</v>
      </c>
      <c r="CB11" s="81">
        <v>3</v>
      </c>
      <c r="CC11" s="81" t="s">
        <v>2062</v>
      </c>
      <c r="CD11" s="72">
        <v>104</v>
      </c>
      <c r="CE11" s="72">
        <v>1</v>
      </c>
      <c r="CF11" s="73">
        <v>4</v>
      </c>
      <c r="CG11" s="333">
        <v>9</v>
      </c>
      <c r="CH11" s="80" t="s">
        <v>886</v>
      </c>
      <c r="CI11" s="80" t="s">
        <v>2279</v>
      </c>
      <c r="CJ11" s="80" t="s">
        <v>2280</v>
      </c>
      <c r="CK11" s="317" t="s">
        <v>3</v>
      </c>
      <c r="CL11" s="81" t="s">
        <v>1900</v>
      </c>
      <c r="CM11" s="82">
        <v>23071</v>
      </c>
      <c r="CN11" s="81">
        <v>3</v>
      </c>
      <c r="CO11" s="81" t="s">
        <v>2062</v>
      </c>
      <c r="CP11" s="72">
        <v>115</v>
      </c>
      <c r="CQ11" s="72">
        <v>1</v>
      </c>
      <c r="CR11" s="73">
        <v>15</v>
      </c>
      <c r="CS11" s="333">
        <v>29</v>
      </c>
      <c r="CT11" s="80" t="s">
        <v>797</v>
      </c>
      <c r="CU11" s="80" t="s">
        <v>795</v>
      </c>
      <c r="CV11" s="80" t="s">
        <v>798</v>
      </c>
      <c r="CW11" s="317" t="s">
        <v>3</v>
      </c>
      <c r="CX11" s="81" t="s">
        <v>1900</v>
      </c>
      <c r="CY11" s="82">
        <v>15516</v>
      </c>
      <c r="CZ11" s="81">
        <v>5</v>
      </c>
      <c r="DA11" s="81" t="s">
        <v>1857</v>
      </c>
      <c r="DB11" s="72">
        <v>113</v>
      </c>
      <c r="DC11" s="72">
        <v>1</v>
      </c>
      <c r="DD11" s="73">
        <v>13</v>
      </c>
      <c r="DE11" s="333">
        <v>9</v>
      </c>
      <c r="DF11" s="80" t="s">
        <v>1074</v>
      </c>
      <c r="DG11" s="80" t="s">
        <v>1007</v>
      </c>
      <c r="DH11" s="80" t="s">
        <v>857</v>
      </c>
      <c r="DI11" s="317" t="s">
        <v>10</v>
      </c>
      <c r="DJ11" s="81" t="s">
        <v>1794</v>
      </c>
      <c r="DK11" s="82">
        <v>18584</v>
      </c>
      <c r="DL11" s="81">
        <v>7</v>
      </c>
      <c r="DM11" s="81" t="s">
        <v>1858</v>
      </c>
      <c r="DN11" s="72">
        <v>217</v>
      </c>
      <c r="DO11" s="72">
        <v>2</v>
      </c>
      <c r="DP11" s="73">
        <v>17</v>
      </c>
      <c r="EC11" s="333">
        <v>9</v>
      </c>
      <c r="ED11" s="80" t="s">
        <v>80</v>
      </c>
      <c r="EE11" s="80" t="s">
        <v>2605</v>
      </c>
      <c r="EF11" s="80" t="s">
        <v>2606</v>
      </c>
      <c r="EG11" s="317" t="s">
        <v>10</v>
      </c>
      <c r="EH11" s="81" t="s">
        <v>1797</v>
      </c>
      <c r="EI11" s="82">
        <v>21554</v>
      </c>
      <c r="EJ11" s="81">
        <v>12</v>
      </c>
      <c r="EK11" s="81" t="s">
        <v>1859</v>
      </c>
      <c r="EL11" s="72">
        <v>408</v>
      </c>
      <c r="EM11" s="72">
        <v>2</v>
      </c>
      <c r="EN11" s="73">
        <v>8</v>
      </c>
    </row>
    <row r="12" spans="1:144" ht="26.25" customHeight="1">
      <c r="A12" s="334">
        <v>10</v>
      </c>
      <c r="B12" s="69" t="s">
        <v>1486</v>
      </c>
      <c r="C12" s="69" t="s">
        <v>216</v>
      </c>
      <c r="D12" s="69" t="s">
        <v>1876</v>
      </c>
      <c r="E12" s="74" t="s">
        <v>3</v>
      </c>
      <c r="F12" s="70" t="s">
        <v>1780</v>
      </c>
      <c r="G12" s="71" t="s">
        <v>1877</v>
      </c>
      <c r="H12" s="70">
        <v>4</v>
      </c>
      <c r="I12" s="70" t="s">
        <v>1857</v>
      </c>
      <c r="J12" s="72">
        <v>113</v>
      </c>
      <c r="K12" s="72">
        <v>1</v>
      </c>
      <c r="L12" s="73">
        <v>13</v>
      </c>
      <c r="M12" s="333">
        <v>1</v>
      </c>
      <c r="N12" s="80" t="s">
        <v>639</v>
      </c>
      <c r="O12" s="80" t="s">
        <v>635</v>
      </c>
      <c r="P12" s="80" t="s">
        <v>640</v>
      </c>
      <c r="Q12" s="317" t="s">
        <v>10</v>
      </c>
      <c r="R12" s="81" t="s">
        <v>1787</v>
      </c>
      <c r="S12" s="82">
        <v>17739</v>
      </c>
      <c r="T12" s="81">
        <v>7</v>
      </c>
      <c r="U12" s="81" t="s">
        <v>1858</v>
      </c>
      <c r="V12" s="72">
        <v>204</v>
      </c>
      <c r="W12" s="72">
        <v>2</v>
      </c>
      <c r="X12" s="73">
        <v>4</v>
      </c>
      <c r="Y12" s="475">
        <v>10</v>
      </c>
      <c r="Z12" s="69" t="s">
        <v>108</v>
      </c>
      <c r="AA12" s="69" t="s">
        <v>106</v>
      </c>
      <c r="AB12" s="69" t="s">
        <v>109</v>
      </c>
      <c r="AC12" s="74" t="s">
        <v>10</v>
      </c>
      <c r="AD12" s="70" t="s">
        <v>1781</v>
      </c>
      <c r="AE12" s="71">
        <v>15412</v>
      </c>
      <c r="AF12" s="70">
        <v>7</v>
      </c>
      <c r="AG12" s="70" t="s">
        <v>1858</v>
      </c>
      <c r="AH12" s="72">
        <v>310</v>
      </c>
      <c r="AI12" s="72">
        <v>1</v>
      </c>
      <c r="AJ12" s="472">
        <v>10</v>
      </c>
      <c r="AK12" s="334">
        <v>10</v>
      </c>
      <c r="AL12" s="69" t="s">
        <v>388</v>
      </c>
      <c r="AM12" s="69" t="s">
        <v>389</v>
      </c>
      <c r="AN12" s="69" t="s">
        <v>390</v>
      </c>
      <c r="AO12" s="74" t="s">
        <v>3</v>
      </c>
      <c r="AP12" s="70" t="s">
        <v>1782</v>
      </c>
      <c r="AQ12" s="71">
        <v>16851</v>
      </c>
      <c r="AR12" s="70">
        <v>6</v>
      </c>
      <c r="AS12" s="70" t="s">
        <v>1857</v>
      </c>
      <c r="AT12" s="72">
        <v>114</v>
      </c>
      <c r="AU12" s="72">
        <v>1</v>
      </c>
      <c r="AV12" s="73">
        <v>14</v>
      </c>
      <c r="AW12" s="334">
        <v>30</v>
      </c>
      <c r="AX12" s="69" t="s">
        <v>460</v>
      </c>
      <c r="AY12" s="69" t="s">
        <v>419</v>
      </c>
      <c r="AZ12" s="69" t="s">
        <v>327</v>
      </c>
      <c r="BA12" s="74" t="s">
        <v>3</v>
      </c>
      <c r="BB12" s="70" t="s">
        <v>1782</v>
      </c>
      <c r="BC12" s="71">
        <v>15013</v>
      </c>
      <c r="BD12" s="70">
        <v>7</v>
      </c>
      <c r="BE12" s="70" t="s">
        <v>1858</v>
      </c>
      <c r="BF12" s="72">
        <v>217</v>
      </c>
      <c r="BG12" s="72">
        <v>2</v>
      </c>
      <c r="BH12" s="73">
        <v>17</v>
      </c>
      <c r="BI12" s="334">
        <v>10</v>
      </c>
      <c r="BJ12" s="69" t="s">
        <v>555</v>
      </c>
      <c r="BK12" s="69" t="s">
        <v>556</v>
      </c>
      <c r="BL12" s="69" t="s">
        <v>557</v>
      </c>
      <c r="BM12" s="74" t="s">
        <v>10</v>
      </c>
      <c r="BN12" s="70" t="s">
        <v>1783</v>
      </c>
      <c r="BO12" s="71">
        <v>16338</v>
      </c>
      <c r="BP12" s="70">
        <v>9</v>
      </c>
      <c r="BQ12" s="70" t="s">
        <v>1858</v>
      </c>
      <c r="BR12" s="72">
        <v>410</v>
      </c>
      <c r="BS12" s="72">
        <v>2</v>
      </c>
      <c r="BT12" s="472">
        <v>10</v>
      </c>
      <c r="BU12" s="334">
        <v>4</v>
      </c>
      <c r="BV12" s="69" t="s">
        <v>1677</v>
      </c>
      <c r="BW12" s="69" t="s">
        <v>1835</v>
      </c>
      <c r="BX12" s="69" t="s">
        <v>1836</v>
      </c>
      <c r="BY12" s="74" t="s">
        <v>10</v>
      </c>
      <c r="BZ12" s="70" t="s">
        <v>1793</v>
      </c>
      <c r="CA12" s="71">
        <v>19916</v>
      </c>
      <c r="CB12" s="70">
        <v>9</v>
      </c>
      <c r="CC12" s="70" t="s">
        <v>1858</v>
      </c>
      <c r="CD12" s="72">
        <v>216</v>
      </c>
      <c r="CE12" s="72">
        <v>2</v>
      </c>
      <c r="CF12" s="73">
        <v>16</v>
      </c>
      <c r="CG12" s="334">
        <v>10</v>
      </c>
      <c r="CH12" s="69" t="s">
        <v>1167</v>
      </c>
      <c r="CI12" s="69" t="s">
        <v>23</v>
      </c>
      <c r="CJ12" s="69" t="s">
        <v>2526</v>
      </c>
      <c r="CK12" s="74" t="s">
        <v>10</v>
      </c>
      <c r="CL12" s="70" t="s">
        <v>1900</v>
      </c>
      <c r="CM12" s="71">
        <v>23817</v>
      </c>
      <c r="CN12" s="70">
        <v>12</v>
      </c>
      <c r="CO12" s="70" t="s">
        <v>1859</v>
      </c>
      <c r="CP12" s="72">
        <v>215</v>
      </c>
      <c r="CQ12" s="72">
        <v>2</v>
      </c>
      <c r="CR12" s="73">
        <v>15</v>
      </c>
      <c r="CS12" s="334">
        <v>30</v>
      </c>
      <c r="CT12" s="69" t="s">
        <v>876</v>
      </c>
      <c r="CU12" s="69" t="s">
        <v>146</v>
      </c>
      <c r="CV12" s="69" t="s">
        <v>1559</v>
      </c>
      <c r="CW12" s="74" t="s">
        <v>10</v>
      </c>
      <c r="CX12" s="70" t="s">
        <v>1900</v>
      </c>
      <c r="CY12" s="71">
        <v>20589</v>
      </c>
      <c r="CZ12" s="70">
        <v>3</v>
      </c>
      <c r="DA12" s="70" t="s">
        <v>2062</v>
      </c>
      <c r="DB12" s="72">
        <v>101</v>
      </c>
      <c r="DC12" s="72">
        <v>1</v>
      </c>
      <c r="DD12" s="73">
        <v>1</v>
      </c>
      <c r="DE12" s="334">
        <v>10</v>
      </c>
      <c r="DF12" s="69" t="s">
        <v>1094</v>
      </c>
      <c r="DG12" s="69" t="s">
        <v>652</v>
      </c>
      <c r="DH12" s="69" t="s">
        <v>1095</v>
      </c>
      <c r="DI12" s="74" t="s">
        <v>3</v>
      </c>
      <c r="DJ12" s="70" t="s">
        <v>1794</v>
      </c>
      <c r="DK12" s="71">
        <v>22977</v>
      </c>
      <c r="DL12" s="70">
        <v>2</v>
      </c>
      <c r="DM12" s="70" t="s">
        <v>2062</v>
      </c>
      <c r="DN12" s="72">
        <v>101</v>
      </c>
      <c r="DO12" s="72">
        <v>1</v>
      </c>
      <c r="DP12" s="73">
        <v>1</v>
      </c>
      <c r="EC12" s="334">
        <v>10</v>
      </c>
      <c r="ED12" s="69" t="s">
        <v>1644</v>
      </c>
      <c r="EE12" s="69" t="s">
        <v>1651</v>
      </c>
      <c r="EF12" s="69" t="s">
        <v>88</v>
      </c>
      <c r="EG12" s="74" t="s">
        <v>3</v>
      </c>
      <c r="EH12" s="70" t="s">
        <v>1797</v>
      </c>
      <c r="EI12" s="71">
        <v>19445</v>
      </c>
      <c r="EJ12" s="70">
        <v>9</v>
      </c>
      <c r="EK12" s="70" t="s">
        <v>1858</v>
      </c>
      <c r="EL12" s="72">
        <v>303</v>
      </c>
      <c r="EM12" s="72">
        <v>1</v>
      </c>
      <c r="EN12" s="73">
        <v>3</v>
      </c>
    </row>
    <row r="13" spans="1:144" ht="26.25" customHeight="1">
      <c r="A13" s="333">
        <v>11</v>
      </c>
      <c r="B13" s="80" t="s">
        <v>30</v>
      </c>
      <c r="C13" s="80" t="s">
        <v>26</v>
      </c>
      <c r="D13" s="80" t="s">
        <v>31</v>
      </c>
      <c r="E13" s="317" t="s">
        <v>3</v>
      </c>
      <c r="F13" s="81" t="s">
        <v>1780</v>
      </c>
      <c r="G13" s="82">
        <v>14323</v>
      </c>
      <c r="H13" s="81">
        <v>6</v>
      </c>
      <c r="I13" s="81" t="s">
        <v>1857</v>
      </c>
      <c r="J13" s="72">
        <v>105</v>
      </c>
      <c r="K13" s="72">
        <v>1</v>
      </c>
      <c r="L13" s="73">
        <v>5</v>
      </c>
      <c r="M13" s="334">
        <v>2</v>
      </c>
      <c r="N13" s="69" t="s">
        <v>634</v>
      </c>
      <c r="O13" s="69" t="s">
        <v>635</v>
      </c>
      <c r="P13" s="69" t="s">
        <v>387</v>
      </c>
      <c r="Q13" s="74" t="s">
        <v>3</v>
      </c>
      <c r="R13" s="70" t="s">
        <v>1787</v>
      </c>
      <c r="S13" s="71">
        <v>15177</v>
      </c>
      <c r="T13" s="70">
        <v>5</v>
      </c>
      <c r="U13" s="70" t="s">
        <v>1857</v>
      </c>
      <c r="V13" s="72">
        <v>101</v>
      </c>
      <c r="W13" s="72">
        <v>1</v>
      </c>
      <c r="X13" s="73">
        <v>1</v>
      </c>
      <c r="Y13" s="474">
        <v>11</v>
      </c>
      <c r="Z13" s="80" t="s">
        <v>132</v>
      </c>
      <c r="AA13" s="80" t="s">
        <v>133</v>
      </c>
      <c r="AB13" s="80" t="s">
        <v>134</v>
      </c>
      <c r="AC13" s="317" t="s">
        <v>10</v>
      </c>
      <c r="AD13" s="81" t="s">
        <v>1781</v>
      </c>
      <c r="AE13" s="82">
        <v>14507</v>
      </c>
      <c r="AF13" s="81">
        <v>8</v>
      </c>
      <c r="AG13" s="81" t="s">
        <v>1858</v>
      </c>
      <c r="AH13" s="72">
        <v>203</v>
      </c>
      <c r="AI13" s="72">
        <v>2</v>
      </c>
      <c r="AJ13" s="472">
        <v>3</v>
      </c>
      <c r="AK13" s="333">
        <v>11</v>
      </c>
      <c r="AL13" s="80" t="s">
        <v>79</v>
      </c>
      <c r="AM13" s="80" t="s">
        <v>1002</v>
      </c>
      <c r="AN13" s="80" t="s">
        <v>2576</v>
      </c>
      <c r="AO13" s="317" t="s">
        <v>3</v>
      </c>
      <c r="AP13" s="81" t="s">
        <v>1782</v>
      </c>
      <c r="AQ13" s="82">
        <v>24162</v>
      </c>
      <c r="AR13" s="81">
        <v>8</v>
      </c>
      <c r="AS13" s="81" t="s">
        <v>1858</v>
      </c>
      <c r="AT13" s="72">
        <v>206</v>
      </c>
      <c r="AU13" s="72">
        <v>2</v>
      </c>
      <c r="AV13" s="73">
        <v>6</v>
      </c>
      <c r="AW13" s="333">
        <v>31</v>
      </c>
      <c r="AX13" s="80" t="s">
        <v>400</v>
      </c>
      <c r="AY13" s="80" t="s">
        <v>401</v>
      </c>
      <c r="AZ13" s="80" t="s">
        <v>402</v>
      </c>
      <c r="BA13" s="317" t="s">
        <v>3</v>
      </c>
      <c r="BB13" s="81" t="s">
        <v>1782</v>
      </c>
      <c r="BC13" s="82">
        <v>13189</v>
      </c>
      <c r="BD13" s="81">
        <v>9</v>
      </c>
      <c r="BE13" s="81" t="s">
        <v>1858</v>
      </c>
      <c r="BF13" s="72">
        <v>212</v>
      </c>
      <c r="BG13" s="72">
        <v>2</v>
      </c>
      <c r="BH13" s="73">
        <v>12</v>
      </c>
      <c r="BI13" s="333">
        <v>11</v>
      </c>
      <c r="BJ13" s="80" t="s">
        <v>625</v>
      </c>
      <c r="BK13" s="80" t="s">
        <v>626</v>
      </c>
      <c r="BL13" s="80" t="s">
        <v>191</v>
      </c>
      <c r="BM13" s="317" t="s">
        <v>10</v>
      </c>
      <c r="BN13" s="81" t="s">
        <v>1783</v>
      </c>
      <c r="BO13" s="82">
        <v>19438</v>
      </c>
      <c r="BP13" s="81">
        <v>3</v>
      </c>
      <c r="BQ13" s="81" t="s">
        <v>2062</v>
      </c>
      <c r="BR13" s="72">
        <v>114</v>
      </c>
      <c r="BS13" s="72">
        <v>1</v>
      </c>
      <c r="BT13" s="472">
        <v>14</v>
      </c>
      <c r="BU13" s="333">
        <v>5</v>
      </c>
      <c r="BV13" s="80" t="s">
        <v>366</v>
      </c>
      <c r="BW13" s="80" t="s">
        <v>941</v>
      </c>
      <c r="BX13" s="80" t="s">
        <v>2531</v>
      </c>
      <c r="BY13" s="317" t="s">
        <v>3</v>
      </c>
      <c r="BZ13" s="81" t="s">
        <v>1793</v>
      </c>
      <c r="CA13" s="82">
        <v>27807</v>
      </c>
      <c r="CB13" s="81">
        <v>5</v>
      </c>
      <c r="CC13" s="81" t="s">
        <v>1857</v>
      </c>
      <c r="CD13" s="72">
        <v>115</v>
      </c>
      <c r="CE13" s="72">
        <v>1</v>
      </c>
      <c r="CF13" s="73">
        <v>15</v>
      </c>
      <c r="CG13" s="333">
        <v>11</v>
      </c>
      <c r="CH13" s="80" t="s">
        <v>1068</v>
      </c>
      <c r="CI13" s="80" t="s">
        <v>23</v>
      </c>
      <c r="CJ13" s="80" t="s">
        <v>2278</v>
      </c>
      <c r="CK13" s="317" t="s">
        <v>3</v>
      </c>
      <c r="CL13" s="81" t="s">
        <v>1900</v>
      </c>
      <c r="CM13" s="82">
        <v>23165</v>
      </c>
      <c r="CN13" s="81">
        <v>2</v>
      </c>
      <c r="CO13" s="81" t="s">
        <v>2062</v>
      </c>
      <c r="CP13" s="72">
        <v>102</v>
      </c>
      <c r="CQ13" s="72">
        <v>1</v>
      </c>
      <c r="CR13" s="73">
        <v>2</v>
      </c>
      <c r="CS13" s="333">
        <v>31</v>
      </c>
      <c r="CT13" s="80" t="s">
        <v>740</v>
      </c>
      <c r="CU13" s="80" t="s">
        <v>741</v>
      </c>
      <c r="CV13" s="80" t="s">
        <v>118</v>
      </c>
      <c r="CW13" s="317" t="s">
        <v>3</v>
      </c>
      <c r="CX13" s="81" t="s">
        <v>1900</v>
      </c>
      <c r="CY13" s="82">
        <v>16818</v>
      </c>
      <c r="CZ13" s="81">
        <v>6</v>
      </c>
      <c r="DA13" s="81" t="s">
        <v>1857</v>
      </c>
      <c r="DB13" s="72">
        <v>105</v>
      </c>
      <c r="DC13" s="72">
        <v>1</v>
      </c>
      <c r="DD13" s="73">
        <v>5</v>
      </c>
      <c r="DE13" s="333">
        <v>11</v>
      </c>
      <c r="DF13" s="80" t="s">
        <v>1066</v>
      </c>
      <c r="DG13" s="80" t="s">
        <v>1067</v>
      </c>
      <c r="DH13" s="80" t="s">
        <v>207</v>
      </c>
      <c r="DI13" s="317" t="s">
        <v>3</v>
      </c>
      <c r="DJ13" s="81" t="s">
        <v>1794</v>
      </c>
      <c r="DK13" s="82">
        <v>15211</v>
      </c>
      <c r="DL13" s="81">
        <v>9</v>
      </c>
      <c r="DM13" s="81" t="s">
        <v>1858</v>
      </c>
      <c r="DN13" s="72">
        <v>406</v>
      </c>
      <c r="DO13" s="72">
        <v>2</v>
      </c>
      <c r="DP13" s="73">
        <v>6</v>
      </c>
      <c r="EC13" s="333">
        <v>11</v>
      </c>
      <c r="ED13" s="80" t="s">
        <v>1541</v>
      </c>
      <c r="EE13" s="80" t="s">
        <v>2078</v>
      </c>
      <c r="EF13" s="80" t="s">
        <v>2079</v>
      </c>
      <c r="EG13" s="317" t="s">
        <v>3</v>
      </c>
      <c r="EH13" s="81" t="s">
        <v>1797</v>
      </c>
      <c r="EI13" s="82">
        <v>21411</v>
      </c>
      <c r="EJ13" s="81">
        <v>6</v>
      </c>
      <c r="EK13" s="81" t="s">
        <v>1857</v>
      </c>
      <c r="EL13" s="72">
        <v>104</v>
      </c>
      <c r="EM13" s="72">
        <v>1</v>
      </c>
      <c r="EN13" s="73">
        <v>4</v>
      </c>
    </row>
    <row r="14" spans="1:144" ht="26.25" customHeight="1" thickBot="1">
      <c r="A14" s="334">
        <v>12</v>
      </c>
      <c r="B14" s="69" t="s">
        <v>37</v>
      </c>
      <c r="C14" s="69" t="s">
        <v>38</v>
      </c>
      <c r="D14" s="69" t="s">
        <v>39</v>
      </c>
      <c r="E14" s="74" t="s">
        <v>3</v>
      </c>
      <c r="F14" s="70" t="s">
        <v>1780</v>
      </c>
      <c r="G14" s="71">
        <v>15336</v>
      </c>
      <c r="H14" s="70">
        <v>3</v>
      </c>
      <c r="I14" s="70" t="s">
        <v>2062</v>
      </c>
      <c r="J14" s="72">
        <v>107</v>
      </c>
      <c r="K14" s="72">
        <v>1</v>
      </c>
      <c r="L14" s="73">
        <v>7</v>
      </c>
      <c r="M14" s="333">
        <v>3</v>
      </c>
      <c r="N14" s="80" t="s">
        <v>687</v>
      </c>
      <c r="O14" s="80" t="s">
        <v>688</v>
      </c>
      <c r="P14" s="80" t="s">
        <v>7</v>
      </c>
      <c r="Q14" s="317" t="s">
        <v>3</v>
      </c>
      <c r="R14" s="81" t="s">
        <v>1787</v>
      </c>
      <c r="S14" s="82">
        <v>14528</v>
      </c>
      <c r="T14" s="81">
        <v>9</v>
      </c>
      <c r="U14" s="81" t="s">
        <v>1858</v>
      </c>
      <c r="V14" s="72">
        <v>207</v>
      </c>
      <c r="W14" s="72">
        <v>2</v>
      </c>
      <c r="X14" s="73">
        <v>7</v>
      </c>
      <c r="Y14" s="475">
        <v>12</v>
      </c>
      <c r="Z14" s="69" t="s">
        <v>846</v>
      </c>
      <c r="AA14" s="69" t="s">
        <v>133</v>
      </c>
      <c r="AB14" s="69" t="s">
        <v>2658</v>
      </c>
      <c r="AC14" s="74" t="s">
        <v>10</v>
      </c>
      <c r="AD14" s="70" t="s">
        <v>1781</v>
      </c>
      <c r="AE14" s="71">
        <v>25386</v>
      </c>
      <c r="AF14" s="70">
        <v>12</v>
      </c>
      <c r="AG14" s="70" t="s">
        <v>1859</v>
      </c>
      <c r="AH14" s="72">
        <v>208</v>
      </c>
      <c r="AI14" s="72">
        <v>2</v>
      </c>
      <c r="AJ14" s="472">
        <v>8</v>
      </c>
      <c r="AK14" s="334">
        <v>12</v>
      </c>
      <c r="AL14" s="69" t="s">
        <v>2204</v>
      </c>
      <c r="AM14" s="69" t="s">
        <v>805</v>
      </c>
      <c r="AN14" s="69" t="s">
        <v>2205</v>
      </c>
      <c r="AO14" s="74" t="s">
        <v>3</v>
      </c>
      <c r="AP14" s="70" t="s">
        <v>1782</v>
      </c>
      <c r="AQ14" s="71">
        <v>14088</v>
      </c>
      <c r="AR14" s="70">
        <v>9</v>
      </c>
      <c r="AS14" s="70" t="s">
        <v>1858</v>
      </c>
      <c r="AT14" s="72">
        <v>216</v>
      </c>
      <c r="AU14" s="72">
        <v>2</v>
      </c>
      <c r="AV14" s="73">
        <v>16</v>
      </c>
      <c r="AW14" s="334">
        <v>32</v>
      </c>
      <c r="AX14" s="69" t="s">
        <v>411</v>
      </c>
      <c r="AY14" s="69" t="s">
        <v>96</v>
      </c>
      <c r="AZ14" s="69" t="s">
        <v>412</v>
      </c>
      <c r="BA14" s="74" t="s">
        <v>3</v>
      </c>
      <c r="BB14" s="70" t="s">
        <v>1782</v>
      </c>
      <c r="BC14" s="71">
        <v>20205</v>
      </c>
      <c r="BD14" s="70">
        <v>9</v>
      </c>
      <c r="BE14" s="70" t="s">
        <v>1858</v>
      </c>
      <c r="BF14" s="72">
        <v>202</v>
      </c>
      <c r="BG14" s="72">
        <v>2</v>
      </c>
      <c r="BH14" s="73">
        <v>2</v>
      </c>
      <c r="BI14" s="334">
        <v>12</v>
      </c>
      <c r="BJ14" s="69" t="s">
        <v>564</v>
      </c>
      <c r="BK14" s="69" t="s">
        <v>315</v>
      </c>
      <c r="BL14" s="69" t="s">
        <v>565</v>
      </c>
      <c r="BM14" s="74" t="s">
        <v>10</v>
      </c>
      <c r="BN14" s="70" t="s">
        <v>1783</v>
      </c>
      <c r="BO14" s="71">
        <v>19169</v>
      </c>
      <c r="BP14" s="70">
        <v>9</v>
      </c>
      <c r="BQ14" s="70" t="s">
        <v>1858</v>
      </c>
      <c r="BR14" s="72">
        <v>403</v>
      </c>
      <c r="BS14" s="72">
        <v>2</v>
      </c>
      <c r="BT14" s="472">
        <v>3</v>
      </c>
      <c r="BU14" s="334">
        <v>6</v>
      </c>
      <c r="BV14" s="69" t="s">
        <v>940</v>
      </c>
      <c r="BW14" s="69" t="s">
        <v>941</v>
      </c>
      <c r="BX14" s="69" t="s">
        <v>137</v>
      </c>
      <c r="BY14" s="74" t="s">
        <v>3</v>
      </c>
      <c r="BZ14" s="70" t="s">
        <v>1793</v>
      </c>
      <c r="CA14" s="71">
        <v>14590</v>
      </c>
      <c r="CB14" s="70">
        <v>9</v>
      </c>
      <c r="CC14" s="70" t="s">
        <v>1858</v>
      </c>
      <c r="CD14" s="72">
        <v>210</v>
      </c>
      <c r="CE14" s="72">
        <v>2</v>
      </c>
      <c r="CF14" s="73">
        <v>10</v>
      </c>
      <c r="CG14" s="334">
        <v>12</v>
      </c>
      <c r="CH14" s="69" t="s">
        <v>1616</v>
      </c>
      <c r="CI14" s="69" t="s">
        <v>1853</v>
      </c>
      <c r="CJ14" s="69" t="s">
        <v>1854</v>
      </c>
      <c r="CK14" s="74" t="s">
        <v>3</v>
      </c>
      <c r="CL14" s="70" t="s">
        <v>1900</v>
      </c>
      <c r="CM14" s="71">
        <v>19681</v>
      </c>
      <c r="CN14" s="70">
        <v>4</v>
      </c>
      <c r="CO14" s="70" t="s">
        <v>1857</v>
      </c>
      <c r="CP14" s="72">
        <v>107</v>
      </c>
      <c r="CQ14" s="72">
        <v>1</v>
      </c>
      <c r="CR14" s="73">
        <v>7</v>
      </c>
      <c r="CS14" s="334">
        <v>32</v>
      </c>
      <c r="CT14" s="69" t="s">
        <v>742</v>
      </c>
      <c r="CU14" s="69" t="s">
        <v>741</v>
      </c>
      <c r="CV14" s="69" t="s">
        <v>743</v>
      </c>
      <c r="CW14" s="74" t="s">
        <v>3</v>
      </c>
      <c r="CX14" s="70" t="s">
        <v>1900</v>
      </c>
      <c r="CY14" s="71">
        <v>17962</v>
      </c>
      <c r="CZ14" s="70">
        <v>2</v>
      </c>
      <c r="DA14" s="70" t="s">
        <v>2062</v>
      </c>
      <c r="DB14" s="72">
        <v>315</v>
      </c>
      <c r="DC14" s="72">
        <v>1</v>
      </c>
      <c r="DD14" s="73">
        <v>15</v>
      </c>
      <c r="DE14" s="334">
        <v>12</v>
      </c>
      <c r="DF14" s="69" t="s">
        <v>367</v>
      </c>
      <c r="DG14" s="69" t="s">
        <v>368</v>
      </c>
      <c r="DH14" s="69" t="s">
        <v>369</v>
      </c>
      <c r="DI14" s="74" t="s">
        <v>3</v>
      </c>
      <c r="DJ14" s="70" t="s">
        <v>1794</v>
      </c>
      <c r="DK14" s="71">
        <v>17335</v>
      </c>
      <c r="DL14" s="70">
        <v>8</v>
      </c>
      <c r="DM14" s="70" t="s">
        <v>1858</v>
      </c>
      <c r="DN14" s="72">
        <v>214</v>
      </c>
      <c r="DO14" s="72">
        <v>2</v>
      </c>
      <c r="DP14" s="73">
        <v>14</v>
      </c>
      <c r="EC14" s="335">
        <v>12</v>
      </c>
      <c r="ED14" s="75" t="s">
        <v>1562</v>
      </c>
      <c r="EE14" s="75" t="s">
        <v>155</v>
      </c>
      <c r="EF14" s="75" t="s">
        <v>2090</v>
      </c>
      <c r="EG14" s="228" t="s">
        <v>3</v>
      </c>
      <c r="EH14" s="76" t="s">
        <v>1797</v>
      </c>
      <c r="EI14" s="77">
        <v>27163</v>
      </c>
      <c r="EJ14" s="76">
        <v>2</v>
      </c>
      <c r="EK14" s="76" t="s">
        <v>2062</v>
      </c>
      <c r="EL14" s="78">
        <v>312</v>
      </c>
      <c r="EM14" s="78">
        <v>1</v>
      </c>
      <c r="EN14" s="79">
        <v>12</v>
      </c>
    </row>
    <row r="15" spans="1:144" ht="26.25" customHeight="1" thickBot="1">
      <c r="A15" s="333">
        <v>13</v>
      </c>
      <c r="B15" s="80" t="s">
        <v>66</v>
      </c>
      <c r="C15" s="80" t="s">
        <v>38</v>
      </c>
      <c r="D15" s="80" t="s">
        <v>67</v>
      </c>
      <c r="E15" s="317" t="s">
        <v>10</v>
      </c>
      <c r="F15" s="81" t="s">
        <v>1780</v>
      </c>
      <c r="G15" s="82">
        <v>15977</v>
      </c>
      <c r="H15" s="81">
        <v>5</v>
      </c>
      <c r="I15" s="81" t="s">
        <v>1857</v>
      </c>
      <c r="J15" s="72">
        <v>103</v>
      </c>
      <c r="K15" s="72">
        <v>1</v>
      </c>
      <c r="L15" s="73">
        <v>3</v>
      </c>
      <c r="M15" s="334">
        <v>4</v>
      </c>
      <c r="N15" s="69" t="s">
        <v>689</v>
      </c>
      <c r="O15" s="69" t="s">
        <v>688</v>
      </c>
      <c r="P15" s="69" t="s">
        <v>690</v>
      </c>
      <c r="Q15" s="74" t="s">
        <v>10</v>
      </c>
      <c r="R15" s="70" t="s">
        <v>1787</v>
      </c>
      <c r="S15" s="71">
        <v>15760</v>
      </c>
      <c r="T15" s="70">
        <v>12</v>
      </c>
      <c r="U15" s="70" t="s">
        <v>1859</v>
      </c>
      <c r="V15" s="72">
        <v>210</v>
      </c>
      <c r="W15" s="72">
        <v>2</v>
      </c>
      <c r="X15" s="73">
        <v>10</v>
      </c>
      <c r="Y15" s="474">
        <v>13</v>
      </c>
      <c r="Z15" s="80" t="s">
        <v>260</v>
      </c>
      <c r="AA15" s="80" t="s">
        <v>197</v>
      </c>
      <c r="AB15" s="80" t="s">
        <v>261</v>
      </c>
      <c r="AC15" s="317" t="s">
        <v>3</v>
      </c>
      <c r="AD15" s="81" t="s">
        <v>1781</v>
      </c>
      <c r="AE15" s="82">
        <v>17060</v>
      </c>
      <c r="AF15" s="81">
        <v>4</v>
      </c>
      <c r="AG15" s="81" t="s">
        <v>1857</v>
      </c>
      <c r="AH15" s="72">
        <v>317</v>
      </c>
      <c r="AI15" s="72">
        <v>1</v>
      </c>
      <c r="AJ15" s="472">
        <v>17</v>
      </c>
      <c r="AK15" s="333">
        <v>13</v>
      </c>
      <c r="AL15" s="80" t="s">
        <v>1631</v>
      </c>
      <c r="AM15" s="80" t="s">
        <v>2588</v>
      </c>
      <c r="AN15" s="80" t="s">
        <v>980</v>
      </c>
      <c r="AO15" s="317" t="s">
        <v>10</v>
      </c>
      <c r="AP15" s="81" t="s">
        <v>1782</v>
      </c>
      <c r="AQ15" s="82">
        <v>19766</v>
      </c>
      <c r="AR15" s="81">
        <v>12</v>
      </c>
      <c r="AS15" s="81" t="s">
        <v>1859</v>
      </c>
      <c r="AT15" s="72">
        <v>303</v>
      </c>
      <c r="AU15" s="72">
        <v>1</v>
      </c>
      <c r="AV15" s="73">
        <v>3</v>
      </c>
      <c r="AW15" s="333">
        <v>33</v>
      </c>
      <c r="AX15" s="80" t="s">
        <v>468</v>
      </c>
      <c r="AY15" s="80" t="s">
        <v>469</v>
      </c>
      <c r="AZ15" s="80" t="s">
        <v>470</v>
      </c>
      <c r="BA15" s="317" t="s">
        <v>3</v>
      </c>
      <c r="BB15" s="81" t="s">
        <v>1782</v>
      </c>
      <c r="BC15" s="82">
        <v>17774</v>
      </c>
      <c r="BD15" s="81">
        <v>1</v>
      </c>
      <c r="BE15" s="81" t="s">
        <v>2062</v>
      </c>
      <c r="BF15" s="72">
        <v>105</v>
      </c>
      <c r="BG15" s="72">
        <v>1</v>
      </c>
      <c r="BH15" s="73">
        <v>5</v>
      </c>
      <c r="BI15" s="333">
        <v>13</v>
      </c>
      <c r="BJ15" s="80" t="s">
        <v>563</v>
      </c>
      <c r="BK15" s="80" t="s">
        <v>315</v>
      </c>
      <c r="BL15" s="80" t="s">
        <v>82</v>
      </c>
      <c r="BM15" s="317" t="s">
        <v>3</v>
      </c>
      <c r="BN15" s="81" t="s">
        <v>1783</v>
      </c>
      <c r="BO15" s="82">
        <v>19753</v>
      </c>
      <c r="BP15" s="81">
        <v>3</v>
      </c>
      <c r="BQ15" s="81" t="s">
        <v>2062</v>
      </c>
      <c r="BR15" s="72">
        <v>116</v>
      </c>
      <c r="BS15" s="72">
        <v>1</v>
      </c>
      <c r="BT15" s="472">
        <v>16</v>
      </c>
      <c r="BU15" s="333">
        <v>7</v>
      </c>
      <c r="BV15" s="80" t="s">
        <v>1697</v>
      </c>
      <c r="BW15" s="80" t="s">
        <v>315</v>
      </c>
      <c r="BX15" s="80" t="s">
        <v>45</v>
      </c>
      <c r="BY15" s="317" t="s">
        <v>10</v>
      </c>
      <c r="BZ15" s="81" t="s">
        <v>1793</v>
      </c>
      <c r="CA15" s="82">
        <v>20316</v>
      </c>
      <c r="CB15" s="81">
        <v>9</v>
      </c>
      <c r="CC15" s="81" t="s">
        <v>1858</v>
      </c>
      <c r="CD15" s="72">
        <v>214</v>
      </c>
      <c r="CE15" s="72">
        <v>2</v>
      </c>
      <c r="CF15" s="73">
        <v>14</v>
      </c>
      <c r="CG15" s="333">
        <v>13</v>
      </c>
      <c r="CH15" s="80" t="s">
        <v>973</v>
      </c>
      <c r="CI15" s="80" t="s">
        <v>974</v>
      </c>
      <c r="CJ15" s="80" t="s">
        <v>975</v>
      </c>
      <c r="CK15" s="317" t="s">
        <v>3</v>
      </c>
      <c r="CL15" s="81" t="s">
        <v>1900</v>
      </c>
      <c r="CM15" s="82">
        <v>14496</v>
      </c>
      <c r="CN15" s="81">
        <v>9</v>
      </c>
      <c r="CO15" s="81" t="s">
        <v>1858</v>
      </c>
      <c r="CP15" s="72">
        <v>401</v>
      </c>
      <c r="CQ15" s="72">
        <v>2</v>
      </c>
      <c r="CR15" s="73">
        <v>1</v>
      </c>
      <c r="CS15" s="333">
        <v>33</v>
      </c>
      <c r="CT15" s="80" t="s">
        <v>1133</v>
      </c>
      <c r="CU15" s="80" t="s">
        <v>1081</v>
      </c>
      <c r="CV15" s="80" t="s">
        <v>2454</v>
      </c>
      <c r="CW15" s="317" t="s">
        <v>3</v>
      </c>
      <c r="CX15" s="81" t="s">
        <v>1900</v>
      </c>
      <c r="CY15" s="82">
        <v>16973</v>
      </c>
      <c r="CZ15" s="81">
        <v>1</v>
      </c>
      <c r="DA15" s="81" t="s">
        <v>2062</v>
      </c>
      <c r="DB15" s="72">
        <v>111</v>
      </c>
      <c r="DC15" s="72">
        <v>1</v>
      </c>
      <c r="DD15" s="73">
        <v>11</v>
      </c>
      <c r="DE15" s="333">
        <v>13</v>
      </c>
      <c r="DF15" s="80" t="s">
        <v>1596</v>
      </c>
      <c r="DG15" s="80" t="s">
        <v>315</v>
      </c>
      <c r="DH15" s="80" t="s">
        <v>1194</v>
      </c>
      <c r="DI15" s="317" t="s">
        <v>3</v>
      </c>
      <c r="DJ15" s="81" t="s">
        <v>1794</v>
      </c>
      <c r="DK15" s="82">
        <v>17605</v>
      </c>
      <c r="DL15" s="81">
        <v>9</v>
      </c>
      <c r="DM15" s="81" t="s">
        <v>1858</v>
      </c>
      <c r="DN15" s="72">
        <v>218</v>
      </c>
      <c r="DO15" s="72">
        <v>2</v>
      </c>
      <c r="DP15" s="73">
        <v>18</v>
      </c>
    </row>
    <row r="16" spans="1:144" ht="26.25" customHeight="1" thickBot="1">
      <c r="A16" s="334">
        <v>14</v>
      </c>
      <c r="B16" s="69" t="s">
        <v>736</v>
      </c>
      <c r="C16" s="69" t="s">
        <v>2578</v>
      </c>
      <c r="D16" s="69" t="s">
        <v>2579</v>
      </c>
      <c r="E16" s="74" t="s">
        <v>3</v>
      </c>
      <c r="F16" s="70" t="s">
        <v>1780</v>
      </c>
      <c r="G16" s="71">
        <v>21065</v>
      </c>
      <c r="H16" s="70">
        <v>11</v>
      </c>
      <c r="I16" s="70" t="s">
        <v>1859</v>
      </c>
      <c r="J16" s="72">
        <v>415</v>
      </c>
      <c r="K16" s="72">
        <v>2</v>
      </c>
      <c r="L16" s="73">
        <v>15</v>
      </c>
      <c r="M16" s="333">
        <v>5</v>
      </c>
      <c r="N16" s="80" t="s">
        <v>28</v>
      </c>
      <c r="O16" s="80" t="s">
        <v>26</v>
      </c>
      <c r="P16" s="80" t="s">
        <v>29</v>
      </c>
      <c r="Q16" s="317" t="s">
        <v>10</v>
      </c>
      <c r="R16" s="81" t="s">
        <v>1787</v>
      </c>
      <c r="S16" s="82">
        <v>26516</v>
      </c>
      <c r="T16" s="81">
        <v>3</v>
      </c>
      <c r="U16" s="81" t="s">
        <v>2062</v>
      </c>
      <c r="V16" s="72">
        <v>108</v>
      </c>
      <c r="W16" s="72">
        <v>1</v>
      </c>
      <c r="X16" s="73">
        <v>8</v>
      </c>
      <c r="Y16" s="475">
        <v>14</v>
      </c>
      <c r="Z16" s="69" t="s">
        <v>196</v>
      </c>
      <c r="AA16" s="69" t="s">
        <v>197</v>
      </c>
      <c r="AB16" s="69" t="s">
        <v>198</v>
      </c>
      <c r="AC16" s="74" t="s">
        <v>3</v>
      </c>
      <c r="AD16" s="70" t="s">
        <v>1781</v>
      </c>
      <c r="AE16" s="71">
        <v>16369</v>
      </c>
      <c r="AF16" s="70">
        <v>6</v>
      </c>
      <c r="AG16" s="70" t="s">
        <v>1857</v>
      </c>
      <c r="AH16" s="72">
        <v>102</v>
      </c>
      <c r="AI16" s="72">
        <v>1</v>
      </c>
      <c r="AJ16" s="472">
        <v>2</v>
      </c>
      <c r="AK16" s="334">
        <v>14</v>
      </c>
      <c r="AL16" s="69" t="s">
        <v>1629</v>
      </c>
      <c r="AM16" s="69" t="s">
        <v>2585</v>
      </c>
      <c r="AN16" s="69" t="s">
        <v>2586</v>
      </c>
      <c r="AO16" s="74" t="s">
        <v>10</v>
      </c>
      <c r="AP16" s="70" t="s">
        <v>1782</v>
      </c>
      <c r="AQ16" s="71">
        <v>20443</v>
      </c>
      <c r="AR16" s="70">
        <v>12</v>
      </c>
      <c r="AS16" s="70" t="s">
        <v>1859</v>
      </c>
      <c r="AT16" s="72">
        <v>211</v>
      </c>
      <c r="AU16" s="72">
        <v>2</v>
      </c>
      <c r="AV16" s="73">
        <v>11</v>
      </c>
      <c r="AW16" s="334">
        <v>34</v>
      </c>
      <c r="AX16" s="69" t="s">
        <v>1465</v>
      </c>
      <c r="AY16" s="69" t="s">
        <v>2661</v>
      </c>
      <c r="AZ16" s="69" t="s">
        <v>2641</v>
      </c>
      <c r="BA16" s="74" t="s">
        <v>10</v>
      </c>
      <c r="BB16" s="70" t="s">
        <v>1782</v>
      </c>
      <c r="BC16" s="71">
        <v>21451</v>
      </c>
      <c r="BD16" s="70">
        <v>12</v>
      </c>
      <c r="BE16" s="70" t="s">
        <v>1859</v>
      </c>
      <c r="BF16" s="72">
        <v>410</v>
      </c>
      <c r="BG16" s="72">
        <v>2</v>
      </c>
      <c r="BH16" s="73">
        <v>10</v>
      </c>
      <c r="BI16" s="334">
        <v>14</v>
      </c>
      <c r="BJ16" s="69" t="s">
        <v>573</v>
      </c>
      <c r="BK16" s="69" t="s">
        <v>574</v>
      </c>
      <c r="BL16" s="69" t="s">
        <v>575</v>
      </c>
      <c r="BM16" s="74" t="s">
        <v>10</v>
      </c>
      <c r="BN16" s="70" t="s">
        <v>1783</v>
      </c>
      <c r="BO16" s="71">
        <v>21468</v>
      </c>
      <c r="BP16" s="70">
        <v>2</v>
      </c>
      <c r="BQ16" s="70" t="s">
        <v>2062</v>
      </c>
      <c r="BR16" s="72">
        <v>317</v>
      </c>
      <c r="BS16" s="72">
        <v>1</v>
      </c>
      <c r="BT16" s="472">
        <v>17</v>
      </c>
      <c r="BU16" s="334">
        <v>8</v>
      </c>
      <c r="BV16" s="69" t="s">
        <v>1696</v>
      </c>
      <c r="BW16" s="69" t="s">
        <v>315</v>
      </c>
      <c r="BX16" s="69" t="s">
        <v>1479</v>
      </c>
      <c r="BY16" s="74" t="s">
        <v>3</v>
      </c>
      <c r="BZ16" s="70" t="s">
        <v>1793</v>
      </c>
      <c r="CA16" s="71">
        <v>16971</v>
      </c>
      <c r="CB16" s="70">
        <v>7</v>
      </c>
      <c r="CC16" s="70" t="s">
        <v>1858</v>
      </c>
      <c r="CD16" s="72">
        <v>403</v>
      </c>
      <c r="CE16" s="72">
        <v>2</v>
      </c>
      <c r="CF16" s="73">
        <v>3</v>
      </c>
      <c r="CG16" s="334">
        <v>14</v>
      </c>
      <c r="CH16" s="69" t="s">
        <v>836</v>
      </c>
      <c r="CI16" s="69" t="s">
        <v>837</v>
      </c>
      <c r="CJ16" s="69" t="s">
        <v>838</v>
      </c>
      <c r="CK16" s="74" t="s">
        <v>3</v>
      </c>
      <c r="CL16" s="70" t="s">
        <v>1900</v>
      </c>
      <c r="CM16" s="71">
        <v>16676</v>
      </c>
      <c r="CN16" s="70">
        <v>2</v>
      </c>
      <c r="CO16" s="70" t="s">
        <v>2062</v>
      </c>
      <c r="CP16" s="72">
        <v>114</v>
      </c>
      <c r="CQ16" s="72">
        <v>1</v>
      </c>
      <c r="CR16" s="73">
        <v>14</v>
      </c>
      <c r="CS16" s="335">
        <v>34</v>
      </c>
      <c r="CT16" s="75" t="s">
        <v>1470</v>
      </c>
      <c r="CU16" s="75" t="s">
        <v>2667</v>
      </c>
      <c r="CV16" s="75" t="s">
        <v>2668</v>
      </c>
      <c r="CW16" s="228" t="s">
        <v>3</v>
      </c>
      <c r="CX16" s="76" t="s">
        <v>1900</v>
      </c>
      <c r="CY16" s="77">
        <v>21607</v>
      </c>
      <c r="CZ16" s="76">
        <v>12</v>
      </c>
      <c r="DA16" s="76" t="s">
        <v>1859</v>
      </c>
      <c r="DB16" s="78">
        <v>412</v>
      </c>
      <c r="DC16" s="78">
        <v>2</v>
      </c>
      <c r="DD16" s="79">
        <v>12</v>
      </c>
      <c r="DE16" s="334">
        <v>14</v>
      </c>
      <c r="DF16" s="69" t="s">
        <v>1161</v>
      </c>
      <c r="DG16" s="69" t="s">
        <v>293</v>
      </c>
      <c r="DH16" s="69" t="s">
        <v>1345</v>
      </c>
      <c r="DI16" s="74" t="s">
        <v>3</v>
      </c>
      <c r="DJ16" s="70" t="s">
        <v>1794</v>
      </c>
      <c r="DK16" s="71">
        <v>21814</v>
      </c>
      <c r="DL16" s="70">
        <v>10</v>
      </c>
      <c r="DM16" s="70" t="s">
        <v>1859</v>
      </c>
      <c r="DN16" s="72">
        <v>213</v>
      </c>
      <c r="DO16" s="72">
        <v>2</v>
      </c>
      <c r="DP16" s="73">
        <v>13</v>
      </c>
      <c r="EC16" s="722" t="s">
        <v>2514</v>
      </c>
      <c r="ED16" s="723"/>
      <c r="EE16" s="723"/>
      <c r="EF16" s="723"/>
      <c r="EG16" s="723"/>
      <c r="EH16" s="723"/>
      <c r="EI16" s="723"/>
      <c r="EJ16" s="723"/>
      <c r="EK16" s="723"/>
      <c r="EL16" s="725" t="s">
        <v>1808</v>
      </c>
      <c r="EM16" s="725"/>
      <c r="EN16" s="726"/>
    </row>
    <row r="17" spans="1:144" ht="26.25" customHeight="1">
      <c r="A17" s="333">
        <v>15</v>
      </c>
      <c r="B17" s="80" t="s">
        <v>1162</v>
      </c>
      <c r="C17" s="80" t="s">
        <v>652</v>
      </c>
      <c r="D17" s="80" t="s">
        <v>562</v>
      </c>
      <c r="E17" s="317" t="s">
        <v>3</v>
      </c>
      <c r="F17" s="81" t="s">
        <v>1780</v>
      </c>
      <c r="G17" s="82">
        <v>19729</v>
      </c>
      <c r="H17" s="81">
        <v>8</v>
      </c>
      <c r="I17" s="81" t="s">
        <v>1858</v>
      </c>
      <c r="J17" s="72">
        <v>209</v>
      </c>
      <c r="K17" s="72">
        <v>2</v>
      </c>
      <c r="L17" s="73">
        <v>9</v>
      </c>
      <c r="M17" s="334">
        <v>6</v>
      </c>
      <c r="N17" s="69" t="s">
        <v>1546</v>
      </c>
      <c r="O17" s="69" t="s">
        <v>1708</v>
      </c>
      <c r="P17" s="69" t="s">
        <v>1709</v>
      </c>
      <c r="Q17" s="74" t="s">
        <v>3</v>
      </c>
      <c r="R17" s="70" t="s">
        <v>1787</v>
      </c>
      <c r="S17" s="71">
        <v>16175</v>
      </c>
      <c r="T17" s="70">
        <v>8</v>
      </c>
      <c r="U17" s="70" t="s">
        <v>1858</v>
      </c>
      <c r="V17" s="72">
        <v>406</v>
      </c>
      <c r="W17" s="72">
        <v>2</v>
      </c>
      <c r="X17" s="73">
        <v>6</v>
      </c>
      <c r="Y17" s="474">
        <v>15</v>
      </c>
      <c r="Z17" s="80" t="s">
        <v>249</v>
      </c>
      <c r="AA17" s="80" t="s">
        <v>250</v>
      </c>
      <c r="AB17" s="80" t="s">
        <v>251</v>
      </c>
      <c r="AC17" s="317" t="s">
        <v>3</v>
      </c>
      <c r="AD17" s="81" t="s">
        <v>1781</v>
      </c>
      <c r="AE17" s="82">
        <v>14124</v>
      </c>
      <c r="AF17" s="81">
        <v>12</v>
      </c>
      <c r="AG17" s="81" t="s">
        <v>1859</v>
      </c>
      <c r="AH17" s="72">
        <v>417</v>
      </c>
      <c r="AI17" s="72">
        <v>2</v>
      </c>
      <c r="AJ17" s="472">
        <v>17</v>
      </c>
      <c r="AK17" s="333">
        <v>15</v>
      </c>
      <c r="AL17" s="80" t="s">
        <v>491</v>
      </c>
      <c r="AM17" s="80" t="s">
        <v>20</v>
      </c>
      <c r="AN17" s="80" t="s">
        <v>492</v>
      </c>
      <c r="AO17" s="317" t="s">
        <v>10</v>
      </c>
      <c r="AP17" s="81" t="s">
        <v>1782</v>
      </c>
      <c r="AQ17" s="82">
        <v>20147</v>
      </c>
      <c r="AR17" s="81">
        <v>12</v>
      </c>
      <c r="AS17" s="81" t="s">
        <v>1859</v>
      </c>
      <c r="AT17" s="72">
        <v>208</v>
      </c>
      <c r="AU17" s="72">
        <v>2</v>
      </c>
      <c r="AV17" s="73">
        <v>8</v>
      </c>
      <c r="AW17" s="333">
        <v>35</v>
      </c>
      <c r="AX17" s="80" t="s">
        <v>610</v>
      </c>
      <c r="AY17" s="80" t="s">
        <v>2664</v>
      </c>
      <c r="AZ17" s="80" t="s">
        <v>2665</v>
      </c>
      <c r="BA17" s="317" t="s">
        <v>10</v>
      </c>
      <c r="BB17" s="81" t="s">
        <v>1782</v>
      </c>
      <c r="BC17" s="82">
        <v>20185</v>
      </c>
      <c r="BD17" s="81">
        <v>12</v>
      </c>
      <c r="BE17" s="81" t="s">
        <v>1859</v>
      </c>
      <c r="BF17" s="72">
        <v>213</v>
      </c>
      <c r="BG17" s="72">
        <v>2</v>
      </c>
      <c r="BH17" s="73">
        <v>13</v>
      </c>
      <c r="BI17" s="333">
        <v>15</v>
      </c>
      <c r="BJ17" s="80" t="s">
        <v>1157</v>
      </c>
      <c r="BK17" s="80" t="s">
        <v>553</v>
      </c>
      <c r="BL17" s="80" t="s">
        <v>2061</v>
      </c>
      <c r="BM17" s="317" t="s">
        <v>3</v>
      </c>
      <c r="BN17" s="81" t="s">
        <v>1783</v>
      </c>
      <c r="BO17" s="82">
        <v>18853</v>
      </c>
      <c r="BP17" s="81">
        <v>8</v>
      </c>
      <c r="BQ17" s="81" t="s">
        <v>1858</v>
      </c>
      <c r="BR17" s="72">
        <v>303</v>
      </c>
      <c r="BS17" s="72">
        <v>1</v>
      </c>
      <c r="BT17" s="472">
        <v>3</v>
      </c>
      <c r="BU17" s="333">
        <v>9</v>
      </c>
      <c r="BV17" s="80" t="s">
        <v>1537</v>
      </c>
      <c r="BW17" s="80" t="s">
        <v>106</v>
      </c>
      <c r="BX17" s="80" t="s">
        <v>1715</v>
      </c>
      <c r="BY17" s="317" t="s">
        <v>3</v>
      </c>
      <c r="BZ17" s="81" t="s">
        <v>1793</v>
      </c>
      <c r="CA17" s="82">
        <v>18875</v>
      </c>
      <c r="CB17" s="81">
        <v>12</v>
      </c>
      <c r="CC17" s="81" t="s">
        <v>1859</v>
      </c>
      <c r="CD17" s="72">
        <v>202</v>
      </c>
      <c r="CE17" s="72">
        <v>2</v>
      </c>
      <c r="CF17" s="73">
        <v>2</v>
      </c>
      <c r="CG17" s="333">
        <v>15</v>
      </c>
      <c r="CH17" s="80" t="s">
        <v>257</v>
      </c>
      <c r="CI17" s="80" t="s">
        <v>837</v>
      </c>
      <c r="CJ17" s="80" t="s">
        <v>24</v>
      </c>
      <c r="CK17" s="317" t="s">
        <v>3</v>
      </c>
      <c r="CL17" s="81" t="s">
        <v>1900</v>
      </c>
      <c r="CM17" s="82">
        <v>18155</v>
      </c>
      <c r="CN17" s="81">
        <v>9</v>
      </c>
      <c r="CO17" s="81" t="s">
        <v>1858</v>
      </c>
      <c r="CP17" s="72">
        <v>303</v>
      </c>
      <c r="CQ17" s="72">
        <v>1</v>
      </c>
      <c r="CR17" s="73">
        <v>3</v>
      </c>
      <c r="DE17" s="333">
        <v>15</v>
      </c>
      <c r="DF17" s="80" t="s">
        <v>1676</v>
      </c>
      <c r="DG17" s="80" t="s">
        <v>2499</v>
      </c>
      <c r="DH17" s="80" t="s">
        <v>2500</v>
      </c>
      <c r="DI17" s="317" t="s">
        <v>3</v>
      </c>
      <c r="DJ17" s="81" t="s">
        <v>1794</v>
      </c>
      <c r="DK17" s="82">
        <v>21302</v>
      </c>
      <c r="DL17" s="81">
        <v>7</v>
      </c>
      <c r="DM17" s="81" t="s">
        <v>1858</v>
      </c>
      <c r="DN17" s="72">
        <v>410</v>
      </c>
      <c r="DO17" s="72">
        <v>2</v>
      </c>
      <c r="DP17" s="73">
        <v>10</v>
      </c>
      <c r="EC17" s="481"/>
      <c r="ED17" s="477" t="s">
        <v>1801</v>
      </c>
      <c r="EE17" s="477" t="s">
        <v>1802</v>
      </c>
      <c r="EF17" s="477" t="s">
        <v>1770</v>
      </c>
      <c r="EG17" s="478" t="s">
        <v>1803</v>
      </c>
      <c r="EH17" s="478" t="s">
        <v>1800</v>
      </c>
      <c r="EI17" s="479" t="s">
        <v>1804</v>
      </c>
      <c r="EJ17" s="480" t="s">
        <v>1805</v>
      </c>
      <c r="EK17" s="480" t="s">
        <v>1806</v>
      </c>
      <c r="EL17" s="489" t="s">
        <v>1771</v>
      </c>
      <c r="EM17" s="491" t="s">
        <v>1807</v>
      </c>
      <c r="EN17" s="490" t="s">
        <v>1772</v>
      </c>
    </row>
    <row r="18" spans="1:144" ht="26.25" customHeight="1" thickBot="1">
      <c r="A18" s="334">
        <v>16</v>
      </c>
      <c r="B18" s="69" t="s">
        <v>1459</v>
      </c>
      <c r="C18" s="69" t="s">
        <v>2647</v>
      </c>
      <c r="D18" s="69" t="s">
        <v>2648</v>
      </c>
      <c r="E18" s="74" t="s">
        <v>10</v>
      </c>
      <c r="F18" s="70" t="s">
        <v>1780</v>
      </c>
      <c r="G18" s="71">
        <v>23097</v>
      </c>
      <c r="H18" s="70">
        <v>12</v>
      </c>
      <c r="I18" s="70" t="s">
        <v>1859</v>
      </c>
      <c r="J18" s="72">
        <v>218</v>
      </c>
      <c r="K18" s="72">
        <v>2</v>
      </c>
      <c r="L18" s="73">
        <v>18</v>
      </c>
      <c r="M18" s="333">
        <v>7</v>
      </c>
      <c r="N18" s="80" t="s">
        <v>1539</v>
      </c>
      <c r="O18" s="80" t="s">
        <v>683</v>
      </c>
      <c r="P18" s="80" t="s">
        <v>1706</v>
      </c>
      <c r="Q18" s="317" t="s">
        <v>3</v>
      </c>
      <c r="R18" s="81" t="s">
        <v>1787</v>
      </c>
      <c r="S18" s="82">
        <v>25717</v>
      </c>
      <c r="T18" s="81">
        <v>3</v>
      </c>
      <c r="U18" s="81" t="s">
        <v>2062</v>
      </c>
      <c r="V18" s="72">
        <v>105</v>
      </c>
      <c r="W18" s="72">
        <v>1</v>
      </c>
      <c r="X18" s="73">
        <v>5</v>
      </c>
      <c r="Y18" s="475">
        <v>16</v>
      </c>
      <c r="Z18" s="69" t="s">
        <v>269</v>
      </c>
      <c r="AA18" s="69" t="s">
        <v>263</v>
      </c>
      <c r="AB18" s="69" t="s">
        <v>270</v>
      </c>
      <c r="AC18" s="74" t="s">
        <v>10</v>
      </c>
      <c r="AD18" s="70" t="s">
        <v>1781</v>
      </c>
      <c r="AE18" s="71">
        <v>18926</v>
      </c>
      <c r="AF18" s="70">
        <v>9</v>
      </c>
      <c r="AG18" s="70" t="s">
        <v>1858</v>
      </c>
      <c r="AH18" s="72">
        <v>410</v>
      </c>
      <c r="AI18" s="72">
        <v>2</v>
      </c>
      <c r="AJ18" s="472">
        <v>10</v>
      </c>
      <c r="AK18" s="334">
        <v>16</v>
      </c>
      <c r="AL18" s="69" t="s">
        <v>1678</v>
      </c>
      <c r="AM18" s="69" t="s">
        <v>1237</v>
      </c>
      <c r="AN18" s="69" t="s">
        <v>441</v>
      </c>
      <c r="AO18" s="74" t="s">
        <v>3</v>
      </c>
      <c r="AP18" s="70" t="s">
        <v>1782</v>
      </c>
      <c r="AQ18" s="71">
        <v>14865</v>
      </c>
      <c r="AR18" s="70">
        <v>9</v>
      </c>
      <c r="AS18" s="70" t="s">
        <v>1858</v>
      </c>
      <c r="AT18" s="72">
        <v>205</v>
      </c>
      <c r="AU18" s="72">
        <v>2</v>
      </c>
      <c r="AV18" s="73">
        <v>5</v>
      </c>
      <c r="AW18" s="335">
        <v>36</v>
      </c>
      <c r="AX18" s="75" t="s">
        <v>360</v>
      </c>
      <c r="AY18" s="75" t="s">
        <v>2449</v>
      </c>
      <c r="AZ18" s="75" t="s">
        <v>2450</v>
      </c>
      <c r="BA18" s="228" t="s">
        <v>3</v>
      </c>
      <c r="BB18" s="76" t="s">
        <v>1782</v>
      </c>
      <c r="BC18" s="77">
        <v>18271</v>
      </c>
      <c r="BD18" s="76">
        <v>9</v>
      </c>
      <c r="BE18" s="76" t="s">
        <v>1858</v>
      </c>
      <c r="BF18" s="78">
        <v>210</v>
      </c>
      <c r="BG18" s="78">
        <v>2</v>
      </c>
      <c r="BH18" s="79">
        <v>10</v>
      </c>
      <c r="BI18" s="334">
        <v>16</v>
      </c>
      <c r="BJ18" s="69" t="s">
        <v>608</v>
      </c>
      <c r="BK18" s="69" t="s">
        <v>553</v>
      </c>
      <c r="BL18" s="69" t="s">
        <v>609</v>
      </c>
      <c r="BM18" s="74" t="s">
        <v>3</v>
      </c>
      <c r="BN18" s="70" t="s">
        <v>1783</v>
      </c>
      <c r="BO18" s="71">
        <v>22876</v>
      </c>
      <c r="BP18" s="70">
        <v>4</v>
      </c>
      <c r="BQ18" s="70" t="s">
        <v>1857</v>
      </c>
      <c r="BR18" s="72">
        <v>102</v>
      </c>
      <c r="BS18" s="72">
        <v>1</v>
      </c>
      <c r="BT18" s="472">
        <v>2</v>
      </c>
      <c r="BU18" s="334">
        <v>10</v>
      </c>
      <c r="BV18" s="69" t="s">
        <v>1523</v>
      </c>
      <c r="BW18" s="69" t="s">
        <v>2049</v>
      </c>
      <c r="BX18" s="69" t="s">
        <v>2050</v>
      </c>
      <c r="BY18" s="74" t="s">
        <v>3</v>
      </c>
      <c r="BZ18" s="70" t="s">
        <v>1793</v>
      </c>
      <c r="CA18" s="71">
        <v>18911</v>
      </c>
      <c r="CB18" s="70">
        <v>9</v>
      </c>
      <c r="CC18" s="70" t="s">
        <v>1858</v>
      </c>
      <c r="CD18" s="72">
        <v>218</v>
      </c>
      <c r="CE18" s="72">
        <v>2</v>
      </c>
      <c r="CF18" s="73">
        <v>18</v>
      </c>
      <c r="CG18" s="334">
        <v>16</v>
      </c>
      <c r="CH18" s="69" t="s">
        <v>1435</v>
      </c>
      <c r="CI18" s="69" t="s">
        <v>837</v>
      </c>
      <c r="CJ18" s="69" t="s">
        <v>1436</v>
      </c>
      <c r="CK18" s="74" t="s">
        <v>3</v>
      </c>
      <c r="CL18" s="70" t="s">
        <v>1900</v>
      </c>
      <c r="CM18" s="71">
        <v>17495</v>
      </c>
      <c r="CN18" s="70">
        <v>4</v>
      </c>
      <c r="CO18" s="70" t="s">
        <v>1857</v>
      </c>
      <c r="CP18" s="72">
        <v>109</v>
      </c>
      <c r="CQ18" s="72">
        <v>1</v>
      </c>
      <c r="CR18" s="73">
        <v>9</v>
      </c>
      <c r="DE18" s="334">
        <v>16</v>
      </c>
      <c r="DF18" s="69" t="s">
        <v>1672</v>
      </c>
      <c r="DG18" s="69" t="s">
        <v>2302</v>
      </c>
      <c r="DH18" s="69" t="s">
        <v>2303</v>
      </c>
      <c r="DI18" s="74" t="s">
        <v>10</v>
      </c>
      <c r="DJ18" s="70" t="s">
        <v>1794</v>
      </c>
      <c r="DK18" s="71">
        <v>25014</v>
      </c>
      <c r="DL18" s="70">
        <v>4</v>
      </c>
      <c r="DM18" s="70" t="s">
        <v>1857</v>
      </c>
      <c r="DN18" s="72">
        <v>102</v>
      </c>
      <c r="DO18" s="72">
        <v>1</v>
      </c>
      <c r="DP18" s="73">
        <v>2</v>
      </c>
      <c r="EC18" s="333">
        <v>1</v>
      </c>
      <c r="ED18" s="80" t="s">
        <v>738</v>
      </c>
      <c r="EE18" s="80" t="s">
        <v>2511</v>
      </c>
      <c r="EF18" s="80" t="s">
        <v>88</v>
      </c>
      <c r="EG18" s="317" t="s">
        <v>3</v>
      </c>
      <c r="EH18" s="81" t="s">
        <v>1788</v>
      </c>
      <c r="EI18" s="82">
        <v>21169</v>
      </c>
      <c r="EJ18" s="81">
        <v>5</v>
      </c>
      <c r="EK18" s="81" t="s">
        <v>1857</v>
      </c>
      <c r="EL18" s="72">
        <v>112</v>
      </c>
      <c r="EM18" s="72">
        <v>1</v>
      </c>
      <c r="EN18" s="73">
        <v>12</v>
      </c>
    </row>
    <row r="19" spans="1:144" ht="26.25" customHeight="1">
      <c r="A19" s="333">
        <v>17</v>
      </c>
      <c r="B19" s="80" t="s">
        <v>2219</v>
      </c>
      <c r="C19" s="80" t="s">
        <v>40</v>
      </c>
      <c r="D19" s="80" t="s">
        <v>2220</v>
      </c>
      <c r="E19" s="317" t="s">
        <v>3</v>
      </c>
      <c r="F19" s="81" t="s">
        <v>1780</v>
      </c>
      <c r="G19" s="82">
        <v>21525</v>
      </c>
      <c r="H19" s="81">
        <v>4</v>
      </c>
      <c r="I19" s="81" t="s">
        <v>1857</v>
      </c>
      <c r="J19" s="72">
        <v>117</v>
      </c>
      <c r="K19" s="72">
        <v>1</v>
      </c>
      <c r="L19" s="73">
        <v>17</v>
      </c>
      <c r="M19" s="334">
        <v>8</v>
      </c>
      <c r="N19" s="69" t="s">
        <v>698</v>
      </c>
      <c r="O19" s="69" t="s">
        <v>695</v>
      </c>
      <c r="P19" s="69" t="s">
        <v>699</v>
      </c>
      <c r="Q19" s="74" t="s">
        <v>10</v>
      </c>
      <c r="R19" s="70" t="s">
        <v>1787</v>
      </c>
      <c r="S19" s="71">
        <v>23722</v>
      </c>
      <c r="T19" s="70">
        <v>4</v>
      </c>
      <c r="U19" s="70" t="s">
        <v>1857</v>
      </c>
      <c r="V19" s="72">
        <v>109</v>
      </c>
      <c r="W19" s="72">
        <v>1</v>
      </c>
      <c r="X19" s="73">
        <v>9</v>
      </c>
      <c r="Y19" s="474">
        <v>17</v>
      </c>
      <c r="Z19" s="80" t="s">
        <v>267</v>
      </c>
      <c r="AA19" s="80" t="s">
        <v>263</v>
      </c>
      <c r="AB19" s="80" t="s">
        <v>268</v>
      </c>
      <c r="AC19" s="317" t="s">
        <v>3</v>
      </c>
      <c r="AD19" s="81" t="s">
        <v>1781</v>
      </c>
      <c r="AE19" s="82">
        <v>16365</v>
      </c>
      <c r="AF19" s="81">
        <v>5</v>
      </c>
      <c r="AG19" s="81" t="s">
        <v>1857</v>
      </c>
      <c r="AH19" s="72">
        <v>315</v>
      </c>
      <c r="AI19" s="72">
        <v>1</v>
      </c>
      <c r="AJ19" s="472">
        <v>15</v>
      </c>
      <c r="AK19" s="333">
        <v>17</v>
      </c>
      <c r="AL19" s="80" t="s">
        <v>1632</v>
      </c>
      <c r="AM19" s="80" t="s">
        <v>2589</v>
      </c>
      <c r="AN19" s="80" t="s">
        <v>2590</v>
      </c>
      <c r="AO19" s="317" t="s">
        <v>3</v>
      </c>
      <c r="AP19" s="81" t="s">
        <v>1782</v>
      </c>
      <c r="AQ19" s="82">
        <v>19956</v>
      </c>
      <c r="AR19" s="81">
        <v>12</v>
      </c>
      <c r="AS19" s="81" t="s">
        <v>1859</v>
      </c>
      <c r="AT19" s="72">
        <v>403</v>
      </c>
      <c r="AU19" s="72">
        <v>2</v>
      </c>
      <c r="AV19" s="73">
        <v>3</v>
      </c>
      <c r="BI19" s="333">
        <v>17</v>
      </c>
      <c r="BJ19" s="80" t="s">
        <v>1104</v>
      </c>
      <c r="BK19" s="80" t="s">
        <v>2065</v>
      </c>
      <c r="BL19" s="80" t="s">
        <v>1206</v>
      </c>
      <c r="BM19" s="317" t="s">
        <v>10</v>
      </c>
      <c r="BN19" s="81" t="s">
        <v>1783</v>
      </c>
      <c r="BO19" s="82">
        <v>19170</v>
      </c>
      <c r="BP19" s="81">
        <v>4</v>
      </c>
      <c r="BQ19" s="81" t="s">
        <v>1857</v>
      </c>
      <c r="BR19" s="72">
        <v>106</v>
      </c>
      <c r="BS19" s="72">
        <v>1</v>
      </c>
      <c r="BT19" s="472">
        <v>6</v>
      </c>
      <c r="BU19" s="333">
        <v>11</v>
      </c>
      <c r="BV19" s="80" t="s">
        <v>1027</v>
      </c>
      <c r="BW19" s="80" t="s">
        <v>1028</v>
      </c>
      <c r="BX19" s="80" t="s">
        <v>1029</v>
      </c>
      <c r="BY19" s="317" t="s">
        <v>3</v>
      </c>
      <c r="BZ19" s="81" t="s">
        <v>1793</v>
      </c>
      <c r="CA19" s="82">
        <v>17868</v>
      </c>
      <c r="CB19" s="81">
        <v>9</v>
      </c>
      <c r="CC19" s="81" t="s">
        <v>1858</v>
      </c>
      <c r="CD19" s="72">
        <v>207</v>
      </c>
      <c r="CE19" s="72">
        <v>2</v>
      </c>
      <c r="CF19" s="73">
        <v>7</v>
      </c>
      <c r="CG19" s="333">
        <v>17</v>
      </c>
      <c r="CH19" s="80" t="s">
        <v>913</v>
      </c>
      <c r="CI19" s="80" t="s">
        <v>259</v>
      </c>
      <c r="CJ19" s="80" t="s">
        <v>914</v>
      </c>
      <c r="CK19" s="317" t="s">
        <v>10</v>
      </c>
      <c r="CL19" s="81" t="s">
        <v>1900</v>
      </c>
      <c r="CM19" s="82">
        <v>26932</v>
      </c>
      <c r="CN19" s="81">
        <v>3</v>
      </c>
      <c r="CO19" s="81" t="s">
        <v>2062</v>
      </c>
      <c r="CP19" s="72">
        <v>104</v>
      </c>
      <c r="CQ19" s="72">
        <v>1</v>
      </c>
      <c r="CR19" s="73">
        <v>4</v>
      </c>
      <c r="DE19" s="333">
        <v>17</v>
      </c>
      <c r="DF19" s="80" t="s">
        <v>1062</v>
      </c>
      <c r="DG19" s="80" t="s">
        <v>900</v>
      </c>
      <c r="DH19" s="80" t="s">
        <v>890</v>
      </c>
      <c r="DI19" s="317" t="s">
        <v>3</v>
      </c>
      <c r="DJ19" s="81" t="s">
        <v>1794</v>
      </c>
      <c r="DK19" s="82">
        <v>17710</v>
      </c>
      <c r="DL19" s="81">
        <v>6</v>
      </c>
      <c r="DM19" s="81" t="s">
        <v>1857</v>
      </c>
      <c r="DN19" s="72">
        <v>107</v>
      </c>
      <c r="DO19" s="72">
        <v>1</v>
      </c>
      <c r="DP19" s="73">
        <v>7</v>
      </c>
      <c r="EC19" s="334">
        <v>2</v>
      </c>
      <c r="ED19" s="69" t="s">
        <v>733</v>
      </c>
      <c r="EE19" s="69" t="s">
        <v>734</v>
      </c>
      <c r="EF19" s="69" t="s">
        <v>735</v>
      </c>
      <c r="EG19" s="74" t="s">
        <v>3</v>
      </c>
      <c r="EH19" s="70" t="s">
        <v>1788</v>
      </c>
      <c r="EI19" s="71">
        <v>17592</v>
      </c>
      <c r="EJ19" s="70">
        <v>12</v>
      </c>
      <c r="EK19" s="70" t="s">
        <v>1859</v>
      </c>
      <c r="EL19" s="72">
        <v>212</v>
      </c>
      <c r="EM19" s="72">
        <v>2</v>
      </c>
      <c r="EN19" s="73">
        <v>12</v>
      </c>
    </row>
    <row r="20" spans="1:144" ht="26.25" customHeight="1">
      <c r="A20" s="334">
        <v>18</v>
      </c>
      <c r="B20" s="69" t="s">
        <v>2223</v>
      </c>
      <c r="C20" s="69" t="s">
        <v>40</v>
      </c>
      <c r="D20" s="69" t="s">
        <v>2224</v>
      </c>
      <c r="E20" s="74" t="s">
        <v>10</v>
      </c>
      <c r="F20" s="70" t="s">
        <v>1780</v>
      </c>
      <c r="G20" s="71">
        <v>21828</v>
      </c>
      <c r="H20" s="70">
        <v>12</v>
      </c>
      <c r="I20" s="70" t="s">
        <v>1859</v>
      </c>
      <c r="J20" s="72">
        <v>308</v>
      </c>
      <c r="K20" s="72">
        <v>1</v>
      </c>
      <c r="L20" s="73">
        <v>8</v>
      </c>
      <c r="M20" s="333">
        <v>9</v>
      </c>
      <c r="N20" s="80" t="s">
        <v>697</v>
      </c>
      <c r="O20" s="80" t="s">
        <v>695</v>
      </c>
      <c r="P20" s="80" t="s">
        <v>441</v>
      </c>
      <c r="Q20" s="317" t="s">
        <v>3</v>
      </c>
      <c r="R20" s="81" t="s">
        <v>1787</v>
      </c>
      <c r="S20" s="82">
        <v>24451</v>
      </c>
      <c r="T20" s="81">
        <v>2</v>
      </c>
      <c r="U20" s="81" t="s">
        <v>2062</v>
      </c>
      <c r="V20" s="72">
        <v>107</v>
      </c>
      <c r="W20" s="72">
        <v>1</v>
      </c>
      <c r="X20" s="73">
        <v>7</v>
      </c>
      <c r="Y20" s="475">
        <v>18</v>
      </c>
      <c r="Z20" s="69" t="s">
        <v>262</v>
      </c>
      <c r="AA20" s="69" t="s">
        <v>263</v>
      </c>
      <c r="AB20" s="69" t="s">
        <v>264</v>
      </c>
      <c r="AC20" s="74" t="s">
        <v>3</v>
      </c>
      <c r="AD20" s="70" t="s">
        <v>1781</v>
      </c>
      <c r="AE20" s="71">
        <v>17828</v>
      </c>
      <c r="AF20" s="70">
        <v>6</v>
      </c>
      <c r="AG20" s="70" t="s">
        <v>1857</v>
      </c>
      <c r="AH20" s="72">
        <v>108</v>
      </c>
      <c r="AI20" s="72">
        <v>1</v>
      </c>
      <c r="AJ20" s="472">
        <v>8</v>
      </c>
      <c r="AK20" s="334">
        <v>18</v>
      </c>
      <c r="AL20" s="69" t="s">
        <v>1628</v>
      </c>
      <c r="AM20" s="69" t="s">
        <v>1258</v>
      </c>
      <c r="AN20" s="69" t="s">
        <v>2584</v>
      </c>
      <c r="AO20" s="74" t="s">
        <v>3</v>
      </c>
      <c r="AP20" s="70" t="s">
        <v>1782</v>
      </c>
      <c r="AQ20" s="71">
        <v>18515</v>
      </c>
      <c r="AR20" s="70">
        <v>12</v>
      </c>
      <c r="AS20" s="70" t="s">
        <v>1859</v>
      </c>
      <c r="AT20" s="72">
        <v>209</v>
      </c>
      <c r="AU20" s="72">
        <v>2</v>
      </c>
      <c r="AV20" s="73">
        <v>9</v>
      </c>
      <c r="BI20" s="334">
        <v>18</v>
      </c>
      <c r="BJ20" s="69" t="s">
        <v>1517</v>
      </c>
      <c r="BK20" s="69" t="s">
        <v>2042</v>
      </c>
      <c r="BL20" s="69" t="s">
        <v>2043</v>
      </c>
      <c r="BM20" s="74" t="s">
        <v>10</v>
      </c>
      <c r="BN20" s="70" t="s">
        <v>1783</v>
      </c>
      <c r="BO20" s="71">
        <v>18327</v>
      </c>
      <c r="BP20" s="70">
        <v>4</v>
      </c>
      <c r="BQ20" s="70" t="s">
        <v>1857</v>
      </c>
      <c r="BR20" s="72">
        <v>104</v>
      </c>
      <c r="BS20" s="72">
        <v>1</v>
      </c>
      <c r="BT20" s="472">
        <v>4</v>
      </c>
      <c r="BU20" s="334">
        <v>12</v>
      </c>
      <c r="BV20" s="69" t="s">
        <v>323</v>
      </c>
      <c r="BW20" s="69" t="s">
        <v>155</v>
      </c>
      <c r="BX20" s="69" t="s">
        <v>2208</v>
      </c>
      <c r="BY20" s="74" t="s">
        <v>10</v>
      </c>
      <c r="BZ20" s="70" t="s">
        <v>1793</v>
      </c>
      <c r="CA20" s="71">
        <v>16757</v>
      </c>
      <c r="CB20" s="70">
        <v>9</v>
      </c>
      <c r="CC20" s="70" t="s">
        <v>1858</v>
      </c>
      <c r="CD20" s="72">
        <v>206</v>
      </c>
      <c r="CE20" s="72">
        <v>2</v>
      </c>
      <c r="CF20" s="73">
        <v>6</v>
      </c>
      <c r="CG20" s="334">
        <v>18</v>
      </c>
      <c r="CH20" s="69" t="s">
        <v>1503</v>
      </c>
      <c r="CI20" s="69" t="s">
        <v>336</v>
      </c>
      <c r="CJ20" s="69" t="s">
        <v>2047</v>
      </c>
      <c r="CK20" s="74" t="s">
        <v>10</v>
      </c>
      <c r="CL20" s="70" t="s">
        <v>1900</v>
      </c>
      <c r="CM20" s="71">
        <v>18638</v>
      </c>
      <c r="CN20" s="70">
        <v>6</v>
      </c>
      <c r="CO20" s="70" t="s">
        <v>1857</v>
      </c>
      <c r="CP20" s="72">
        <v>110</v>
      </c>
      <c r="CQ20" s="72">
        <v>1</v>
      </c>
      <c r="CR20" s="73">
        <v>10</v>
      </c>
      <c r="DE20" s="334">
        <v>18</v>
      </c>
      <c r="DF20" s="69" t="s">
        <v>1078</v>
      </c>
      <c r="DG20" s="69" t="s">
        <v>900</v>
      </c>
      <c r="DH20" s="69" t="s">
        <v>751</v>
      </c>
      <c r="DI20" s="74" t="s">
        <v>10</v>
      </c>
      <c r="DJ20" s="70" t="s">
        <v>1794</v>
      </c>
      <c r="DK20" s="71">
        <v>17976</v>
      </c>
      <c r="DL20" s="70">
        <v>9</v>
      </c>
      <c r="DM20" s="70" t="s">
        <v>1858</v>
      </c>
      <c r="DN20" s="72">
        <v>215</v>
      </c>
      <c r="DO20" s="72">
        <v>2</v>
      </c>
      <c r="DP20" s="73">
        <v>15</v>
      </c>
      <c r="EC20" s="333">
        <v>3</v>
      </c>
      <c r="ED20" s="80" t="s">
        <v>714</v>
      </c>
      <c r="EE20" s="80" t="s">
        <v>158</v>
      </c>
      <c r="EF20" s="80" t="s">
        <v>380</v>
      </c>
      <c r="EG20" s="317" t="s">
        <v>3</v>
      </c>
      <c r="EH20" s="81" t="s">
        <v>1788</v>
      </c>
      <c r="EI20" s="82">
        <v>14704</v>
      </c>
      <c r="EJ20" s="81">
        <v>9</v>
      </c>
      <c r="EK20" s="81" t="s">
        <v>1858</v>
      </c>
      <c r="EL20" s="72">
        <v>403</v>
      </c>
      <c r="EM20" s="72">
        <v>2</v>
      </c>
      <c r="EN20" s="73">
        <v>3</v>
      </c>
    </row>
    <row r="21" spans="1:144" ht="26.25" customHeight="1" thickBot="1">
      <c r="A21" s="333">
        <v>19</v>
      </c>
      <c r="B21" s="80" t="s">
        <v>1458</v>
      </c>
      <c r="C21" s="80" t="s">
        <v>2645</v>
      </c>
      <c r="D21" s="80" t="s">
        <v>2646</v>
      </c>
      <c r="E21" s="317" t="s">
        <v>3</v>
      </c>
      <c r="F21" s="81" t="s">
        <v>1780</v>
      </c>
      <c r="G21" s="82">
        <v>16003</v>
      </c>
      <c r="H21" s="81">
        <v>12</v>
      </c>
      <c r="I21" s="81" t="s">
        <v>1859</v>
      </c>
      <c r="J21" s="72">
        <v>406</v>
      </c>
      <c r="K21" s="72">
        <v>2</v>
      </c>
      <c r="L21" s="73">
        <v>6</v>
      </c>
      <c r="M21" s="334">
        <v>10</v>
      </c>
      <c r="N21" s="69" t="s">
        <v>1493</v>
      </c>
      <c r="O21" s="69" t="s">
        <v>1897</v>
      </c>
      <c r="P21" s="69" t="s">
        <v>1357</v>
      </c>
      <c r="Q21" s="74" t="s">
        <v>10</v>
      </c>
      <c r="R21" s="70" t="s">
        <v>1787</v>
      </c>
      <c r="S21" s="71">
        <v>18579</v>
      </c>
      <c r="T21" s="70">
        <v>9</v>
      </c>
      <c r="U21" s="70" t="s">
        <v>1858</v>
      </c>
      <c r="V21" s="72">
        <v>201</v>
      </c>
      <c r="W21" s="72">
        <v>2</v>
      </c>
      <c r="X21" s="73">
        <v>1</v>
      </c>
      <c r="Y21" s="474">
        <v>19</v>
      </c>
      <c r="Z21" s="80" t="s">
        <v>265</v>
      </c>
      <c r="AA21" s="80" t="s">
        <v>263</v>
      </c>
      <c r="AB21" s="80" t="s">
        <v>266</v>
      </c>
      <c r="AC21" s="317" t="s">
        <v>10</v>
      </c>
      <c r="AD21" s="81" t="s">
        <v>1781</v>
      </c>
      <c r="AE21" s="82">
        <v>20212</v>
      </c>
      <c r="AF21" s="81">
        <v>8</v>
      </c>
      <c r="AG21" s="81" t="s">
        <v>1858</v>
      </c>
      <c r="AH21" s="72">
        <v>408</v>
      </c>
      <c r="AI21" s="72">
        <v>2</v>
      </c>
      <c r="AJ21" s="472">
        <v>8</v>
      </c>
      <c r="AK21" s="333">
        <v>19</v>
      </c>
      <c r="AL21" s="80" t="s">
        <v>1023</v>
      </c>
      <c r="AM21" s="80" t="s">
        <v>2611</v>
      </c>
      <c r="AN21" s="80" t="s">
        <v>2315</v>
      </c>
      <c r="AO21" s="317" t="s">
        <v>10</v>
      </c>
      <c r="AP21" s="81" t="s">
        <v>1782</v>
      </c>
      <c r="AQ21" s="82">
        <v>28169</v>
      </c>
      <c r="AR21" s="81">
        <v>12</v>
      </c>
      <c r="AS21" s="81" t="s">
        <v>1859</v>
      </c>
      <c r="AT21" s="72">
        <v>218</v>
      </c>
      <c r="AU21" s="72">
        <v>2</v>
      </c>
      <c r="AV21" s="73">
        <v>18</v>
      </c>
      <c r="BI21" s="482">
        <v>19</v>
      </c>
      <c r="BJ21" s="483" t="s">
        <v>560</v>
      </c>
      <c r="BK21" s="483" t="s">
        <v>561</v>
      </c>
      <c r="BL21" s="483" t="s">
        <v>562</v>
      </c>
      <c r="BM21" s="484" t="s">
        <v>3</v>
      </c>
      <c r="BN21" s="485" t="s">
        <v>1783</v>
      </c>
      <c r="BO21" s="486">
        <v>12932</v>
      </c>
      <c r="BP21" s="485">
        <v>3</v>
      </c>
      <c r="BQ21" s="485" t="s">
        <v>2062</v>
      </c>
      <c r="BR21" s="78">
        <v>115</v>
      </c>
      <c r="BS21" s="78">
        <v>1</v>
      </c>
      <c r="BT21" s="473">
        <v>15</v>
      </c>
      <c r="BU21" s="333">
        <v>13</v>
      </c>
      <c r="BV21" s="80" t="s">
        <v>1117</v>
      </c>
      <c r="BW21" s="80" t="s">
        <v>2297</v>
      </c>
      <c r="BX21" s="80" t="s">
        <v>2298</v>
      </c>
      <c r="BY21" s="317" t="s">
        <v>3</v>
      </c>
      <c r="BZ21" s="81" t="s">
        <v>1793</v>
      </c>
      <c r="CA21" s="82">
        <v>14759</v>
      </c>
      <c r="CB21" s="81">
        <v>9</v>
      </c>
      <c r="CC21" s="81" t="s">
        <v>1858</v>
      </c>
      <c r="CD21" s="72">
        <v>308</v>
      </c>
      <c r="CE21" s="72">
        <v>1</v>
      </c>
      <c r="CF21" s="73">
        <v>8</v>
      </c>
      <c r="CG21" s="333">
        <v>19</v>
      </c>
      <c r="CH21" s="80" t="s">
        <v>335</v>
      </c>
      <c r="CI21" s="80" t="s">
        <v>336</v>
      </c>
      <c r="CJ21" s="80" t="s">
        <v>2051</v>
      </c>
      <c r="CK21" s="317" t="s">
        <v>3</v>
      </c>
      <c r="CL21" s="81" t="s">
        <v>1900</v>
      </c>
      <c r="CM21" s="82">
        <v>18534</v>
      </c>
      <c r="CN21" s="81">
        <v>5</v>
      </c>
      <c r="CO21" s="81" t="s">
        <v>1857</v>
      </c>
      <c r="CP21" s="72">
        <v>312</v>
      </c>
      <c r="CQ21" s="72">
        <v>1</v>
      </c>
      <c r="CR21" s="73">
        <v>12</v>
      </c>
      <c r="DE21" s="482">
        <v>19</v>
      </c>
      <c r="DF21" s="483" t="s">
        <v>1540</v>
      </c>
      <c r="DG21" s="483" t="s">
        <v>2073</v>
      </c>
      <c r="DH21" s="483" t="s">
        <v>319</v>
      </c>
      <c r="DI21" s="484" t="s">
        <v>3</v>
      </c>
      <c r="DJ21" s="485" t="s">
        <v>1794</v>
      </c>
      <c r="DK21" s="486">
        <v>17992</v>
      </c>
      <c r="DL21" s="485">
        <v>6</v>
      </c>
      <c r="DM21" s="485" t="s">
        <v>1857</v>
      </c>
      <c r="DN21" s="78">
        <v>317</v>
      </c>
      <c r="DO21" s="78">
        <v>1</v>
      </c>
      <c r="DP21" s="79">
        <v>17</v>
      </c>
      <c r="EC21" s="334">
        <v>4</v>
      </c>
      <c r="ED21" s="69" t="s">
        <v>724</v>
      </c>
      <c r="EE21" s="69" t="s">
        <v>725</v>
      </c>
      <c r="EF21" s="69" t="s">
        <v>726</v>
      </c>
      <c r="EG21" s="74" t="s">
        <v>3</v>
      </c>
      <c r="EH21" s="70" t="s">
        <v>1788</v>
      </c>
      <c r="EI21" s="71">
        <v>12745</v>
      </c>
      <c r="EJ21" s="70">
        <v>9</v>
      </c>
      <c r="EK21" s="70" t="s">
        <v>1858</v>
      </c>
      <c r="EL21" s="72">
        <v>204</v>
      </c>
      <c r="EM21" s="72">
        <v>2</v>
      </c>
      <c r="EN21" s="73">
        <v>4</v>
      </c>
    </row>
    <row r="22" spans="1:144" ht="26.25" customHeight="1" thickBot="1">
      <c r="A22" s="335">
        <v>20</v>
      </c>
      <c r="B22" s="75" t="s">
        <v>1698</v>
      </c>
      <c r="C22" s="75" t="s">
        <v>2529</v>
      </c>
      <c r="D22" s="75" t="s">
        <v>1183</v>
      </c>
      <c r="E22" s="228" t="s">
        <v>10</v>
      </c>
      <c r="F22" s="76" t="s">
        <v>1780</v>
      </c>
      <c r="G22" s="77">
        <v>16884</v>
      </c>
      <c r="H22" s="76">
        <v>12</v>
      </c>
      <c r="I22" s="76" t="s">
        <v>1859</v>
      </c>
      <c r="J22" s="78">
        <v>306</v>
      </c>
      <c r="K22" s="78">
        <v>1</v>
      </c>
      <c r="L22" s="79">
        <v>6</v>
      </c>
      <c r="M22" s="482">
        <v>11</v>
      </c>
      <c r="N22" s="483" t="s">
        <v>670</v>
      </c>
      <c r="O22" s="483" t="s">
        <v>146</v>
      </c>
      <c r="P22" s="483" t="s">
        <v>362</v>
      </c>
      <c r="Q22" s="484" t="s">
        <v>3</v>
      </c>
      <c r="R22" s="485" t="s">
        <v>1787</v>
      </c>
      <c r="S22" s="486">
        <v>18070</v>
      </c>
      <c r="T22" s="485">
        <v>0</v>
      </c>
      <c r="U22" s="485" t="s">
        <v>2062</v>
      </c>
      <c r="V22" s="78">
        <v>113</v>
      </c>
      <c r="W22" s="78">
        <v>1</v>
      </c>
      <c r="X22" s="79">
        <v>13</v>
      </c>
      <c r="Y22" s="476">
        <v>20</v>
      </c>
      <c r="Z22" s="75" t="s">
        <v>1268</v>
      </c>
      <c r="AA22" s="75" t="s">
        <v>1267</v>
      </c>
      <c r="AB22" s="75" t="s">
        <v>1269</v>
      </c>
      <c r="AC22" s="228" t="s">
        <v>10</v>
      </c>
      <c r="AD22" s="76" t="s">
        <v>1781</v>
      </c>
      <c r="AE22" s="77">
        <v>13448</v>
      </c>
      <c r="AF22" s="76">
        <v>12</v>
      </c>
      <c r="AG22" s="76" t="s">
        <v>1859</v>
      </c>
      <c r="AH22" s="78">
        <v>306</v>
      </c>
      <c r="AI22" s="78">
        <v>1</v>
      </c>
      <c r="AJ22" s="473">
        <v>6</v>
      </c>
      <c r="AK22" s="335">
        <v>20</v>
      </c>
      <c r="AL22" s="75" t="s">
        <v>1102</v>
      </c>
      <c r="AM22" s="75" t="s">
        <v>2063</v>
      </c>
      <c r="AN22" s="75" t="s">
        <v>2064</v>
      </c>
      <c r="AO22" s="228" t="s">
        <v>3</v>
      </c>
      <c r="AP22" s="76" t="s">
        <v>1782</v>
      </c>
      <c r="AQ22" s="77">
        <v>15766</v>
      </c>
      <c r="AR22" s="76">
        <v>9</v>
      </c>
      <c r="AS22" s="76" t="s">
        <v>1858</v>
      </c>
      <c r="AT22" s="78">
        <v>408</v>
      </c>
      <c r="AU22" s="78">
        <v>2</v>
      </c>
      <c r="AV22" s="79">
        <v>8</v>
      </c>
      <c r="BU22" s="335">
        <v>14</v>
      </c>
      <c r="BV22" s="75" t="s">
        <v>1048</v>
      </c>
      <c r="BW22" s="75" t="s">
        <v>1049</v>
      </c>
      <c r="BX22" s="75" t="s">
        <v>1050</v>
      </c>
      <c r="BY22" s="228" t="s">
        <v>10</v>
      </c>
      <c r="BZ22" s="76" t="s">
        <v>1793</v>
      </c>
      <c r="CA22" s="77">
        <v>16949</v>
      </c>
      <c r="CB22" s="76">
        <v>12</v>
      </c>
      <c r="CC22" s="76" t="s">
        <v>1859</v>
      </c>
      <c r="CD22" s="78">
        <v>209</v>
      </c>
      <c r="CE22" s="78">
        <v>2</v>
      </c>
      <c r="CF22" s="79">
        <v>9</v>
      </c>
      <c r="CG22" s="335">
        <v>20</v>
      </c>
      <c r="CH22" s="75" t="s">
        <v>1504</v>
      </c>
      <c r="CI22" s="75" t="s">
        <v>336</v>
      </c>
      <c r="CJ22" s="75" t="s">
        <v>2019</v>
      </c>
      <c r="CK22" s="228" t="s">
        <v>3</v>
      </c>
      <c r="CL22" s="76" t="s">
        <v>1900</v>
      </c>
      <c r="CM22" s="77">
        <v>17547</v>
      </c>
      <c r="CN22" s="76">
        <v>6</v>
      </c>
      <c r="CO22" s="76" t="s">
        <v>1857</v>
      </c>
      <c r="CP22" s="78">
        <v>116</v>
      </c>
      <c r="CQ22" s="78">
        <v>1</v>
      </c>
      <c r="CR22" s="79">
        <v>16</v>
      </c>
      <c r="EC22" s="482">
        <v>5</v>
      </c>
      <c r="ED22" s="483" t="s">
        <v>354</v>
      </c>
      <c r="EE22" s="483" t="s">
        <v>2443</v>
      </c>
      <c r="EF22" s="483" t="s">
        <v>2444</v>
      </c>
      <c r="EG22" s="484" t="s">
        <v>3</v>
      </c>
      <c r="EH22" s="485" t="s">
        <v>1788</v>
      </c>
      <c r="EI22" s="486">
        <v>19037</v>
      </c>
      <c r="EJ22" s="485">
        <v>12</v>
      </c>
      <c r="EK22" s="485" t="s">
        <v>1859</v>
      </c>
      <c r="EL22" s="78">
        <v>310</v>
      </c>
      <c r="EM22" s="78">
        <v>1</v>
      </c>
      <c r="EN22" s="79">
        <v>10</v>
      </c>
    </row>
    <row r="23" spans="1:144" ht="26.25" customHeight="1"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</row>
    <row r="24" spans="1:144" ht="26.25" customHeight="1"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</row>
    <row r="25" spans="1:144" ht="26.25" customHeight="1"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</row>
    <row r="26" spans="1:144" ht="26.25" customHeight="1"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</row>
    <row r="27" spans="1:144" ht="26.25" customHeight="1"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</row>
    <row r="28" spans="1:144" ht="26.25" customHeight="1"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</row>
    <row r="29" spans="1:144" ht="26.25" customHeight="1">
      <c r="M29" s="493"/>
      <c r="N29" s="493"/>
      <c r="O29" s="493"/>
      <c r="P29" s="493"/>
      <c r="Q29" s="493"/>
      <c r="R29" s="493"/>
      <c r="S29" s="493"/>
      <c r="T29" s="493"/>
      <c r="U29" s="493"/>
      <c r="V29" s="493"/>
      <c r="W29" s="493"/>
      <c r="X29" s="493"/>
    </row>
    <row r="30" spans="1:144" ht="26.25" customHeight="1"/>
    <row r="31" spans="1:144" ht="26.25" customHeight="1"/>
    <row r="32" spans="1:144" ht="26.25" customHeight="1"/>
    <row r="33" ht="26.25" customHeight="1"/>
    <row r="34" ht="26.25" customHeight="1"/>
    <row r="35" ht="26.25" customHeight="1"/>
    <row r="36" ht="26.25" customHeight="1"/>
    <row r="37" ht="26.25" customHeight="1"/>
  </sheetData>
  <mergeCells count="30">
    <mergeCell ref="BU1:CC1"/>
    <mergeCell ref="BU7:CC7"/>
    <mergeCell ref="BR1:BT1"/>
    <mergeCell ref="DB1:DD1"/>
    <mergeCell ref="CD1:CF1"/>
    <mergeCell ref="CD7:CF7"/>
    <mergeCell ref="CS1:DA1"/>
    <mergeCell ref="EC16:EK16"/>
    <mergeCell ref="CG1:CO1"/>
    <mergeCell ref="DE1:DM1"/>
    <mergeCell ref="DQ1:DY1"/>
    <mergeCell ref="EL16:EN16"/>
    <mergeCell ref="DZ1:EB1"/>
    <mergeCell ref="EL1:EN1"/>
    <mergeCell ref="CP1:CR1"/>
    <mergeCell ref="DN1:DP1"/>
    <mergeCell ref="EC1:EK1"/>
    <mergeCell ref="A1:I1"/>
    <mergeCell ref="Y1:AG1"/>
    <mergeCell ref="AK1:AS1"/>
    <mergeCell ref="BI1:BQ1"/>
    <mergeCell ref="M10:U10"/>
    <mergeCell ref="J1:L1"/>
    <mergeCell ref="AH1:AJ1"/>
    <mergeCell ref="AT1:AV1"/>
    <mergeCell ref="M1:U1"/>
    <mergeCell ref="V1:X1"/>
    <mergeCell ref="V10:X10"/>
    <mergeCell ref="AW1:BE1"/>
    <mergeCell ref="BF1:BH1"/>
  </mergeCells>
  <phoneticPr fontId="128" type="noConversion"/>
  <pageMargins left="0.11811023622047245" right="0.11811023622047245" top="0.19685039370078741" bottom="0.19685039370078741" header="0.51181102362204722" footer="0.11811023622047245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970B-99BD-4A60-97DA-7803E16847F7}">
  <sheetPr>
    <tabColor rgb="FFFF0000"/>
  </sheetPr>
  <dimension ref="A1:BC79"/>
  <sheetViews>
    <sheetView zoomScale="110" zoomScaleNormal="110" workbookViewId="0">
      <selection activeCell="U1" sqref="U1:Y1"/>
    </sheetView>
  </sheetViews>
  <sheetFormatPr defaultRowHeight="15"/>
  <cols>
    <col min="1" max="8" width="2.140625" style="15" customWidth="1"/>
    <col min="9" max="16" width="2.7109375" style="15" customWidth="1"/>
    <col min="17" max="17" width="1.140625" style="15" customWidth="1"/>
    <col min="18" max="18" width="2.28515625" style="15" customWidth="1"/>
    <col min="19" max="19" width="2.42578125" style="15" customWidth="1"/>
    <col min="20" max="21" width="1" style="15" customWidth="1"/>
    <col min="22" max="24" width="2.140625" style="15" customWidth="1"/>
    <col min="25" max="26" width="1.42578125" style="15" customWidth="1"/>
    <col min="27" max="27" width="2.140625" style="15" customWidth="1"/>
    <col min="28" max="29" width="1.28515625" style="15" customWidth="1"/>
    <col min="30" max="30" width="2.5703125" style="15" customWidth="1"/>
    <col min="31" max="32" width="1.28515625" style="15" customWidth="1"/>
    <col min="33" max="34" width="2.5703125" style="15" customWidth="1"/>
    <col min="35" max="36" width="1.42578125" style="15" customWidth="1"/>
    <col min="37" max="51" width="2.5703125" style="15" customWidth="1"/>
    <col min="52" max="52" width="3.42578125" style="15" customWidth="1"/>
    <col min="53" max="16384" width="9.140625" style="15"/>
  </cols>
  <sheetData>
    <row r="1" spans="1:38" ht="19.5" customHeight="1" thickBot="1">
      <c r="A1" s="743" t="s">
        <v>2243</v>
      </c>
      <c r="B1" s="744"/>
      <c r="C1" s="744"/>
      <c r="D1" s="744"/>
      <c r="E1" s="744"/>
      <c r="F1" s="744"/>
      <c r="G1" s="744"/>
      <c r="H1" s="744"/>
      <c r="I1" s="744"/>
      <c r="J1" s="744"/>
      <c r="K1" s="745">
        <v>1</v>
      </c>
      <c r="L1" s="745"/>
      <c r="M1" s="745"/>
      <c r="N1" s="745"/>
      <c r="O1" s="745"/>
      <c r="P1" s="746"/>
      <c r="Q1" s="25"/>
      <c r="R1" s="154" t="s">
        <v>1771</v>
      </c>
      <c r="S1" s="152"/>
      <c r="T1" s="152"/>
      <c r="U1" s="797">
        <v>218</v>
      </c>
      <c r="V1" s="797"/>
      <c r="W1" s="797"/>
      <c r="X1" s="797"/>
      <c r="Y1" s="798"/>
      <c r="Z1" s="801" t="s">
        <v>1768</v>
      </c>
      <c r="AA1" s="802"/>
      <c r="AB1" s="802"/>
      <c r="AC1" s="802"/>
      <c r="AD1" s="802"/>
      <c r="AE1" s="802"/>
      <c r="AF1" s="802"/>
      <c r="AG1" s="803"/>
      <c r="AH1" s="799" t="s">
        <v>1780</v>
      </c>
      <c r="AI1" s="799"/>
      <c r="AJ1" s="799"/>
      <c r="AK1" s="799"/>
      <c r="AL1" s="800"/>
    </row>
    <row r="2" spans="1:38" ht="12.75" customHeight="1">
      <c r="A2" s="756" t="s">
        <v>1739</v>
      </c>
      <c r="B2" s="757"/>
      <c r="C2" s="757"/>
      <c r="D2" s="757"/>
      <c r="E2" s="757"/>
      <c r="F2" s="757"/>
      <c r="G2" s="757"/>
      <c r="H2" s="757"/>
      <c r="I2" s="758" t="str">
        <f>VLOOKUP($U$1,Sorteio!$1:$1048576,4,FALSE)</f>
        <v>398</v>
      </c>
      <c r="J2" s="759"/>
      <c r="K2" s="760" t="str">
        <f>VLOOKUP($U$1,Sorteio!$1:$1048576,14,FALSE)</f>
        <v>646</v>
      </c>
      <c r="L2" s="759"/>
      <c r="M2" s="760" t="str">
        <f>VLOOKUP($U$1,Sorteio!$1:$1048576,24,FALSE)</f>
        <v>495</v>
      </c>
      <c r="N2" s="759"/>
      <c r="O2" s="760" t="str">
        <f>VLOOKUP($U$1,Sorteio!$1:$1048576,34,FALSE)</f>
        <v>714</v>
      </c>
      <c r="P2" s="761"/>
      <c r="Q2" s="25"/>
      <c r="R2" s="787" t="s">
        <v>1841</v>
      </c>
      <c r="S2" s="788"/>
      <c r="T2" s="788"/>
      <c r="U2" s="788"/>
      <c r="V2" s="788"/>
      <c r="W2" s="788"/>
      <c r="X2" s="788"/>
      <c r="Y2" s="788"/>
      <c r="Z2" s="788"/>
      <c r="AA2" s="789"/>
      <c r="AB2" s="790" t="str">
        <f>I2</f>
        <v>398</v>
      </c>
      <c r="AC2" s="791"/>
      <c r="AD2" s="792"/>
      <c r="AE2" s="793" t="str">
        <f>K2</f>
        <v>646</v>
      </c>
      <c r="AF2" s="794"/>
      <c r="AG2" s="795"/>
      <c r="AH2" s="793" t="str">
        <f>M2</f>
        <v>495</v>
      </c>
      <c r="AI2" s="794"/>
      <c r="AJ2" s="795"/>
      <c r="AK2" s="793" t="str">
        <f>O2</f>
        <v>714</v>
      </c>
      <c r="AL2" s="796"/>
    </row>
    <row r="3" spans="1:38" ht="12.75" customHeight="1" thickBot="1">
      <c r="A3" s="747" t="s">
        <v>1745</v>
      </c>
      <c r="B3" s="748"/>
      <c r="C3" s="748"/>
      <c r="D3" s="748"/>
      <c r="E3" s="748"/>
      <c r="F3" s="748"/>
      <c r="G3" s="748"/>
      <c r="H3" s="748"/>
      <c r="I3" s="234" t="str">
        <f>VLOOKUP($U$1,Sorteio!$1:$1048576,11,FALSE)</f>
        <v>C</v>
      </c>
      <c r="J3" s="244">
        <f>VLOOKUP($U$1,Sorteio!$1:$1048576,10,FALSE)</f>
        <v>12</v>
      </c>
      <c r="K3" s="244" t="str">
        <f>VLOOKUP($U$1,Sorteio!$1:$1048576,21,FALSE)</f>
        <v>B</v>
      </c>
      <c r="L3" s="244">
        <f>VLOOKUP($U$1,Sorteio!$1:$1048576,20,FALSE)</f>
        <v>9</v>
      </c>
      <c r="M3" s="244" t="str">
        <f>VLOOKUP($U$1,Sorteio!$1:$1048576,31,FALSE)</f>
        <v>B</v>
      </c>
      <c r="N3" s="244">
        <f>VLOOKUP($U$1,Sorteio!$1:$1048576,30,FALSE)</f>
        <v>9</v>
      </c>
      <c r="O3" s="244" t="str">
        <f>VLOOKUP($U$1,Sorteio!$1:$1048576,41,FALSE)</f>
        <v>C</v>
      </c>
      <c r="P3" s="236">
        <f>VLOOKUP($U$1,Sorteio!$1:$1048576,40,FALSE)</f>
        <v>12</v>
      </c>
      <c r="Q3" s="25"/>
      <c r="R3" s="811" t="s">
        <v>1748</v>
      </c>
      <c r="S3" s="812"/>
      <c r="T3" s="812"/>
      <c r="U3" s="812"/>
      <c r="V3" s="812"/>
      <c r="W3" s="812"/>
      <c r="X3" s="812"/>
      <c r="Y3" s="812"/>
      <c r="Z3" s="813"/>
      <c r="AA3" s="814"/>
      <c r="AB3" s="804" t="str">
        <f>VLOOKUP($U$1,Sorteio!$1:$1048576,8,FALSE)</f>
        <v>PIE</v>
      </c>
      <c r="AC3" s="805"/>
      <c r="AD3" s="806"/>
      <c r="AE3" s="807" t="str">
        <f>VLOOKUP($U$1,Sorteio!$1:$1048576,18,FALSE)</f>
        <v>BIR</v>
      </c>
      <c r="AF3" s="808"/>
      <c r="AG3" s="809"/>
      <c r="AH3" s="807" t="str">
        <f>VLOOKUP($U$1,Sorteio!$1:$1048576,28,FALSE)</f>
        <v>COO</v>
      </c>
      <c r="AI3" s="808"/>
      <c r="AJ3" s="809"/>
      <c r="AK3" s="807" t="str">
        <f>VLOOKUP($U$1,Sorteio!$1:$1048576,38,FALSE)</f>
        <v>KOK</v>
      </c>
      <c r="AL3" s="810"/>
    </row>
    <row r="4" spans="1:38" ht="84" customHeight="1" thickBot="1">
      <c r="A4" s="769" t="s">
        <v>1699</v>
      </c>
      <c r="B4" s="770"/>
      <c r="C4" s="278" t="s">
        <v>1740</v>
      </c>
      <c r="D4" s="94" t="s">
        <v>1741</v>
      </c>
      <c r="E4" s="278" t="s">
        <v>1742</v>
      </c>
      <c r="F4" s="94" t="s">
        <v>1743</v>
      </c>
      <c r="G4" s="771" t="s">
        <v>1744</v>
      </c>
      <c r="H4" s="772"/>
      <c r="I4" s="235" t="str">
        <f>VLOOKUP($U$1,Sorteio!$1:$1048576,5,FALSE)</f>
        <v>MURAKAMI DOKAN</v>
      </c>
      <c r="J4" s="65" t="str">
        <f>VLOOKUP($U$1,Sorteio!$1:$1048576,6,FALSE)</f>
        <v>RUMI</v>
      </c>
      <c r="K4" s="238" t="str">
        <f>VLOOKUP($U$1,Sorteio!$1:$1048576,15,FALSE)</f>
        <v>OGATA</v>
      </c>
      <c r="L4" s="65" t="str">
        <f>VLOOKUP($U$1,Sorteio!$1:$1048576,16,FALSE)</f>
        <v>SEISHI</v>
      </c>
      <c r="M4" s="238" t="str">
        <f>VLOOKUP($U$1,Sorteio!$1:$1048576,25,FALSE)</f>
        <v>SHIMANOE</v>
      </c>
      <c r="N4" s="65" t="str">
        <f>VLOOKUP($U$1,Sorteio!$1:$1048576,26,FALSE)</f>
        <v>PAULO MASSATO</v>
      </c>
      <c r="O4" s="238" t="str">
        <f>VLOOKUP($U$1,Sorteio!$1:$1048576,35,FALSE)</f>
        <v>MARTINS DE MELLO</v>
      </c>
      <c r="P4" s="237" t="str">
        <f>VLOOKUP($U$1,Sorteio!$1:$1048576,36,FALSE)</f>
        <v>VANESSA</v>
      </c>
      <c r="Q4" s="25"/>
      <c r="R4" s="773" t="s">
        <v>1699</v>
      </c>
      <c r="S4" s="774"/>
      <c r="T4" s="775" t="s">
        <v>1740</v>
      </c>
      <c r="U4" s="776"/>
      <c r="V4" s="27" t="s">
        <v>1741</v>
      </c>
      <c r="W4" s="272" t="s">
        <v>1742</v>
      </c>
      <c r="X4" s="27" t="s">
        <v>1743</v>
      </c>
      <c r="Y4" s="777" t="s">
        <v>1744</v>
      </c>
      <c r="Z4" s="778"/>
      <c r="AA4" s="779"/>
      <c r="AB4" s="815" t="str">
        <f>I4</f>
        <v>MURAKAMI DOKAN</v>
      </c>
      <c r="AC4" s="816"/>
      <c r="AD4" s="65" t="str">
        <f>J4</f>
        <v>RUMI</v>
      </c>
      <c r="AE4" s="817" t="str">
        <f>K4</f>
        <v>OGATA</v>
      </c>
      <c r="AF4" s="816"/>
      <c r="AG4" s="65" t="str">
        <f>L4</f>
        <v>SEISHI</v>
      </c>
      <c r="AH4" s="238" t="str">
        <f>M4</f>
        <v>SHIMANOE</v>
      </c>
      <c r="AI4" s="816" t="str">
        <f>N4</f>
        <v>PAULO MASSATO</v>
      </c>
      <c r="AJ4" s="818"/>
      <c r="AK4" s="238" t="str">
        <f>O4</f>
        <v>MARTINS DE MELLO</v>
      </c>
      <c r="AL4" s="239" t="str">
        <f>P4</f>
        <v>VANESSA</v>
      </c>
    </row>
    <row r="5" spans="1:38" ht="18.75" customHeight="1">
      <c r="A5" s="840">
        <v>1</v>
      </c>
      <c r="B5" s="841"/>
      <c r="C5" s="842">
        <v>5</v>
      </c>
      <c r="D5" s="843"/>
      <c r="E5" s="842">
        <v>48</v>
      </c>
      <c r="F5" s="843"/>
      <c r="G5" s="844">
        <v>3</v>
      </c>
      <c r="H5" s="845"/>
      <c r="I5" s="846"/>
      <c r="J5" s="847"/>
      <c r="K5" s="780"/>
      <c r="L5" s="780"/>
      <c r="M5" s="780"/>
      <c r="N5" s="780"/>
      <c r="O5" s="780"/>
      <c r="P5" s="829"/>
      <c r="Q5" s="25"/>
      <c r="R5" s="830">
        <v>10</v>
      </c>
      <c r="S5" s="831"/>
      <c r="T5" s="832">
        <v>34</v>
      </c>
      <c r="U5" s="833"/>
      <c r="V5" s="834"/>
      <c r="W5" s="835">
        <v>48</v>
      </c>
      <c r="X5" s="836"/>
      <c r="Y5" s="837">
        <v>3</v>
      </c>
      <c r="Z5" s="838"/>
      <c r="AA5" s="839"/>
      <c r="AB5" s="819"/>
      <c r="AC5" s="820"/>
      <c r="AD5" s="821"/>
      <c r="AE5" s="822"/>
      <c r="AF5" s="823"/>
      <c r="AG5" s="824"/>
      <c r="AH5" s="822"/>
      <c r="AI5" s="823"/>
      <c r="AJ5" s="824"/>
      <c r="AK5" s="822"/>
      <c r="AL5" s="825"/>
    </row>
    <row r="6" spans="1:38" ht="18.75" customHeight="1">
      <c r="A6" s="749">
        <v>2</v>
      </c>
      <c r="B6" s="750"/>
      <c r="C6" s="751">
        <v>29</v>
      </c>
      <c r="D6" s="751"/>
      <c r="E6" s="751">
        <v>62</v>
      </c>
      <c r="F6" s="751"/>
      <c r="G6" s="752">
        <v>3</v>
      </c>
      <c r="H6" s="753"/>
      <c r="I6" s="826"/>
      <c r="J6" s="827"/>
      <c r="K6" s="828"/>
      <c r="L6" s="754"/>
      <c r="M6" s="828"/>
      <c r="N6" s="754"/>
      <c r="O6" s="828"/>
      <c r="P6" s="855"/>
      <c r="Q6" s="25"/>
      <c r="R6" s="856">
        <v>11</v>
      </c>
      <c r="S6" s="857"/>
      <c r="T6" s="783">
        <v>36</v>
      </c>
      <c r="U6" s="784"/>
      <c r="V6" s="785"/>
      <c r="W6" s="762">
        <v>37</v>
      </c>
      <c r="X6" s="763"/>
      <c r="Y6" s="764">
        <v>3</v>
      </c>
      <c r="Z6" s="765"/>
      <c r="AA6" s="766"/>
      <c r="AB6" s="848"/>
      <c r="AC6" s="849"/>
      <c r="AD6" s="850"/>
      <c r="AE6" s="851"/>
      <c r="AF6" s="852"/>
      <c r="AG6" s="853"/>
      <c r="AH6" s="851"/>
      <c r="AI6" s="852"/>
      <c r="AJ6" s="853"/>
      <c r="AK6" s="851"/>
      <c r="AL6" s="854"/>
    </row>
    <row r="7" spans="1:38" ht="18.75" customHeight="1">
      <c r="A7" s="749">
        <v>3</v>
      </c>
      <c r="B7" s="750"/>
      <c r="C7" s="751">
        <v>31</v>
      </c>
      <c r="D7" s="751"/>
      <c r="E7" s="751">
        <v>46</v>
      </c>
      <c r="F7" s="751"/>
      <c r="G7" s="752">
        <v>3</v>
      </c>
      <c r="H7" s="753"/>
      <c r="I7" s="754"/>
      <c r="J7" s="755"/>
      <c r="K7" s="755"/>
      <c r="L7" s="755"/>
      <c r="M7" s="755"/>
      <c r="N7" s="755"/>
      <c r="O7" s="755"/>
      <c r="P7" s="786"/>
      <c r="Q7" s="25"/>
      <c r="R7" s="781">
        <v>12</v>
      </c>
      <c r="S7" s="782"/>
      <c r="T7" s="783">
        <v>33</v>
      </c>
      <c r="U7" s="784"/>
      <c r="V7" s="785"/>
      <c r="W7" s="762">
        <v>61</v>
      </c>
      <c r="X7" s="763"/>
      <c r="Y7" s="764">
        <v>3</v>
      </c>
      <c r="Z7" s="765"/>
      <c r="AA7" s="766"/>
      <c r="AB7" s="858"/>
      <c r="AC7" s="765"/>
      <c r="AD7" s="859"/>
      <c r="AE7" s="860"/>
      <c r="AF7" s="861"/>
      <c r="AG7" s="862"/>
      <c r="AH7" s="860"/>
      <c r="AI7" s="861"/>
      <c r="AJ7" s="862"/>
      <c r="AK7" s="860"/>
      <c r="AL7" s="863"/>
    </row>
    <row r="8" spans="1:38" ht="18.75" customHeight="1">
      <c r="A8" s="767">
        <v>4</v>
      </c>
      <c r="B8" s="768"/>
      <c r="C8" s="751">
        <v>20</v>
      </c>
      <c r="D8" s="751"/>
      <c r="E8" s="751">
        <v>33</v>
      </c>
      <c r="F8" s="751"/>
      <c r="G8" s="752">
        <v>3</v>
      </c>
      <c r="H8" s="753"/>
      <c r="I8" s="754"/>
      <c r="J8" s="755"/>
      <c r="K8" s="755"/>
      <c r="L8" s="755"/>
      <c r="M8" s="755"/>
      <c r="N8" s="755"/>
      <c r="O8" s="755"/>
      <c r="P8" s="786"/>
      <c r="Q8" s="25"/>
      <c r="R8" s="781">
        <v>13</v>
      </c>
      <c r="S8" s="782"/>
      <c r="T8" s="783">
        <v>2</v>
      </c>
      <c r="U8" s="784"/>
      <c r="V8" s="785"/>
      <c r="W8" s="762">
        <v>76</v>
      </c>
      <c r="X8" s="763"/>
      <c r="Y8" s="764">
        <v>3</v>
      </c>
      <c r="Z8" s="765"/>
      <c r="AA8" s="766"/>
      <c r="AB8" s="858"/>
      <c r="AC8" s="765"/>
      <c r="AD8" s="859"/>
      <c r="AE8" s="860"/>
      <c r="AF8" s="861"/>
      <c r="AG8" s="862"/>
      <c r="AH8" s="860"/>
      <c r="AI8" s="861"/>
      <c r="AJ8" s="862"/>
      <c r="AK8" s="860"/>
      <c r="AL8" s="863"/>
    </row>
    <row r="9" spans="1:38" ht="18.75" customHeight="1">
      <c r="A9" s="749">
        <v>5</v>
      </c>
      <c r="B9" s="750"/>
      <c r="C9" s="751">
        <v>19</v>
      </c>
      <c r="D9" s="751"/>
      <c r="E9" s="751">
        <v>33</v>
      </c>
      <c r="F9" s="751"/>
      <c r="G9" s="752">
        <v>3</v>
      </c>
      <c r="H9" s="753"/>
      <c r="I9" s="754"/>
      <c r="J9" s="755"/>
      <c r="K9" s="755"/>
      <c r="L9" s="755"/>
      <c r="M9" s="755"/>
      <c r="N9" s="755"/>
      <c r="O9" s="755"/>
      <c r="P9" s="786"/>
      <c r="Q9" s="25"/>
      <c r="R9" s="781">
        <v>14</v>
      </c>
      <c r="S9" s="782"/>
      <c r="T9" s="783">
        <v>32</v>
      </c>
      <c r="U9" s="784"/>
      <c r="V9" s="785"/>
      <c r="W9" s="762">
        <v>77</v>
      </c>
      <c r="X9" s="763"/>
      <c r="Y9" s="764">
        <v>3</v>
      </c>
      <c r="Z9" s="765"/>
      <c r="AA9" s="766"/>
      <c r="AB9" s="858"/>
      <c r="AC9" s="765"/>
      <c r="AD9" s="859"/>
      <c r="AE9" s="860"/>
      <c r="AF9" s="861"/>
      <c r="AG9" s="862"/>
      <c r="AH9" s="860"/>
      <c r="AI9" s="861"/>
      <c r="AJ9" s="862"/>
      <c r="AK9" s="860"/>
      <c r="AL9" s="863"/>
    </row>
    <row r="10" spans="1:38" ht="18.75" customHeight="1">
      <c r="A10" s="749">
        <v>6</v>
      </c>
      <c r="B10" s="750"/>
      <c r="C10" s="751">
        <v>8</v>
      </c>
      <c r="D10" s="751"/>
      <c r="E10" s="751">
        <v>46</v>
      </c>
      <c r="F10" s="751"/>
      <c r="G10" s="752">
        <v>3</v>
      </c>
      <c r="H10" s="753"/>
      <c r="I10" s="754"/>
      <c r="J10" s="755"/>
      <c r="K10" s="755"/>
      <c r="L10" s="755"/>
      <c r="M10" s="755"/>
      <c r="N10" s="755"/>
      <c r="O10" s="755"/>
      <c r="P10" s="786"/>
      <c r="Q10" s="25"/>
      <c r="R10" s="781">
        <v>15</v>
      </c>
      <c r="S10" s="782"/>
      <c r="T10" s="783">
        <v>3</v>
      </c>
      <c r="U10" s="784"/>
      <c r="V10" s="785"/>
      <c r="W10" s="762">
        <v>74</v>
      </c>
      <c r="X10" s="763"/>
      <c r="Y10" s="764">
        <v>3</v>
      </c>
      <c r="Z10" s="765"/>
      <c r="AA10" s="766"/>
      <c r="AB10" s="858"/>
      <c r="AC10" s="765"/>
      <c r="AD10" s="859"/>
      <c r="AE10" s="860"/>
      <c r="AF10" s="861"/>
      <c r="AG10" s="862"/>
      <c r="AH10" s="860"/>
      <c r="AI10" s="861"/>
      <c r="AJ10" s="862"/>
      <c r="AK10" s="860"/>
      <c r="AL10" s="863"/>
    </row>
    <row r="11" spans="1:38" ht="18.75" customHeight="1">
      <c r="A11" s="749">
        <v>7</v>
      </c>
      <c r="B11" s="750"/>
      <c r="C11" s="751">
        <v>6</v>
      </c>
      <c r="D11" s="751"/>
      <c r="E11" s="751">
        <v>37</v>
      </c>
      <c r="F11" s="751"/>
      <c r="G11" s="752">
        <v>3</v>
      </c>
      <c r="H11" s="753"/>
      <c r="I11" s="754"/>
      <c r="J11" s="755"/>
      <c r="K11" s="755"/>
      <c r="L11" s="755"/>
      <c r="M11" s="755"/>
      <c r="N11" s="755"/>
      <c r="O11" s="755"/>
      <c r="P11" s="786"/>
      <c r="Q11" s="25"/>
      <c r="R11" s="781">
        <v>16</v>
      </c>
      <c r="S11" s="782"/>
      <c r="T11" s="783">
        <v>15</v>
      </c>
      <c r="U11" s="784"/>
      <c r="V11" s="785"/>
      <c r="W11" s="762">
        <v>63</v>
      </c>
      <c r="X11" s="763"/>
      <c r="Y11" s="764">
        <v>3</v>
      </c>
      <c r="Z11" s="765"/>
      <c r="AA11" s="766"/>
      <c r="AB11" s="858"/>
      <c r="AC11" s="765"/>
      <c r="AD11" s="859"/>
      <c r="AE11" s="860"/>
      <c r="AF11" s="861"/>
      <c r="AG11" s="862"/>
      <c r="AH11" s="860"/>
      <c r="AI11" s="861"/>
      <c r="AJ11" s="862"/>
      <c r="AK11" s="860"/>
      <c r="AL11" s="863"/>
    </row>
    <row r="12" spans="1:38" ht="18.75" customHeight="1">
      <c r="A12" s="749">
        <v>8</v>
      </c>
      <c r="B12" s="750"/>
      <c r="C12" s="751">
        <v>25</v>
      </c>
      <c r="D12" s="751"/>
      <c r="E12" s="751">
        <v>34</v>
      </c>
      <c r="F12" s="751"/>
      <c r="G12" s="752">
        <v>3</v>
      </c>
      <c r="H12" s="753"/>
      <c r="I12" s="754"/>
      <c r="J12" s="755"/>
      <c r="K12" s="755"/>
      <c r="L12" s="755"/>
      <c r="M12" s="755"/>
      <c r="N12" s="755"/>
      <c r="O12" s="755"/>
      <c r="P12" s="786"/>
      <c r="Q12" s="25"/>
      <c r="R12" s="781">
        <v>17</v>
      </c>
      <c r="S12" s="782"/>
      <c r="T12" s="783">
        <v>24</v>
      </c>
      <c r="U12" s="784"/>
      <c r="V12" s="785"/>
      <c r="W12" s="762">
        <v>50</v>
      </c>
      <c r="X12" s="763"/>
      <c r="Y12" s="764">
        <v>3</v>
      </c>
      <c r="Z12" s="765"/>
      <c r="AA12" s="766"/>
      <c r="AB12" s="858"/>
      <c r="AC12" s="765"/>
      <c r="AD12" s="859"/>
      <c r="AE12" s="860"/>
      <c r="AF12" s="861"/>
      <c r="AG12" s="862"/>
      <c r="AH12" s="860"/>
      <c r="AI12" s="861"/>
      <c r="AJ12" s="862"/>
      <c r="AK12" s="860"/>
      <c r="AL12" s="863"/>
    </row>
    <row r="13" spans="1:38" ht="18.75" customHeight="1" thickBot="1">
      <c r="A13" s="880">
        <v>9</v>
      </c>
      <c r="B13" s="881"/>
      <c r="C13" s="882">
        <v>30</v>
      </c>
      <c r="D13" s="882"/>
      <c r="E13" s="882">
        <v>44</v>
      </c>
      <c r="F13" s="882"/>
      <c r="G13" s="883">
        <v>3</v>
      </c>
      <c r="H13" s="884"/>
      <c r="I13" s="885"/>
      <c r="J13" s="886"/>
      <c r="K13" s="886"/>
      <c r="L13" s="886"/>
      <c r="M13" s="886"/>
      <c r="N13" s="886"/>
      <c r="O13" s="886"/>
      <c r="P13" s="887"/>
      <c r="Q13" s="25"/>
      <c r="R13" s="888">
        <v>18</v>
      </c>
      <c r="S13" s="889"/>
      <c r="T13" s="877">
        <v>7</v>
      </c>
      <c r="U13" s="878"/>
      <c r="V13" s="879"/>
      <c r="W13" s="890">
        <v>36</v>
      </c>
      <c r="X13" s="891"/>
      <c r="Y13" s="911">
        <v>3</v>
      </c>
      <c r="Z13" s="905"/>
      <c r="AA13" s="912"/>
      <c r="AB13" s="904"/>
      <c r="AC13" s="905"/>
      <c r="AD13" s="906"/>
      <c r="AE13" s="907"/>
      <c r="AF13" s="908"/>
      <c r="AG13" s="909"/>
      <c r="AH13" s="907"/>
      <c r="AI13" s="908"/>
      <c r="AJ13" s="909"/>
      <c r="AK13" s="907"/>
      <c r="AL13" s="910"/>
    </row>
    <row r="14" spans="1:38" ht="18.75" customHeight="1" thickBot="1">
      <c r="A14" s="864" t="s">
        <v>1747</v>
      </c>
      <c r="B14" s="865"/>
      <c r="C14" s="865"/>
      <c r="D14" s="866"/>
      <c r="E14" s="867">
        <f>SUM(E4:F12)</f>
        <v>339</v>
      </c>
      <c r="F14" s="868"/>
      <c r="G14" s="869">
        <f>SUM(G4:H13)</f>
        <v>27</v>
      </c>
      <c r="H14" s="870"/>
      <c r="I14" s="871"/>
      <c r="J14" s="872"/>
      <c r="K14" s="873"/>
      <c r="L14" s="872"/>
      <c r="M14" s="894"/>
      <c r="N14" s="895"/>
      <c r="O14" s="894"/>
      <c r="P14" s="896"/>
      <c r="Q14" s="25"/>
      <c r="R14" s="874" t="s">
        <v>1746</v>
      </c>
      <c r="S14" s="875"/>
      <c r="T14" s="875"/>
      <c r="U14" s="875"/>
      <c r="V14" s="876"/>
      <c r="W14" s="892">
        <f>SUM(W5:X13)</f>
        <v>522</v>
      </c>
      <c r="X14" s="893"/>
      <c r="Y14" s="897">
        <f>SUM(Y5:AA13)</f>
        <v>27</v>
      </c>
      <c r="Z14" s="898"/>
      <c r="AA14" s="899"/>
      <c r="AB14" s="900"/>
      <c r="AC14" s="898"/>
      <c r="AD14" s="901"/>
      <c r="AE14" s="902"/>
      <c r="AF14" s="875"/>
      <c r="AG14" s="876"/>
      <c r="AH14" s="902"/>
      <c r="AI14" s="875"/>
      <c r="AJ14" s="876"/>
      <c r="AK14" s="902"/>
      <c r="AL14" s="903"/>
    </row>
    <row r="15" spans="1:38" ht="18.75" customHeight="1" thickBot="1">
      <c r="A15" s="933" t="s">
        <v>2484</v>
      </c>
      <c r="B15" s="934"/>
      <c r="C15" s="934"/>
      <c r="D15" s="934"/>
      <c r="E15" s="934"/>
      <c r="F15" s="934"/>
      <c r="G15" s="934"/>
      <c r="H15" s="935"/>
      <c r="I15" s="936" t="str">
        <f>VLOOKUP($U$1,Sorteio!$1:$1048576,13,FALSE)</f>
        <v>NSR</v>
      </c>
      <c r="J15" s="937"/>
      <c r="K15" s="938" t="str">
        <f>VLOOKUP($U$1,Sorteio!$1:$1048576,23,FALSE)</f>
        <v>SR</v>
      </c>
      <c r="L15" s="937"/>
      <c r="M15" s="938" t="str">
        <f>VLOOKUP($U$1,Sorteio!$1:$1048576,33,FALSE)</f>
        <v>SR</v>
      </c>
      <c r="N15" s="937"/>
      <c r="O15" s="938" t="str">
        <f>VLOOKUP($U$1,Sorteio!$1:$1048576,43,FALSE)</f>
        <v>NSR</v>
      </c>
      <c r="P15" s="939"/>
      <c r="Q15" s="25"/>
      <c r="R15" s="874" t="s">
        <v>1747</v>
      </c>
      <c r="S15" s="875"/>
      <c r="T15" s="875"/>
      <c r="U15" s="875"/>
      <c r="V15" s="876"/>
      <c r="W15" s="928">
        <f>SUM(E5:F13)</f>
        <v>383</v>
      </c>
      <c r="X15" s="929"/>
      <c r="Y15" s="930">
        <f>SUM(Y5:AA13)</f>
        <v>27</v>
      </c>
      <c r="Z15" s="931"/>
      <c r="AA15" s="932"/>
      <c r="AB15" s="900"/>
      <c r="AC15" s="898"/>
      <c r="AD15" s="901"/>
      <c r="AE15" s="902"/>
      <c r="AF15" s="875"/>
      <c r="AG15" s="876"/>
      <c r="AH15" s="902"/>
      <c r="AI15" s="875"/>
      <c r="AJ15" s="876"/>
      <c r="AK15" s="902"/>
      <c r="AL15" s="903"/>
    </row>
    <row r="16" spans="1:38" ht="18.75" customHeight="1" thickBot="1">
      <c r="A16" s="913"/>
      <c r="B16" s="914"/>
      <c r="C16" s="914"/>
      <c r="D16" s="914"/>
      <c r="E16" s="914"/>
      <c r="F16" s="914"/>
      <c r="G16" s="914"/>
      <c r="H16" s="914"/>
      <c r="I16" s="914"/>
      <c r="J16" s="914"/>
      <c r="K16" s="914"/>
      <c r="L16" s="914"/>
      <c r="M16" s="914"/>
      <c r="N16" s="914"/>
      <c r="O16" s="914"/>
      <c r="P16" s="915"/>
      <c r="Q16" s="25"/>
      <c r="R16" s="916" t="s">
        <v>1700</v>
      </c>
      <c r="S16" s="917"/>
      <c r="T16" s="917"/>
      <c r="U16" s="917"/>
      <c r="V16" s="918"/>
      <c r="W16" s="919">
        <f>SUM(W14:X15)</f>
        <v>905</v>
      </c>
      <c r="X16" s="920"/>
      <c r="Y16" s="921">
        <f>Y14+Y15</f>
        <v>54</v>
      </c>
      <c r="Z16" s="922"/>
      <c r="AA16" s="923"/>
      <c r="AB16" s="924"/>
      <c r="AC16" s="922"/>
      <c r="AD16" s="925"/>
      <c r="AE16" s="926"/>
      <c r="AF16" s="917"/>
      <c r="AG16" s="918"/>
      <c r="AH16" s="926"/>
      <c r="AI16" s="917"/>
      <c r="AJ16" s="918"/>
      <c r="AK16" s="926"/>
      <c r="AL16" s="927"/>
    </row>
    <row r="17" spans="1:38" ht="16.5" customHeight="1" thickBo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16"/>
      <c r="R17" s="24"/>
      <c r="S17" s="24"/>
      <c r="T17" s="24"/>
      <c r="U17" s="24"/>
      <c r="V17" s="24"/>
      <c r="W17" s="17"/>
      <c r="X17" s="17"/>
      <c r="Y17" s="17"/>
      <c r="Z17" s="17"/>
      <c r="AA17" s="17"/>
      <c r="AB17" s="17"/>
      <c r="AC17" s="24"/>
      <c r="AD17" s="24"/>
      <c r="AE17" s="24"/>
      <c r="AF17" s="24"/>
      <c r="AG17" s="24"/>
      <c r="AH17" s="24"/>
      <c r="AI17" s="24"/>
      <c r="AJ17" s="24"/>
      <c r="AK17" s="24"/>
      <c r="AL17" s="24"/>
    </row>
    <row r="18" spans="1:38" ht="9" customHeight="1">
      <c r="A18" s="943" t="s">
        <v>1701</v>
      </c>
      <c r="B18" s="944"/>
      <c r="C18" s="945"/>
      <c r="D18" s="949" t="s">
        <v>1769</v>
      </c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8"/>
      <c r="R18" s="954" t="s">
        <v>1771</v>
      </c>
      <c r="S18" s="955"/>
      <c r="T18" s="955"/>
      <c r="U18" s="955"/>
      <c r="V18" s="955"/>
      <c r="W18" s="955"/>
      <c r="X18" s="955"/>
      <c r="Y18" s="970" t="s">
        <v>1773</v>
      </c>
      <c r="Z18" s="970"/>
      <c r="AA18" s="970"/>
      <c r="AB18" s="970"/>
      <c r="AC18" s="970"/>
      <c r="AD18" s="970"/>
      <c r="AE18" s="970"/>
      <c r="AF18" s="970"/>
      <c r="AG18" s="970"/>
      <c r="AH18" s="970"/>
      <c r="AI18" s="970"/>
      <c r="AJ18" s="970"/>
      <c r="AK18" s="970"/>
      <c r="AL18" s="971"/>
    </row>
    <row r="19" spans="1:38" ht="9" customHeight="1" thickBot="1">
      <c r="A19" s="946"/>
      <c r="B19" s="947"/>
      <c r="C19" s="948"/>
      <c r="D19" s="950"/>
      <c r="E19" s="709"/>
      <c r="F19" s="709"/>
      <c r="G19" s="709"/>
      <c r="H19" s="709"/>
      <c r="I19" s="709"/>
      <c r="J19" s="709"/>
      <c r="K19" s="709"/>
      <c r="L19" s="709"/>
      <c r="M19" s="709"/>
      <c r="N19" s="709"/>
      <c r="O19" s="709"/>
      <c r="P19" s="710"/>
      <c r="R19" s="956"/>
      <c r="S19" s="957"/>
      <c r="T19" s="957"/>
      <c r="U19" s="957"/>
      <c r="V19" s="957"/>
      <c r="W19" s="957"/>
      <c r="X19" s="957"/>
      <c r="Y19" s="972"/>
      <c r="Z19" s="972"/>
      <c r="AA19" s="972"/>
      <c r="AB19" s="972"/>
      <c r="AC19" s="972"/>
      <c r="AD19" s="972"/>
      <c r="AE19" s="972"/>
      <c r="AF19" s="972"/>
      <c r="AG19" s="972"/>
      <c r="AH19" s="972"/>
      <c r="AI19" s="972"/>
      <c r="AJ19" s="972"/>
      <c r="AK19" s="972"/>
      <c r="AL19" s="973"/>
    </row>
    <row r="20" spans="1:38" ht="18" customHeight="1">
      <c r="A20" s="951" t="str">
        <f>VLOOKUP($U$1,Sorteio!$1:$1048576,4,FALSE)</f>
        <v>398</v>
      </c>
      <c r="B20" s="952"/>
      <c r="C20" s="953"/>
      <c r="D20" s="460"/>
      <c r="E20" s="461"/>
      <c r="F20" s="461"/>
      <c r="G20" s="461"/>
      <c r="H20" s="461"/>
      <c r="I20" s="461"/>
      <c r="J20" s="461"/>
      <c r="K20" s="461"/>
      <c r="L20" s="461"/>
      <c r="M20" s="461"/>
      <c r="N20" s="461"/>
      <c r="O20" s="461"/>
      <c r="P20" s="462"/>
      <c r="R20" s="960">
        <f>U1</f>
        <v>218</v>
      </c>
      <c r="S20" s="961"/>
      <c r="T20" s="961"/>
      <c r="U20" s="961"/>
      <c r="V20" s="961"/>
      <c r="W20" s="961"/>
      <c r="X20" s="962"/>
      <c r="Y20" s="974" t="str">
        <f>A20</f>
        <v>398</v>
      </c>
      <c r="Z20" s="974"/>
      <c r="AA20" s="974"/>
      <c r="AB20" s="974"/>
      <c r="AC20" s="974" t="str">
        <f>A23</f>
        <v>646</v>
      </c>
      <c r="AD20" s="974"/>
      <c r="AE20" s="974"/>
      <c r="AF20" s="974"/>
      <c r="AG20" s="974" t="str">
        <f>A25</f>
        <v>495</v>
      </c>
      <c r="AH20" s="974"/>
      <c r="AI20" s="974"/>
      <c r="AJ20" s="974" t="str">
        <f>A28</f>
        <v>714</v>
      </c>
      <c r="AK20" s="974"/>
      <c r="AL20" s="975"/>
    </row>
    <row r="21" spans="1:38" ht="7.5" customHeight="1">
      <c r="A21" s="643"/>
      <c r="B21" s="593"/>
      <c r="C21" s="598"/>
      <c r="D21" s="648" t="str">
        <f>VLOOKUP($U$1,Sorteio!$1:$1048576,6,FALSE)</f>
        <v>RUMI</v>
      </c>
      <c r="E21" s="648"/>
      <c r="F21" s="648"/>
      <c r="G21" s="648"/>
      <c r="H21" s="648"/>
      <c r="I21" s="648"/>
      <c r="J21" s="648"/>
      <c r="K21" s="649" t="str">
        <f>VLOOKUP($U$1,Sorteio!$1:$1048576,5,FALSE)</f>
        <v>MURAKAMI DOKAN</v>
      </c>
      <c r="L21" s="649"/>
      <c r="M21" s="649"/>
      <c r="N21" s="649"/>
      <c r="O21" s="649"/>
      <c r="P21" s="650"/>
      <c r="R21" s="644"/>
      <c r="S21" s="645"/>
      <c r="T21" s="645"/>
      <c r="U21" s="645"/>
      <c r="V21" s="645"/>
      <c r="W21" s="645"/>
      <c r="X21" s="963"/>
      <c r="Y21" s="958" t="str">
        <f>I4</f>
        <v>MURAKAMI DOKAN</v>
      </c>
      <c r="Z21" s="958"/>
      <c r="AA21" s="958"/>
      <c r="AB21" s="958"/>
      <c r="AC21" s="958" t="str">
        <f>K4</f>
        <v>OGATA</v>
      </c>
      <c r="AD21" s="958"/>
      <c r="AE21" s="958"/>
      <c r="AF21" s="958"/>
      <c r="AG21" s="958" t="str">
        <f>M4</f>
        <v>SHIMANOE</v>
      </c>
      <c r="AH21" s="958"/>
      <c r="AI21" s="958"/>
      <c r="AJ21" s="958" t="str">
        <f>O4</f>
        <v>MARTINS DE MELLO</v>
      </c>
      <c r="AK21" s="958"/>
      <c r="AL21" s="959"/>
    </row>
    <row r="22" spans="1:38" ht="7.5" customHeight="1">
      <c r="A22" s="643"/>
      <c r="B22" s="593"/>
      <c r="C22" s="598"/>
      <c r="D22" s="632"/>
      <c r="E22" s="632"/>
      <c r="F22" s="632"/>
      <c r="G22" s="632"/>
      <c r="H22" s="632"/>
      <c r="I22" s="632"/>
      <c r="J22" s="632"/>
      <c r="K22" s="633"/>
      <c r="L22" s="633"/>
      <c r="M22" s="633"/>
      <c r="N22" s="633"/>
      <c r="O22" s="633"/>
      <c r="P22" s="736"/>
      <c r="R22" s="964"/>
      <c r="S22" s="965"/>
      <c r="T22" s="965"/>
      <c r="U22" s="965"/>
      <c r="V22" s="965"/>
      <c r="W22" s="965"/>
      <c r="X22" s="966"/>
      <c r="Y22" s="958" t="str">
        <f>J4</f>
        <v>RUMI</v>
      </c>
      <c r="Z22" s="958"/>
      <c r="AA22" s="958"/>
      <c r="AB22" s="958"/>
      <c r="AC22" s="958" t="str">
        <f>L4</f>
        <v>SEISHI</v>
      </c>
      <c r="AD22" s="958"/>
      <c r="AE22" s="958"/>
      <c r="AF22" s="958"/>
      <c r="AG22" s="958" t="str">
        <f>N4</f>
        <v>PAULO MASSATO</v>
      </c>
      <c r="AH22" s="958"/>
      <c r="AI22" s="958"/>
      <c r="AJ22" s="958" t="str">
        <f>P4</f>
        <v>VANESSA</v>
      </c>
      <c r="AK22" s="958"/>
      <c r="AL22" s="959"/>
    </row>
    <row r="23" spans="1:38" ht="17.25" customHeight="1" thickBot="1">
      <c r="A23" s="732" t="str">
        <f>VLOOKUP($U$1,Sorteio!$1:$1048576,14,FALSE)</f>
        <v>646</v>
      </c>
      <c r="B23" s="733"/>
      <c r="C23" s="734"/>
      <c r="D23" s="304"/>
      <c r="E23" s="296"/>
      <c r="F23" s="296"/>
      <c r="G23" s="296"/>
      <c r="H23" s="296"/>
      <c r="I23" s="296"/>
      <c r="J23" s="296"/>
      <c r="K23" s="297"/>
      <c r="L23" s="297"/>
      <c r="M23" s="297"/>
      <c r="N23" s="297"/>
      <c r="O23" s="297"/>
      <c r="P23" s="305"/>
      <c r="R23" s="967" t="s">
        <v>2469</v>
      </c>
      <c r="S23" s="968"/>
      <c r="T23" s="968"/>
      <c r="U23" s="968"/>
      <c r="V23" s="968"/>
      <c r="W23" s="968"/>
      <c r="X23" s="968"/>
      <c r="Y23" s="969" t="str">
        <f>AB3</f>
        <v>PIE</v>
      </c>
      <c r="Z23" s="969"/>
      <c r="AA23" s="969"/>
      <c r="AB23" s="969"/>
      <c r="AC23" s="969" t="str">
        <f>AE3</f>
        <v>BIR</v>
      </c>
      <c r="AD23" s="969"/>
      <c r="AE23" s="969"/>
      <c r="AF23" s="969"/>
      <c r="AG23" s="969" t="str">
        <f>AH3</f>
        <v>COO</v>
      </c>
      <c r="AH23" s="969"/>
      <c r="AI23" s="969"/>
      <c r="AJ23" s="969" t="str">
        <f>AK3</f>
        <v>KOK</v>
      </c>
      <c r="AK23" s="969"/>
      <c r="AL23" s="979"/>
    </row>
    <row r="24" spans="1:38" ht="18" customHeight="1">
      <c r="A24" s="735"/>
      <c r="B24" s="596"/>
      <c r="C24" s="599"/>
      <c r="D24" s="632" t="str">
        <f>VLOOKUP($U$1,Sorteio!$1:$1048576,16,FALSE)</f>
        <v>SEISHI</v>
      </c>
      <c r="E24" s="632"/>
      <c r="F24" s="632"/>
      <c r="G24" s="632"/>
      <c r="H24" s="632"/>
      <c r="I24" s="632"/>
      <c r="J24" s="632"/>
      <c r="K24" s="633" t="str">
        <f>VLOOKUP($U$1,Sorteio!$1:$1048576,15,FALSE)</f>
        <v>OGATA</v>
      </c>
      <c r="L24" s="633"/>
      <c r="M24" s="633"/>
      <c r="N24" s="633"/>
      <c r="O24" s="633"/>
      <c r="P24" s="736"/>
      <c r="R24" s="980" t="s">
        <v>1774</v>
      </c>
      <c r="S24" s="981"/>
      <c r="T24" s="981"/>
      <c r="U24" s="981"/>
      <c r="V24" s="981"/>
      <c r="W24" s="981"/>
      <c r="X24" s="982"/>
      <c r="Y24" s="992"/>
      <c r="Z24" s="992"/>
      <c r="AA24" s="976"/>
      <c r="AB24" s="976"/>
      <c r="AC24" s="976"/>
      <c r="AD24" s="976"/>
      <c r="AE24" s="976"/>
      <c r="AF24" s="976"/>
      <c r="AG24" s="977"/>
      <c r="AH24" s="977"/>
      <c r="AI24" s="977"/>
      <c r="AJ24" s="977"/>
      <c r="AK24" s="977"/>
      <c r="AL24" s="978"/>
    </row>
    <row r="25" spans="1:38" ht="8.25" customHeight="1">
      <c r="A25" s="732" t="str">
        <f>VLOOKUP($U$1,Sorteio!$1:$1048576,24,FALSE)</f>
        <v>495</v>
      </c>
      <c r="B25" s="733"/>
      <c r="C25" s="734"/>
      <c r="D25" s="463"/>
      <c r="E25" s="299"/>
      <c r="F25" s="299"/>
      <c r="G25" s="299"/>
      <c r="H25" s="299"/>
      <c r="I25" s="299"/>
      <c r="J25" s="299"/>
      <c r="K25" s="463"/>
      <c r="L25" s="299"/>
      <c r="M25" s="299"/>
      <c r="N25" s="299"/>
      <c r="O25" s="299"/>
      <c r="P25" s="306"/>
      <c r="R25" s="983"/>
      <c r="S25" s="984"/>
      <c r="T25" s="984"/>
      <c r="U25" s="984"/>
      <c r="V25" s="984"/>
      <c r="W25" s="984"/>
      <c r="X25" s="985"/>
      <c r="Y25" s="940"/>
      <c r="Z25" s="940"/>
      <c r="AA25" s="941"/>
      <c r="AB25" s="941"/>
      <c r="AC25" s="941"/>
      <c r="AD25" s="941"/>
      <c r="AE25" s="941"/>
      <c r="AF25" s="941"/>
      <c r="AG25" s="579"/>
      <c r="AH25" s="579"/>
      <c r="AI25" s="579"/>
      <c r="AJ25" s="579"/>
      <c r="AK25" s="579"/>
      <c r="AL25" s="942"/>
    </row>
    <row r="26" spans="1:38" ht="8.25" customHeight="1">
      <c r="A26" s="643"/>
      <c r="B26" s="593"/>
      <c r="C26" s="598"/>
      <c r="D26" s="293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4"/>
      <c r="R26" s="983" t="s">
        <v>1775</v>
      </c>
      <c r="S26" s="984"/>
      <c r="T26" s="984"/>
      <c r="U26" s="984"/>
      <c r="V26" s="984"/>
      <c r="W26" s="984"/>
      <c r="X26" s="985"/>
      <c r="Y26" s="690"/>
      <c r="Z26" s="690"/>
      <c r="AA26" s="628"/>
      <c r="AB26" s="628"/>
      <c r="AC26" s="628"/>
      <c r="AD26" s="628"/>
      <c r="AE26" s="628"/>
      <c r="AF26" s="628"/>
      <c r="AG26" s="628"/>
      <c r="AH26" s="628"/>
      <c r="AI26" s="628"/>
      <c r="AJ26" s="628"/>
      <c r="AK26" s="628"/>
      <c r="AL26" s="630"/>
    </row>
    <row r="27" spans="1:38" ht="18" customHeight="1">
      <c r="A27" s="735"/>
      <c r="B27" s="596"/>
      <c r="C27" s="599"/>
      <c r="D27" s="632" t="str">
        <f>VLOOKUP($U$1,Sorteio!$1:$1048576,26,FALSE)</f>
        <v>PAULO MASSATO</v>
      </c>
      <c r="E27" s="632"/>
      <c r="F27" s="632"/>
      <c r="G27" s="632"/>
      <c r="H27" s="632"/>
      <c r="I27" s="632"/>
      <c r="J27" s="632"/>
      <c r="K27" s="633" t="str">
        <f>VLOOKUP($U$1,Sorteio!$1:$1048576,25,FALSE)</f>
        <v>SHIMANOE</v>
      </c>
      <c r="L27" s="633"/>
      <c r="M27" s="633"/>
      <c r="N27" s="633"/>
      <c r="O27" s="633"/>
      <c r="P27" s="736"/>
      <c r="R27" s="983"/>
      <c r="S27" s="984"/>
      <c r="T27" s="984"/>
      <c r="U27" s="984"/>
      <c r="V27" s="984"/>
      <c r="W27" s="984"/>
      <c r="X27" s="985"/>
      <c r="Y27" s="690"/>
      <c r="Z27" s="690"/>
      <c r="AA27" s="628"/>
      <c r="AB27" s="628"/>
      <c r="AC27" s="628"/>
      <c r="AD27" s="628"/>
      <c r="AE27" s="628"/>
      <c r="AF27" s="628"/>
      <c r="AG27" s="628"/>
      <c r="AH27" s="628"/>
      <c r="AI27" s="628"/>
      <c r="AJ27" s="628"/>
      <c r="AK27" s="628"/>
      <c r="AL27" s="630"/>
    </row>
    <row r="28" spans="1:38" ht="9" customHeight="1">
      <c r="A28" s="643" t="str">
        <f>VLOOKUP($U$1,Sorteio!$1:$1048576,34,FALSE)</f>
        <v>714</v>
      </c>
      <c r="B28" s="593"/>
      <c r="C28" s="598"/>
      <c r="D28" s="463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306"/>
      <c r="R28" s="986" t="s">
        <v>2485</v>
      </c>
      <c r="S28" s="987"/>
      <c r="T28" s="987"/>
      <c r="U28" s="987"/>
      <c r="V28" s="987"/>
      <c r="W28" s="987"/>
      <c r="X28" s="988"/>
      <c r="Y28" s="940"/>
      <c r="Z28" s="940"/>
      <c r="AA28" s="941"/>
      <c r="AB28" s="941"/>
      <c r="AC28" s="941"/>
      <c r="AD28" s="941"/>
      <c r="AE28" s="941"/>
      <c r="AF28" s="941"/>
      <c r="AG28" s="579"/>
      <c r="AH28" s="579"/>
      <c r="AI28" s="579"/>
      <c r="AJ28" s="579"/>
      <c r="AK28" s="579"/>
      <c r="AL28" s="942"/>
    </row>
    <row r="29" spans="1:38" ht="9" customHeight="1">
      <c r="A29" s="643"/>
      <c r="B29" s="593"/>
      <c r="C29" s="598"/>
      <c r="D29" s="293"/>
      <c r="E29" s="295"/>
      <c r="F29" s="295"/>
      <c r="G29" s="295"/>
      <c r="H29" s="295"/>
      <c r="I29" s="295"/>
      <c r="J29" s="295"/>
      <c r="K29" s="464"/>
      <c r="L29" s="464"/>
      <c r="M29" s="464"/>
      <c r="N29" s="464"/>
      <c r="O29" s="464"/>
      <c r="P29" s="465"/>
      <c r="R29" s="986"/>
      <c r="S29" s="987"/>
      <c r="T29" s="987"/>
      <c r="U29" s="987"/>
      <c r="V29" s="987"/>
      <c r="W29" s="987"/>
      <c r="X29" s="988"/>
      <c r="Y29" s="940"/>
      <c r="Z29" s="940"/>
      <c r="AA29" s="941"/>
      <c r="AB29" s="941"/>
      <c r="AC29" s="941"/>
      <c r="AD29" s="941"/>
      <c r="AE29" s="941"/>
      <c r="AF29" s="941"/>
      <c r="AG29" s="579"/>
      <c r="AH29" s="579"/>
      <c r="AI29" s="579"/>
      <c r="AJ29" s="579"/>
      <c r="AK29" s="579"/>
      <c r="AL29" s="942"/>
    </row>
    <row r="30" spans="1:38" ht="18" customHeight="1" thickBot="1">
      <c r="A30" s="737"/>
      <c r="B30" s="738"/>
      <c r="C30" s="739"/>
      <c r="D30" s="740" t="str">
        <f>VLOOKUP($U$1,Sorteio!$1:$1048576,36,FALSE)</f>
        <v>VANESSA</v>
      </c>
      <c r="E30" s="740"/>
      <c r="F30" s="740"/>
      <c r="G30" s="740"/>
      <c r="H30" s="740"/>
      <c r="I30" s="740"/>
      <c r="J30" s="740"/>
      <c r="K30" s="741" t="str">
        <f>VLOOKUP($U$1,Sorteio!$1:$1048576,35,FALSE)</f>
        <v>MARTINS DE MELLO</v>
      </c>
      <c r="L30" s="741"/>
      <c r="M30" s="741"/>
      <c r="N30" s="741"/>
      <c r="O30" s="741"/>
      <c r="P30" s="742"/>
      <c r="R30" s="989"/>
      <c r="S30" s="990"/>
      <c r="T30" s="990"/>
      <c r="U30" s="990"/>
      <c r="V30" s="990"/>
      <c r="W30" s="990"/>
      <c r="X30" s="991"/>
      <c r="Y30" s="619"/>
      <c r="Z30" s="619"/>
      <c r="AA30" s="637"/>
      <c r="AB30" s="637"/>
      <c r="AC30" s="637"/>
      <c r="AD30" s="637"/>
      <c r="AE30" s="637"/>
      <c r="AF30" s="637"/>
      <c r="AG30" s="638"/>
      <c r="AH30" s="638"/>
      <c r="AI30" s="638"/>
      <c r="AJ30" s="638"/>
      <c r="AK30" s="638"/>
      <c r="AL30" s="639"/>
    </row>
    <row r="31" spans="1:38" ht="18" customHeight="1">
      <c r="A31" s="292"/>
      <c r="B31" s="292"/>
      <c r="C31" s="292"/>
      <c r="E31" s="293"/>
      <c r="F31" s="293"/>
      <c r="G31" s="293"/>
      <c r="H31" s="293"/>
      <c r="I31" s="293"/>
      <c r="J31" s="293"/>
      <c r="L31" s="293"/>
      <c r="M31" s="293"/>
      <c r="N31" s="293"/>
      <c r="O31" s="293"/>
      <c r="P31" s="293"/>
      <c r="R31" s="994"/>
      <c r="S31" s="994"/>
      <c r="T31" s="994"/>
      <c r="U31" s="994"/>
      <c r="V31" s="994"/>
      <c r="W31" s="994"/>
      <c r="X31" s="994"/>
      <c r="Y31" s="312"/>
      <c r="Z31" s="312"/>
      <c r="AA31" s="312"/>
      <c r="AB31" s="312"/>
      <c r="AC31" s="312"/>
      <c r="AD31" s="312"/>
      <c r="AE31" s="312"/>
      <c r="AF31" s="312"/>
      <c r="AG31" s="292"/>
      <c r="AH31" s="292"/>
      <c r="AI31" s="292"/>
      <c r="AJ31" s="292"/>
      <c r="AK31" s="292"/>
      <c r="AL31" s="292"/>
    </row>
    <row r="32" spans="1:38" ht="18" customHeight="1">
      <c r="A32" s="600" t="s">
        <v>1815</v>
      </c>
      <c r="B32" s="600"/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N32" s="600"/>
      <c r="O32" s="600"/>
      <c r="P32" s="600"/>
      <c r="R32" s="247"/>
      <c r="S32" s="247"/>
      <c r="T32" s="247"/>
      <c r="U32" s="247"/>
      <c r="V32" s="247"/>
      <c r="W32" s="247"/>
      <c r="X32" s="247"/>
      <c r="Y32" s="587"/>
      <c r="Z32" s="587"/>
      <c r="AA32" s="587"/>
      <c r="AB32" s="587"/>
      <c r="AC32" s="587"/>
      <c r="AD32" s="587"/>
      <c r="AE32" s="587"/>
      <c r="AF32" s="587"/>
      <c r="AG32" s="593"/>
      <c r="AH32" s="593"/>
      <c r="AI32" s="593"/>
      <c r="AJ32" s="593"/>
      <c r="AK32" s="593"/>
      <c r="AL32" s="593"/>
    </row>
    <row r="33" spans="1:39" ht="4.5" customHeight="1" thickBot="1">
      <c r="A33" s="600"/>
      <c r="B33" s="600"/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00"/>
      <c r="P33" s="600"/>
    </row>
    <row r="34" spans="1:39" ht="17.25" customHeight="1" thickBot="1">
      <c r="A34" s="600"/>
      <c r="B34" s="600"/>
      <c r="C34" s="600"/>
      <c r="D34" s="600"/>
      <c r="E34" s="600"/>
      <c r="F34" s="600"/>
      <c r="G34" s="600"/>
      <c r="H34" s="600"/>
      <c r="I34" s="600"/>
      <c r="J34" s="600"/>
      <c r="K34" s="600"/>
      <c r="L34" s="600"/>
      <c r="M34" s="600"/>
      <c r="N34" s="600"/>
      <c r="O34" s="600"/>
      <c r="P34" s="600"/>
      <c r="R34" s="995"/>
      <c r="S34" s="996"/>
      <c r="T34" s="996"/>
      <c r="U34" s="996"/>
      <c r="V34" s="996"/>
      <c r="W34" s="996"/>
      <c r="X34" s="997"/>
      <c r="Y34" s="998" t="s">
        <v>1777</v>
      </c>
      <c r="Z34" s="998"/>
      <c r="AA34" s="999"/>
      <c r="AB34" s="999"/>
      <c r="AC34" s="999"/>
      <c r="AD34" s="999"/>
      <c r="AE34" s="999"/>
      <c r="AF34" s="999"/>
      <c r="AG34" s="999"/>
      <c r="AH34" s="999"/>
      <c r="AI34" s="999"/>
      <c r="AJ34" s="999"/>
      <c r="AK34" s="999"/>
      <c r="AL34" s="1000"/>
    </row>
    <row r="35" spans="1:39" ht="17.25" customHeight="1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00"/>
      <c r="P35" s="600"/>
      <c r="R35" s="561" t="s">
        <v>1778</v>
      </c>
      <c r="S35" s="562"/>
      <c r="T35" s="562"/>
      <c r="U35" s="562"/>
      <c r="V35" s="562"/>
      <c r="W35" s="562"/>
      <c r="X35" s="563"/>
      <c r="Y35" s="993"/>
      <c r="Z35" s="993"/>
      <c r="AA35" s="698"/>
      <c r="AB35" s="698"/>
      <c r="AC35" s="698"/>
      <c r="AD35" s="698"/>
      <c r="AE35" s="698"/>
      <c r="AF35" s="698"/>
      <c r="AG35" s="699"/>
      <c r="AH35" s="699"/>
      <c r="AI35" s="699"/>
      <c r="AJ35" s="699"/>
      <c r="AK35" s="699"/>
      <c r="AL35" s="700"/>
    </row>
    <row r="36" spans="1:39" ht="17.25" customHeight="1"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R36" s="564"/>
      <c r="S36" s="565"/>
      <c r="T36" s="565"/>
      <c r="U36" s="565"/>
      <c r="V36" s="565"/>
      <c r="W36" s="565"/>
      <c r="X36" s="566"/>
      <c r="Y36" s="657"/>
      <c r="Z36" s="657"/>
      <c r="AA36" s="578"/>
      <c r="AB36" s="578"/>
      <c r="AC36" s="578"/>
      <c r="AD36" s="578"/>
      <c r="AE36" s="578"/>
      <c r="AF36" s="578"/>
      <c r="AG36" s="658"/>
      <c r="AH36" s="658"/>
      <c r="AI36" s="658"/>
      <c r="AJ36" s="658"/>
      <c r="AK36" s="658"/>
      <c r="AL36" s="659"/>
    </row>
    <row r="37" spans="1:39" ht="17.25" customHeight="1" thickBot="1">
      <c r="A37" s="616" t="s">
        <v>1846</v>
      </c>
      <c r="B37" s="616"/>
      <c r="C37" s="616"/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R37" s="567"/>
      <c r="S37" s="568"/>
      <c r="T37" s="568"/>
      <c r="U37" s="568"/>
      <c r="V37" s="568"/>
      <c r="W37" s="568"/>
      <c r="X37" s="569"/>
      <c r="Y37" s="624"/>
      <c r="Z37" s="624"/>
      <c r="AA37" s="625"/>
      <c r="AB37" s="625"/>
      <c r="AC37" s="625"/>
      <c r="AD37" s="625"/>
      <c r="AE37" s="625"/>
      <c r="AF37" s="625"/>
      <c r="AG37" s="667"/>
      <c r="AH37" s="667"/>
      <c r="AI37" s="667"/>
      <c r="AJ37" s="667"/>
      <c r="AK37" s="667"/>
      <c r="AL37" s="668"/>
      <c r="AM37" s="50"/>
    </row>
    <row r="38" spans="1:39" ht="17.25" customHeight="1">
      <c r="A38" s="560" t="s">
        <v>1845</v>
      </c>
      <c r="B38" s="560"/>
      <c r="C38" s="560"/>
      <c r="D38" s="560"/>
      <c r="E38" s="560"/>
      <c r="F38" s="560"/>
      <c r="G38" s="560"/>
      <c r="H38" s="560"/>
      <c r="I38" s="560"/>
      <c r="J38" s="560"/>
      <c r="K38" s="560"/>
      <c r="L38" s="560"/>
      <c r="M38" s="560"/>
      <c r="N38" s="560"/>
      <c r="O38" s="560"/>
      <c r="P38" s="560"/>
      <c r="R38" s="561" t="s">
        <v>1779</v>
      </c>
      <c r="S38" s="562"/>
      <c r="T38" s="562"/>
      <c r="U38" s="562"/>
      <c r="V38" s="562"/>
      <c r="W38" s="562"/>
      <c r="X38" s="563"/>
      <c r="Y38" s="711"/>
      <c r="Z38" s="993"/>
      <c r="AA38" s="698"/>
      <c r="AB38" s="698"/>
      <c r="AC38" s="698"/>
      <c r="AD38" s="698"/>
      <c r="AE38" s="698"/>
      <c r="AF38" s="698"/>
      <c r="AG38" s="699"/>
      <c r="AH38" s="699"/>
      <c r="AI38" s="699"/>
      <c r="AJ38" s="699"/>
      <c r="AK38" s="699"/>
      <c r="AL38" s="700"/>
    </row>
    <row r="39" spans="1:39" ht="17.25" customHeight="1">
      <c r="A39" s="560"/>
      <c r="B39" s="560"/>
      <c r="C39" s="560"/>
      <c r="D39" s="560"/>
      <c r="E39" s="560"/>
      <c r="F39" s="560"/>
      <c r="G39" s="560"/>
      <c r="H39" s="560"/>
      <c r="I39" s="560"/>
      <c r="J39" s="560"/>
      <c r="K39" s="560"/>
      <c r="L39" s="560"/>
      <c r="M39" s="560"/>
      <c r="N39" s="560"/>
      <c r="O39" s="560"/>
      <c r="P39" s="560"/>
      <c r="R39" s="564"/>
      <c r="S39" s="565"/>
      <c r="T39" s="565"/>
      <c r="U39" s="565"/>
      <c r="V39" s="565"/>
      <c r="W39" s="565"/>
      <c r="X39" s="566"/>
      <c r="Y39" s="577"/>
      <c r="Z39" s="657"/>
      <c r="AA39" s="578"/>
      <c r="AB39" s="578"/>
      <c r="AC39" s="578"/>
      <c r="AD39" s="578"/>
      <c r="AE39" s="578"/>
      <c r="AF39" s="578"/>
      <c r="AG39" s="658"/>
      <c r="AH39" s="658"/>
      <c r="AI39" s="658"/>
      <c r="AJ39" s="658"/>
      <c r="AK39" s="658"/>
      <c r="AL39" s="659"/>
    </row>
    <row r="40" spans="1:39" ht="17.25" customHeight="1" thickBot="1">
      <c r="A40" s="570" t="s">
        <v>1844</v>
      </c>
      <c r="B40" s="570"/>
      <c r="C40" s="570"/>
      <c r="D40" s="570"/>
      <c r="E40" s="570"/>
      <c r="F40" s="63"/>
      <c r="G40" s="571">
        <f>VLOOKUP($U$1,Sorteio!$1:$1048576,2,FALSE)</f>
        <v>2</v>
      </c>
      <c r="H40" s="571"/>
      <c r="I40" s="571"/>
      <c r="J40" s="572" t="s">
        <v>1772</v>
      </c>
      <c r="K40" s="572"/>
      <c r="L40" s="572"/>
      <c r="M40" s="572"/>
      <c r="N40" s="571">
        <f>VLOOKUP($U$1,Sorteio!$1:$1048576,3,FALSE)</f>
        <v>18</v>
      </c>
      <c r="O40" s="571"/>
      <c r="P40" s="571"/>
      <c r="R40" s="567"/>
      <c r="S40" s="568"/>
      <c r="T40" s="568"/>
      <c r="U40" s="568"/>
      <c r="V40" s="568"/>
      <c r="W40" s="568"/>
      <c r="X40" s="569"/>
      <c r="Y40" s="666"/>
      <c r="Z40" s="624"/>
      <c r="AA40" s="625"/>
      <c r="AB40" s="625"/>
      <c r="AC40" s="625"/>
      <c r="AD40" s="625"/>
      <c r="AE40" s="625"/>
      <c r="AF40" s="625"/>
      <c r="AG40" s="667"/>
      <c r="AH40" s="667"/>
      <c r="AI40" s="667"/>
      <c r="AJ40" s="667"/>
      <c r="AK40" s="667"/>
      <c r="AL40" s="668"/>
    </row>
    <row r="41" spans="1:39" ht="17.25" customHeight="1" thickBot="1">
      <c r="A41" s="570"/>
      <c r="B41" s="570"/>
      <c r="C41" s="570"/>
      <c r="D41" s="570"/>
      <c r="E41" s="570"/>
      <c r="F41" s="91"/>
      <c r="G41" s="571"/>
      <c r="H41" s="571"/>
      <c r="I41" s="571"/>
      <c r="J41" s="572"/>
      <c r="K41" s="572"/>
      <c r="L41" s="572"/>
      <c r="M41" s="572"/>
      <c r="N41" s="571"/>
      <c r="O41" s="571"/>
      <c r="P41" s="571"/>
      <c r="R41" s="573" t="s">
        <v>1812</v>
      </c>
      <c r="S41" s="574"/>
      <c r="T41" s="574"/>
      <c r="U41" s="574"/>
      <c r="V41" s="574"/>
      <c r="W41" s="574"/>
      <c r="X41" s="575"/>
      <c r="Y41" s="576"/>
      <c r="Z41" s="576"/>
      <c r="AA41" s="576"/>
      <c r="AB41" s="576"/>
      <c r="AC41" s="576"/>
      <c r="AD41" s="576"/>
      <c r="AE41" s="576"/>
      <c r="AF41" s="576"/>
      <c r="AG41" s="558"/>
      <c r="AH41" s="558"/>
      <c r="AI41" s="558"/>
      <c r="AJ41" s="558"/>
      <c r="AK41" s="558"/>
      <c r="AL41" s="559"/>
    </row>
    <row r="42" spans="1:39" ht="18" customHeight="1"/>
    <row r="43" spans="1:39" ht="18" customHeight="1"/>
    <row r="44" spans="1:39" ht="18" customHeight="1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</row>
    <row r="45" spans="1:39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</row>
    <row r="46" spans="1:39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</row>
    <row r="47" spans="1:39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61" spans="53:55">
      <c r="BA61" s="211"/>
      <c r="BB61" s="212" t="s">
        <v>2241</v>
      </c>
      <c r="BC61" s="212" t="s">
        <v>2242</v>
      </c>
    </row>
    <row r="62" spans="53:55">
      <c r="BA62" s="211">
        <v>1</v>
      </c>
      <c r="BB62" s="212">
        <f t="shared" ref="BB62:BB79" si="0">IF(G$40=K$1,BA62,0)</f>
        <v>0</v>
      </c>
      <c r="BC62" s="284">
        <f t="shared" ref="BC62:BC79" si="1">IF(BB62=N$40,BB62,0)</f>
        <v>0</v>
      </c>
    </row>
    <row r="63" spans="53:55">
      <c r="BA63" s="211">
        <v>2</v>
      </c>
      <c r="BB63" s="212">
        <f t="shared" si="0"/>
        <v>0</v>
      </c>
      <c r="BC63" s="212">
        <f t="shared" si="1"/>
        <v>0</v>
      </c>
    </row>
    <row r="64" spans="53:55">
      <c r="BA64" s="211">
        <v>3</v>
      </c>
      <c r="BB64" s="212">
        <f t="shared" si="0"/>
        <v>0</v>
      </c>
      <c r="BC64" s="212">
        <f t="shared" si="1"/>
        <v>0</v>
      </c>
    </row>
    <row r="65" spans="53:55">
      <c r="BA65" s="211">
        <v>4</v>
      </c>
      <c r="BB65" s="212">
        <f t="shared" si="0"/>
        <v>0</v>
      </c>
      <c r="BC65" s="212">
        <f t="shared" si="1"/>
        <v>0</v>
      </c>
    </row>
    <row r="66" spans="53:55">
      <c r="BA66" s="211">
        <v>5</v>
      </c>
      <c r="BB66" s="212">
        <f t="shared" si="0"/>
        <v>0</v>
      </c>
      <c r="BC66" s="212">
        <f t="shared" si="1"/>
        <v>0</v>
      </c>
    </row>
    <row r="67" spans="53:55">
      <c r="BA67" s="211">
        <v>6</v>
      </c>
      <c r="BB67" s="212">
        <f t="shared" si="0"/>
        <v>0</v>
      </c>
      <c r="BC67" s="212">
        <f t="shared" si="1"/>
        <v>0</v>
      </c>
    </row>
    <row r="68" spans="53:55">
      <c r="BA68" s="211">
        <v>7</v>
      </c>
      <c r="BB68" s="212">
        <f t="shared" si="0"/>
        <v>0</v>
      </c>
      <c r="BC68" s="212">
        <f t="shared" si="1"/>
        <v>0</v>
      </c>
    </row>
    <row r="69" spans="53:55">
      <c r="BA69" s="211">
        <v>8</v>
      </c>
      <c r="BB69" s="212">
        <f t="shared" si="0"/>
        <v>0</v>
      </c>
      <c r="BC69" s="212">
        <f t="shared" si="1"/>
        <v>0</v>
      </c>
    </row>
    <row r="70" spans="53:55">
      <c r="BA70" s="211">
        <v>9</v>
      </c>
      <c r="BB70" s="212">
        <f t="shared" si="0"/>
        <v>0</v>
      </c>
      <c r="BC70" s="212">
        <f t="shared" si="1"/>
        <v>0</v>
      </c>
    </row>
    <row r="71" spans="53:55">
      <c r="BA71" s="211">
        <v>10</v>
      </c>
      <c r="BB71" s="212">
        <f t="shared" si="0"/>
        <v>0</v>
      </c>
      <c r="BC71" s="212">
        <f t="shared" si="1"/>
        <v>0</v>
      </c>
    </row>
    <row r="72" spans="53:55">
      <c r="BA72" s="211">
        <v>11</v>
      </c>
      <c r="BB72" s="212">
        <f t="shared" si="0"/>
        <v>0</v>
      </c>
      <c r="BC72" s="212">
        <f t="shared" si="1"/>
        <v>0</v>
      </c>
    </row>
    <row r="73" spans="53:55">
      <c r="BA73" s="211">
        <v>12</v>
      </c>
      <c r="BB73" s="212">
        <f t="shared" si="0"/>
        <v>0</v>
      </c>
      <c r="BC73" s="212">
        <f t="shared" si="1"/>
        <v>0</v>
      </c>
    </row>
    <row r="74" spans="53:55">
      <c r="BA74" s="211">
        <v>13</v>
      </c>
      <c r="BB74" s="212">
        <f t="shared" si="0"/>
        <v>0</v>
      </c>
      <c r="BC74" s="212">
        <f t="shared" si="1"/>
        <v>0</v>
      </c>
    </row>
    <row r="75" spans="53:55">
      <c r="BA75" s="211">
        <v>14</v>
      </c>
      <c r="BB75" s="212">
        <f t="shared" si="0"/>
        <v>0</v>
      </c>
      <c r="BC75" s="212">
        <f t="shared" si="1"/>
        <v>0</v>
      </c>
    </row>
    <row r="76" spans="53:55">
      <c r="BA76" s="211">
        <v>15</v>
      </c>
      <c r="BB76" s="212">
        <f t="shared" si="0"/>
        <v>0</v>
      </c>
      <c r="BC76" s="212">
        <f t="shared" si="1"/>
        <v>0</v>
      </c>
    </row>
    <row r="77" spans="53:55">
      <c r="BA77" s="211">
        <v>16</v>
      </c>
      <c r="BB77" s="212">
        <f t="shared" si="0"/>
        <v>0</v>
      </c>
      <c r="BC77" s="212">
        <f t="shared" si="1"/>
        <v>0</v>
      </c>
    </row>
    <row r="78" spans="53:55">
      <c r="BA78" s="211">
        <v>17</v>
      </c>
      <c r="BB78" s="212">
        <f t="shared" si="0"/>
        <v>0</v>
      </c>
      <c r="BC78" s="212">
        <f t="shared" si="1"/>
        <v>0</v>
      </c>
    </row>
    <row r="79" spans="53:55">
      <c r="BA79" s="211">
        <v>18</v>
      </c>
      <c r="BB79" s="212">
        <f t="shared" si="0"/>
        <v>0</v>
      </c>
      <c r="BC79" s="212">
        <f t="shared" si="1"/>
        <v>0</v>
      </c>
    </row>
  </sheetData>
  <mergeCells count="301">
    <mergeCell ref="AG38:AI38"/>
    <mergeCell ref="AJ38:AL38"/>
    <mergeCell ref="Y41:AB41"/>
    <mergeCell ref="AC41:AF41"/>
    <mergeCell ref="AG41:AI41"/>
    <mergeCell ref="A37:P37"/>
    <mergeCell ref="A32:P35"/>
    <mergeCell ref="AG32:AI32"/>
    <mergeCell ref="AJ32:AL32"/>
    <mergeCell ref="AG36:AI36"/>
    <mergeCell ref="AJ36:AL36"/>
    <mergeCell ref="Y37:AB37"/>
    <mergeCell ref="Y36:AB36"/>
    <mergeCell ref="Y32:AB32"/>
    <mergeCell ref="AG39:AI39"/>
    <mergeCell ref="AJ39:AL39"/>
    <mergeCell ref="AG40:AI40"/>
    <mergeCell ref="AJ40:AL40"/>
    <mergeCell ref="AJ41:AL41"/>
    <mergeCell ref="R31:X31"/>
    <mergeCell ref="R34:X34"/>
    <mergeCell ref="Y34:AL34"/>
    <mergeCell ref="R35:X37"/>
    <mergeCell ref="Y35:AB35"/>
    <mergeCell ref="AC35:AF35"/>
    <mergeCell ref="AG35:AI35"/>
    <mergeCell ref="AJ35:AL35"/>
    <mergeCell ref="AC36:AF36"/>
    <mergeCell ref="AG37:AI37"/>
    <mergeCell ref="AJ37:AL37"/>
    <mergeCell ref="R24:X25"/>
    <mergeCell ref="R26:X27"/>
    <mergeCell ref="R28:X30"/>
    <mergeCell ref="Y24:AB25"/>
    <mergeCell ref="A40:E41"/>
    <mergeCell ref="G40:I41"/>
    <mergeCell ref="J40:M41"/>
    <mergeCell ref="Y39:AB39"/>
    <mergeCell ref="AC39:AF39"/>
    <mergeCell ref="A38:P39"/>
    <mergeCell ref="R38:X40"/>
    <mergeCell ref="Y38:AB38"/>
    <mergeCell ref="AC38:AF38"/>
    <mergeCell ref="Y40:AB40"/>
    <mergeCell ref="AC40:AF40"/>
    <mergeCell ref="R41:X41"/>
    <mergeCell ref="AC37:AF37"/>
    <mergeCell ref="AC32:AF32"/>
    <mergeCell ref="N40:P41"/>
    <mergeCell ref="Y26:AB27"/>
    <mergeCell ref="AC26:AF27"/>
    <mergeCell ref="A23:C24"/>
    <mergeCell ref="K24:P24"/>
    <mergeCell ref="D24:J24"/>
    <mergeCell ref="Y18:AL19"/>
    <mergeCell ref="Y20:AB20"/>
    <mergeCell ref="AC20:AF20"/>
    <mergeCell ref="AG20:AI20"/>
    <mergeCell ref="AJ20:AL20"/>
    <mergeCell ref="Y21:AB21"/>
    <mergeCell ref="AC24:AF25"/>
    <mergeCell ref="AG24:AI25"/>
    <mergeCell ref="AJ24:AL25"/>
    <mergeCell ref="AJ23:AL23"/>
    <mergeCell ref="AG26:AI27"/>
    <mergeCell ref="AJ26:AL27"/>
    <mergeCell ref="Y28:AB30"/>
    <mergeCell ref="AC28:AF30"/>
    <mergeCell ref="AG28:AI30"/>
    <mergeCell ref="AJ28:AL30"/>
    <mergeCell ref="A18:C19"/>
    <mergeCell ref="D18:P19"/>
    <mergeCell ref="A20:C22"/>
    <mergeCell ref="R18:X19"/>
    <mergeCell ref="AC21:AF21"/>
    <mergeCell ref="AG21:AI21"/>
    <mergeCell ref="AJ21:AL21"/>
    <mergeCell ref="Y22:AB22"/>
    <mergeCell ref="AC22:AF22"/>
    <mergeCell ref="AG22:AI22"/>
    <mergeCell ref="AJ22:AL22"/>
    <mergeCell ref="D21:J22"/>
    <mergeCell ref="K21:P22"/>
    <mergeCell ref="R20:X22"/>
    <mergeCell ref="R23:X23"/>
    <mergeCell ref="Y23:AB23"/>
    <mergeCell ref="AC23:AF23"/>
    <mergeCell ref="AG23:AI23"/>
    <mergeCell ref="AH15:AJ15"/>
    <mergeCell ref="AK15:AL15"/>
    <mergeCell ref="A16:P16"/>
    <mergeCell ref="R16:V16"/>
    <mergeCell ref="W16:X16"/>
    <mergeCell ref="Y16:AA16"/>
    <mergeCell ref="AB16:AD16"/>
    <mergeCell ref="AE16:AG16"/>
    <mergeCell ref="AH16:AJ16"/>
    <mergeCell ref="AK16:AL16"/>
    <mergeCell ref="R15:V15"/>
    <mergeCell ref="W15:X15"/>
    <mergeCell ref="Y15:AA15"/>
    <mergeCell ref="AB15:AD15"/>
    <mergeCell ref="AE15:AG15"/>
    <mergeCell ref="A15:H15"/>
    <mergeCell ref="I15:J15"/>
    <mergeCell ref="K15:L15"/>
    <mergeCell ref="M15:N15"/>
    <mergeCell ref="O15:P15"/>
    <mergeCell ref="W13:X13"/>
    <mergeCell ref="W14:X14"/>
    <mergeCell ref="M14:N14"/>
    <mergeCell ref="O14:P14"/>
    <mergeCell ref="Y14:AA14"/>
    <mergeCell ref="AB14:AD14"/>
    <mergeCell ref="AE14:AG14"/>
    <mergeCell ref="AH14:AJ14"/>
    <mergeCell ref="AK14:AL14"/>
    <mergeCell ref="AB13:AD13"/>
    <mergeCell ref="AE13:AG13"/>
    <mergeCell ref="AH13:AJ13"/>
    <mergeCell ref="AK13:AL13"/>
    <mergeCell ref="Y13:AA13"/>
    <mergeCell ref="AB12:AD12"/>
    <mergeCell ref="AE12:AG12"/>
    <mergeCell ref="AH12:AJ12"/>
    <mergeCell ref="AK12:AL12"/>
    <mergeCell ref="A13:B13"/>
    <mergeCell ref="C13:D13"/>
    <mergeCell ref="E13:F13"/>
    <mergeCell ref="G13:H13"/>
    <mergeCell ref="I13:J13"/>
    <mergeCell ref="K13:L13"/>
    <mergeCell ref="M12:N12"/>
    <mergeCell ref="O12:P12"/>
    <mergeCell ref="R12:S12"/>
    <mergeCell ref="T12:V12"/>
    <mergeCell ref="W12:X12"/>
    <mergeCell ref="Y12:AA12"/>
    <mergeCell ref="A12:B12"/>
    <mergeCell ref="C12:D12"/>
    <mergeCell ref="E12:F12"/>
    <mergeCell ref="G12:H12"/>
    <mergeCell ref="I12:J12"/>
    <mergeCell ref="M13:N13"/>
    <mergeCell ref="O13:P13"/>
    <mergeCell ref="R13:S13"/>
    <mergeCell ref="I11:J11"/>
    <mergeCell ref="K11:L11"/>
    <mergeCell ref="M10:N10"/>
    <mergeCell ref="O10:P10"/>
    <mergeCell ref="R10:S10"/>
    <mergeCell ref="K10:L10"/>
    <mergeCell ref="A14:D14"/>
    <mergeCell ref="E14:F14"/>
    <mergeCell ref="G14:H14"/>
    <mergeCell ref="I14:J14"/>
    <mergeCell ref="K14:L14"/>
    <mergeCell ref="R14:V14"/>
    <mergeCell ref="T13:V13"/>
    <mergeCell ref="AB10:AD10"/>
    <mergeCell ref="AE10:AG10"/>
    <mergeCell ref="AH10:AJ10"/>
    <mergeCell ref="AK10:AL10"/>
    <mergeCell ref="T10:V10"/>
    <mergeCell ref="W10:X10"/>
    <mergeCell ref="Y10:AA10"/>
    <mergeCell ref="AB11:AD11"/>
    <mergeCell ref="AE11:AG11"/>
    <mergeCell ref="AH11:AJ11"/>
    <mergeCell ref="AK11:AL11"/>
    <mergeCell ref="T11:V11"/>
    <mergeCell ref="W11:X11"/>
    <mergeCell ref="Y11:AA11"/>
    <mergeCell ref="AH6:AJ6"/>
    <mergeCell ref="AB8:AD8"/>
    <mergeCell ref="AE8:AG8"/>
    <mergeCell ref="AH8:AJ8"/>
    <mergeCell ref="M11:N11"/>
    <mergeCell ref="O11:P11"/>
    <mergeCell ref="R11:S11"/>
    <mergeCell ref="AK8:AL8"/>
    <mergeCell ref="A9:B9"/>
    <mergeCell ref="C9:D9"/>
    <mergeCell ref="E9:F9"/>
    <mergeCell ref="G9:H9"/>
    <mergeCell ref="I9:J9"/>
    <mergeCell ref="K9:L9"/>
    <mergeCell ref="M8:N8"/>
    <mergeCell ref="O8:P8"/>
    <mergeCell ref="R8:S8"/>
    <mergeCell ref="T8:V8"/>
    <mergeCell ref="W8:X8"/>
    <mergeCell ref="Y8:AA8"/>
    <mergeCell ref="AB9:AD9"/>
    <mergeCell ref="AE9:AG9"/>
    <mergeCell ref="AH9:AJ9"/>
    <mergeCell ref="AK9:AL9"/>
    <mergeCell ref="AB6:AD6"/>
    <mergeCell ref="AE6:AG6"/>
    <mergeCell ref="AK6:AL6"/>
    <mergeCell ref="A7:B7"/>
    <mergeCell ref="C7:D7"/>
    <mergeCell ref="E7:F7"/>
    <mergeCell ref="G7:H7"/>
    <mergeCell ref="I7:J7"/>
    <mergeCell ref="K7:L7"/>
    <mergeCell ref="M6:N6"/>
    <mergeCell ref="O6:P6"/>
    <mergeCell ref="R6:S6"/>
    <mergeCell ref="T6:V6"/>
    <mergeCell ref="W6:X6"/>
    <mergeCell ref="Y6:AA6"/>
    <mergeCell ref="AB7:AD7"/>
    <mergeCell ref="AE7:AG7"/>
    <mergeCell ref="AH7:AJ7"/>
    <mergeCell ref="AK7:AL7"/>
    <mergeCell ref="T7:V7"/>
    <mergeCell ref="W7:X7"/>
    <mergeCell ref="Y7:AA7"/>
    <mergeCell ref="M7:N7"/>
    <mergeCell ref="O7:P7"/>
    <mergeCell ref="AB4:AC4"/>
    <mergeCell ref="AE4:AF4"/>
    <mergeCell ref="AI4:AJ4"/>
    <mergeCell ref="AB5:AD5"/>
    <mergeCell ref="AE5:AG5"/>
    <mergeCell ref="AH5:AJ5"/>
    <mergeCell ref="AK5:AL5"/>
    <mergeCell ref="A6:B6"/>
    <mergeCell ref="C6:D6"/>
    <mergeCell ref="E6:F6"/>
    <mergeCell ref="G6:H6"/>
    <mergeCell ref="I6:J6"/>
    <mergeCell ref="K6:L6"/>
    <mergeCell ref="M5:N5"/>
    <mergeCell ref="O5:P5"/>
    <mergeCell ref="R5:S5"/>
    <mergeCell ref="T5:V5"/>
    <mergeCell ref="W5:X5"/>
    <mergeCell ref="Y5:AA5"/>
    <mergeCell ref="A5:B5"/>
    <mergeCell ref="C5:D5"/>
    <mergeCell ref="E5:F5"/>
    <mergeCell ref="G5:H5"/>
    <mergeCell ref="I5:J5"/>
    <mergeCell ref="R2:AA2"/>
    <mergeCell ref="AB2:AD2"/>
    <mergeCell ref="AE2:AG2"/>
    <mergeCell ref="AH2:AJ2"/>
    <mergeCell ref="AK2:AL2"/>
    <mergeCell ref="U1:Y1"/>
    <mergeCell ref="AH1:AL1"/>
    <mergeCell ref="Z1:AG1"/>
    <mergeCell ref="AB3:AD3"/>
    <mergeCell ref="AE3:AG3"/>
    <mergeCell ref="AH3:AJ3"/>
    <mergeCell ref="AK3:AL3"/>
    <mergeCell ref="R3:AA3"/>
    <mergeCell ref="C8:D8"/>
    <mergeCell ref="E8:F8"/>
    <mergeCell ref="G8:H8"/>
    <mergeCell ref="I8:J8"/>
    <mergeCell ref="K8:L8"/>
    <mergeCell ref="W9:X9"/>
    <mergeCell ref="Y9:AA9"/>
    <mergeCell ref="A8:B8"/>
    <mergeCell ref="A4:B4"/>
    <mergeCell ref="G4:H4"/>
    <mergeCell ref="R4:S4"/>
    <mergeCell ref="T4:U4"/>
    <mergeCell ref="Y4:AA4"/>
    <mergeCell ref="K5:L5"/>
    <mergeCell ref="R7:S7"/>
    <mergeCell ref="T9:V9"/>
    <mergeCell ref="M9:N9"/>
    <mergeCell ref="O9:P9"/>
    <mergeCell ref="R9:S9"/>
    <mergeCell ref="A25:C27"/>
    <mergeCell ref="K27:P27"/>
    <mergeCell ref="D27:J27"/>
    <mergeCell ref="A28:C30"/>
    <mergeCell ref="D30:J30"/>
    <mergeCell ref="K30:P30"/>
    <mergeCell ref="A1:J1"/>
    <mergeCell ref="K1:P1"/>
    <mergeCell ref="A3:H3"/>
    <mergeCell ref="A10:B10"/>
    <mergeCell ref="C10:D10"/>
    <mergeCell ref="E10:F10"/>
    <mergeCell ref="G10:H10"/>
    <mergeCell ref="I10:J10"/>
    <mergeCell ref="A2:H2"/>
    <mergeCell ref="I2:J2"/>
    <mergeCell ref="K2:L2"/>
    <mergeCell ref="M2:N2"/>
    <mergeCell ref="O2:P2"/>
    <mergeCell ref="K12:L12"/>
    <mergeCell ref="A11:B11"/>
    <mergeCell ref="C11:D11"/>
    <mergeCell ref="E11:F11"/>
    <mergeCell ref="G11:H11"/>
  </mergeCells>
  <phoneticPr fontId="128" type="noConversion"/>
  <conditionalFormatting sqref="R5:S13 A6:B13">
    <cfRule type="duplicateValues" dxfId="8" priority="15"/>
  </conditionalFormatting>
  <conditionalFormatting sqref="BC62:BC79">
    <cfRule type="duplicateValues" dxfId="7" priority="8"/>
  </conditionalFormatting>
  <conditionalFormatting sqref="BC62">
    <cfRule type="cellIs" dxfId="6" priority="7" operator="equal">
      <formula>1</formula>
    </cfRule>
  </conditionalFormatting>
  <conditionalFormatting sqref="R2:AA2">
    <cfRule type="cellIs" dxfId="5" priority="6" operator="equal">
      <formula>2</formula>
    </cfRule>
  </conditionalFormatting>
  <conditionalFormatting sqref="BC63">
    <cfRule type="cellIs" dxfId="4" priority="5" operator="equal">
      <formula>2</formula>
    </cfRule>
  </conditionalFormatting>
  <conditionalFormatting sqref="AT10">
    <cfRule type="cellIs" dxfId="3" priority="4" operator="equal">
      <formula>1</formula>
    </cfRule>
  </conditionalFormatting>
  <conditionalFormatting sqref="A5:A13 R5:R13 BC62:BC79">
    <cfRule type="duplicateValues" dxfId="2" priority="3"/>
  </conditionalFormatting>
  <hyperlinks>
    <hyperlink ref="Y34" r:id="rId1" display="N@UM" xr:uid="{0AAC4A7F-7EE0-4365-B44E-29CC854BE47E}"/>
  </hyperlinks>
  <printOptions horizontalCentered="1"/>
  <pageMargins left="0" right="0" top="0" bottom="0" header="0" footer="0"/>
  <pageSetup paperSize="512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</vt:i4>
      </vt:variant>
    </vt:vector>
  </HeadingPairs>
  <TitlesOfParts>
    <vt:vector size="18" baseType="lpstr">
      <vt:lpstr>Fed.</vt:lpstr>
      <vt:lpstr>Insc.</vt:lpstr>
      <vt:lpstr>TAB. GRUPO</vt:lpstr>
      <vt:lpstr>SUM</vt:lpstr>
      <vt:lpstr>Sorteio</vt:lpstr>
      <vt:lpstr>Grupo</vt:lpstr>
      <vt:lpstr>cidades</vt:lpstr>
      <vt:lpstr>IMP-ENT</vt:lpstr>
      <vt:lpstr>CAMPO 1</vt:lpstr>
      <vt:lpstr>CAMPO 2</vt:lpstr>
      <vt:lpstr>apuração</vt:lpstr>
      <vt:lpstr>GROSS</vt:lpstr>
      <vt:lpstr>NET</vt:lpstr>
      <vt:lpstr>COL HOLE</vt:lpstr>
      <vt:lpstr>HOLEINONE</vt:lpstr>
      <vt:lpstr>LONG </vt:lpstr>
      <vt:lpstr>Planilha3</vt:lpstr>
      <vt:lpstr>Grupo!Area_de_impressao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ibusuki</dc:creator>
  <cp:lastModifiedBy>Fumiyoshi Ibusuki</cp:lastModifiedBy>
  <cp:lastPrinted>2026-05-24T18:28:54Z</cp:lastPrinted>
  <dcterms:created xsi:type="dcterms:W3CDTF">2012-11-18T22:01:43Z</dcterms:created>
  <dcterms:modified xsi:type="dcterms:W3CDTF">2026-05-24T18:33:44Z</dcterms:modified>
</cp:coreProperties>
</file>